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tables/table76.xml" ContentType="application/vnd.openxmlformats-officedocument.spreadsheetml.table+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tables/table82.xml" ContentType="application/vnd.openxmlformats-officedocument.spreadsheetml.table+xml"/>
  <Override PartName="/xl/tables/table83.xml" ContentType="application/vnd.openxmlformats-officedocument.spreadsheetml.table+xml"/>
  <Override PartName="/xl/tables/table84.xml" ContentType="application/vnd.openxmlformats-officedocument.spreadsheetml.table+xml"/>
  <Override PartName="/xl/tables/table85.xml" ContentType="application/vnd.openxmlformats-officedocument.spreadsheetml.table+xml"/>
  <Override PartName="/xl/tables/table86.xml" ContentType="application/vnd.openxmlformats-officedocument.spreadsheetml.table+xml"/>
  <Override PartName="/xl/tables/table87.xml" ContentType="application/vnd.openxmlformats-officedocument.spreadsheetml.table+xml"/>
  <Override PartName="/xl/tables/table88.xml" ContentType="application/vnd.openxmlformats-officedocument.spreadsheetml.table+xml"/>
  <Override PartName="/xl/tables/table89.xml" ContentType="application/vnd.openxmlformats-officedocument.spreadsheetml.table+xml"/>
  <Override PartName="/xl/tables/table90.xml" ContentType="application/vnd.openxmlformats-officedocument.spreadsheetml.table+xml"/>
  <Override PartName="/xl/tables/table91.xml" ContentType="application/vnd.openxmlformats-officedocument.spreadsheetml.table+xml"/>
  <Override PartName="/xl/tables/table92.xml" ContentType="application/vnd.openxmlformats-officedocument.spreadsheetml.table+xml"/>
  <Override PartName="/xl/tables/table93.xml" ContentType="application/vnd.openxmlformats-officedocument.spreadsheetml.table+xml"/>
  <Override PartName="/xl/tables/table94.xml" ContentType="application/vnd.openxmlformats-officedocument.spreadsheetml.table+xml"/>
  <Override PartName="/xl/tables/table95.xml" ContentType="application/vnd.openxmlformats-officedocument.spreadsheetml.table+xml"/>
  <Override PartName="/xl/tables/table96.xml" ContentType="application/vnd.openxmlformats-officedocument.spreadsheetml.table+xml"/>
  <Override PartName="/xl/tables/table97.xml" ContentType="application/vnd.openxmlformats-officedocument.spreadsheetml.table+xml"/>
  <Override PartName="/xl/tables/table98.xml" ContentType="application/vnd.openxmlformats-officedocument.spreadsheetml.table+xml"/>
  <Override PartName="/xl/tables/table99.xml" ContentType="application/vnd.openxmlformats-officedocument.spreadsheetml.table+xml"/>
  <Override PartName="/xl/tables/table100.xml" ContentType="application/vnd.openxmlformats-officedocument.spreadsheetml.table+xml"/>
  <Override PartName="/xl/tables/table101.xml" ContentType="application/vnd.openxmlformats-officedocument.spreadsheetml.table+xml"/>
  <Override PartName="/xl/tables/table102.xml" ContentType="application/vnd.openxmlformats-officedocument.spreadsheetml.table+xml"/>
  <Override PartName="/xl/tables/table103.xml" ContentType="application/vnd.openxmlformats-officedocument.spreadsheetml.table+xml"/>
  <Override PartName="/xl/tables/table104.xml" ContentType="application/vnd.openxmlformats-officedocument.spreadsheetml.table+xml"/>
  <Override PartName="/xl/tables/table105.xml" ContentType="application/vnd.openxmlformats-officedocument.spreadsheetml.table+xml"/>
  <Override PartName="/xl/tables/table106.xml" ContentType="application/vnd.openxmlformats-officedocument.spreadsheetml.table+xml"/>
  <Override PartName="/xl/tables/table107.xml" ContentType="application/vnd.openxmlformats-officedocument.spreadsheetml.table+xml"/>
  <Override PartName="/xl/tables/table108.xml" ContentType="application/vnd.openxmlformats-officedocument.spreadsheetml.table+xml"/>
  <Override PartName="/xl/tables/table109.xml" ContentType="application/vnd.openxmlformats-officedocument.spreadsheetml.table+xml"/>
  <Override PartName="/xl/tables/table110.xml" ContentType="application/vnd.openxmlformats-officedocument.spreadsheetml.table+xml"/>
  <Override PartName="/xl/tables/table111.xml" ContentType="application/vnd.openxmlformats-officedocument.spreadsheetml.table+xml"/>
  <Override PartName="/xl/tables/table112.xml" ContentType="application/vnd.openxmlformats-officedocument.spreadsheetml.table+xml"/>
  <Override PartName="/xl/tables/table113.xml" ContentType="application/vnd.openxmlformats-officedocument.spreadsheetml.table+xml"/>
  <Override PartName="/xl/tables/table114.xml" ContentType="application/vnd.openxmlformats-officedocument.spreadsheetml.table+xml"/>
  <Override PartName="/xl/tables/table115.xml" ContentType="application/vnd.openxmlformats-officedocument.spreadsheetml.table+xml"/>
  <Override PartName="/xl/tables/table116.xml" ContentType="application/vnd.openxmlformats-officedocument.spreadsheetml.table+xml"/>
  <Override PartName="/xl/tables/table117.xml" ContentType="application/vnd.openxmlformats-officedocument.spreadsheetml.table+xml"/>
  <Override PartName="/xl/tables/table118.xml" ContentType="application/vnd.openxmlformats-officedocument.spreadsheetml.table+xml"/>
  <Override PartName="/xl/tables/table119.xml" ContentType="application/vnd.openxmlformats-officedocument.spreadsheetml.table+xml"/>
  <Override PartName="/xl/tables/table120.xml" ContentType="application/vnd.openxmlformats-officedocument.spreadsheetml.table+xml"/>
  <Override PartName="/xl/tables/table121.xml" ContentType="application/vnd.openxmlformats-officedocument.spreadsheetml.table+xml"/>
  <Override PartName="/xl/tables/table122.xml" ContentType="application/vnd.openxmlformats-officedocument.spreadsheetml.table+xml"/>
  <Override PartName="/xl/tables/table123.xml" ContentType="application/vnd.openxmlformats-officedocument.spreadsheetml.table+xml"/>
  <Override PartName="/xl/tables/table124.xml" ContentType="application/vnd.openxmlformats-officedocument.spreadsheetml.table+xml"/>
  <Override PartName="/xl/tables/table125.xml" ContentType="application/vnd.openxmlformats-officedocument.spreadsheetml.table+xml"/>
  <Override PartName="/xl/tables/table126.xml" ContentType="application/vnd.openxmlformats-officedocument.spreadsheetml.table+xml"/>
  <Override PartName="/xl/tables/table127.xml" ContentType="application/vnd.openxmlformats-officedocument.spreadsheetml.table+xml"/>
  <Override PartName="/xl/tables/table128.xml" ContentType="application/vnd.openxmlformats-officedocument.spreadsheetml.table+xml"/>
  <Override PartName="/xl/tables/table129.xml" ContentType="application/vnd.openxmlformats-officedocument.spreadsheetml.table+xml"/>
  <Override PartName="/xl/tables/table130.xml" ContentType="application/vnd.openxmlformats-officedocument.spreadsheetml.table+xml"/>
  <Override PartName="/xl/tables/table131.xml" ContentType="application/vnd.openxmlformats-officedocument.spreadsheetml.table+xml"/>
  <Override PartName="/xl/tables/table132.xml" ContentType="application/vnd.openxmlformats-officedocument.spreadsheetml.table+xml"/>
  <Override PartName="/xl/tables/table133.xml" ContentType="application/vnd.openxmlformats-officedocument.spreadsheetml.table+xml"/>
  <Override PartName="/xl/tables/table134.xml" ContentType="application/vnd.openxmlformats-officedocument.spreadsheetml.table+xml"/>
  <Override PartName="/xl/tables/table135.xml" ContentType="application/vnd.openxmlformats-officedocument.spreadsheetml.table+xml"/>
  <Override PartName="/xl/tables/table136.xml" ContentType="application/vnd.openxmlformats-officedocument.spreadsheetml.table+xml"/>
  <Override PartName="/xl/tables/table137.xml" ContentType="application/vnd.openxmlformats-officedocument.spreadsheetml.table+xml"/>
  <Override PartName="/xl/tables/table138.xml" ContentType="application/vnd.openxmlformats-officedocument.spreadsheetml.table+xml"/>
  <Override PartName="/xl/tables/table139.xml" ContentType="application/vnd.openxmlformats-officedocument.spreadsheetml.table+xml"/>
  <Override PartName="/xl/tables/table140.xml" ContentType="application/vnd.openxmlformats-officedocument.spreadsheetml.table+xml"/>
  <Override PartName="/xl/tables/table141.xml" ContentType="application/vnd.openxmlformats-officedocument.spreadsheetml.table+xml"/>
  <Override PartName="/xl/tables/table142.xml" ContentType="application/vnd.openxmlformats-officedocument.spreadsheetml.table+xml"/>
  <Override PartName="/xl/tables/table143.xml" ContentType="application/vnd.openxmlformats-officedocument.spreadsheetml.table+xml"/>
  <Override PartName="/xl/tables/table144.xml" ContentType="application/vnd.openxmlformats-officedocument.spreadsheetml.table+xml"/>
  <Override PartName="/xl/tables/table145.xml" ContentType="application/vnd.openxmlformats-officedocument.spreadsheetml.table+xml"/>
  <Override PartName="/xl/tables/table146.xml" ContentType="application/vnd.openxmlformats-officedocument.spreadsheetml.table+xml"/>
  <Override PartName="/xl/tables/table147.xml" ContentType="application/vnd.openxmlformats-officedocument.spreadsheetml.table+xml"/>
  <Override PartName="/xl/tables/table148.xml" ContentType="application/vnd.openxmlformats-officedocument.spreadsheetml.table+xml"/>
  <Override PartName="/xl/tables/table149.xml" ContentType="application/vnd.openxmlformats-officedocument.spreadsheetml.table+xml"/>
  <Override PartName="/xl/tables/table150.xml" ContentType="application/vnd.openxmlformats-officedocument.spreadsheetml.table+xml"/>
  <Override PartName="/xl/tables/table151.xml" ContentType="application/vnd.openxmlformats-officedocument.spreadsheetml.table+xml"/>
  <Override PartName="/xl/tables/table152.xml" ContentType="application/vnd.openxmlformats-officedocument.spreadsheetml.table+xml"/>
  <Override PartName="/xl/tables/table153.xml" ContentType="application/vnd.openxmlformats-officedocument.spreadsheetml.table+xml"/>
  <Override PartName="/xl/tables/table154.xml" ContentType="application/vnd.openxmlformats-officedocument.spreadsheetml.table+xml"/>
  <Override PartName="/xl/tables/table155.xml" ContentType="application/vnd.openxmlformats-officedocument.spreadsheetml.table+xml"/>
  <Override PartName="/xl/tables/table156.xml" ContentType="application/vnd.openxmlformats-officedocument.spreadsheetml.table+xml"/>
  <Override PartName="/xl/tables/table157.xml" ContentType="application/vnd.openxmlformats-officedocument.spreadsheetml.table+xml"/>
  <Override PartName="/xl/tables/table158.xml" ContentType="application/vnd.openxmlformats-officedocument.spreadsheetml.table+xml"/>
  <Override PartName="/xl/tables/table159.xml" ContentType="application/vnd.openxmlformats-officedocument.spreadsheetml.table+xml"/>
  <Override PartName="/xl/tables/table160.xml" ContentType="application/vnd.openxmlformats-officedocument.spreadsheetml.table+xml"/>
  <Override PartName="/xl/tables/table161.xml" ContentType="application/vnd.openxmlformats-officedocument.spreadsheetml.table+xml"/>
  <Override PartName="/xl/tables/table162.xml" ContentType="application/vnd.openxmlformats-officedocument.spreadsheetml.table+xml"/>
  <Override PartName="/xl/tables/table163.xml" ContentType="application/vnd.openxmlformats-officedocument.spreadsheetml.table+xml"/>
  <Override PartName="/xl/tables/table164.xml" ContentType="application/vnd.openxmlformats-officedocument.spreadsheetml.table+xml"/>
  <Override PartName="/xl/tables/table165.xml" ContentType="application/vnd.openxmlformats-officedocument.spreadsheetml.table+xml"/>
  <Override PartName="/xl/tables/table166.xml" ContentType="application/vnd.openxmlformats-officedocument.spreadsheetml.table+xml"/>
  <Override PartName="/xl/tables/table167.xml" ContentType="application/vnd.openxmlformats-officedocument.spreadsheetml.table+xml"/>
  <Override PartName="/xl/tables/table168.xml" ContentType="application/vnd.openxmlformats-officedocument.spreadsheetml.table+xml"/>
  <Override PartName="/xl/tables/table169.xml" ContentType="application/vnd.openxmlformats-officedocument.spreadsheetml.table+xml"/>
  <Override PartName="/xl/tables/table170.xml" ContentType="application/vnd.openxmlformats-officedocument.spreadsheetml.table+xml"/>
  <Override PartName="/xl/tables/table171.xml" ContentType="application/vnd.openxmlformats-officedocument.spreadsheetml.table+xml"/>
  <Override PartName="/xl/tables/table172.xml" ContentType="application/vnd.openxmlformats-officedocument.spreadsheetml.table+xml"/>
  <Override PartName="/xl/tables/table173.xml" ContentType="application/vnd.openxmlformats-officedocument.spreadsheetml.table+xml"/>
  <Override PartName="/xl/tables/table174.xml" ContentType="application/vnd.openxmlformats-officedocument.spreadsheetml.table+xml"/>
  <Override PartName="/xl/tables/table175.xml" ContentType="application/vnd.openxmlformats-officedocument.spreadsheetml.table+xml"/>
  <Override PartName="/xl/tables/table176.xml" ContentType="application/vnd.openxmlformats-officedocument.spreadsheetml.table+xml"/>
  <Override PartName="/xl/tables/table177.xml" ContentType="application/vnd.openxmlformats-officedocument.spreadsheetml.table+xml"/>
  <Override PartName="/xl/tables/table178.xml" ContentType="application/vnd.openxmlformats-officedocument.spreadsheetml.table+xml"/>
  <Override PartName="/xl/tables/table179.xml" ContentType="application/vnd.openxmlformats-officedocument.spreadsheetml.table+xml"/>
  <Override PartName="/xl/tables/table180.xml" ContentType="application/vnd.openxmlformats-officedocument.spreadsheetml.table+xml"/>
  <Override PartName="/xl/tables/table181.xml" ContentType="application/vnd.openxmlformats-officedocument.spreadsheetml.table+xml"/>
  <Override PartName="/xl/tables/table182.xml" ContentType="application/vnd.openxmlformats-officedocument.spreadsheetml.table+xml"/>
  <Override PartName="/xl/tables/table183.xml" ContentType="application/vnd.openxmlformats-officedocument.spreadsheetml.table+xml"/>
  <Override PartName="/xl/tables/table184.xml" ContentType="application/vnd.openxmlformats-officedocument.spreadsheetml.table+xml"/>
  <Override PartName="/xl/tables/table185.xml" ContentType="application/vnd.openxmlformats-officedocument.spreadsheetml.table+xml"/>
  <Override PartName="/xl/tables/table186.xml" ContentType="application/vnd.openxmlformats-officedocument.spreadsheetml.table+xml"/>
  <Override PartName="/xl/tables/table187.xml" ContentType="application/vnd.openxmlformats-officedocument.spreadsheetml.table+xml"/>
  <Override PartName="/xl/tables/table188.xml" ContentType="application/vnd.openxmlformats-officedocument.spreadsheetml.table+xml"/>
  <Override PartName="/xl/tables/table189.xml" ContentType="application/vnd.openxmlformats-officedocument.spreadsheetml.table+xml"/>
  <Override PartName="/xl/tables/table190.xml" ContentType="application/vnd.openxmlformats-officedocument.spreadsheetml.table+xml"/>
  <Override PartName="/xl/tables/table191.xml" ContentType="application/vnd.openxmlformats-officedocument.spreadsheetml.table+xml"/>
  <Override PartName="/xl/tables/table192.xml" ContentType="application/vnd.openxmlformats-officedocument.spreadsheetml.table+xml"/>
  <Override PartName="/xl/tables/table193.xml" ContentType="application/vnd.openxmlformats-officedocument.spreadsheetml.table+xml"/>
  <Override PartName="/xl/tables/table194.xml" ContentType="application/vnd.openxmlformats-officedocument.spreadsheetml.table+xml"/>
  <Override PartName="/xl/tables/table195.xml" ContentType="application/vnd.openxmlformats-officedocument.spreadsheetml.table+xml"/>
  <Override PartName="/xl/tables/table196.xml" ContentType="application/vnd.openxmlformats-officedocument.spreadsheetml.table+xml"/>
  <Override PartName="/xl/tables/table197.xml" ContentType="application/vnd.openxmlformats-officedocument.spreadsheetml.table+xml"/>
  <Override PartName="/xl/tables/table198.xml" ContentType="application/vnd.openxmlformats-officedocument.spreadsheetml.table+xml"/>
  <Override PartName="/xl/tables/table199.xml" ContentType="application/vnd.openxmlformats-officedocument.spreadsheetml.table+xml"/>
  <Override PartName="/xl/tables/table200.xml" ContentType="application/vnd.openxmlformats-officedocument.spreadsheetml.table+xml"/>
  <Override PartName="/xl/tables/table201.xml" ContentType="application/vnd.openxmlformats-officedocument.spreadsheetml.table+xml"/>
  <Override PartName="/xl/tables/table202.xml" ContentType="application/vnd.openxmlformats-officedocument.spreadsheetml.table+xml"/>
  <Override PartName="/xl/tables/table203.xml" ContentType="application/vnd.openxmlformats-officedocument.spreadsheetml.table+xml"/>
  <Override PartName="/xl/tables/table204.xml" ContentType="application/vnd.openxmlformats-officedocument.spreadsheetml.table+xml"/>
  <Override PartName="/xl/tables/table205.xml" ContentType="application/vnd.openxmlformats-officedocument.spreadsheetml.table+xml"/>
  <Override PartName="/xl/tables/table206.xml" ContentType="application/vnd.openxmlformats-officedocument.spreadsheetml.table+xml"/>
  <Override PartName="/xl/tables/table207.xml" ContentType="application/vnd.openxmlformats-officedocument.spreadsheetml.table+xml"/>
  <Override PartName="/xl/tables/table208.xml" ContentType="application/vnd.openxmlformats-officedocument.spreadsheetml.table+xml"/>
  <Override PartName="/xl/tables/table209.xml" ContentType="application/vnd.openxmlformats-officedocument.spreadsheetml.table+xml"/>
  <Override PartName="/xl/tables/table210.xml" ContentType="application/vnd.openxmlformats-officedocument.spreadsheetml.table+xml"/>
  <Override PartName="/xl/tables/table211.xml" ContentType="application/vnd.openxmlformats-officedocument.spreadsheetml.table+xml"/>
  <Override PartName="/xl/tables/table212.xml" ContentType="application/vnd.openxmlformats-officedocument.spreadsheetml.table+xml"/>
  <Override PartName="/xl/tables/table213.xml" ContentType="application/vnd.openxmlformats-officedocument.spreadsheetml.table+xml"/>
  <Override PartName="/xl/tables/table214.xml" ContentType="application/vnd.openxmlformats-officedocument.spreadsheetml.table+xml"/>
  <Override PartName="/xl/tables/table215.xml" ContentType="application/vnd.openxmlformats-officedocument.spreadsheetml.table+xml"/>
  <Override PartName="/xl/tables/table216.xml" ContentType="application/vnd.openxmlformats-officedocument.spreadsheetml.table+xml"/>
  <Override PartName="/xl/tables/table217.xml" ContentType="application/vnd.openxmlformats-officedocument.spreadsheetml.table+xml"/>
  <Override PartName="/xl/tables/table218.xml" ContentType="application/vnd.openxmlformats-officedocument.spreadsheetml.table+xml"/>
  <Override PartName="/xl/tables/table219.xml" ContentType="application/vnd.openxmlformats-officedocument.spreadsheetml.table+xml"/>
  <Override PartName="/xl/tables/table220.xml" ContentType="application/vnd.openxmlformats-officedocument.spreadsheetml.table+xml"/>
  <Override PartName="/xl/tables/table221.xml" ContentType="application/vnd.openxmlformats-officedocument.spreadsheetml.table+xml"/>
  <Override PartName="/xl/tables/table222.xml" ContentType="application/vnd.openxmlformats-officedocument.spreadsheetml.table+xml"/>
  <Override PartName="/xl/tables/table223.xml" ContentType="application/vnd.openxmlformats-officedocument.spreadsheetml.table+xml"/>
  <Override PartName="/xl/tables/table224.xml" ContentType="application/vnd.openxmlformats-officedocument.spreadsheetml.table+xml"/>
  <Override PartName="/xl/tables/table225.xml" ContentType="application/vnd.openxmlformats-officedocument.spreadsheetml.table+xml"/>
  <Override PartName="/xl/tables/table226.xml" ContentType="application/vnd.openxmlformats-officedocument.spreadsheetml.table+xml"/>
  <Override PartName="/xl/tables/table227.xml" ContentType="application/vnd.openxmlformats-officedocument.spreadsheetml.table+xml"/>
  <Override PartName="/xl/tables/table228.xml" ContentType="application/vnd.openxmlformats-officedocument.spreadsheetml.table+xml"/>
  <Override PartName="/xl/tables/table229.xml" ContentType="application/vnd.openxmlformats-officedocument.spreadsheetml.table+xml"/>
  <Override PartName="/xl/tables/table230.xml" ContentType="application/vnd.openxmlformats-officedocument.spreadsheetml.table+xml"/>
  <Override PartName="/xl/tables/table231.xml" ContentType="application/vnd.openxmlformats-officedocument.spreadsheetml.table+xml"/>
  <Override PartName="/xl/tables/table232.xml" ContentType="application/vnd.openxmlformats-officedocument.spreadsheetml.table+xml"/>
  <Override PartName="/xl/tables/table233.xml" ContentType="application/vnd.openxmlformats-officedocument.spreadsheetml.table+xml"/>
  <Override PartName="/xl/tables/table234.xml" ContentType="application/vnd.openxmlformats-officedocument.spreadsheetml.table+xml"/>
  <Override PartName="/xl/tables/table235.xml" ContentType="application/vnd.openxmlformats-officedocument.spreadsheetml.table+xml"/>
  <Override PartName="/xl/tables/table236.xml" ContentType="application/vnd.openxmlformats-officedocument.spreadsheetml.table+xml"/>
  <Override PartName="/xl/tables/table237.xml" ContentType="application/vnd.openxmlformats-officedocument.spreadsheetml.table+xml"/>
  <Override PartName="/xl/tables/table238.xml" ContentType="application/vnd.openxmlformats-officedocument.spreadsheetml.table+xml"/>
  <Override PartName="/xl/tables/table239.xml" ContentType="application/vnd.openxmlformats-officedocument.spreadsheetml.table+xml"/>
  <Override PartName="/xl/tables/table240.xml" ContentType="application/vnd.openxmlformats-officedocument.spreadsheetml.table+xml"/>
  <Override PartName="/xl/tables/table241.xml" ContentType="application/vnd.openxmlformats-officedocument.spreadsheetml.table+xml"/>
  <Override PartName="/xl/tables/table242.xml" ContentType="application/vnd.openxmlformats-officedocument.spreadsheetml.table+xml"/>
  <Override PartName="/xl/tables/table243.xml" ContentType="application/vnd.openxmlformats-officedocument.spreadsheetml.table+xml"/>
  <Override PartName="/xl/tables/table244.xml" ContentType="application/vnd.openxmlformats-officedocument.spreadsheetml.table+xml"/>
  <Override PartName="/xl/tables/table245.xml" ContentType="application/vnd.openxmlformats-officedocument.spreadsheetml.table+xml"/>
  <Override PartName="/xl/tables/table246.xml" ContentType="application/vnd.openxmlformats-officedocument.spreadsheetml.table+xml"/>
  <Override PartName="/xl/tables/table247.xml" ContentType="application/vnd.openxmlformats-officedocument.spreadsheetml.table+xml"/>
  <Override PartName="/xl/tables/table248.xml" ContentType="application/vnd.openxmlformats-officedocument.spreadsheetml.table+xml"/>
  <Override PartName="/xl/tables/table249.xml" ContentType="application/vnd.openxmlformats-officedocument.spreadsheetml.table+xml"/>
  <Override PartName="/xl/tables/table250.xml" ContentType="application/vnd.openxmlformats-officedocument.spreadsheetml.table+xml"/>
  <Override PartName="/xl/tables/table251.xml" ContentType="application/vnd.openxmlformats-officedocument.spreadsheetml.table+xml"/>
  <Override PartName="/xl/tables/table252.xml" ContentType="application/vnd.openxmlformats-officedocument.spreadsheetml.table+xml"/>
  <Override PartName="/xl/tables/table253.xml" ContentType="application/vnd.openxmlformats-officedocument.spreadsheetml.table+xml"/>
  <Override PartName="/xl/tables/table254.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2.xml" ContentType="application/vnd.openxmlformats-officedocument.drawing+xml"/>
  <Override PartName="/xl/tables/table255.xml" ContentType="application/vnd.openxmlformats-officedocument.spreadsheetml.table+xml"/>
  <Override PartName="/xl/tables/table256.xml" ContentType="application/vnd.openxmlformats-officedocument.spreadsheetml.table+xml"/>
  <Override PartName="/xl/tables/table257.xml" ContentType="application/vnd.openxmlformats-officedocument.spreadsheetml.table+xml"/>
  <Override PartName="/xl/tables/table258.xml" ContentType="application/vnd.openxmlformats-officedocument.spreadsheetml.table+xml"/>
  <Override PartName="/xl/comments1.xml" ContentType="application/vnd.openxmlformats-officedocument.spreadsheetml.comment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ctrlProps/ctrlProp1.xml" ContentType="application/vnd.ms-excel.controlproperties+xml"/>
  <Override PartName="/xl/tables/table259.xml" ContentType="application/vnd.openxmlformats-officedocument.spreadsheetml.table+xml"/>
  <Override PartName="/xl/tables/table260.xml" ContentType="application/vnd.openxmlformats-officedocument.spreadsheetml.table+xml"/>
  <Override PartName="/xl/comments2.xml" ContentType="application/vnd.openxmlformats-officedocument.spreadsheetml.comments+xml"/>
  <Override PartName="/xl/tables/table261.xml" ContentType="application/vnd.openxmlformats-officedocument.spreadsheetml.table+xml"/>
  <Override PartName="/xl/tables/table262.xml" ContentType="application/vnd.openxmlformats-officedocument.spreadsheetml.table+xml"/>
  <Override PartName="/xl/tables/table263.xml" ContentType="application/vnd.openxmlformats-officedocument.spreadsheetml.table+xml"/>
  <Override PartName="/xl/drawings/drawing4.xml" ContentType="application/vnd.openxmlformats-officedocument.drawing+xml"/>
  <Override PartName="/xl/ctrlProps/ctrlProp2.xml" ContentType="application/vnd.ms-excel.controlproperties+xml"/>
  <Override PartName="/xl/tables/table264.xml" ContentType="application/vnd.openxmlformats-officedocument.spreadsheetml.table+xml"/>
  <Override PartName="/xl/tables/table265.xml" ContentType="application/vnd.openxmlformats-officedocument.spreadsheetml.table+xml"/>
  <Override PartName="/xl/tables/table266.xml" ContentType="application/vnd.openxmlformats-officedocument.spreadsheetml.table+xml"/>
  <Override PartName="/xl/tables/table267.xml" ContentType="application/vnd.openxmlformats-officedocument.spreadsheetml.table+xml"/>
  <Override PartName="/xl/drawings/drawing5.xml" ContentType="application/vnd.openxmlformats-officedocument.drawing+xml"/>
  <Override PartName="/xl/tables/table268.xml" ContentType="application/vnd.openxmlformats-officedocument.spreadsheetml.tab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lenovo\Desktop\ZOMCO - IMI\"/>
    </mc:Choice>
  </mc:AlternateContent>
  <xr:revisionPtr revIDLastSave="0" documentId="13_ncr:1_{D288EBC6-11BB-4E84-A74E-D46F1F2D6F37}" xr6:coauthVersionLast="47" xr6:coauthVersionMax="47" xr10:uidLastSave="{00000000-0000-0000-0000-000000000000}"/>
  <bookViews>
    <workbookView xWindow="-110" yWindow="-110" windowWidth="25820" windowHeight="15500" firstSheet="5" activeTab="6" xr2:uid="{D7838747-21F2-4012-9169-7CDF3F454601}"/>
  </bookViews>
  <sheets>
    <sheet name="HSE KPIs" sheetId="12" r:id="rId1"/>
    <sheet name="Monitoring Plan" sheetId="13" r:id="rId2"/>
    <sheet name="Employees" sheetId="1" r:id="rId3"/>
    <sheet name="PPE" sheetId="2" r:id="rId4"/>
    <sheet name="Training" sheetId="15" r:id="rId5"/>
    <sheet name="Sheet4" sheetId="24" r:id="rId6"/>
    <sheet name="TSMH" sheetId="16" r:id="rId7"/>
    <sheet name="Pivot Tables" sheetId="17" r:id="rId8"/>
    <sheet name="TBT" sheetId="3" r:id="rId9"/>
    <sheet name="TBT Topics" sheetId="25" r:id="rId10"/>
    <sheet name="IMI Permit" sheetId="19" r:id="rId11"/>
    <sheet name="Permit" sheetId="4" r:id="rId12"/>
    <sheet name="Incident" sheetId="6" r:id="rId13"/>
    <sheet name="Observation" sheetId="5" r:id="rId14"/>
    <sheet name="Hazard Alert" sheetId="10" r:id="rId15"/>
    <sheet name="Analysis" sheetId="11" r:id="rId16"/>
    <sheet name="Risk Assessment" sheetId="18" r:id="rId17"/>
    <sheet name="AIR &amp; LTIFR" sheetId="14" r:id="rId18"/>
    <sheet name="Categories" sheetId="9" r:id="rId19"/>
    <sheet name="ConsolidatedData" sheetId="21" r:id="rId20"/>
  </sheets>
  <definedNames>
    <definedName name="_xlnm._FilterDatabase" localSheetId="1" hidden="1">'Monitoring Plan'!$A$2:$R$24</definedName>
    <definedName name="_xlcn.WorksheetConnection_Book2Employees" hidden="1">Employees[]</definedName>
    <definedName name="_xlcn.WorksheetConnection_Book2Employees1" hidden="1">Employees[]</definedName>
    <definedName name="_xlcn.WorksheetConnection_Book2PPE" hidden="1">PPE[]</definedName>
    <definedName name="_xlcn.WorksheetConnection_Book2PPE1" hidden="1">PPE[]</definedName>
    <definedName name="_xlcn.WorksheetConnection_Book2ToolBox" hidden="1">TBT[]</definedName>
    <definedName name="_xlcn.WorksheetConnection_Book2ToolBox1" hidden="1">TBT[]</definedName>
    <definedName name="AffectedBodyPart">Categories1[Affected Body Part]</definedName>
    <definedName name="Categories">Categories1[]</definedName>
    <definedName name="Classification">INDEX(Categories1[Classification],1,1):INDEX(Categories1[Classification],COUNTA(Categories1[Classification]))</definedName>
    <definedName name="MainList">INDEX(Categories1[],0,MATCH(INDEX(Incident[#This Row],COLUMN()-COLUMN(Incident[])),Categories1[#Headers],0))</definedName>
    <definedName name="NatureOfInjury">Categories1[Nature of Injury]</definedName>
    <definedName name="RootCause">Categories1[Root Cause]</definedName>
    <definedName name="TSMH">Table9[]</definedName>
    <definedName name="UseList">INDEX(MainList,1,1):INDEX(MainList,COUNTA(MainList))</definedName>
  </definedNames>
  <calcPr calcId="191028"/>
  <pivotCaches>
    <pivotCache cacheId="0" r:id="rId21"/>
    <pivotCache cacheId="1" r:id="rId22"/>
    <pivotCache cacheId="2" r:id="rId23"/>
    <pivotCache cacheId="3" r:id="rId24"/>
    <pivotCache cacheId="4" r:id="rId25"/>
    <pivotCache cacheId="5" r:id="rId26"/>
    <pivotCache cacheId="6" r:id="rId27"/>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oolBox" name="ToolBox" connection="WorksheetConnection_Book2!ToolBox"/>
          <x15:modelTable id="PPE" name="PPE" connection="WorksheetConnection_Book2!PPE"/>
          <x15:modelTable id="Employees" name="Employees" connection="WorksheetConnection_Book2!Employees"/>
        </x15:modelTables>
        <x15:modelRelationships>
          <x15:modelRelationship fromTable="PPE" fromColumn="ID" toTable="Employees" toColumn="ID"/>
          <x15:modelRelationship fromTable="ToolBox" fromColumn="ID" toTable="Employees" toColumn="ID"/>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84" i="16" l="1"/>
  <c r="E244" i="16"/>
  <c r="E243" i="16"/>
  <c r="E241" i="16"/>
  <c r="E240" i="16"/>
  <c r="E239" i="16"/>
  <c r="E238" i="16"/>
  <c r="E237" i="16"/>
  <c r="E236" i="16"/>
  <c r="E234" i="16"/>
  <c r="E233" i="16"/>
  <c r="E232" i="16"/>
  <c r="E231" i="16"/>
  <c r="E230" i="16"/>
  <c r="E229" i="16"/>
  <c r="E227" i="16"/>
  <c r="E226" i="16"/>
  <c r="E225" i="16"/>
  <c r="E224" i="16"/>
  <c r="E223" i="16"/>
  <c r="E222" i="16"/>
  <c r="E220" i="16"/>
  <c r="E219" i="16"/>
  <c r="E218" i="16"/>
  <c r="E217" i="16"/>
  <c r="E216" i="16"/>
  <c r="E215" i="16"/>
  <c r="E213" i="16"/>
  <c r="E212" i="16"/>
  <c r="E211" i="16"/>
  <c r="E210" i="16"/>
  <c r="E209" i="16"/>
  <c r="E208" i="16"/>
  <c r="E206" i="16"/>
  <c r="E205" i="16"/>
  <c r="E204" i="16"/>
  <c r="E203" i="16"/>
  <c r="E202" i="16"/>
  <c r="E201" i="16"/>
  <c r="E200" i="16"/>
  <c r="E199" i="16"/>
  <c r="E198" i="16"/>
  <c r="E197" i="16"/>
  <c r="E196" i="16"/>
  <c r="E195" i="16"/>
  <c r="E194" i="16"/>
  <c r="E193" i="16"/>
  <c r="E192" i="16"/>
  <c r="E191" i="16"/>
  <c r="E190" i="16"/>
  <c r="E189" i="16"/>
  <c r="E188" i="16"/>
  <c r="E187" i="16"/>
  <c r="E185" i="16"/>
  <c r="E186" i="16"/>
  <c r="F186" i="16" s="1"/>
  <c r="F187" i="16"/>
  <c r="E207" i="16"/>
  <c r="E214" i="16"/>
  <c r="E221" i="16"/>
  <c r="E228" i="16"/>
  <c r="E235" i="16"/>
  <c r="E242" i="16"/>
  <c r="F185" i="16"/>
  <c r="E184" i="16"/>
  <c r="E183" i="16"/>
  <c r="E182" i="16"/>
  <c r="E181" i="16"/>
  <c r="E180" i="16"/>
  <c r="E178" i="16"/>
  <c r="E177" i="16"/>
  <c r="E176" i="16"/>
  <c r="E175" i="16"/>
  <c r="E174" i="16"/>
  <c r="E173" i="16"/>
  <c r="E172" i="16"/>
  <c r="E171" i="16"/>
  <c r="E170" i="16"/>
  <c r="E169" i="16"/>
  <c r="E168" i="16"/>
  <c r="GU85" i="16"/>
  <c r="GY84" i="16"/>
  <c r="GY83" i="16"/>
  <c r="GY82" i="16"/>
  <c r="GY81" i="16"/>
  <c r="GU76" i="16"/>
  <c r="GY75" i="16"/>
  <c r="GY74" i="16"/>
  <c r="GY73" i="16"/>
  <c r="GY72" i="16"/>
  <c r="GU67" i="16"/>
  <c r="GY66" i="16"/>
  <c r="GY65" i="16"/>
  <c r="GY64" i="16"/>
  <c r="GY63" i="16"/>
  <c r="GY67" i="16" s="1"/>
  <c r="GU58" i="16"/>
  <c r="GY57" i="16"/>
  <c r="GY56" i="16"/>
  <c r="GY55" i="16"/>
  <c r="GY58" i="16" s="1"/>
  <c r="GY54" i="16"/>
  <c r="GU49" i="16"/>
  <c r="GY48" i="16"/>
  <c r="GY47" i="16"/>
  <c r="GY46" i="16"/>
  <c r="GY45" i="16"/>
  <c r="GU40" i="16"/>
  <c r="GY39" i="16"/>
  <c r="GY38" i="16"/>
  <c r="GY37" i="16"/>
  <c r="GY36" i="16"/>
  <c r="GY40" i="16" s="1"/>
  <c r="GU31" i="16"/>
  <c r="GY30" i="16"/>
  <c r="GY29" i="16"/>
  <c r="GY31" i="16" s="1"/>
  <c r="GY28" i="16"/>
  <c r="GY27" i="16"/>
  <c r="GU22" i="16"/>
  <c r="GY21" i="16"/>
  <c r="GY20" i="16"/>
  <c r="GY19" i="16"/>
  <c r="GY18" i="16"/>
  <c r="GU13" i="16"/>
  <c r="GY12" i="16"/>
  <c r="GY11" i="16"/>
  <c r="GY10" i="16"/>
  <c r="GY9" i="16"/>
  <c r="GY13" i="16" s="1"/>
  <c r="GU6" i="16"/>
  <c r="GY5" i="16"/>
  <c r="GY4" i="16"/>
  <c r="GY3" i="16"/>
  <c r="GY2" i="16"/>
  <c r="GY6" i="16" s="1"/>
  <c r="GQ31" i="16"/>
  <c r="GQ22" i="16"/>
  <c r="GM85" i="16"/>
  <c r="GQ84" i="16"/>
  <c r="GQ83" i="16"/>
  <c r="GQ82" i="16"/>
  <c r="GQ81" i="16"/>
  <c r="GQ85" i="16" s="1"/>
  <c r="GM76" i="16"/>
  <c r="GQ75" i="16"/>
  <c r="GQ74" i="16"/>
  <c r="GQ73" i="16"/>
  <c r="GQ72" i="16"/>
  <c r="GQ76" i="16" s="1"/>
  <c r="GM67" i="16"/>
  <c r="GQ66" i="16"/>
  <c r="GQ65" i="16"/>
  <c r="GQ64" i="16"/>
  <c r="GQ63" i="16"/>
  <c r="GQ67" i="16" s="1"/>
  <c r="GM58" i="16"/>
  <c r="GQ57" i="16"/>
  <c r="GQ56" i="16"/>
  <c r="GQ55" i="16"/>
  <c r="GQ54" i="16"/>
  <c r="GM49" i="16"/>
  <c r="GQ48" i="16"/>
  <c r="GQ47" i="16"/>
  <c r="GQ46" i="16"/>
  <c r="GQ45" i="16"/>
  <c r="GM40" i="16"/>
  <c r="GQ39" i="16"/>
  <c r="GQ38" i="16"/>
  <c r="GQ37" i="16"/>
  <c r="GQ36" i="16"/>
  <c r="GM31" i="16"/>
  <c r="GQ30" i="16"/>
  <c r="GQ29" i="16"/>
  <c r="GQ28" i="16"/>
  <c r="GQ27" i="16"/>
  <c r="GM22" i="16"/>
  <c r="GQ21" i="16"/>
  <c r="GQ20" i="16"/>
  <c r="GQ19" i="16"/>
  <c r="GQ18" i="16"/>
  <c r="GM13" i="16"/>
  <c r="GQ12" i="16"/>
  <c r="GQ11" i="16"/>
  <c r="GQ10" i="16"/>
  <c r="GQ9" i="16"/>
  <c r="GM6" i="16"/>
  <c r="GQ5" i="16"/>
  <c r="GQ4" i="16"/>
  <c r="GQ3" i="16"/>
  <c r="GQ2" i="16"/>
  <c r="GQ6" i="16" s="1"/>
  <c r="GI31" i="16"/>
  <c r="GE85" i="16"/>
  <c r="GI84" i="16"/>
  <c r="GI83" i="16"/>
  <c r="GI82" i="16"/>
  <c r="GI81" i="16"/>
  <c r="GE76" i="16"/>
  <c r="GI75" i="16"/>
  <c r="GI74" i="16"/>
  <c r="GI73" i="16"/>
  <c r="GI72" i="16"/>
  <c r="GE67" i="16"/>
  <c r="GI66" i="16"/>
  <c r="GI65" i="16"/>
  <c r="GI64" i="16"/>
  <c r="GI63" i="16"/>
  <c r="GE58" i="16"/>
  <c r="GI57" i="16"/>
  <c r="GI56" i="16"/>
  <c r="GI55" i="16"/>
  <c r="GI54" i="16"/>
  <c r="GE49" i="16"/>
  <c r="GI48" i="16"/>
  <c r="GI47" i="16"/>
  <c r="GI46" i="16"/>
  <c r="GI45" i="16"/>
  <c r="GE40" i="16"/>
  <c r="GI39" i="16"/>
  <c r="GI38" i="16"/>
  <c r="GI40" i="16" s="1"/>
  <c r="GI37" i="16"/>
  <c r="GI36" i="16"/>
  <c r="GE31" i="16"/>
  <c r="GI30" i="16"/>
  <c r="GI29" i="16"/>
  <c r="GI28" i="16"/>
  <c r="GI27" i="16"/>
  <c r="GE22" i="16"/>
  <c r="GI21" i="16"/>
  <c r="GI20" i="16"/>
  <c r="GI19" i="16"/>
  <c r="GI22" i="16" s="1"/>
  <c r="GI18" i="16"/>
  <c r="GE13" i="16"/>
  <c r="GI12" i="16"/>
  <c r="GI11" i="16"/>
  <c r="GI10" i="16"/>
  <c r="GI9" i="16"/>
  <c r="GE6" i="16"/>
  <c r="GI5" i="16"/>
  <c r="GI4" i="16"/>
  <c r="GI3" i="16"/>
  <c r="GI2" i="16"/>
  <c r="FW85" i="16"/>
  <c r="GA84" i="16"/>
  <c r="GA83" i="16"/>
  <c r="GA82" i="16"/>
  <c r="GA81" i="16"/>
  <c r="FW76" i="16"/>
  <c r="GA75" i="16"/>
  <c r="GA74" i="16"/>
  <c r="GA73" i="16"/>
  <c r="GA72" i="16"/>
  <c r="FW67" i="16"/>
  <c r="GA66" i="16"/>
  <c r="GA65" i="16"/>
  <c r="GA64" i="16"/>
  <c r="GA63" i="16"/>
  <c r="FW58" i="16"/>
  <c r="GA57" i="16"/>
  <c r="GA56" i="16"/>
  <c r="GA55" i="16"/>
  <c r="GA54" i="16"/>
  <c r="FW49" i="16"/>
  <c r="GA48" i="16"/>
  <c r="GA47" i="16"/>
  <c r="GA46" i="16"/>
  <c r="GA45" i="16"/>
  <c r="FW40" i="16"/>
  <c r="GA39" i="16"/>
  <c r="GA38" i="16"/>
  <c r="GA37" i="16"/>
  <c r="GA36" i="16"/>
  <c r="FW31" i="16"/>
  <c r="GA30" i="16"/>
  <c r="GA29" i="16"/>
  <c r="GA28" i="16"/>
  <c r="GA27" i="16"/>
  <c r="FW22" i="16"/>
  <c r="GA21" i="16"/>
  <c r="GA20" i="16"/>
  <c r="GA19" i="16"/>
  <c r="GA18" i="16"/>
  <c r="FS47" i="16"/>
  <c r="E167" i="16"/>
  <c r="E166" i="16"/>
  <c r="E164" i="16"/>
  <c r="E163" i="16"/>
  <c r="E162" i="16"/>
  <c r="F244" i="16" l="1"/>
  <c r="F216" i="16"/>
  <c r="F215" i="16"/>
  <c r="F217" i="16"/>
  <c r="F238" i="16"/>
  <c r="F224" i="16"/>
  <c r="F222" i="16"/>
  <c r="F204" i="16"/>
  <c r="F203" i="16"/>
  <c r="F199" i="16"/>
  <c r="F198" i="16"/>
  <c r="F202" i="16"/>
  <c r="F200" i="16"/>
  <c r="F197" i="16"/>
  <c r="F188" i="16"/>
  <c r="F243" i="16"/>
  <c r="F201" i="16"/>
  <c r="F219" i="16"/>
  <c r="F194" i="16"/>
  <c r="F232" i="16"/>
  <c r="F196" i="16"/>
  <c r="F234" i="16"/>
  <c r="F195" i="16"/>
  <c r="F213" i="16"/>
  <c r="F193" i="16"/>
  <c r="F226" i="16"/>
  <c r="F192" i="16"/>
  <c r="F210" i="16"/>
  <c r="F191" i="16"/>
  <c r="F190" i="16"/>
  <c r="F205" i="16"/>
  <c r="F242" i="16"/>
  <c r="F241" i="16"/>
  <c r="F221" i="16"/>
  <c r="F240" i="16"/>
  <c r="F239" i="16"/>
  <c r="F236" i="16"/>
  <c r="F235" i="16"/>
  <c r="F214" i="16"/>
  <c r="F233" i="16"/>
  <c r="F212" i="16"/>
  <c r="F231" i="16"/>
  <c r="F211" i="16"/>
  <c r="F220" i="16"/>
  <c r="F218" i="16"/>
  <c r="F230" i="16"/>
  <c r="F229" i="16"/>
  <c r="F209" i="16"/>
  <c r="F189" i="16"/>
  <c r="F223" i="16"/>
  <c r="F228" i="16"/>
  <c r="F208" i="16"/>
  <c r="F207" i="16"/>
  <c r="F206" i="16"/>
  <c r="F237" i="16"/>
  <c r="F227" i="16"/>
  <c r="F225" i="16"/>
  <c r="GY49" i="16"/>
  <c r="GY76" i="16"/>
  <c r="GY85" i="16"/>
  <c r="GY22" i="16"/>
  <c r="GQ58" i="16"/>
  <c r="GQ49" i="16"/>
  <c r="GQ40" i="16"/>
  <c r="GQ13" i="16"/>
  <c r="GA49" i="16"/>
  <c r="GA58" i="16"/>
  <c r="GI6" i="16"/>
  <c r="GA40" i="16"/>
  <c r="GI13" i="16"/>
  <c r="GI58" i="16"/>
  <c r="GI76" i="16"/>
  <c r="GA67" i="16"/>
  <c r="GI67" i="16"/>
  <c r="GI49" i="16"/>
  <c r="GI85" i="16"/>
  <c r="GA85" i="16"/>
  <c r="GA76" i="16"/>
  <c r="GA31" i="16"/>
  <c r="GA22" i="16"/>
  <c r="E156" i="16"/>
  <c r="E155" i="16"/>
  <c r="E154" i="16"/>
  <c r="E153" i="16"/>
  <c r="E179" i="16"/>
  <c r="E165" i="16"/>
  <c r="E161" i="16"/>
  <c r="E160" i="16"/>
  <c r="E159" i="16"/>
  <c r="E158" i="16"/>
  <c r="E157" i="16"/>
  <c r="E152" i="16"/>
  <c r="E150" i="16"/>
  <c r="E149" i="16"/>
  <c r="E148" i="16"/>
  <c r="E147" i="16"/>
  <c r="E146" i="16"/>
  <c r="E145" i="16"/>
  <c r="E143" i="16"/>
  <c r="E142" i="16"/>
  <c r="E141" i="16"/>
  <c r="E140" i="16"/>
  <c r="E139" i="16"/>
  <c r="E138" i="16"/>
  <c r="E136" i="16"/>
  <c r="E135" i="16"/>
  <c r="E134" i="16"/>
  <c r="E133" i="16"/>
  <c r="E132" i="16"/>
  <c r="E131" i="16"/>
  <c r="E129" i="16"/>
  <c r="FW13" i="16" l="1"/>
  <c r="GA12" i="16"/>
  <c r="GA11" i="16"/>
  <c r="GA10" i="16"/>
  <c r="GA9" i="16"/>
  <c r="FW6" i="16"/>
  <c r="GA5" i="16"/>
  <c r="GA4" i="16"/>
  <c r="GA3" i="16"/>
  <c r="GA2" i="16"/>
  <c r="FO85" i="16"/>
  <c r="FS84" i="16"/>
  <c r="FS83" i="16"/>
  <c r="FS82" i="16"/>
  <c r="FS81" i="16"/>
  <c r="FO76" i="16"/>
  <c r="FS75" i="16"/>
  <c r="FS74" i="16"/>
  <c r="FS73" i="16"/>
  <c r="FS72" i="16"/>
  <c r="FO67" i="16"/>
  <c r="FS66" i="16"/>
  <c r="FS65" i="16"/>
  <c r="FS64" i="16"/>
  <c r="FS63" i="16"/>
  <c r="FO58" i="16"/>
  <c r="FS57" i="16"/>
  <c r="FS56" i="16"/>
  <c r="FS55" i="16"/>
  <c r="FS54" i="16"/>
  <c r="FO49" i="16"/>
  <c r="FS48" i="16"/>
  <c r="FS46" i="16"/>
  <c r="FS45" i="16"/>
  <c r="FO40" i="16"/>
  <c r="FS39" i="16"/>
  <c r="FS38" i="16"/>
  <c r="FS37" i="16"/>
  <c r="FS36" i="16"/>
  <c r="FS40" i="16" s="1"/>
  <c r="FO31" i="16"/>
  <c r="FS30" i="16"/>
  <c r="FS29" i="16"/>
  <c r="FS28" i="16"/>
  <c r="FS27" i="16"/>
  <c r="FO22" i="16"/>
  <c r="FS21" i="16"/>
  <c r="FS20" i="16"/>
  <c r="FS19" i="16"/>
  <c r="FS18" i="16"/>
  <c r="FO13" i="16"/>
  <c r="FS12" i="16"/>
  <c r="FS11" i="16"/>
  <c r="FS10" i="16"/>
  <c r="FS9" i="16"/>
  <c r="FO6" i="16"/>
  <c r="FS5" i="16"/>
  <c r="FS4" i="16"/>
  <c r="FS3" i="16"/>
  <c r="FS2" i="16"/>
  <c r="FG85" i="16"/>
  <c r="FK84" i="16"/>
  <c r="FK83" i="16"/>
  <c r="FK82" i="16"/>
  <c r="FK81" i="16"/>
  <c r="FG76" i="16"/>
  <c r="FK75" i="16"/>
  <c r="FK74" i="16"/>
  <c r="FK73" i="16"/>
  <c r="FK72" i="16"/>
  <c r="FG67" i="16"/>
  <c r="FK66" i="16"/>
  <c r="FK65" i="16"/>
  <c r="FK64" i="16"/>
  <c r="FK63" i="16"/>
  <c r="FG58" i="16"/>
  <c r="FK57" i="16"/>
  <c r="FK56" i="16"/>
  <c r="FK55" i="16"/>
  <c r="FK54" i="16"/>
  <c r="FG49" i="16"/>
  <c r="FK48" i="16"/>
  <c r="FK47" i="16"/>
  <c r="FK46" i="16"/>
  <c r="FK45" i="16"/>
  <c r="FK49" i="16" s="1"/>
  <c r="FG40" i="16"/>
  <c r="FK39" i="16"/>
  <c r="FK38" i="16"/>
  <c r="FK37" i="16"/>
  <c r="FK36" i="16"/>
  <c r="FK40" i="16" s="1"/>
  <c r="FG31" i="16"/>
  <c r="FK30" i="16"/>
  <c r="FK29" i="16"/>
  <c r="FK28" i="16"/>
  <c r="FK27" i="16"/>
  <c r="FG22" i="16"/>
  <c r="FK21" i="16"/>
  <c r="FK20" i="16"/>
  <c r="FK19" i="16"/>
  <c r="FK18" i="16"/>
  <c r="FG13" i="16"/>
  <c r="FK12" i="16"/>
  <c r="FK11" i="16"/>
  <c r="FK10" i="16"/>
  <c r="FK9" i="16"/>
  <c r="FG6" i="16"/>
  <c r="FK5" i="16"/>
  <c r="FK4" i="16"/>
  <c r="FK3" i="16"/>
  <c r="FK2" i="16"/>
  <c r="EY85" i="16"/>
  <c r="FC84" i="16"/>
  <c r="FC83" i="16"/>
  <c r="FC82" i="16"/>
  <c r="FC81" i="16"/>
  <c r="EY76" i="16"/>
  <c r="FC75" i="16"/>
  <c r="FC74" i="16"/>
  <c r="FC73" i="16"/>
  <c r="FC72" i="16"/>
  <c r="EY67" i="16"/>
  <c r="FC66" i="16"/>
  <c r="FC65" i="16"/>
  <c r="FC64" i="16"/>
  <c r="FC63" i="16"/>
  <c r="FC67" i="16" s="1"/>
  <c r="EY58" i="16"/>
  <c r="FC57" i="16"/>
  <c r="FC56" i="16"/>
  <c r="FC55" i="16"/>
  <c r="FC54" i="16"/>
  <c r="EY49" i="16"/>
  <c r="FC48" i="16"/>
  <c r="FC47" i="16"/>
  <c r="FC46" i="16"/>
  <c r="FC45" i="16"/>
  <c r="EY40" i="16"/>
  <c r="FC39" i="16"/>
  <c r="FC38" i="16"/>
  <c r="FC37" i="16"/>
  <c r="FC36" i="16"/>
  <c r="EY31" i="16"/>
  <c r="FC30" i="16"/>
  <c r="FC29" i="16"/>
  <c r="FC28" i="16"/>
  <c r="FC27" i="16"/>
  <c r="EY22" i="16"/>
  <c r="FC21" i="16"/>
  <c r="FC20" i="16"/>
  <c r="FC19" i="16"/>
  <c r="FC18" i="16"/>
  <c r="EY13" i="16"/>
  <c r="FC12" i="16"/>
  <c r="FC11" i="16"/>
  <c r="FC10" i="16"/>
  <c r="FC9" i="16"/>
  <c r="EY6" i="16"/>
  <c r="FC5" i="16"/>
  <c r="FC4" i="16"/>
  <c r="FC3" i="16"/>
  <c r="FC2" i="16"/>
  <c r="EQ85" i="16"/>
  <c r="EU84" i="16"/>
  <c r="EU83" i="16"/>
  <c r="EU82" i="16"/>
  <c r="EU81" i="16"/>
  <c r="EU85" i="16" s="1"/>
  <c r="EQ76" i="16"/>
  <c r="EU75" i="16"/>
  <c r="EU74" i="16"/>
  <c r="EU73" i="16"/>
  <c r="EU72" i="16"/>
  <c r="EU76" i="16" s="1"/>
  <c r="EQ67" i="16"/>
  <c r="EU66" i="16"/>
  <c r="EU65" i="16"/>
  <c r="EU64" i="16"/>
  <c r="EU63" i="16"/>
  <c r="EQ58" i="16"/>
  <c r="EU57" i="16"/>
  <c r="EU56" i="16"/>
  <c r="EU55" i="16"/>
  <c r="EU54" i="16"/>
  <c r="EQ49" i="16"/>
  <c r="EU48" i="16"/>
  <c r="EU47" i="16"/>
  <c r="EU46" i="16"/>
  <c r="EU45" i="16"/>
  <c r="EU49" i="16" s="1"/>
  <c r="EQ40" i="16"/>
  <c r="EU39" i="16"/>
  <c r="EU38" i="16"/>
  <c r="EU37" i="16"/>
  <c r="EU36" i="16"/>
  <c r="EQ31" i="16"/>
  <c r="EU30" i="16"/>
  <c r="EU29" i="16"/>
  <c r="EU28" i="16"/>
  <c r="EU27" i="16"/>
  <c r="EQ22" i="16"/>
  <c r="EU21" i="16"/>
  <c r="EU20" i="16"/>
  <c r="EU19" i="16"/>
  <c r="EU18" i="16"/>
  <c r="EQ13" i="16"/>
  <c r="EU12" i="16"/>
  <c r="EU11" i="16"/>
  <c r="EU10" i="16"/>
  <c r="EU9" i="16"/>
  <c r="EU13" i="16" s="1"/>
  <c r="EQ6" i="16"/>
  <c r="EU5" i="16"/>
  <c r="EU4" i="16"/>
  <c r="EU3" i="16"/>
  <c r="EU2" i="16"/>
  <c r="EI85" i="16"/>
  <c r="EM84" i="16"/>
  <c r="EM83" i="16"/>
  <c r="EM82" i="16"/>
  <c r="EM81" i="16"/>
  <c r="EI76" i="16"/>
  <c r="EM75" i="16"/>
  <c r="EM74" i="16"/>
  <c r="EM73" i="16"/>
  <c r="EM72" i="16"/>
  <c r="EI67" i="16"/>
  <c r="EM66" i="16"/>
  <c r="EM65" i="16"/>
  <c r="EM64" i="16"/>
  <c r="EM63" i="16"/>
  <c r="EM67" i="16" s="1"/>
  <c r="EI58" i="16"/>
  <c r="EM57" i="16"/>
  <c r="EM56" i="16"/>
  <c r="EM55" i="16"/>
  <c r="EM54" i="16"/>
  <c r="EI49" i="16"/>
  <c r="EM48" i="16"/>
  <c r="EM47" i="16"/>
  <c r="EM46" i="16"/>
  <c r="EM45" i="16"/>
  <c r="EI40" i="16"/>
  <c r="EM39" i="16"/>
  <c r="EM38" i="16"/>
  <c r="EM37" i="16"/>
  <c r="EM36" i="16"/>
  <c r="EI31" i="16"/>
  <c r="EM30" i="16"/>
  <c r="EM29" i="16"/>
  <c r="EM28" i="16"/>
  <c r="EM27" i="16"/>
  <c r="EI22" i="16"/>
  <c r="EM21" i="16"/>
  <c r="EM20" i="16"/>
  <c r="EM19" i="16"/>
  <c r="EM18" i="16"/>
  <c r="EI13" i="16"/>
  <c r="EM12" i="16"/>
  <c r="EM11" i="16"/>
  <c r="EM10" i="16"/>
  <c r="EM9" i="16"/>
  <c r="EI6" i="16"/>
  <c r="EM5" i="16"/>
  <c r="EM4" i="16"/>
  <c r="EM3" i="16"/>
  <c r="EM2" i="16"/>
  <c r="EA85" i="16"/>
  <c r="EE84" i="16"/>
  <c r="EE83" i="16"/>
  <c r="EE82" i="16"/>
  <c r="EE81" i="16"/>
  <c r="EE85" i="16" s="1"/>
  <c r="EA76" i="16"/>
  <c r="EE75" i="16"/>
  <c r="EE74" i="16"/>
  <c r="EE73" i="16"/>
  <c r="EE72" i="16"/>
  <c r="EE76" i="16" s="1"/>
  <c r="EA67" i="16"/>
  <c r="EE66" i="16"/>
  <c r="EE65" i="16"/>
  <c r="EE64" i="16"/>
  <c r="EE63" i="16"/>
  <c r="EA58" i="16"/>
  <c r="EE57" i="16"/>
  <c r="EE56" i="16"/>
  <c r="EE55" i="16"/>
  <c r="EE54" i="16"/>
  <c r="EA49" i="16"/>
  <c r="EE48" i="16"/>
  <c r="EE47" i="16"/>
  <c r="EE46" i="16"/>
  <c r="EE45" i="16"/>
  <c r="EA40" i="16"/>
  <c r="EE39" i="16"/>
  <c r="EE38" i="16"/>
  <c r="EE37" i="16"/>
  <c r="EE36" i="16"/>
  <c r="EA31" i="16"/>
  <c r="EE30" i="16"/>
  <c r="EE29" i="16"/>
  <c r="EE28" i="16"/>
  <c r="EE27" i="16"/>
  <c r="EA22" i="16"/>
  <c r="EE21" i="16"/>
  <c r="EE20" i="16"/>
  <c r="EE19" i="16"/>
  <c r="EE18" i="16"/>
  <c r="EA13" i="16"/>
  <c r="EE12" i="16"/>
  <c r="EE11" i="16"/>
  <c r="EE10" i="16"/>
  <c r="EE9" i="16"/>
  <c r="EE13" i="16" s="1"/>
  <c r="EA6" i="16"/>
  <c r="EE5" i="16"/>
  <c r="EE4" i="16"/>
  <c r="EE3" i="16"/>
  <c r="EE2" i="16"/>
  <c r="DS85" i="16"/>
  <c r="DW84" i="16"/>
  <c r="DW83" i="16"/>
  <c r="DW82" i="16"/>
  <c r="DW81" i="16"/>
  <c r="DS76" i="16"/>
  <c r="DW75" i="16"/>
  <c r="DW74" i="16"/>
  <c r="DW73" i="16"/>
  <c r="DW72" i="16"/>
  <c r="DS67" i="16"/>
  <c r="DW66" i="16"/>
  <c r="DW65" i="16"/>
  <c r="DW64" i="16"/>
  <c r="DW63" i="16"/>
  <c r="DW67" i="16" s="1"/>
  <c r="DS58" i="16"/>
  <c r="DW57" i="16"/>
  <c r="DW56" i="16"/>
  <c r="DW55" i="16"/>
  <c r="DW54" i="16"/>
  <c r="DW58" i="16" s="1"/>
  <c r="DS49" i="16"/>
  <c r="DW48" i="16"/>
  <c r="DW47" i="16"/>
  <c r="DW46" i="16"/>
  <c r="DW45" i="16"/>
  <c r="DS40" i="16"/>
  <c r="DW39" i="16"/>
  <c r="DW38" i="16"/>
  <c r="DW37" i="16"/>
  <c r="DW36" i="16"/>
  <c r="DS31" i="16"/>
  <c r="DW30" i="16"/>
  <c r="DW29" i="16"/>
  <c r="DW28" i="16"/>
  <c r="DW27" i="16"/>
  <c r="DS22" i="16"/>
  <c r="DW21" i="16"/>
  <c r="DW20" i="16"/>
  <c r="DW19" i="16"/>
  <c r="DW18" i="16"/>
  <c r="DW22" i="16" s="1"/>
  <c r="DS13" i="16"/>
  <c r="DW12" i="16"/>
  <c r="DW11" i="16"/>
  <c r="DW10" i="16"/>
  <c r="DW9" i="16"/>
  <c r="DS6" i="16"/>
  <c r="DW5" i="16"/>
  <c r="DW4" i="16"/>
  <c r="DW3" i="16"/>
  <c r="DW2" i="16"/>
  <c r="DK85" i="16"/>
  <c r="DO84" i="16"/>
  <c r="DO83" i="16"/>
  <c r="DO82" i="16"/>
  <c r="DO81" i="16"/>
  <c r="DK76" i="16"/>
  <c r="DO75" i="16"/>
  <c r="DO74" i="16"/>
  <c r="DO73" i="16"/>
  <c r="DO72" i="16"/>
  <c r="DO76" i="16" s="1"/>
  <c r="DK67" i="16"/>
  <c r="DO66" i="16"/>
  <c r="DO65" i="16"/>
  <c r="DO64" i="16"/>
  <c r="DO63" i="16"/>
  <c r="DK58" i="16"/>
  <c r="DO57" i="16"/>
  <c r="DO56" i="16"/>
  <c r="DO55" i="16"/>
  <c r="DO54" i="16"/>
  <c r="DK49" i="16"/>
  <c r="DO48" i="16"/>
  <c r="DO47" i="16"/>
  <c r="DO46" i="16"/>
  <c r="DO45" i="16"/>
  <c r="DK40" i="16"/>
  <c r="DO39" i="16"/>
  <c r="DO38" i="16"/>
  <c r="DO37" i="16"/>
  <c r="DO36" i="16"/>
  <c r="DO40" i="16" s="1"/>
  <c r="DK31" i="16"/>
  <c r="DO30" i="16"/>
  <c r="DO29" i="16"/>
  <c r="DO28" i="16"/>
  <c r="DO27" i="16"/>
  <c r="DK22" i="16"/>
  <c r="DO21" i="16"/>
  <c r="DO20" i="16"/>
  <c r="DO19" i="16"/>
  <c r="DO18" i="16"/>
  <c r="DK13" i="16"/>
  <c r="DO12" i="16"/>
  <c r="DO11" i="16"/>
  <c r="DO10" i="16"/>
  <c r="DO9" i="16"/>
  <c r="DK6" i="16"/>
  <c r="DO5" i="16"/>
  <c r="DO4" i="16"/>
  <c r="DO3" i="16"/>
  <c r="DO2" i="16"/>
  <c r="DO6" i="16" s="1"/>
  <c r="FK67" i="16" l="1"/>
  <c r="FS13" i="16"/>
  <c r="FS49" i="16"/>
  <c r="FS85" i="16"/>
  <c r="FK58" i="16"/>
  <c r="DO67" i="16"/>
  <c r="DW49" i="16"/>
  <c r="EM49" i="16"/>
  <c r="EM85" i="16"/>
  <c r="EU40" i="16"/>
  <c r="FK76" i="16"/>
  <c r="FS22" i="16"/>
  <c r="GA6" i="16"/>
  <c r="FK31" i="16"/>
  <c r="FS58" i="16"/>
  <c r="FK85" i="16"/>
  <c r="DO22" i="16"/>
  <c r="DO58" i="16"/>
  <c r="DW40" i="16"/>
  <c r="DW76" i="16"/>
  <c r="EE22" i="16"/>
  <c r="EE58" i="16"/>
  <c r="EU22" i="16"/>
  <c r="GA13" i="16"/>
  <c r="FS76" i="16"/>
  <c r="FS67" i="16"/>
  <c r="FS31" i="16"/>
  <c r="FS6" i="16"/>
  <c r="FK6" i="16"/>
  <c r="FK22" i="16"/>
  <c r="FK13" i="16"/>
  <c r="FC76" i="16"/>
  <c r="FC40" i="16"/>
  <c r="FC6" i="16"/>
  <c r="EU58" i="16"/>
  <c r="EM76" i="16"/>
  <c r="EM58" i="16"/>
  <c r="EM40" i="16"/>
  <c r="EM13" i="16"/>
  <c r="EM6" i="16"/>
  <c r="DW13" i="16"/>
  <c r="DW6" i="16"/>
  <c r="FC58" i="16"/>
  <c r="DO31" i="16"/>
  <c r="DW85" i="16"/>
  <c r="DW31" i="16"/>
  <c r="EE6" i="16"/>
  <c r="EU67" i="16"/>
  <c r="FC13" i="16"/>
  <c r="FC85" i="16"/>
  <c r="EU31" i="16"/>
  <c r="EE31" i="16"/>
  <c r="EE67" i="16"/>
  <c r="EE40" i="16"/>
  <c r="FC49" i="16"/>
  <c r="EM22" i="16"/>
  <c r="EE49" i="16"/>
  <c r="EM31" i="16"/>
  <c r="DO13" i="16"/>
  <c r="DO49" i="16"/>
  <c r="DO85" i="16"/>
  <c r="EU6" i="16"/>
  <c r="FC31" i="16"/>
  <c r="FC22" i="16"/>
  <c r="E151" i="16" l="1"/>
  <c r="E144" i="16"/>
  <c r="E137" i="16"/>
  <c r="E130" i="16"/>
  <c r="E128" i="16"/>
  <c r="E127" i="16"/>
  <c r="E126" i="16"/>
  <c r="E125" i="16"/>
  <c r="E124" i="16"/>
  <c r="E122" i="16"/>
  <c r="E123" i="16"/>
  <c r="DC85" i="16"/>
  <c r="DG84" i="16"/>
  <c r="DG83" i="16"/>
  <c r="DG82" i="16"/>
  <c r="DG81" i="16"/>
  <c r="DC76" i="16"/>
  <c r="DG75" i="16"/>
  <c r="DG74" i="16"/>
  <c r="DG73" i="16"/>
  <c r="DG72" i="16"/>
  <c r="DC67" i="16"/>
  <c r="DG66" i="16"/>
  <c r="DG65" i="16"/>
  <c r="DG64" i="16"/>
  <c r="DG63" i="16"/>
  <c r="DC58" i="16"/>
  <c r="DG57" i="16"/>
  <c r="DG56" i="16"/>
  <c r="DG55" i="16"/>
  <c r="DG54" i="16"/>
  <c r="DC49" i="16"/>
  <c r="DG48" i="16"/>
  <c r="DG47" i="16"/>
  <c r="DG46" i="16"/>
  <c r="DG45" i="16"/>
  <c r="DC40" i="16"/>
  <c r="DG39" i="16"/>
  <c r="DG38" i="16"/>
  <c r="DG37" i="16"/>
  <c r="DG36" i="16"/>
  <c r="DC31" i="16"/>
  <c r="DG30" i="16"/>
  <c r="DG29" i="16"/>
  <c r="DG28" i="16"/>
  <c r="DG27" i="16"/>
  <c r="DC22" i="16"/>
  <c r="DG21" i="16"/>
  <c r="DG20" i="16"/>
  <c r="DG19" i="16"/>
  <c r="DG18" i="16"/>
  <c r="DC13" i="16"/>
  <c r="DG12" i="16"/>
  <c r="DG11" i="16"/>
  <c r="DG10" i="16"/>
  <c r="DG9" i="16"/>
  <c r="DC6" i="16"/>
  <c r="DG5" i="16"/>
  <c r="DG4" i="16"/>
  <c r="DG3" i="16"/>
  <c r="DG2" i="16"/>
  <c r="E121" i="16"/>
  <c r="E120" i="16"/>
  <c r="E119" i="16"/>
  <c r="E118" i="16"/>
  <c r="E117" i="16"/>
  <c r="E115" i="16"/>
  <c r="E114" i="16"/>
  <c r="E113" i="16"/>
  <c r="DG67" i="16" l="1"/>
  <c r="DG85" i="16"/>
  <c r="DG6" i="16"/>
  <c r="DG76" i="16"/>
  <c r="DG22" i="16"/>
  <c r="DG13" i="16"/>
  <c r="DG58" i="16"/>
  <c r="DG49" i="16"/>
  <c r="DG40" i="16"/>
  <c r="DG31" i="16"/>
  <c r="E106" i="16"/>
  <c r="E109" i="16"/>
  <c r="E107" i="16"/>
  <c r="E108" i="16"/>
  <c r="E112" i="16"/>
  <c r="E111" i="16"/>
  <c r="E110" i="16"/>
  <c r="CU85" i="16"/>
  <c r="CY84" i="16"/>
  <c r="CY83" i="16"/>
  <c r="CY82" i="16"/>
  <c r="CY81" i="16"/>
  <c r="CU76" i="16"/>
  <c r="CY75" i="16"/>
  <c r="CY74" i="16"/>
  <c r="CY73" i="16"/>
  <c r="CY72" i="16"/>
  <c r="CU67" i="16"/>
  <c r="CY66" i="16"/>
  <c r="CY65" i="16"/>
  <c r="CY64" i="16"/>
  <c r="CY63" i="16"/>
  <c r="CY67" i="16" s="1"/>
  <c r="CU58" i="16"/>
  <c r="CY57" i="16"/>
  <c r="CY56" i="16"/>
  <c r="CY55" i="16"/>
  <c r="CY54" i="16"/>
  <c r="CU49" i="16"/>
  <c r="CY48" i="16"/>
  <c r="CY47" i="16"/>
  <c r="CY46" i="16"/>
  <c r="CY45" i="16"/>
  <c r="CU40" i="16"/>
  <c r="CY39" i="16"/>
  <c r="CY38" i="16"/>
  <c r="CY37" i="16"/>
  <c r="CY36" i="16"/>
  <c r="CU31" i="16"/>
  <c r="CY30" i="16"/>
  <c r="CY29" i="16"/>
  <c r="CY28" i="16"/>
  <c r="CY27" i="16"/>
  <c r="CU22" i="16"/>
  <c r="CY21" i="16"/>
  <c r="CY20" i="16"/>
  <c r="CY19" i="16"/>
  <c r="CY18" i="16"/>
  <c r="CU13" i="16"/>
  <c r="CY12" i="16"/>
  <c r="CY11" i="16"/>
  <c r="CY10" i="16"/>
  <c r="CY9" i="16"/>
  <c r="CU6" i="16"/>
  <c r="CY5" i="16"/>
  <c r="CY4" i="16"/>
  <c r="CY3" i="16"/>
  <c r="CY2" i="16"/>
  <c r="CM85" i="16"/>
  <c r="CQ84" i="16"/>
  <c r="CQ83" i="16"/>
  <c r="CQ82" i="16"/>
  <c r="CQ81" i="16"/>
  <c r="CM76" i="16"/>
  <c r="CQ75" i="16"/>
  <c r="CQ74" i="16"/>
  <c r="CQ73" i="16"/>
  <c r="CQ72" i="16"/>
  <c r="CM67" i="16"/>
  <c r="CQ66" i="16"/>
  <c r="CQ65" i="16"/>
  <c r="CQ64" i="16"/>
  <c r="CQ63" i="16"/>
  <c r="CM58" i="16"/>
  <c r="CQ57" i="16"/>
  <c r="CQ56" i="16"/>
  <c r="CQ55" i="16"/>
  <c r="CQ54" i="16"/>
  <c r="CM49" i="16"/>
  <c r="CQ48" i="16"/>
  <c r="CQ47" i="16"/>
  <c r="CQ46" i="16"/>
  <c r="CQ45" i="16"/>
  <c r="CM40" i="16"/>
  <c r="CQ39" i="16"/>
  <c r="CQ38" i="16"/>
  <c r="CQ37" i="16"/>
  <c r="CQ36" i="16"/>
  <c r="E105" i="16"/>
  <c r="CQ76" i="16" l="1"/>
  <c r="CY58" i="16"/>
  <c r="CQ67" i="16"/>
  <c r="CY49" i="16"/>
  <c r="CY31" i="16"/>
  <c r="CQ85" i="16"/>
  <c r="CQ49" i="16"/>
  <c r="CY85" i="16"/>
  <c r="CY22" i="16"/>
  <c r="CQ58" i="16"/>
  <c r="CY40" i="16"/>
  <c r="CY6" i="16"/>
  <c r="CY76" i="16"/>
  <c r="CY13" i="16"/>
  <c r="CQ40" i="16"/>
  <c r="E104" i="16" l="1"/>
  <c r="E103" i="16"/>
  <c r="E101" i="16"/>
  <c r="E100" i="16"/>
  <c r="E99" i="16"/>
  <c r="CM31" i="16"/>
  <c r="CQ30" i="16"/>
  <c r="CQ29" i="16"/>
  <c r="CQ28" i="16"/>
  <c r="CQ27" i="16"/>
  <c r="CM22" i="16"/>
  <c r="CQ21" i="16"/>
  <c r="CQ20" i="16"/>
  <c r="CQ19" i="16"/>
  <c r="CQ18" i="16"/>
  <c r="CM13" i="16"/>
  <c r="CQ12" i="16"/>
  <c r="CQ11" i="16"/>
  <c r="CQ10" i="16"/>
  <c r="CQ9" i="16"/>
  <c r="CQ13" i="16" s="1"/>
  <c r="CM6" i="16"/>
  <c r="CQ5" i="16"/>
  <c r="CQ4" i="16"/>
  <c r="CQ3" i="16"/>
  <c r="CQ2" i="16"/>
  <c r="CE85" i="16"/>
  <c r="CI84" i="16"/>
  <c r="CI83" i="16"/>
  <c r="CI82" i="16"/>
  <c r="CI81" i="16"/>
  <c r="CE76" i="16"/>
  <c r="CI75" i="16"/>
  <c r="CI74" i="16"/>
  <c r="CI73" i="16"/>
  <c r="CI72" i="16"/>
  <c r="CE67" i="16"/>
  <c r="CI66" i="16"/>
  <c r="CI65" i="16"/>
  <c r="CI64" i="16"/>
  <c r="CI63" i="16"/>
  <c r="E98" i="16"/>
  <c r="E97" i="16"/>
  <c r="CE58" i="16"/>
  <c r="CI57" i="16"/>
  <c r="CI56" i="16"/>
  <c r="CI55" i="16"/>
  <c r="CI54" i="16"/>
  <c r="E96" i="16"/>
  <c r="E94" i="16"/>
  <c r="E116" i="16"/>
  <c r="E102" i="16"/>
  <c r="E95" i="16"/>
  <c r="E93" i="16"/>
  <c r="E92" i="16"/>
  <c r="CE49" i="16"/>
  <c r="CI48" i="16"/>
  <c r="CI47" i="16"/>
  <c r="CI46" i="16"/>
  <c r="CI45" i="16"/>
  <c r="CE40" i="16"/>
  <c r="CI39" i="16"/>
  <c r="CI38" i="16"/>
  <c r="CI37" i="16"/>
  <c r="CI36" i="16"/>
  <c r="CE31" i="16"/>
  <c r="CI30" i="16"/>
  <c r="CI29" i="16"/>
  <c r="CI28" i="16"/>
  <c r="CI27" i="16"/>
  <c r="CE22" i="16"/>
  <c r="CI21" i="16"/>
  <c r="CI20" i="16"/>
  <c r="CI19" i="16"/>
  <c r="CI18" i="16"/>
  <c r="CE13" i="16"/>
  <c r="CI12" i="16"/>
  <c r="CI11" i="16"/>
  <c r="CI10" i="16"/>
  <c r="CI9" i="16"/>
  <c r="E89" i="16"/>
  <c r="E87" i="16"/>
  <c r="E86" i="16"/>
  <c r="CE6" i="16"/>
  <c r="CI5" i="16"/>
  <c r="CI4" i="16"/>
  <c r="CI3" i="16"/>
  <c r="CI2" i="16"/>
  <c r="E84" i="16"/>
  <c r="E85" i="16"/>
  <c r="E88" i="16"/>
  <c r="E90" i="16"/>
  <c r="E91" i="16"/>
  <c r="E83" i="16"/>
  <c r="E82" i="16"/>
  <c r="E80" i="16"/>
  <c r="E79" i="16"/>
  <c r="E78" i="16"/>
  <c r="E77" i="16"/>
  <c r="E76" i="16"/>
  <c r="E75" i="16"/>
  <c r="E73" i="16"/>
  <c r="E72" i="16"/>
  <c r="E71" i="16"/>
  <c r="E70" i="16"/>
  <c r="E81" i="16"/>
  <c r="E74" i="16"/>
  <c r="E69" i="16"/>
  <c r="E68" i="16"/>
  <c r="E66" i="16"/>
  <c r="E65" i="16"/>
  <c r="E64" i="16"/>
  <c r="E63" i="16"/>
  <c r="E62" i="16"/>
  <c r="E61" i="16"/>
  <c r="BG6" i="16"/>
  <c r="BK9" i="16"/>
  <c r="BK10" i="16"/>
  <c r="BK11" i="16"/>
  <c r="BK12" i="16"/>
  <c r="BW85" i="16"/>
  <c r="CA84" i="16"/>
  <c r="CA83" i="16"/>
  <c r="CA82" i="16"/>
  <c r="CA81" i="16"/>
  <c r="BW76" i="16"/>
  <c r="CA75" i="16"/>
  <c r="CA74" i="16"/>
  <c r="CA73" i="16"/>
  <c r="CA72" i="16"/>
  <c r="BW67" i="16"/>
  <c r="CA66" i="16"/>
  <c r="CA65" i="16"/>
  <c r="CA64" i="16"/>
  <c r="CA63" i="16"/>
  <c r="BW58" i="16"/>
  <c r="CA57" i="16"/>
  <c r="CA56" i="16"/>
  <c r="CA55" i="16"/>
  <c r="CA54" i="16"/>
  <c r="BW49" i="16"/>
  <c r="CA48" i="16"/>
  <c r="CA47" i="16"/>
  <c r="CA46" i="16"/>
  <c r="CA45" i="16"/>
  <c r="BW40" i="16"/>
  <c r="CA39" i="16"/>
  <c r="CA38" i="16"/>
  <c r="CA37" i="16"/>
  <c r="CA36" i="16"/>
  <c r="BW31" i="16"/>
  <c r="CA30" i="16"/>
  <c r="CA29" i="16"/>
  <c r="CA28" i="16"/>
  <c r="CA27" i="16"/>
  <c r="BW22" i="16"/>
  <c r="CA21" i="16"/>
  <c r="CA20" i="16"/>
  <c r="CA19" i="16"/>
  <c r="CA18" i="16"/>
  <c r="BW13" i="16"/>
  <c r="CA12" i="16"/>
  <c r="CA11" i="16"/>
  <c r="CA10" i="16"/>
  <c r="CA9" i="16"/>
  <c r="BW6" i="16"/>
  <c r="CA5" i="16"/>
  <c r="CA4" i="16"/>
  <c r="CA3" i="16"/>
  <c r="CA2" i="16"/>
  <c r="BS2" i="16"/>
  <c r="BS3" i="16"/>
  <c r="BS4" i="16"/>
  <c r="BS5" i="16"/>
  <c r="BO6" i="16"/>
  <c r="BS9" i="16"/>
  <c r="BS10" i="16"/>
  <c r="BS11" i="16"/>
  <c r="BS12" i="16"/>
  <c r="BO13" i="16"/>
  <c r="BS18" i="16"/>
  <c r="BS19" i="16"/>
  <c r="BS20" i="16"/>
  <c r="BS21" i="16"/>
  <c r="BO22" i="16"/>
  <c r="BS27" i="16"/>
  <c r="BS28" i="16"/>
  <c r="BS29" i="16"/>
  <c r="BS30" i="16"/>
  <c r="BO31" i="16"/>
  <c r="BS36" i="16"/>
  <c r="BS37" i="16"/>
  <c r="BS38" i="16"/>
  <c r="BS39" i="16"/>
  <c r="BO40" i="16"/>
  <c r="BS45" i="16"/>
  <c r="BS46" i="16"/>
  <c r="BS47" i="16"/>
  <c r="BS48" i="16"/>
  <c r="BO49" i="16"/>
  <c r="BS54" i="16"/>
  <c r="BS55" i="16"/>
  <c r="BS56" i="16"/>
  <c r="BS57" i="16"/>
  <c r="BO58" i="16"/>
  <c r="BS63" i="16"/>
  <c r="BS64" i="16"/>
  <c r="BS65" i="16"/>
  <c r="BS66" i="16"/>
  <c r="BO67" i="16"/>
  <c r="BS72" i="16"/>
  <c r="BS73" i="16"/>
  <c r="BS74" i="16"/>
  <c r="BS75" i="16"/>
  <c r="BO76" i="16"/>
  <c r="BS81" i="16"/>
  <c r="BS82" i="16"/>
  <c r="BS83" i="16"/>
  <c r="BS84" i="16"/>
  <c r="BO85" i="16"/>
  <c r="BG85" i="16"/>
  <c r="BK84" i="16"/>
  <c r="BK83" i="16"/>
  <c r="BK82" i="16"/>
  <c r="BK81" i="16"/>
  <c r="BG76" i="16"/>
  <c r="BK75" i="16"/>
  <c r="BK74" i="16"/>
  <c r="BK73" i="16"/>
  <c r="BK72" i="16"/>
  <c r="BG67" i="16"/>
  <c r="BK66" i="16"/>
  <c r="BK65" i="16"/>
  <c r="BK64" i="16"/>
  <c r="BK63" i="16"/>
  <c r="BG58" i="16"/>
  <c r="BK57" i="16"/>
  <c r="BK56" i="16"/>
  <c r="BK55" i="16"/>
  <c r="BK54" i="16"/>
  <c r="BG49" i="16"/>
  <c r="BK48" i="16"/>
  <c r="BK47" i="16"/>
  <c r="BK46" i="16"/>
  <c r="BK45" i="16"/>
  <c r="BG40" i="16"/>
  <c r="BK39" i="16"/>
  <c r="BK38" i="16"/>
  <c r="BK37" i="16"/>
  <c r="BK36" i="16"/>
  <c r="BG31" i="16"/>
  <c r="BK30" i="16"/>
  <c r="BK29" i="16"/>
  <c r="BK28" i="16"/>
  <c r="BK27" i="16"/>
  <c r="BK31" i="16" s="1"/>
  <c r="BG22" i="16"/>
  <c r="BK21" i="16"/>
  <c r="BK20" i="16"/>
  <c r="BK19" i="16"/>
  <c r="BK18" i="16"/>
  <c r="BG13" i="16"/>
  <c r="BK5" i="16"/>
  <c r="BK4" i="16"/>
  <c r="BK3" i="16"/>
  <c r="BK2" i="16"/>
  <c r="E67" i="16"/>
  <c r="E59" i="16"/>
  <c r="E58" i="16"/>
  <c r="E57" i="16"/>
  <c r="E56" i="16"/>
  <c r="E55" i="16"/>
  <c r="E53" i="16"/>
  <c r="E52" i="16"/>
  <c r="E51" i="16"/>
  <c r="E50" i="16"/>
  <c r="E49" i="16"/>
  <c r="E48" i="16"/>
  <c r="E47" i="16"/>
  <c r="E44" i="16"/>
  <c r="E43" i="16"/>
  <c r="O14" i="16"/>
  <c r="AY85" i="16"/>
  <c r="BC84" i="16"/>
  <c r="BC83" i="16"/>
  <c r="BC82" i="16"/>
  <c r="BC81" i="16"/>
  <c r="AY76" i="16"/>
  <c r="BC75" i="16"/>
  <c r="BC74" i="16"/>
  <c r="BC73" i="16"/>
  <c r="BC72" i="16"/>
  <c r="AY67" i="16"/>
  <c r="BC66" i="16"/>
  <c r="BC65" i="16"/>
  <c r="BC64" i="16"/>
  <c r="BC63" i="16"/>
  <c r="AY58" i="16"/>
  <c r="BC57" i="16"/>
  <c r="BC56" i="16"/>
  <c r="BC55" i="16"/>
  <c r="BC54" i="16"/>
  <c r="BC58" i="16" s="1"/>
  <c r="AY49" i="16"/>
  <c r="BC48" i="16"/>
  <c r="BC47" i="16"/>
  <c r="BC46" i="16"/>
  <c r="BC45" i="16"/>
  <c r="AY40" i="16"/>
  <c r="BC39" i="16"/>
  <c r="BC38" i="16"/>
  <c r="BC37" i="16"/>
  <c r="BC36" i="16"/>
  <c r="AY31" i="16"/>
  <c r="BC30" i="16"/>
  <c r="BC29" i="16"/>
  <c r="BC28" i="16"/>
  <c r="BC27" i="16"/>
  <c r="AY22" i="16"/>
  <c r="BC21" i="16"/>
  <c r="BC20" i="16"/>
  <c r="BC19" i="16"/>
  <c r="BC18" i="16"/>
  <c r="BC22" i="16" s="1"/>
  <c r="AY13" i="16"/>
  <c r="BC12" i="16"/>
  <c r="BC11" i="16"/>
  <c r="BC10" i="16"/>
  <c r="BC9" i="16"/>
  <c r="AY6" i="16"/>
  <c r="BC5" i="16"/>
  <c r="BC4" i="16"/>
  <c r="BC3" i="16"/>
  <c r="BC2" i="16"/>
  <c r="AQ85" i="16"/>
  <c r="AU84" i="16"/>
  <c r="AU83" i="16"/>
  <c r="AU82" i="16"/>
  <c r="AU81" i="16"/>
  <c r="AQ76" i="16"/>
  <c r="AU75" i="16"/>
  <c r="AU74" i="16"/>
  <c r="AU73" i="16"/>
  <c r="AU72" i="16"/>
  <c r="AU76" i="16" s="1"/>
  <c r="AQ67" i="16"/>
  <c r="AU66" i="16"/>
  <c r="AU65" i="16"/>
  <c r="AU64" i="16"/>
  <c r="AU63" i="16"/>
  <c r="AQ58" i="16"/>
  <c r="AU57" i="16"/>
  <c r="AU56" i="16"/>
  <c r="AU55" i="16"/>
  <c r="AU54" i="16"/>
  <c r="AQ49" i="16"/>
  <c r="AU48" i="16"/>
  <c r="AU47" i="16"/>
  <c r="AU46" i="16"/>
  <c r="AU45" i="16"/>
  <c r="AQ40" i="16"/>
  <c r="AU39" i="16"/>
  <c r="AU38" i="16"/>
  <c r="AU37" i="16"/>
  <c r="AU36" i="16"/>
  <c r="AU40" i="16" s="1"/>
  <c r="AQ31" i="16"/>
  <c r="AU30" i="16"/>
  <c r="AU29" i="16"/>
  <c r="AU28" i="16"/>
  <c r="AU27" i="16"/>
  <c r="AQ22" i="16"/>
  <c r="AU21" i="16"/>
  <c r="AU20" i="16"/>
  <c r="AU19" i="16"/>
  <c r="AU18" i="16"/>
  <c r="AQ13" i="16"/>
  <c r="AU12" i="16"/>
  <c r="AU11" i="16"/>
  <c r="AU10" i="16"/>
  <c r="AU9" i="16"/>
  <c r="E60" i="16"/>
  <c r="E54" i="16"/>
  <c r="E46" i="16"/>
  <c r="E45" i="16"/>
  <c r="E42" i="16"/>
  <c r="E41" i="16"/>
  <c r="E40" i="16"/>
  <c r="AQ6" i="16"/>
  <c r="AU5" i="16"/>
  <c r="AU4" i="16"/>
  <c r="AU6" i="16" s="1"/>
  <c r="AU3" i="16"/>
  <c r="AU2" i="16"/>
  <c r="AI85" i="16"/>
  <c r="AM84" i="16"/>
  <c r="AM83" i="16"/>
  <c r="AM82" i="16"/>
  <c r="AM81" i="16"/>
  <c r="AM85" i="16" s="1"/>
  <c r="AI76" i="16"/>
  <c r="AM75" i="16"/>
  <c r="AM74" i="16"/>
  <c r="AM73" i="16"/>
  <c r="AM72" i="16"/>
  <c r="E38" i="16"/>
  <c r="E37" i="16"/>
  <c r="E36" i="16"/>
  <c r="E39" i="16"/>
  <c r="AI67" i="16"/>
  <c r="AM66" i="16"/>
  <c r="AM65" i="16"/>
  <c r="AM64" i="16"/>
  <c r="AM63" i="16"/>
  <c r="E35" i="16"/>
  <c r="E34" i="16"/>
  <c r="E33" i="16"/>
  <c r="E31" i="16"/>
  <c r="E30" i="16"/>
  <c r="E29" i="16"/>
  <c r="E28" i="16"/>
  <c r="E27" i="16"/>
  <c r="E26" i="16"/>
  <c r="E24" i="16"/>
  <c r="E23" i="16"/>
  <c r="E22" i="16"/>
  <c r="E21" i="16"/>
  <c r="E20" i="16"/>
  <c r="E19" i="16"/>
  <c r="E17" i="16"/>
  <c r="E16" i="16"/>
  <c r="E15" i="16"/>
  <c r="E14" i="16"/>
  <c r="E13" i="16"/>
  <c r="E12" i="16"/>
  <c r="E10" i="16"/>
  <c r="K78" i="16"/>
  <c r="O77" i="16"/>
  <c r="O76" i="16"/>
  <c r="O78" i="16" s="1"/>
  <c r="O75" i="16"/>
  <c r="O74" i="16"/>
  <c r="O73" i="16"/>
  <c r="O72" i="16"/>
  <c r="O63" i="16"/>
  <c r="O64" i="16"/>
  <c r="O65" i="16"/>
  <c r="O66" i="16"/>
  <c r="O67" i="16"/>
  <c r="O69" i="16" s="1"/>
  <c r="O68" i="16"/>
  <c r="E9" i="16"/>
  <c r="E8" i="16"/>
  <c r="E7" i="16"/>
  <c r="E6" i="16"/>
  <c r="E5" i="16"/>
  <c r="E3" i="16"/>
  <c r="E2" i="16"/>
  <c r="F2" i="16" s="1"/>
  <c r="AM67" i="16"/>
  <c r="AU22" i="16"/>
  <c r="AU67" i="16"/>
  <c r="AI58" i="16"/>
  <c r="AM57" i="16"/>
  <c r="AM56" i="16"/>
  <c r="AM55" i="16"/>
  <c r="AM54" i="16"/>
  <c r="AI49" i="16"/>
  <c r="AM48" i="16"/>
  <c r="AM47" i="16"/>
  <c r="AM46" i="16"/>
  <c r="AM45" i="16"/>
  <c r="AI40" i="16"/>
  <c r="AM39" i="16"/>
  <c r="AM38" i="16"/>
  <c r="AM37" i="16"/>
  <c r="AM36" i="16"/>
  <c r="AI31" i="16"/>
  <c r="AM30" i="16"/>
  <c r="AM29" i="16"/>
  <c r="AM28" i="16"/>
  <c r="AM27" i="16"/>
  <c r="AI22" i="16"/>
  <c r="AM21" i="16"/>
  <c r="AM20" i="16"/>
  <c r="AM19" i="16"/>
  <c r="AM18" i="16"/>
  <c r="AM22" i="16" s="1"/>
  <c r="E32" i="16"/>
  <c r="E25" i="16"/>
  <c r="E18" i="16"/>
  <c r="E11" i="16"/>
  <c r="E4" i="16"/>
  <c r="AI13" i="16"/>
  <c r="AM12" i="16"/>
  <c r="AM11" i="16"/>
  <c r="AM10" i="16"/>
  <c r="AM9" i="16"/>
  <c r="AI6" i="16"/>
  <c r="AM5" i="16"/>
  <c r="AM4" i="16"/>
  <c r="AM3" i="16"/>
  <c r="AM2" i="16"/>
  <c r="AA85" i="16"/>
  <c r="AE84" i="16"/>
  <c r="AE83" i="16"/>
  <c r="AE82" i="16"/>
  <c r="AE81" i="16"/>
  <c r="AE85" i="16" s="1"/>
  <c r="AA76" i="16"/>
  <c r="AE75" i="16"/>
  <c r="AE74" i="16"/>
  <c r="AE73" i="16"/>
  <c r="AE72" i="16"/>
  <c r="AA67" i="16"/>
  <c r="AE66" i="16"/>
  <c r="AE65" i="16"/>
  <c r="AE64" i="16"/>
  <c r="AE63" i="16"/>
  <c r="AA58" i="16"/>
  <c r="AE57" i="16"/>
  <c r="AE56" i="16"/>
  <c r="AE55" i="16"/>
  <c r="AE54" i="16"/>
  <c r="AA49" i="16"/>
  <c r="AE48" i="16"/>
  <c r="AE47" i="16"/>
  <c r="AE46" i="16"/>
  <c r="AE45" i="16"/>
  <c r="AE49" i="16" s="1"/>
  <c r="AA40" i="16"/>
  <c r="AE39" i="16"/>
  <c r="AE38" i="16"/>
  <c r="AE37" i="16"/>
  <c r="AE36" i="16"/>
  <c r="O84" i="16"/>
  <c r="AA31" i="16"/>
  <c r="AE30" i="16"/>
  <c r="AE29" i="16"/>
  <c r="AE28" i="16"/>
  <c r="AE27" i="16"/>
  <c r="AA22" i="16"/>
  <c r="AE21" i="16"/>
  <c r="AE20" i="16"/>
  <c r="AE19" i="16"/>
  <c r="AE18" i="16"/>
  <c r="AA13" i="16"/>
  <c r="AE12" i="16"/>
  <c r="AE11" i="16"/>
  <c r="AE10" i="16"/>
  <c r="AE9" i="16"/>
  <c r="AA6" i="16"/>
  <c r="AE5" i="16"/>
  <c r="AE4" i="16"/>
  <c r="AE3" i="16"/>
  <c r="AE2" i="16"/>
  <c r="S85" i="16"/>
  <c r="W84" i="16"/>
  <c r="W83" i="16"/>
  <c r="W82" i="16"/>
  <c r="W81" i="16"/>
  <c r="S76" i="16"/>
  <c r="W75" i="16"/>
  <c r="W74" i="16"/>
  <c r="W73" i="16"/>
  <c r="W72" i="16"/>
  <c r="S67" i="16"/>
  <c r="W66" i="16"/>
  <c r="W65" i="16"/>
  <c r="W64" i="16"/>
  <c r="W63" i="16"/>
  <c r="W67" i="16" s="1"/>
  <c r="W48" i="16"/>
  <c r="W39" i="16"/>
  <c r="W30" i="16"/>
  <c r="W21" i="16"/>
  <c r="W12" i="16"/>
  <c r="S58" i="16"/>
  <c r="W57" i="16"/>
  <c r="W56" i="16"/>
  <c r="W55" i="16"/>
  <c r="W54" i="16"/>
  <c r="S49" i="16"/>
  <c r="W47" i="16"/>
  <c r="W46" i="16"/>
  <c r="W45" i="16"/>
  <c r="S40" i="16"/>
  <c r="W38" i="16"/>
  <c r="W37" i="16"/>
  <c r="W36" i="16"/>
  <c r="S31" i="16"/>
  <c r="W29" i="16"/>
  <c r="W28" i="16"/>
  <c r="W27" i="16"/>
  <c r="S22" i="16"/>
  <c r="W20" i="16"/>
  <c r="W19" i="16"/>
  <c r="W18" i="16"/>
  <c r="S13" i="16"/>
  <c r="W11" i="16"/>
  <c r="W10" i="16"/>
  <c r="W9" i="16"/>
  <c r="S6" i="16"/>
  <c r="W5" i="16"/>
  <c r="W4" i="16"/>
  <c r="W3" i="16"/>
  <c r="W2" i="16"/>
  <c r="K85" i="16"/>
  <c r="O82" i="16"/>
  <c r="K60" i="16"/>
  <c r="O59" i="16"/>
  <c r="O58" i="16"/>
  <c r="O57" i="16"/>
  <c r="O56" i="16"/>
  <c r="O55" i="16"/>
  <c r="O54" i="16"/>
  <c r="K51" i="16"/>
  <c r="O50" i="16"/>
  <c r="O49" i="16"/>
  <c r="O48" i="16"/>
  <c r="O47" i="16"/>
  <c r="O46" i="16"/>
  <c r="O45" i="16"/>
  <c r="O51" i="16" s="1"/>
  <c r="K42" i="16"/>
  <c r="O41" i="16"/>
  <c r="O40" i="16"/>
  <c r="O39" i="16"/>
  <c r="O38" i="16"/>
  <c r="O37" i="16"/>
  <c r="O36" i="16"/>
  <c r="K33" i="16"/>
  <c r="O32" i="16"/>
  <c r="O31" i="16"/>
  <c r="O30" i="16"/>
  <c r="O29" i="16"/>
  <c r="O28" i="16"/>
  <c r="O27" i="16"/>
  <c r="K24" i="16"/>
  <c r="O23" i="16"/>
  <c r="O22" i="16"/>
  <c r="O21" i="16"/>
  <c r="O20" i="16"/>
  <c r="O19" i="16"/>
  <c r="O18" i="16"/>
  <c r="K15" i="16"/>
  <c r="O13" i="16"/>
  <c r="O12" i="16"/>
  <c r="O11" i="16"/>
  <c r="O10" i="16"/>
  <c r="O9" i="16"/>
  <c r="O5" i="16"/>
  <c r="O2" i="16"/>
  <c r="O3" i="16"/>
  <c r="O4" i="16"/>
  <c r="K6" i="16"/>
  <c r="Q16" i="12"/>
  <c r="P16" i="12"/>
  <c r="O16" i="12"/>
  <c r="N16" i="12"/>
  <c r="M16" i="12"/>
  <c r="L16" i="12"/>
  <c r="K16" i="12"/>
  <c r="J16" i="12"/>
  <c r="I16" i="12"/>
  <c r="H16" i="12"/>
  <c r="G16" i="12"/>
  <c r="AJ24" i="6"/>
  <c r="AK24" i="6" s="1"/>
  <c r="AG24" i="6"/>
  <c r="E24" i="6"/>
  <c r="D24" i="6"/>
  <c r="B24" i="6"/>
  <c r="AJ23" i="6"/>
  <c r="AK23" i="6"/>
  <c r="AG23" i="6"/>
  <c r="E23" i="6"/>
  <c r="D23" i="6"/>
  <c r="B23" i="6"/>
  <c r="AJ22" i="6"/>
  <c r="AK22" i="6"/>
  <c r="AG22" i="6"/>
  <c r="E22" i="6"/>
  <c r="D22" i="6"/>
  <c r="B22" i="6"/>
  <c r="AJ21" i="6"/>
  <c r="AK21" i="6" s="1"/>
  <c r="AG21" i="6"/>
  <c r="E21" i="6"/>
  <c r="D21" i="6"/>
  <c r="B21" i="6"/>
  <c r="AJ20" i="6"/>
  <c r="AK20" i="6"/>
  <c r="AG20" i="6"/>
  <c r="E20" i="6"/>
  <c r="D20" i="6"/>
  <c r="B20" i="6"/>
  <c r="AJ19" i="6"/>
  <c r="AK19" i="6"/>
  <c r="AG19" i="6"/>
  <c r="E19" i="6"/>
  <c r="D19" i="6"/>
  <c r="B19" i="6"/>
  <c r="AJ18" i="6"/>
  <c r="AK18" i="6"/>
  <c r="AG18" i="6"/>
  <c r="E18" i="6"/>
  <c r="D18" i="6"/>
  <c r="B18" i="6"/>
  <c r="AJ17" i="6"/>
  <c r="AK17" i="6"/>
  <c r="AG17" i="6"/>
  <c r="E17" i="6"/>
  <c r="D17" i="6"/>
  <c r="B17" i="6"/>
  <c r="AJ16" i="6"/>
  <c r="AK16" i="6"/>
  <c r="AG16" i="6"/>
  <c r="E16" i="6"/>
  <c r="D16" i="6"/>
  <c r="B16" i="6"/>
  <c r="B15" i="6"/>
  <c r="D15" i="6"/>
  <c r="E15" i="6"/>
  <c r="AG15" i="6"/>
  <c r="AJ15" i="6"/>
  <c r="AK15" i="6" s="1"/>
  <c r="F1" i="12"/>
  <c r="G64" i="13"/>
  <c r="G63" i="13"/>
  <c r="F16" i="12"/>
  <c r="F17" i="12" s="1"/>
  <c r="E3" i="14"/>
  <c r="F3" i="14" s="1"/>
  <c r="B14" i="6"/>
  <c r="D14" i="6"/>
  <c r="E14" i="6"/>
  <c r="C2" i="14" s="1"/>
  <c r="AG14" i="6"/>
  <c r="AJ14" i="6"/>
  <c r="AK14" i="6"/>
  <c r="E2" i="14"/>
  <c r="F2" i="11"/>
  <c r="N8" i="11" s="1"/>
  <c r="B13" i="6"/>
  <c r="D13" i="6"/>
  <c r="E13" i="6"/>
  <c r="AG13" i="6"/>
  <c r="AJ13" i="6"/>
  <c r="AK13" i="6"/>
  <c r="S4" i="13"/>
  <c r="S6" i="13"/>
  <c r="S8" i="13"/>
  <c r="S10" i="13"/>
  <c r="S12" i="13"/>
  <c r="S14" i="13"/>
  <c r="S16" i="13"/>
  <c r="S18" i="13"/>
  <c r="S20" i="13"/>
  <c r="S23" i="13"/>
  <c r="S25" i="13"/>
  <c r="S27" i="13"/>
  <c r="S29" i="13"/>
  <c r="S31" i="13"/>
  <c r="S33" i="13"/>
  <c r="S35" i="13"/>
  <c r="S37" i="13"/>
  <c r="S39" i="13"/>
  <c r="S41" i="13"/>
  <c r="S43" i="13"/>
  <c r="S45" i="13"/>
  <c r="S48" i="13"/>
  <c r="S50" i="13"/>
  <c r="S53" i="13"/>
  <c r="S55" i="13"/>
  <c r="S57" i="13"/>
  <c r="S59" i="13"/>
  <c r="S61" i="13"/>
  <c r="H63" i="13"/>
  <c r="I63" i="13"/>
  <c r="J63" i="13"/>
  <c r="K63" i="13"/>
  <c r="L63" i="13"/>
  <c r="M63" i="13"/>
  <c r="N63" i="13"/>
  <c r="O63" i="13"/>
  <c r="P63" i="13"/>
  <c r="P65" i="13"/>
  <c r="Q63" i="13"/>
  <c r="R63" i="13"/>
  <c r="H64" i="13"/>
  <c r="I64" i="13"/>
  <c r="I65" i="13"/>
  <c r="J64" i="13"/>
  <c r="K64" i="13"/>
  <c r="K65" i="13"/>
  <c r="L64" i="13"/>
  <c r="L65" i="13"/>
  <c r="M64" i="13"/>
  <c r="M65" i="13"/>
  <c r="N64" i="13"/>
  <c r="O64" i="13"/>
  <c r="P64" i="13"/>
  <c r="Q64" i="13"/>
  <c r="R64" i="13"/>
  <c r="G1" i="12"/>
  <c r="F15" i="12"/>
  <c r="H1" i="12"/>
  <c r="I1" i="12"/>
  <c r="J1" i="12"/>
  <c r="K1" i="12"/>
  <c r="L1" i="12"/>
  <c r="M1" i="12"/>
  <c r="N1" i="12"/>
  <c r="O1" i="12"/>
  <c r="P1" i="12"/>
  <c r="Q1" i="12"/>
  <c r="O65" i="13"/>
  <c r="O3" i="12"/>
  <c r="N3" i="12"/>
  <c r="L3" i="12"/>
  <c r="K3" i="12"/>
  <c r="J3" i="12"/>
  <c r="M3" i="12"/>
  <c r="I3" i="12"/>
  <c r="P3" i="12"/>
  <c r="Q15" i="12"/>
  <c r="Q14" i="12"/>
  <c r="Q3" i="12"/>
  <c r="Q4" i="12"/>
  <c r="G4" i="12"/>
  <c r="K14" i="12"/>
  <c r="I14" i="12"/>
  <c r="P4" i="12"/>
  <c r="O4" i="12"/>
  <c r="N4" i="12"/>
  <c r="M4" i="12"/>
  <c r="L4" i="12"/>
  <c r="K4" i="12"/>
  <c r="J4" i="12"/>
  <c r="I4" i="12"/>
  <c r="J15" i="12"/>
  <c r="O14" i="12"/>
  <c r="J14" i="12"/>
  <c r="P15" i="12"/>
  <c r="O15" i="12"/>
  <c r="N15" i="12"/>
  <c r="M15" i="12"/>
  <c r="L15" i="12"/>
  <c r="K15" i="12"/>
  <c r="H4" i="12"/>
  <c r="I15" i="12"/>
  <c r="P14" i="12"/>
  <c r="N14" i="12"/>
  <c r="M14" i="12"/>
  <c r="L14" i="12"/>
  <c r="H3" i="12"/>
  <c r="N65" i="13"/>
  <c r="J65" i="13"/>
  <c r="H15" i="12"/>
  <c r="H14" i="12"/>
  <c r="G15" i="12"/>
  <c r="G14" i="12"/>
  <c r="G17" i="12" s="1"/>
  <c r="G3" i="12"/>
  <c r="F14" i="12"/>
  <c r="F3" i="12"/>
  <c r="R65" i="13"/>
  <c r="H65" i="13"/>
  <c r="Q65" i="13"/>
  <c r="G65" i="13"/>
  <c r="F4" i="12"/>
  <c r="S65" i="13"/>
  <c r="A2" i="5"/>
  <c r="A3" i="5"/>
  <c r="A4" i="5"/>
  <c r="A5" i="5"/>
  <c r="A6" i="5"/>
  <c r="A7" i="5"/>
  <c r="B12" i="6"/>
  <c r="D12" i="6"/>
  <c r="E12" i="6"/>
  <c r="C3" i="14" s="1"/>
  <c r="AG12" i="6"/>
  <c r="AJ12" i="6"/>
  <c r="AK12" i="6"/>
  <c r="B11" i="6"/>
  <c r="D11" i="6"/>
  <c r="E11" i="6"/>
  <c r="D3" i="14" s="1"/>
  <c r="AG11" i="6"/>
  <c r="AJ11" i="6"/>
  <c r="AK11" i="6"/>
  <c r="B10" i="6"/>
  <c r="D10" i="6"/>
  <c r="E10" i="6"/>
  <c r="AG10" i="6"/>
  <c r="AJ10" i="6"/>
  <c r="AK10" i="6"/>
  <c r="B3" i="6"/>
  <c r="B4" i="6"/>
  <c r="B5" i="6"/>
  <c r="B6" i="6"/>
  <c r="B7" i="6"/>
  <c r="B8" i="6"/>
  <c r="B9" i="6"/>
  <c r="D9" i="6"/>
  <c r="E9" i="6"/>
  <c r="AG9" i="6"/>
  <c r="AJ9" i="6"/>
  <c r="AK9" i="6"/>
  <c r="D8" i="6"/>
  <c r="E8" i="6"/>
  <c r="N3" i="14" s="1"/>
  <c r="AG8" i="6"/>
  <c r="AJ8" i="6"/>
  <c r="AK8" i="6"/>
  <c r="D7" i="6"/>
  <c r="E7" i="6"/>
  <c r="AG7" i="6"/>
  <c r="AJ7" i="6"/>
  <c r="AK7" i="6"/>
  <c r="D6" i="6"/>
  <c r="E6" i="6"/>
  <c r="M3" i="14" s="1"/>
  <c r="AG6" i="6"/>
  <c r="AJ6" i="6"/>
  <c r="AK6" i="6"/>
  <c r="AJ3" i="6"/>
  <c r="AK3" i="6" s="1"/>
  <c r="AJ4" i="6"/>
  <c r="AK4" i="6"/>
  <c r="AJ5" i="6"/>
  <c r="AK5" i="6" s="1"/>
  <c r="AG3" i="6"/>
  <c r="AG4" i="6"/>
  <c r="AG5" i="6"/>
  <c r="E3" i="6"/>
  <c r="E4" i="6"/>
  <c r="E5" i="6"/>
  <c r="D2" i="14" s="1"/>
  <c r="D3" i="6"/>
  <c r="D4" i="6"/>
  <c r="D5" i="6"/>
  <c r="P39" i="9" a="1"/>
  <c r="P39" i="9" s="1"/>
  <c r="Q42" i="9" a="1"/>
  <c r="Q42" i="9" s="1"/>
  <c r="M38" i="9" a="1"/>
  <c r="M38" i="9" s="1"/>
  <c r="H38" i="9" a="1"/>
  <c r="H38" i="9" s="1"/>
  <c r="B38" i="9" a="1"/>
  <c r="B38" i="9" s="1"/>
  <c r="D38" i="9" a="1"/>
  <c r="D38" i="9" s="1"/>
  <c r="A3" i="16"/>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K69" i="16"/>
  <c r="E3" i="10" a="1"/>
  <c r="E5" i="10" a="1"/>
  <c r="B5" i="10" a="1"/>
  <c r="B3" i="10" a="1"/>
  <c r="B4" i="10" a="1"/>
  <c r="D8" i="10" a="1"/>
  <c r="A8" i="10" a="1"/>
  <c r="BK67" i="16" l="1"/>
  <c r="O42" i="16"/>
  <c r="AE58" i="16"/>
  <c r="AM6" i="16"/>
  <c r="AM31" i="16"/>
  <c r="BK6" i="16"/>
  <c r="BK49" i="16"/>
  <c r="W22" i="16"/>
  <c r="W6" i="16"/>
  <c r="O24" i="16"/>
  <c r="W13" i="16"/>
  <c r="BK40" i="16"/>
  <c r="BK76" i="16"/>
  <c r="F139" i="16"/>
  <c r="F135" i="16"/>
  <c r="F147" i="16"/>
  <c r="F146" i="16"/>
  <c r="F145" i="16"/>
  <c r="F140" i="16"/>
  <c r="F132" i="16"/>
  <c r="F134" i="16"/>
  <c r="F133" i="16"/>
  <c r="F144" i="16"/>
  <c r="F131" i="16"/>
  <c r="F143" i="16"/>
  <c r="F130" i="16"/>
  <c r="F129" i="16"/>
  <c r="F128" i="16"/>
  <c r="F142" i="16"/>
  <c r="F141" i="16"/>
  <c r="F162" i="16"/>
  <c r="F136" i="16"/>
  <c r="F150" i="16"/>
  <c r="F159" i="16"/>
  <c r="F138" i="16"/>
  <c r="F168" i="16"/>
  <c r="F154" i="16"/>
  <c r="F152" i="16"/>
  <c r="F174" i="16"/>
  <c r="F175" i="16"/>
  <c r="F183" i="16"/>
  <c r="F170" i="16"/>
  <c r="F180" i="16"/>
  <c r="F155" i="16"/>
  <c r="F179" i="16"/>
  <c r="F169" i="16"/>
  <c r="F137" i="16"/>
  <c r="F167" i="16"/>
  <c r="F166" i="16"/>
  <c r="F160" i="16"/>
  <c r="F176" i="16"/>
  <c r="F161" i="16"/>
  <c r="F182" i="16"/>
  <c r="F156" i="16"/>
  <c r="F164" i="16"/>
  <c r="F165" i="16"/>
  <c r="F148" i="16"/>
  <c r="F163" i="16"/>
  <c r="F181" i="16"/>
  <c r="F172" i="16"/>
  <c r="F157" i="16"/>
  <c r="F173" i="16"/>
  <c r="F178" i="16"/>
  <c r="F153" i="16"/>
  <c r="F158" i="16"/>
  <c r="F151" i="16"/>
  <c r="F171" i="16"/>
  <c r="F149" i="16"/>
  <c r="F177" i="16"/>
  <c r="CQ6" i="16"/>
  <c r="W76" i="16"/>
  <c r="AE22" i="16"/>
  <c r="AU13" i="16"/>
  <c r="AU49" i="16"/>
  <c r="AU85" i="16"/>
  <c r="BC31" i="16"/>
  <c r="BC67" i="16"/>
  <c r="CQ22" i="16"/>
  <c r="O15" i="16"/>
  <c r="W49" i="16"/>
  <c r="F94" i="16"/>
  <c r="O60" i="16"/>
  <c r="O6" i="16"/>
  <c r="W58" i="16"/>
  <c r="F103" i="16"/>
  <c r="AU58" i="16"/>
  <c r="W85" i="16"/>
  <c r="AE31" i="16"/>
  <c r="AE67" i="16"/>
  <c r="AM13" i="16"/>
  <c r="AM40" i="16"/>
  <c r="F54" i="16"/>
  <c r="F115" i="16"/>
  <c r="F114" i="16"/>
  <c r="F113" i="16"/>
  <c r="F122" i="16"/>
  <c r="F118" i="16"/>
  <c r="F127" i="16"/>
  <c r="F123" i="16"/>
  <c r="F119" i="16"/>
  <c r="F126" i="16"/>
  <c r="F125" i="16"/>
  <c r="F120" i="16"/>
  <c r="F117" i="16"/>
  <c r="F124" i="16"/>
  <c r="F121" i="16"/>
  <c r="F116" i="16"/>
  <c r="CA40" i="16"/>
  <c r="F91" i="16"/>
  <c r="W31" i="16"/>
  <c r="BC6" i="16"/>
  <c r="W40" i="16"/>
  <c r="AE6" i="16"/>
  <c r="O85" i="16"/>
  <c r="F92" i="16"/>
  <c r="CI85" i="16"/>
  <c r="CQ31" i="16"/>
  <c r="AE40" i="16"/>
  <c r="AE76" i="16"/>
  <c r="AM49" i="16"/>
  <c r="AU31" i="16"/>
  <c r="BC13" i="16"/>
  <c r="BC49" i="16"/>
  <c r="BC85" i="16"/>
  <c r="F93" i="16"/>
  <c r="O33" i="16"/>
  <c r="BC76" i="16"/>
  <c r="BC40" i="16"/>
  <c r="AE13" i="16"/>
  <c r="F25" i="16"/>
  <c r="AM58" i="16"/>
  <c r="BK58" i="16"/>
  <c r="BK13" i="16"/>
  <c r="CI13" i="16"/>
  <c r="CI49" i="16"/>
  <c r="BS49" i="16"/>
  <c r="AM76" i="16"/>
  <c r="F95" i="16"/>
  <c r="F96" i="16"/>
  <c r="F97" i="16"/>
  <c r="F99" i="16"/>
  <c r="F100" i="16"/>
  <c r="F98" i="16"/>
  <c r="F101" i="16"/>
  <c r="F102" i="16"/>
  <c r="F112" i="16"/>
  <c r="F110" i="16"/>
  <c r="F108" i="16"/>
  <c r="F106" i="16"/>
  <c r="F105" i="16"/>
  <c r="F109" i="16"/>
  <c r="F107" i="16"/>
  <c r="F111" i="16"/>
  <c r="F104" i="16"/>
  <c r="CI76" i="16"/>
  <c r="CI67" i="16"/>
  <c r="CI58" i="16"/>
  <c r="CI40" i="16"/>
  <c r="CI31" i="16"/>
  <c r="CI22" i="16"/>
  <c r="CA6" i="16"/>
  <c r="BS67" i="16"/>
  <c r="F59" i="16"/>
  <c r="CA13" i="16"/>
  <c r="F30" i="16"/>
  <c r="F20" i="16"/>
  <c r="F27" i="16"/>
  <c r="F28" i="16"/>
  <c r="F69" i="16"/>
  <c r="BS58" i="16"/>
  <c r="BS22" i="16"/>
  <c r="F70" i="16"/>
  <c r="F51" i="16"/>
  <c r="F6" i="16"/>
  <c r="BK22" i="16"/>
  <c r="CA22" i="16"/>
  <c r="F86" i="16"/>
  <c r="F48" i="16"/>
  <c r="F56" i="16"/>
  <c r="F7" i="16"/>
  <c r="F71" i="16"/>
  <c r="F72" i="16"/>
  <c r="CA58" i="16"/>
  <c r="F22" i="16"/>
  <c r="F37" i="16"/>
  <c r="F38" i="16"/>
  <c r="F73" i="16"/>
  <c r="F3" i="16"/>
  <c r="F40" i="16"/>
  <c r="CA67" i="16"/>
  <c r="F46" i="16"/>
  <c r="F47" i="16"/>
  <c r="F33" i="16"/>
  <c r="F34" i="16"/>
  <c r="F41" i="16"/>
  <c r="F50" i="16"/>
  <c r="F52" i="16"/>
  <c r="F4" i="16"/>
  <c r="F55" i="16"/>
  <c r="BS76" i="16"/>
  <c r="BS40" i="16"/>
  <c r="F5" i="16"/>
  <c r="CI6" i="16"/>
  <c r="CA76" i="16"/>
  <c r="F60" i="16"/>
  <c r="F18" i="16"/>
  <c r="F61" i="16"/>
  <c r="F8" i="16"/>
  <c r="F32" i="16"/>
  <c r="F45" i="16"/>
  <c r="F67" i="16"/>
  <c r="F68" i="16"/>
  <c r="F29" i="16"/>
  <c r="F64" i="16"/>
  <c r="F84" i="16"/>
  <c r="F49" i="16"/>
  <c r="F31" i="16"/>
  <c r="F36" i="16"/>
  <c r="F9" i="16"/>
  <c r="F39" i="16"/>
  <c r="F24" i="16"/>
  <c r="F11" i="16"/>
  <c r="F44" i="16"/>
  <c r="F57" i="16"/>
  <c r="F13" i="16"/>
  <c r="F19" i="16"/>
  <c r="F53" i="16"/>
  <c r="F16" i="16"/>
  <c r="F15" i="16"/>
  <c r="F21" i="16"/>
  <c r="F58" i="16"/>
  <c r="F74" i="16"/>
  <c r="F17" i="16"/>
  <c r="F35" i="16"/>
  <c r="F62" i="16"/>
  <c r="F23" i="16"/>
  <c r="F42" i="16"/>
  <c r="F63" i="16"/>
  <c r="F14" i="16"/>
  <c r="F10" i="16"/>
  <c r="F43" i="16"/>
  <c r="F65" i="16"/>
  <c r="F83" i="16"/>
  <c r="F66" i="16"/>
  <c r="F26" i="16"/>
  <c r="F12" i="16"/>
  <c r="CA85" i="16"/>
  <c r="CA49" i="16"/>
  <c r="F90" i="16"/>
  <c r="F89" i="16"/>
  <c r="F88" i="16"/>
  <c r="F87" i="16"/>
  <c r="F85" i="16"/>
  <c r="N2" i="14"/>
  <c r="CA31" i="16"/>
  <c r="F82" i="16"/>
  <c r="F75" i="16"/>
  <c r="F76" i="16"/>
  <c r="F78" i="16"/>
  <c r="F77" i="16"/>
  <c r="F79" i="16"/>
  <c r="F80" i="16"/>
  <c r="F81" i="16"/>
  <c r="BS85" i="16"/>
  <c r="BS31" i="16"/>
  <c r="BS13" i="16"/>
  <c r="BS6" i="16"/>
  <c r="BK85" i="16"/>
  <c r="C14" i="11"/>
  <c r="N17" i="11"/>
  <c r="D18" i="11"/>
  <c r="B14" i="11"/>
  <c r="E13" i="11"/>
  <c r="F17" i="11"/>
  <c r="B15" i="11"/>
  <c r="P15" i="11"/>
  <c r="J15" i="11"/>
  <c r="O12" i="11"/>
  <c r="C17" i="11"/>
  <c r="J17" i="11"/>
  <c r="O14" i="11"/>
  <c r="M19" i="11"/>
  <c r="K20" i="11"/>
  <c r="J10" i="11"/>
  <c r="B8" i="11"/>
  <c r="H15" i="11"/>
  <c r="D10" i="11"/>
  <c r="I20" i="11"/>
  <c r="F20" i="11"/>
  <c r="C18" i="11"/>
  <c r="M10" i="11"/>
  <c r="D19" i="11"/>
  <c r="F13" i="11"/>
  <c r="H7" i="11"/>
  <c r="K10" i="11"/>
  <c r="D15" i="11"/>
  <c r="J7" i="11"/>
  <c r="B20" i="11"/>
  <c r="H17" i="12"/>
  <c r="K18" i="11"/>
  <c r="J8" i="11"/>
  <c r="L14" i="11"/>
  <c r="B7" i="11"/>
  <c r="O20" i="11"/>
  <c r="G13" i="11"/>
  <c r="F18" i="11"/>
  <c r="I9" i="11"/>
  <c r="K19" i="11"/>
  <c r="L8" i="11"/>
  <c r="J9" i="11"/>
  <c r="O18" i="11"/>
  <c r="B9" i="11"/>
  <c r="H14" i="11"/>
  <c r="O7" i="11"/>
  <c r="G7" i="11"/>
  <c r="I8" i="11"/>
  <c r="P9" i="11"/>
  <c r="I10" i="11"/>
  <c r="I15" i="11"/>
  <c r="L13" i="11"/>
  <c r="G19" i="11"/>
  <c r="P18" i="11"/>
  <c r="C8" i="11"/>
  <c r="M20" i="11"/>
  <c r="C10" i="11"/>
  <c r="M13" i="11"/>
  <c r="H20" i="11"/>
  <c r="L19" i="11"/>
  <c r="L20" i="11"/>
  <c r="H18" i="11"/>
  <c r="N12" i="11"/>
  <c r="P8" i="11"/>
  <c r="H13" i="11"/>
  <c r="G15" i="11"/>
  <c r="O9" i="11"/>
  <c r="L9" i="11"/>
  <c r="E7" i="11"/>
  <c r="E12" i="11"/>
  <c r="K14" i="11"/>
  <c r="N7" i="11"/>
  <c r="E8" i="11"/>
  <c r="M15" i="11"/>
  <c r="B12" i="11"/>
  <c r="K17" i="11"/>
  <c r="E19" i="11"/>
  <c r="D9" i="11"/>
  <c r="N13" i="11"/>
  <c r="M9" i="11"/>
  <c r="M18" i="11"/>
  <c r="M7" i="11"/>
  <c r="K7" i="11"/>
  <c r="C9" i="11"/>
  <c r="C20" i="11"/>
  <c r="G20" i="11"/>
  <c r="F7" i="11"/>
  <c r="L7" i="11"/>
  <c r="G14" i="11"/>
  <c r="P14" i="11"/>
  <c r="N19" i="11"/>
  <c r="K12" i="11"/>
  <c r="I13" i="11"/>
  <c r="L12" i="11"/>
  <c r="I19" i="11"/>
  <c r="H9" i="11"/>
  <c r="L18" i="11"/>
  <c r="P7" i="11"/>
  <c r="E18" i="11"/>
  <c r="D20" i="11"/>
  <c r="B17" i="11"/>
  <c r="L17" i="11"/>
  <c r="D8" i="11"/>
  <c r="J14" i="11"/>
  <c r="D17" i="11"/>
  <c r="K13" i="11"/>
  <c r="P17" i="11"/>
  <c r="J20" i="11"/>
  <c r="J12" i="11"/>
  <c r="I17" i="11"/>
  <c r="K15" i="11"/>
  <c r="O8" i="11"/>
  <c r="H12" i="11"/>
  <c r="D12" i="11"/>
  <c r="I7" i="11"/>
  <c r="N9" i="11"/>
  <c r="F8" i="11"/>
  <c r="P12" i="11"/>
  <c r="B13" i="11"/>
  <c r="F14" i="11"/>
  <c r="G8" i="11"/>
  <c r="G10" i="11"/>
  <c r="D7" i="11"/>
  <c r="E10" i="11"/>
  <c r="G17" i="11"/>
  <c r="P10" i="11"/>
  <c r="N18" i="11"/>
  <c r="B18" i="11"/>
  <c r="J19" i="11"/>
  <c r="O13" i="11"/>
  <c r="L15" i="11"/>
  <c r="B10" i="11"/>
  <c r="E20" i="11"/>
  <c r="N14" i="11"/>
  <c r="C12" i="11"/>
  <c r="D13" i="11"/>
  <c r="O17" i="11"/>
  <c r="E15" i="11"/>
  <c r="C13" i="11"/>
  <c r="N20" i="11"/>
  <c r="P19" i="11"/>
  <c r="I14" i="11"/>
  <c r="K8" i="11"/>
  <c r="N15" i="11"/>
  <c r="J18" i="11"/>
  <c r="J13" i="11"/>
  <c r="L10" i="11"/>
  <c r="P20" i="11"/>
  <c r="I18" i="11"/>
  <c r="F19" i="11"/>
  <c r="N10" i="11"/>
  <c r="M12" i="11"/>
  <c r="F9" i="11"/>
  <c r="E17" i="11"/>
  <c r="H17" i="11"/>
  <c r="R14" i="12"/>
  <c r="P13" i="11"/>
  <c r="M14" i="11"/>
  <c r="D14" i="11"/>
  <c r="F15" i="11"/>
  <c r="H10" i="11"/>
  <c r="I12" i="11"/>
  <c r="E14" i="11"/>
  <c r="H19" i="11"/>
  <c r="F12" i="11"/>
  <c r="E9" i="11"/>
  <c r="G18" i="11"/>
  <c r="F10" i="11"/>
  <c r="M8" i="11"/>
  <c r="G9" i="11"/>
  <c r="M17" i="11"/>
  <c r="G12" i="11"/>
  <c r="O10" i="11"/>
  <c r="B19" i="11"/>
  <c r="C15" i="11"/>
  <c r="C7" i="11"/>
  <c r="K9" i="11"/>
  <c r="H8" i="11"/>
  <c r="O19" i="11"/>
  <c r="C19" i="11"/>
  <c r="O15" i="11"/>
  <c r="M17" i="12"/>
  <c r="D8" i="10"/>
  <c r="E5" i="10"/>
  <c r="B3" i="10"/>
  <c r="A8" i="10"/>
  <c r="E3" i="10"/>
  <c r="B5" i="10"/>
  <c r="B4" i="10"/>
  <c r="K3" i="14"/>
  <c r="G3" i="14"/>
  <c r="F2" i="14"/>
  <c r="G2" i="14" s="1"/>
  <c r="O17" i="12"/>
  <c r="R16" i="12"/>
  <c r="L2" i="14"/>
  <c r="B2" i="14"/>
  <c r="I2" i="14" s="1"/>
  <c r="L3" i="14"/>
  <c r="M2" i="14"/>
  <c r="B3" i="14"/>
  <c r="I3" i="14" s="1"/>
  <c r="P17" i="12"/>
  <c r="N17" i="12"/>
  <c r="I17" i="12"/>
  <c r="K17" i="12"/>
  <c r="L17" i="12"/>
  <c r="Q17" i="12"/>
  <c r="J17" i="12"/>
  <c r="D16" i="11" l="1"/>
  <c r="O11" i="11"/>
  <c r="L11" i="11"/>
  <c r="M16" i="11"/>
  <c r="L6" i="11"/>
  <c r="K16" i="11"/>
  <c r="N16" i="11"/>
  <c r="G11" i="11"/>
  <c r="J6" i="11"/>
  <c r="C6" i="11"/>
  <c r="I6" i="11"/>
  <c r="J16" i="11"/>
  <c r="N11" i="11"/>
  <c r="D6" i="11"/>
  <c r="L16" i="11"/>
  <c r="O16" i="11"/>
  <c r="P6" i="11"/>
  <c r="C16" i="11"/>
  <c r="M11" i="11"/>
  <c r="P11" i="11"/>
  <c r="B11" i="11"/>
  <c r="E16" i="11"/>
  <c r="N6" i="11"/>
  <c r="B6" i="11"/>
  <c r="H11" i="11"/>
  <c r="F16" i="11"/>
  <c r="K11" i="11"/>
  <c r="M6" i="11"/>
  <c r="Q20" i="11"/>
  <c r="K6" i="11"/>
  <c r="G6" i="11"/>
  <c r="O6" i="11"/>
  <c r="H6" i="11"/>
  <c r="P16" i="11"/>
  <c r="I16" i="11"/>
  <c r="E6" i="11"/>
  <c r="J11" i="11"/>
  <c r="B16" i="11"/>
  <c r="Q14" i="11"/>
  <c r="Q10" i="11"/>
  <c r="Q18" i="11"/>
  <c r="Q17" i="11"/>
  <c r="Q8" i="11"/>
  <c r="H16" i="11"/>
  <c r="E11" i="11"/>
  <c r="Q19" i="11"/>
  <c r="Q15" i="11"/>
  <c r="F11" i="11"/>
  <c r="I11" i="11"/>
  <c r="Q7" i="11"/>
  <c r="G16" i="11"/>
  <c r="Q9" i="11"/>
  <c r="Q13" i="11"/>
  <c r="F6" i="11"/>
  <c r="Q12" i="11"/>
  <c r="D11" i="11"/>
  <c r="C11" i="11"/>
  <c r="K2" i="14"/>
  <c r="Q6" i="11" l="1"/>
  <c r="Q16" i="11"/>
  <c r="Q11"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lenovo</author>
  </authors>
  <commentList>
    <comment ref="J64" authorId="0" shapeId="0" xr:uid="{A98A0B4A-43A4-4281-AC54-9624F3B7AB07}">
      <text>
        <r>
          <rPr>
            <sz val="9"/>
            <color indexed="81"/>
            <rFont val="Tahoma"/>
            <family val="2"/>
          </rPr>
          <t>Salman, Mahfooz, Kumar, Naque</t>
        </r>
      </text>
    </comment>
    <comment ref="J65" authorId="0" shapeId="0" xr:uid="{1976E985-F887-44CF-8B5A-4A86C3270563}">
      <text>
        <r>
          <rPr>
            <sz val="9"/>
            <color indexed="81"/>
            <rFont val="Tahoma"/>
            <family val="2"/>
          </rPr>
          <t>Afzal, Nayaz, Mustakim, Faheem, Sadiq Hussain, Waseem, Mokarram, Danish, GhurahuGond</t>
        </r>
      </text>
    </comment>
    <comment ref="J66" authorId="0" shapeId="0" xr:uid="{7DF081C7-FEE6-495F-A7ED-7DBFB16596E0}">
      <text>
        <r>
          <rPr>
            <sz val="9"/>
            <color indexed="81"/>
            <rFont val="Tahoma"/>
            <family val="2"/>
          </rPr>
          <t>Nasir, Asif</t>
        </r>
      </text>
    </comment>
    <comment ref="J67" authorId="0" shapeId="0" xr:uid="{331D84BA-998A-415A-9AFE-B420C4366B30}">
      <text>
        <r>
          <rPr>
            <sz val="9"/>
            <color indexed="81"/>
            <rFont val="Tahoma"/>
            <family val="2"/>
          </rPr>
          <t>Salman, Mahfooz, Mario, Dinnies, Naque, Kumar, Adnan, Sardar, Jaffar</t>
        </r>
      </text>
    </comment>
    <comment ref="J68" authorId="0" shapeId="0" xr:uid="{FA92F5AA-F93A-4CD2-B372-D99FD3097469}">
      <text>
        <r>
          <rPr>
            <sz val="9"/>
            <color indexed="81"/>
            <rFont val="Tahoma"/>
            <family val="2"/>
          </rPr>
          <t>Salman, Mahfooz, Mario, Dinnies, Naque, Kumar, Adnan, Sardar, Jaffar, Anthony</t>
        </r>
      </text>
    </comment>
    <comment ref="J69" authorId="0" shapeId="0" xr:uid="{932DB31F-6AA0-4CFF-93BF-4787C5C75378}">
      <text>
        <r>
          <rPr>
            <sz val="9"/>
            <color indexed="81"/>
            <rFont val="Tahoma"/>
            <family val="2"/>
          </rPr>
          <t>Nasir, Asif</t>
        </r>
      </text>
    </comment>
    <comment ref="J70" authorId="0" shapeId="0" xr:uid="{9EDF721D-6955-47D8-A1C1-0B2C848C01EA}">
      <text>
        <r>
          <rPr>
            <sz val="9"/>
            <color indexed="81"/>
            <rFont val="Tahoma"/>
            <family val="2"/>
          </rPr>
          <t>Mario, George, Anthony, Dinnies, Sardar, Adnan</t>
        </r>
      </text>
    </comment>
    <comment ref="J71" authorId="0" shapeId="0" xr:uid="{08743541-9CEC-443E-B8A8-CECA0BDE9360}">
      <text>
        <r>
          <rPr>
            <sz val="9"/>
            <color indexed="81"/>
            <rFont val="Tahoma"/>
            <family val="2"/>
          </rPr>
          <t>Nasir, Asif</t>
        </r>
      </text>
    </comment>
    <comment ref="J72" authorId="0" shapeId="0" xr:uid="{6560AF9F-E2C6-4C4E-BD6E-EFBBD5E2EF53}">
      <text>
        <r>
          <rPr>
            <sz val="9"/>
            <color indexed="81"/>
            <rFont val="Tahoma"/>
            <family val="2"/>
          </rPr>
          <t>Mario, George, Anthony, Dinnies</t>
        </r>
      </text>
    </comment>
    <comment ref="J73" authorId="0" shapeId="0" xr:uid="{0C9557BA-6D5C-41BD-9719-CC6B691F306F}">
      <text>
        <r>
          <rPr>
            <sz val="9"/>
            <color indexed="81"/>
            <rFont val="Tahoma"/>
            <family val="2"/>
          </rPr>
          <t>Nasir, Asif</t>
        </r>
      </text>
    </comment>
    <comment ref="J74" authorId="0" shapeId="0" xr:uid="{7A3F5136-B119-42A5-B489-4A79F26DD781}">
      <text>
        <r>
          <rPr>
            <sz val="9"/>
            <color indexed="81"/>
            <rFont val="Tahoma"/>
            <family val="2"/>
          </rPr>
          <t>Salman, Mahfooz, Mario, Dinnies, Naque, Kumar, Adnan, Sardar, Jaffar</t>
        </r>
      </text>
    </comment>
    <comment ref="J75" authorId="0" shapeId="0" xr:uid="{AF61FC2B-8CFA-4B88-9340-80FDB8E0F5C8}">
      <text>
        <r>
          <rPr>
            <sz val="9"/>
            <color indexed="81"/>
            <rFont val="Tahoma"/>
            <family val="2"/>
          </rPr>
          <t>Salman, Mahfooz, Mario, Dinnies, Naque, Kumar, Adnan, Sardar, Jaffar, Anthony</t>
        </r>
      </text>
    </comment>
    <comment ref="J76" authorId="0" shapeId="0" xr:uid="{EC14EC8A-45B5-4AA8-821A-7ECB7C39529F}">
      <text>
        <r>
          <rPr>
            <sz val="9"/>
            <color indexed="81"/>
            <rFont val="Tahoma"/>
            <family val="2"/>
          </rPr>
          <t>Salman, Naque</t>
        </r>
      </text>
    </comment>
    <comment ref="J77" authorId="0" shapeId="0" xr:uid="{84628C30-D321-4FEE-B6E8-7E44CC88B7DA}">
      <text>
        <r>
          <rPr>
            <sz val="9"/>
            <color indexed="81"/>
            <rFont val="Tahoma"/>
            <family val="2"/>
          </rPr>
          <t>Afzal, Nayaz, Mustakim, Faheem, Sadiq Hussain, Waseem, Mokarram, Danish, GhurahuGond</t>
        </r>
      </text>
    </comment>
    <comment ref="J78" authorId="0" shapeId="0" xr:uid="{8CE98C44-937A-4245-B458-87EDCA73A653}">
      <text>
        <r>
          <rPr>
            <sz val="9"/>
            <color indexed="81"/>
            <rFont val="Tahoma"/>
            <family val="2"/>
          </rPr>
          <t>Nasir, Asif</t>
        </r>
      </text>
    </comment>
    <comment ref="J79" authorId="0" shapeId="0" xr:uid="{1EED1D45-7E4E-4C01-9E3E-0D8381A89E5B}">
      <text>
        <r>
          <rPr>
            <sz val="9"/>
            <color indexed="81"/>
            <rFont val="Tahoma"/>
            <family val="2"/>
          </rPr>
          <t>Nasir, Asif</t>
        </r>
      </text>
    </comment>
    <comment ref="J80" authorId="0" shapeId="0" xr:uid="{7500E4CF-F7E3-4CA0-A87F-45A68DE0A3F1}">
      <text>
        <r>
          <rPr>
            <sz val="9"/>
            <color indexed="81"/>
            <rFont val="Tahoma"/>
            <family val="2"/>
          </rPr>
          <t>Salman, Mahfooz, Naque, Kumar, Adnan, Sardar, Jaffar</t>
        </r>
      </text>
    </comment>
    <comment ref="J81" authorId="0" shapeId="0" xr:uid="{679FE41A-EFD1-4B26-94C0-586A123D5F25}">
      <text>
        <r>
          <rPr>
            <sz val="9"/>
            <color indexed="81"/>
            <rFont val="Tahoma"/>
            <family val="2"/>
          </rPr>
          <t>Afzal, Nayaz, Mustakim, Faheem, Sadiq Hussain, Waseem, Mokarram, Danish, GhurahuGond</t>
        </r>
      </text>
    </comment>
    <comment ref="J82" authorId="0" shapeId="0" xr:uid="{8EE5C317-9601-4848-AD30-FFF525F277B8}">
      <text>
        <r>
          <rPr>
            <sz val="9"/>
            <color indexed="81"/>
            <rFont val="Tahoma"/>
            <family val="2"/>
          </rPr>
          <t>Mario, George, Anthony, Dinnies</t>
        </r>
      </text>
    </comment>
    <comment ref="J83" authorId="0" shapeId="0" xr:uid="{AFC10C3B-3B91-436F-B60F-27E4C6BC5CF6}">
      <text>
        <r>
          <rPr>
            <sz val="9"/>
            <color indexed="81"/>
            <rFont val="Tahoma"/>
            <family val="2"/>
          </rPr>
          <t>Asif, Nasir</t>
        </r>
      </text>
    </comment>
    <comment ref="J84" authorId="0" shapeId="0" xr:uid="{187C33B0-CB9F-47BA-A6AF-294C4B660087}">
      <text>
        <r>
          <rPr>
            <sz val="9"/>
            <color indexed="81"/>
            <rFont val="Tahoma"/>
            <family val="2"/>
          </rPr>
          <t>Asif, Nasir</t>
        </r>
      </text>
    </comment>
    <comment ref="J85" authorId="0" shapeId="0" xr:uid="{E9FE3449-213B-4139-8F47-28D95F8AB8A5}">
      <text>
        <r>
          <rPr>
            <sz val="9"/>
            <color indexed="81"/>
            <rFont val="Tahoma"/>
            <family val="2"/>
          </rPr>
          <t>Salman, Mahfooz, Mario, Dinnies, Naque, Kumar, Adnan, Sardar, Jaffar, Anthony</t>
        </r>
      </text>
    </comment>
    <comment ref="J86" authorId="0" shapeId="0" xr:uid="{D91B0EF7-7A59-45AA-A144-219368EE9C22}">
      <text>
        <r>
          <rPr>
            <sz val="9"/>
            <color indexed="81"/>
            <rFont val="Tahoma"/>
            <family val="2"/>
          </rPr>
          <t>Nasir, Asif</t>
        </r>
      </text>
    </comment>
    <comment ref="J87" authorId="0" shapeId="0" xr:uid="{F4BD25D9-207D-4B92-951B-B79AF988FB2C}">
      <text>
        <r>
          <rPr>
            <sz val="9"/>
            <color indexed="81"/>
            <rFont val="Tahoma"/>
            <family val="2"/>
          </rPr>
          <t>Afzal, Nayaz, Mustakim, Faheem, Sadiq Hussain, Waseem, Mokarram, Danish, GhurahuGond</t>
        </r>
      </text>
    </comment>
    <comment ref="J88" authorId="0" shapeId="0" xr:uid="{601009EB-121E-4028-942F-7D48495E07DD}">
      <text>
        <r>
          <rPr>
            <sz val="9"/>
            <color indexed="81"/>
            <rFont val="Tahoma"/>
            <family val="2"/>
          </rPr>
          <t>Salman, Mahfooz, Mario, Dinnies, Naque, Kumar, Adnan, Sardar, Jaffar, Anthony</t>
        </r>
      </text>
    </comment>
    <comment ref="J89" authorId="0" shapeId="0" xr:uid="{6F07AB32-CC18-4DE3-AC0B-1BCF65942014}">
      <text>
        <r>
          <rPr>
            <sz val="9"/>
            <color indexed="81"/>
            <rFont val="Tahoma"/>
            <family val="2"/>
          </rPr>
          <t>Nasir, Asif</t>
        </r>
      </text>
    </comment>
    <comment ref="J90" authorId="0" shapeId="0" xr:uid="{43C357DA-115E-4EAF-A6E9-F0AE4153BBAE}">
      <text>
        <r>
          <rPr>
            <sz val="9"/>
            <color indexed="81"/>
            <rFont val="Tahoma"/>
            <family val="2"/>
          </rPr>
          <t>Salman, Mahfooz, Naque, Kumar, Adnan, Sardar, Jaffar</t>
        </r>
      </text>
    </comment>
    <comment ref="J91" authorId="0" shapeId="0" xr:uid="{1DE05451-28EE-4C51-8D2E-A86530D55148}">
      <text>
        <r>
          <rPr>
            <sz val="9"/>
            <color indexed="81"/>
            <rFont val="Tahoma"/>
            <family val="2"/>
          </rPr>
          <t>Asif, Nasir</t>
        </r>
      </text>
    </comment>
    <comment ref="J92" authorId="0" shapeId="0" xr:uid="{0DB195E4-DD68-4187-BC16-48607526B91B}">
      <text>
        <r>
          <rPr>
            <sz val="9"/>
            <color indexed="81"/>
            <rFont val="Tahoma"/>
            <family val="2"/>
          </rPr>
          <t>Mario, George, Anthony, Dinnies</t>
        </r>
      </text>
    </comment>
    <comment ref="J93" authorId="0" shapeId="0" xr:uid="{2746FFA7-FE83-4694-A353-8BA3B5679E76}">
      <text>
        <r>
          <rPr>
            <sz val="9"/>
            <color indexed="81"/>
            <rFont val="Tahoma"/>
            <family val="2"/>
          </rPr>
          <t>Asif, Nasir</t>
        </r>
      </text>
    </comment>
    <comment ref="J94" authorId="0" shapeId="0" xr:uid="{B364247B-D6CE-402F-8351-72A6411AC819}">
      <text/>
    </comment>
    <comment ref="J95" authorId="0" shapeId="0" xr:uid="{35DCD592-E798-4CCA-8849-7C81C33E6FD1}">
      <text>
        <r>
          <rPr>
            <sz val="9"/>
            <color indexed="81"/>
            <rFont val="Tahoma"/>
            <family val="2"/>
          </rPr>
          <t>Jaffar, Salman</t>
        </r>
      </text>
    </comment>
    <comment ref="J96" authorId="0" shapeId="0" xr:uid="{B0BF2690-2884-46C6-9F44-FCC8FB56A934}">
      <text>
        <r>
          <rPr>
            <sz val="9"/>
            <color indexed="81"/>
            <rFont val="Tahoma"/>
            <family val="2"/>
          </rPr>
          <t>Salman, Mahfooz, Mario, Dinnies, Naque, Kumar, Adnan, Sardar, Jaffar, Anthony</t>
        </r>
      </text>
    </comment>
    <comment ref="J97" authorId="0" shapeId="0" xr:uid="{AB2D7AB9-AB0F-4AD9-B5C5-FDCA0A90BDD5}">
      <text>
        <r>
          <rPr>
            <sz val="9"/>
            <color indexed="81"/>
            <rFont val="Tahoma"/>
            <family val="2"/>
          </rPr>
          <t>Nasir, Asif</t>
        </r>
      </text>
    </comment>
    <comment ref="J98" authorId="0" shapeId="0" xr:uid="{A5338C65-CBC4-4225-B524-C25C7940D4DD}">
      <text>
        <r>
          <rPr>
            <sz val="9"/>
            <color indexed="81"/>
            <rFont val="Tahoma"/>
            <family val="2"/>
          </rPr>
          <t>Salman, Mahfooz, Naque, Kumar, Adnan, Sardar, Jaffar</t>
        </r>
      </text>
    </comment>
    <comment ref="J99" authorId="0" shapeId="0" xr:uid="{DA48FA34-D0A1-4FBC-9CD3-9E6896DC581F}">
      <text>
        <r>
          <rPr>
            <sz val="9"/>
            <color indexed="81"/>
            <rFont val="Tahoma"/>
            <family val="2"/>
          </rPr>
          <t>Asif, Nasir</t>
        </r>
      </text>
    </comment>
    <comment ref="J100" authorId="0" shapeId="0" xr:uid="{783E9DDC-A060-4B13-9A88-FF96D4933FBA}">
      <text>
        <r>
          <rPr>
            <sz val="9"/>
            <color indexed="81"/>
            <rFont val="Tahoma"/>
            <family val="2"/>
          </rPr>
          <t>Mario, George, Anthony, Dinnies</t>
        </r>
      </text>
    </comment>
    <comment ref="J101" authorId="0" shapeId="0" xr:uid="{BAB1F190-F3B2-44D3-ADB7-15FC94BB79F6}">
      <text>
        <r>
          <rPr>
            <sz val="9"/>
            <color indexed="81"/>
            <rFont val="Tahoma"/>
            <family val="2"/>
          </rPr>
          <t>Asif, Nasir</t>
        </r>
      </text>
    </comment>
    <comment ref="J102" authorId="0" shapeId="0" xr:uid="{A928099C-93D9-46DE-91F6-C93B1B307195}">
      <text>
        <r>
          <rPr>
            <sz val="9"/>
            <color indexed="81"/>
            <rFont val="Tahoma"/>
            <family val="2"/>
          </rPr>
          <t>Afzal, Nayaz, Mustakim, Faheem, Sadiq Hussain, Waseem, Mokarram, Danish, GhurahuGond</t>
        </r>
      </text>
    </comment>
    <comment ref="J103" authorId="0" shapeId="0" xr:uid="{A8AB9BCA-95C5-4CD0-8EAE-F89F2B3A9799}">
      <text>
        <r>
          <rPr>
            <sz val="9"/>
            <color indexed="81"/>
            <rFont val="Tahoma"/>
            <family val="2"/>
          </rPr>
          <t>Mario, George, Anthony, Dinnies</t>
        </r>
      </text>
    </comment>
    <comment ref="J104" authorId="0" shapeId="0" xr:uid="{2649651C-2589-4061-BEAF-032991234D6C}">
      <text/>
    </comment>
    <comment ref="J105" authorId="0" shapeId="0" xr:uid="{7AE5CC9F-2C15-4354-912F-B2AB19B3A2D3}">
      <text>
        <r>
          <rPr>
            <sz val="9"/>
            <color indexed="81"/>
            <rFont val="Tahoma"/>
            <family val="2"/>
          </rPr>
          <t>Nasir, Asif</t>
        </r>
      </text>
    </comment>
    <comment ref="J106" authorId="0" shapeId="0" xr:uid="{A677E226-1D5C-4E61-AEF3-FE541D13BE0B}">
      <text>
        <r>
          <rPr>
            <sz val="9"/>
            <color indexed="81"/>
            <rFont val="Tahoma"/>
            <family val="2"/>
          </rPr>
          <t>Salman, Mahfooz, Mario, Dinnies, Naque, Kumar, Adnan, Sardar, Jaffar, Anthony</t>
        </r>
      </text>
    </comment>
    <comment ref="J107" authorId="0" shapeId="0" xr:uid="{92D92E62-BA59-464F-854A-5AC34D596790}">
      <text>
        <r>
          <rPr>
            <sz val="9"/>
            <color indexed="81"/>
            <rFont val="Tahoma"/>
            <family val="2"/>
          </rPr>
          <t>Nasir, Asif</t>
        </r>
      </text>
    </comment>
    <comment ref="J108" authorId="0" shapeId="0" xr:uid="{69815F62-8737-4B5F-A5C8-56CCD1C76B72}">
      <text>
        <r>
          <rPr>
            <sz val="9"/>
            <color indexed="81"/>
            <rFont val="Tahoma"/>
            <family val="2"/>
          </rPr>
          <t>Mario, George, Anthony, Dinnies</t>
        </r>
      </text>
    </comment>
    <comment ref="J109" authorId="0" shapeId="0" xr:uid="{B5E639A8-DC4B-40A7-B34C-BE4839D9B238}">
      <text>
        <r>
          <rPr>
            <sz val="9"/>
            <color indexed="81"/>
            <rFont val="Tahoma"/>
            <family val="2"/>
          </rPr>
          <t>Asif, Nasir</t>
        </r>
      </text>
    </comment>
    <comment ref="J110" authorId="0" shapeId="0" xr:uid="{B41D21C9-2CAF-4E56-9011-341FA7B350EB}">
      <text>
        <r>
          <rPr>
            <sz val="9"/>
            <color indexed="81"/>
            <rFont val="Tahoma"/>
            <family val="2"/>
          </rPr>
          <t>Jaffar, Salman</t>
        </r>
      </text>
    </comment>
    <comment ref="J111" authorId="0" shapeId="0" xr:uid="{AF386381-0DDF-4A93-8408-CA2BBFA3546C}">
      <text>
        <r>
          <rPr>
            <sz val="9"/>
            <color indexed="81"/>
            <rFont val="Tahoma"/>
            <family val="2"/>
          </rPr>
          <t>Mokarram, Faheem, Waseem, GhurahuGond</t>
        </r>
      </text>
    </comment>
    <comment ref="J112" authorId="0" shapeId="0" xr:uid="{D05A1C6C-8863-4959-9E40-D7F90E337257}">
      <text>
        <r>
          <rPr>
            <sz val="9"/>
            <color indexed="81"/>
            <rFont val="Tahoma"/>
            <family val="2"/>
          </rPr>
          <t>Afzal, Nayaz, Arbaz, Danish, Sadiq Hussain, Mustakim</t>
        </r>
      </text>
    </comment>
    <comment ref="J113" authorId="0" shapeId="0" xr:uid="{5FCD777C-1ECB-4E7B-8E4F-D3D5F0D741B9}">
      <text/>
    </comment>
    <comment ref="J114" authorId="0" shapeId="0" xr:uid="{B8159EAE-0215-45B9-8ED7-55BB8AC67477}">
      <text>
        <r>
          <rPr>
            <sz val="9"/>
            <color indexed="81"/>
            <rFont val="Tahoma"/>
            <family val="2"/>
          </rPr>
          <t>Nasir, Asif</t>
        </r>
      </text>
    </comment>
    <comment ref="J115" authorId="0" shapeId="0" xr:uid="{6358BED5-DFAF-4677-9F69-9D2D43DE2892}">
      <text>
        <r>
          <rPr>
            <sz val="9"/>
            <color indexed="81"/>
            <rFont val="Tahoma"/>
            <family val="2"/>
          </rPr>
          <t>Salman, Mahfooz, Mario, Dinnies, Naque, Kumar, Adnan, Sardar, Jaffar, Anthony</t>
        </r>
      </text>
    </comment>
    <comment ref="J116" authorId="0" shapeId="0" xr:uid="{C926C409-73CF-445A-92A6-B0D6F500B881}">
      <text>
        <r>
          <rPr>
            <sz val="9"/>
            <color indexed="81"/>
            <rFont val="Tahoma"/>
            <family val="2"/>
          </rPr>
          <t>Nasir, Asif</t>
        </r>
      </text>
    </comment>
    <comment ref="J117" authorId="0" shapeId="0" xr:uid="{1F880276-ECAE-4F72-89B6-FDA3F9BE4EBB}">
      <text>
        <r>
          <rPr>
            <sz val="9"/>
            <color indexed="81"/>
            <rFont val="Tahoma"/>
            <family val="2"/>
          </rPr>
          <t>Mario, George, Anthony, Dinnies</t>
        </r>
      </text>
    </comment>
    <comment ref="J118" authorId="0" shapeId="0" xr:uid="{CF6E0EBD-01D3-4A1C-AFFA-8C1DD2008508}">
      <text>
        <r>
          <rPr>
            <sz val="9"/>
            <color indexed="81"/>
            <rFont val="Tahoma"/>
            <family val="2"/>
          </rPr>
          <t>Asif, Nasir</t>
        </r>
      </text>
    </comment>
    <comment ref="J119" authorId="0" shapeId="0" xr:uid="{0F58FF90-D8B6-44A9-B250-936EED6CD592}">
      <text>
        <r>
          <rPr>
            <sz val="9"/>
            <color indexed="81"/>
            <rFont val="Tahoma"/>
            <family val="2"/>
          </rPr>
          <t>Mokarram, Faheem, Waseem, GhurahuGond</t>
        </r>
      </text>
    </comment>
    <comment ref="J120" authorId="0" shapeId="0" xr:uid="{6351ECDB-FEA0-4C7A-94AA-C98CF8850FA5}">
      <text>
        <r>
          <rPr>
            <sz val="9"/>
            <color indexed="81"/>
            <rFont val="Tahoma"/>
            <family val="2"/>
          </rPr>
          <t>Afzal, Nayaz, Arbaz, Danish, Sadiq Hussain, Mustakim</t>
        </r>
      </text>
    </comment>
    <comment ref="J121" authorId="0" shapeId="0" xr:uid="{3367EECF-9DF8-49A4-B43D-DEB96CBBAFCE}">
      <text>
        <r>
          <rPr>
            <sz val="9"/>
            <color indexed="81"/>
            <rFont val="Tahoma"/>
            <family val="2"/>
          </rPr>
          <t>Salman, Mahfooz</t>
        </r>
      </text>
    </comment>
    <comment ref="J122" authorId="0" shapeId="0" xr:uid="{0BF24E14-62D2-4028-9F70-BA474A69BD47}">
      <text>
        <r>
          <rPr>
            <sz val="9"/>
            <color indexed="81"/>
            <rFont val="Tahoma"/>
            <family val="2"/>
          </rPr>
          <t>Salman, Naque, Mahfooz</t>
        </r>
      </text>
    </comment>
    <comment ref="J123" authorId="0" shapeId="0" xr:uid="{CC593DF9-7230-4D1D-8396-70E500E0B932}">
      <text>
        <r>
          <rPr>
            <sz val="9"/>
            <color indexed="81"/>
            <rFont val="Tahoma"/>
            <family val="2"/>
          </rPr>
          <t>Salman, Naque, Mahfooz</t>
        </r>
      </text>
    </comment>
    <comment ref="J124" authorId="0" shapeId="0" xr:uid="{D09234C8-0F33-4B33-B9EA-22FEF09C5A88}">
      <text>
        <r>
          <rPr>
            <sz val="9"/>
            <color indexed="81"/>
            <rFont val="Tahoma"/>
            <family val="2"/>
          </rPr>
          <t>Salman, Naque, Mahfooz</t>
        </r>
      </text>
    </comment>
    <comment ref="J126" authorId="0" shapeId="0" xr:uid="{7EC4CE9B-8811-44EB-8C5D-B4E6F432EE70}">
      <text/>
    </comment>
    <comment ref="J127" authorId="0" shapeId="0" xr:uid="{0D7B31AE-C746-4656-894E-6C41D25C1D6E}">
      <text>
        <r>
          <rPr>
            <sz val="9"/>
            <color indexed="81"/>
            <rFont val="Tahoma"/>
            <family val="2"/>
          </rPr>
          <t>Dinnies, Salman, Sardar, Adnan, Mahfooz</t>
        </r>
      </text>
    </comment>
    <comment ref="J128" authorId="0" shapeId="0" xr:uid="{D140FF56-ECB5-4204-8D09-F84BD2D89392}">
      <text>
        <r>
          <rPr>
            <sz val="9"/>
            <color indexed="81"/>
            <rFont val="Tahoma"/>
            <family val="2"/>
          </rPr>
          <t>Adnan, Sardar, Salman, Mahfooz</t>
        </r>
      </text>
    </comment>
    <comment ref="J129" authorId="0" shapeId="0" xr:uid="{2A89EC54-35A2-40B4-9BFD-C3776C8AA016}">
      <text>
        <r>
          <rPr>
            <sz val="9"/>
            <color indexed="81"/>
            <rFont val="Tahoma"/>
            <family val="2"/>
          </rPr>
          <t>Nasir, Asif, Jaffar, Zubair</t>
        </r>
      </text>
    </comment>
    <comment ref="J130" authorId="0" shapeId="0" xr:uid="{F6747F4E-59DB-41A8-8FAE-F521EF3EA77E}">
      <text>
        <r>
          <rPr>
            <sz val="9"/>
            <color indexed="81"/>
            <rFont val="Tahoma"/>
            <family val="2"/>
          </rPr>
          <t>Mario, George, Anthony, Dinnies</t>
        </r>
      </text>
    </comment>
    <comment ref="J131" authorId="0" shapeId="0" xr:uid="{4C873B65-356A-4D1E-BDCD-FF06F3D664AE}">
      <text>
        <r>
          <rPr>
            <sz val="9"/>
            <color indexed="81"/>
            <rFont val="Tahoma"/>
            <family val="2"/>
          </rPr>
          <t>Asif, Nasir, Zubair</t>
        </r>
      </text>
    </comment>
    <comment ref="J132" authorId="0" shapeId="0" xr:uid="{8F75866B-7773-4792-AD34-ED11B409B405}">
      <text>
        <r>
          <rPr>
            <sz val="9"/>
            <color indexed="81"/>
            <rFont val="Tahoma"/>
            <family val="2"/>
          </rPr>
          <t>Afzal, Sadiq Hussain, Nayaz, Danish, Mokarram, Mustakim, Asharaf, GhurahuGond, Naque, Faheem</t>
        </r>
      </text>
    </comment>
    <comment ref="J133" authorId="0" shapeId="0" xr:uid="{CA94C082-F878-446C-8D32-6C17B6B10125}">
      <text/>
    </comment>
    <comment ref="J134" authorId="0" shapeId="0" xr:uid="{F18F15BA-E4E3-41E6-9087-4C65D28C958A}">
      <text>
        <r>
          <rPr>
            <sz val="9"/>
            <color indexed="81"/>
            <rFont val="Tahoma"/>
            <family val="2"/>
          </rPr>
          <t>Dinnies, Salman, Sardar, Adnan, Mahfooz</t>
        </r>
      </text>
    </comment>
    <comment ref="J135" authorId="0" shapeId="0" xr:uid="{FDF37BD2-8C7A-4C5D-91E7-32DAB3459126}">
      <text>
        <r>
          <rPr>
            <sz val="9"/>
            <color indexed="81"/>
            <rFont val="Tahoma"/>
            <family val="2"/>
          </rPr>
          <t>Adnan, Sardar, Salman, Mahfooz</t>
        </r>
      </text>
    </comment>
    <comment ref="J136" authorId="0" shapeId="0" xr:uid="{2D6D2EA6-2E48-4149-8D10-B86E18C66478}">
      <text>
        <r>
          <rPr>
            <sz val="9"/>
            <color indexed="81"/>
            <rFont val="Tahoma"/>
            <family val="2"/>
          </rPr>
          <t>Nasir, Asif, Jaffar, Zubair</t>
        </r>
      </text>
    </comment>
    <comment ref="J137" authorId="0" shapeId="0" xr:uid="{739BB10D-66DC-4D00-9577-AB08BFC5899E}">
      <text>
        <r>
          <rPr>
            <sz val="9"/>
            <color indexed="81"/>
            <rFont val="Tahoma"/>
            <family val="2"/>
          </rPr>
          <t>Mario, George, Anthony, Dinnies</t>
        </r>
      </text>
    </comment>
    <comment ref="J138" authorId="0" shapeId="0" xr:uid="{83482D7F-2C70-41C9-AF13-59BD10B8226D}">
      <text>
        <r>
          <rPr>
            <sz val="9"/>
            <color indexed="81"/>
            <rFont val="Tahoma"/>
            <family val="2"/>
          </rPr>
          <t>Asif, Nasir, Zubair</t>
        </r>
      </text>
    </comment>
    <comment ref="J139" authorId="0" shapeId="0" xr:uid="{30251BBB-AD35-4479-BDE6-CABDB7C8AB5C}">
      <text/>
    </comment>
    <comment ref="J140" authorId="0" shapeId="0" xr:uid="{AC304406-DDDA-43AE-B776-4942FA11DDDB}">
      <text>
        <r>
          <rPr>
            <sz val="9"/>
            <color indexed="81"/>
            <rFont val="Tahoma"/>
            <family val="2"/>
          </rPr>
          <t>Dinnies, Salman, Sardar, Adnan, Mahfooz</t>
        </r>
      </text>
    </comment>
    <comment ref="J141" authorId="0" shapeId="0" xr:uid="{2752A152-BF1C-4EA8-BA18-EF2D4E567C89}">
      <text>
        <r>
          <rPr>
            <sz val="9"/>
            <color indexed="81"/>
            <rFont val="Tahoma"/>
            <family val="2"/>
          </rPr>
          <t>Adnan, Sardar, Salman, Mahfooz</t>
        </r>
      </text>
    </comment>
    <comment ref="J142" authorId="0" shapeId="0" xr:uid="{4705F2BC-F21F-43F5-8378-3E59227EC4D5}">
      <text>
        <r>
          <rPr>
            <sz val="9"/>
            <color indexed="81"/>
            <rFont val="Tahoma"/>
            <family val="2"/>
          </rPr>
          <t>Nasir, Asif, Jaffar, Zubair</t>
        </r>
      </text>
    </comment>
    <comment ref="J143" authorId="0" shapeId="0" xr:uid="{2B58D732-A4B0-4006-8D29-444B9E816051}">
      <text/>
    </comment>
    <comment ref="J144" authorId="0" shapeId="0" xr:uid="{6087FC85-8BE8-47B6-B833-DD0583239BE1}">
      <text>
        <r>
          <rPr>
            <sz val="9"/>
            <color indexed="81"/>
            <rFont val="Tahoma"/>
            <family val="2"/>
          </rPr>
          <t>Dinnies, Salman, Sardar, Adnan, Mahfooz</t>
        </r>
      </text>
    </comment>
    <comment ref="J145" authorId="0" shapeId="0" xr:uid="{F6F5E9A4-B16E-4625-A4F2-EEBC3CDC7B1E}">
      <text>
        <r>
          <rPr>
            <sz val="9"/>
            <color indexed="81"/>
            <rFont val="Tahoma"/>
            <family val="2"/>
          </rPr>
          <t>Adnan, Sardar, Salman, Mahfooz</t>
        </r>
      </text>
    </comment>
    <comment ref="J146" authorId="0" shapeId="0" xr:uid="{3F8AA650-C67A-4D34-92DD-D06C47BE6B29}">
      <text>
        <r>
          <rPr>
            <sz val="9"/>
            <color indexed="81"/>
            <rFont val="Tahoma"/>
            <family val="2"/>
          </rPr>
          <t>Nasir, Asif, Jaffar, Zubair</t>
        </r>
      </text>
    </comment>
    <comment ref="J147" authorId="0" shapeId="0" xr:uid="{1609AD19-0635-4F4F-8C08-1FAF402DDB5F}">
      <text>
        <r>
          <rPr>
            <sz val="9"/>
            <color indexed="81"/>
            <rFont val="Tahoma"/>
            <family val="2"/>
          </rPr>
          <t>Nasir, Asif</t>
        </r>
      </text>
    </comment>
    <comment ref="J158" authorId="0" shapeId="0" xr:uid="{567FE8CE-33C4-47DB-962C-A72CDC2D73DF}">
      <text>
        <r>
          <rPr>
            <sz val="9"/>
            <color indexed="81"/>
            <rFont val="Tahoma"/>
            <family val="2"/>
          </rPr>
          <t>Kumar, Jaffar, Mustakim, Mokarram, Adnan, Faheem, Afzal, Salman, Asif, Rizwan, Naque</t>
        </r>
      </text>
    </comment>
    <comment ref="J159" authorId="0" shapeId="0" xr:uid="{32B08B90-ADAC-4280-BB3D-F26C2E8492FD}">
      <text>
        <r>
          <rPr>
            <sz val="9"/>
            <color indexed="81"/>
            <rFont val="Tahoma"/>
            <family val="2"/>
          </rPr>
          <t>Zubair, Mahfooz</t>
        </r>
      </text>
    </comment>
    <comment ref="J160" authorId="0" shapeId="0" xr:uid="{C8E655F9-D794-40AD-A3C8-1D49218AF4BF}">
      <text>
        <r>
          <rPr>
            <sz val="9"/>
            <color indexed="81"/>
            <rFont val="Tahoma"/>
            <family val="2"/>
          </rPr>
          <t>Zubair, Mahfooz</t>
        </r>
      </text>
    </comment>
    <comment ref="J161" authorId="0" shapeId="0" xr:uid="{B18B34D9-27CD-42DF-9E4C-2D66B3EB8BFE}">
      <text>
        <r>
          <rPr>
            <sz val="9"/>
            <color indexed="81"/>
            <rFont val="Tahoma"/>
            <family val="2"/>
          </rPr>
          <t>Mario, George, Erickson, Anthony</t>
        </r>
      </text>
    </comment>
    <comment ref="J162" authorId="0" shapeId="0" xr:uid="{E8CA5B44-2287-43AA-AAD0-3FF04AB42244}">
      <text>
        <r>
          <rPr>
            <sz val="9"/>
            <color indexed="81"/>
            <rFont val="Tahoma"/>
            <family val="2"/>
          </rPr>
          <t>Kumar, Mustakim, Adnan, Jaffar, Mokarram, Faheem, Salman</t>
        </r>
      </text>
    </comment>
    <comment ref="J163" authorId="0" shapeId="0" xr:uid="{91ADDDEE-4DBD-4F5F-BB2D-B375492619BE}">
      <text>
        <r>
          <rPr>
            <sz val="9"/>
            <color indexed="81"/>
            <rFont val="Tahoma"/>
            <family val="2"/>
          </rPr>
          <t>Sadique, Hassan, Kumar, Danish, Arbaaz</t>
        </r>
      </text>
    </comment>
    <comment ref="J164" authorId="0" shapeId="0" xr:uid="{ACEBF507-8C3B-4C27-8024-5185B68E4928}">
      <text>
        <r>
          <rPr>
            <sz val="9"/>
            <color indexed="81"/>
            <rFont val="Tahoma"/>
            <family val="2"/>
          </rPr>
          <t>Afzal, Jaffar, Asif, Danish, Mahfooz, Zubair, Rizwan</t>
        </r>
      </text>
    </comment>
    <comment ref="J165" authorId="0" shapeId="0" xr:uid="{B2E6B84A-2831-481E-87CA-478084D6E267}">
      <text>
        <r>
          <rPr>
            <sz val="9"/>
            <color indexed="81"/>
            <rFont val="Tahoma"/>
            <family val="2"/>
          </rPr>
          <t>Zubair, Mahfooz</t>
        </r>
      </text>
    </comment>
    <comment ref="J166" authorId="0" shapeId="0" xr:uid="{B33312D0-F6E4-4AAE-B9E3-12CF3CB1F0A7}">
      <text>
        <r>
          <rPr>
            <sz val="9"/>
            <color indexed="81"/>
            <rFont val="Tahoma"/>
            <family val="2"/>
          </rPr>
          <t>Erickson, Anthony, Mario, George</t>
        </r>
      </text>
    </comment>
    <comment ref="J167" authorId="0" shapeId="0" xr:uid="{FB4131F3-5019-4CD1-B411-937BC359EC3D}">
      <text>
        <r>
          <rPr>
            <sz val="9"/>
            <color indexed="81"/>
            <rFont val="Tahoma"/>
            <family val="2"/>
          </rPr>
          <t>Adnan, Sardar</t>
        </r>
      </text>
    </comment>
    <comment ref="J168" authorId="0" shapeId="0" xr:uid="{97C8AD07-3212-4A86-87B5-636657600869}">
      <text>
        <r>
          <rPr>
            <sz val="9"/>
            <color indexed="81"/>
            <rFont val="Tahoma"/>
            <family val="2"/>
          </rPr>
          <t>Zubair, Mahfooz, Danish, Naque, Kumar</t>
        </r>
      </text>
    </comment>
    <comment ref="J169" authorId="0" shapeId="0" xr:uid="{0A0D4980-9ECC-4ABE-A345-9FC912DB7484}">
      <text>
        <r>
          <rPr>
            <sz val="9"/>
            <color indexed="81"/>
            <rFont val="Tahoma"/>
            <family val="2"/>
          </rPr>
          <t>Zubair, Mahfooz</t>
        </r>
      </text>
    </comment>
    <comment ref="J170" authorId="0" shapeId="0" xr:uid="{805B8C84-20E9-4AC6-876A-A775EC9B94F6}">
      <text>
        <r>
          <rPr>
            <sz val="9"/>
            <color indexed="81"/>
            <rFont val="Tahoma"/>
            <family val="2"/>
          </rPr>
          <t>Mario, George, Erickson, Anthony</t>
        </r>
      </text>
    </comment>
    <comment ref="J171" authorId="0" shapeId="0" xr:uid="{28351BCA-BCCF-492C-A2E4-6BCC2AF30648}">
      <text>
        <r>
          <rPr>
            <sz val="9"/>
            <color indexed="81"/>
            <rFont val="Tahoma"/>
            <family val="2"/>
          </rPr>
          <t>Sardar, NasirBatwale</t>
        </r>
      </text>
    </comment>
    <comment ref="J172" authorId="0" shapeId="0" xr:uid="{13F28D5D-F7CD-43AF-911E-D381CA668490}">
      <text>
        <r>
          <rPr>
            <sz val="9"/>
            <color indexed="81"/>
            <rFont val="Tahoma"/>
            <family val="2"/>
          </rPr>
          <t>Anthony, Erickson, Mario, George</t>
        </r>
      </text>
    </comment>
    <comment ref="J173" authorId="0" shapeId="0" xr:uid="{C7663C16-30D2-41A7-A2FB-5A36F3B3A31B}">
      <text>
        <r>
          <rPr>
            <sz val="9"/>
            <color indexed="81"/>
            <rFont val="Tahoma"/>
            <family val="2"/>
          </rPr>
          <t>Erickson</t>
        </r>
      </text>
    </comment>
    <comment ref="J174" authorId="0" shapeId="0" xr:uid="{9C7C46D1-95E1-4B98-A68B-2FA4B0A24D6B}">
      <text>
        <r>
          <rPr>
            <sz val="9"/>
            <color indexed="81"/>
            <rFont val="Tahoma"/>
            <family val="2"/>
          </rPr>
          <t>Erickson, Mario, George, Anthony</t>
        </r>
      </text>
    </comment>
    <comment ref="J175" authorId="0" shapeId="0" xr:uid="{2CEDD282-243B-4789-8FDD-70C4FD611704}">
      <text>
        <r>
          <rPr>
            <sz val="9"/>
            <color indexed="81"/>
            <rFont val="Tahoma"/>
            <family val="2"/>
          </rPr>
          <t>Jaffar, Adnan, Kumar, Afzal, Naque, Mokarram, Mustakim, Salman, Faheem, Asif, Rizwan, Danish</t>
        </r>
      </text>
    </comment>
    <comment ref="J176" authorId="0" shapeId="0" xr:uid="{7F5684AA-CCDC-411B-9F15-EB20D18AC5AE}">
      <text>
        <r>
          <rPr>
            <sz val="9"/>
            <color indexed="81"/>
            <rFont val="Tahoma"/>
            <family val="2"/>
          </rPr>
          <t>Arbaaz, Sadique, Naque, Faheem, GhurahuGond</t>
        </r>
      </text>
    </comment>
    <comment ref="J177" authorId="0" shapeId="0" xr:uid="{7F3EE9AC-7ECE-4E0F-815C-9C12482FC5BE}">
      <text>
        <r>
          <rPr>
            <sz val="9"/>
            <color indexed="81"/>
            <rFont val="Tahoma"/>
            <family val="2"/>
          </rPr>
          <t>NasirBatwale, Sardar</t>
        </r>
      </text>
    </comment>
    <comment ref="J178" authorId="0" shapeId="0" xr:uid="{6D92457E-F169-4ED1-9890-F7C769ABF2D8}">
      <text>
        <r>
          <rPr>
            <sz val="9"/>
            <color indexed="81"/>
            <rFont val="Tahoma"/>
            <family val="2"/>
          </rPr>
          <t>Zubair, Mahfooz</t>
        </r>
      </text>
    </comment>
    <comment ref="J179" authorId="0" shapeId="0" xr:uid="{89EB9CCF-573F-4FF9-9694-3CCB03CA5CA3}">
      <text>
        <r>
          <rPr>
            <sz val="9"/>
            <color indexed="81"/>
            <rFont val="Tahoma"/>
            <family val="2"/>
          </rPr>
          <t>Sadique, Arbaaz, Danish, Jaffar, Hassan</t>
        </r>
      </text>
    </comment>
    <comment ref="J180" authorId="0" shapeId="0" xr:uid="{9EB1E69A-5085-4540-9075-7779A7372183}">
      <text>
        <r>
          <rPr>
            <sz val="9"/>
            <color indexed="81"/>
            <rFont val="Tahoma"/>
            <family val="2"/>
          </rPr>
          <t>Kumar, Adnan, Jaffar, Asif, Mokarram, Mustakim, Afzal, Salman, GhurahuGond, Naque, Danish, Rizwan, Hassan</t>
        </r>
      </text>
    </comment>
    <comment ref="J181" authorId="0" shapeId="0" xr:uid="{7D276A66-9A5F-4030-9ED1-B8DE46759828}">
      <text>
        <r>
          <rPr>
            <sz val="9"/>
            <color indexed="81"/>
            <rFont val="Tahoma"/>
            <family val="2"/>
          </rPr>
          <t>Asif, Faheem, Jaffar, Adnan, Kumar, Afzal, Danish, Rizwan, Mustakim, Salman, Mokarram, Naque</t>
        </r>
      </text>
    </comment>
    <comment ref="J182" authorId="0" shapeId="0" xr:uid="{B4DA571B-2556-4892-AD85-9062CBB3577A}">
      <text>
        <r>
          <rPr>
            <sz val="9"/>
            <color indexed="81"/>
            <rFont val="Tahoma"/>
            <family val="2"/>
          </rPr>
          <t>Sardar, NasirBatwale</t>
        </r>
      </text>
    </comment>
    <comment ref="J183" authorId="0" shapeId="0" xr:uid="{2EE68617-22B5-49DC-8668-65BE75CD385E}">
      <text>
        <r>
          <rPr>
            <sz val="9"/>
            <color indexed="81"/>
            <rFont val="Tahoma"/>
            <family val="2"/>
          </rPr>
          <t>Zubair, Danish</t>
        </r>
      </text>
    </comment>
    <comment ref="J184" authorId="0" shapeId="0" xr:uid="{A5B24556-EFCF-4DE2-9AB4-0F8B3AE710EC}">
      <text>
        <r>
          <rPr>
            <sz val="9"/>
            <color indexed="81"/>
            <rFont val="Tahoma"/>
            <family val="2"/>
          </rPr>
          <t>Zubair, Danish</t>
        </r>
      </text>
    </comment>
    <comment ref="J185" authorId="0" shapeId="0" xr:uid="{C2D7BE1C-F063-4859-9F7A-88B75351F245}">
      <text>
        <r>
          <rPr>
            <sz val="9"/>
            <color indexed="81"/>
            <rFont val="Tahoma"/>
            <family val="2"/>
          </rPr>
          <t>Erickson, Anthony, George, Mario</t>
        </r>
      </text>
    </comment>
    <comment ref="J186" authorId="0" shapeId="0" xr:uid="{5F0B8261-04B9-485F-A240-988945CB1F55}">
      <text>
        <r>
          <rPr>
            <sz val="9"/>
            <color indexed="81"/>
            <rFont val="Tahoma"/>
            <family val="2"/>
          </rPr>
          <t>Rizwan, Danish</t>
        </r>
      </text>
    </comment>
    <comment ref="J187" authorId="0" shapeId="0" xr:uid="{EFDAEF5B-0EAA-4B45-8F6D-E4CFDCC6E67A}">
      <text>
        <r>
          <rPr>
            <sz val="9"/>
            <color indexed="81"/>
            <rFont val="Tahoma"/>
            <family val="2"/>
          </rPr>
          <t>Sardar, NasirBatwale</t>
        </r>
      </text>
    </comment>
    <comment ref="J188" authorId="0" shapeId="0" xr:uid="{CFCCCFBC-A15C-4E57-8FAD-3FBE9AC8D140}">
      <text>
        <r>
          <rPr>
            <sz val="9"/>
            <color indexed="81"/>
            <rFont val="Tahoma"/>
            <family val="2"/>
          </rPr>
          <t>Afzal, Faheem, Rizwan, Naque, Asif, Mustakim, Mokarram, Mahfooz, Salman, Adnan, Danish, Kumar</t>
        </r>
      </text>
    </comment>
    <comment ref="J189" authorId="0" shapeId="0" xr:uid="{29DBBE3A-BBA6-41F6-9DBE-8B05DF3A00A1}">
      <text>
        <r>
          <rPr>
            <sz val="9"/>
            <color indexed="81"/>
            <rFont val="Tahoma"/>
            <family val="2"/>
          </rPr>
          <t>Anthony, Mario, George, Erickson</t>
        </r>
      </text>
    </comment>
    <comment ref="J190" authorId="0" shapeId="0" xr:uid="{08BF73F2-199A-4C1C-988A-A73FFB7F47B1}">
      <text>
        <r>
          <rPr>
            <sz val="9"/>
            <color indexed="81"/>
            <rFont val="Tahoma"/>
            <family val="2"/>
          </rPr>
          <t>Zubair, Danish</t>
        </r>
      </text>
    </comment>
    <comment ref="J191" authorId="0" shapeId="0" xr:uid="{1025E4C6-55BE-4E5B-9B8B-E86F5B932868}">
      <text>
        <r>
          <rPr>
            <sz val="9"/>
            <color indexed="81"/>
            <rFont val="Tahoma"/>
            <family val="2"/>
          </rPr>
          <t>Sardar, NasirBatwale</t>
        </r>
      </text>
    </comment>
    <comment ref="J192" authorId="0" shapeId="0" xr:uid="{E4F46517-3AE5-4F4C-94FF-2FD4A36937C6}">
      <text>
        <r>
          <rPr>
            <sz val="9"/>
            <color indexed="81"/>
            <rFont val="Tahoma"/>
            <family val="2"/>
          </rPr>
          <t>Zubair, Mokarram, Sadique, Arbaaz, Kumar</t>
        </r>
      </text>
    </comment>
    <comment ref="J193" authorId="0" shapeId="0" xr:uid="{3663E872-F93A-4297-86F2-3E75AB0022D3}">
      <text>
        <r>
          <rPr>
            <sz val="9"/>
            <color indexed="81"/>
            <rFont val="Tahoma"/>
            <family val="2"/>
          </rPr>
          <t>Zubair, Mokarram, Arbaaz, Sadique, Kumar</t>
        </r>
      </text>
    </comment>
    <comment ref="J194" authorId="0" shapeId="0" xr:uid="{B975E2A9-E94A-46FF-9512-9054A4332A96}">
      <text>
        <r>
          <rPr>
            <sz val="9"/>
            <color indexed="81"/>
            <rFont val="Tahoma"/>
            <family val="2"/>
          </rPr>
          <t>Erickson, George, Mario, Anthony</t>
        </r>
      </text>
    </comment>
    <comment ref="J195" authorId="0" shapeId="0" xr:uid="{ED1B16B5-1B96-46E8-BEFF-0FF6491FA9C1}">
      <text>
        <r>
          <rPr>
            <sz val="9"/>
            <color indexed="81"/>
            <rFont val="Tahoma"/>
            <family val="2"/>
          </rPr>
          <t>Sardar, NasirBatwale</t>
        </r>
      </text>
    </comment>
    <comment ref="J196" authorId="0" shapeId="0" xr:uid="{E83108D7-2DD5-4BB8-B345-1B0F7927F98E}">
      <text>
        <r>
          <rPr>
            <sz val="9"/>
            <color indexed="81"/>
            <rFont val="Tahoma"/>
            <family val="2"/>
          </rPr>
          <t>George, Erickson, Mario, Anthony</t>
        </r>
      </text>
    </comment>
    <comment ref="J197" authorId="0" shapeId="0" xr:uid="{B3C2903E-7D58-42AB-BEA9-CC40D17D74CE}">
      <text>
        <r>
          <rPr>
            <sz val="9"/>
            <color indexed="81"/>
            <rFont val="Tahoma"/>
            <family val="2"/>
          </rPr>
          <t>Zubair, Mokarram</t>
        </r>
      </text>
    </comment>
    <comment ref="J198" authorId="0" shapeId="0" xr:uid="{7D48DA77-A09F-4FE2-9792-89F5D328AD9C}">
      <text>
        <r>
          <rPr>
            <sz val="9"/>
            <color indexed="81"/>
            <rFont val="Tahoma"/>
            <family val="2"/>
          </rPr>
          <t>Zubair, Mokarram</t>
        </r>
      </text>
    </comment>
    <comment ref="J199" authorId="0" shapeId="0" xr:uid="{2D1D3D74-EE27-4D1C-B45D-477D84DD873C}">
      <text>
        <r>
          <rPr>
            <sz val="9"/>
            <color indexed="81"/>
            <rFont val="Tahoma"/>
            <family val="2"/>
          </rPr>
          <t>Rizwan, Danish, Mahfooz, Salman, Adnan, Jaffar, Naque, Asif, Mustakim</t>
        </r>
      </text>
    </comment>
    <comment ref="J200" authorId="0" shapeId="0" xr:uid="{C66327CC-DA04-4FD7-A4E1-3A172CFCD26D}">
      <text>
        <r>
          <rPr>
            <sz val="9"/>
            <color indexed="81"/>
            <rFont val="Tahoma"/>
            <family val="2"/>
          </rPr>
          <t>Faheem, Wassem, Afzal, Arbaaz, Kumar, Salman, Adnan, George, Mario, Erickson, Anthony, Zubair, Mokarram, Jaffar, Rizwan, Asif</t>
        </r>
      </text>
    </comment>
    <comment ref="J201" authorId="0" shapeId="0" xr:uid="{C7188278-EC40-43BB-AC30-0778C3B918F5}">
      <text>
        <r>
          <rPr>
            <sz val="9"/>
            <color indexed="81"/>
            <rFont val="Tahoma"/>
            <family val="2"/>
          </rPr>
          <t>Kumar, Mahfooz, Naque, Mustakim</t>
        </r>
      </text>
    </comment>
    <comment ref="J202" authorId="0" shapeId="0" xr:uid="{F5FE82D3-C2F9-4F34-A45C-46259A92515B}">
      <text>
        <r>
          <rPr>
            <sz val="9"/>
            <color indexed="81"/>
            <rFont val="Tahoma"/>
            <family val="2"/>
          </rPr>
          <t>Sardar, NasirBatwale</t>
        </r>
      </text>
    </comment>
    <comment ref="J203" authorId="0" shapeId="0" xr:uid="{9DFA4F64-EF0E-457D-966F-FCA9E66DDFE1}">
      <text>
        <r>
          <rPr>
            <sz val="9"/>
            <color indexed="81"/>
            <rFont val="Tahoma"/>
            <family val="2"/>
          </rPr>
          <t>Wassem, Salman, Adnan, Mokarram, Kumar, Arbaaz, Danish, Faheem, Afzal, GhurahuGond, Mahfooz, Jaffar, Mustakim, Naque, Sardar, NasirBatwale</t>
        </r>
      </text>
    </comment>
    <comment ref="J204" authorId="0" shapeId="0" xr:uid="{30E59D2B-5207-4171-AD7C-EAFE4073AB02}">
      <text>
        <r>
          <rPr>
            <sz val="9"/>
            <color indexed="81"/>
            <rFont val="Tahoma"/>
            <family val="2"/>
          </rPr>
          <t>Wassem, Salman, Adnan, Mokarram, Kumar, Arbaaz, Danish, Faheem, Afzal, GhurahuGond, Mahfooz, Mustakim, Naque, Jaffar, Asif, Dinnies, Rizwan</t>
        </r>
      </text>
    </comment>
    <comment ref="J205" authorId="0" shapeId="0" xr:uid="{6606C4A8-7331-4361-A8E6-2494B9B7B647}">
      <text>
        <r>
          <rPr>
            <sz val="9"/>
            <color indexed="81"/>
            <rFont val="Tahoma"/>
            <family val="2"/>
          </rPr>
          <t>Kumar, Arbaaz, Danish, Faheem, Afzal, GhurahuGond, Mahfooz, Mustakim, Naque, Asif, Dinnies</t>
        </r>
      </text>
    </comment>
    <comment ref="J206" authorId="0" shapeId="0" xr:uid="{85FADD1C-5E3C-40D3-9D86-3885A75C2E43}">
      <text>
        <r>
          <rPr>
            <sz val="9"/>
            <color indexed="81"/>
            <rFont val="Tahoma"/>
            <family val="2"/>
          </rPr>
          <t>Wassem, Salman, Adnan, Mokarram, Jaffar</t>
        </r>
      </text>
    </comment>
    <comment ref="J207" authorId="0" shapeId="0" xr:uid="{56FFF0AF-A234-4761-AB82-BC8477D14850}">
      <text>
        <r>
          <rPr>
            <sz val="9"/>
            <color indexed="81"/>
            <rFont val="Tahoma"/>
            <family val="2"/>
          </rPr>
          <t>Zubair, Mahfooz</t>
        </r>
      </text>
    </comment>
    <comment ref="J208" authorId="0" shapeId="0" xr:uid="{E0884528-C23F-4E16-AB0C-E4AD65320C39}">
      <text>
        <r>
          <rPr>
            <sz val="9"/>
            <color indexed="81"/>
            <rFont val="Tahoma"/>
            <family val="2"/>
          </rPr>
          <t>Zubair, Mahfooz</t>
        </r>
      </text>
    </comment>
    <comment ref="J209" authorId="0" shapeId="0" xr:uid="{8FD07E65-76CF-4FCD-ABB1-E75A22FFE4CB}">
      <text>
        <r>
          <rPr>
            <sz val="9"/>
            <color indexed="81"/>
            <rFont val="Tahoma"/>
            <family val="2"/>
          </rPr>
          <t>Erickson, George, Mario, Anthony</t>
        </r>
      </text>
    </comment>
    <comment ref="J210" authorId="0" shapeId="0" xr:uid="{BD3482EC-B090-4949-B1E5-7294418987CF}">
      <text>
        <r>
          <rPr>
            <sz val="9"/>
            <color indexed="81"/>
            <rFont val="Tahoma"/>
            <family val="2"/>
          </rPr>
          <t>Wassem, Salman, Adnan, Mokarram, Arbaaz, Faheem, Danish, Afzal, 
Mahfooz, Naque, Mustakim, Jaffar, GhurahuGond, Asif, Kumar, Sadiq, Nirmal, Nayaz</t>
        </r>
      </text>
    </comment>
    <comment ref="J211" authorId="0" shapeId="0" xr:uid="{0E6BA67F-1FD5-411A-8666-7D62C5D17A8E}">
      <text>
        <r>
          <rPr>
            <sz val="9"/>
            <color indexed="81"/>
            <rFont val="Tahoma"/>
            <family val="2"/>
          </rPr>
          <t>NasirBatwale, Sardar</t>
        </r>
      </text>
    </comment>
    <comment ref="J212" authorId="0" shapeId="0" xr:uid="{B5DF849A-C270-4209-B5F9-2FC1E13CCF03}">
      <text>
        <r>
          <rPr>
            <sz val="9"/>
            <color indexed="81"/>
            <rFont val="Tahoma"/>
            <family val="2"/>
          </rPr>
          <t>Erickson, George, Mario, Anthony</t>
        </r>
      </text>
    </comment>
    <comment ref="J213" authorId="0" shapeId="0" xr:uid="{1CBB3125-8E07-424D-8906-C8345AE43B51}">
      <text>
        <r>
          <rPr>
            <sz val="9"/>
            <color indexed="81"/>
            <rFont val="Tahoma"/>
            <family val="2"/>
          </rPr>
          <t>Zubair, Mahfooz, Sardar, NasirBatwale</t>
        </r>
      </text>
    </comment>
    <comment ref="J214" authorId="0" shapeId="0" xr:uid="{BA2FB330-1202-4CF6-A3A4-2FD51D5C3AD6}">
      <text>
        <r>
          <rPr>
            <sz val="9"/>
            <color indexed="81"/>
            <rFont val="Tahoma"/>
            <family val="2"/>
          </rPr>
          <t>Zubair, Mahfooz</t>
        </r>
      </text>
    </comment>
    <comment ref="J215" authorId="0" shapeId="0" xr:uid="{C614A428-8C30-4E08-89CF-BD0504A7D150}">
      <text>
        <r>
          <rPr>
            <sz val="9"/>
            <color indexed="81"/>
            <rFont val="Tahoma"/>
            <family val="2"/>
          </rPr>
          <t>Zubair, Mahfooz</t>
        </r>
      </text>
    </comment>
    <comment ref="J216" authorId="0" shapeId="0" xr:uid="{3A0CC3E8-87F8-49E6-9585-6F486BC285F7}">
      <text>
        <r>
          <rPr>
            <sz val="9"/>
            <color indexed="81"/>
            <rFont val="Tahoma"/>
            <family val="2"/>
          </rPr>
          <t>Wassem, Salman, Adnan, Mokarram, Jaffar, Kumar, Arbaaz, Danish, Sadiq, Nirmal, Dinnies, Faheem, Afzal, GhurahuGond, Mustakim, Naque, Asif, Nayaz</t>
        </r>
      </text>
    </comment>
    <comment ref="J217" authorId="0" shapeId="0" xr:uid="{ACC4F3C5-36B1-4141-B8DB-A2183A3427D1}">
      <text>
        <r>
          <rPr>
            <sz val="9"/>
            <color indexed="81"/>
            <rFont val="Tahoma"/>
            <family val="2"/>
          </rPr>
          <t>Wassem, Salman, Adnan, Mokarram, Arbaaz, Faheem, Danish, Afzal, 
Mahfooz, Naque, Mustakim, Jaffar, GhurahuGond, Asif, Kumar, Sadiq, Nirmal, Rizwan, Dinnies</t>
        </r>
      </text>
    </comment>
    <comment ref="J218" authorId="0" shapeId="0" xr:uid="{63891BED-271E-48C9-B48A-2554D3AC4A45}">
      <text>
        <r>
          <rPr>
            <sz val="9"/>
            <color indexed="81"/>
            <rFont val="Tahoma"/>
            <family val="2"/>
          </rPr>
          <t>Sardar, NasirBatwale</t>
        </r>
      </text>
    </comment>
    <comment ref="J219" authorId="0" shapeId="0" xr:uid="{D1C433EB-180E-4B97-9630-D9C8B54EC833}">
      <text>
        <r>
          <rPr>
            <sz val="9"/>
            <color indexed="81"/>
            <rFont val="Tahoma"/>
            <family val="2"/>
          </rPr>
          <t>Zubair, Mahfooz</t>
        </r>
      </text>
    </comment>
    <comment ref="J220" authorId="0" shapeId="0" xr:uid="{B0646E2C-EB55-4990-B44E-D4DF5D0CE4E9}">
      <text>
        <r>
          <rPr>
            <sz val="9"/>
            <color indexed="81"/>
            <rFont val="Tahoma"/>
            <family val="2"/>
          </rPr>
          <t>Zubair, Mahfooz</t>
        </r>
      </text>
    </comment>
    <comment ref="J221" authorId="0" shapeId="0" xr:uid="{13DA065E-6F4D-49EC-8F3C-4EC8227B6A7D}">
      <text>
        <r>
          <rPr>
            <sz val="9"/>
            <color indexed="81"/>
            <rFont val="Tahoma"/>
            <family val="2"/>
          </rPr>
          <t>Erickson, George, Mario, Anthony</t>
        </r>
      </text>
    </comment>
    <comment ref="J222" authorId="0" shapeId="0" xr:uid="{85B886CD-0470-4ED2-B44F-B9654BE29561}">
      <text>
        <r>
          <rPr>
            <sz val="9"/>
            <color indexed="81"/>
            <rFont val="Tahoma"/>
            <family val="2"/>
          </rPr>
          <t>Wassem, Salman, Adnan, Mokarram, Jaffar, Dinnies</t>
        </r>
      </text>
    </comment>
    <comment ref="J223" authorId="0" shapeId="0" xr:uid="{0737A0D6-1D2C-47AE-8536-1C5F0923DC78}">
      <text>
        <r>
          <rPr>
            <sz val="9"/>
            <color indexed="81"/>
            <rFont val="Tahoma"/>
            <family val="2"/>
          </rPr>
          <t>Wassem, Salman, Adnan, Mokarram, Kumar, Arbaaz, Danish, Faheem, Afzal, GhurahuGond, Mahfooz, Mustakim, Naque, Jaffar, Asif, Dinnies, Rizwan, Nayaz, Nirmal, Sadiq</t>
        </r>
      </text>
    </comment>
    <comment ref="J224" authorId="0" shapeId="0" xr:uid="{6B90EFB5-930B-4DC3-9CB1-AEEF7BF47D38}">
      <text>
        <r>
          <rPr>
            <sz val="9"/>
            <color indexed="81"/>
            <rFont val="Tahoma"/>
            <family val="2"/>
          </rPr>
          <t>Wassem, Salman, Adnan, Mokarram, Kumar, Arbaaz, Danish, Faheem, Afzal, GhurahuGond, Mahfooz, Naque, Mustakim, Asif, Sadik, Rizwan, Nirmal, Dinnies, Nayaz</t>
        </r>
      </text>
    </comment>
    <comment ref="J225" authorId="0" shapeId="0" xr:uid="{429BBF6D-8478-4371-8CC3-016FCC2E1AA4}">
      <text>
        <r>
          <rPr>
            <sz val="9"/>
            <color indexed="81"/>
            <rFont val="Tahoma"/>
            <family val="2"/>
          </rPr>
          <t>Sardar, NasirBatwale</t>
        </r>
      </text>
    </comment>
    <comment ref="J226" authorId="0" shapeId="0" xr:uid="{669F486E-8BDE-4CCE-BAFE-7AC412FC0A86}">
      <text>
        <r>
          <rPr>
            <sz val="9"/>
            <color indexed="81"/>
            <rFont val="Tahoma"/>
            <family val="2"/>
          </rPr>
          <t>Zubair, Mahfooz</t>
        </r>
      </text>
    </comment>
    <comment ref="J227" authorId="0" shapeId="0" xr:uid="{758589C5-B0BC-4B42-8A63-5B570BDFBAEA}">
      <text>
        <r>
          <rPr>
            <sz val="9"/>
            <color indexed="81"/>
            <rFont val="Tahoma"/>
            <family val="2"/>
          </rPr>
          <t>Zubair, Mahfooz</t>
        </r>
      </text>
    </comment>
    <comment ref="J228" authorId="0" shapeId="0" xr:uid="{91B42652-8C1A-40E0-AFA5-69CD97BA082F}">
      <text>
        <r>
          <rPr>
            <sz val="9"/>
            <color indexed="81"/>
            <rFont val="Tahoma"/>
            <family val="2"/>
          </rPr>
          <t>Erickson, George, Mario, Anthony</t>
        </r>
      </text>
    </comment>
    <comment ref="J229" authorId="0" shapeId="0" xr:uid="{C6A81BBB-490F-41D1-AA06-FB29DDC6AAB5}">
      <text>
        <r>
          <rPr>
            <sz val="9"/>
            <color indexed="81"/>
            <rFont val="Tahoma"/>
            <family val="2"/>
          </rPr>
          <t>Sardar, NasirBatwale</t>
        </r>
      </text>
    </comment>
    <comment ref="J230" authorId="0" shapeId="0" xr:uid="{6CA622BB-0C6D-4838-9527-946BF0DE97B6}">
      <text>
        <r>
          <rPr>
            <sz val="9"/>
            <color indexed="81"/>
            <rFont val="Tahoma"/>
            <family val="2"/>
          </rPr>
          <t>Zubair, Mahfooz</t>
        </r>
      </text>
    </comment>
    <comment ref="J231" authorId="0" shapeId="0" xr:uid="{06FE6DF5-69CB-4149-8570-6807FB1D7045}">
      <text>
        <r>
          <rPr>
            <sz val="9"/>
            <color indexed="81"/>
            <rFont val="Tahoma"/>
            <family val="2"/>
          </rPr>
          <t>Zubair, Mahfooz</t>
        </r>
      </text>
    </comment>
    <comment ref="J232" authorId="0" shapeId="0" xr:uid="{10822412-A10D-4F99-9E60-117DAABBC388}">
      <text>
        <r>
          <rPr>
            <sz val="9"/>
            <color indexed="81"/>
            <rFont val="Tahoma"/>
            <family val="2"/>
          </rPr>
          <t>Faheem, Arbaaz, Afzal, GhurahuGond, Naque, Sadiq, Rizwan, Dinnies, Nayaz, Sadik, Salman, Mustakim, Asif, Adnan, Mokarram, Wassem, Nirmal, Jaffar, Kumar, Danish</t>
        </r>
      </text>
    </comment>
    <comment ref="J233" authorId="0" shapeId="0" xr:uid="{63FDEBCB-9103-4471-B980-84A0EC63ED2C}">
      <text>
        <r>
          <rPr>
            <sz val="9"/>
            <color indexed="81"/>
            <rFont val="Tahoma"/>
            <family val="2"/>
          </rPr>
          <t>Sardar, NasirBatwale</t>
        </r>
      </text>
    </comment>
    <comment ref="J234" authorId="0" shapeId="0" xr:uid="{CE93020F-579D-4EEE-B0FF-622C99C4444C}">
      <text>
        <r>
          <rPr>
            <sz val="9"/>
            <color indexed="81"/>
            <rFont val="Tahoma"/>
            <family val="2"/>
          </rPr>
          <t>Zubair, Mahfooz</t>
        </r>
      </text>
    </comment>
    <comment ref="J235" authorId="0" shapeId="0" xr:uid="{A6221938-C316-4237-B2FF-493CC956A3F7}">
      <text>
        <r>
          <rPr>
            <sz val="9"/>
            <color indexed="81"/>
            <rFont val="Tahoma"/>
            <family val="2"/>
          </rPr>
          <t>Zubair, Mahfooz</t>
        </r>
      </text>
    </comment>
    <comment ref="J236" authorId="0" shapeId="0" xr:uid="{C993EA69-D31E-4C66-ABEF-5FC8D5D860FE}">
      <text>
        <r>
          <rPr>
            <sz val="9"/>
            <color indexed="81"/>
            <rFont val="Tahoma"/>
            <family val="2"/>
          </rPr>
          <t>Rizwan, Nirmal, Dinnies, Nayaz, Sadiq, Salman, Faheem, Arbaaz, Afzal, GhurahuGond, Naque, Mustakim, Asif, Sadik, Kumar, Danish</t>
        </r>
      </text>
    </comment>
    <comment ref="J237" authorId="0" shapeId="0" xr:uid="{E22365B3-3B6C-4D71-987A-3A5369D00060}">
      <text>
        <r>
          <rPr>
            <sz val="9"/>
            <color indexed="81"/>
            <rFont val="Tahoma"/>
            <family val="2"/>
          </rPr>
          <t>Rizwan, Nayaz, Sadiq, Salman, Faheem, Arbaaz, GhurahuGond, Naque, Adnan, Mokarram, Wassem, Nirmal, Jaffar, Dinnies, Kumar, Danish, Mustakim, Asif, Sadik, Afzal</t>
        </r>
      </text>
    </comment>
    <comment ref="J238" authorId="0" shapeId="0" xr:uid="{1788F183-AF8C-4E75-8A7F-512728AD1D48}">
      <text>
        <r>
          <rPr>
            <sz val="9"/>
            <color indexed="81"/>
            <rFont val="Tahoma"/>
            <family val="2"/>
          </rPr>
          <t>Erickson, George, Mario, Anthony</t>
        </r>
      </text>
    </comment>
    <comment ref="J239" authorId="0" shapeId="0" xr:uid="{2ED2E6FF-7193-4EF5-9919-7228850A2838}">
      <text>
        <r>
          <rPr>
            <sz val="9"/>
            <color indexed="81"/>
            <rFont val="Tahoma"/>
            <family val="2"/>
          </rPr>
          <t>Zubair, Mahfooz</t>
        </r>
      </text>
    </comment>
    <comment ref="J240" authorId="0" shapeId="0" xr:uid="{CC5BA48B-1DBD-4035-A24E-F13C40D192AA}">
      <text>
        <r>
          <rPr>
            <sz val="9"/>
            <color indexed="81"/>
            <rFont val="Tahoma"/>
            <family val="2"/>
          </rPr>
          <t>Sardar, NasirBatwale</t>
        </r>
      </text>
    </comment>
    <comment ref="J241" authorId="0" shapeId="0" xr:uid="{5148F1C5-AB16-4A3F-9108-707E3192B3BE}">
      <text>
        <r>
          <rPr>
            <sz val="9"/>
            <color indexed="81"/>
            <rFont val="Tahoma"/>
            <family val="2"/>
          </rPr>
          <t>Zubair, Mahfooz</t>
        </r>
      </text>
    </comment>
    <comment ref="J242" authorId="0" shapeId="0" xr:uid="{3CD90E51-0E64-4973-B4E5-94D84AD5123B}">
      <text>
        <r>
          <rPr>
            <sz val="9"/>
            <color indexed="81"/>
            <rFont val="Tahoma"/>
            <family val="2"/>
          </rPr>
          <t>Rizwan, Sardar, Sadiq, NasirBatwale</t>
        </r>
      </text>
    </comment>
    <comment ref="J243" authorId="0" shapeId="0" xr:uid="{1CFD161B-F9DB-4389-BECB-35056DCBE6D7}">
      <text>
        <r>
          <rPr>
            <sz val="9"/>
            <color indexed="81"/>
            <rFont val="Tahoma"/>
            <family val="2"/>
          </rPr>
          <t>Adnan, Salman, Mokarram, Jaffar, Wassem</t>
        </r>
      </text>
    </comment>
    <comment ref="J244" authorId="0" shapeId="0" xr:uid="{E1A0E4A2-200C-458C-92CB-BD21E568E2FE}">
      <text>
        <r>
          <rPr>
            <sz val="9"/>
            <color indexed="81"/>
            <rFont val="Tahoma"/>
            <family val="2"/>
          </rPr>
          <t>Sardar, NasirBatwale</t>
        </r>
      </text>
    </comment>
    <comment ref="J245" authorId="0" shapeId="0" xr:uid="{16D07252-676A-415F-BBDB-CF0B18B37D16}">
      <text>
        <r>
          <rPr>
            <sz val="9"/>
            <color indexed="81"/>
            <rFont val="Tahoma"/>
            <family val="2"/>
          </rPr>
          <t>Zubair, Mahfooz</t>
        </r>
      </text>
    </comment>
    <comment ref="J246" authorId="0" shapeId="0" xr:uid="{90A35D71-AEE3-4A1F-9C99-4B3BD8944D2C}">
      <text>
        <r>
          <rPr>
            <sz val="9"/>
            <color indexed="81"/>
            <rFont val="Tahoma"/>
            <family val="2"/>
          </rPr>
          <t>Zubair, Mahfooz</t>
        </r>
      </text>
    </comment>
    <comment ref="J247" authorId="0" shapeId="0" xr:uid="{277F99EE-939D-4FEB-8AB2-B3B54FE43DFD}">
      <text>
        <r>
          <rPr>
            <sz val="9"/>
            <color indexed="81"/>
            <rFont val="Tahoma"/>
            <family val="2"/>
          </rPr>
          <t>Erickson, George, Mario, Anthony</t>
        </r>
      </text>
    </comment>
    <comment ref="J248" authorId="0" shapeId="0" xr:uid="{060A0D82-1B24-4DAC-9A8D-E93A6F624477}">
      <text>
        <r>
          <rPr>
            <sz val="9"/>
            <color indexed="81"/>
            <rFont val="Tahoma"/>
            <family val="2"/>
          </rPr>
          <t>Adnan, Mokarram, Wassem, Jaffar, Dinnies, Kumar, Danish, Rizwan, Sadiq, Nayaz, Salman, Faheem, Arbaaz, GhurahuGond, Nirmal, Naque, Mustakim, Asif, Sadik, Afzal</t>
        </r>
      </text>
    </comment>
    <comment ref="J249" authorId="0" shapeId="0" xr:uid="{36285608-F497-451B-A3A8-43B3E795B192}">
      <text>
        <r>
          <rPr>
            <sz val="9"/>
            <color indexed="81"/>
            <rFont val="Tahoma"/>
            <family val="2"/>
          </rPr>
          <t>Zubair, Jaffar, Sadiq</t>
        </r>
      </text>
    </comment>
    <comment ref="J250" authorId="0" shapeId="0" xr:uid="{C635A1B3-2639-425A-BCD9-EE6115AD8476}">
      <text>
        <r>
          <rPr>
            <sz val="9"/>
            <color indexed="81"/>
            <rFont val="Tahoma"/>
            <family val="2"/>
          </rPr>
          <t>Sardar, NasirBatwale</t>
        </r>
      </text>
    </comment>
    <comment ref="J251" authorId="0" shapeId="0" xr:uid="{BC1A39AC-A05A-47AF-9998-8AC128B46F17}">
      <text>
        <r>
          <rPr>
            <sz val="9"/>
            <color indexed="81"/>
            <rFont val="Tahoma"/>
            <family val="2"/>
          </rPr>
          <t>Sadiq, Mahfooz</t>
        </r>
      </text>
    </comment>
    <comment ref="J252" authorId="0" shapeId="0" xr:uid="{7D2FAFCD-FA1B-4A84-A8C4-267A106CADEC}">
      <text>
        <r>
          <rPr>
            <sz val="9"/>
            <color indexed="81"/>
            <rFont val="Tahoma"/>
            <family val="2"/>
          </rPr>
          <t>Rizwan, Adnan, Salman, Mokarram, Jaffar, Wassem</t>
        </r>
      </text>
    </comment>
    <comment ref="J253" authorId="0" shapeId="0" xr:uid="{029B1938-478F-4E16-A024-86BCB127DC0A}">
      <text>
        <r>
          <rPr>
            <sz val="9"/>
            <color indexed="81"/>
            <rFont val="Tahoma"/>
            <family val="2"/>
          </rPr>
          <t>Mahfooz, Sadiq</t>
        </r>
      </text>
    </comment>
    <comment ref="J254" authorId="0" shapeId="0" xr:uid="{41BC971F-DB37-4700-9564-49A90DCB3590}">
      <text>
        <r>
          <rPr>
            <sz val="9"/>
            <color indexed="81"/>
            <rFont val="Tahoma"/>
            <family val="2"/>
          </rPr>
          <t>Mustakim, Asif, Sadiq, Afzal, Kumar, Danish, Nirmal, Nayaz, Faheem, Arbaaz, GhurahuGond, Naque</t>
        </r>
      </text>
    </comment>
    <comment ref="J255" authorId="0" shapeId="0" xr:uid="{A0AD1CD9-5DDB-4ABB-B803-8C83E4004E28}">
      <text>
        <r>
          <rPr>
            <sz val="9"/>
            <color indexed="81"/>
            <rFont val="Tahoma"/>
            <family val="2"/>
          </rPr>
          <t>Sardar, NasirBatwale</t>
        </r>
      </text>
    </comment>
    <comment ref="J256" authorId="0" shapeId="0" xr:uid="{499497E3-5D59-45B6-BB5F-819D4B8C89EC}">
      <text>
        <r>
          <rPr>
            <sz val="9"/>
            <color indexed="81"/>
            <rFont val="Tahoma"/>
            <family val="2"/>
          </rPr>
          <t>Sadiq, Mahfooz, Zubair, Salman</t>
        </r>
      </text>
    </comment>
    <comment ref="J257" authorId="0" shapeId="0" xr:uid="{CCF9336D-A8AF-48B4-93D2-894436C76FA0}">
      <text>
        <r>
          <rPr>
            <sz val="9"/>
            <color indexed="81"/>
            <rFont val="Tahoma"/>
            <family val="2"/>
          </rPr>
          <t>Rizwan, Adnan, Mokarram, Dinnies, Anthony</t>
        </r>
      </text>
    </comment>
    <comment ref="J258" authorId="0" shapeId="0" xr:uid="{2D79BC95-D920-4BE1-905A-F8DCE8A228FB}">
      <text>
        <r>
          <rPr>
            <sz val="9"/>
            <color indexed="81"/>
            <rFont val="Tahoma"/>
            <family val="2"/>
          </rPr>
          <t>Kumar, Danish, Nirmal, Nayaz, Faheem, Arbaaz, GhurahuGond, Naque, Adnan, Mokarram, Jaffar, Wassem, Mustakim, Asif, Sadik, Afzal</t>
        </r>
      </text>
    </comment>
    <comment ref="J259" authorId="0" shapeId="0" xr:uid="{4B65CCE2-A84E-4AC1-9C3A-2B4E1FAFC865}">
      <text>
        <r>
          <rPr>
            <sz val="9"/>
            <color indexed="81"/>
            <rFont val="Tahoma"/>
            <family val="2"/>
          </rPr>
          <t>Erickson, George, Mario, Anthony</t>
        </r>
      </text>
    </comment>
    <comment ref="J260" authorId="0" shapeId="0" xr:uid="{FC3FE0C9-BABE-4711-B91F-C216ADD57DF3}">
      <text>
        <r>
          <rPr>
            <sz val="9"/>
            <color indexed="81"/>
            <rFont val="Tahoma"/>
            <family val="2"/>
          </rPr>
          <t>Mahfooz, Salman</t>
        </r>
      </text>
    </comment>
    <comment ref="J261" authorId="0" shapeId="0" xr:uid="{34F3B6EB-EE90-4417-85C4-A92B2D3BEF95}">
      <text>
        <r>
          <rPr>
            <sz val="9"/>
            <color indexed="81"/>
            <rFont val="Tahoma"/>
            <family val="2"/>
          </rPr>
          <t>Mahfooz, Salman, Zubair, Sadiq</t>
        </r>
      </text>
    </comment>
    <comment ref="J262" authorId="0" shapeId="0" xr:uid="{CD08337D-38EF-489D-9881-70E576EE3C13}">
      <text>
        <r>
          <rPr>
            <sz val="9"/>
            <color indexed="81"/>
            <rFont val="Tahoma"/>
            <family val="2"/>
          </rPr>
          <t>Sardar, NasirBatwale</t>
        </r>
      </text>
    </comment>
    <comment ref="J263" authorId="0" shapeId="0" xr:uid="{25B117A7-9CC3-4230-8820-B51A5EE21DA7}">
      <text>
        <r>
          <rPr>
            <sz val="9"/>
            <color indexed="81"/>
            <rFont val="Tahoma"/>
            <family val="2"/>
          </rPr>
          <t>Sadiq, Mahfooz, Zubair, Salman</t>
        </r>
      </text>
    </comment>
    <comment ref="J264" authorId="0" shapeId="0" xr:uid="{15F8E31B-20A3-4046-BA8D-CE3D24E3041D}">
      <text>
        <r>
          <rPr>
            <sz val="9"/>
            <color indexed="81"/>
            <rFont val="Tahoma"/>
            <family val="2"/>
          </rPr>
          <t>Erickson, George, Mario, Anthony</t>
        </r>
      </text>
    </comment>
    <comment ref="J265" authorId="0" shapeId="0" xr:uid="{F9431776-13E1-4141-9F8B-4DBB49F2A614}">
      <text>
        <r>
          <rPr>
            <sz val="9"/>
            <color indexed="81"/>
            <rFont val="Tahoma"/>
            <family val="2"/>
          </rPr>
          <t>Kumar, Danish, Nirmal, Nayaz, Faheem, Arbaaz, GhurahuGond, Naque, Mustakim, Asif, Sadik, Afzal</t>
        </r>
      </text>
    </comment>
    <comment ref="J266" authorId="0" shapeId="0" xr:uid="{DCF07E16-755D-49BF-9D44-6D8101C1E8B2}">
      <text>
        <r>
          <rPr>
            <sz val="9"/>
            <color indexed="81"/>
            <rFont val="Tahoma"/>
            <family val="2"/>
          </rPr>
          <t>Rizwan, Adnan, Mokarram, Dinnies, Jaffar, Wassem, Kumar, Danish, Nirmal, Nayaz, Faheem, Arbaaz, GhurahuGond, Naque, Mustakim, Asif, Sadik, Afzal, Abdulilah</t>
        </r>
      </text>
    </comment>
    <comment ref="J267" authorId="0" shapeId="0" xr:uid="{6A9BB1FA-B99E-4EAD-B8DF-A796D5FD03EA}">
      <text>
        <r>
          <rPr>
            <sz val="9"/>
            <color indexed="81"/>
            <rFont val="Tahoma"/>
            <family val="2"/>
          </rPr>
          <t>Mahfooz, Zubair</t>
        </r>
      </text>
    </comment>
    <comment ref="J268" authorId="0" shapeId="0" xr:uid="{106D41CD-27BA-480E-B432-999F46E20CA6}">
      <text>
        <r>
          <rPr>
            <sz val="9"/>
            <color indexed="81"/>
            <rFont val="Tahoma"/>
            <family val="2"/>
          </rPr>
          <t>Mahfooz, Zubair</t>
        </r>
      </text>
    </comment>
    <comment ref="J269" authorId="0" shapeId="0" xr:uid="{8B9D5AE6-42E7-4E74-870A-6FAC0F21D0E6}">
      <text>
        <r>
          <rPr>
            <sz val="9"/>
            <color indexed="81"/>
            <rFont val="Tahoma"/>
            <family val="2"/>
          </rPr>
          <t>Erickson, George, Mario, Anthony</t>
        </r>
      </text>
    </comment>
    <comment ref="J270" authorId="0" shapeId="0" xr:uid="{139CF757-502C-42FD-A273-BA12A6EBED55}">
      <text>
        <r>
          <rPr>
            <sz val="9"/>
            <color indexed="81"/>
            <rFont val="Tahoma"/>
            <family val="2"/>
          </rPr>
          <t>Rizwan, Adnan, Mokarram, Dinnies, Jaffar, Wassem, Kumar, Danish, Nirmal, Nayaz, Faheem, Arbaaz, GhurahuGond, Naque, Mustakim, Asif, Sadik, Afzal, Abdulilah, Sadiq, Salman</t>
        </r>
      </text>
    </comment>
    <comment ref="J271" authorId="0" shapeId="0" xr:uid="{98F5C62F-FEDA-4C08-AE0E-748069370C0D}">
      <text>
        <r>
          <rPr>
            <sz val="9"/>
            <color indexed="81"/>
            <rFont val="Tahoma"/>
            <family val="2"/>
          </rPr>
          <t>Sardar, NasirBatwale</t>
        </r>
      </text>
    </comment>
    <comment ref="J272" authorId="0" shapeId="0" xr:uid="{756F7355-E692-4FC5-AE27-9783E30D9BCC}">
      <text>
        <r>
          <rPr>
            <sz val="9"/>
            <color indexed="81"/>
            <rFont val="Tahoma"/>
            <family val="2"/>
          </rPr>
          <t>Danish, Nayaz, Arbaaz, Faheem, GhurahuGond, Sadiq, Nirmal</t>
        </r>
      </text>
    </comment>
    <comment ref="J273" authorId="0" shapeId="0" xr:uid="{2D242B9F-C90A-489D-BE5C-871F89B1C750}">
      <text>
        <r>
          <rPr>
            <sz val="9"/>
            <color indexed="81"/>
            <rFont val="Tahoma"/>
            <family val="2"/>
          </rPr>
          <t>Sardar, NasirBatwale</t>
        </r>
      </text>
    </comment>
    <comment ref="J274" authorId="0" shapeId="0" xr:uid="{4ECC70A8-61B1-4967-A497-2CFF7655D629}">
      <text>
        <r>
          <rPr>
            <sz val="9"/>
            <color indexed="81"/>
            <rFont val="Tahoma"/>
            <family val="2"/>
          </rPr>
          <t>Rizwan, Dinnies, Jaffar, Wassem, Kumar, Danish, Nirmal, Nayaz, Arbaaz, GhurahuGond, Naque, Mustakim, Faheem, Asif, Sadik</t>
        </r>
      </text>
    </comment>
    <comment ref="J275" authorId="0" shapeId="0" xr:uid="{2DFAF2AA-2E6F-4A18-A012-B508DD247782}">
      <text>
        <r>
          <rPr>
            <sz val="9"/>
            <color indexed="81"/>
            <rFont val="Tahoma"/>
            <family val="2"/>
          </rPr>
          <t>Erickson, George, Mario, Anthony, Abdulilah, Afzal</t>
        </r>
      </text>
    </comment>
    <comment ref="J276" authorId="0" shapeId="0" xr:uid="{DBF68C6E-ABE6-4140-9EEE-1E0650886CEC}">
      <text>
        <r>
          <rPr>
            <sz val="9"/>
            <color indexed="81"/>
            <rFont val="Tahoma"/>
            <family val="2"/>
          </rPr>
          <t>Mahfooz, Zubair, Adnan, Mokarram, Salman, Sadik</t>
        </r>
      </text>
    </comment>
    <comment ref="J277" authorId="0" shapeId="0" xr:uid="{79647151-1C36-4A1E-93D7-D74B6695847D}">
      <text>
        <r>
          <rPr>
            <sz val="9"/>
            <color indexed="81"/>
            <rFont val="Tahoma"/>
            <family val="2"/>
          </rPr>
          <t>Mahfooz, Zubair, Adnan, Mokarram, Salman</t>
        </r>
      </text>
    </comment>
    <comment ref="J278" authorId="0" shapeId="0" xr:uid="{D0FC1DF5-83E6-4104-9B49-6D94633EAE54}">
      <text>
        <r>
          <rPr>
            <sz val="9"/>
            <color indexed="81"/>
            <rFont val="Tahoma"/>
            <family val="2"/>
          </rPr>
          <t>Zubair, Mahfooz, Sardar, NasirBatwale, Salman, Wassem, Faheem, Jaffar</t>
        </r>
      </text>
    </comment>
    <comment ref="J279" authorId="0" shapeId="0" xr:uid="{B28F971B-BA79-457D-921D-0E9C67217FE3}">
      <text>
        <r>
          <rPr>
            <sz val="9"/>
            <color indexed="81"/>
            <rFont val="Tahoma"/>
            <family val="2"/>
          </rPr>
          <t>Adnan, Mokarram, Kumar, Mustakim, Danish, Arbaaz, Sadiq, Nayaz, Afzal, Nirmal, Rizwan, Asif, Dinnies, Sadik, Naque, GhurahuGond</t>
        </r>
      </text>
    </comment>
    <comment ref="J280" authorId="0" shapeId="0" xr:uid="{48061818-0EE7-408D-9810-D73CE1632A6D}">
      <text>
        <r>
          <rPr>
            <sz val="9"/>
            <color indexed="81"/>
            <rFont val="Tahoma"/>
            <family val="2"/>
          </rPr>
          <t>Erickson, Mario, George, Anthony</t>
        </r>
      </text>
    </comment>
    <comment ref="J281" authorId="0" shapeId="0" xr:uid="{8F1BCE5B-53EC-4A22-AF80-A25FF0CB2E1E}">
      <text>
        <r>
          <rPr>
            <sz val="9"/>
            <color indexed="81"/>
            <rFont val="Tahoma"/>
            <family val="2"/>
          </rPr>
          <t>Rizwan, Afzal, Nirmal, Asif, Sadik, Naque, GhurahuGond, Arbaaz, Sadiq, Nayaz</t>
        </r>
      </text>
    </comment>
    <comment ref="J282" authorId="0" shapeId="0" xr:uid="{A94F8692-3767-48D6-9889-88AE04329BFA}">
      <text>
        <r>
          <rPr>
            <sz val="9"/>
            <color indexed="81"/>
            <rFont val="Tahoma"/>
            <family val="2"/>
          </rPr>
          <t>Zubair, Mahfooz, Salman, Wassem, Faheem, Jaffar, Adnan, Mokarram, Kumar, Mustakim, Danish</t>
        </r>
      </text>
    </comment>
    <comment ref="J283" authorId="0" shapeId="0" xr:uid="{2D129D48-536F-45EF-A686-CD689FCD0A6D}">
      <text>
        <r>
          <rPr>
            <sz val="9"/>
            <color indexed="81"/>
            <rFont val="Tahoma"/>
            <family val="2"/>
          </rPr>
          <t>Erickson, Mario, George, Anthony, Dinnies, Abdulilah</t>
        </r>
      </text>
    </comment>
    <comment ref="J284" authorId="0" shapeId="0" xr:uid="{F265D8B6-3FD6-4B7A-99C8-D66BEBE239DB}">
      <text>
        <r>
          <rPr>
            <sz val="9"/>
            <color indexed="81"/>
            <rFont val="Tahoma"/>
            <family val="2"/>
          </rPr>
          <t>Sardar, NasirBatwale</t>
        </r>
      </text>
    </comment>
    <comment ref="J285" authorId="0" shapeId="0" xr:uid="{8C731E1F-E1E8-44DD-88C6-7D2C594F741B}">
      <text>
        <r>
          <rPr>
            <sz val="9"/>
            <color indexed="81"/>
            <rFont val="Tahoma"/>
            <family val="2"/>
          </rPr>
          <t>Rizwan, Zubair, Mahfooz, Dinnies, Nirmal</t>
        </r>
      </text>
    </comment>
    <comment ref="J286" authorId="0" shapeId="0" xr:uid="{B3BF76E5-BEA4-4B5F-B511-9D99E55260FF}">
      <text>
        <r>
          <rPr>
            <sz val="9"/>
            <color indexed="81"/>
            <rFont val="Tahoma"/>
            <family val="2"/>
          </rPr>
          <t>Danish, Wassem, Salman, Faheem, Jaffar, Adnan, Mokarram, Afzal, Naque, GhurahuGond, Arbaaz, Sadiq, Nayaz, Kumar, Mustakim</t>
        </r>
      </text>
    </comment>
    <comment ref="J287" authorId="0" shapeId="0" xr:uid="{41E2BA08-4DED-492B-AE17-28BC679C6412}">
      <text>
        <r>
          <rPr>
            <sz val="9"/>
            <color indexed="81"/>
            <rFont val="Tahoma"/>
            <family val="2"/>
          </rPr>
          <t>Zubair, Mahfooz, Dinnies, Nirmal</t>
        </r>
      </text>
    </comment>
    <comment ref="J288" authorId="0" shapeId="0" xr:uid="{1530F859-F6D4-4A38-BE73-57B7BFB88D08}">
      <text>
        <r>
          <rPr>
            <sz val="9"/>
            <color indexed="81"/>
            <rFont val="Tahoma"/>
            <family val="2"/>
          </rPr>
          <t>Sardar, NasirBatwale</t>
        </r>
      </text>
    </comment>
    <comment ref="J289" authorId="0" shapeId="0" xr:uid="{9A41043E-7C3E-41F2-B63E-5A16800EF553}">
      <text>
        <r>
          <rPr>
            <sz val="9"/>
            <color indexed="81"/>
            <rFont val="Tahoma"/>
            <family val="2"/>
          </rPr>
          <t>Erickson, Mario, George, Anthony</t>
        </r>
      </text>
    </comment>
    <comment ref="J290" authorId="0" shapeId="0" xr:uid="{3EF39BA4-8832-4959-822E-B0AA2D347971}">
      <text>
        <r>
          <rPr>
            <sz val="9"/>
            <color indexed="81"/>
            <rFont val="Tahoma"/>
            <family val="2"/>
          </rPr>
          <t>Zubair, Rizwan, Mahfooz</t>
        </r>
      </text>
    </comment>
    <comment ref="J291" authorId="0" shapeId="0" xr:uid="{880E1B89-5A82-4746-8F3F-5CDA6DCA0587}">
      <text>
        <r>
          <rPr>
            <sz val="9"/>
            <color indexed="81"/>
            <rFont val="Tahoma"/>
            <family val="2"/>
          </rPr>
          <t>Erickson, Mario, George, Anthony</t>
        </r>
      </text>
    </comment>
    <comment ref="J292" authorId="0" shapeId="0" xr:uid="{41B00F98-59A8-4173-BD4B-792FFBD94603}">
      <text>
        <r>
          <rPr>
            <sz val="9"/>
            <color indexed="81"/>
            <rFont val="Tahoma"/>
            <family val="2"/>
          </rPr>
          <t>Sardar, NasirBatwale</t>
        </r>
      </text>
    </comment>
    <comment ref="J293" authorId="0" shapeId="0" xr:uid="{38C2FBE0-BC29-4DD4-ACCC-0F9D211F1836}">
      <text>
        <r>
          <rPr>
            <sz val="9"/>
            <color indexed="81"/>
            <rFont val="Tahoma"/>
            <family val="2"/>
          </rPr>
          <t>Zubair, Mahfooz, Dinnies</t>
        </r>
      </text>
    </comment>
    <comment ref="J294" authorId="0" shapeId="0" xr:uid="{5214099B-081B-4223-9EA5-49A6AA76DD7D}">
      <text>
        <r>
          <rPr>
            <sz val="9"/>
            <color indexed="81"/>
            <rFont val="Tahoma"/>
            <family val="2"/>
          </rPr>
          <t>Danish, Wassem, Salman, Faheem, Jaffar, Adnan, Mokarram, Afzal, Naque, GhurahuGond, Arbaaz, Nayaz, Kumar, Mustakim, Sadik, Sadiq, Asif</t>
        </r>
      </text>
    </comment>
    <comment ref="J295" authorId="0" shapeId="0" xr:uid="{2341E9A4-A508-40B4-968F-A7FC749199FC}">
      <text>
        <r>
          <rPr>
            <sz val="9"/>
            <color indexed="81"/>
            <rFont val="Tahoma"/>
            <family val="2"/>
          </rPr>
          <t>Zubair, Mahfooz</t>
        </r>
      </text>
    </comment>
    <comment ref="J296" authorId="0" shapeId="0" xr:uid="{F607A17E-D659-43BF-9671-C3655F8777D6}">
      <text>
        <r>
          <rPr>
            <sz val="9"/>
            <color indexed="81"/>
            <rFont val="Tahoma"/>
            <family val="2"/>
          </rPr>
          <t>Zubair, Mahfooz</t>
        </r>
      </text>
    </comment>
    <comment ref="J297" authorId="0" shapeId="0" xr:uid="{14C75363-E312-4111-8232-1C389A248C7D}">
      <text>
        <r>
          <rPr>
            <sz val="9"/>
            <color indexed="81"/>
            <rFont val="Tahoma"/>
            <family val="2"/>
          </rPr>
          <t>Erickson, Mario, George, Anthony</t>
        </r>
      </text>
    </comment>
    <comment ref="J298" authorId="0" shapeId="0" xr:uid="{5CF881B9-A8A9-4828-9EFE-DB381BA883CA}">
      <text>
        <r>
          <rPr>
            <sz val="9"/>
            <color indexed="81"/>
            <rFont val="Tahoma"/>
            <family val="2"/>
          </rPr>
          <t>Adnan, Salman, Faheem, Jaffar, Mokarram, Wassem, Kumar, Afzal, Dinnies</t>
        </r>
      </text>
    </comment>
    <comment ref="J299" authorId="0" shapeId="0" xr:uid="{ECAC657A-8FA1-4E87-A1FA-04F6A0D4F4B9}">
      <text>
        <r>
          <rPr>
            <sz val="9"/>
            <color indexed="81"/>
            <rFont val="Tahoma"/>
            <family val="2"/>
          </rPr>
          <t>Danish, Nayaz, GhurahuGond, Sadiq, Sadik, Arbaaz, Asif, Mustakim, Naque, Rizwan, Nirmal</t>
        </r>
      </text>
    </comment>
    <comment ref="J300" authorId="0" shapeId="0" xr:uid="{451AC983-1E72-4E6D-80C9-EA3513F0CD6E}">
      <text>
        <r>
          <rPr>
            <sz val="9"/>
            <color indexed="81"/>
            <rFont val="Tahoma"/>
            <family val="2"/>
          </rPr>
          <t>Sardar, NasirBatwale</t>
        </r>
      </text>
    </comment>
    <comment ref="J301" authorId="0" shapeId="0" xr:uid="{46AFCF35-8998-4509-8038-A3FC180E1085}">
      <text>
        <r>
          <rPr>
            <sz val="9"/>
            <color indexed="81"/>
            <rFont val="Tahoma"/>
            <family val="2"/>
          </rPr>
          <t>Erickson, Mario, George, Anthony, Abdulilah</t>
        </r>
      </text>
    </comment>
    <comment ref="J302" authorId="0" shapeId="0" xr:uid="{8555E89A-449F-499A-BCED-97FBCF73755A}">
      <text>
        <r>
          <rPr>
            <sz val="9"/>
            <color indexed="81"/>
            <rFont val="Tahoma"/>
            <family val="2"/>
          </rPr>
          <t>Danish, Nayaz, Sadiq, Sadik, Arbaaz, Asif, Mustakim, Naque, Nirmal, Rizwan</t>
        </r>
      </text>
    </comment>
    <comment ref="J303" authorId="0" shapeId="0" xr:uid="{3CB5BE7F-08CD-4DBA-AA6E-7594935EF06B}">
      <text>
        <r>
          <rPr>
            <sz val="9"/>
            <color indexed="81"/>
            <rFont val="Tahoma"/>
            <family val="2"/>
          </rPr>
          <t>Adnan, Salman, Faheem, Jaffar, Mokarram, Wassem, Kumar, Afzal, Dinnies</t>
        </r>
      </text>
    </comment>
    <comment ref="J304" authorId="0" shapeId="0" xr:uid="{B57D6C41-50A7-4DE3-A95B-049E7FA3305F}">
      <text>
        <r>
          <rPr>
            <sz val="9"/>
            <color indexed="81"/>
            <rFont val="Tahoma"/>
            <family val="2"/>
          </rPr>
          <t>Zubair, Mahfooz</t>
        </r>
      </text>
    </comment>
    <comment ref="J305" authorId="0" shapeId="0" xr:uid="{13D57899-CFA7-4AAD-8D6A-953B38715C92}">
      <text>
        <r>
          <rPr>
            <sz val="9"/>
            <color indexed="81"/>
            <rFont val="Tahoma"/>
            <family val="2"/>
          </rPr>
          <t>Zubair, Mahfooz</t>
        </r>
      </text>
    </comment>
    <comment ref="J306" authorId="0" shapeId="0" xr:uid="{ABDF50C0-342B-47D0-9CC0-83ED1F7B5DD0}">
      <text>
        <r>
          <rPr>
            <sz val="9"/>
            <color indexed="81"/>
            <rFont val="Tahoma"/>
            <family val="2"/>
          </rPr>
          <t>Sardar, NasirBatwale</t>
        </r>
      </text>
    </comment>
    <comment ref="J307" authorId="0" shapeId="0" xr:uid="{5DB6FD61-C006-463E-8580-C93AA25231FE}">
      <text>
        <r>
          <rPr>
            <sz val="9"/>
            <color indexed="81"/>
            <rFont val="Tahoma"/>
            <family val="2"/>
          </rPr>
          <t>Danish, Nayaz, Sadiq, Asif, Mustakim, Naque, Nirmal, Rizwan, Dinnies</t>
        </r>
      </text>
    </comment>
    <comment ref="J308" authorId="0" shapeId="0" xr:uid="{878090E0-15E2-4C5C-90F4-01217C8F7057}">
      <text>
        <r>
          <rPr>
            <sz val="9"/>
            <color indexed="81"/>
            <rFont val="Tahoma"/>
            <family val="2"/>
          </rPr>
          <t>Adnan, Salman, Faheem, Jaffar, Mokarram, Wassem, Kumar, Afzal, Arbaaz, GhurahuGond</t>
        </r>
      </text>
    </comment>
    <comment ref="J309" authorId="0" shapeId="0" xr:uid="{81F211F2-86A2-4E8A-A30A-286A9B096741}">
      <text>
        <r>
          <rPr>
            <sz val="9"/>
            <color indexed="81"/>
            <rFont val="Tahoma"/>
            <family val="2"/>
          </rPr>
          <t>Sardar, NasirBatwale</t>
        </r>
      </text>
    </comment>
    <comment ref="J310" authorId="0" shapeId="0" xr:uid="{E0E2F725-00A3-412D-B4A5-F8763F9C933C}">
      <text>
        <r>
          <rPr>
            <sz val="9"/>
            <color indexed="81"/>
            <rFont val="Tahoma"/>
            <family val="2"/>
          </rPr>
          <t>Sardar, NasirBatwale</t>
        </r>
      </text>
    </comment>
    <comment ref="J311" authorId="0" shapeId="0" xr:uid="{94996E6E-3769-4E56-80E3-A8CFAE4BDB07}">
      <text>
        <r>
          <rPr>
            <sz val="9"/>
            <color indexed="81"/>
            <rFont val="Tahoma"/>
            <family val="2"/>
          </rPr>
          <t>Sardar, NasirBatwale</t>
        </r>
      </text>
    </comment>
    <comment ref="J312" authorId="0" shapeId="0" xr:uid="{70C4D614-F028-423C-9189-8981DFEA1CA4}">
      <text>
        <r>
          <rPr>
            <sz val="9"/>
            <color indexed="81"/>
            <rFont val="Tahoma"/>
            <family val="2"/>
          </rPr>
          <t>Erickson, Mario, George, Anthony</t>
        </r>
      </text>
    </comment>
    <comment ref="J313" authorId="0" shapeId="0" xr:uid="{FA1EA90E-E602-4AAC-A849-B345A0FEEE29}">
      <text>
        <r>
          <rPr>
            <sz val="9"/>
            <color indexed="81"/>
            <rFont val="Tahoma"/>
            <family val="2"/>
          </rPr>
          <t>Zubair, Mahfooz</t>
        </r>
      </text>
    </comment>
    <comment ref="J314" authorId="0" shapeId="0" xr:uid="{EFF63B6F-4310-472D-98BF-53B34999B92B}">
      <text>
        <r>
          <rPr>
            <sz val="9"/>
            <color indexed="81"/>
            <rFont val="Tahoma"/>
            <family val="2"/>
          </rPr>
          <t>Zubair, Mahfooz</t>
        </r>
      </text>
    </comment>
    <comment ref="J315" authorId="0" shapeId="0" xr:uid="{2BE69247-90F1-4149-807D-94FCE890B752}">
      <text>
        <r>
          <rPr>
            <sz val="9"/>
            <color indexed="81"/>
            <rFont val="Tahoma"/>
            <family val="2"/>
          </rPr>
          <t>Danish, Nayaz, Sadiq, Asif, Mustakim, Naque, Nirmal, Rizwan, Arbaaz, GhurahuGond, Sadique</t>
        </r>
      </text>
    </comment>
    <comment ref="J316" authorId="0" shapeId="0" xr:uid="{CD2722C9-017E-4C27-B85D-730E2D0F5804}">
      <text>
        <r>
          <rPr>
            <sz val="9"/>
            <color indexed="81"/>
            <rFont val="Tahoma"/>
            <family val="2"/>
          </rPr>
          <t>Adnan, Salman, Faheem, Jaffar, Mokarram, Wassem, Kumar, Afzal, Dinnies</t>
        </r>
      </text>
    </comment>
    <comment ref="J317" authorId="0" shapeId="0" xr:uid="{BAB51E4B-1983-4315-9272-841EEEB511E9}">
      <text>
        <r>
          <rPr>
            <sz val="9"/>
            <color indexed="81"/>
            <rFont val="Tahoma"/>
            <family val="2"/>
          </rPr>
          <t>Kumar, Danish, Wassem, Faheem, Asif, Sadiq, Naque, Mokarram, Mustakim</t>
        </r>
      </text>
    </comment>
    <comment ref="J318" authorId="0" shapeId="0" xr:uid="{731CAE8F-5773-48B5-9EC0-ADC5B91592FA}">
      <text>
        <r>
          <rPr>
            <sz val="9"/>
            <color indexed="81"/>
            <rFont val="Tahoma"/>
            <family val="2"/>
          </rPr>
          <t>Zubair, Mahfooz, Sardar, NasirBatwale</t>
        </r>
      </text>
    </comment>
    <comment ref="J319" authorId="0" shapeId="0" xr:uid="{1BAA72F0-0FF5-4293-857C-42930C6E096F}">
      <text>
        <r>
          <rPr>
            <sz val="9"/>
            <color indexed="81"/>
            <rFont val="Tahoma"/>
            <family val="2"/>
          </rPr>
          <t>Afzal, GhurahuGond, Salman, Adnan, Jaffar, Nirmal, Arbaaz, Sadik, Rizwan, Dinnies</t>
        </r>
      </text>
    </comment>
    <comment ref="J320" authorId="0" shapeId="0" xr:uid="{D004395D-4FAD-46EB-AD7A-3FD6C0E0DC71}">
      <text>
        <r>
          <rPr>
            <sz val="9"/>
            <color indexed="81"/>
            <rFont val="Tahoma"/>
            <family val="2"/>
          </rPr>
          <t>Erickson, Mario, George, Anthony</t>
        </r>
      </text>
    </comment>
    <comment ref="J321" authorId="0" shapeId="0" xr:uid="{78C01553-D415-4F22-856C-2E1F3BD7F2CC}">
      <text>
        <r>
          <rPr>
            <sz val="9"/>
            <color indexed="81"/>
            <rFont val="Tahoma"/>
            <family val="2"/>
          </rPr>
          <t>Zubair, Mahfooz</t>
        </r>
      </text>
    </comment>
    <comment ref="J322" authorId="0" shapeId="0" xr:uid="{3B7FBBE3-3BE0-4179-8054-F51FEB619700}">
      <text>
        <r>
          <rPr>
            <sz val="9"/>
            <color indexed="81"/>
            <rFont val="Tahoma"/>
            <family val="2"/>
          </rPr>
          <t>Zubair, Mahfooz</t>
        </r>
      </text>
    </comment>
    <comment ref="J323" authorId="0" shapeId="0" xr:uid="{299E4970-9DAC-4842-9B18-74AF3A916F1A}">
      <text>
        <r>
          <rPr>
            <sz val="9"/>
            <color indexed="81"/>
            <rFont val="Tahoma"/>
            <family val="2"/>
          </rPr>
          <t>Erickson, Mario, George, Anthony</t>
        </r>
      </text>
    </comment>
    <comment ref="J324" authorId="0" shapeId="0" xr:uid="{3A530869-D08B-46DB-9F57-7F7869AF155E}">
      <text>
        <r>
          <rPr>
            <sz val="9"/>
            <color indexed="81"/>
            <rFont val="Tahoma"/>
            <family val="2"/>
          </rPr>
          <t>Zubair, Mahfooz</t>
        </r>
      </text>
    </comment>
    <comment ref="J325" authorId="0" shapeId="0" xr:uid="{249D92EA-DEE2-485D-833A-5D3536BB4469}">
      <text>
        <r>
          <rPr>
            <sz val="9"/>
            <color indexed="81"/>
            <rFont val="Tahoma"/>
            <family val="2"/>
          </rPr>
          <t>Zubair, Mahfooz</t>
        </r>
      </text>
    </comment>
    <comment ref="J326" authorId="0" shapeId="0" xr:uid="{C566F294-D345-462D-91BC-70D8C2376828}">
      <text>
        <r>
          <rPr>
            <sz val="9"/>
            <color indexed="81"/>
            <rFont val="Tahoma"/>
            <family val="2"/>
          </rPr>
          <t>Zubair, Mahfooz, Sardar, NasirBatwale</t>
        </r>
      </text>
    </comment>
    <comment ref="J327" authorId="0" shapeId="0" xr:uid="{CBA07D59-CE8B-4538-A05A-81EBE42E1012}">
      <text>
        <r>
          <rPr>
            <sz val="9"/>
            <color indexed="81"/>
            <rFont val="Tahoma"/>
            <family val="2"/>
          </rPr>
          <t>Zubair, Mahfooz</t>
        </r>
      </text>
    </comment>
    <comment ref="J328" authorId="0" shapeId="0" xr:uid="{C50E6764-5131-40CB-857C-2A2D37608594}">
      <text>
        <r>
          <rPr>
            <sz val="9"/>
            <color indexed="81"/>
            <rFont val="Tahoma"/>
            <family val="2"/>
          </rPr>
          <t>Zubair, Mahfooz</t>
        </r>
      </text>
    </comment>
    <comment ref="J329" authorId="0" shapeId="0" xr:uid="{52D969A1-BC74-4C92-9563-4A1F4AB425E9}">
      <text>
        <r>
          <rPr>
            <sz val="9"/>
            <color indexed="81"/>
            <rFont val="Tahoma"/>
            <family val="2"/>
          </rPr>
          <t>Erickson, Mario, George, Anthony, Abdulilah</t>
        </r>
      </text>
    </comment>
    <comment ref="J330" authorId="0" shapeId="0" xr:uid="{C92FC372-7331-44F2-BB17-892F1163A26A}">
      <text>
        <r>
          <rPr>
            <sz val="9"/>
            <color indexed="81"/>
            <rFont val="Tahoma"/>
            <family val="2"/>
          </rPr>
          <t>Kumar, Adnan, Jaffar, Faheem, Salman, Mokarram, Naque, Sadiq Hussain, Dinnies, Waseem, Rizwan</t>
        </r>
      </text>
    </comment>
    <comment ref="J331" authorId="0" shapeId="0" xr:uid="{4BCE8E3D-BF50-4126-A4D7-BE34769B7E1F}">
      <text>
        <r>
          <rPr>
            <sz val="9"/>
            <color indexed="81"/>
            <rFont val="Tahoma"/>
            <family val="2"/>
          </rPr>
          <t>Afzal, Mustakim, GhurahuGond, Arbaz, Sadiq Ali, Nirmal, Asif, Nayaz, Danish, Jaffar</t>
        </r>
      </text>
    </comment>
    <comment ref="J332" authorId="0" shapeId="0" xr:uid="{F3FD9F96-339E-4C10-9D36-FB417EEBC4FB}">
      <text/>
    </comment>
    <comment ref="J333" authorId="0" shapeId="0" xr:uid="{3ED97883-697B-45C2-B151-B9BD28F57C0F}">
      <text>
        <r>
          <rPr>
            <sz val="9"/>
            <color indexed="81"/>
            <rFont val="Tahoma"/>
            <family val="2"/>
          </rPr>
          <t>Nasir</t>
        </r>
      </text>
    </comment>
    <comment ref="J334" authorId="0" shapeId="0" xr:uid="{CD1570B8-381E-4C16-BE02-0DA1B2D3154B}">
      <text>
        <r>
          <rPr>
            <sz val="9"/>
            <color indexed="81"/>
            <rFont val="Tahoma"/>
            <family val="2"/>
          </rPr>
          <t>Kumar, Jaffar, Faheem, Salman, Mokarram, Naque, Sadiq Hussain, Waseem, Rizwan</t>
        </r>
      </text>
    </comment>
    <comment ref="J335" authorId="0" shapeId="0" xr:uid="{761CACC5-775B-4962-ADBE-2E05DE374694}">
      <text>
        <r>
          <rPr>
            <sz val="9"/>
            <color indexed="81"/>
            <rFont val="Tahoma"/>
            <family val="2"/>
          </rPr>
          <t>Zubair, Mahfooz, Adnan, Danish</t>
        </r>
      </text>
    </comment>
    <comment ref="J336" authorId="0" shapeId="0" xr:uid="{05994943-22B8-483D-881A-59DA1372E3CA}">
      <text>
        <r>
          <rPr>
            <sz val="9"/>
            <color indexed="81"/>
            <rFont val="Tahoma"/>
            <family val="2"/>
          </rPr>
          <t>Zubair, Mahfooz, Sardar, NasirBatwale, Nasir</t>
        </r>
      </text>
    </comment>
    <comment ref="J337" authorId="0" shapeId="0" xr:uid="{257464A3-817C-465E-847E-26AE6D156CB3}">
      <text>
        <r>
          <rPr>
            <sz val="9"/>
            <color indexed="81"/>
            <rFont val="Tahoma"/>
            <family val="2"/>
          </rPr>
          <t>Erickson, Mario, George, Anthony</t>
        </r>
      </text>
    </comment>
    <comment ref="J338" authorId="0" shapeId="0" xr:uid="{9D98C93C-D37B-423A-94FA-AECF5B1B2533}">
      <text>
        <r>
          <rPr>
            <sz val="9"/>
            <color indexed="81"/>
            <rFont val="Tahoma"/>
            <family val="2"/>
          </rPr>
          <t>Zubair, Mahfooz, Sardar, NasirBatwale, Nasir</t>
        </r>
      </text>
    </comment>
    <comment ref="J339" authorId="0" shapeId="0" xr:uid="{24AD15AE-F394-49AF-B77C-BF30670CAD82}">
      <text>
        <r>
          <rPr>
            <sz val="9"/>
            <color indexed="81"/>
            <rFont val="Tahoma"/>
            <family val="2"/>
          </rPr>
          <t>Afzal, Mustakim, GhurahuGond, Arbaz, Sadiq Ali, Asif, Nayaz, MD Ali</t>
        </r>
      </text>
    </comment>
    <comment ref="J340" authorId="0" shapeId="0" xr:uid="{6C347F86-7123-42F5-ABD1-C49AB20B37F7}">
      <text>
        <r>
          <rPr>
            <sz val="9"/>
            <color indexed="81"/>
            <rFont val="Tahoma"/>
            <family val="2"/>
          </rPr>
          <t>Kumar, Jaffar, Faheem, Salman, Mokarram, Naque, Sadiq Hussain, Waseem, Rizwan</t>
        </r>
      </text>
    </comment>
    <comment ref="J341" authorId="0" shapeId="0" xr:uid="{D2A559F3-8D79-4536-9818-B14579F0D4A5}">
      <text>
        <r>
          <rPr>
            <sz val="9"/>
            <color indexed="81"/>
            <rFont val="Tahoma"/>
            <family val="2"/>
          </rPr>
          <t>Erickson, Mario, George, Anthony, Dinnies</t>
        </r>
      </text>
    </comment>
    <comment ref="J342" authorId="0" shapeId="0" xr:uid="{21D76EC8-CB5F-4BDF-A486-5CDED6DAE4A6}">
      <text>
        <r>
          <rPr>
            <sz val="9"/>
            <color indexed="81"/>
            <rFont val="Tahoma"/>
            <family val="2"/>
          </rPr>
          <t>Sardar, Nasir</t>
        </r>
      </text>
    </comment>
    <comment ref="J343" authorId="0" shapeId="0" xr:uid="{06932EE0-E686-4DDE-8CF8-F233BAD2D60C}">
      <text>
        <r>
          <rPr>
            <sz val="9"/>
            <color indexed="81"/>
            <rFont val="Tahoma"/>
            <family val="2"/>
          </rPr>
          <t>Zubair, Mokarram</t>
        </r>
      </text>
    </comment>
    <comment ref="J344" authorId="0" shapeId="0" xr:uid="{8FF2CD33-68D5-4B55-AEB0-84F4646D4638}">
      <text>
        <r>
          <rPr>
            <sz val="9"/>
            <color indexed="81"/>
            <rFont val="Tahoma"/>
            <family val="2"/>
          </rPr>
          <t>Erickson, George, Dinnies, Anthony, Mario</t>
        </r>
      </text>
    </comment>
    <comment ref="J345" authorId="0" shapeId="0" xr:uid="{EBC70BF2-7810-43AB-AE99-A64EAC8AE2F3}">
      <text>
        <r>
          <rPr>
            <sz val="9"/>
            <color indexed="81"/>
            <rFont val="Tahoma"/>
            <family val="2"/>
          </rPr>
          <t>Danish, Afzal, Sadiq Ali, Arbaz, Mustakim, Nirmal, Asif, Nayaz, Sadiq Hussain</t>
        </r>
      </text>
    </comment>
    <comment ref="J346" authorId="0" shapeId="0" xr:uid="{DCC6C435-4F73-4C79-99A1-72561DB0DEA8}">
      <text>
        <r>
          <rPr>
            <sz val="9"/>
            <color indexed="81"/>
            <rFont val="Tahoma"/>
            <family val="2"/>
          </rPr>
          <t>Zubair, Mokarram</t>
        </r>
      </text>
    </comment>
    <comment ref="J347" authorId="0" shapeId="0" xr:uid="{60F77F28-F360-4123-A3F5-382DFC1CA315}">
      <text>
        <r>
          <rPr>
            <sz val="9"/>
            <color indexed="81"/>
            <rFont val="Tahoma"/>
            <family val="2"/>
          </rPr>
          <t>Kumar, Adnan, Jaffar, Faheem, Waseem, Salman, Mokarram, GhurahuGond, Rizwan, Naque</t>
        </r>
      </text>
    </comment>
    <comment ref="J348" authorId="0" shapeId="0" xr:uid="{E1B9D956-B75C-447F-9F58-CD8F78B5641B}">
      <text>
        <r>
          <rPr>
            <sz val="9"/>
            <color indexed="81"/>
            <rFont val="Tahoma"/>
            <family val="2"/>
          </rPr>
          <t>George, Anthony, Mario, Erickson</t>
        </r>
      </text>
    </comment>
    <comment ref="J349" authorId="0" shapeId="0" xr:uid="{70414EDA-87E3-4986-85D0-15E53DE95224}">
      <text>
        <r>
          <rPr>
            <sz val="9"/>
            <color indexed="81"/>
            <rFont val="Tahoma"/>
            <family val="2"/>
          </rPr>
          <t>Sardar, Nasir</t>
        </r>
      </text>
    </comment>
    <comment ref="J350" authorId="0" shapeId="0" xr:uid="{26676032-A55E-4E51-B00E-2A480664F016}">
      <text>
        <r>
          <rPr>
            <sz val="9"/>
            <color indexed="81"/>
            <rFont val="Tahoma"/>
            <family val="2"/>
          </rPr>
          <t>Zubair, Mokarram</t>
        </r>
      </text>
    </comment>
    <comment ref="J351" authorId="0" shapeId="0" xr:uid="{8C219CBB-FA0F-448A-B1CF-EE93E723625B}">
      <text>
        <r>
          <rPr>
            <sz val="9"/>
            <color indexed="81"/>
            <rFont val="Tahoma"/>
            <family val="2"/>
          </rPr>
          <t>Zubair, Mokarram</t>
        </r>
      </text>
    </comment>
    <comment ref="J352" authorId="0" shapeId="0" xr:uid="{0D5F85AD-315E-4823-9092-BA0ED5615A19}">
      <text>
        <r>
          <rPr>
            <sz val="9"/>
            <color indexed="81"/>
            <rFont val="Tahoma"/>
            <family val="2"/>
          </rPr>
          <t>Erickson, George, Dinnies, Anthony, Mario</t>
        </r>
      </text>
    </comment>
    <comment ref="J353" authorId="0" shapeId="0" xr:uid="{D565BEC2-ADED-4F17-AFC9-F5AAED220BAD}">
      <text>
        <r>
          <rPr>
            <sz val="9"/>
            <color indexed="81"/>
            <rFont val="Tahoma"/>
            <family val="2"/>
          </rPr>
          <t>Nasir, Sardar</t>
        </r>
      </text>
    </comment>
    <comment ref="J354" authorId="0" shapeId="0" xr:uid="{B5A7F706-A87B-4C62-964C-828C2A694113}">
      <text>
        <r>
          <rPr>
            <sz val="9"/>
            <color indexed="81"/>
            <rFont val="Tahoma"/>
            <family val="2"/>
          </rPr>
          <t>Mustakim, Arbaz, Sadiq Ali, Asif, Nayaz, Sadiq Hussain, Nirmal, Danish</t>
        </r>
      </text>
    </comment>
    <comment ref="J355" authorId="0" shapeId="0" xr:uid="{D037DACC-D247-4C12-8D31-D0750C4ACBBE}">
      <text>
        <r>
          <rPr>
            <sz val="9"/>
            <color indexed="81"/>
            <rFont val="Tahoma"/>
            <family val="2"/>
          </rPr>
          <t>Erickson, George, Dinnies, Anthony, Mario</t>
        </r>
      </text>
    </comment>
    <comment ref="J356" authorId="0" shapeId="0" xr:uid="{54D6B501-45E3-4AEC-A2C9-86DD475246EB}">
      <text/>
    </comment>
    <comment ref="J357" authorId="0" shapeId="0" xr:uid="{233566AB-5FB2-4C22-A204-8D464B5B580A}">
      <text>
        <r>
          <rPr>
            <sz val="9"/>
            <color indexed="81"/>
            <rFont val="Tahoma"/>
            <family val="2"/>
          </rPr>
          <t>Erickson, George, Dinnies, Anthony, Mario</t>
        </r>
      </text>
    </comment>
    <comment ref="J358" authorId="0" shapeId="0" xr:uid="{6274BE46-EC24-4AD3-A67A-D8D1EB283133}">
      <text>
        <r>
          <rPr>
            <sz val="9"/>
            <color indexed="81"/>
            <rFont val="Tahoma"/>
            <family val="2"/>
          </rPr>
          <t>Danish, Sadiq Hussain, Sadiq Ali, Nayaz, Asif, Arbaz, Mustakim</t>
        </r>
      </text>
    </comment>
    <comment ref="J359" authorId="0" shapeId="0" xr:uid="{B301F92F-95A0-4CD7-81AB-1856C8AE436B}">
      <text>
        <r>
          <rPr>
            <sz val="9"/>
            <color indexed="81"/>
            <rFont val="Tahoma"/>
            <family val="2"/>
          </rPr>
          <t>GhurahuGond, Naque, Salman, Rizwan, Adnan, Kumar, Jaffar, Waseem, Faheem, Mokarram</t>
        </r>
      </text>
    </comment>
    <comment ref="J360" authorId="0" shapeId="0" xr:uid="{2985D85B-7335-4A6C-973C-D34C0805243D}">
      <text>
        <r>
          <rPr>
            <sz val="9"/>
            <color indexed="81"/>
            <rFont val="Tahoma"/>
            <family val="2"/>
          </rPr>
          <t>Danish, Sadiq Hussain, Sadiq Ali, Nayaz, Asif, Arbaz, Mustakim, MD Ali</t>
        </r>
      </text>
    </comment>
    <comment ref="J361" authorId="0" shapeId="0" xr:uid="{559A6DED-CB9D-40FD-AEE2-916428D0B90B}">
      <text>
        <r>
          <rPr>
            <sz val="9"/>
            <color indexed="81"/>
            <rFont val="Tahoma"/>
            <family val="2"/>
          </rPr>
          <t>Nasir, Sardar, Zubair</t>
        </r>
      </text>
    </comment>
    <comment ref="J362" authorId="0" shapeId="0" xr:uid="{4D61A41E-9AAE-4F99-BDDD-BB26E13E0D56}">
      <text>
        <r>
          <rPr>
            <sz val="9"/>
            <color indexed="81"/>
            <rFont val="Tahoma"/>
            <family val="2"/>
          </rPr>
          <t>Zubair, Mokarram</t>
        </r>
      </text>
    </comment>
    <comment ref="J363" authorId="0" shapeId="0" xr:uid="{9234A2F8-F988-44DB-9272-D1D5D78914B9}">
      <text>
        <r>
          <rPr>
            <sz val="9"/>
            <color indexed="81"/>
            <rFont val="Tahoma"/>
            <family val="2"/>
          </rPr>
          <t>Zubair, Mokarram</t>
        </r>
      </text>
    </comment>
    <comment ref="J364" authorId="0" shapeId="0" xr:uid="{48B450EF-1860-4E41-8B19-99C3D98BD21E}">
      <text>
        <r>
          <rPr>
            <sz val="9"/>
            <color indexed="81"/>
            <rFont val="Tahoma"/>
            <family val="2"/>
          </rPr>
          <t>Adnan, Kumar, Jaffar, Waseem, Faheem, Mokarram, GhurahuGond, Naque, Rizwan, Salman</t>
        </r>
      </text>
    </comment>
    <comment ref="J365" authorId="0" shapeId="0" xr:uid="{916031BA-12AA-4DE5-B7CB-744812E545C3}">
      <text>
        <r>
          <rPr>
            <sz val="9"/>
            <color indexed="81"/>
            <rFont val="Tahoma"/>
            <family val="2"/>
          </rPr>
          <t>Erickson, George, Dinnies, Anthony, Mario, Abdulilah</t>
        </r>
      </text>
    </comment>
    <comment ref="J366" authorId="0" shapeId="0" xr:uid="{32908950-32A3-40DD-A4A3-8B901E6551D2}">
      <text>
        <r>
          <rPr>
            <sz val="9"/>
            <color indexed="81"/>
            <rFont val="Tahoma"/>
            <family val="2"/>
          </rPr>
          <t>Zubair, Mokarram</t>
        </r>
      </text>
    </comment>
    <comment ref="J367" authorId="0" shapeId="0" xr:uid="{640F7A3E-E67C-4334-B6A5-917335C78A39}">
      <text>
        <r>
          <rPr>
            <sz val="9"/>
            <color indexed="81"/>
            <rFont val="Tahoma"/>
            <family val="2"/>
          </rPr>
          <t>GhurahuGond, Naque, Salman, Rizwan, Adnan, Kumar, Jaffar, Waseem, Faheem, Mokarram, Danish, Afzal, Mustakim, Sadiq Hussain, Sadiq Ali, Arbaz, Asif, MD Ali, Nayaz</t>
        </r>
      </text>
    </comment>
    <comment ref="J368" authorId="0" shapeId="0" xr:uid="{F802BCDF-B159-4979-9E72-23AAFB2D6BE1}">
      <text>
        <r>
          <rPr>
            <sz val="9"/>
            <color indexed="81"/>
            <rFont val="Tahoma"/>
            <family val="2"/>
          </rPr>
          <t>Nasir, Sardar, Zubair, Adnan, Kumar, Salman, Jaffar, Mokarram, Faheem, Naque</t>
        </r>
      </text>
    </comment>
    <comment ref="J369" authorId="0" shapeId="0" xr:uid="{5FD9063A-B257-49BD-A821-10BC094F89A3}">
      <text>
        <r>
          <rPr>
            <sz val="9"/>
            <color indexed="81"/>
            <rFont val="Tahoma"/>
            <family val="2"/>
          </rPr>
          <t>Adnan, Kumar, Jaffar, Faheem, Naque, Mokarram, Salman</t>
        </r>
      </text>
    </comment>
    <comment ref="J370" authorId="0" shapeId="0" xr:uid="{CA3BFA97-543D-40DA-91CA-3AEC326087B0}">
      <text>
        <r>
          <rPr>
            <sz val="9"/>
            <color indexed="81"/>
            <rFont val="Tahoma"/>
            <family val="2"/>
          </rPr>
          <t>Erickson, George, Dinnies, Anthony, Mario</t>
        </r>
      </text>
    </comment>
    <comment ref="J371" authorId="0" shapeId="0" xr:uid="{2908C687-D60F-4794-9DFB-161FB453D020}">
      <text>
        <r>
          <rPr>
            <sz val="9"/>
            <color indexed="81"/>
            <rFont val="Tahoma"/>
            <family val="2"/>
          </rPr>
          <t>Erickson, George, Dinnies, Anthony, Mario</t>
        </r>
      </text>
    </comment>
    <comment ref="J372" authorId="0" shapeId="0" xr:uid="{481A243A-E63D-408B-93D4-A487FAF7DED3}">
      <text>
        <r>
          <rPr>
            <sz val="9"/>
            <color indexed="81"/>
            <rFont val="Tahoma"/>
            <family val="2"/>
          </rPr>
          <t>Zubair, Mokarram</t>
        </r>
      </text>
    </comment>
    <comment ref="J373" authorId="0" shapeId="0" xr:uid="{F7C8F036-FF64-4490-ADE1-718A6CF71334}">
      <text>
        <r>
          <rPr>
            <sz val="9"/>
            <color indexed="81"/>
            <rFont val="Tahoma"/>
            <family val="2"/>
          </rPr>
          <t>Sardar, Nasir</t>
        </r>
      </text>
    </comment>
    <comment ref="J374" authorId="0" shapeId="0" xr:uid="{7FF467D0-E051-4950-A93F-E634E8DA4E47}">
      <text>
        <r>
          <rPr>
            <sz val="9"/>
            <color indexed="81"/>
            <rFont val="Tahoma"/>
            <family val="2"/>
          </rPr>
          <t>Erickson, George, Dinnies, Anthony, Mario</t>
        </r>
      </text>
    </comment>
    <comment ref="J375" authorId="0" shapeId="0" xr:uid="{ECB824F0-8258-459B-9362-17AE64EEBC6E}">
      <text>
        <r>
          <rPr>
            <sz val="9"/>
            <color indexed="81"/>
            <rFont val="Tahoma"/>
            <family val="2"/>
          </rPr>
          <t>Zubair, Mokarram</t>
        </r>
      </text>
    </comment>
    <comment ref="J376" authorId="0" shapeId="0" xr:uid="{9AE4A3EB-5439-4028-8191-78B800C7F55D}">
      <text>
        <r>
          <rPr>
            <sz val="9"/>
            <color indexed="81"/>
            <rFont val="Tahoma"/>
            <family val="2"/>
          </rPr>
          <t>Zubair, Mokarram</t>
        </r>
      </text>
    </comment>
    <comment ref="J377" authorId="0" shapeId="0" xr:uid="{870AD8C7-A5C9-4C0E-8DAC-39C071EEC03D}">
      <text>
        <r>
          <rPr>
            <sz val="9"/>
            <color indexed="81"/>
            <rFont val="Tahoma"/>
            <family val="2"/>
          </rPr>
          <t>Adnan, Jaffar, Naque, Mokarram, Salman, Rizwan</t>
        </r>
      </text>
    </comment>
    <comment ref="J378" authorId="0" shapeId="0" xr:uid="{4CDF404A-52C2-4A9C-827A-7FC81131F958}">
      <text>
        <r>
          <rPr>
            <sz val="9"/>
            <color indexed="81"/>
            <rFont val="Tahoma"/>
            <family val="2"/>
          </rPr>
          <t>Erickson, George, Dinnies, Anthony, Mario</t>
        </r>
      </text>
    </comment>
    <comment ref="J379" authorId="0" shapeId="0" xr:uid="{263A7DDF-5E1A-41E5-A5E1-46578430327A}">
      <text>
        <r>
          <rPr>
            <sz val="9"/>
            <color indexed="81"/>
            <rFont val="Tahoma"/>
            <family val="2"/>
          </rPr>
          <t>Erickson, George, Dinnies, Anthony, Mario</t>
        </r>
      </text>
    </comment>
    <comment ref="J380" authorId="0" shapeId="0" xr:uid="{E416E1BA-0F54-4F04-B363-D202351A9B7A}">
      <text>
        <r>
          <rPr>
            <sz val="9"/>
            <color indexed="81"/>
            <rFont val="Tahoma"/>
            <family val="2"/>
          </rPr>
          <t>Sadiq Hussain, Sadiq Ali, Arbaz, Asif, Nayaz, Faheem, Kumar, GhurahuGond, Adnan, Salman, Mokarram, Naque, Sardar, Danish, Afzal, Mustakim, Waseem, Jaffar, Nasir</t>
        </r>
      </text>
    </comment>
    <comment ref="J381" authorId="0" shapeId="0" xr:uid="{0CB94CE1-C3DA-4F49-9542-30D0624C514B}">
      <text>
        <r>
          <rPr>
            <sz val="9"/>
            <color indexed="81"/>
            <rFont val="Tahoma"/>
            <family val="2"/>
          </rPr>
          <t>George</t>
        </r>
      </text>
    </comment>
    <comment ref="J382" authorId="0" shapeId="0" xr:uid="{05B6B10F-2979-43FE-A947-EF47C0016155}">
      <text>
        <r>
          <rPr>
            <sz val="9"/>
            <color indexed="81"/>
            <rFont val="Tahoma"/>
            <family val="2"/>
          </rPr>
          <t>Erickson, George, Dinnies, Anthony, Mario</t>
        </r>
      </text>
    </comment>
    <comment ref="J383" authorId="0" shapeId="0" xr:uid="{BAEF1FEC-6E82-4BB9-87C6-BC37800C0B22}">
      <text>
        <r>
          <rPr>
            <sz val="9"/>
            <color indexed="81"/>
            <rFont val="Tahoma"/>
            <family val="2"/>
          </rPr>
          <t>Zubair, Mahfooz, Nasir, Sardar</t>
        </r>
      </text>
    </comment>
    <comment ref="J384" authorId="0" shapeId="0" xr:uid="{9DAFAAFE-F47D-437C-BF9C-6F843F3F435C}">
      <text>
        <r>
          <rPr>
            <sz val="9"/>
            <color indexed="81"/>
            <rFont val="Tahoma"/>
            <family val="2"/>
          </rPr>
          <t>Zubair, Mahfooz, Nasir, Sardar</t>
        </r>
      </text>
    </comment>
    <comment ref="J385" authorId="0" shapeId="0" xr:uid="{A90B45BF-7252-4A7C-8850-9944C1509694}">
      <text>
        <r>
          <rPr>
            <sz val="9"/>
            <color indexed="81"/>
            <rFont val="Tahoma"/>
            <family val="2"/>
          </rPr>
          <t>Erickson, George, Dinnies, Anthony, Mario</t>
        </r>
      </text>
    </comment>
    <comment ref="J386" authorId="0" shapeId="0" xr:uid="{F6B99E56-EEB3-48EF-B96C-E4D6858EC498}">
      <text>
        <r>
          <rPr>
            <sz val="9"/>
            <color indexed="81"/>
            <rFont val="Tahoma"/>
            <family val="2"/>
          </rPr>
          <t>Adnan, Kumar, Jaffar, Salman, Naque, Mokarram, Waseem, Faheem</t>
        </r>
      </text>
    </comment>
    <comment ref="J387" authorId="0" shapeId="0" xr:uid="{0C493B5C-CF47-493F-BA28-8D24BBA232F0}">
      <text>
        <r>
          <rPr>
            <sz val="9"/>
            <color indexed="81"/>
            <rFont val="Tahoma"/>
            <family val="2"/>
          </rPr>
          <t>Erickson, George, Dinnies, Anthony, Mario</t>
        </r>
      </text>
    </comment>
    <comment ref="J388" authorId="0" shapeId="0" xr:uid="{8DF34185-D06F-4B48-B26D-006957BB0B3E}">
      <text>
        <r>
          <rPr>
            <sz val="9"/>
            <color indexed="81"/>
            <rFont val="Tahoma"/>
            <family val="2"/>
          </rPr>
          <t>Zubair, Mahfooz</t>
        </r>
      </text>
    </comment>
    <comment ref="J389" authorId="0" shapeId="0" xr:uid="{B6FD7F6D-114D-4AF6-B263-93B7B3A30837}">
      <text>
        <r>
          <rPr>
            <sz val="9"/>
            <color indexed="81"/>
            <rFont val="Tahoma"/>
            <family val="2"/>
          </rPr>
          <t>Sardar, Nasir</t>
        </r>
      </text>
    </comment>
    <comment ref="J390" authorId="0" shapeId="0" xr:uid="{C3D45312-40F5-49DE-9E4A-4235BA9DEC25}">
      <text>
        <r>
          <rPr>
            <sz val="9"/>
            <color indexed="81"/>
            <rFont val="Tahoma"/>
            <family val="2"/>
          </rPr>
          <t>Zubair, Mahfooz</t>
        </r>
      </text>
    </comment>
    <comment ref="J391" authorId="0" shapeId="0" xr:uid="{B39BEFBC-2CC9-4E93-9DF7-15CBD8E6A39A}">
      <text>
        <r>
          <rPr>
            <sz val="9"/>
            <color indexed="81"/>
            <rFont val="Tahoma"/>
            <family val="2"/>
          </rPr>
          <t>Sadiq Hussain, Danish, Nayaz, Sadiq Ali, Arbaz, Mustakim, Afzal, Asif, GhurahuGond</t>
        </r>
      </text>
    </comment>
    <comment ref="J392" authorId="0" shapeId="0" xr:uid="{545BC6D7-203E-44A0-B87D-1F99472C426A}">
      <text>
        <r>
          <rPr>
            <sz val="9"/>
            <color indexed="81"/>
            <rFont val="Tahoma"/>
            <family val="2"/>
          </rPr>
          <t>Sadiq Hussain, Danish, Nayaz, Sadiq Ali, Arbaz, Mustakim, Afzal, Asif, GhurahuGond</t>
        </r>
      </text>
    </comment>
    <comment ref="J393" authorId="0" shapeId="0" xr:uid="{35CB1C3E-1801-4987-9E18-AF00F6637705}">
      <text>
        <r>
          <rPr>
            <sz val="9"/>
            <color indexed="81"/>
            <rFont val="Tahoma"/>
            <family val="2"/>
          </rPr>
          <t>Adnan, Kumar, Jaffar, Salman, Naque, Mokarram, Waseem, Faheem</t>
        </r>
      </text>
    </comment>
    <comment ref="J394" authorId="0" shapeId="0" xr:uid="{6D43B926-26B8-422C-B8F2-080ECD0A6668}">
      <text>
        <r>
          <rPr>
            <sz val="9"/>
            <color indexed="81"/>
            <rFont val="Tahoma"/>
            <family val="2"/>
          </rPr>
          <t>Erickson, George, Dinnies, Anthony, Mario</t>
        </r>
      </text>
    </comment>
    <comment ref="J395" authorId="0" shapeId="0" xr:uid="{C06CACD5-D84D-4D95-9DEA-12BE67C0B021}">
      <text>
        <r>
          <rPr>
            <sz val="9"/>
            <color indexed="81"/>
            <rFont val="Tahoma"/>
            <family val="2"/>
          </rPr>
          <t>Zubair, Mahfooz</t>
        </r>
      </text>
    </comment>
    <comment ref="J396" authorId="0" shapeId="0" xr:uid="{C32D098B-02B4-4E20-8933-443D89203D51}">
      <text>
        <r>
          <rPr>
            <sz val="9"/>
            <color indexed="81"/>
            <rFont val="Tahoma"/>
            <family val="2"/>
          </rPr>
          <t>Mahfooz, Zubair</t>
        </r>
      </text>
    </comment>
    <comment ref="J397" authorId="0" shapeId="0" xr:uid="{08702724-3D94-405F-AB71-A780C9EE46E0}">
      <text>
        <r>
          <rPr>
            <sz val="9"/>
            <color indexed="81"/>
            <rFont val="Tahoma"/>
            <family val="2"/>
          </rPr>
          <t>Adnan, Kumar, Jaffar, Salman, Naque, Mokarram, Waseem, Faheem</t>
        </r>
      </text>
    </comment>
    <comment ref="J398" authorId="0" shapeId="0" xr:uid="{0D62A848-3A12-4E9A-AFB1-7E72E9C0326C}">
      <text>
        <r>
          <rPr>
            <sz val="9"/>
            <color indexed="81"/>
            <rFont val="Tahoma"/>
            <family val="2"/>
          </rPr>
          <t>Adnan, Kumar, Jaffar, Salman, Naque, Mokarram, Waseem, Faheem</t>
        </r>
      </text>
    </comment>
    <comment ref="J399" authorId="0" shapeId="0" xr:uid="{B30094E4-FFC2-4B07-B0D4-374141BA8606}">
      <text>
        <r>
          <rPr>
            <sz val="9"/>
            <color indexed="81"/>
            <rFont val="Tahoma"/>
            <family val="2"/>
          </rPr>
          <t>Erickson, George, Dinnies, Anthony, Mario</t>
        </r>
      </text>
    </comment>
    <comment ref="J400" authorId="0" shapeId="0" xr:uid="{CE8C21FA-C99F-4D9F-BD77-6D635EA53B37}">
      <text>
        <r>
          <rPr>
            <sz val="9"/>
            <color indexed="81"/>
            <rFont val="Tahoma"/>
            <family val="2"/>
          </rPr>
          <t>Sadiq Hussain, Sadiq Ali, Asif, Danish, Mustakim, Afzal</t>
        </r>
      </text>
    </comment>
    <comment ref="J401" authorId="0" shapeId="0" xr:uid="{408CB271-E85A-4D07-AA09-5A51D7483483}">
      <text>
        <r>
          <rPr>
            <sz val="9"/>
            <color indexed="81"/>
            <rFont val="Tahoma"/>
            <family val="2"/>
          </rPr>
          <t>Erickson, George, Dinnies, Anthony</t>
        </r>
      </text>
    </comment>
    <comment ref="J402" authorId="0" shapeId="0" xr:uid="{02E18ACC-BB2D-47DE-9BEF-3FDD62B7F816}">
      <text>
        <r>
          <rPr>
            <sz val="9"/>
            <color indexed="81"/>
            <rFont val="Tahoma"/>
            <family val="2"/>
          </rPr>
          <t>Danish, Afzal, Mustakim, Sadiq Hussain, Sadiq Ali, Arbaz, Asif, Nayaz, Waseem, Faheem, Kumar, GhurahuGond, Mokarram, Salman, Jaffar</t>
        </r>
      </text>
    </comment>
    <comment ref="J403" authorId="0" shapeId="0" xr:uid="{C89AD610-56ED-4B81-9F77-45AA22CBE082}">
      <text>
        <r>
          <rPr>
            <sz val="9"/>
            <color indexed="81"/>
            <rFont val="Tahoma"/>
            <family val="2"/>
          </rPr>
          <t>Mustakim, Sadiq Hussain, Sadiq Ali, Arbaz, Nayaz, Danish, Waseem, Faheem, Adnan, Salman, Jaffar, Mokarram, Naque</t>
        </r>
      </text>
    </comment>
    <comment ref="J404" authorId="0" shapeId="0" xr:uid="{A8F557BB-4A85-4341-9847-52717DC553AD}">
      <text>
        <r>
          <rPr>
            <sz val="9"/>
            <color indexed="81"/>
            <rFont val="Tahoma"/>
            <family val="2"/>
          </rPr>
          <t>Danish, Afzal, Mustakim, Sadiq Hussain, Sadiq Ali, Asif, Nayaz, Arbaz, Waseem, Faheem, Kumar, GhurahuGond, Jaffar, Naque, Adnan</t>
        </r>
      </text>
    </comment>
    <comment ref="J405" authorId="0" shapeId="0" xr:uid="{C7A483CD-3CA9-4681-B44D-D5C200B0DB25}">
      <text>
        <r>
          <rPr>
            <sz val="9"/>
            <color indexed="81"/>
            <rFont val="Tahoma"/>
            <family val="2"/>
          </rPr>
          <t>Danish, Afzal, Mustakim, Sadiq Hussain, Sadiq Ali, Asif, Nayaz, Arbaz, Waseem, Faheem, Kumar, GhurahuGond</t>
        </r>
      </text>
    </comment>
    <comment ref="J406" authorId="0" shapeId="0" xr:uid="{88EDDC48-DBAE-46AE-8EBB-A33161EDF70C}">
      <text>
        <r>
          <rPr>
            <sz val="9"/>
            <color indexed="81"/>
            <rFont val="Tahoma"/>
            <family val="2"/>
          </rPr>
          <t>Zubair, Mokarram</t>
        </r>
      </text>
    </comment>
    <comment ref="J407" authorId="0" shapeId="0" xr:uid="{3CC19FF9-E502-4124-A79B-01489D3622C1}">
      <text>
        <r>
          <rPr>
            <sz val="9"/>
            <color indexed="81"/>
            <rFont val="Tahoma"/>
            <family val="2"/>
          </rPr>
          <t>Nasir, Sardar</t>
        </r>
      </text>
    </comment>
    <comment ref="J408" authorId="0" shapeId="0" xr:uid="{3FCA104D-46A9-46ED-8212-7054380C225A}">
      <text>
        <r>
          <rPr>
            <sz val="9"/>
            <color indexed="81"/>
            <rFont val="Tahoma"/>
            <family val="2"/>
          </rPr>
          <t>Zubair, Mahfooz</t>
        </r>
      </text>
    </comment>
    <comment ref="J409" authorId="0" shapeId="0" xr:uid="{61DBD2AE-2D04-41FC-A2F4-7770FF4B6405}">
      <text>
        <r>
          <rPr>
            <sz val="9"/>
            <color indexed="81"/>
            <rFont val="Tahoma"/>
            <family val="2"/>
          </rPr>
          <t>Erickson, George, Dinnies, Anthony, Mario</t>
        </r>
      </text>
    </comment>
    <comment ref="J410" authorId="0" shapeId="0" xr:uid="{DEA8BAAD-D69A-4501-B7B0-96F2D2031CB7}">
      <text>
        <r>
          <rPr>
            <sz val="9"/>
            <color indexed="81"/>
            <rFont val="Tahoma"/>
            <family val="2"/>
          </rPr>
          <t>Sadiq Hussain, Sadiq Ali, Arbaz, Danish, Nayaz, Asif, Mustakim, Afzal</t>
        </r>
      </text>
    </comment>
    <comment ref="J411" authorId="0" shapeId="0" xr:uid="{0BE4F310-E997-4DE7-8F58-3797C521F565}">
      <text>
        <r>
          <rPr>
            <sz val="9"/>
            <color indexed="81"/>
            <rFont val="Tahoma"/>
            <family val="2"/>
          </rPr>
          <t>Mahfooz, Zubair</t>
        </r>
      </text>
    </comment>
    <comment ref="J412" authorId="0" shapeId="0" xr:uid="{FE615E9D-3014-4FE1-901E-6E205A90EFC3}">
      <text>
        <r>
          <rPr>
            <sz val="9"/>
            <color indexed="81"/>
            <rFont val="Tahoma"/>
            <family val="2"/>
          </rPr>
          <t>Nasir, Sardar</t>
        </r>
      </text>
    </comment>
    <comment ref="J413" authorId="0" shapeId="0" xr:uid="{424585CE-4F91-4141-9897-EFB51B7270CE}">
      <text>
        <r>
          <rPr>
            <sz val="9"/>
            <color indexed="81"/>
            <rFont val="Tahoma"/>
            <family val="2"/>
          </rPr>
          <t>Adnan, Kumar, Jaffar, Waseem, Faheem, Naque, Mokarram, Salman, GhurahuGond</t>
        </r>
      </text>
    </comment>
    <comment ref="J414" authorId="0" shapeId="0" xr:uid="{86C45614-0CCC-45BD-A58F-D3C1FE8C270F}">
      <text>
        <r>
          <rPr>
            <sz val="9"/>
            <color indexed="81"/>
            <rFont val="Tahoma"/>
            <family val="2"/>
          </rPr>
          <t>Erickson, George, Dinnies, Anthony, Mario</t>
        </r>
      </text>
    </comment>
    <comment ref="J415" authorId="0" shapeId="0" xr:uid="{39F9E0C7-348A-4A4D-BADC-9D7494B4B3D8}">
      <text>
        <r>
          <rPr>
            <sz val="9"/>
            <color indexed="81"/>
            <rFont val="Tahoma"/>
            <family val="2"/>
          </rPr>
          <t>Sadiq Hussain, Sadiq Ali, Danish, Afzal, Arbaz, Mustakim, Nayaz, Asif</t>
        </r>
      </text>
    </comment>
    <comment ref="J416" authorId="0" shapeId="0" xr:uid="{34F2892C-0A94-4B2D-8CBA-0EF467833068}">
      <text>
        <r>
          <rPr>
            <sz val="9"/>
            <color indexed="81"/>
            <rFont val="Tahoma"/>
            <family val="2"/>
          </rPr>
          <t>Sadiq Hussain, Nayaz, Asif, Arbaz</t>
        </r>
      </text>
    </comment>
    <comment ref="J417" authorId="0" shapeId="0" xr:uid="{D369C03A-51AB-46F2-BB76-54FF556AD1D9}">
      <text>
        <r>
          <rPr>
            <sz val="9"/>
            <color indexed="81"/>
            <rFont val="Tahoma"/>
            <family val="2"/>
          </rPr>
          <t>Adnan, Kumar, Jaffar, Waseem, Faheem, Naque, Mokarram, Salman, GhurahuGond</t>
        </r>
      </text>
    </comment>
    <comment ref="J418" authorId="0" shapeId="0" xr:uid="{B15AD054-7A9D-4707-A455-C48F890DDB61}">
      <text>
        <r>
          <rPr>
            <sz val="9"/>
            <color indexed="81"/>
            <rFont val="Tahoma"/>
            <family val="2"/>
          </rPr>
          <t>Mahfooz, Zubair</t>
        </r>
      </text>
    </comment>
    <comment ref="J419" authorId="0" shapeId="0" xr:uid="{5F67A2BD-09F4-4936-A8B8-187D451030A6}">
      <text>
        <r>
          <rPr>
            <sz val="9"/>
            <color indexed="81"/>
            <rFont val="Tahoma"/>
            <family val="2"/>
          </rPr>
          <t>Nasir, Sardar</t>
        </r>
      </text>
    </comment>
    <comment ref="J420" authorId="0" shapeId="0" xr:uid="{5F19B146-7930-47D1-84F5-36C81E665EE0}">
      <text>
        <r>
          <rPr>
            <sz val="9"/>
            <color indexed="81"/>
            <rFont val="Tahoma"/>
            <family val="2"/>
          </rPr>
          <t>Zubair, Mahfooz, Rizwan</t>
        </r>
      </text>
    </comment>
    <comment ref="J421" authorId="0" shapeId="0" xr:uid="{C94439EB-864D-4F27-B3BE-3906D30667A1}">
      <text>
        <r>
          <rPr>
            <sz val="9"/>
            <color indexed="81"/>
            <rFont val="Tahoma"/>
            <family val="2"/>
          </rPr>
          <t>Erickson, George, Dinnies, Anthony, Mario</t>
        </r>
      </text>
    </comment>
    <comment ref="J422" authorId="0" shapeId="0" xr:uid="{6F76BF3E-D728-4F38-8487-16367EF0E1F8}">
      <text>
        <r>
          <rPr>
            <sz val="9"/>
            <color indexed="81"/>
            <rFont val="Tahoma"/>
            <family val="2"/>
          </rPr>
          <t>Zubair, Mahfooz, Rizwan</t>
        </r>
      </text>
    </comment>
    <comment ref="J423" authorId="0" shapeId="0" xr:uid="{5680BCA1-CBE7-4E44-8F5E-DD4AD8912E96}">
      <text>
        <r>
          <rPr>
            <sz val="9"/>
            <color indexed="81"/>
            <rFont val="Tahoma"/>
            <family val="2"/>
          </rPr>
          <t>Nayaz, Sadiq Hussain, Asif, Arbaz</t>
        </r>
      </text>
    </comment>
    <comment ref="J424" authorId="0" shapeId="0" xr:uid="{72EA56C5-AD0E-4ECB-9EB9-45CBAE28FE96}">
      <text>
        <r>
          <rPr>
            <sz val="9"/>
            <color indexed="81"/>
            <rFont val="Tahoma"/>
            <family val="2"/>
          </rPr>
          <t>Sadiq Ali, Nasir, Danish, Sardar, Afzal, Mustakim</t>
        </r>
      </text>
    </comment>
    <comment ref="J425" authorId="0" shapeId="0" xr:uid="{900FFCA3-9E5B-44FA-8AC8-CC1EFE1AE6EA}">
      <text>
        <r>
          <rPr>
            <sz val="9"/>
            <color indexed="81"/>
            <rFont val="Tahoma"/>
            <family val="2"/>
          </rPr>
          <t>Adnan, Kumar, Jaffar, Waseem, Faheem, Naque, Mokarram, Salman, GhurahuGond</t>
        </r>
      </text>
    </comment>
    <comment ref="J426" authorId="0" shapeId="0" xr:uid="{9089E537-D321-4CC6-B6A7-9013D4C4ACF8}">
      <text>
        <r>
          <rPr>
            <sz val="9"/>
            <color indexed="81"/>
            <rFont val="Tahoma"/>
            <family val="2"/>
          </rPr>
          <t>Mahfooz, Zubair</t>
        </r>
      </text>
    </comment>
    <comment ref="J427" authorId="0" shapeId="0" xr:uid="{4298E686-A077-4E83-8343-6FECC20CE618}">
      <text>
        <r>
          <rPr>
            <sz val="9"/>
            <color indexed="81"/>
            <rFont val="Tahoma"/>
            <family val="2"/>
          </rPr>
          <t>Erickson, George, Dinnies, Anthony, Mario</t>
        </r>
      </text>
    </comment>
    <comment ref="J428" authorId="0" shapeId="0" xr:uid="{1DDA9F46-9791-42F0-99E9-B6B9C61E6657}">
      <text>
        <r>
          <rPr>
            <sz val="9"/>
            <color indexed="81"/>
            <rFont val="Tahoma"/>
            <family val="2"/>
          </rPr>
          <t>Zubair, Mahfooz</t>
        </r>
      </text>
    </comment>
    <comment ref="J429" authorId="0" shapeId="0" xr:uid="{E620664A-AA96-43C2-AC72-52970D2EF787}">
      <text>
        <r>
          <rPr>
            <sz val="9"/>
            <color indexed="81"/>
            <rFont val="Tahoma"/>
            <family val="2"/>
          </rPr>
          <t>Erickson, George, Dinnies, Anthony, Mario</t>
        </r>
      </text>
    </comment>
    <comment ref="J430" authorId="0" shapeId="0" xr:uid="{BBF27EE9-D364-4560-A933-ED92D352B619}">
      <text>
        <r>
          <rPr>
            <sz val="9"/>
            <color indexed="81"/>
            <rFont val="Tahoma"/>
            <family val="2"/>
          </rPr>
          <t>Mahfooz, Zubair</t>
        </r>
      </text>
    </comment>
    <comment ref="J431" authorId="0" shapeId="0" xr:uid="{494C29A6-FD6D-4013-9F4B-3F1530881F00}">
      <text>
        <r>
          <rPr>
            <sz val="9"/>
            <color indexed="81"/>
            <rFont val="Tahoma"/>
            <family val="2"/>
          </rPr>
          <t>Nasir, Sardar</t>
        </r>
      </text>
    </comment>
    <comment ref="J432" authorId="0" shapeId="0" xr:uid="{790F1D92-0C0A-4C4C-9297-93AD7C8C23AD}">
      <text>
        <r>
          <rPr>
            <sz val="9"/>
            <color indexed="81"/>
            <rFont val="Tahoma"/>
            <family val="2"/>
          </rPr>
          <t>Adnan, Salman, Kumar, Jaffar, Waseem, Faheem, Naque, GhurahuGond, Mokarram</t>
        </r>
      </text>
    </comment>
    <comment ref="J433" authorId="0" shapeId="0" xr:uid="{31A782EB-A138-4C39-A978-88C1954A28F6}">
      <text>
        <r>
          <rPr>
            <sz val="9"/>
            <color indexed="81"/>
            <rFont val="Tahoma"/>
            <family val="2"/>
          </rPr>
          <t>Nayaz, Arbaz, Asif, Sadiq Hussain, Sadiq Ali, Mustakim, Afzal, Danish</t>
        </r>
      </text>
    </comment>
    <comment ref="J434" authorId="0" shapeId="0" xr:uid="{DE6ED140-21DC-49F2-A799-6C1846C9EDD3}">
      <text>
        <r>
          <rPr>
            <sz val="9"/>
            <color indexed="81"/>
            <rFont val="Tahoma"/>
            <family val="2"/>
          </rPr>
          <t>Erickson, George, Mario, Anthony</t>
        </r>
      </text>
    </comment>
    <comment ref="J435" authorId="0" shapeId="0" xr:uid="{4B6DE3DF-535F-46DD-8D40-47B621A413EE}">
      <text>
        <r>
          <rPr>
            <sz val="9"/>
            <color indexed="81"/>
            <rFont val="Tahoma"/>
            <family val="2"/>
          </rPr>
          <t>Zubair, Mahfooz, Rizwan</t>
        </r>
      </text>
    </comment>
    <comment ref="J436" authorId="0" shapeId="0" xr:uid="{D9619546-A0E5-452B-B142-0B59C4229FE0}">
      <text>
        <r>
          <rPr>
            <sz val="9"/>
            <color indexed="81"/>
            <rFont val="Tahoma"/>
            <family val="2"/>
          </rPr>
          <t>Zubair, Mahfooz, Rizwan</t>
        </r>
      </text>
    </comment>
    <comment ref="J437" authorId="0" shapeId="0" xr:uid="{41C0D0AF-A26D-4A20-8B6E-AD1491A77E49}">
      <text/>
    </comment>
    <comment ref="J438" authorId="0" shapeId="0" xr:uid="{D4B4256B-92D5-4B53-8AB1-452610135AFA}">
      <text>
        <r>
          <rPr>
            <sz val="9"/>
            <color indexed="81"/>
            <rFont val="Tahoma"/>
            <family val="2"/>
          </rPr>
          <t>Adnan, Salman, Kumar, Jaffar, Waseem, Faheem, Naque, GhurahuGond, Mokarram</t>
        </r>
      </text>
    </comment>
    <comment ref="J439" authorId="0" shapeId="0" xr:uid="{05CE0E01-ED9D-44FE-A3AB-18BD801A4E1A}">
      <text/>
    </comment>
    <comment ref="J440" authorId="0" shapeId="0" xr:uid="{1BC979DC-5F24-41F1-81CA-CE7004EC5FE6}">
      <text>
        <r>
          <rPr>
            <sz val="9"/>
            <color indexed="81"/>
            <rFont val="Tahoma"/>
            <family val="2"/>
          </rPr>
          <t>Adnan, Salman, Kumar, Jaffar, Waseem, Faheem, Naque, GhurahuGond, Mokarram</t>
        </r>
      </text>
    </comment>
    <comment ref="J441" authorId="0" shapeId="0" xr:uid="{DEBF996C-297B-4D53-813F-28F1739792C9}">
      <text>
        <r>
          <rPr>
            <sz val="9"/>
            <color indexed="81"/>
            <rFont val="Tahoma"/>
            <family val="2"/>
          </rPr>
          <t>Nayaz, Arbaz, Mustakim, Afzal, Sadiq Ali, Sadiq Hussain, Asif, Danish</t>
        </r>
      </text>
    </comment>
    <comment ref="J442" authorId="0" shapeId="0" xr:uid="{47F024A8-F1B0-40E5-BC89-366F1D9D9D84}">
      <text>
        <r>
          <rPr>
            <sz val="9"/>
            <color indexed="81"/>
            <rFont val="Tahoma"/>
            <family val="2"/>
          </rPr>
          <t>Erickson, George, Mario, Anthony, Dinnies</t>
        </r>
      </text>
    </comment>
    <comment ref="J443" authorId="0" shapeId="0" xr:uid="{F6CA001A-C84E-4293-8A12-4B4085F59993}">
      <text>
        <r>
          <rPr>
            <sz val="9"/>
            <color indexed="81"/>
            <rFont val="Tahoma"/>
            <family val="2"/>
          </rPr>
          <t>Nasir, Sardar</t>
        </r>
      </text>
    </comment>
    <comment ref="J444" authorId="0" shapeId="0" xr:uid="{E78DDC17-BD85-4428-B0B3-D57CBEC1F687}">
      <text>
        <r>
          <rPr>
            <sz val="9"/>
            <color indexed="81"/>
            <rFont val="Tahoma"/>
            <family val="2"/>
          </rPr>
          <t>Zubair, Mahfooz, Rizwan</t>
        </r>
      </text>
    </comment>
    <comment ref="J445" authorId="0" shapeId="0" xr:uid="{1CF06104-55D3-472E-8564-EE2F2CD6448E}">
      <text>
        <r>
          <rPr>
            <sz val="9"/>
            <color indexed="81"/>
            <rFont val="Tahoma"/>
            <family val="2"/>
          </rPr>
          <t>Sadiq Hussain, Sadiq Ali, Asif, Nayaz, Danish, Arbaz, Afzal, Mokarram</t>
        </r>
      </text>
    </comment>
    <comment ref="J446" authorId="0" shapeId="0" xr:uid="{9BA298BB-F722-4096-8A26-69C439D3C1CE}">
      <text>
        <r>
          <rPr>
            <sz val="9"/>
            <color indexed="81"/>
            <rFont val="Tahoma"/>
            <family val="2"/>
          </rPr>
          <t>Adnan, Salman, Kumar, Jaffar, Waseem, Faheem, Naque, GhurahuGond, Mokarram, Zubair, Mahfooz</t>
        </r>
      </text>
    </comment>
    <comment ref="J447" authorId="0" shapeId="0" xr:uid="{649345B4-B49A-4413-9AF5-E5FF99927358}">
      <text>
        <r>
          <rPr>
            <sz val="9"/>
            <color indexed="81"/>
            <rFont val="Tahoma"/>
            <family val="2"/>
          </rPr>
          <t>Erickson, George, Mario, Anthony, Dinnies</t>
        </r>
      </text>
    </comment>
    <comment ref="J448" authorId="0" shapeId="0" xr:uid="{C6E2A0AB-3C07-4FF1-A96C-FB25BB2A24CC}">
      <text>
        <r>
          <rPr>
            <sz val="9"/>
            <color indexed="81"/>
            <rFont val="Tahoma"/>
            <family val="2"/>
          </rPr>
          <t>Naque, Mustakim, Jaffar, Waseem, Danish, Faheem</t>
        </r>
      </text>
    </comment>
    <comment ref="J449" authorId="0" shapeId="0" xr:uid="{D62B0C10-388F-42D8-81A1-245781290350}">
      <text>
        <r>
          <rPr>
            <sz val="9"/>
            <color indexed="81"/>
            <rFont val="Tahoma"/>
            <family val="2"/>
          </rPr>
          <t>Nasir, Sardar</t>
        </r>
      </text>
    </comment>
    <comment ref="J450" authorId="0" shapeId="0" xr:uid="{344CAF28-24ED-4788-96EE-1D6F6419F9C5}">
      <text>
        <r>
          <rPr>
            <sz val="9"/>
            <color indexed="81"/>
            <rFont val="Tahoma"/>
            <family val="2"/>
          </rPr>
          <t>Zubair, Mahfooz</t>
        </r>
      </text>
    </comment>
    <comment ref="J451" authorId="0" shapeId="0" xr:uid="{6B2F2CF1-FCB7-45EF-80F1-A3F2369627BA}">
      <text>
        <r>
          <rPr>
            <sz val="9"/>
            <color indexed="81"/>
            <rFont val="Tahoma"/>
            <family val="2"/>
          </rPr>
          <t>Zubair, Mahfooz</t>
        </r>
      </text>
    </comment>
    <comment ref="J452" authorId="0" shapeId="0" xr:uid="{0E57730A-8D3C-48D4-9A6E-B483C94E0708}">
      <text>
        <r>
          <rPr>
            <sz val="9"/>
            <color indexed="81"/>
            <rFont val="Tahoma"/>
            <family val="2"/>
          </rPr>
          <t>Erickson, George, Mario, Anthony, Dinnies</t>
        </r>
      </text>
    </comment>
    <comment ref="J453" authorId="0" shapeId="0" xr:uid="{DF7DAAC1-A926-46EB-B8E6-FA8D7F99D13F}">
      <text>
        <r>
          <rPr>
            <sz val="9"/>
            <color indexed="81"/>
            <rFont val="Tahoma"/>
            <family val="2"/>
          </rPr>
          <t>Nayaz, Sadiq Hussain, Sadiq Ali, Asif, Afzal, Mustakim, Arbaz, GhurahuGond, Rizwan</t>
        </r>
      </text>
    </comment>
    <comment ref="J454" authorId="0" shapeId="0" xr:uid="{0FA6ACBC-BFA0-4919-826B-045E23BA9890}">
      <text>
        <r>
          <rPr>
            <sz val="9"/>
            <color indexed="81"/>
            <rFont val="Tahoma"/>
            <family val="2"/>
          </rPr>
          <t>Adnan, Salman, Jaffar, Naque, Mokarram, Faheem, Waseem, Rizwan, GhurahuGond</t>
        </r>
      </text>
    </comment>
    <comment ref="J455" authorId="0" shapeId="0" xr:uid="{D4DFB071-4FFC-4710-931F-36C1A50CE0CC}">
      <text>
        <r>
          <rPr>
            <sz val="9"/>
            <color indexed="81"/>
            <rFont val="Tahoma"/>
            <family val="2"/>
          </rPr>
          <t>Erickson, George, Mario, Anthony, Dinnies</t>
        </r>
      </text>
    </comment>
    <comment ref="J456" authorId="0" shapeId="0" xr:uid="{519B1B9D-BDD0-4C82-A401-78E2ED40F65E}">
      <text>
        <r>
          <rPr>
            <sz val="9"/>
            <color indexed="81"/>
            <rFont val="Tahoma"/>
            <family val="2"/>
          </rPr>
          <t>Zubair, Mahfooz</t>
        </r>
      </text>
    </comment>
    <comment ref="J457" authorId="0" shapeId="0" xr:uid="{6B60C50E-E7E3-48E1-91B8-940DE8CF827D}">
      <text>
        <r>
          <rPr>
            <sz val="9"/>
            <color indexed="81"/>
            <rFont val="Tahoma"/>
            <family val="2"/>
          </rPr>
          <t>Zubair, Mahfooz</t>
        </r>
      </text>
    </comment>
    <comment ref="J458" authorId="0" shapeId="0" xr:uid="{B592EB1F-7F1F-40A0-A609-BEE952A98FF3}">
      <text>
        <r>
          <rPr>
            <sz val="9"/>
            <color indexed="81"/>
            <rFont val="Tahoma"/>
            <family val="2"/>
          </rPr>
          <t>Nayaz, Sadiq Hussain, Sadiq Ali, Asif, Afzal, Mustakim, Arbaz, Rizwan, Danish</t>
        </r>
      </text>
    </comment>
    <comment ref="J459" authorId="0" shapeId="0" xr:uid="{FF5C0510-E93D-497E-930D-96F63E0754F3}">
      <text>
        <r>
          <rPr>
            <sz val="9"/>
            <color indexed="81"/>
            <rFont val="Tahoma"/>
            <family val="2"/>
          </rPr>
          <t>Nasir, Sardar</t>
        </r>
      </text>
    </comment>
    <comment ref="J460" authorId="0" shapeId="0" xr:uid="{4B1F2314-2338-4DE6-B114-E0E445E7EDE0}">
      <text>
        <r>
          <rPr>
            <sz val="9"/>
            <color indexed="81"/>
            <rFont val="Tahoma"/>
            <family val="2"/>
          </rPr>
          <t>Adnan, Salman, GhurahuGond, Kumar, Zubair, Mahfooz</t>
        </r>
      </text>
    </comment>
    <comment ref="J461" authorId="0" shapeId="0" xr:uid="{AE226783-BAA6-4654-9BEC-F9748D50F748}">
      <text>
        <r>
          <rPr>
            <sz val="9"/>
            <color indexed="81"/>
            <rFont val="Tahoma"/>
            <family val="2"/>
          </rPr>
          <t>Nasir, Sardar</t>
        </r>
      </text>
    </comment>
    <comment ref="J462" authorId="0" shapeId="0" xr:uid="{904DBA74-74BD-4B65-B871-E12E282E2A77}">
      <text>
        <r>
          <rPr>
            <sz val="9"/>
            <color indexed="81"/>
            <rFont val="Tahoma"/>
            <family val="2"/>
          </rPr>
          <t>Zubair, Mahfooz</t>
        </r>
      </text>
    </comment>
    <comment ref="J463" authorId="0" shapeId="0" xr:uid="{0D14F401-6B3A-4B13-A12F-72D5432F8AE0}">
      <text>
        <r>
          <rPr>
            <sz val="9"/>
            <color indexed="81"/>
            <rFont val="Tahoma"/>
            <family val="2"/>
          </rPr>
          <t>Nayaz, Sadiq Hussain, Sadiq Ali, Asif, Afzal, Mustakim, Arbaz, Rizwan, Danish</t>
        </r>
      </text>
    </comment>
    <comment ref="J464" authorId="0" shapeId="0" xr:uid="{B0DBD2F1-3961-475D-855C-2852BB1898BD}">
      <text>
        <r>
          <rPr>
            <sz val="9"/>
            <color indexed="81"/>
            <rFont val="Tahoma"/>
            <family val="2"/>
          </rPr>
          <t>Zubair, Mahfooz</t>
        </r>
      </text>
    </comment>
    <comment ref="J465" authorId="0" shapeId="0" xr:uid="{AE0D2E95-2606-45B1-8F48-26B8A80B7F1A}">
      <text>
        <r>
          <rPr>
            <sz val="9"/>
            <color indexed="81"/>
            <rFont val="Tahoma"/>
            <family val="2"/>
          </rPr>
          <t>George, Mario, Anthony, Erickson</t>
        </r>
      </text>
    </comment>
    <comment ref="J466" authorId="0" shapeId="0" xr:uid="{98E09C6F-DB0E-4E6B-A8E6-8E843EC8E5BA}">
      <text>
        <r>
          <rPr>
            <sz val="9"/>
            <color indexed="81"/>
            <rFont val="Tahoma"/>
            <family val="2"/>
          </rPr>
          <t>Adnan, Salman, Jaffar, Naque, Mokarram, Faheem, Waseem, Rizwan, GhurahuGond, Kumar</t>
        </r>
      </text>
    </comment>
    <comment ref="J467" authorId="0" shapeId="0" xr:uid="{2B40D1E3-1237-4D35-8B36-DB6280327DCE}">
      <text>
        <r>
          <rPr>
            <sz val="9"/>
            <color indexed="81"/>
            <rFont val="Tahoma"/>
            <family val="2"/>
          </rPr>
          <t>Zubair, Mahfooz</t>
        </r>
      </text>
    </comment>
    <comment ref="J468" authorId="0" shapeId="0" xr:uid="{5491A97D-F59A-441B-A77C-17EAE2AF7F58}">
      <text>
        <r>
          <rPr>
            <sz val="9"/>
            <color indexed="81"/>
            <rFont val="Tahoma"/>
            <family val="2"/>
          </rPr>
          <t>Adnan, Salman, Jaffar, Naque, Mokarram, Faheem, Waseem, Rizwan, Kumar</t>
        </r>
      </text>
    </comment>
    <comment ref="J470" authorId="0" shapeId="0" xr:uid="{5C5068F2-346A-461C-A6FF-9604CDCB3648}">
      <text>
        <r>
          <rPr>
            <sz val="9"/>
            <color indexed="81"/>
            <rFont val="Tahoma"/>
            <family val="2"/>
          </rPr>
          <t>Adnan, Salman, Jaffar, Waseem, Faheem, Kumar, Mokarram, Naque, Rizwan</t>
        </r>
      </text>
    </comment>
    <comment ref="J471" authorId="0" shapeId="0" xr:uid="{70A92BF2-A632-4F78-A862-2589B2F03CED}">
      <text>
        <r>
          <rPr>
            <sz val="9"/>
            <color indexed="81"/>
            <rFont val="Tahoma"/>
            <family val="2"/>
          </rPr>
          <t>Dinnies, Nayaz, Danish, Sadiq Hussain, Sadiq Ali, Mustakim, Arbaz, Afzal</t>
        </r>
      </text>
    </comment>
    <comment ref="J472" authorId="0" shapeId="0" xr:uid="{2732EEEB-626C-450E-9A94-A944F5163271}">
      <text>
        <r>
          <rPr>
            <sz val="9"/>
            <color indexed="81"/>
            <rFont val="Tahoma"/>
            <family val="2"/>
          </rPr>
          <t>Zubair, Mahfooz</t>
        </r>
      </text>
    </comment>
    <comment ref="J473" authorId="0" shapeId="0" xr:uid="{9A7E69FC-0344-4050-A4B7-C404CFDA1FE4}">
      <text>
        <r>
          <rPr>
            <sz val="9"/>
            <color indexed="81"/>
            <rFont val="Tahoma"/>
            <family val="2"/>
          </rPr>
          <t>Zubair, Mahfooz</t>
        </r>
      </text>
    </comment>
    <comment ref="J474" authorId="0" shapeId="0" xr:uid="{3690442F-0EAA-4B90-8AB1-F164BF3F0A9F}">
      <text>
        <r>
          <rPr>
            <sz val="9"/>
            <color indexed="81"/>
            <rFont val="Tahoma"/>
            <family val="2"/>
          </rPr>
          <t>Sadiq Ali, Afzal, Mustakim, Arbaz, Dinnies, Danish, Asif</t>
        </r>
      </text>
    </comment>
    <comment ref="J475" authorId="0" shapeId="0" xr:uid="{E6EE6891-3B30-4DB3-A2A4-9A66DEB59775}">
      <text>
        <r>
          <rPr>
            <sz val="9"/>
            <color indexed="81"/>
            <rFont val="Tahoma"/>
            <family val="2"/>
          </rPr>
          <t>Sadiq Ali, Afzal, Mustakim, Arbaz, Dinnies, Danish, Asif</t>
        </r>
      </text>
    </comment>
    <comment ref="J476" authorId="0" shapeId="0" xr:uid="{50FED5BD-A545-4AC0-89F9-4DDF8CE73F61}">
      <text>
        <r>
          <rPr>
            <sz val="9"/>
            <color indexed="81"/>
            <rFont val="Tahoma"/>
            <family val="2"/>
          </rPr>
          <t>George, Mario, Anthony, Erickson</t>
        </r>
      </text>
    </comment>
    <comment ref="J477" authorId="0" shapeId="0" xr:uid="{53A39E1C-0296-45CC-872F-EAC91A698FC6}">
      <text>
        <r>
          <rPr>
            <sz val="9"/>
            <color indexed="81"/>
            <rFont val="Tahoma"/>
            <family val="2"/>
          </rPr>
          <t>Nasir, Sardar</t>
        </r>
      </text>
    </comment>
    <comment ref="J478" authorId="0" shapeId="0" xr:uid="{C929BAFE-05EC-4327-AEAC-4D58724D7474}">
      <text>
        <r>
          <rPr>
            <sz val="9"/>
            <color indexed="81"/>
            <rFont val="Tahoma"/>
            <family val="2"/>
          </rPr>
          <t>Zubair, Mahfooz, Nasir, Sardar</t>
        </r>
      </text>
    </comment>
    <comment ref="J479" authorId="0" shapeId="0" xr:uid="{53F2BAE8-3584-4D6B-B596-59728DCCF4A3}">
      <text>
        <r>
          <rPr>
            <sz val="9"/>
            <color indexed="81"/>
            <rFont val="Tahoma"/>
            <family val="2"/>
          </rPr>
          <t>Sadiq Ali, Afzal, Mustakim, Arbaz, Dinnies, Danish, Asif</t>
        </r>
      </text>
    </comment>
    <comment ref="J480" authorId="0" shapeId="0" xr:uid="{D35E27AB-A271-412C-A0E6-50E961F8F469}">
      <text>
        <r>
          <rPr>
            <sz val="9"/>
            <color indexed="81"/>
            <rFont val="Tahoma"/>
            <family val="2"/>
          </rPr>
          <t>George, Mario, Anthony, Erickson</t>
        </r>
      </text>
    </comment>
    <comment ref="J481" authorId="0" shapeId="0" xr:uid="{7E3E31E5-798D-4F70-BE69-0C411A5394B7}">
      <text>
        <r>
          <rPr>
            <sz val="9"/>
            <color indexed="81"/>
            <rFont val="Tahoma"/>
            <family val="2"/>
          </rPr>
          <t>Zubair, Mahfooz</t>
        </r>
      </text>
    </comment>
    <comment ref="J482" authorId="0" shapeId="0" xr:uid="{A722E0A5-D5B9-4A85-88E3-3E341B65453F}">
      <text>
        <r>
          <rPr>
            <sz val="9"/>
            <color indexed="81"/>
            <rFont val="Tahoma"/>
            <family val="2"/>
          </rPr>
          <t>Zubair, Mahfooz, Nasir, Sardar</t>
        </r>
      </text>
    </comment>
    <comment ref="J483" authorId="0" shapeId="0" xr:uid="{151B2BD2-2C58-462A-97B0-823CD0CF50F5}">
      <text/>
    </comment>
    <comment ref="J484" authorId="0" shapeId="0" xr:uid="{19F14340-5A6E-40C1-B48D-5B3AFEB6B1C0}">
      <text>
        <r>
          <rPr>
            <sz val="9"/>
            <color indexed="81"/>
            <rFont val="Tahoma"/>
            <family val="2"/>
          </rPr>
          <t>Adnan, Mustakim, Afzal, Dinnies, Arbaz, Sadiq Ali, Danish, Asif</t>
        </r>
      </text>
    </comment>
    <comment ref="J485" authorId="0" shapeId="0" xr:uid="{4B4BCEA7-2288-466F-B969-06C2BDBCB33F}">
      <text>
        <r>
          <rPr>
            <sz val="9"/>
            <color indexed="81"/>
            <rFont val="Tahoma"/>
            <family val="2"/>
          </rPr>
          <t>Zubair, Mahfooz</t>
        </r>
      </text>
    </comment>
    <comment ref="J486" authorId="0" shapeId="0" xr:uid="{7270A4C3-7058-4058-92BC-632BDC1BF69F}">
      <text>
        <r>
          <rPr>
            <sz val="9"/>
            <color indexed="81"/>
            <rFont val="Tahoma"/>
            <family val="2"/>
          </rPr>
          <t>Adnan, Salman, Jaffar, Naque, Mustakim, Waseem, Faheem, GhurahuGond</t>
        </r>
      </text>
    </comment>
    <comment ref="J487" authorId="0" shapeId="0" xr:uid="{C413EDED-50ED-4261-9852-503A227DD6F4}">
      <text>
        <r>
          <rPr>
            <sz val="9"/>
            <color indexed="81"/>
            <rFont val="Tahoma"/>
            <family val="2"/>
          </rPr>
          <t>Zubair, Mahfooz</t>
        </r>
      </text>
    </comment>
    <comment ref="J488" authorId="0" shapeId="0" xr:uid="{8EA5BBBE-D683-4307-BFA0-A4010F4ABD49}">
      <text>
        <r>
          <rPr>
            <sz val="9"/>
            <color indexed="81"/>
            <rFont val="Tahoma"/>
            <family val="2"/>
          </rPr>
          <t>George, Mario, Anthony, Erickson</t>
        </r>
      </text>
    </comment>
    <comment ref="J489" authorId="0" shapeId="0" xr:uid="{2B2A364C-5584-4D6D-BC8A-0410E49AA00E}">
      <text>
        <r>
          <rPr>
            <sz val="9"/>
            <color indexed="81"/>
            <rFont val="Tahoma"/>
            <family val="2"/>
          </rPr>
          <t>Sadiq Hussain, Afzal, Mustakim, Danish, Asif, Arbaz, GhurahuGond</t>
        </r>
      </text>
    </comment>
    <comment ref="J490" authorId="0" shapeId="0" xr:uid="{C4FEE5EF-9854-4BEE-8DBD-0429D1A0C166}">
      <text>
        <r>
          <rPr>
            <sz val="9"/>
            <color indexed="81"/>
            <rFont val="Tahoma"/>
            <family val="2"/>
          </rPr>
          <t>Sadiq Hussain, Afzal, Mustakim, Danish, Asif, Arbaz, Adnan, Salman, Kumar, Mokarram, Naque, Waseem, Faheem, Jaffar, Rizwan, Sadiq Ali</t>
        </r>
      </text>
    </comment>
    <comment ref="J491" authorId="0" shapeId="0" xr:uid="{5FD0A6B2-5966-48DD-B671-30298E7ECD99}">
      <text/>
    </comment>
    <comment ref="J492" authorId="0" shapeId="0" xr:uid="{33CF28EC-878C-444D-89CA-1D1D167E38CB}">
      <text/>
    </comment>
    <comment ref="J493" authorId="0" shapeId="0" xr:uid="{094DEBE5-0F99-40C6-BF1F-686B5AF8EAA4}">
      <text>
        <r>
          <rPr>
            <sz val="9"/>
            <color indexed="81"/>
            <rFont val="Tahoma"/>
            <family val="2"/>
          </rPr>
          <t>Mahfooz, Zubair</t>
        </r>
      </text>
    </comment>
    <comment ref="J494" authorId="0" shapeId="0" xr:uid="{343ED17E-5D9A-417A-A941-5E8F9C76C387}">
      <text>
        <r>
          <rPr>
            <sz val="9"/>
            <color indexed="81"/>
            <rFont val="Tahoma"/>
            <family val="2"/>
          </rPr>
          <t>Nasir, Sardar</t>
        </r>
      </text>
    </comment>
    <comment ref="J495" authorId="0" shapeId="0" xr:uid="{DC6F030F-B3D8-47B8-95B4-6F99D862DFF9}">
      <text/>
    </comment>
    <comment ref="J496" authorId="0" shapeId="0" xr:uid="{EAB856D9-8767-4307-B5A3-59E6834F79AB}">
      <text>
        <r>
          <rPr>
            <sz val="9"/>
            <color indexed="81"/>
            <rFont val="Tahoma"/>
            <family val="2"/>
          </rPr>
          <t>Zubair, Mahfooz</t>
        </r>
      </text>
    </comment>
    <comment ref="J497" authorId="0" shapeId="0" xr:uid="{772DAACC-9B89-4612-8833-69DDA5987631}">
      <text>
        <r>
          <rPr>
            <sz val="9"/>
            <color indexed="81"/>
            <rFont val="Tahoma"/>
            <family val="2"/>
          </rPr>
          <t>George, Mario, Anthony, Erickson</t>
        </r>
      </text>
    </comment>
    <comment ref="J498" authorId="0" shapeId="0" xr:uid="{75A02260-4568-42EC-8DDA-644064EA99DB}">
      <text>
        <r>
          <rPr>
            <sz val="9"/>
            <color indexed="81"/>
            <rFont val="Tahoma"/>
            <family val="2"/>
          </rPr>
          <t>Nayaz, Dinnies</t>
        </r>
      </text>
    </comment>
    <comment ref="J499" authorId="0" shapeId="0" xr:uid="{A40B20EE-27A9-423F-928C-BE07129590E4}">
      <text>
        <r>
          <rPr>
            <sz val="9"/>
            <color indexed="81"/>
            <rFont val="Tahoma"/>
            <family val="2"/>
          </rPr>
          <t>Adnan, Salman, Jaffar, Faheem, Naque, Mokarram, Kumar, Rizwan, Sadiq Ali</t>
        </r>
      </text>
    </comment>
    <comment ref="J500" authorId="0" shapeId="0" xr:uid="{D0317C3D-30BD-49CC-9FE0-97CBBF82EE54}">
      <text>
        <r>
          <rPr>
            <sz val="9"/>
            <color indexed="81"/>
            <rFont val="Tahoma"/>
            <family val="2"/>
          </rPr>
          <t>Zubair, Mahfooz</t>
        </r>
      </text>
    </comment>
    <comment ref="J501" authorId="0" shapeId="0" xr:uid="{70975226-3D59-4375-A27D-E9805B91746F}">
      <text>
        <r>
          <rPr>
            <sz val="9"/>
            <color indexed="81"/>
            <rFont val="Tahoma"/>
            <family val="2"/>
          </rPr>
          <t>Zubair, Mahfooz</t>
        </r>
      </text>
    </comment>
    <comment ref="J502" authorId="0" shapeId="0" xr:uid="{2C74943B-80E4-4FF9-9758-415FE3052228}">
      <text>
        <r>
          <rPr>
            <sz val="9"/>
            <color indexed="81"/>
            <rFont val="Tahoma"/>
            <family val="2"/>
          </rPr>
          <t>Adnan, Salman, Jaffar, Faheem, Naque, Mokarram, Kumar, Rizwan, Sadiq Ali, Waseem</t>
        </r>
      </text>
    </comment>
    <comment ref="J503" authorId="0" shapeId="0" xr:uid="{20281004-01CC-4CE7-B6BF-FF73881B2F7C}">
      <text>
        <r>
          <rPr>
            <sz val="9"/>
            <color indexed="81"/>
            <rFont val="Tahoma"/>
            <family val="2"/>
          </rPr>
          <t>Nasir, Sardar</t>
        </r>
      </text>
    </comment>
    <comment ref="J504" authorId="0" shapeId="0" xr:uid="{476390FF-547D-438C-B4B3-9739A43E26E9}">
      <text>
        <r>
          <rPr>
            <sz val="9"/>
            <color indexed="81"/>
            <rFont val="Tahoma"/>
            <family val="2"/>
          </rPr>
          <t>Sadiq Hussain, Nayaz, Danish, Arbaz, Mustakim, Afzal, Asif, GhurahuGond</t>
        </r>
      </text>
    </comment>
    <comment ref="J505" authorId="0" shapeId="0" xr:uid="{7C7132DC-C593-44BD-9887-8528DF17EE4F}">
      <text>
        <r>
          <rPr>
            <sz val="9"/>
            <color indexed="81"/>
            <rFont val="Tahoma"/>
            <family val="2"/>
          </rPr>
          <t>George, Mario, Anthony, Erickson</t>
        </r>
      </text>
    </comment>
    <comment ref="J506" authorId="0" shapeId="0" xr:uid="{C64883B3-16AB-4C39-B9F0-F761D452F201}">
      <text>
        <r>
          <rPr>
            <sz val="9"/>
            <color indexed="81"/>
            <rFont val="Tahoma"/>
            <family val="2"/>
          </rPr>
          <t>Salman, Adnan, Kumar, Faheem, Waseem, Sadiq Ali, Jaffar</t>
        </r>
      </text>
    </comment>
    <comment ref="J507" authorId="0" shapeId="0" xr:uid="{C8736112-DA8F-4D93-BBB6-609C1F7ED53D}">
      <text>
        <r>
          <rPr>
            <sz val="9"/>
            <color indexed="81"/>
            <rFont val="Tahoma"/>
            <family val="2"/>
          </rPr>
          <t>Mustakim, Afzal</t>
        </r>
      </text>
    </comment>
    <comment ref="J508" authorId="0" shapeId="0" xr:uid="{FBFF3EB4-C3A4-4622-8B1E-A72AC981320F}">
      <text>
        <r>
          <rPr>
            <sz val="9"/>
            <color indexed="81"/>
            <rFont val="Tahoma"/>
            <family val="2"/>
          </rPr>
          <t>Zubair, Mahfooz</t>
        </r>
      </text>
    </comment>
    <comment ref="J509" authorId="0" shapeId="0" xr:uid="{08D62DC7-F38B-4117-96AE-0C95BC5E2990}">
      <text>
        <r>
          <rPr>
            <sz val="9"/>
            <color indexed="81"/>
            <rFont val="Tahoma"/>
            <family val="2"/>
          </rPr>
          <t>Zubair, Mahfooz</t>
        </r>
      </text>
    </comment>
    <comment ref="J510" authorId="0" shapeId="0" xr:uid="{DFB816BA-5AB5-4757-B32B-E0E6E4DD63F5}">
      <text>
        <r>
          <rPr>
            <sz val="9"/>
            <color indexed="81"/>
            <rFont val="Tahoma"/>
            <family val="2"/>
          </rPr>
          <t>Zubair, Mahfooz</t>
        </r>
      </text>
    </comment>
    <comment ref="J511" authorId="0" shapeId="0" xr:uid="{576AB143-7DB9-4F98-B9B7-E2BA4035C705}">
      <text>
        <r>
          <rPr>
            <sz val="9"/>
            <color indexed="81"/>
            <rFont val="Tahoma"/>
            <family val="2"/>
          </rPr>
          <t>Naque, Mustakim, Rizwan</t>
        </r>
      </text>
    </comment>
    <comment ref="J512" authorId="0" shapeId="0" xr:uid="{5A62F7C4-F5E2-4144-B6D8-DFA16466CDD7}">
      <text>
        <r>
          <rPr>
            <sz val="9"/>
            <color indexed="81"/>
            <rFont val="Tahoma"/>
            <family val="2"/>
          </rPr>
          <t>GhurahuGond, Nayaz, Mustakim, Arbaz, Danish, Dinnies, Sadiq Hussain, Asif</t>
        </r>
      </text>
    </comment>
    <comment ref="J513" authorId="0" shapeId="0" xr:uid="{C5CBC737-4EDD-4D6C-937F-E65F25B112D5}">
      <text>
        <r>
          <rPr>
            <sz val="9"/>
            <color indexed="81"/>
            <rFont val="Tahoma"/>
            <family val="2"/>
          </rPr>
          <t>Adnan, Salman, Jaffar, Waseem, Mokarram, Kumar, Naque, Faheem, Dinnies, Sadiq Ali</t>
        </r>
      </text>
    </comment>
    <comment ref="J514" authorId="0" shapeId="0" xr:uid="{6C83399F-634F-4570-8CE7-91E7A142ACA2}">
      <text>
        <r>
          <rPr>
            <sz val="9"/>
            <color indexed="81"/>
            <rFont val="Tahoma"/>
            <family val="2"/>
          </rPr>
          <t>George, Mario, Anthony, Erickson</t>
        </r>
      </text>
    </comment>
    <comment ref="J515" authorId="0" shapeId="0" xr:uid="{49B5A9DA-67AC-4715-966B-27F43E9FEFC1}">
      <text>
        <r>
          <rPr>
            <sz val="9"/>
            <color indexed="81"/>
            <rFont val="Tahoma"/>
            <family val="2"/>
          </rPr>
          <t>Zubair, Mahfooz</t>
        </r>
      </text>
    </comment>
    <comment ref="J516" authorId="0" shapeId="0" xr:uid="{4F228CB2-1CA7-4043-BAB3-2C8CF6C17E9D}">
      <text>
        <r>
          <rPr>
            <sz val="9"/>
            <color indexed="81"/>
            <rFont val="Tahoma"/>
            <family val="2"/>
          </rPr>
          <t>Nasir, Sardar</t>
        </r>
      </text>
    </comment>
    <comment ref="J517" authorId="0" shapeId="0" xr:uid="{BB40AE17-3F68-4093-ADFF-ECBDC0F27CB4}">
      <text>
        <r>
          <rPr>
            <sz val="9"/>
            <color indexed="81"/>
            <rFont val="Tahoma"/>
            <family val="2"/>
          </rPr>
          <t>Zubair, Mahfooz</t>
        </r>
      </text>
    </comment>
    <comment ref="J518" authorId="0" shapeId="0" xr:uid="{796D7135-F4DA-4F64-A55B-A6852403480B}">
      <text>
        <r>
          <rPr>
            <sz val="9"/>
            <color indexed="81"/>
            <rFont val="Tahoma"/>
            <family val="2"/>
          </rPr>
          <t>Zubair, Mahfooz</t>
        </r>
      </text>
    </comment>
    <comment ref="J519" authorId="0" shapeId="0" xr:uid="{4205616D-6D8C-4E39-BC06-957665D382DA}">
      <text>
        <r>
          <rPr>
            <sz val="9"/>
            <color indexed="81"/>
            <rFont val="Tahoma"/>
            <family val="2"/>
          </rPr>
          <t>Nasir, Sardar</t>
        </r>
      </text>
    </comment>
    <comment ref="J520" authorId="0" shapeId="0" xr:uid="{8C1D75CA-3F8D-43A3-A7D5-6F61E093C7E9}">
      <text>
        <r>
          <rPr>
            <sz val="9"/>
            <color indexed="81"/>
            <rFont val="Tahoma"/>
            <family val="2"/>
          </rPr>
          <t>George, Mario, Anthony, Erickson</t>
        </r>
      </text>
    </comment>
    <comment ref="J521" authorId="0" shapeId="0" xr:uid="{6C580558-BF65-4210-9E89-DB924CAA5540}">
      <text>
        <r>
          <rPr>
            <sz val="9"/>
            <color indexed="81"/>
            <rFont val="Tahoma"/>
            <family val="2"/>
          </rPr>
          <t>Zubair, Mahfooz</t>
        </r>
      </text>
    </comment>
    <comment ref="J522" authorId="0" shapeId="0" xr:uid="{6C87BDEC-0F4B-4319-AFD7-F9D983879D7F}">
      <text>
        <r>
          <rPr>
            <sz val="9"/>
            <color indexed="81"/>
            <rFont val="Tahoma"/>
            <family val="2"/>
          </rPr>
          <t>Nasir, Sardar</t>
        </r>
      </text>
    </comment>
    <comment ref="J523" authorId="0" shapeId="0" xr:uid="{227208E8-88E0-4716-BE83-1CEA9164DF2B}">
      <text>
        <r>
          <rPr>
            <sz val="9"/>
            <color indexed="81"/>
            <rFont val="Tahoma"/>
            <family val="2"/>
          </rPr>
          <t>Adnan, Salman, Jaffar, Waseem, Mokarram, Kumar, Naque, Faheem</t>
        </r>
      </text>
    </comment>
    <comment ref="J524" authorId="0" shapeId="0" xr:uid="{74A4F3D5-6DB4-4818-BEA4-E80073CD9029}">
      <text>
        <r>
          <rPr>
            <sz val="9"/>
            <color indexed="81"/>
            <rFont val="Tahoma"/>
            <family val="2"/>
          </rPr>
          <t>Adnan, Salman, Jaffar, Waseem, Mokarram, Kumar, Naque, Faheem, Sadiq Ali, GhurahuGond, Nayaz, Arbaz, Mustakim, Danish, Sadiq Hussain, Asif, Afzal, Dinnies</t>
        </r>
      </text>
    </comment>
    <comment ref="J525" authorId="0" shapeId="0" xr:uid="{5B7D4BBE-91EE-4679-B34C-984FF574310E}">
      <text>
        <r>
          <rPr>
            <sz val="9"/>
            <color indexed="81"/>
            <rFont val="Tahoma"/>
            <family val="2"/>
          </rPr>
          <t>George, Mario, Anthony, Erickson</t>
        </r>
      </text>
    </comment>
    <comment ref="J526" authorId="0" shapeId="0" xr:uid="{253F6EE0-B797-411D-880B-408095925FB1}">
      <text>
        <r>
          <rPr>
            <sz val="9"/>
            <color indexed="81"/>
            <rFont val="Tahoma"/>
            <family val="2"/>
          </rPr>
          <t>Nasir, Sardar</t>
        </r>
      </text>
    </comment>
    <comment ref="J527" authorId="0" shapeId="0" xr:uid="{8086E0D7-4091-42EC-906A-717A38EB6843}">
      <text>
        <r>
          <rPr>
            <sz val="9"/>
            <color indexed="81"/>
            <rFont val="Tahoma"/>
            <family val="2"/>
          </rPr>
          <t>Zubair, Mahfooz</t>
        </r>
      </text>
    </comment>
    <comment ref="J528" authorId="0" shapeId="0" xr:uid="{36848592-13A4-49E5-A788-AA9B453D05EB}">
      <text>
        <r>
          <rPr>
            <sz val="9"/>
            <color indexed="81"/>
            <rFont val="Tahoma"/>
            <family val="2"/>
          </rPr>
          <t>Nasir, Sardar</t>
        </r>
      </text>
    </comment>
    <comment ref="J529" authorId="0" shapeId="0" xr:uid="{E8170879-6655-4C8D-A814-84DFF693FAA8}">
      <text>
        <r>
          <rPr>
            <sz val="9"/>
            <color indexed="81"/>
            <rFont val="Tahoma"/>
            <family val="2"/>
          </rPr>
          <t>Zubair, Mahfooz</t>
        </r>
      </text>
    </comment>
    <comment ref="J530" authorId="0" shapeId="0" xr:uid="{10E320E6-255B-43BC-87C9-EB61395416A6}">
      <text>
        <r>
          <rPr>
            <sz val="9"/>
            <color indexed="81"/>
            <rFont val="Tahoma"/>
            <family val="2"/>
          </rPr>
          <t>Adnan, Salman, Jaffar, Waseem, Mokarram, Kumar, Naque, Faheem, Sadiq Ali, GhurahuGond, Nayaz, Arbaz, Mustakim, Danish, Sadiq Hussain, Asif, Afzal, Dinnies</t>
        </r>
      </text>
    </comment>
    <comment ref="J531" authorId="0" shapeId="0" xr:uid="{2E6766B7-F593-4520-AC78-AF3BF4704085}">
      <text>
        <r>
          <rPr>
            <sz val="9"/>
            <color indexed="81"/>
            <rFont val="Tahoma"/>
            <family val="2"/>
          </rPr>
          <t>George, Mario, Anthony, Erickson</t>
        </r>
      </text>
    </comment>
    <comment ref="J532" authorId="0" shapeId="0" xr:uid="{A3096AEA-1707-4C00-BC56-AA47F81C9E51}">
      <text>
        <r>
          <rPr>
            <sz val="9"/>
            <color indexed="81"/>
            <rFont val="Tahoma"/>
            <family val="2"/>
          </rPr>
          <t>Nasir, Sardar</t>
        </r>
      </text>
    </comment>
    <comment ref="J533" authorId="0" shapeId="0" xr:uid="{CD17C489-124A-4123-9498-06DA0F6A1C37}">
      <text>
        <r>
          <rPr>
            <sz val="9"/>
            <color indexed="81"/>
            <rFont val="Tahoma"/>
            <family val="2"/>
          </rPr>
          <t>Zubair, Mahfooz</t>
        </r>
      </text>
    </comment>
    <comment ref="J534" authorId="0" shapeId="0" xr:uid="{4A4AD497-5A55-4DA4-BE1B-27DEA65AD790}">
      <text>
        <r>
          <rPr>
            <sz val="9"/>
            <color indexed="81"/>
            <rFont val="Tahoma"/>
            <family val="2"/>
          </rPr>
          <t>Nasir, Sardar</t>
        </r>
      </text>
    </comment>
    <comment ref="J535" authorId="0" shapeId="0" xr:uid="{1C0F9F58-5B5F-4899-8232-F20B58CDDD25}">
      <text>
        <r>
          <rPr>
            <sz val="9"/>
            <color indexed="81"/>
            <rFont val="Tahoma"/>
            <family val="2"/>
          </rPr>
          <t>Zubair, Mahfooz</t>
        </r>
      </text>
    </comment>
    <comment ref="J536" authorId="0" shapeId="0" xr:uid="{48C3781A-18F8-4904-8E70-DF632F867B84}">
      <text>
        <r>
          <rPr>
            <sz val="9"/>
            <color indexed="81"/>
            <rFont val="Tahoma"/>
            <family val="2"/>
          </rPr>
          <t>George, Mario, Anthony, Erickson</t>
        </r>
      </text>
    </comment>
    <comment ref="J537" authorId="0" shapeId="0" xr:uid="{8F0DBDC2-C401-4C32-BA87-A5662FF372CC}">
      <text>
        <r>
          <rPr>
            <sz val="9"/>
            <color indexed="81"/>
            <rFont val="Tahoma"/>
            <family val="2"/>
          </rPr>
          <t>Adnan, Salman, Jaffar, Waseem, Mokarram, Kumar, Naque, Faheem, Sadiq Ali, GhurahuGond, Nayaz, Arbaz, Mustakim, Danish, Sadiq Hussain, Asif, Afzal, Dinnies, Rizwan</t>
        </r>
      </text>
    </comment>
    <comment ref="J538" authorId="0" shapeId="0" xr:uid="{6EFBB095-F195-4CE4-8705-1B87953F67C6}">
      <text>
        <r>
          <rPr>
            <sz val="9"/>
            <color indexed="81"/>
            <rFont val="Tahoma"/>
            <family val="2"/>
          </rPr>
          <t>Zubair, Mahfooz</t>
        </r>
      </text>
    </comment>
    <comment ref="J539" authorId="0" shapeId="0" xr:uid="{E64A67B9-30C0-4591-9F11-C478CF1A3A4E}">
      <text>
        <r>
          <rPr>
            <sz val="9"/>
            <color indexed="81"/>
            <rFont val="Tahoma"/>
            <family val="2"/>
          </rPr>
          <t>Nasir, Sardar</t>
        </r>
      </text>
    </comment>
    <comment ref="J540" authorId="0" shapeId="0" xr:uid="{A564FD08-111E-43F0-BD27-9D5F95F18811}">
      <text>
        <r>
          <rPr>
            <sz val="9"/>
            <color indexed="81"/>
            <rFont val="Tahoma"/>
            <family val="2"/>
          </rPr>
          <t>Zubair, Mahfooz</t>
        </r>
      </text>
    </comment>
    <comment ref="J541" authorId="0" shapeId="0" xr:uid="{7518766E-FAB4-4C20-A8E2-02E05D0A71D8}">
      <text>
        <r>
          <rPr>
            <sz val="9"/>
            <color indexed="81"/>
            <rFont val="Tahoma"/>
            <family val="2"/>
          </rPr>
          <t>Nasir, Sardar</t>
        </r>
      </text>
    </comment>
    <comment ref="J542" authorId="0" shapeId="0" xr:uid="{63964659-FEBC-4420-BC87-032F6C99CC48}">
      <text>
        <r>
          <rPr>
            <sz val="9"/>
            <color indexed="81"/>
            <rFont val="Tahoma"/>
            <family val="2"/>
          </rPr>
          <t>Adnan, Salman, Jaffar, Waseem, Faheem, Mokarram, Naque, GhurahuGond, Sadiq Hussain, Sadiq Ali, Asif, Danish, Nayaz, Arbaz, Mustakim, Afzal, Dinnies, Kumar</t>
        </r>
      </text>
    </comment>
    <comment ref="J543" authorId="0" shapeId="0" xr:uid="{2998B9D1-4F65-4454-9FB4-64873940363C}">
      <text>
        <r>
          <rPr>
            <sz val="9"/>
            <color indexed="81"/>
            <rFont val="Tahoma"/>
            <family val="2"/>
          </rPr>
          <t>Zubair, Mahfooz</t>
        </r>
      </text>
    </comment>
    <comment ref="J544" authorId="0" shapeId="0" xr:uid="{B52D4F08-5ACB-48D9-B30E-EB04ED7878DB}">
      <text>
        <r>
          <rPr>
            <sz val="9"/>
            <color indexed="81"/>
            <rFont val="Tahoma"/>
            <family val="2"/>
          </rPr>
          <t>Zubair, Mahfooz</t>
        </r>
      </text>
    </comment>
    <comment ref="J545" authorId="0" shapeId="0" xr:uid="{1063AE9A-58BD-481B-9FBC-83505E4188B3}">
      <text>
        <r>
          <rPr>
            <sz val="9"/>
            <color indexed="81"/>
            <rFont val="Tahoma"/>
            <family val="2"/>
          </rPr>
          <t>George, Mario, Anthony, Erickson</t>
        </r>
      </text>
    </comment>
    <comment ref="J546" authorId="0" shapeId="0" xr:uid="{8D47E04A-38E4-41A7-B4F2-BD5860DCA3AE}">
      <text>
        <r>
          <rPr>
            <sz val="9"/>
            <color indexed="81"/>
            <rFont val="Tahoma"/>
            <family val="2"/>
          </rPr>
          <t>Adnan, Salman, Jaffar, Kumar, Mokarram, Faheem, Waseem, Naque, Sadiq Ali</t>
        </r>
      </text>
    </comment>
    <comment ref="J547" authorId="0" shapeId="0" xr:uid="{2699D43F-8458-4CFB-8574-6126F7301BFE}">
      <text>
        <r>
          <rPr>
            <sz val="9"/>
            <color indexed="81"/>
            <rFont val="Tahoma"/>
            <family val="2"/>
          </rPr>
          <t>George, Mario, Anthony</t>
        </r>
      </text>
    </comment>
    <comment ref="J548" authorId="0" shapeId="0" xr:uid="{013BE1EA-E692-474F-961F-FE8B68AB90C6}">
      <text>
        <r>
          <rPr>
            <sz val="9"/>
            <color indexed="81"/>
            <rFont val="Tahoma"/>
            <family val="2"/>
          </rPr>
          <t>Sadiq Hussain, Mustakim, Afzal, Nayaz, Danish, Arbaz, Asif, Dinnies, GhurahuGond</t>
        </r>
      </text>
    </comment>
    <comment ref="J549" authorId="0" shapeId="0" xr:uid="{422FFA62-7541-429F-B685-3DA2A7AA8F22}">
      <text>
        <r>
          <rPr>
            <sz val="9"/>
            <color indexed="81"/>
            <rFont val="Tahoma"/>
            <family val="2"/>
          </rPr>
          <t>Nasir, Sardar</t>
        </r>
      </text>
    </comment>
    <comment ref="J550" authorId="0" shapeId="0" xr:uid="{9705A7C3-04E3-4EC4-97E8-AAC71315EDBC}">
      <text>
        <r>
          <rPr>
            <sz val="9"/>
            <color indexed="81"/>
            <rFont val="Tahoma"/>
            <family val="2"/>
          </rPr>
          <t>Zubair, Mahfooz</t>
        </r>
      </text>
    </comment>
    <comment ref="J551" authorId="0" shapeId="0" xr:uid="{58C7DC0B-B8C8-438E-94A1-E67E5C81332D}">
      <text>
        <r>
          <rPr>
            <sz val="9"/>
            <color indexed="81"/>
            <rFont val="Tahoma"/>
            <family val="2"/>
          </rPr>
          <t>Zubair, Mahfooz</t>
        </r>
      </text>
    </comment>
    <comment ref="J552" authorId="0" shapeId="0" xr:uid="{2FEFDA14-A8FD-4D1E-A451-300FA62165BC}">
      <text>
        <r>
          <rPr>
            <sz val="9"/>
            <color indexed="81"/>
            <rFont val="Tahoma"/>
            <family val="2"/>
          </rPr>
          <t>Sadiq Hussain, Mustakim, Afzal, Nayaz, Danish, Arbaz, Asif, Dinnies, GhurahuGond, Adnan, Salman, Jaffar, Kumar, Faheem, Waseem, Naque, Mokarram, Sadiq Ali</t>
        </r>
      </text>
    </comment>
    <comment ref="J553" authorId="0" shapeId="0" xr:uid="{E1A7F162-A809-4243-9978-1C8CCCCF22F6}">
      <text>
        <r>
          <rPr>
            <sz val="9"/>
            <color indexed="81"/>
            <rFont val="Tahoma"/>
            <family val="2"/>
          </rPr>
          <t>Zubair, Mahfooz</t>
        </r>
      </text>
    </comment>
    <comment ref="J554" authorId="0" shapeId="0" xr:uid="{6D553988-33C0-43F7-9DAA-6B7029D7290B}">
      <text>
        <r>
          <rPr>
            <sz val="9"/>
            <color indexed="81"/>
            <rFont val="Tahoma"/>
            <family val="2"/>
          </rPr>
          <t>Nasir, Sardar</t>
        </r>
      </text>
    </comment>
    <comment ref="J555" authorId="0" shapeId="0" xr:uid="{FA8FE70C-44AD-46E7-B7E6-7C559DB4C00D}">
      <text>
        <r>
          <rPr>
            <sz val="9"/>
            <color indexed="81"/>
            <rFont val="Tahoma"/>
            <family val="2"/>
          </rPr>
          <t>Zubair, Mahfooz</t>
        </r>
      </text>
    </comment>
    <comment ref="J556" authorId="0" shapeId="0" xr:uid="{7A255348-5CA2-4772-B061-ECFD87D43238}">
      <text>
        <r>
          <rPr>
            <sz val="9"/>
            <color indexed="81"/>
            <rFont val="Tahoma"/>
            <family val="2"/>
          </rPr>
          <t>Nasir, Sardar</t>
        </r>
      </text>
    </comment>
    <comment ref="J557" authorId="0" shapeId="0" xr:uid="{991B2E38-EA9E-45E9-B2C1-39DF5A6F53F3}">
      <text>
        <r>
          <rPr>
            <sz val="9"/>
            <color indexed="81"/>
            <rFont val="Tahoma"/>
            <family val="2"/>
          </rPr>
          <t>George, Mario, Anthony, Erickson</t>
        </r>
      </text>
    </comment>
    <comment ref="J558" authorId="0" shapeId="0" xr:uid="{AFA60736-366B-426B-B2B4-640D54C9D816}">
      <text/>
    </comment>
    <comment ref="J559" authorId="0" shapeId="0" xr:uid="{AD3B2B80-F8DF-4391-A1D1-055FDFDABC07}">
      <text>
        <r>
          <rPr>
            <sz val="9"/>
            <color indexed="81"/>
            <rFont val="Tahoma"/>
            <family val="2"/>
          </rPr>
          <t>Sadiq Hussain, Sadiq Ali, GhurahuGond, Mustakim, Afzal, Nayaz, Danish, Asif, Dinnies, Arbaz, Adnan, Salman, Jaffar, Kumar, Faheem, Waseem, Naque, Mokarram</t>
        </r>
      </text>
    </comment>
    <comment ref="J560" authorId="0" shapeId="0" xr:uid="{070D8F3B-4596-4BC4-9513-5F45569CB5D0}">
      <text>
        <r>
          <rPr>
            <sz val="9"/>
            <color indexed="81"/>
            <rFont val="Tahoma"/>
            <family val="2"/>
          </rPr>
          <t>George, Mario, Anthony, Erickson</t>
        </r>
      </text>
    </comment>
    <comment ref="J561" authorId="0" shapeId="0" xr:uid="{B5C80529-5EB2-41C0-8273-7053EB203BEC}">
      <text>
        <r>
          <rPr>
            <sz val="9"/>
            <color indexed="81"/>
            <rFont val="Tahoma"/>
            <family val="2"/>
          </rPr>
          <t>Zubair, Mahfooz</t>
        </r>
      </text>
    </comment>
    <comment ref="J562" authorId="0" shapeId="0" xr:uid="{F8201C7C-BA5F-426E-B62F-DE5A9BB92D8D}">
      <text>
        <r>
          <rPr>
            <sz val="9"/>
            <color indexed="81"/>
            <rFont val="Tahoma"/>
            <family val="2"/>
          </rPr>
          <t>Nasir, Sardar</t>
        </r>
      </text>
    </comment>
    <comment ref="J563" authorId="0" shapeId="0" xr:uid="{FC4630D6-CFCF-4EE3-B1B9-186C2D668FE3}">
      <text>
        <r>
          <rPr>
            <sz val="9"/>
            <color indexed="81"/>
            <rFont val="Tahoma"/>
            <family val="2"/>
          </rPr>
          <t>Nasir, Sardar</t>
        </r>
      </text>
    </comment>
    <comment ref="J564" authorId="0" shapeId="0" xr:uid="{3AAF4006-271F-424F-8F7E-39E521DA0495}">
      <text>
        <r>
          <rPr>
            <sz val="9"/>
            <color indexed="81"/>
            <rFont val="Tahoma"/>
            <family val="2"/>
          </rPr>
          <t>Zubair, Mahfooz</t>
        </r>
      </text>
    </comment>
    <comment ref="J565" authorId="0" shapeId="0" xr:uid="{ED8CA5B4-0A89-4CD1-8D55-A33158F71B8B}">
      <text>
        <r>
          <rPr>
            <sz val="9"/>
            <color indexed="81"/>
            <rFont val="Tahoma"/>
            <family val="2"/>
          </rPr>
          <t>George, Mario, Anthony, Erickson</t>
        </r>
      </text>
    </comment>
    <comment ref="J566" authorId="0" shapeId="0" xr:uid="{C0233B2B-F4EA-461F-8CEF-0F31C4807725}">
      <text>
        <r>
          <rPr>
            <sz val="9"/>
            <color indexed="81"/>
            <rFont val="Tahoma"/>
            <family val="2"/>
          </rPr>
          <t>Sadiq Hussain, Sadiq Ali, GhurahuGond, Mustakim, Afzal, Nayaz, Danish, Asif, Dinnies, Arbaz, Adnan, Salman, Jaffar, Kumar, Faheem, Waseem, Naque, Mokarram</t>
        </r>
      </text>
    </comment>
    <comment ref="J567" authorId="0" shapeId="0" xr:uid="{5CF84F2B-5314-4541-A91D-76AA59003AF4}">
      <text>
        <r>
          <rPr>
            <sz val="9"/>
            <color indexed="81"/>
            <rFont val="Tahoma"/>
            <family val="2"/>
          </rPr>
          <t>George, Mario, Anthony, Erickson</t>
        </r>
      </text>
    </comment>
    <comment ref="J568" authorId="0" shapeId="0" xr:uid="{35EAEBC3-FCCA-4908-937E-E275FAD2FABD}">
      <text>
        <r>
          <rPr>
            <sz val="9"/>
            <color indexed="81"/>
            <rFont val="Tahoma"/>
            <family val="2"/>
          </rPr>
          <t>Zubair, Mahfooz</t>
        </r>
      </text>
    </comment>
    <comment ref="J569" authorId="0" shapeId="0" xr:uid="{A225E663-194B-41A5-BDEE-0248CBBD8A70}">
      <text>
        <r>
          <rPr>
            <sz val="9"/>
            <color indexed="81"/>
            <rFont val="Tahoma"/>
            <family val="2"/>
          </rPr>
          <t>Nasir, Sardar</t>
        </r>
      </text>
    </comment>
    <comment ref="J570" authorId="0" shapeId="0" xr:uid="{F173B198-AFAD-4BF9-AF11-7635B4E439EF}">
      <text>
        <r>
          <rPr>
            <sz val="9"/>
            <color indexed="81"/>
            <rFont val="Tahoma"/>
            <family val="2"/>
          </rPr>
          <t>Nasir, Sardar</t>
        </r>
      </text>
    </comment>
    <comment ref="J571" authorId="0" shapeId="0" xr:uid="{93BDF912-AC91-4862-925E-BCF8B210FE0A}">
      <text>
        <r>
          <rPr>
            <sz val="9"/>
            <color indexed="81"/>
            <rFont val="Tahoma"/>
            <family val="2"/>
          </rPr>
          <t>Zubair, Mahfooz</t>
        </r>
      </text>
    </comment>
    <comment ref="J572" authorId="0" shapeId="0" xr:uid="{EFD2243A-CE01-4EF3-8EB2-4E7A65AEACBB}">
      <text>
        <r>
          <rPr>
            <sz val="9"/>
            <color indexed="81"/>
            <rFont val="Tahoma"/>
            <family val="2"/>
          </rPr>
          <t>Sadiq Hussain, Sadiq Ali, GhurahuGond, Mustakim, Afzal, Nayaz, Danish, Asif, Dinnies, Arbaz, Adnan, Salman, Jaffar, Kumar, Faheem, Waseem, Naque, Mokarram</t>
        </r>
      </text>
    </comment>
    <comment ref="J573" authorId="0" shapeId="0" xr:uid="{BF07941D-4BFC-4B3D-92B3-BE6810B29DD5}">
      <text>
        <r>
          <rPr>
            <sz val="9"/>
            <color indexed="81"/>
            <rFont val="Tahoma"/>
            <family val="2"/>
          </rPr>
          <t>George, Mario, Anthony, Erickson</t>
        </r>
      </text>
    </comment>
    <comment ref="J574" authorId="0" shapeId="0" xr:uid="{2FAE6080-CF4C-417D-A280-5E93BCF6DF66}">
      <text>
        <r>
          <rPr>
            <sz val="9"/>
            <color indexed="81"/>
            <rFont val="Tahoma"/>
            <family val="2"/>
          </rPr>
          <t>Zubair, Mahfooz</t>
        </r>
      </text>
    </comment>
    <comment ref="J575" authorId="0" shapeId="0" xr:uid="{EC68726A-5CC6-4C4B-8253-10321206291A}">
      <text>
        <r>
          <rPr>
            <sz val="9"/>
            <color indexed="81"/>
            <rFont val="Tahoma"/>
            <family val="2"/>
          </rPr>
          <t>Nasir, Sardar</t>
        </r>
      </text>
    </comment>
    <comment ref="J576" authorId="0" shapeId="0" xr:uid="{1F63EF63-E50B-4967-A0F1-33F80B7D1E65}">
      <text>
        <r>
          <rPr>
            <sz val="9"/>
            <color indexed="81"/>
            <rFont val="Tahoma"/>
            <family val="2"/>
          </rPr>
          <t>Nasir, Sardar</t>
        </r>
      </text>
    </comment>
    <comment ref="J577" authorId="0" shapeId="0" xr:uid="{1BF28F0D-3319-4AEA-9B02-681E41FF77BE}">
      <text>
        <r>
          <rPr>
            <sz val="9"/>
            <color indexed="81"/>
            <rFont val="Tahoma"/>
            <family val="2"/>
          </rPr>
          <t>Zubair, Mahfooz</t>
        </r>
      </text>
    </comment>
    <comment ref="J578" authorId="0" shapeId="0" xr:uid="{56951A9C-F08A-4DB1-92E2-D4E6B488E1AA}">
      <text>
        <r>
          <rPr>
            <sz val="9"/>
            <color indexed="81"/>
            <rFont val="Tahoma"/>
            <family val="2"/>
          </rPr>
          <t>George, Mario, Anthony, Erickson</t>
        </r>
      </text>
    </comment>
    <comment ref="J579" authorId="0" shapeId="0" xr:uid="{B7906BA9-7CF1-4BC5-91A9-C79F4BE56FEF}">
      <text>
        <r>
          <rPr>
            <sz val="9"/>
            <color indexed="81"/>
            <rFont val="Tahoma"/>
            <family val="2"/>
          </rPr>
          <t>Zubair, Mahfooz</t>
        </r>
      </text>
    </comment>
    <comment ref="J580" authorId="0" shapeId="0" xr:uid="{451A2C00-702B-43DA-92B2-6C833817C52E}">
      <text>
        <r>
          <rPr>
            <sz val="9"/>
            <color indexed="81"/>
            <rFont val="Tahoma"/>
            <family val="2"/>
          </rPr>
          <t>Nasir, Sardar</t>
        </r>
      </text>
    </comment>
    <comment ref="J581" authorId="0" shapeId="0" xr:uid="{2F4EABCB-CFE2-46BE-9EBE-2E98D9FEA3F4}">
      <text>
        <r>
          <rPr>
            <sz val="9"/>
            <color indexed="81"/>
            <rFont val="Tahoma"/>
            <family val="2"/>
          </rPr>
          <t>Nasir, Sardar</t>
        </r>
      </text>
    </comment>
    <comment ref="J582" authorId="0" shapeId="0" xr:uid="{EBD942E8-D15D-4007-881D-ED92E827DB5D}">
      <text>
        <r>
          <rPr>
            <sz val="9"/>
            <color indexed="81"/>
            <rFont val="Tahoma"/>
            <family val="2"/>
          </rPr>
          <t>Zubair, Mahfooz</t>
        </r>
      </text>
    </comment>
    <comment ref="J583" authorId="0" shapeId="0" xr:uid="{ED429954-4233-4663-B8DF-7AE471A85FCC}">
      <text>
        <r>
          <rPr>
            <sz val="9"/>
            <color indexed="81"/>
            <rFont val="Tahoma"/>
            <family val="2"/>
          </rPr>
          <t>Sadiq Hussain, Sadiq Ali, GhurahuGond, Mustakim, Afzal, Nayaz, Danish, Asif, Dinnies, Arbaz, Adnan, Salman, Jaffar, Kumar, Faheem, Waseem, Naque, Mokarram</t>
        </r>
      </text>
    </comment>
    <comment ref="J584" authorId="0" shapeId="0" xr:uid="{8A51E08E-51D1-454A-A9BE-8B35B92138D2}">
      <text>
        <r>
          <rPr>
            <sz val="9"/>
            <color indexed="81"/>
            <rFont val="Tahoma"/>
            <family val="2"/>
          </rPr>
          <t>George, Mario, Anthony, Erickson</t>
        </r>
      </text>
    </comment>
    <comment ref="J585" authorId="0" shapeId="0" xr:uid="{DFADF718-3BD1-4854-B82D-8E7E76D1473E}">
      <text>
        <r>
          <rPr>
            <sz val="9"/>
            <color indexed="81"/>
            <rFont val="Tahoma"/>
            <family val="2"/>
          </rPr>
          <t>Zubair, Mahfooz</t>
        </r>
      </text>
    </comment>
    <comment ref="J586" authorId="0" shapeId="0" xr:uid="{B92B0BE5-F15F-4753-B6C0-DDAA2987339D}">
      <text>
        <r>
          <rPr>
            <sz val="9"/>
            <color indexed="81"/>
            <rFont val="Tahoma"/>
            <family val="2"/>
          </rPr>
          <t>Nasir, Sardar</t>
        </r>
      </text>
    </comment>
    <comment ref="J587" authorId="0" shapeId="0" xr:uid="{B7E1F802-B8D6-4A8A-BADA-E2C67DFE7111}">
      <text>
        <r>
          <rPr>
            <sz val="9"/>
            <color indexed="81"/>
            <rFont val="Tahoma"/>
            <family val="2"/>
          </rPr>
          <t>Nasir, Sardar</t>
        </r>
      </text>
    </comment>
    <comment ref="J588" authorId="0" shapeId="0" xr:uid="{05C5F205-0075-4830-8B26-D62BDB5C3F48}">
      <text>
        <r>
          <rPr>
            <sz val="9"/>
            <color indexed="81"/>
            <rFont val="Tahoma"/>
            <family val="2"/>
          </rPr>
          <t>Zubair, Mahfooz</t>
        </r>
      </text>
    </comment>
    <comment ref="J589" authorId="0" shapeId="0" xr:uid="{ADEE3B82-97ED-4DC4-AD9A-D9143602AE01}">
      <text>
        <r>
          <rPr>
            <sz val="9"/>
            <color indexed="81"/>
            <rFont val="Tahoma"/>
            <family val="2"/>
          </rPr>
          <t>Sadiq Hussain, Sadiq Ali, GhurahuGond, Mustakim, Afzal, Nayaz, Danish, Asif, Dinnies, Arbaz, Adnan, Salman, Jaffar, Kumar, Faheem, Waseem, Naque, Mokarram</t>
        </r>
      </text>
    </comment>
    <comment ref="J590" authorId="0" shapeId="0" xr:uid="{290D0D1A-FEA3-4DD6-AF0C-8DFB3E4F15DE}">
      <text>
        <r>
          <rPr>
            <sz val="9"/>
            <color indexed="81"/>
            <rFont val="Tahoma"/>
            <family val="2"/>
          </rPr>
          <t>George, Mario, Anthony, Erickson</t>
        </r>
      </text>
    </comment>
    <comment ref="J591" authorId="0" shapeId="0" xr:uid="{73BD407A-D2CC-4BFE-829F-584955F18457}">
      <text>
        <r>
          <rPr>
            <sz val="9"/>
            <color indexed="81"/>
            <rFont val="Tahoma"/>
            <family val="2"/>
          </rPr>
          <t>Zubair, Mahfooz</t>
        </r>
      </text>
    </comment>
    <comment ref="J592" authorId="0" shapeId="0" xr:uid="{D87A187B-5194-4268-9AFD-75EEC46B4343}">
      <text>
        <r>
          <rPr>
            <sz val="9"/>
            <color indexed="81"/>
            <rFont val="Tahoma"/>
            <family val="2"/>
          </rPr>
          <t>Nasir, Sardar</t>
        </r>
      </text>
    </comment>
    <comment ref="J593" authorId="0" shapeId="0" xr:uid="{36BC02A4-AD0E-482A-B5E9-D2485B4FCB1D}">
      <text>
        <r>
          <rPr>
            <sz val="9"/>
            <color indexed="81"/>
            <rFont val="Tahoma"/>
            <family val="2"/>
          </rPr>
          <t>Nasir, Sardar</t>
        </r>
      </text>
    </comment>
    <comment ref="J594" authorId="0" shapeId="0" xr:uid="{A4E8AEF4-27EB-4247-8889-214C5FBCE64F}">
      <text>
        <r>
          <rPr>
            <sz val="9"/>
            <color indexed="81"/>
            <rFont val="Tahoma"/>
            <family val="2"/>
          </rPr>
          <t>Zubair, Mahfooz</t>
        </r>
      </text>
    </comment>
    <comment ref="J595" authorId="0" shapeId="0" xr:uid="{C08F2F81-9449-454C-8B90-6C762EE91BF8}">
      <text>
        <r>
          <rPr>
            <sz val="9"/>
            <color indexed="81"/>
            <rFont val="Tahoma"/>
            <family val="2"/>
          </rPr>
          <t>Sadiq Hussain, Sadiq Ali, GhurahuGond, Mustakim, Afzal, Nayaz, Danish, Asif, Dinnies, Arbaz, Adnan, Salman, Jaffar, Kumar, Faheem, Waseem, Naque, Mokarram</t>
        </r>
      </text>
    </comment>
    <comment ref="J596" authorId="0" shapeId="0" xr:uid="{A9316BAE-2F9E-4087-BB5B-9FE519016223}">
      <text>
        <r>
          <rPr>
            <sz val="9"/>
            <color indexed="81"/>
            <rFont val="Tahoma"/>
            <family val="2"/>
          </rPr>
          <t>Danish, GhurahuGond, Nasir, Mahfooz</t>
        </r>
      </text>
    </comment>
    <comment ref="J597" authorId="0" shapeId="0" xr:uid="{2C684644-1E6E-4882-911A-34AF77DF5625}">
      <text>
        <r>
          <rPr>
            <sz val="9"/>
            <color indexed="81"/>
            <rFont val="Tahoma"/>
            <family val="2"/>
          </rPr>
          <t>Danish, GhurahuGond, Nasir, Mahfooz</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lenovo</author>
  </authors>
  <commentList>
    <comment ref="J3" authorId="0" shapeId="0" xr:uid="{8361E316-C140-4B06-82E3-B508452E64FA}">
      <text>
        <r>
          <rPr>
            <sz val="9"/>
            <color indexed="81"/>
            <rFont val="Tahoma"/>
            <family val="2"/>
          </rPr>
          <t>Kumar, Jaffar, Mustakim, Mokarram, Adnan, Faheem, Afzal, Salman, Asif, Rizwan, Naque</t>
        </r>
      </text>
    </comment>
    <comment ref="J4" authorId="0" shapeId="0" xr:uid="{02830333-241E-4E19-AFAA-09BC47B836E2}">
      <text>
        <r>
          <rPr>
            <sz val="9"/>
            <color indexed="81"/>
            <rFont val="Tahoma"/>
            <family val="2"/>
          </rPr>
          <t>Zubair, Mahfooz</t>
        </r>
      </text>
    </comment>
    <comment ref="J5" authorId="0" shapeId="0" xr:uid="{A80D27F7-F823-41E4-8B3A-511B53DB826B}">
      <text>
        <r>
          <rPr>
            <sz val="9"/>
            <color indexed="81"/>
            <rFont val="Tahoma"/>
            <family val="2"/>
          </rPr>
          <t>Zubair, Mahfooz</t>
        </r>
      </text>
    </comment>
    <comment ref="J6" authorId="0" shapeId="0" xr:uid="{C430C477-6A8C-4162-949E-448DE98154E1}">
      <text>
        <r>
          <rPr>
            <sz val="9"/>
            <color indexed="81"/>
            <rFont val="Tahoma"/>
            <family val="2"/>
          </rPr>
          <t>Mario, George, Erickson, Anthony</t>
        </r>
      </text>
    </comment>
    <comment ref="J7" authorId="0" shapeId="0" xr:uid="{9C08820F-705B-49E6-A695-8F7992988DF7}">
      <text>
        <r>
          <rPr>
            <sz val="9"/>
            <color indexed="81"/>
            <rFont val="Tahoma"/>
            <family val="2"/>
          </rPr>
          <t>Kumar, Mustakim, Adnan, Jaffar, Mokarram, Faheem, Salman</t>
        </r>
      </text>
    </comment>
    <comment ref="J8" authorId="0" shapeId="0" xr:uid="{3210EA75-FBD4-4DE4-B4FB-477B2ADDEF9D}">
      <text>
        <r>
          <rPr>
            <sz val="9"/>
            <color indexed="81"/>
            <rFont val="Tahoma"/>
            <family val="2"/>
          </rPr>
          <t>Sadique, Hassan, Kumar, Danish, Arbaaz</t>
        </r>
      </text>
    </comment>
    <comment ref="J9" authorId="0" shapeId="0" xr:uid="{E5ED3694-9C47-4FCA-8EC2-3F6F6D6171C7}">
      <text>
        <r>
          <rPr>
            <sz val="9"/>
            <color indexed="81"/>
            <rFont val="Tahoma"/>
            <family val="2"/>
          </rPr>
          <t>Afzal, Jaffar, Asif, Danish, Mahfooz, Zubair, Rizwan</t>
        </r>
      </text>
    </comment>
    <comment ref="J10" authorId="0" shapeId="0" xr:uid="{8DCFC3C7-E8A5-4E27-8C1B-B09EE76F0329}">
      <text>
        <r>
          <rPr>
            <sz val="9"/>
            <color indexed="81"/>
            <rFont val="Tahoma"/>
            <family val="2"/>
          </rPr>
          <t>Zubair, Mahfooz</t>
        </r>
      </text>
    </comment>
    <comment ref="J11" authorId="0" shapeId="0" xr:uid="{5D6CA700-985C-4B7B-884C-79763BBF952D}">
      <text>
        <r>
          <rPr>
            <sz val="9"/>
            <color indexed="81"/>
            <rFont val="Tahoma"/>
            <family val="2"/>
          </rPr>
          <t>Erickson, Anthony, Mario, George</t>
        </r>
      </text>
    </comment>
    <comment ref="J12" authorId="0" shapeId="0" xr:uid="{4A8210AB-CC17-460B-B238-42F9F15E45EF}">
      <text>
        <r>
          <rPr>
            <sz val="9"/>
            <color indexed="81"/>
            <rFont val="Tahoma"/>
            <family val="2"/>
          </rPr>
          <t>Adnan, Sardar</t>
        </r>
      </text>
    </comment>
    <comment ref="J13" authorId="0" shapeId="0" xr:uid="{13A8F17F-CE30-4257-BFBF-C5FA26C9AD2E}">
      <text>
        <r>
          <rPr>
            <sz val="9"/>
            <color indexed="81"/>
            <rFont val="Tahoma"/>
            <family val="2"/>
          </rPr>
          <t>Zubair, Mahfooz, Danish, Naque, Kumar</t>
        </r>
      </text>
    </comment>
    <comment ref="J14" authorId="0" shapeId="0" xr:uid="{90AF54F5-1DE0-4D34-ACD6-34D347E7376D}">
      <text>
        <r>
          <rPr>
            <sz val="9"/>
            <color indexed="81"/>
            <rFont val="Tahoma"/>
            <family val="2"/>
          </rPr>
          <t>Zubair, Mahfooz</t>
        </r>
      </text>
    </comment>
    <comment ref="J15" authorId="0" shapeId="0" xr:uid="{5482FC43-234C-4917-8ACF-1C0B5F22F3AD}">
      <text>
        <r>
          <rPr>
            <sz val="9"/>
            <color indexed="81"/>
            <rFont val="Tahoma"/>
            <family val="2"/>
          </rPr>
          <t>Mario, George, Erickson, Anthony</t>
        </r>
      </text>
    </comment>
    <comment ref="J16" authorId="0" shapeId="0" xr:uid="{3FE95A38-C84C-4B03-ACED-D05BEA362E46}">
      <text>
        <r>
          <rPr>
            <sz val="9"/>
            <color indexed="81"/>
            <rFont val="Tahoma"/>
            <family val="2"/>
          </rPr>
          <t>Sardar, NasirBatwale</t>
        </r>
      </text>
    </comment>
    <comment ref="J17" authorId="0" shapeId="0" xr:uid="{CD21FC4C-1E91-464A-BF1B-A694B1CE0085}">
      <text>
        <r>
          <rPr>
            <sz val="9"/>
            <color indexed="81"/>
            <rFont val="Tahoma"/>
            <family val="2"/>
          </rPr>
          <t>Anthony, Erickson, Mario, George</t>
        </r>
      </text>
    </comment>
    <comment ref="J18" authorId="0" shapeId="0" xr:uid="{D2BDCA6A-87EC-4C61-B8A3-CE2EB76F186F}">
      <text>
        <r>
          <rPr>
            <sz val="9"/>
            <color indexed="81"/>
            <rFont val="Tahoma"/>
            <family val="2"/>
          </rPr>
          <t>Erickson</t>
        </r>
      </text>
    </comment>
    <comment ref="J19" authorId="0" shapeId="0" xr:uid="{1A39014A-F000-4D1B-B1AB-B0CAF26BF9AC}">
      <text>
        <r>
          <rPr>
            <sz val="9"/>
            <color indexed="81"/>
            <rFont val="Tahoma"/>
            <family val="2"/>
          </rPr>
          <t>Erickson, Mario, George, Anthony</t>
        </r>
      </text>
    </comment>
    <comment ref="J20" authorId="0" shapeId="0" xr:uid="{460BC7ED-EFF3-4EDE-8EEE-2CF0DD36371D}">
      <text>
        <r>
          <rPr>
            <sz val="9"/>
            <color indexed="81"/>
            <rFont val="Tahoma"/>
            <family val="2"/>
          </rPr>
          <t>Jaffar, Adnan, Kumar, Afzal, Naque, Mokarram, Mustakim, Salman, Faheem, Asif, Rizwan, Danish</t>
        </r>
      </text>
    </comment>
    <comment ref="J21" authorId="0" shapeId="0" xr:uid="{0859F9C2-041D-442B-AF85-C3654633D193}">
      <text>
        <r>
          <rPr>
            <sz val="9"/>
            <color indexed="81"/>
            <rFont val="Tahoma"/>
            <family val="2"/>
          </rPr>
          <t>Arbaaz, Sadique, Naque, Faheem, GhurahuGond</t>
        </r>
      </text>
    </comment>
    <comment ref="J22" authorId="0" shapeId="0" xr:uid="{3E39DDA1-1CC8-4F0B-8C13-736BB2DDA07A}">
      <text>
        <r>
          <rPr>
            <sz val="9"/>
            <color indexed="81"/>
            <rFont val="Tahoma"/>
            <family val="2"/>
          </rPr>
          <t>NasirBatwale, Sardar</t>
        </r>
      </text>
    </comment>
    <comment ref="J23" authorId="0" shapeId="0" xr:uid="{9D8657B2-4D68-40D4-9D1A-D0CE47678455}">
      <text>
        <r>
          <rPr>
            <sz val="9"/>
            <color indexed="81"/>
            <rFont val="Tahoma"/>
            <family val="2"/>
          </rPr>
          <t>Zubair, Mahfooz</t>
        </r>
      </text>
    </comment>
    <comment ref="J24" authorId="0" shapeId="0" xr:uid="{980D1A20-B449-4463-A779-4431059E984E}">
      <text>
        <r>
          <rPr>
            <sz val="9"/>
            <color indexed="81"/>
            <rFont val="Tahoma"/>
            <family val="2"/>
          </rPr>
          <t>Sadique, Arbaaz, Danish, Jaffar, Hassan</t>
        </r>
      </text>
    </comment>
    <comment ref="J25" authorId="0" shapeId="0" xr:uid="{3D7EB0A0-FB89-4411-B9D4-21B7E56BD4E7}">
      <text>
        <r>
          <rPr>
            <sz val="9"/>
            <color indexed="81"/>
            <rFont val="Tahoma"/>
            <family val="2"/>
          </rPr>
          <t>Kumar, Adnan, Jaffar, Asif, Mokarram, Mustakim, Afzal, Salman, GhurahuGond, Naque, Danish, Rizwan, Hassan</t>
        </r>
      </text>
    </comment>
    <comment ref="J26" authorId="0" shapeId="0" xr:uid="{88D48616-5574-45E5-A9C9-336B3ECFA139}">
      <text>
        <r>
          <rPr>
            <sz val="9"/>
            <color indexed="81"/>
            <rFont val="Tahoma"/>
            <family val="2"/>
          </rPr>
          <t>Asif, Faheem, Jaffar, Adnan, Kumar, Afzal, Danish, Rizwan, Mustakim, Salman, Mokarram, Naque</t>
        </r>
      </text>
    </comment>
    <comment ref="J27" authorId="0" shapeId="0" xr:uid="{873CEA99-A7BA-434F-A492-E211AEB5A1F5}">
      <text>
        <r>
          <rPr>
            <sz val="9"/>
            <color indexed="81"/>
            <rFont val="Tahoma"/>
            <family val="2"/>
          </rPr>
          <t>Sardar, NasirBatwale</t>
        </r>
      </text>
    </comment>
    <comment ref="J28" authorId="0" shapeId="0" xr:uid="{B3E090FF-CF3E-493A-BF15-1D9E25BA1FCB}">
      <text>
        <r>
          <rPr>
            <sz val="9"/>
            <color indexed="81"/>
            <rFont val="Tahoma"/>
            <family val="2"/>
          </rPr>
          <t>Zubair, Danish</t>
        </r>
      </text>
    </comment>
    <comment ref="J29" authorId="0" shapeId="0" xr:uid="{4AD65279-73B8-4A4F-89F1-30D00F551FB0}">
      <text>
        <r>
          <rPr>
            <sz val="9"/>
            <color indexed="81"/>
            <rFont val="Tahoma"/>
            <family val="2"/>
          </rPr>
          <t>Zubair, Danish</t>
        </r>
      </text>
    </comment>
    <comment ref="J30" authorId="0" shapeId="0" xr:uid="{2049F93D-EC4F-404B-90FD-C9668C71745D}">
      <text>
        <r>
          <rPr>
            <sz val="9"/>
            <color indexed="81"/>
            <rFont val="Tahoma"/>
            <family val="2"/>
          </rPr>
          <t>Erickson, Anthony, George, Mario</t>
        </r>
      </text>
    </comment>
    <comment ref="J31" authorId="0" shapeId="0" xr:uid="{A766BCA7-2A89-4776-A0BF-98B412D33BE7}">
      <text>
        <r>
          <rPr>
            <sz val="9"/>
            <color indexed="81"/>
            <rFont val="Tahoma"/>
            <family val="2"/>
          </rPr>
          <t>Rizwan, Danish</t>
        </r>
      </text>
    </comment>
    <comment ref="J32" authorId="0" shapeId="0" xr:uid="{2C279533-FB0F-4926-8779-64302C4F9655}">
      <text>
        <r>
          <rPr>
            <sz val="9"/>
            <color indexed="81"/>
            <rFont val="Tahoma"/>
            <family val="2"/>
          </rPr>
          <t>Sardar, NasirBatwale</t>
        </r>
      </text>
    </comment>
    <comment ref="J33" authorId="0" shapeId="0" xr:uid="{406D3DA1-38C0-4A3E-9229-BDFC9046C9C7}">
      <text>
        <r>
          <rPr>
            <sz val="9"/>
            <color indexed="81"/>
            <rFont val="Tahoma"/>
            <family val="2"/>
          </rPr>
          <t>Afzal, Faheem, Rizwan, Naque, Asif, Mustakim, Mokarram, Mahfooz, Salman, Adnan, Danish, Kumar</t>
        </r>
      </text>
    </comment>
    <comment ref="J34" authorId="0" shapeId="0" xr:uid="{B57CD0EE-7907-4D68-BD07-FA0EB9E49AE0}">
      <text>
        <r>
          <rPr>
            <sz val="9"/>
            <color indexed="81"/>
            <rFont val="Tahoma"/>
            <family val="2"/>
          </rPr>
          <t>Anthony, Mario, George, Erickson</t>
        </r>
      </text>
    </comment>
    <comment ref="J35" authorId="0" shapeId="0" xr:uid="{8DEC058D-95C8-4889-85B8-54128EBF2DE2}">
      <text>
        <r>
          <rPr>
            <sz val="9"/>
            <color indexed="81"/>
            <rFont val="Tahoma"/>
            <family val="2"/>
          </rPr>
          <t>Zubair, Danish</t>
        </r>
      </text>
    </comment>
    <comment ref="J36" authorId="0" shapeId="0" xr:uid="{BF053E15-A082-4A91-BB67-0A436DCD3994}">
      <text>
        <r>
          <rPr>
            <sz val="9"/>
            <color indexed="81"/>
            <rFont val="Tahoma"/>
            <family val="2"/>
          </rPr>
          <t>Sardar, NasirBatwale</t>
        </r>
      </text>
    </comment>
    <comment ref="J37" authorId="0" shapeId="0" xr:uid="{F21BB294-6EA1-46DD-98DA-E6A632D23463}">
      <text>
        <r>
          <rPr>
            <sz val="9"/>
            <color indexed="81"/>
            <rFont val="Tahoma"/>
            <family val="2"/>
          </rPr>
          <t>Zubair, Mokarram, Sadique, Arbaaz, Kumar</t>
        </r>
      </text>
    </comment>
    <comment ref="J38" authorId="0" shapeId="0" xr:uid="{1F8C53C3-1CEA-47AB-A9A5-E3E7BD52DB4B}">
      <text>
        <r>
          <rPr>
            <sz val="9"/>
            <color indexed="81"/>
            <rFont val="Tahoma"/>
            <family val="2"/>
          </rPr>
          <t>Zubair, Mokarram, Arbaaz, Sadique, Kumar</t>
        </r>
      </text>
    </comment>
    <comment ref="J39" authorId="0" shapeId="0" xr:uid="{74D1EA5B-88B3-4C8A-81E6-DE89A9602C09}">
      <text>
        <r>
          <rPr>
            <sz val="9"/>
            <color indexed="81"/>
            <rFont val="Tahoma"/>
            <family val="2"/>
          </rPr>
          <t>Erickson, George, Mario, Anthony</t>
        </r>
      </text>
    </comment>
    <comment ref="J40" authorId="0" shapeId="0" xr:uid="{C4676541-B49E-4474-8E01-AE72058821F1}">
      <text>
        <r>
          <rPr>
            <sz val="9"/>
            <color indexed="81"/>
            <rFont val="Tahoma"/>
            <family val="2"/>
          </rPr>
          <t>Sardar, NasirBatwale</t>
        </r>
      </text>
    </comment>
    <comment ref="J41" authorId="0" shapeId="0" xr:uid="{FC36ED6F-EE53-4E8A-8518-E06B464BB4D3}">
      <text>
        <r>
          <rPr>
            <sz val="9"/>
            <color indexed="81"/>
            <rFont val="Tahoma"/>
            <family val="2"/>
          </rPr>
          <t>George, Erickson, Mario, Anthony</t>
        </r>
      </text>
    </comment>
    <comment ref="J42" authorId="0" shapeId="0" xr:uid="{EE3CCF6B-FCD8-4DFA-BC02-9BE7DA2BF0FC}">
      <text>
        <r>
          <rPr>
            <sz val="9"/>
            <color indexed="81"/>
            <rFont val="Tahoma"/>
            <family val="2"/>
          </rPr>
          <t>Zubair, Mokarram</t>
        </r>
      </text>
    </comment>
    <comment ref="J43" authorId="0" shapeId="0" xr:uid="{5415FF1E-E8BB-4A83-82F6-70435A4219A6}">
      <text>
        <r>
          <rPr>
            <sz val="9"/>
            <color indexed="81"/>
            <rFont val="Tahoma"/>
            <family val="2"/>
          </rPr>
          <t>Zubair, Mokarram</t>
        </r>
      </text>
    </comment>
    <comment ref="J44" authorId="0" shapeId="0" xr:uid="{EB1E93F7-0182-4DF0-AAB1-DBB40A1182BB}">
      <text>
        <r>
          <rPr>
            <sz val="9"/>
            <color indexed="81"/>
            <rFont val="Tahoma"/>
            <family val="2"/>
          </rPr>
          <t>Rizwan, Danish, Mahfooz, Salman, Adnan, Jaffar, Naque, Asif, Mustakim</t>
        </r>
      </text>
    </comment>
    <comment ref="J45" authorId="0" shapeId="0" xr:uid="{49E9D5BF-1D29-49F8-B105-A41F4F1C1B65}">
      <text>
        <r>
          <rPr>
            <sz val="9"/>
            <color indexed="81"/>
            <rFont val="Tahoma"/>
            <family val="2"/>
          </rPr>
          <t>Faheem, Wassem, Afzal, Arbaaz, Kumar, Salman, Adnan, George, Mario, Erickson, Anthony, Zubair, Mokarram, Jaffar, Rizwan, Asif</t>
        </r>
      </text>
    </comment>
    <comment ref="J46" authorId="0" shapeId="0" xr:uid="{437E4897-6F11-460D-990D-ED11EC38238F}">
      <text>
        <r>
          <rPr>
            <sz val="9"/>
            <color indexed="81"/>
            <rFont val="Tahoma"/>
            <family val="2"/>
          </rPr>
          <t>Kumar, Mahfooz, Naque, Mustakim</t>
        </r>
      </text>
    </comment>
    <comment ref="J47" authorId="0" shapeId="0" xr:uid="{6A65BA25-C850-4065-A43C-BF305D371C7D}">
      <text>
        <r>
          <rPr>
            <sz val="9"/>
            <color indexed="81"/>
            <rFont val="Tahoma"/>
            <family val="2"/>
          </rPr>
          <t>Sardar, NasirBatwale</t>
        </r>
      </text>
    </comment>
    <comment ref="J48" authorId="0" shapeId="0" xr:uid="{D1467FA2-17AC-4D51-A408-9FC3E535E2E3}">
      <text>
        <r>
          <rPr>
            <sz val="9"/>
            <color indexed="81"/>
            <rFont val="Tahoma"/>
            <family val="2"/>
          </rPr>
          <t>Wassem, Salman, Adnan, Mokarram, Kumar, Arbaaz, Danish, Faheem, Afzal, GhurahuGond, Mahfooz, Jaffar, Mustakim, Naque, Sardar, NasirBatwale</t>
        </r>
      </text>
    </comment>
    <comment ref="J49" authorId="0" shapeId="0" xr:uid="{CF374DA2-DE74-44BD-A410-457692A24014}">
      <text>
        <r>
          <rPr>
            <sz val="9"/>
            <color indexed="81"/>
            <rFont val="Tahoma"/>
            <family val="2"/>
          </rPr>
          <t>Wassem, Salman, Adnan, Mokarram, Kumar, Arbaaz, Danish, Faheem, Afzal, GhurahuGond, Mahfooz, Mustakim, Naque, Jaffar, Asif, Dinnies, Rizwan</t>
        </r>
      </text>
    </comment>
    <comment ref="J50" authorId="0" shapeId="0" xr:uid="{BF948CA4-7940-4578-86A1-C91B69E9E1AD}">
      <text>
        <r>
          <rPr>
            <sz val="9"/>
            <color indexed="81"/>
            <rFont val="Tahoma"/>
            <family val="2"/>
          </rPr>
          <t>Kumar, Arbaaz, Danish, Faheem, Afzal, GhurahuGond, Mahfooz, Mustakim, Naque, Asif, Dinnies</t>
        </r>
      </text>
    </comment>
    <comment ref="J51" authorId="0" shapeId="0" xr:uid="{9B6D6E82-2D42-488F-9D03-4E7713F40232}">
      <text>
        <r>
          <rPr>
            <sz val="9"/>
            <color indexed="81"/>
            <rFont val="Tahoma"/>
            <family val="2"/>
          </rPr>
          <t>Wassem, Salman, Adnan, Mokarram, Jaffar</t>
        </r>
      </text>
    </comment>
    <comment ref="J52" authorId="0" shapeId="0" xr:uid="{749FA6AA-CDE0-4F2B-AA3A-E057EA5F041B}">
      <text>
        <r>
          <rPr>
            <sz val="9"/>
            <color indexed="81"/>
            <rFont val="Tahoma"/>
            <family val="2"/>
          </rPr>
          <t>Zubair, Mahfooz</t>
        </r>
      </text>
    </comment>
    <comment ref="J53" authorId="0" shapeId="0" xr:uid="{6148F7CC-DC56-491B-A3F8-69DBB73A6381}">
      <text>
        <r>
          <rPr>
            <sz val="9"/>
            <color indexed="81"/>
            <rFont val="Tahoma"/>
            <family val="2"/>
          </rPr>
          <t>Zubair, Mahfooz</t>
        </r>
      </text>
    </comment>
    <comment ref="J54" authorId="0" shapeId="0" xr:uid="{10FD85F1-5133-4483-AD59-5D2FEC4AC92E}">
      <text>
        <r>
          <rPr>
            <sz val="9"/>
            <color indexed="81"/>
            <rFont val="Tahoma"/>
            <family val="2"/>
          </rPr>
          <t>Erickson, George, Mario, Anthony</t>
        </r>
      </text>
    </comment>
    <comment ref="J55" authorId="0" shapeId="0" xr:uid="{09244F5B-5FBE-439D-867A-A48F604268A9}">
      <text>
        <r>
          <rPr>
            <sz val="9"/>
            <color indexed="81"/>
            <rFont val="Tahoma"/>
            <family val="2"/>
          </rPr>
          <t>Wassem, Salman, Adnan, Mokarram, Arbaaz, Faheem, Danish, Afzal, 
Mahfooz, Naque, Mustakim, Jaffar, GhurahuGond, Asif, Kumar, Sadiq, Nirmal, Nayaz</t>
        </r>
      </text>
    </comment>
    <comment ref="J56" authorId="0" shapeId="0" xr:uid="{2891A626-7DB2-45DE-BFF8-D5CC4079AAEB}">
      <text>
        <r>
          <rPr>
            <sz val="9"/>
            <color indexed="81"/>
            <rFont val="Tahoma"/>
            <family val="2"/>
          </rPr>
          <t>NasirBatwale, Sardar</t>
        </r>
      </text>
    </comment>
    <comment ref="J57" authorId="0" shapeId="0" xr:uid="{2B60E33A-B5CC-4607-B49D-FC4EC35CF3A6}">
      <text>
        <r>
          <rPr>
            <sz val="9"/>
            <color indexed="81"/>
            <rFont val="Tahoma"/>
            <family val="2"/>
          </rPr>
          <t>Erickson, George, Mario, Anthony</t>
        </r>
      </text>
    </comment>
    <comment ref="J58" authorId="0" shapeId="0" xr:uid="{6CD01AFB-0FC7-4AD4-8420-B2D13E782241}">
      <text>
        <r>
          <rPr>
            <sz val="9"/>
            <color indexed="81"/>
            <rFont val="Tahoma"/>
            <family val="2"/>
          </rPr>
          <t>Zubair, Mahfooz, Sardar, NasirBatwale</t>
        </r>
      </text>
    </comment>
    <comment ref="J59" authorId="0" shapeId="0" xr:uid="{D5929284-A5FE-4722-9CBA-E487B7976D05}">
      <text>
        <r>
          <rPr>
            <sz val="9"/>
            <color indexed="81"/>
            <rFont val="Tahoma"/>
            <family val="2"/>
          </rPr>
          <t>Zubair, Mahfooz</t>
        </r>
      </text>
    </comment>
    <comment ref="J60" authorId="0" shapeId="0" xr:uid="{7B93AF8B-6163-46EA-8CE5-55309F1A7A55}">
      <text>
        <r>
          <rPr>
            <sz val="9"/>
            <color indexed="81"/>
            <rFont val="Tahoma"/>
            <family val="2"/>
          </rPr>
          <t>Zubair, Mahfooz</t>
        </r>
      </text>
    </comment>
    <comment ref="J61" authorId="0" shapeId="0" xr:uid="{6F849AC8-A16A-42FC-85FA-A1A575484171}">
      <text>
        <r>
          <rPr>
            <sz val="9"/>
            <color indexed="81"/>
            <rFont val="Tahoma"/>
            <family val="2"/>
          </rPr>
          <t>Wassem, Salman, Adnan, Mokarram, Jaffar, Kumar, Arbaaz, Danish, Sadiq, Nirmal, Dinnies, Faheem, Afzal, GhurahuGond, Mustakim, Naque, Asif, Nayaz</t>
        </r>
      </text>
    </comment>
    <comment ref="J62" authorId="0" shapeId="0" xr:uid="{F790A15F-3530-423C-993C-E0F1CE7F7D96}">
      <text>
        <r>
          <rPr>
            <sz val="9"/>
            <color indexed="81"/>
            <rFont val="Tahoma"/>
            <family val="2"/>
          </rPr>
          <t>Wassem, Salman, Adnan, Mokarram, Arbaaz, Faheem, Danish, Afzal, 
Mahfooz, Naque, Mustakim, Jaffar, GhurahuGond, Asif, Kumar, Sadiq, Nirmal, Rizwan, Dinnies</t>
        </r>
      </text>
    </comment>
    <comment ref="J63" authorId="0" shapeId="0" xr:uid="{7BA81D54-59A8-401E-8741-BECECD2AFE43}">
      <text>
        <r>
          <rPr>
            <sz val="9"/>
            <color indexed="81"/>
            <rFont val="Tahoma"/>
            <family val="2"/>
          </rPr>
          <t>Sardar, NasirBatwale</t>
        </r>
      </text>
    </comment>
    <comment ref="J64" authorId="0" shapeId="0" xr:uid="{0F78E4B4-9766-45B2-B07A-8D1D5EEB3062}">
      <text>
        <r>
          <rPr>
            <sz val="9"/>
            <color indexed="81"/>
            <rFont val="Tahoma"/>
            <family val="2"/>
          </rPr>
          <t>Zubair, Mahfooz</t>
        </r>
      </text>
    </comment>
    <comment ref="J65" authorId="0" shapeId="0" xr:uid="{15E75774-D91D-4573-BEF6-5317F181544C}">
      <text>
        <r>
          <rPr>
            <sz val="9"/>
            <color indexed="81"/>
            <rFont val="Tahoma"/>
            <family val="2"/>
          </rPr>
          <t>Zubair, Mahfooz</t>
        </r>
      </text>
    </comment>
    <comment ref="J66" authorId="0" shapeId="0" xr:uid="{0AD2D138-915C-4A03-8522-D9D13BA2B359}">
      <text>
        <r>
          <rPr>
            <sz val="9"/>
            <color indexed="81"/>
            <rFont val="Tahoma"/>
            <family val="2"/>
          </rPr>
          <t>Erickson, George, Mario, Anthony</t>
        </r>
      </text>
    </comment>
    <comment ref="J67" authorId="0" shapeId="0" xr:uid="{D3263B45-90B7-4A47-ACB2-BA720C7324D9}">
      <text>
        <r>
          <rPr>
            <sz val="9"/>
            <color indexed="81"/>
            <rFont val="Tahoma"/>
            <family val="2"/>
          </rPr>
          <t>Wassem, Salman, Adnan, Mokarram, Jaffar, Dinnies</t>
        </r>
      </text>
    </comment>
    <comment ref="J68" authorId="0" shapeId="0" xr:uid="{0A2491E3-2525-470F-A787-F1E3949A7E2B}">
      <text>
        <r>
          <rPr>
            <sz val="9"/>
            <color indexed="81"/>
            <rFont val="Tahoma"/>
            <family val="2"/>
          </rPr>
          <t>Wassem, Salman, Adnan, Mokarram, Kumar, Arbaaz, Danish, Faheem, Afzal, GhurahuGond, Mahfooz, Mustakim, Naque, Jaffar, Asif, Dinnies, Rizwan, Nayaz, Nirmal, Sadiq</t>
        </r>
      </text>
    </comment>
    <comment ref="J69" authorId="0" shapeId="0" xr:uid="{4118EC80-711E-42BD-BF43-E034B9E51C85}">
      <text>
        <r>
          <rPr>
            <sz val="9"/>
            <color indexed="81"/>
            <rFont val="Tahoma"/>
            <family val="2"/>
          </rPr>
          <t>Wassem, Salman, Adnan, Mokarram, Kumar, Arbaaz, Danish, Faheem, Afzal, GhurahuGond, Mahfooz, Naque, Mustakim, Asif, Sadik, Rizwan, Nirmal, Dinnies, Nayaz</t>
        </r>
      </text>
    </comment>
    <comment ref="J70" authorId="0" shapeId="0" xr:uid="{5234B478-4525-4E91-8485-0E59BE37F621}">
      <text>
        <r>
          <rPr>
            <sz val="9"/>
            <color indexed="81"/>
            <rFont val="Tahoma"/>
            <family val="2"/>
          </rPr>
          <t>Sardar, NasirBatwale</t>
        </r>
      </text>
    </comment>
    <comment ref="J71" authorId="0" shapeId="0" xr:uid="{96E249E7-D682-4715-8308-17817304C753}">
      <text>
        <r>
          <rPr>
            <sz val="9"/>
            <color indexed="81"/>
            <rFont val="Tahoma"/>
            <family val="2"/>
          </rPr>
          <t>Zubair, Mahfooz</t>
        </r>
      </text>
    </comment>
    <comment ref="J72" authorId="0" shapeId="0" xr:uid="{0FB9D6AA-306C-40BA-B528-4F1E70AEF81B}">
      <text>
        <r>
          <rPr>
            <sz val="9"/>
            <color indexed="81"/>
            <rFont val="Tahoma"/>
            <family val="2"/>
          </rPr>
          <t>Zubair, Mahfooz</t>
        </r>
      </text>
    </comment>
    <comment ref="J73" authorId="0" shapeId="0" xr:uid="{F3E2855B-D367-44EB-A781-6446445F3452}">
      <text>
        <r>
          <rPr>
            <sz val="9"/>
            <color indexed="81"/>
            <rFont val="Tahoma"/>
            <family val="2"/>
          </rPr>
          <t>Erickson, George, Mario, Anthony</t>
        </r>
      </text>
    </comment>
    <comment ref="J74" authorId="0" shapeId="0" xr:uid="{5273595F-7129-4A92-BF90-23DAC95BD28A}">
      <text>
        <r>
          <rPr>
            <sz val="9"/>
            <color indexed="81"/>
            <rFont val="Tahoma"/>
            <family val="2"/>
          </rPr>
          <t>Sardar, NasirBatwale</t>
        </r>
      </text>
    </comment>
    <comment ref="J75" authorId="0" shapeId="0" xr:uid="{16107A82-F843-4693-B265-BB4E90893614}">
      <text>
        <r>
          <rPr>
            <sz val="9"/>
            <color indexed="81"/>
            <rFont val="Tahoma"/>
            <family val="2"/>
          </rPr>
          <t>Zubair, Mahfooz</t>
        </r>
      </text>
    </comment>
    <comment ref="J76" authorId="0" shapeId="0" xr:uid="{3E3790DD-5AEE-4A02-AF08-A4D5F375E5BE}">
      <text>
        <r>
          <rPr>
            <sz val="9"/>
            <color indexed="81"/>
            <rFont val="Tahoma"/>
            <family val="2"/>
          </rPr>
          <t>Zubair, Mahfooz</t>
        </r>
      </text>
    </comment>
    <comment ref="J77" authorId="0" shapeId="0" xr:uid="{47781FA4-2A9A-4506-85C3-5FEF04D0A3DC}">
      <text>
        <r>
          <rPr>
            <sz val="9"/>
            <color indexed="81"/>
            <rFont val="Tahoma"/>
            <family val="2"/>
          </rPr>
          <t>Faheem, Arbaaz, Afzal, GhurahuGond, Naque, Sadiq, Rizwan, Dinnies, Nayaz, Sadik, Salman, Mustakim, Asif, Adnan, Mokarram, Wassem, Nirmal, Jaffar, Kumar, Danish</t>
        </r>
      </text>
    </comment>
    <comment ref="J78" authorId="0" shapeId="0" xr:uid="{81D53868-E1A3-4CF2-9250-CB83DF522864}">
      <text>
        <r>
          <rPr>
            <sz val="9"/>
            <color indexed="81"/>
            <rFont val="Tahoma"/>
            <family val="2"/>
          </rPr>
          <t>Sardar, NasirBatwale</t>
        </r>
      </text>
    </comment>
    <comment ref="J79" authorId="0" shapeId="0" xr:uid="{E2D0F286-0E38-47EB-B7A0-1DBEDADD9641}">
      <text>
        <r>
          <rPr>
            <sz val="9"/>
            <color indexed="81"/>
            <rFont val="Tahoma"/>
            <family val="2"/>
          </rPr>
          <t>Zubair, Mahfooz</t>
        </r>
      </text>
    </comment>
    <comment ref="J80" authorId="0" shapeId="0" xr:uid="{E54E1474-2E4A-4052-8F81-6037642A3017}">
      <text>
        <r>
          <rPr>
            <sz val="9"/>
            <color indexed="81"/>
            <rFont val="Tahoma"/>
            <family val="2"/>
          </rPr>
          <t>Zubair, Mahfooz</t>
        </r>
      </text>
    </comment>
    <comment ref="J81" authorId="0" shapeId="0" xr:uid="{7FF25300-103D-4E5E-9862-1C5BED5CB494}">
      <text>
        <r>
          <rPr>
            <sz val="9"/>
            <color indexed="81"/>
            <rFont val="Tahoma"/>
            <family val="2"/>
          </rPr>
          <t>Rizwan, Nirmal, Dinnies, Nayaz, Sadiq, Salman, Faheem, Arbaaz, Afzal, GhurahuGond, Naque, Mustakim, Asif, Sadik, Kumar, Danish</t>
        </r>
      </text>
    </comment>
    <comment ref="J82" authorId="0" shapeId="0" xr:uid="{85F86D11-0731-4FF1-9B52-5307FA526FD0}">
      <text>
        <r>
          <rPr>
            <sz val="9"/>
            <color indexed="81"/>
            <rFont val="Tahoma"/>
            <family val="2"/>
          </rPr>
          <t>Rizwan, Nayaz, Sadiq, Salman, Faheem, Arbaaz, GhurahuGond, Naque, Adnan, Mokarram, Wassem, Nirmal, Jaffar, Dinnies, Kumar, Danish, Mustakim, Asif, Sadik, Afzal</t>
        </r>
      </text>
    </comment>
    <comment ref="J83" authorId="0" shapeId="0" xr:uid="{65EF015B-5C38-4B05-8BA1-4DE051E3263F}">
      <text>
        <r>
          <rPr>
            <sz val="9"/>
            <color indexed="81"/>
            <rFont val="Tahoma"/>
            <family val="2"/>
          </rPr>
          <t>Erickson, George, Mario, Anthony</t>
        </r>
      </text>
    </comment>
    <comment ref="J84" authorId="0" shapeId="0" xr:uid="{437EABEA-C6A8-4514-9D6A-0D21F57B74DD}">
      <text>
        <r>
          <rPr>
            <sz val="9"/>
            <color indexed="81"/>
            <rFont val="Tahoma"/>
            <family val="2"/>
          </rPr>
          <t>Zubair, Mahfooz</t>
        </r>
      </text>
    </comment>
    <comment ref="J85" authorId="0" shapeId="0" xr:uid="{14A53A33-9A7C-49A2-87FD-CBA8D928886C}">
      <text>
        <r>
          <rPr>
            <sz val="9"/>
            <color indexed="81"/>
            <rFont val="Tahoma"/>
            <family val="2"/>
          </rPr>
          <t>Sardar, NasirBatwale</t>
        </r>
      </text>
    </comment>
    <comment ref="J86" authorId="0" shapeId="0" xr:uid="{6FC40B73-F237-4918-BCFD-9A61218E4D1E}">
      <text>
        <r>
          <rPr>
            <sz val="9"/>
            <color indexed="81"/>
            <rFont val="Tahoma"/>
            <family val="2"/>
          </rPr>
          <t>Zubair, Mahfooz</t>
        </r>
      </text>
    </comment>
    <comment ref="J87" authorId="0" shapeId="0" xr:uid="{292D1E64-9837-4CB5-80E4-73848559FF63}">
      <text>
        <r>
          <rPr>
            <sz val="9"/>
            <color indexed="81"/>
            <rFont val="Tahoma"/>
            <family val="2"/>
          </rPr>
          <t>Rizwan, Sardar, Sadiq, NasirBatwale</t>
        </r>
      </text>
    </comment>
    <comment ref="J88" authorId="0" shapeId="0" xr:uid="{C05D4B01-E407-44B7-9778-558CD3DEDFA3}">
      <text>
        <r>
          <rPr>
            <sz val="9"/>
            <color indexed="81"/>
            <rFont val="Tahoma"/>
            <family val="2"/>
          </rPr>
          <t>Adnan, Salman, Mokarram, Jaffar, Wassem</t>
        </r>
      </text>
    </comment>
    <comment ref="J89" authorId="0" shapeId="0" xr:uid="{7DAC3727-8F69-45B4-877B-2549AD40FEBE}">
      <text>
        <r>
          <rPr>
            <sz val="9"/>
            <color indexed="81"/>
            <rFont val="Tahoma"/>
            <family val="2"/>
          </rPr>
          <t>Sardar, NasirBatwale</t>
        </r>
      </text>
    </comment>
    <comment ref="J90" authorId="0" shapeId="0" xr:uid="{D5149B12-7400-4DBA-9486-C257E8F0CCEE}">
      <text>
        <r>
          <rPr>
            <sz val="9"/>
            <color indexed="81"/>
            <rFont val="Tahoma"/>
            <family val="2"/>
          </rPr>
          <t>Zubair, Mahfooz</t>
        </r>
      </text>
    </comment>
    <comment ref="J91" authorId="0" shapeId="0" xr:uid="{E288C0CF-7818-4360-8824-7DC1FFCE8895}">
      <text>
        <r>
          <rPr>
            <sz val="9"/>
            <color indexed="81"/>
            <rFont val="Tahoma"/>
            <family val="2"/>
          </rPr>
          <t>Zubair, Mahfooz</t>
        </r>
      </text>
    </comment>
    <comment ref="J92" authorId="0" shapeId="0" xr:uid="{5DB3CE53-82EE-43A2-B968-BDD74589B8B4}">
      <text>
        <r>
          <rPr>
            <sz val="9"/>
            <color indexed="81"/>
            <rFont val="Tahoma"/>
            <family val="2"/>
          </rPr>
          <t>Erickson, George, Mario, Anthony</t>
        </r>
      </text>
    </comment>
    <comment ref="J93" authorId="0" shapeId="0" xr:uid="{A6A57F97-FBC7-447B-B952-060DA40E4C59}">
      <text>
        <r>
          <rPr>
            <sz val="9"/>
            <color indexed="81"/>
            <rFont val="Tahoma"/>
            <family val="2"/>
          </rPr>
          <t>Adnan, Mokarram, Wassem, Jaffar, Dinnies, Kumar, Danish, Rizwan, Sadiq, Nayaz, Salman, Faheem, Arbaaz, GhurahuGond, Nirmal, Naque, Mustakim, Asif, Sadik, Afzal</t>
        </r>
      </text>
    </comment>
    <comment ref="J94" authorId="0" shapeId="0" xr:uid="{217BD30A-5DA6-4F25-BF56-99CBFE0741BE}">
      <text>
        <r>
          <rPr>
            <sz val="9"/>
            <color indexed="81"/>
            <rFont val="Tahoma"/>
            <family val="2"/>
          </rPr>
          <t>Zubair, Jaffar, Sadiq</t>
        </r>
      </text>
    </comment>
    <comment ref="J95" authorId="0" shapeId="0" xr:uid="{B6399248-BC8F-498F-AD0E-581705460A90}">
      <text>
        <r>
          <rPr>
            <sz val="9"/>
            <color indexed="81"/>
            <rFont val="Tahoma"/>
            <family val="2"/>
          </rPr>
          <t>Sardar, NasirBatwale</t>
        </r>
      </text>
    </comment>
    <comment ref="J96" authorId="0" shapeId="0" xr:uid="{1B4115A0-69CF-48E3-BDCC-22DC20E314BB}">
      <text>
        <r>
          <rPr>
            <sz val="9"/>
            <color indexed="81"/>
            <rFont val="Tahoma"/>
            <family val="2"/>
          </rPr>
          <t>Sadiq, Mahfooz</t>
        </r>
      </text>
    </comment>
    <comment ref="J97" authorId="0" shapeId="0" xr:uid="{9069349F-DECD-4BB8-ABCE-84B401999CDB}">
      <text>
        <r>
          <rPr>
            <sz val="9"/>
            <color indexed="81"/>
            <rFont val="Tahoma"/>
            <family val="2"/>
          </rPr>
          <t>Rizwan, Adnan, Salman, Mokarram, Jaffar, Wassem</t>
        </r>
      </text>
    </comment>
    <comment ref="J98" authorId="0" shapeId="0" xr:uid="{3F80DA8F-CE9F-4783-A4C9-3E9D5C15879B}">
      <text>
        <r>
          <rPr>
            <sz val="9"/>
            <color indexed="81"/>
            <rFont val="Tahoma"/>
            <family val="2"/>
          </rPr>
          <t>Mahfooz, Sadiq</t>
        </r>
      </text>
    </comment>
    <comment ref="J99" authorId="0" shapeId="0" xr:uid="{C92DBDD3-DDB2-4B71-9EBE-B5A0BC15697D}">
      <text>
        <r>
          <rPr>
            <sz val="9"/>
            <color indexed="81"/>
            <rFont val="Tahoma"/>
            <family val="2"/>
          </rPr>
          <t>Mustakim, Asif, Sadiq, Afzal, Kumar, Danish, Nirmal, Nayaz, Faheem, Arbaaz, GhurahuGond, Naque</t>
        </r>
      </text>
    </comment>
    <comment ref="J100" authorId="0" shapeId="0" xr:uid="{F96A4D60-E6D5-495C-9065-13CBD58E5A8D}">
      <text>
        <r>
          <rPr>
            <sz val="9"/>
            <color indexed="81"/>
            <rFont val="Tahoma"/>
            <family val="2"/>
          </rPr>
          <t>Sardar, NasirBatwale</t>
        </r>
      </text>
    </comment>
    <comment ref="J101" authorId="0" shapeId="0" xr:uid="{046BEC88-369D-43DA-9D2B-CE82FDB71001}">
      <text>
        <r>
          <rPr>
            <sz val="9"/>
            <color indexed="81"/>
            <rFont val="Tahoma"/>
            <family val="2"/>
          </rPr>
          <t>Sadiq, Mahfooz, Zubair, Salman</t>
        </r>
      </text>
    </comment>
    <comment ref="J102" authorId="0" shapeId="0" xr:uid="{2A8ACD68-6E49-4B48-9CF3-D8041AD69D8F}">
      <text>
        <r>
          <rPr>
            <sz val="9"/>
            <color indexed="81"/>
            <rFont val="Tahoma"/>
            <family val="2"/>
          </rPr>
          <t>Rizwan, Adnan, Mokarram, Dinnies, Anthony</t>
        </r>
      </text>
    </comment>
    <comment ref="J103" authorId="0" shapeId="0" xr:uid="{36C63E5E-3BBC-4CDF-8117-CB5275AAFFFD}">
      <text>
        <r>
          <rPr>
            <sz val="9"/>
            <color indexed="81"/>
            <rFont val="Tahoma"/>
            <family val="2"/>
          </rPr>
          <t>Kumar, Danish, Nirmal, Nayaz, Faheem, Arbaaz, GhurahuGond, Naque, Adnan, Mokarram, Jaffar, Wassem, Mustakim, Asif, Sadik, Afzal</t>
        </r>
      </text>
    </comment>
    <comment ref="J104" authorId="0" shapeId="0" xr:uid="{2E74D5F7-9502-45C9-B1CB-2A10DD61AA19}">
      <text>
        <r>
          <rPr>
            <sz val="9"/>
            <color indexed="81"/>
            <rFont val="Tahoma"/>
            <family val="2"/>
          </rPr>
          <t>Erickson, George, Mario, Anthony</t>
        </r>
      </text>
    </comment>
    <comment ref="J105" authorId="0" shapeId="0" xr:uid="{BD7393D1-72F5-4BF6-9F38-ADAF78196539}">
      <text>
        <r>
          <rPr>
            <sz val="9"/>
            <color indexed="81"/>
            <rFont val="Tahoma"/>
            <family val="2"/>
          </rPr>
          <t>Mahfooz, Salman</t>
        </r>
      </text>
    </comment>
    <comment ref="J106" authorId="0" shapeId="0" xr:uid="{F30602A2-2F43-4BB0-A465-2E831D472BA1}">
      <text>
        <r>
          <rPr>
            <sz val="9"/>
            <color indexed="81"/>
            <rFont val="Tahoma"/>
            <family val="2"/>
          </rPr>
          <t>Mahfooz, Salman, Zubair, Sadiq</t>
        </r>
      </text>
    </comment>
    <comment ref="J107" authorId="0" shapeId="0" xr:uid="{851D0963-FB7D-4A6B-A576-98B8CD4C87D3}">
      <text>
        <r>
          <rPr>
            <sz val="9"/>
            <color indexed="81"/>
            <rFont val="Tahoma"/>
            <family val="2"/>
          </rPr>
          <t>Sardar, NasirBatwale</t>
        </r>
      </text>
    </comment>
    <comment ref="J108" authorId="0" shapeId="0" xr:uid="{EA8F62DD-8179-4C4B-A2E9-D6EE88750462}">
      <text>
        <r>
          <rPr>
            <sz val="9"/>
            <color indexed="81"/>
            <rFont val="Tahoma"/>
            <family val="2"/>
          </rPr>
          <t>Sadiq, Mahfooz, Zubair, Salman</t>
        </r>
      </text>
    </comment>
    <comment ref="J109" authorId="0" shapeId="0" xr:uid="{02E668F3-F145-493A-BF79-0A66746B2D99}">
      <text>
        <r>
          <rPr>
            <sz val="9"/>
            <color indexed="81"/>
            <rFont val="Tahoma"/>
            <family val="2"/>
          </rPr>
          <t>Erickson, George, Mario, Anthony</t>
        </r>
      </text>
    </comment>
    <comment ref="J110" authorId="0" shapeId="0" xr:uid="{5DBD2F4A-8195-4209-9DF1-F572D973FF34}">
      <text>
        <r>
          <rPr>
            <sz val="9"/>
            <color indexed="81"/>
            <rFont val="Tahoma"/>
            <family val="2"/>
          </rPr>
          <t>Kumar, Danish, Nirmal, Nayaz, Faheem, Arbaaz, GhurahuGond, Naque, Mustakim, Asif, Sadik, Afzal</t>
        </r>
      </text>
    </comment>
    <comment ref="J111" authorId="0" shapeId="0" xr:uid="{25001ABC-9F88-4B5B-9559-44E80D0531ED}">
      <text>
        <r>
          <rPr>
            <sz val="9"/>
            <color indexed="81"/>
            <rFont val="Tahoma"/>
            <family val="2"/>
          </rPr>
          <t>Rizwan, Adnan, Mokarram, Dinnies, Jaffar, Wassem, Kumar, Danish, Nirmal, Nayaz, Faheem, Arbaaz, GhurahuGond, Naque, Mustakim, Asif, Sadik, Afzal, Abdulilah</t>
        </r>
      </text>
    </comment>
    <comment ref="J112" authorId="0" shapeId="0" xr:uid="{CCCB4F22-B0DD-4708-902A-1B4E955C1FB3}">
      <text>
        <r>
          <rPr>
            <sz val="9"/>
            <color indexed="81"/>
            <rFont val="Tahoma"/>
            <family val="2"/>
          </rPr>
          <t>Mahfooz, Zubair</t>
        </r>
      </text>
    </comment>
    <comment ref="J113" authorId="0" shapeId="0" xr:uid="{F64980EB-38DA-4E28-A38D-A8ED5FB26D01}">
      <text>
        <r>
          <rPr>
            <sz val="9"/>
            <color indexed="81"/>
            <rFont val="Tahoma"/>
            <family val="2"/>
          </rPr>
          <t>Mahfooz, Zubair</t>
        </r>
      </text>
    </comment>
    <comment ref="J114" authorId="0" shapeId="0" xr:uid="{F574B976-CC7F-449F-AB74-E70CF01C6049}">
      <text>
        <r>
          <rPr>
            <sz val="9"/>
            <color indexed="81"/>
            <rFont val="Tahoma"/>
            <family val="2"/>
          </rPr>
          <t>Erickson, George, Mario, Anthony</t>
        </r>
      </text>
    </comment>
    <comment ref="J115" authorId="0" shapeId="0" xr:uid="{A64F790D-3457-429D-B7C3-12FD765F0AC8}">
      <text>
        <r>
          <rPr>
            <sz val="9"/>
            <color indexed="81"/>
            <rFont val="Tahoma"/>
            <family val="2"/>
          </rPr>
          <t>Rizwan, Adnan, Mokarram, Dinnies, Jaffar, Wassem, Kumar, Danish, Nirmal, Nayaz, Faheem, Arbaaz, GhurahuGond, Naque, Mustakim, Asif, Sadik, Afzal, Abdulilah, Sadiq, Salman</t>
        </r>
      </text>
    </comment>
    <comment ref="J116" authorId="0" shapeId="0" xr:uid="{43F1C28D-4E12-4CA5-85B7-03CAF4440880}">
      <text>
        <r>
          <rPr>
            <sz val="9"/>
            <color indexed="81"/>
            <rFont val="Tahoma"/>
            <family val="2"/>
          </rPr>
          <t>Sardar, NasirBatwale</t>
        </r>
      </text>
    </comment>
    <comment ref="J117" authorId="0" shapeId="0" xr:uid="{C1E81097-8A0D-4B7D-959F-F2D0ACE8F1B7}">
      <text>
        <r>
          <rPr>
            <sz val="9"/>
            <color indexed="81"/>
            <rFont val="Tahoma"/>
            <family val="2"/>
          </rPr>
          <t>Danish, Nayaz, Arbaaz, Faheem, GhurahuGond, Sadiq, Nirmal</t>
        </r>
      </text>
    </comment>
    <comment ref="J118" authorId="0" shapeId="0" xr:uid="{C195B591-72D6-4768-A06D-A641F86C276C}">
      <text>
        <r>
          <rPr>
            <sz val="9"/>
            <color indexed="81"/>
            <rFont val="Tahoma"/>
            <family val="2"/>
          </rPr>
          <t>Sardar, NasirBatwale</t>
        </r>
      </text>
    </comment>
    <comment ref="J119" authorId="0" shapeId="0" xr:uid="{6A0D0E09-A9A3-462F-A709-75D43E1D91B1}">
      <text>
        <r>
          <rPr>
            <sz val="9"/>
            <color indexed="81"/>
            <rFont val="Tahoma"/>
            <family val="2"/>
          </rPr>
          <t>Rizwan, Dinnies, Jaffar, Wassem, Kumar, Danish, Nirmal, Nayaz, Arbaaz, GhurahuGond, Naque, Mustakim, Faheem, Asif, Sadik</t>
        </r>
      </text>
    </comment>
    <comment ref="J120" authorId="0" shapeId="0" xr:uid="{DF37CB69-B329-42BF-982C-CFD727941D94}">
      <text>
        <r>
          <rPr>
            <sz val="9"/>
            <color indexed="81"/>
            <rFont val="Tahoma"/>
            <family val="2"/>
          </rPr>
          <t>Erickson, George, Mario, Anthony, Abdulilah, Afzal</t>
        </r>
      </text>
    </comment>
    <comment ref="J121" authorId="0" shapeId="0" xr:uid="{20DFD297-6CAF-4840-80B8-41B07CB2BE5F}">
      <text>
        <r>
          <rPr>
            <sz val="9"/>
            <color indexed="81"/>
            <rFont val="Tahoma"/>
            <family val="2"/>
          </rPr>
          <t>Mahfooz, Zubair, Adnan, Mokarram, Salman, Sadik</t>
        </r>
      </text>
    </comment>
    <comment ref="J122" authorId="0" shapeId="0" xr:uid="{B2E9AB4A-1828-4AE0-BC41-33042C191B91}">
      <text>
        <r>
          <rPr>
            <sz val="9"/>
            <color indexed="81"/>
            <rFont val="Tahoma"/>
            <family val="2"/>
          </rPr>
          <t>Mahfooz, Zubair, Adnan, Mokarram, Salman</t>
        </r>
      </text>
    </comment>
    <comment ref="J123" authorId="0" shapeId="0" xr:uid="{C1C9EA6D-4849-4100-AF08-A36C1D86D630}">
      <text>
        <r>
          <rPr>
            <sz val="9"/>
            <color indexed="81"/>
            <rFont val="Tahoma"/>
            <family val="2"/>
          </rPr>
          <t>Zubair, Mahfooz, Sardar, NasirBatwale, Salman, Wassem, Faheem, Jaffar</t>
        </r>
      </text>
    </comment>
    <comment ref="J124" authorId="0" shapeId="0" xr:uid="{2FA4A813-DF05-4C50-8887-78362EA81075}">
      <text>
        <r>
          <rPr>
            <sz val="9"/>
            <color indexed="81"/>
            <rFont val="Tahoma"/>
            <family val="2"/>
          </rPr>
          <t>Adnan, Mokarram, Kumar, Mustakim, Danish, Arbaaz, Sadiq, Nayaz, Afzal, Nirmal, Rizwan, Asif, Dinnies, Sadik, Naque, GhurahuGond</t>
        </r>
      </text>
    </comment>
    <comment ref="J125" authorId="0" shapeId="0" xr:uid="{EA8B2F2D-FF90-403D-B318-AC0B12A60740}">
      <text>
        <r>
          <rPr>
            <sz val="9"/>
            <color indexed="81"/>
            <rFont val="Tahoma"/>
            <family val="2"/>
          </rPr>
          <t>Erickson, Mario, George, Anthony</t>
        </r>
      </text>
    </comment>
    <comment ref="J126" authorId="0" shapeId="0" xr:uid="{5302782F-9964-4375-8785-EBAC1C665167}">
      <text>
        <r>
          <rPr>
            <sz val="9"/>
            <color indexed="81"/>
            <rFont val="Tahoma"/>
            <family val="2"/>
          </rPr>
          <t>Rizwan, Afzal, Nirmal, Asif, Sadik, Naque, GhurahuGond, Arbaaz, Sadiq, Nayaz</t>
        </r>
      </text>
    </comment>
    <comment ref="J127" authorId="0" shapeId="0" xr:uid="{496BB344-B084-4D1D-B9FC-A81CD1B17434}">
      <text>
        <r>
          <rPr>
            <sz val="9"/>
            <color indexed="81"/>
            <rFont val="Tahoma"/>
            <family val="2"/>
          </rPr>
          <t>Zubair, Mahfooz, Salman, Wassem, Faheem, Jaffar, Adnan, Mokarram, Kumar, Mustakim, Danish</t>
        </r>
      </text>
    </comment>
    <comment ref="J128" authorId="0" shapeId="0" xr:uid="{7DE455FE-59B1-41D9-B071-CF3E296DD916}">
      <text>
        <r>
          <rPr>
            <sz val="9"/>
            <color indexed="81"/>
            <rFont val="Tahoma"/>
            <family val="2"/>
          </rPr>
          <t>Erickson, Mario, George, Anthony, Dinnies, Abdulilah</t>
        </r>
      </text>
    </comment>
    <comment ref="J129" authorId="0" shapeId="0" xr:uid="{8CBAFA17-106E-407E-AD22-28965BD5E787}">
      <text>
        <r>
          <rPr>
            <sz val="9"/>
            <color indexed="81"/>
            <rFont val="Tahoma"/>
            <family val="2"/>
          </rPr>
          <t>Sardar, NasirBatwale</t>
        </r>
      </text>
    </comment>
    <comment ref="J130" authorId="0" shapeId="0" xr:uid="{3326E44D-C59F-4505-8453-2B183B250E1C}">
      <text>
        <r>
          <rPr>
            <sz val="9"/>
            <color indexed="81"/>
            <rFont val="Tahoma"/>
            <family val="2"/>
          </rPr>
          <t>Rizwan, Zubair, Mahfooz, Dinnies, Nirmal</t>
        </r>
      </text>
    </comment>
    <comment ref="J131" authorId="0" shapeId="0" xr:uid="{3529492F-060A-4EBA-92C2-54DB1417CAED}">
      <text>
        <r>
          <rPr>
            <sz val="9"/>
            <color indexed="81"/>
            <rFont val="Tahoma"/>
            <family val="2"/>
          </rPr>
          <t>Danish, Wassem, Salman, Faheem, Jaffar, Adnan, Mokarram, Afzal, Naque, GhurahuGond, Arbaaz, Sadiq, Nayaz, Kumar, Mustakim</t>
        </r>
      </text>
    </comment>
    <comment ref="J132" authorId="0" shapeId="0" xr:uid="{3E820063-CE33-4E5C-91AB-5877470E4E50}">
      <text>
        <r>
          <rPr>
            <sz val="9"/>
            <color indexed="81"/>
            <rFont val="Tahoma"/>
            <family val="2"/>
          </rPr>
          <t>Zubair, Mahfooz, Dinnies, Nirmal</t>
        </r>
      </text>
    </comment>
    <comment ref="J133" authorId="0" shapeId="0" xr:uid="{E46233E9-6CF1-406C-B1C6-C979E1EBA514}">
      <text>
        <r>
          <rPr>
            <sz val="9"/>
            <color indexed="81"/>
            <rFont val="Tahoma"/>
            <family val="2"/>
          </rPr>
          <t>Sardar, NasirBatwale</t>
        </r>
      </text>
    </comment>
    <comment ref="J134" authorId="0" shapeId="0" xr:uid="{BC4DEE6B-FA71-4C03-9F78-14C662F4707A}">
      <text>
        <r>
          <rPr>
            <sz val="9"/>
            <color indexed="81"/>
            <rFont val="Tahoma"/>
            <family val="2"/>
          </rPr>
          <t>Erickson, Mario, George, Anthony</t>
        </r>
      </text>
    </comment>
    <comment ref="J135" authorId="0" shapeId="0" xr:uid="{5CDA59A0-FC3E-4DCE-A378-549310464850}">
      <text>
        <r>
          <rPr>
            <sz val="9"/>
            <color indexed="81"/>
            <rFont val="Tahoma"/>
            <family val="2"/>
          </rPr>
          <t>Zubair, Rizwan, Mahfooz</t>
        </r>
      </text>
    </comment>
    <comment ref="J136" authorId="0" shapeId="0" xr:uid="{8257535A-2B77-4584-A8D3-4D50FAE2A475}">
      <text>
        <r>
          <rPr>
            <sz val="9"/>
            <color indexed="81"/>
            <rFont val="Tahoma"/>
            <family val="2"/>
          </rPr>
          <t>Erickson, Mario, George, Anthony</t>
        </r>
      </text>
    </comment>
    <comment ref="J137" authorId="0" shapeId="0" xr:uid="{1B9BE470-723D-4248-B9DB-C39A27B68AF1}">
      <text>
        <r>
          <rPr>
            <sz val="9"/>
            <color indexed="81"/>
            <rFont val="Tahoma"/>
            <family val="2"/>
          </rPr>
          <t>Sardar, NasirBatwale</t>
        </r>
      </text>
    </comment>
    <comment ref="J138" authorId="0" shapeId="0" xr:uid="{7EA9291C-FC1D-474E-9B47-658E029416B4}">
      <text>
        <r>
          <rPr>
            <sz val="9"/>
            <color indexed="81"/>
            <rFont val="Tahoma"/>
            <family val="2"/>
          </rPr>
          <t>Zubair, Mahfooz, Dinnies</t>
        </r>
      </text>
    </comment>
    <comment ref="J139" authorId="0" shapeId="0" xr:uid="{0704B2AE-9405-478D-AB77-C5894D57A99C}">
      <text>
        <r>
          <rPr>
            <sz val="9"/>
            <color indexed="81"/>
            <rFont val="Tahoma"/>
            <family val="2"/>
          </rPr>
          <t>Danish, Wassem, Salman, Faheem, Jaffar, Adnan, Mokarram, Afzal, Naque, GhurahuGond, Arbaaz, Nayaz, Kumar, Mustakim, Sadik, Sadiq, Asif</t>
        </r>
      </text>
    </comment>
    <comment ref="J140" authorId="0" shapeId="0" xr:uid="{7B593232-ED98-44D8-9708-5E2CDE12B5F1}">
      <text>
        <r>
          <rPr>
            <sz val="9"/>
            <color indexed="81"/>
            <rFont val="Tahoma"/>
            <family val="2"/>
          </rPr>
          <t>Zubair, Mahfooz</t>
        </r>
      </text>
    </comment>
    <comment ref="J141" authorId="0" shapeId="0" xr:uid="{C04A4571-48F7-4D12-B4F7-7844EEA4CBF7}">
      <text>
        <r>
          <rPr>
            <sz val="9"/>
            <color indexed="81"/>
            <rFont val="Tahoma"/>
            <family val="2"/>
          </rPr>
          <t>Zubair, Mahfooz</t>
        </r>
      </text>
    </comment>
    <comment ref="J142" authorId="0" shapeId="0" xr:uid="{90C8698C-3BB8-402C-8532-DAF6E36BC1F0}">
      <text>
        <r>
          <rPr>
            <sz val="9"/>
            <color indexed="81"/>
            <rFont val="Tahoma"/>
            <family val="2"/>
          </rPr>
          <t>Erickson, Mario, George, Anthony</t>
        </r>
      </text>
    </comment>
    <comment ref="J143" authorId="0" shapeId="0" xr:uid="{B78CF625-7D94-4542-8807-74652E101961}">
      <text>
        <r>
          <rPr>
            <sz val="9"/>
            <color indexed="81"/>
            <rFont val="Tahoma"/>
            <family val="2"/>
          </rPr>
          <t>Adnan, Salman, Faheem, Jaffar, Mokarram, Wassem, Kumar, Afzal, Dinnies</t>
        </r>
      </text>
    </comment>
    <comment ref="J144" authorId="0" shapeId="0" xr:uid="{743D5AD0-D04E-4E07-BB93-ADE843EB171A}">
      <text>
        <r>
          <rPr>
            <sz val="9"/>
            <color indexed="81"/>
            <rFont val="Tahoma"/>
            <family val="2"/>
          </rPr>
          <t>Danish, Nayaz, GhurahuGond, Sadiq, Sadik, Arbaaz, Asif, Mustakim, Naque, Rizwan, Nirmal</t>
        </r>
      </text>
    </comment>
    <comment ref="J145" authorId="0" shapeId="0" xr:uid="{3AC3F205-93C1-42B6-BD89-7D811347133D}">
      <text>
        <r>
          <rPr>
            <sz val="9"/>
            <color indexed="81"/>
            <rFont val="Tahoma"/>
            <family val="2"/>
          </rPr>
          <t>Sardar, NasirBatwale</t>
        </r>
      </text>
    </comment>
    <comment ref="J146" authorId="0" shapeId="0" xr:uid="{CB8E15F0-4792-42B2-B102-F2ECE14315C0}">
      <text>
        <r>
          <rPr>
            <sz val="9"/>
            <color indexed="81"/>
            <rFont val="Tahoma"/>
            <family val="2"/>
          </rPr>
          <t>Erickson, Mario, George, Anthony, Abdulilah</t>
        </r>
      </text>
    </comment>
    <comment ref="J147" authorId="0" shapeId="0" xr:uid="{9E72D291-FF6E-4DD7-A749-1A833AB89BEF}">
      <text>
        <r>
          <rPr>
            <sz val="9"/>
            <color indexed="81"/>
            <rFont val="Tahoma"/>
            <family val="2"/>
          </rPr>
          <t>Danish, Nayaz, Sadiq, Sadik, Arbaaz, Asif, Mustakim, Naque, Nirmal, Rizwan</t>
        </r>
      </text>
    </comment>
    <comment ref="J148" authorId="0" shapeId="0" xr:uid="{0E5E6B72-3FFE-42CE-BF59-81EF46960757}">
      <text>
        <r>
          <rPr>
            <sz val="9"/>
            <color indexed="81"/>
            <rFont val="Tahoma"/>
            <family val="2"/>
          </rPr>
          <t>Adnan, Salman, Faheem, Jaffar, Mokarram, Wassem, Kumar, Afzal, Dinnies</t>
        </r>
      </text>
    </comment>
    <comment ref="J149" authorId="0" shapeId="0" xr:uid="{B3D7503F-917D-4456-9E90-B8402641F316}">
      <text>
        <r>
          <rPr>
            <sz val="9"/>
            <color indexed="81"/>
            <rFont val="Tahoma"/>
            <family val="2"/>
          </rPr>
          <t>Zubair, Mahfooz</t>
        </r>
      </text>
    </comment>
    <comment ref="J150" authorId="0" shapeId="0" xr:uid="{EB58187A-C9A1-4D8E-B835-EC3FB8D7393A}">
      <text>
        <r>
          <rPr>
            <sz val="9"/>
            <color indexed="81"/>
            <rFont val="Tahoma"/>
            <family val="2"/>
          </rPr>
          <t>Zubair, Mahfooz</t>
        </r>
      </text>
    </comment>
    <comment ref="J151" authorId="0" shapeId="0" xr:uid="{83E9038A-97C0-4452-BA35-3166F21A7C18}">
      <text>
        <r>
          <rPr>
            <sz val="9"/>
            <color indexed="81"/>
            <rFont val="Tahoma"/>
            <family val="2"/>
          </rPr>
          <t>Sardar, NasirBatwale</t>
        </r>
      </text>
    </comment>
    <comment ref="J152" authorId="0" shapeId="0" xr:uid="{62129F92-6B54-4520-B83F-B4CD49ABFA9D}">
      <text>
        <r>
          <rPr>
            <sz val="9"/>
            <color indexed="81"/>
            <rFont val="Tahoma"/>
            <family val="2"/>
          </rPr>
          <t>Danish, Nayaz, Sadiq, Asif, Mustakim, Naque, Nirmal, Rizwan, Dinnies</t>
        </r>
      </text>
    </comment>
    <comment ref="J153" authorId="0" shapeId="0" xr:uid="{3CACF8D4-6F35-4235-A0A7-6895470B9F0C}">
      <text>
        <r>
          <rPr>
            <sz val="9"/>
            <color indexed="81"/>
            <rFont val="Tahoma"/>
            <family val="2"/>
          </rPr>
          <t>Adnan, Salman, Faheem, Jaffar, Mokarram, Wassem, Kumar, Afzal, Arbaaz, GhurahuGond</t>
        </r>
      </text>
    </comment>
    <comment ref="J154" authorId="0" shapeId="0" xr:uid="{48270047-5710-4BE2-B460-3ECBB401F067}">
      <text>
        <r>
          <rPr>
            <sz val="9"/>
            <color indexed="81"/>
            <rFont val="Tahoma"/>
            <family val="2"/>
          </rPr>
          <t>Sardar, NasirBatwale</t>
        </r>
      </text>
    </comment>
    <comment ref="J155" authorId="0" shapeId="0" xr:uid="{ED0743EB-2518-4A0D-9EDE-91EAB25A3056}">
      <text>
        <r>
          <rPr>
            <sz val="9"/>
            <color indexed="81"/>
            <rFont val="Tahoma"/>
            <family val="2"/>
          </rPr>
          <t>Sardar, NasirBatwale</t>
        </r>
      </text>
    </comment>
    <comment ref="J156" authorId="0" shapeId="0" xr:uid="{F21578CD-A9A7-4901-A8C0-C3E837D6104A}">
      <text>
        <r>
          <rPr>
            <sz val="9"/>
            <color indexed="81"/>
            <rFont val="Tahoma"/>
            <family val="2"/>
          </rPr>
          <t>Sardar, NasirBatwale</t>
        </r>
      </text>
    </comment>
    <comment ref="J157" authorId="0" shapeId="0" xr:uid="{CB4B2EC5-01DA-4C69-8618-E561DC74BF0D}">
      <text>
        <r>
          <rPr>
            <sz val="9"/>
            <color indexed="81"/>
            <rFont val="Tahoma"/>
            <family val="2"/>
          </rPr>
          <t>Erickson, Mario, George, Anthony</t>
        </r>
      </text>
    </comment>
    <comment ref="J158" authorId="0" shapeId="0" xr:uid="{3619423F-830E-4337-8F0A-470B6EAA03CA}">
      <text>
        <r>
          <rPr>
            <sz val="9"/>
            <color indexed="81"/>
            <rFont val="Tahoma"/>
            <family val="2"/>
          </rPr>
          <t>Zubair, Mahfooz</t>
        </r>
      </text>
    </comment>
    <comment ref="J159" authorId="0" shapeId="0" xr:uid="{5C6E848A-C7DE-4DDC-A677-4363924B3F19}">
      <text>
        <r>
          <rPr>
            <sz val="9"/>
            <color indexed="81"/>
            <rFont val="Tahoma"/>
            <family val="2"/>
          </rPr>
          <t>Zubair, Mahfooz</t>
        </r>
      </text>
    </comment>
    <comment ref="J160" authorId="0" shapeId="0" xr:uid="{77F5F7B3-4158-4807-83BA-80A48479B1B3}">
      <text>
        <r>
          <rPr>
            <sz val="9"/>
            <color indexed="81"/>
            <rFont val="Tahoma"/>
            <family val="2"/>
          </rPr>
          <t>Danish, Nayaz, Sadiq, Asif, Mustakim, Naque, Nirmal, Rizwan, Arbaaz, GhurahuGond, Sadique</t>
        </r>
      </text>
    </comment>
    <comment ref="J161" authorId="0" shapeId="0" xr:uid="{BBFC2AE1-F266-4E74-A84B-CA018F1AE59D}">
      <text>
        <r>
          <rPr>
            <sz val="9"/>
            <color indexed="81"/>
            <rFont val="Tahoma"/>
            <family val="2"/>
          </rPr>
          <t>Adnan, Salman, Faheem, Jaffar, Mokarram, Wassem, Kumar, Afzal, Dinnies</t>
        </r>
      </text>
    </comment>
    <comment ref="J162" authorId="0" shapeId="0" xr:uid="{4EAE066A-6C70-407F-94EC-4830A883812D}">
      <text>
        <r>
          <rPr>
            <sz val="9"/>
            <color indexed="81"/>
            <rFont val="Tahoma"/>
            <family val="2"/>
          </rPr>
          <t>Kumar, Danish, Wassem, Faheem, Asif, Sadiq, Naque, Mokarram, Mustakim</t>
        </r>
      </text>
    </comment>
    <comment ref="J163" authorId="0" shapeId="0" xr:uid="{797A1477-A09C-4299-AFB0-8F15EA934637}">
      <text>
        <r>
          <rPr>
            <sz val="9"/>
            <color indexed="81"/>
            <rFont val="Tahoma"/>
            <family val="2"/>
          </rPr>
          <t>Zubair, Mahfooz, Sardar, NasirBatwale</t>
        </r>
      </text>
    </comment>
    <comment ref="J164" authorId="0" shapeId="0" xr:uid="{EF423682-B88C-488B-B8CC-A59512CF3BE0}">
      <text>
        <r>
          <rPr>
            <sz val="9"/>
            <color indexed="81"/>
            <rFont val="Tahoma"/>
            <family val="2"/>
          </rPr>
          <t>Afzal, GhurahuGond, Salman, Adnan, Jaffar, Nirmal, Arbaaz, Sadik, Rizwan, Dinnies</t>
        </r>
      </text>
    </comment>
    <comment ref="J165" authorId="0" shapeId="0" xr:uid="{A3E2EE44-5A6F-43F8-B3D4-30D8BE9BCB1F}">
      <text>
        <r>
          <rPr>
            <sz val="9"/>
            <color indexed="81"/>
            <rFont val="Tahoma"/>
            <family val="2"/>
          </rPr>
          <t>Erickson, Mario, George, Anthony</t>
        </r>
      </text>
    </comment>
    <comment ref="J166" authorId="0" shapeId="0" xr:uid="{F5F4DA22-7C1C-4AD2-8C0C-CABF7CFD7C38}">
      <text>
        <r>
          <rPr>
            <sz val="9"/>
            <color indexed="81"/>
            <rFont val="Tahoma"/>
            <family val="2"/>
          </rPr>
          <t>Zubair, Mahfooz</t>
        </r>
      </text>
    </comment>
    <comment ref="J167" authorId="0" shapeId="0" xr:uid="{50F7263D-CDEF-4FF4-BB06-698909963835}">
      <text>
        <r>
          <rPr>
            <sz val="9"/>
            <color indexed="81"/>
            <rFont val="Tahoma"/>
            <family val="2"/>
          </rPr>
          <t>Zubair, Mahfooz</t>
        </r>
      </text>
    </comment>
    <comment ref="J168" authorId="0" shapeId="0" xr:uid="{51347419-0DD5-499F-B874-B2F77BBBA486}">
      <text>
        <r>
          <rPr>
            <sz val="9"/>
            <color indexed="81"/>
            <rFont val="Tahoma"/>
            <family val="2"/>
          </rPr>
          <t>Erickson, Mario, George, Anthony</t>
        </r>
      </text>
    </comment>
    <comment ref="J169" authorId="0" shapeId="0" xr:uid="{3F784F40-CF5C-41C2-9283-4AB642D0ADEA}">
      <text>
        <r>
          <rPr>
            <sz val="9"/>
            <color indexed="81"/>
            <rFont val="Tahoma"/>
            <family val="2"/>
          </rPr>
          <t>Zubair, Mahfooz</t>
        </r>
      </text>
    </comment>
    <comment ref="J170" authorId="0" shapeId="0" xr:uid="{53155C83-FA31-4480-B500-635D7F361DD3}">
      <text>
        <r>
          <rPr>
            <sz val="9"/>
            <color indexed="81"/>
            <rFont val="Tahoma"/>
            <family val="2"/>
          </rPr>
          <t>Zubair, Mahfooz</t>
        </r>
      </text>
    </comment>
    <comment ref="J171" authorId="0" shapeId="0" xr:uid="{2A6F05A1-EBF2-42BD-AD49-56CDBD18A176}">
      <text>
        <r>
          <rPr>
            <sz val="9"/>
            <color indexed="81"/>
            <rFont val="Tahoma"/>
            <family val="2"/>
          </rPr>
          <t>Zubair, Mahfooz, Sardar, NasirBatwale</t>
        </r>
      </text>
    </comment>
    <comment ref="J172" authorId="0" shapeId="0" xr:uid="{2294A93B-853A-4586-9B4C-F2C295D66EAE}">
      <text>
        <r>
          <rPr>
            <sz val="9"/>
            <color indexed="81"/>
            <rFont val="Tahoma"/>
            <family val="2"/>
          </rPr>
          <t>Zubair, Mahfooz</t>
        </r>
      </text>
    </comment>
    <comment ref="J173" authorId="0" shapeId="0" xr:uid="{7CF746BD-A226-4C3D-A924-EB8EB4D0E8A1}">
      <text>
        <r>
          <rPr>
            <sz val="9"/>
            <color indexed="81"/>
            <rFont val="Tahoma"/>
            <family val="2"/>
          </rPr>
          <t>Zubair, Mahfooz</t>
        </r>
      </text>
    </comment>
    <comment ref="J174" authorId="0" shapeId="0" xr:uid="{9FD8D48E-54AD-4A75-8354-FEC5CBF5C767}">
      <text>
        <r>
          <rPr>
            <sz val="9"/>
            <color indexed="81"/>
            <rFont val="Tahoma"/>
            <family val="2"/>
          </rPr>
          <t>Erickson, Mario, George, Anthony, Abdulilah</t>
        </r>
      </text>
    </comment>
    <comment ref="J175" authorId="0" shapeId="0" xr:uid="{50DCEF33-AC1D-4CC4-B81D-73054979A535}">
      <text>
        <r>
          <rPr>
            <sz val="9"/>
            <color indexed="81"/>
            <rFont val="Tahoma"/>
            <family val="2"/>
          </rPr>
          <t>Kumar, Adnan, Jaffar, Faheem, Salman, Mokarram, Naque, Sadiq Hussain, Dinnies, Waseem, Rizwan</t>
        </r>
      </text>
    </comment>
    <comment ref="J176" authorId="0" shapeId="0" xr:uid="{729ECA41-ECF2-4D69-8CAE-CD8EC1BC3F9A}">
      <text>
        <r>
          <rPr>
            <sz val="9"/>
            <color indexed="81"/>
            <rFont val="Tahoma"/>
            <family val="2"/>
          </rPr>
          <t>Afzal, Mustakim, GhurahuGond, Arbaz, Sadiq Ali, Nirmal, Asif, Nayaz, Danish, Jaffar</t>
        </r>
      </text>
    </comment>
    <comment ref="J177" authorId="0" shapeId="0" xr:uid="{5188D723-7373-4B1E-B014-6A404912C88A}">
      <text/>
    </comment>
    <comment ref="J178" authorId="0" shapeId="0" xr:uid="{556EEC08-7C4E-4F0A-B55C-7D6AB19505AF}">
      <text>
        <r>
          <rPr>
            <sz val="9"/>
            <color indexed="81"/>
            <rFont val="Tahoma"/>
            <family val="2"/>
          </rPr>
          <t>Nasir</t>
        </r>
      </text>
    </comment>
    <comment ref="J179" authorId="0" shapeId="0" xr:uid="{AE689387-3AC9-4696-8129-EC748C48168D}">
      <text>
        <r>
          <rPr>
            <sz val="9"/>
            <color indexed="81"/>
            <rFont val="Tahoma"/>
            <family val="2"/>
          </rPr>
          <t>Kumar, Jaffar, Faheem, Salman, Mokarram, Naque, Sadiq Hussain, Waseem, Rizwan</t>
        </r>
      </text>
    </comment>
    <comment ref="J180" authorId="0" shapeId="0" xr:uid="{02F409C0-D27A-4509-B756-7BE092651800}">
      <text>
        <r>
          <rPr>
            <sz val="9"/>
            <color indexed="81"/>
            <rFont val="Tahoma"/>
            <family val="2"/>
          </rPr>
          <t>Zubair, Mahfooz, Adnan, Danish</t>
        </r>
      </text>
    </comment>
    <comment ref="J181" authorId="0" shapeId="0" xr:uid="{A9350F0A-1D58-4A62-AC2B-58841BAD4CB9}">
      <text>
        <r>
          <rPr>
            <sz val="9"/>
            <color indexed="81"/>
            <rFont val="Tahoma"/>
            <family val="2"/>
          </rPr>
          <t>Zubair, Mahfooz, Sardar, NasirBatwale, Nasir</t>
        </r>
      </text>
    </comment>
    <comment ref="J182" authorId="0" shapeId="0" xr:uid="{B5FC8F1A-8A7C-4C4D-9750-0F67D16ED261}">
      <text>
        <r>
          <rPr>
            <sz val="9"/>
            <color indexed="81"/>
            <rFont val="Tahoma"/>
            <family val="2"/>
          </rPr>
          <t>Erickson, Mario, George, Anthony</t>
        </r>
      </text>
    </comment>
    <comment ref="J183" authorId="0" shapeId="0" xr:uid="{D8530177-5876-4D99-A0EF-CBD07BA05672}">
      <text>
        <r>
          <rPr>
            <sz val="9"/>
            <color indexed="81"/>
            <rFont val="Tahoma"/>
            <family val="2"/>
          </rPr>
          <t>Zubair, Mahfooz, Sardar, NasirBatwale, Nasir</t>
        </r>
      </text>
    </comment>
    <comment ref="J184" authorId="0" shapeId="0" xr:uid="{2B3643D6-903C-44A9-8492-A150B20F905A}">
      <text>
        <r>
          <rPr>
            <sz val="9"/>
            <color indexed="81"/>
            <rFont val="Tahoma"/>
            <family val="2"/>
          </rPr>
          <t>Afzal, Mustakim, GhurahuGond, Arbaz, Sadiq Ali, Asif, Nayaz, MD Ali</t>
        </r>
      </text>
    </comment>
    <comment ref="J185" authorId="0" shapeId="0" xr:uid="{6B868717-1E9B-48E2-98F7-9513DC1318D8}">
      <text>
        <r>
          <rPr>
            <sz val="9"/>
            <color indexed="81"/>
            <rFont val="Tahoma"/>
            <family val="2"/>
          </rPr>
          <t>Kumar, Jaffar, Faheem, Salman, Mokarram, Naque, Sadiq Hussain, Waseem, Rizwan</t>
        </r>
      </text>
    </comment>
    <comment ref="J186" authorId="0" shapeId="0" xr:uid="{FEDE5884-F12A-4F8B-8246-7B6BC1CA6538}">
      <text>
        <r>
          <rPr>
            <sz val="9"/>
            <color indexed="81"/>
            <rFont val="Tahoma"/>
            <family val="2"/>
          </rPr>
          <t>Erickson, Mario, George, Anthony, Dinnies</t>
        </r>
      </text>
    </comment>
    <comment ref="J187" authorId="0" shapeId="0" xr:uid="{CCBDA8E5-2A48-44C7-9680-94DEA60C0446}">
      <text>
        <r>
          <rPr>
            <sz val="9"/>
            <color indexed="81"/>
            <rFont val="Tahoma"/>
            <family val="2"/>
          </rPr>
          <t>Sardar, Nasir</t>
        </r>
      </text>
    </comment>
    <comment ref="J188" authorId="0" shapeId="0" xr:uid="{790F8A33-117E-4C9B-A003-211922F2AB81}">
      <text>
        <r>
          <rPr>
            <sz val="9"/>
            <color indexed="81"/>
            <rFont val="Tahoma"/>
            <family val="2"/>
          </rPr>
          <t>Zubair, Mokarram</t>
        </r>
      </text>
    </comment>
    <comment ref="J189" authorId="0" shapeId="0" xr:uid="{EEFE9C00-A5DD-4057-A310-6623F3470B3B}">
      <text>
        <r>
          <rPr>
            <sz val="9"/>
            <color indexed="81"/>
            <rFont val="Tahoma"/>
            <family val="2"/>
          </rPr>
          <t>Erickson, George, Dinnies, Anthony, Mario</t>
        </r>
      </text>
    </comment>
    <comment ref="J190" authorId="0" shapeId="0" xr:uid="{39672648-E689-4B34-BEB0-556FA7E410DB}">
      <text>
        <r>
          <rPr>
            <sz val="9"/>
            <color indexed="81"/>
            <rFont val="Tahoma"/>
            <family val="2"/>
          </rPr>
          <t>Danish, Afzal, Sadiq Ali, Arbaz, Mustakim, Nirmal, Asif, Nayaz, Sadiq Hussain</t>
        </r>
      </text>
    </comment>
    <comment ref="J191" authorId="0" shapeId="0" xr:uid="{B77C40BD-2CFB-4E69-AA62-A6B10E1E55C8}">
      <text>
        <r>
          <rPr>
            <sz val="9"/>
            <color indexed="81"/>
            <rFont val="Tahoma"/>
            <family val="2"/>
          </rPr>
          <t>Zubair, Mokarram</t>
        </r>
      </text>
    </comment>
    <comment ref="J192" authorId="0" shapeId="0" xr:uid="{A2D49FFE-BF30-480C-8A4F-866B69B9A3CB}">
      <text>
        <r>
          <rPr>
            <sz val="9"/>
            <color indexed="81"/>
            <rFont val="Tahoma"/>
            <family val="2"/>
          </rPr>
          <t>Kumar, Adnan, Jaffar, Faheem, Waseem, Salman, Mokarram, GhurahuGond, Rizwan, Naque</t>
        </r>
      </text>
    </comment>
    <comment ref="J193" authorId="0" shapeId="0" xr:uid="{8489A74F-A2FA-4243-9D92-4008A34263F9}">
      <text>
        <r>
          <rPr>
            <sz val="9"/>
            <color indexed="81"/>
            <rFont val="Tahoma"/>
            <family val="2"/>
          </rPr>
          <t>George, Anthony, Mario, Erickson</t>
        </r>
      </text>
    </comment>
    <comment ref="J194" authorId="0" shapeId="0" xr:uid="{4CBDF620-7982-48BB-B7DA-7E07BD7CAD87}">
      <text>
        <r>
          <rPr>
            <sz val="9"/>
            <color indexed="81"/>
            <rFont val="Tahoma"/>
            <family val="2"/>
          </rPr>
          <t>Sardar, Nasir</t>
        </r>
      </text>
    </comment>
    <comment ref="J195" authorId="0" shapeId="0" xr:uid="{692394AC-7451-4956-8616-6DBA80F8BC99}">
      <text>
        <r>
          <rPr>
            <sz val="9"/>
            <color indexed="81"/>
            <rFont val="Tahoma"/>
            <family val="2"/>
          </rPr>
          <t>Zubair, Mokarram</t>
        </r>
      </text>
    </comment>
    <comment ref="J196" authorId="0" shapeId="0" xr:uid="{223A92E8-FCC2-4C2D-A5ED-BD57EBF9F051}">
      <text>
        <r>
          <rPr>
            <sz val="9"/>
            <color indexed="81"/>
            <rFont val="Tahoma"/>
            <family val="2"/>
          </rPr>
          <t>Zubair, Mokarram</t>
        </r>
      </text>
    </comment>
    <comment ref="J197" authorId="0" shapeId="0" xr:uid="{D332F848-54EB-43EC-812E-00072E6CB464}">
      <text>
        <r>
          <rPr>
            <sz val="9"/>
            <color indexed="81"/>
            <rFont val="Tahoma"/>
            <family val="2"/>
          </rPr>
          <t>Erickson, George, Dinnies, Anthony, Mario</t>
        </r>
      </text>
    </comment>
    <comment ref="J198" authorId="0" shapeId="0" xr:uid="{F993D70A-87DA-43F0-9672-B95EDE83AA7A}">
      <text>
        <r>
          <rPr>
            <sz val="9"/>
            <color indexed="81"/>
            <rFont val="Tahoma"/>
            <family val="2"/>
          </rPr>
          <t>Nasir, Sardar</t>
        </r>
      </text>
    </comment>
    <comment ref="J199" authorId="0" shapeId="0" xr:uid="{A058DEA2-DFB2-41C0-9E5B-E844A934012F}">
      <text>
        <r>
          <rPr>
            <sz val="9"/>
            <color indexed="81"/>
            <rFont val="Tahoma"/>
            <family val="2"/>
          </rPr>
          <t>Mustakim, Arbaz, Sadiq Ali, Asif, Nayaz, Sadiq Hussain, Nirmal, Danish</t>
        </r>
      </text>
    </comment>
    <comment ref="J200" authorId="0" shapeId="0" xr:uid="{A4C2908B-475C-47EF-AB91-D9AD2BD1D334}">
      <text>
        <r>
          <rPr>
            <sz val="9"/>
            <color indexed="81"/>
            <rFont val="Tahoma"/>
            <family val="2"/>
          </rPr>
          <t>Erickson, George, Dinnies, Anthony, Mario</t>
        </r>
      </text>
    </comment>
    <comment ref="J201" authorId="0" shapeId="0" xr:uid="{844CB695-473E-4CFD-8F1B-ECAA2701888D}">
      <text/>
    </comment>
    <comment ref="J202" authorId="0" shapeId="0" xr:uid="{149EF48E-89E7-4CE3-93B5-A0411E74629C}">
      <text>
        <r>
          <rPr>
            <sz val="9"/>
            <color indexed="81"/>
            <rFont val="Tahoma"/>
            <family val="2"/>
          </rPr>
          <t>Erickson, George, Dinnies, Anthony, Mario</t>
        </r>
      </text>
    </comment>
    <comment ref="J203" authorId="0" shapeId="0" xr:uid="{DE747189-E022-4AE1-9065-305763FE166B}">
      <text>
        <r>
          <rPr>
            <sz val="9"/>
            <color indexed="81"/>
            <rFont val="Tahoma"/>
            <family val="2"/>
          </rPr>
          <t>Danish, Sadiq Hussain, Sadiq Ali, Nayaz, Asif, Arbaz, Mustakim</t>
        </r>
      </text>
    </comment>
    <comment ref="J204" authorId="0" shapeId="0" xr:uid="{50628F6D-AF37-437F-9427-CC3B127F2646}">
      <text>
        <r>
          <rPr>
            <sz val="9"/>
            <color indexed="81"/>
            <rFont val="Tahoma"/>
            <family val="2"/>
          </rPr>
          <t>GhurahuGond, Naque, Salman, Rizwan, Adnan, Kumar, Jaffar, Waseem, Faheem, Mokarram</t>
        </r>
      </text>
    </comment>
    <comment ref="J205" authorId="0" shapeId="0" xr:uid="{1FC54DAF-DFA1-47B0-828A-9FB547748512}">
      <text>
        <r>
          <rPr>
            <sz val="9"/>
            <color indexed="81"/>
            <rFont val="Tahoma"/>
            <family val="2"/>
          </rPr>
          <t>Danish, Sadiq Hussain, Sadiq Ali, Nayaz, Asif, Arbaz, Mustakim, MD Ali</t>
        </r>
      </text>
    </comment>
    <comment ref="J206" authorId="0" shapeId="0" xr:uid="{67FAEED7-80A4-4BF0-B2DC-99E452F4CE70}">
      <text>
        <r>
          <rPr>
            <sz val="9"/>
            <color indexed="81"/>
            <rFont val="Tahoma"/>
            <family val="2"/>
          </rPr>
          <t>Nasir, Sardar, Zubair</t>
        </r>
      </text>
    </comment>
    <comment ref="J207" authorId="0" shapeId="0" xr:uid="{A2B79E95-36DF-44E1-9928-7DEEE0E6F937}">
      <text>
        <r>
          <rPr>
            <sz val="9"/>
            <color indexed="81"/>
            <rFont val="Tahoma"/>
            <family val="2"/>
          </rPr>
          <t>Zubair, Mokarram</t>
        </r>
      </text>
    </comment>
    <comment ref="J208" authorId="0" shapeId="0" xr:uid="{307EB5ED-7C6B-4DF2-B7E3-AEE7BB00E022}">
      <text>
        <r>
          <rPr>
            <sz val="9"/>
            <color indexed="81"/>
            <rFont val="Tahoma"/>
            <family val="2"/>
          </rPr>
          <t>Zubair, Mokarram</t>
        </r>
      </text>
    </comment>
    <comment ref="J209" authorId="0" shapeId="0" xr:uid="{A2B6AC24-8131-44C4-AA70-F696B2E61515}">
      <text>
        <r>
          <rPr>
            <sz val="9"/>
            <color indexed="81"/>
            <rFont val="Tahoma"/>
            <family val="2"/>
          </rPr>
          <t>Adnan, Kumar, Jaffar, Waseem, Faheem, Mokarram, GhurahuGond, Naque, Rizwan, Salman</t>
        </r>
      </text>
    </comment>
    <comment ref="J210" authorId="0" shapeId="0" xr:uid="{D53130CD-C826-47BD-858B-D0F4BEFB844E}">
      <text>
        <r>
          <rPr>
            <sz val="9"/>
            <color indexed="81"/>
            <rFont val="Tahoma"/>
            <family val="2"/>
          </rPr>
          <t>Erickson, George, Dinnies, Anthony, Mario, Abdulilah</t>
        </r>
      </text>
    </comment>
    <comment ref="J211" authorId="0" shapeId="0" xr:uid="{8651A0F2-B3DA-431D-AF96-A6CC7544C5E8}">
      <text>
        <r>
          <rPr>
            <sz val="9"/>
            <color indexed="81"/>
            <rFont val="Tahoma"/>
            <family val="2"/>
          </rPr>
          <t>Zubair, Mokarram</t>
        </r>
      </text>
    </comment>
    <comment ref="J212" authorId="0" shapeId="0" xr:uid="{6BB2B791-8912-4D26-A2A8-C5E7511ED454}">
      <text>
        <r>
          <rPr>
            <sz val="9"/>
            <color indexed="81"/>
            <rFont val="Tahoma"/>
            <family val="2"/>
          </rPr>
          <t>GhurahuGond, Naque, Salman, Rizwan, Adnan, Kumar, Jaffar, Waseem, Faheem, Mokarram, Danish, Afzal, Mustakim, Sadiq Hussain, Sadiq Ali, Arbaz, Asif, MD Ali, Nayaz</t>
        </r>
      </text>
    </comment>
    <comment ref="J213" authorId="0" shapeId="0" xr:uid="{1974E793-8846-4B0A-8FB7-74174AB42E68}">
      <text>
        <r>
          <rPr>
            <sz val="9"/>
            <color indexed="81"/>
            <rFont val="Tahoma"/>
            <family val="2"/>
          </rPr>
          <t>Nasir, Sardar, Zubair, Adnan, Kumar, Salman, Jaffar, Mokarram, Faheem, Naque</t>
        </r>
      </text>
    </comment>
    <comment ref="J214" authorId="0" shapeId="0" xr:uid="{1D7DBA6E-AA26-4889-91A7-80E69D4553E8}">
      <text>
        <r>
          <rPr>
            <sz val="9"/>
            <color indexed="81"/>
            <rFont val="Tahoma"/>
            <family val="2"/>
          </rPr>
          <t>Adnan, Kumar, Jaffar, Faheem, Naque, Mokarram, Salman</t>
        </r>
      </text>
    </comment>
    <comment ref="J215" authorId="0" shapeId="0" xr:uid="{025EF79D-A762-419A-99E0-BB5CCB292BC6}">
      <text>
        <r>
          <rPr>
            <sz val="9"/>
            <color indexed="81"/>
            <rFont val="Tahoma"/>
            <family val="2"/>
          </rPr>
          <t>Erickson, George, Dinnies, Anthony, Mario</t>
        </r>
      </text>
    </comment>
    <comment ref="J216" authorId="0" shapeId="0" xr:uid="{BA95B11F-DD8B-42CE-9E34-C5AFECFC4B3B}">
      <text>
        <r>
          <rPr>
            <sz val="9"/>
            <color indexed="81"/>
            <rFont val="Tahoma"/>
            <family val="2"/>
          </rPr>
          <t>Erickson, George, Dinnies, Anthony, Mario</t>
        </r>
      </text>
    </comment>
    <comment ref="J217" authorId="0" shapeId="0" xr:uid="{A34F1968-FB58-45E7-9AE2-3BE303B00F0E}">
      <text>
        <r>
          <rPr>
            <sz val="9"/>
            <color indexed="81"/>
            <rFont val="Tahoma"/>
            <family val="2"/>
          </rPr>
          <t>Zubair, Mokarram</t>
        </r>
      </text>
    </comment>
    <comment ref="J218" authorId="0" shapeId="0" xr:uid="{A55241DA-EE20-4F14-B5B8-755B1D66E3E0}">
      <text>
        <r>
          <rPr>
            <sz val="9"/>
            <color indexed="81"/>
            <rFont val="Tahoma"/>
            <family val="2"/>
          </rPr>
          <t>Sardar, Nasir</t>
        </r>
      </text>
    </comment>
    <comment ref="J219" authorId="0" shapeId="0" xr:uid="{40DEE9CF-C4AA-4B70-BF77-3B0D65DA3175}">
      <text>
        <r>
          <rPr>
            <sz val="9"/>
            <color indexed="81"/>
            <rFont val="Tahoma"/>
            <family val="2"/>
          </rPr>
          <t>Erickson, George, Dinnies, Anthony, Mario</t>
        </r>
      </text>
    </comment>
    <comment ref="J220" authorId="0" shapeId="0" xr:uid="{7B3F6186-BB37-4B19-A814-B36E247E55CD}">
      <text>
        <r>
          <rPr>
            <sz val="9"/>
            <color indexed="81"/>
            <rFont val="Tahoma"/>
            <family val="2"/>
          </rPr>
          <t>Zubair, Mokarram</t>
        </r>
      </text>
    </comment>
    <comment ref="J221" authorId="0" shapeId="0" xr:uid="{B7E3E0D8-DB19-4A17-9E63-626014CB6B5C}">
      <text>
        <r>
          <rPr>
            <sz val="9"/>
            <color indexed="81"/>
            <rFont val="Tahoma"/>
            <family val="2"/>
          </rPr>
          <t>Zubair, Mokarram</t>
        </r>
      </text>
    </comment>
    <comment ref="J222" authorId="0" shapeId="0" xr:uid="{D877239A-7EAD-4094-9D68-C9A1F7572E3B}">
      <text>
        <r>
          <rPr>
            <sz val="9"/>
            <color indexed="81"/>
            <rFont val="Tahoma"/>
            <family val="2"/>
          </rPr>
          <t>Adnan, Jaffar, Naque, Mokarram, Salman, Rizwan</t>
        </r>
      </text>
    </comment>
    <comment ref="J223" authorId="0" shapeId="0" xr:uid="{67AD1EA1-EB4C-4127-9790-C42651F0DCBA}">
      <text>
        <r>
          <rPr>
            <sz val="9"/>
            <color indexed="81"/>
            <rFont val="Tahoma"/>
            <family val="2"/>
          </rPr>
          <t>Erickson, George, Dinnies, Anthony, Mario</t>
        </r>
      </text>
    </comment>
    <comment ref="J224" authorId="0" shapeId="0" xr:uid="{EFAB5C65-1727-4D88-A5F7-7A94641494C6}">
      <text>
        <r>
          <rPr>
            <sz val="9"/>
            <color indexed="81"/>
            <rFont val="Tahoma"/>
            <family val="2"/>
          </rPr>
          <t>Erickson, George, Dinnies, Anthony, Mario</t>
        </r>
      </text>
    </comment>
    <comment ref="J225" authorId="0" shapeId="0" xr:uid="{0342FEDE-DEDD-4F6A-AC5D-862CCA308B1F}">
      <text>
        <r>
          <rPr>
            <sz val="9"/>
            <color indexed="81"/>
            <rFont val="Tahoma"/>
            <family val="2"/>
          </rPr>
          <t>Sadiq Hussain, Sadiq Ali, Arbaz, Asif, Nayaz, Faheem, Kumar, GhurahuGond, Adnan, Salman, Mokarram, Naque, Sardar, Danish, Afzal, Mustakim, Waseem, Jaffar, Nasir</t>
        </r>
      </text>
    </comment>
    <comment ref="J226" authorId="0" shapeId="0" xr:uid="{9BC326B4-E2E3-48DB-99E0-7213E1D02940}">
      <text>
        <r>
          <rPr>
            <sz val="9"/>
            <color indexed="81"/>
            <rFont val="Tahoma"/>
            <family val="2"/>
          </rPr>
          <t>George</t>
        </r>
      </text>
    </comment>
    <comment ref="J227" authorId="0" shapeId="0" xr:uid="{A1AAD4BA-5865-4A62-A43A-39BAFA68B537}">
      <text>
        <r>
          <rPr>
            <sz val="9"/>
            <color indexed="81"/>
            <rFont val="Tahoma"/>
            <family val="2"/>
          </rPr>
          <t>Erickson, George, Dinnies, Anthony, Mario</t>
        </r>
      </text>
    </comment>
    <comment ref="J228" authorId="0" shapeId="0" xr:uid="{655DD29C-696A-44A6-AA76-E1599057B090}">
      <text>
        <r>
          <rPr>
            <sz val="9"/>
            <color indexed="81"/>
            <rFont val="Tahoma"/>
            <family val="2"/>
          </rPr>
          <t>Zubair, Mahfooz, Nasir, Sardar</t>
        </r>
      </text>
    </comment>
    <comment ref="J229" authorId="0" shapeId="0" xr:uid="{277DA29D-9BCE-4600-B9EB-5D8A69288AB3}">
      <text>
        <r>
          <rPr>
            <sz val="9"/>
            <color indexed="81"/>
            <rFont val="Tahoma"/>
            <family val="2"/>
          </rPr>
          <t>Zubair, Mahfooz, Nasir, Sardar</t>
        </r>
      </text>
    </comment>
    <comment ref="J230" authorId="0" shapeId="0" xr:uid="{941CF98E-3F1F-44DB-83B8-4CFA7555D4B3}">
      <text>
        <r>
          <rPr>
            <sz val="9"/>
            <color indexed="81"/>
            <rFont val="Tahoma"/>
            <family val="2"/>
          </rPr>
          <t>Erickson, George, Dinnies, Anthony, Mario</t>
        </r>
      </text>
    </comment>
    <comment ref="J231" authorId="0" shapeId="0" xr:uid="{30DA8835-D457-47F2-B179-B6ED9A13C60E}">
      <text>
        <r>
          <rPr>
            <sz val="9"/>
            <color indexed="81"/>
            <rFont val="Tahoma"/>
            <family val="2"/>
          </rPr>
          <t>Adnan, Kumar, Jaffar, Salman, Naque, Mokarram, Waseem, Faheem</t>
        </r>
      </text>
    </comment>
    <comment ref="J232" authorId="0" shapeId="0" xr:uid="{B3AC74BC-E402-4C72-BE16-B5E796B04913}">
      <text>
        <r>
          <rPr>
            <sz val="9"/>
            <color indexed="81"/>
            <rFont val="Tahoma"/>
            <family val="2"/>
          </rPr>
          <t>Erickson, George, Dinnies, Anthony, Mario</t>
        </r>
      </text>
    </comment>
    <comment ref="J233" authorId="0" shapeId="0" xr:uid="{4B62D3E6-4153-413A-8C00-BAE1F51A38D4}">
      <text>
        <r>
          <rPr>
            <sz val="9"/>
            <color indexed="81"/>
            <rFont val="Tahoma"/>
            <family val="2"/>
          </rPr>
          <t>Zubair, Mahfooz</t>
        </r>
      </text>
    </comment>
    <comment ref="J234" authorId="0" shapeId="0" xr:uid="{2E0DC554-F4EC-47E8-8651-8BFE5F7F3465}">
      <text>
        <r>
          <rPr>
            <sz val="9"/>
            <color indexed="81"/>
            <rFont val="Tahoma"/>
            <family val="2"/>
          </rPr>
          <t>Sardar, Nasir</t>
        </r>
      </text>
    </comment>
    <comment ref="J235" authorId="0" shapeId="0" xr:uid="{65D5B0DD-C313-49CC-B72E-5EB5C314ED93}">
      <text>
        <r>
          <rPr>
            <sz val="9"/>
            <color indexed="81"/>
            <rFont val="Tahoma"/>
            <family val="2"/>
          </rPr>
          <t>Zubair, Mahfooz</t>
        </r>
      </text>
    </comment>
    <comment ref="J236" authorId="0" shapeId="0" xr:uid="{14515F20-3C5D-490F-8F70-606A9E441B7E}">
      <text>
        <r>
          <rPr>
            <sz val="9"/>
            <color indexed="81"/>
            <rFont val="Tahoma"/>
            <family val="2"/>
          </rPr>
          <t>Sadiq Hussain, Danish, Nayaz, Sadiq Ali, Arbaz, Mustakim, Afzal, Asif, GhurahuGond</t>
        </r>
      </text>
    </comment>
    <comment ref="J237" authorId="0" shapeId="0" xr:uid="{1BB59AB7-C3C0-4D33-A25F-B4436EDAACCF}">
      <text>
        <r>
          <rPr>
            <sz val="9"/>
            <color indexed="81"/>
            <rFont val="Tahoma"/>
            <family val="2"/>
          </rPr>
          <t>Sadiq Hussain, Danish, Nayaz, Sadiq Ali, Arbaz, Mustakim, Afzal, Asif, GhurahuGond</t>
        </r>
      </text>
    </comment>
    <comment ref="J238" authorId="0" shapeId="0" xr:uid="{90535924-94A9-4442-9A11-40550F1562B9}">
      <text>
        <r>
          <rPr>
            <sz val="9"/>
            <color indexed="81"/>
            <rFont val="Tahoma"/>
            <family val="2"/>
          </rPr>
          <t>Adnan, Kumar, Jaffar, Salman, Naque, Mokarram, Waseem, Faheem</t>
        </r>
      </text>
    </comment>
    <comment ref="J239" authorId="0" shapeId="0" xr:uid="{7AAEDFC9-4FCC-429E-89DD-199CD7EC951F}">
      <text>
        <r>
          <rPr>
            <sz val="9"/>
            <color indexed="81"/>
            <rFont val="Tahoma"/>
            <family val="2"/>
          </rPr>
          <t>Erickson, George, Dinnies, Anthony, Mario</t>
        </r>
      </text>
    </comment>
    <comment ref="J240" authorId="0" shapeId="0" xr:uid="{9D586A21-0CB9-4226-969E-BAC37E69641F}">
      <text>
        <r>
          <rPr>
            <sz val="9"/>
            <color indexed="81"/>
            <rFont val="Tahoma"/>
            <family val="2"/>
          </rPr>
          <t>Zubair, Mahfooz</t>
        </r>
      </text>
    </comment>
    <comment ref="J241" authorId="0" shapeId="0" xr:uid="{DFD6F40C-F0EA-40AE-BCA8-24B7C5E5AC1D}">
      <text>
        <r>
          <rPr>
            <sz val="9"/>
            <color indexed="81"/>
            <rFont val="Tahoma"/>
            <family val="2"/>
          </rPr>
          <t>Mahfooz, Zubair</t>
        </r>
      </text>
    </comment>
    <comment ref="J242" authorId="0" shapeId="0" xr:uid="{7E30A8E4-9E71-4725-9F28-79E4ED44B2D9}">
      <text>
        <r>
          <rPr>
            <sz val="9"/>
            <color indexed="81"/>
            <rFont val="Tahoma"/>
            <family val="2"/>
          </rPr>
          <t>Adnan, Kumar, Jaffar, Salman, Naque, Mokarram, Waseem, Faheem</t>
        </r>
      </text>
    </comment>
    <comment ref="J243" authorId="0" shapeId="0" xr:uid="{69EF5A34-9484-48B3-A5C4-6B10F2A43D30}">
      <text>
        <r>
          <rPr>
            <sz val="9"/>
            <color indexed="81"/>
            <rFont val="Tahoma"/>
            <family val="2"/>
          </rPr>
          <t>Adnan, Kumar, Jaffar, Salman, Naque, Mokarram, Waseem, Faheem</t>
        </r>
      </text>
    </comment>
    <comment ref="J244" authorId="0" shapeId="0" xr:uid="{2F498C4A-C64F-4534-AA18-771B3DB5AABA}">
      <text>
        <r>
          <rPr>
            <sz val="9"/>
            <color indexed="81"/>
            <rFont val="Tahoma"/>
            <family val="2"/>
          </rPr>
          <t>Erickson, George, Dinnies, Anthony, Mario</t>
        </r>
      </text>
    </comment>
    <comment ref="J245" authorId="0" shapeId="0" xr:uid="{F92C6061-F77A-4635-A847-29E1A39738C2}">
      <text>
        <r>
          <rPr>
            <sz val="9"/>
            <color indexed="81"/>
            <rFont val="Tahoma"/>
            <family val="2"/>
          </rPr>
          <t>Sadiq Hussain, Sadiq Ali, Asif, Danish, Mustakim, Afzal</t>
        </r>
      </text>
    </comment>
    <comment ref="J246" authorId="0" shapeId="0" xr:uid="{1FAC6993-B5E0-41A3-9B9D-FAAB53734416}">
      <text>
        <r>
          <rPr>
            <sz val="9"/>
            <color indexed="81"/>
            <rFont val="Tahoma"/>
            <family val="2"/>
          </rPr>
          <t>Erickson, George, Dinnies, Anthony</t>
        </r>
      </text>
    </comment>
    <comment ref="J247" authorId="0" shapeId="0" xr:uid="{858E7366-606B-4C29-96BE-FA95351817AE}">
      <text>
        <r>
          <rPr>
            <sz val="9"/>
            <color indexed="81"/>
            <rFont val="Tahoma"/>
            <family val="2"/>
          </rPr>
          <t>Danish, Afzal, Mustakim, Sadiq Hussain, Sadiq Ali, Arbaz, Asif, Nayaz, Waseem, Faheem, Kumar, GhurahuGond, Mokarram, Salman, Jaffar</t>
        </r>
      </text>
    </comment>
    <comment ref="J248" authorId="0" shapeId="0" xr:uid="{6877A3F4-78DF-4B5B-B4DF-0605920B05FC}">
      <text>
        <r>
          <rPr>
            <sz val="9"/>
            <color indexed="81"/>
            <rFont val="Tahoma"/>
            <family val="2"/>
          </rPr>
          <t>Mustakim, Sadiq Hussain, Sadiq Ali, Arbaz, Nayaz, Danish, Waseem, Faheem, Adnan, Salman, Jaffar, Mokarram, Naque</t>
        </r>
      </text>
    </comment>
    <comment ref="J249" authorId="0" shapeId="0" xr:uid="{DD157FA4-016D-4335-BA41-CB6637C4F68E}">
      <text>
        <r>
          <rPr>
            <sz val="9"/>
            <color indexed="81"/>
            <rFont val="Tahoma"/>
            <family val="2"/>
          </rPr>
          <t>Danish, Afzal, Mustakim, Sadiq Hussain, Sadiq Ali, Asif, Nayaz, Arbaz, Waseem, Faheem, Kumar, GhurahuGond, Jaffar, Naque, Adnan</t>
        </r>
      </text>
    </comment>
    <comment ref="J250" authorId="0" shapeId="0" xr:uid="{3904E5D5-79C5-4BA8-A94A-F724F779B769}">
      <text>
        <r>
          <rPr>
            <sz val="9"/>
            <color indexed="81"/>
            <rFont val="Tahoma"/>
            <family val="2"/>
          </rPr>
          <t>Danish, Afzal, Mustakim, Sadiq Hussain, Sadiq Ali, Asif, Nayaz, Arbaz, Waseem, Faheem, Kumar, GhurahuGond</t>
        </r>
      </text>
    </comment>
    <comment ref="J251" authorId="0" shapeId="0" xr:uid="{28D33E72-8825-418C-BC5D-B986B5560ED8}">
      <text>
        <r>
          <rPr>
            <sz val="9"/>
            <color indexed="81"/>
            <rFont val="Tahoma"/>
            <family val="2"/>
          </rPr>
          <t>Zubair, Mokarram</t>
        </r>
      </text>
    </comment>
    <comment ref="J252" authorId="0" shapeId="0" xr:uid="{6AA5E4E1-F25A-4111-9ABC-CC07EE995140}">
      <text>
        <r>
          <rPr>
            <sz val="9"/>
            <color indexed="81"/>
            <rFont val="Tahoma"/>
            <family val="2"/>
          </rPr>
          <t>Nasir, Sardar</t>
        </r>
      </text>
    </comment>
    <comment ref="J253" authorId="0" shapeId="0" xr:uid="{7462406A-19F3-4C0A-8F69-42562B50747E}">
      <text>
        <r>
          <rPr>
            <sz val="9"/>
            <color indexed="81"/>
            <rFont val="Tahoma"/>
            <family val="2"/>
          </rPr>
          <t>Zubair, Mahfooz</t>
        </r>
      </text>
    </comment>
    <comment ref="J254" authorId="0" shapeId="0" xr:uid="{0A604BF1-C33F-43F6-BBBE-C839FC89E76E}">
      <text>
        <r>
          <rPr>
            <sz val="9"/>
            <color indexed="81"/>
            <rFont val="Tahoma"/>
            <family val="2"/>
          </rPr>
          <t>Erickson, George, Dinnies, Anthony, Mario</t>
        </r>
      </text>
    </comment>
    <comment ref="J255" authorId="0" shapeId="0" xr:uid="{75070F68-4310-4C5C-9166-808663107900}">
      <text>
        <r>
          <rPr>
            <sz val="9"/>
            <color indexed="81"/>
            <rFont val="Tahoma"/>
            <family val="2"/>
          </rPr>
          <t>Sadiq Hussain, Sadiq Ali, Arbaz, Danish, Nayaz, Asif, Mustakim, Afzal</t>
        </r>
      </text>
    </comment>
    <comment ref="J256" authorId="0" shapeId="0" xr:uid="{A85E7773-F98D-4C01-964B-C395F5902DBD}">
      <text>
        <r>
          <rPr>
            <sz val="9"/>
            <color indexed="81"/>
            <rFont val="Tahoma"/>
            <family val="2"/>
          </rPr>
          <t>Mahfooz, Zubair</t>
        </r>
      </text>
    </comment>
    <comment ref="J257" authorId="0" shapeId="0" xr:uid="{771319C0-1048-474E-A69D-40654BE82294}">
      <text>
        <r>
          <rPr>
            <sz val="9"/>
            <color indexed="81"/>
            <rFont val="Tahoma"/>
            <family val="2"/>
          </rPr>
          <t>Nasir, Sardar</t>
        </r>
      </text>
    </comment>
    <comment ref="J258" authorId="0" shapeId="0" xr:uid="{F17EA8B5-A6CF-4642-B378-4136DE93E223}">
      <text>
        <r>
          <rPr>
            <sz val="9"/>
            <color indexed="81"/>
            <rFont val="Tahoma"/>
            <family val="2"/>
          </rPr>
          <t>Adnan, Kumar, Jaffar, Waseem, Faheem, Naque, Mokarram, Salman, GhurahuGond</t>
        </r>
      </text>
    </comment>
    <comment ref="J259" authorId="0" shapeId="0" xr:uid="{21A9088C-6002-4066-AF2C-00BF8AE952F6}">
      <text>
        <r>
          <rPr>
            <sz val="9"/>
            <color indexed="81"/>
            <rFont val="Tahoma"/>
            <family val="2"/>
          </rPr>
          <t>Erickson, George, Dinnies, Anthony, Mario</t>
        </r>
      </text>
    </comment>
    <comment ref="J260" authorId="0" shapeId="0" xr:uid="{7FC098C1-699B-48E5-9E94-5D260C046446}">
      <text>
        <r>
          <rPr>
            <sz val="9"/>
            <color indexed="81"/>
            <rFont val="Tahoma"/>
            <family val="2"/>
          </rPr>
          <t>Sadiq Hussain, Sadiq Ali, Danish, Afzal, Arbaz, Mustakim, Nayaz, Asif</t>
        </r>
      </text>
    </comment>
    <comment ref="J261" authorId="0" shapeId="0" xr:uid="{8582437A-DADC-4EB5-A8B1-356EB3F1E527}">
      <text>
        <r>
          <rPr>
            <sz val="9"/>
            <color indexed="81"/>
            <rFont val="Tahoma"/>
            <family val="2"/>
          </rPr>
          <t>Sadiq Hussain, Nayaz, Asif, Arbaz</t>
        </r>
      </text>
    </comment>
    <comment ref="J262" authorId="0" shapeId="0" xr:uid="{90F35121-B7A5-4A46-A979-836C66106CC3}">
      <text>
        <r>
          <rPr>
            <sz val="9"/>
            <color indexed="81"/>
            <rFont val="Tahoma"/>
            <family val="2"/>
          </rPr>
          <t>Adnan, Kumar, Jaffar, Waseem, Faheem, Naque, Mokarram, Salman, GhurahuGond</t>
        </r>
      </text>
    </comment>
    <comment ref="J263" authorId="0" shapeId="0" xr:uid="{3EE2A210-C60D-4E8C-AE5C-2DE4F4D35DC3}">
      <text>
        <r>
          <rPr>
            <sz val="9"/>
            <color indexed="81"/>
            <rFont val="Tahoma"/>
            <family val="2"/>
          </rPr>
          <t>Mahfooz, Zubair</t>
        </r>
      </text>
    </comment>
    <comment ref="J264" authorId="0" shapeId="0" xr:uid="{F8DD12BC-DCA6-4434-A94C-E7BB39E06E32}">
      <text>
        <r>
          <rPr>
            <sz val="9"/>
            <color indexed="81"/>
            <rFont val="Tahoma"/>
            <family val="2"/>
          </rPr>
          <t>Nasir, Sardar</t>
        </r>
      </text>
    </comment>
    <comment ref="J265" authorId="0" shapeId="0" xr:uid="{E3F29A2C-8519-46CB-9038-5106915DC4E4}">
      <text>
        <r>
          <rPr>
            <sz val="9"/>
            <color indexed="81"/>
            <rFont val="Tahoma"/>
            <family val="2"/>
          </rPr>
          <t>Zubair, Mahfooz, Rizwan</t>
        </r>
      </text>
    </comment>
    <comment ref="J266" authorId="0" shapeId="0" xr:uid="{18E8CCD9-0126-4277-A6B3-68CB6CB11029}">
      <text>
        <r>
          <rPr>
            <sz val="9"/>
            <color indexed="81"/>
            <rFont val="Tahoma"/>
            <family val="2"/>
          </rPr>
          <t>Erickson, George, Dinnies, Anthony, Mario</t>
        </r>
      </text>
    </comment>
    <comment ref="J267" authorId="0" shapeId="0" xr:uid="{4ED83E6C-D087-48AA-B083-E988395EA66C}">
      <text>
        <r>
          <rPr>
            <sz val="9"/>
            <color indexed="81"/>
            <rFont val="Tahoma"/>
            <family val="2"/>
          </rPr>
          <t>Zubair, Mahfooz, Rizwan</t>
        </r>
      </text>
    </comment>
    <comment ref="J268" authorId="0" shapeId="0" xr:uid="{6F583CBD-572D-4D33-AED8-0A9D28AB992E}">
      <text>
        <r>
          <rPr>
            <sz val="9"/>
            <color indexed="81"/>
            <rFont val="Tahoma"/>
            <family val="2"/>
          </rPr>
          <t>Nayaz, Sadiq Hussain, Asif, Arbaz</t>
        </r>
      </text>
    </comment>
    <comment ref="J269" authorId="0" shapeId="0" xr:uid="{AA812944-62B8-4D43-AB90-0B0AE689284F}">
      <text>
        <r>
          <rPr>
            <sz val="9"/>
            <color indexed="81"/>
            <rFont val="Tahoma"/>
            <family val="2"/>
          </rPr>
          <t>Sadiq Ali, Nasir, Danish, Sardar, Afzal, Mustakim</t>
        </r>
      </text>
    </comment>
    <comment ref="J270" authorId="0" shapeId="0" xr:uid="{EEDBA426-1719-49E0-B272-8B8D6B1061EF}">
      <text>
        <r>
          <rPr>
            <sz val="9"/>
            <color indexed="81"/>
            <rFont val="Tahoma"/>
            <family val="2"/>
          </rPr>
          <t>Adnan, Kumar, Jaffar, Waseem, Faheem, Naque, Mokarram, Salman, GhurahuGond</t>
        </r>
      </text>
    </comment>
    <comment ref="J271" authorId="0" shapeId="0" xr:uid="{BBECE517-8429-414D-9E66-E839486E6226}">
      <text>
        <r>
          <rPr>
            <sz val="9"/>
            <color indexed="81"/>
            <rFont val="Tahoma"/>
            <family val="2"/>
          </rPr>
          <t>Mahfooz, Zubair</t>
        </r>
      </text>
    </comment>
    <comment ref="J272" authorId="0" shapeId="0" xr:uid="{FC0E86CE-8DAC-42AD-8A92-74BD3C76033A}">
      <text>
        <r>
          <rPr>
            <sz val="9"/>
            <color indexed="81"/>
            <rFont val="Tahoma"/>
            <family val="2"/>
          </rPr>
          <t>Erickson, George, Dinnies, Anthony, Mario</t>
        </r>
      </text>
    </comment>
    <comment ref="J273" authorId="0" shapeId="0" xr:uid="{7321FC93-6D62-4EE3-8A3E-BAF67C3FA188}">
      <text>
        <r>
          <rPr>
            <sz val="9"/>
            <color indexed="81"/>
            <rFont val="Tahoma"/>
            <family val="2"/>
          </rPr>
          <t>Zubair, Mahfooz</t>
        </r>
      </text>
    </comment>
    <comment ref="J274" authorId="0" shapeId="0" xr:uid="{424DC286-33E4-4011-802E-E5910CB407BD}">
      <text>
        <r>
          <rPr>
            <sz val="9"/>
            <color indexed="81"/>
            <rFont val="Tahoma"/>
            <family val="2"/>
          </rPr>
          <t>Erickson, George, Dinnies, Anthony, Mario</t>
        </r>
      </text>
    </comment>
    <comment ref="J275" authorId="0" shapeId="0" xr:uid="{8E8A832C-9FAC-48B1-B718-387B50C95625}">
      <text>
        <r>
          <rPr>
            <sz val="9"/>
            <color indexed="81"/>
            <rFont val="Tahoma"/>
            <family val="2"/>
          </rPr>
          <t>Mahfooz, Zubair</t>
        </r>
      </text>
    </comment>
    <comment ref="J276" authorId="0" shapeId="0" xr:uid="{03D1D46F-9F86-4744-AFF2-DD7D59FB7B2C}">
      <text>
        <r>
          <rPr>
            <sz val="9"/>
            <color indexed="81"/>
            <rFont val="Tahoma"/>
            <family val="2"/>
          </rPr>
          <t>Nasir, Sardar</t>
        </r>
      </text>
    </comment>
    <comment ref="J277" authorId="0" shapeId="0" xr:uid="{2BBCBEB9-0671-4A9A-9AE0-BB617992BB9C}">
      <text>
        <r>
          <rPr>
            <sz val="9"/>
            <color indexed="81"/>
            <rFont val="Tahoma"/>
            <family val="2"/>
          </rPr>
          <t>Adnan, Salman, Kumar, Jaffar, Waseem, Faheem, Naque, GhurahuGond, Mokarram</t>
        </r>
      </text>
    </comment>
    <comment ref="J278" authorId="0" shapeId="0" xr:uid="{F3E7CCCA-A136-4AB9-87D5-3D63C3A768A0}">
      <text>
        <r>
          <rPr>
            <sz val="9"/>
            <color indexed="81"/>
            <rFont val="Tahoma"/>
            <family val="2"/>
          </rPr>
          <t>Nayaz, Arbaz, Asif, Sadiq Hussain, Sadiq Ali, Mustakim, Afzal, Danish</t>
        </r>
      </text>
    </comment>
    <comment ref="J279" authorId="0" shapeId="0" xr:uid="{A23930AE-31EE-401A-B4C0-538870C15089}">
      <text>
        <r>
          <rPr>
            <sz val="9"/>
            <color indexed="81"/>
            <rFont val="Tahoma"/>
            <family val="2"/>
          </rPr>
          <t>Erickson, George, Mario, Anthony</t>
        </r>
      </text>
    </comment>
    <comment ref="J280" authorId="0" shapeId="0" xr:uid="{021603A9-E0C7-409A-9399-7E6B1ABD3976}">
      <text>
        <r>
          <rPr>
            <sz val="9"/>
            <color indexed="81"/>
            <rFont val="Tahoma"/>
            <family val="2"/>
          </rPr>
          <t>Zubair, Mahfooz, Rizwan</t>
        </r>
      </text>
    </comment>
    <comment ref="J281" authorId="0" shapeId="0" xr:uid="{170621BB-2AC2-4B08-9E1D-EFC2426120B9}">
      <text>
        <r>
          <rPr>
            <sz val="9"/>
            <color indexed="81"/>
            <rFont val="Tahoma"/>
            <family val="2"/>
          </rPr>
          <t>Zubair, Mahfooz, Rizwan</t>
        </r>
      </text>
    </comment>
    <comment ref="J282" authorId="0" shapeId="0" xr:uid="{43A95A95-EAA4-427C-8415-6EE1A82978E3}">
      <text/>
    </comment>
    <comment ref="J283" authorId="0" shapeId="0" xr:uid="{2353FB09-5548-4B0A-AFC4-EBABF0913542}">
      <text>
        <r>
          <rPr>
            <sz val="9"/>
            <color indexed="81"/>
            <rFont val="Tahoma"/>
            <family val="2"/>
          </rPr>
          <t>Adnan, Salman, Kumar, Jaffar, Waseem, Faheem, Naque, GhurahuGond, Mokarram</t>
        </r>
      </text>
    </comment>
    <comment ref="J284" authorId="0" shapeId="0" xr:uid="{FDD24B2B-68BC-4612-8B21-865613DC49EA}">
      <text/>
    </comment>
    <comment ref="J285" authorId="0" shapeId="0" xr:uid="{CFC8E30A-5283-4A3B-9F19-375190183592}">
      <text>
        <r>
          <rPr>
            <sz val="9"/>
            <color indexed="81"/>
            <rFont val="Tahoma"/>
            <family val="2"/>
          </rPr>
          <t>Adnan, Salman, Kumar, Jaffar, Waseem, Faheem, Naque, GhurahuGond, Mokarram</t>
        </r>
      </text>
    </comment>
    <comment ref="J286" authorId="0" shapeId="0" xr:uid="{B02DCF7E-BDA7-4BC1-AF9C-B398C9B027F5}">
      <text>
        <r>
          <rPr>
            <sz val="9"/>
            <color indexed="81"/>
            <rFont val="Tahoma"/>
            <family val="2"/>
          </rPr>
          <t>Nayaz, Arbaz, Mustakim, Afzal, Sadiq Ali, Sadiq Hussain, Asif, Danish</t>
        </r>
      </text>
    </comment>
    <comment ref="J287" authorId="0" shapeId="0" xr:uid="{FEB64C51-75C9-4B4C-9EAF-1A13ACAC8B97}">
      <text>
        <r>
          <rPr>
            <sz val="9"/>
            <color indexed="81"/>
            <rFont val="Tahoma"/>
            <family val="2"/>
          </rPr>
          <t>Erickson, George, Mario, Anthony, Dinnies</t>
        </r>
      </text>
    </comment>
    <comment ref="J288" authorId="0" shapeId="0" xr:uid="{91698BA0-209D-4E96-AC42-AB61C6CB32BA}">
      <text>
        <r>
          <rPr>
            <sz val="9"/>
            <color indexed="81"/>
            <rFont val="Tahoma"/>
            <family val="2"/>
          </rPr>
          <t>Nasir, Sardar</t>
        </r>
      </text>
    </comment>
    <comment ref="J289" authorId="0" shapeId="0" xr:uid="{0C2457A5-A485-4939-8BB3-10A52785CFE1}">
      <text>
        <r>
          <rPr>
            <sz val="9"/>
            <color indexed="81"/>
            <rFont val="Tahoma"/>
            <family val="2"/>
          </rPr>
          <t>Zubair, Mahfooz, Rizwan</t>
        </r>
      </text>
    </comment>
    <comment ref="J290" authorId="0" shapeId="0" xr:uid="{4194A673-12F5-47C7-831F-1E8EE59C1409}">
      <text>
        <r>
          <rPr>
            <sz val="9"/>
            <color indexed="81"/>
            <rFont val="Tahoma"/>
            <family val="2"/>
          </rPr>
          <t>Sadiq Hussain, Sadiq Ali, Asif, Nayaz, Danish, Arbaz, Afzal, Mokarram</t>
        </r>
      </text>
    </comment>
    <comment ref="J291" authorId="0" shapeId="0" xr:uid="{C7243B47-1D5E-42C6-B5C9-1A75D5B3F110}">
      <text>
        <r>
          <rPr>
            <sz val="9"/>
            <color indexed="81"/>
            <rFont val="Tahoma"/>
            <family val="2"/>
          </rPr>
          <t>Adnan, Salman, Kumar, Jaffar, Waseem, Faheem, Naque, GhurahuGond, Mokarram, Zubair, Mahfooz</t>
        </r>
      </text>
    </comment>
    <comment ref="J292" authorId="0" shapeId="0" xr:uid="{B8B889F3-9728-4822-856F-5C0E33B24F83}">
      <text>
        <r>
          <rPr>
            <sz val="9"/>
            <color indexed="81"/>
            <rFont val="Tahoma"/>
            <family val="2"/>
          </rPr>
          <t>Erickson, George, Mario, Anthony, Dinnies</t>
        </r>
      </text>
    </comment>
    <comment ref="J293" authorId="0" shapeId="0" xr:uid="{5F358952-D24F-4314-92F1-2649F5D59444}">
      <text>
        <r>
          <rPr>
            <sz val="9"/>
            <color indexed="81"/>
            <rFont val="Tahoma"/>
            <family val="2"/>
          </rPr>
          <t>Naque, Mustakim, Jaffar, Waseem, Danish, Faheem</t>
        </r>
      </text>
    </comment>
    <comment ref="J294" authorId="0" shapeId="0" xr:uid="{AC0C0DE9-AE40-4435-852F-DAE4C0DA1EAA}">
      <text>
        <r>
          <rPr>
            <sz val="9"/>
            <color indexed="81"/>
            <rFont val="Tahoma"/>
            <family val="2"/>
          </rPr>
          <t>Nasir, Sardar</t>
        </r>
      </text>
    </comment>
    <comment ref="J295" authorId="0" shapeId="0" xr:uid="{9C9AF127-90DB-4D34-A75E-10193AA733E9}">
      <text>
        <r>
          <rPr>
            <sz val="9"/>
            <color indexed="81"/>
            <rFont val="Tahoma"/>
            <family val="2"/>
          </rPr>
          <t>Zubair, Mahfooz</t>
        </r>
      </text>
    </comment>
    <comment ref="J296" authorId="0" shapeId="0" xr:uid="{2ADA5B34-1DBE-48EF-8974-A178F2A17DB5}">
      <text>
        <r>
          <rPr>
            <sz val="9"/>
            <color indexed="81"/>
            <rFont val="Tahoma"/>
            <family val="2"/>
          </rPr>
          <t>Zubair, Mahfooz</t>
        </r>
      </text>
    </comment>
    <comment ref="J297" authorId="0" shapeId="0" xr:uid="{B7C5B1D6-E05A-4ADD-AACB-E13B7BC48BD1}">
      <text>
        <r>
          <rPr>
            <sz val="9"/>
            <color indexed="81"/>
            <rFont val="Tahoma"/>
            <family val="2"/>
          </rPr>
          <t>Erickson, George, Mario, Anthony, Dinnies</t>
        </r>
      </text>
    </comment>
    <comment ref="J298" authorId="0" shapeId="0" xr:uid="{0BB76EAD-1319-48BF-96E6-70D48C12FAB4}">
      <text>
        <r>
          <rPr>
            <sz val="9"/>
            <color indexed="81"/>
            <rFont val="Tahoma"/>
            <family val="2"/>
          </rPr>
          <t>Nayaz, Sadiq Hussain, Sadiq Ali, Asif, Afzal, Mustakim, Arbaz, GhurahuGond, Rizwan</t>
        </r>
      </text>
    </comment>
    <comment ref="J299" authorId="0" shapeId="0" xr:uid="{4467117D-6C1B-44E4-8DFD-1C9CD5B8AF10}">
      <text>
        <r>
          <rPr>
            <sz val="9"/>
            <color indexed="81"/>
            <rFont val="Tahoma"/>
            <family val="2"/>
          </rPr>
          <t>Adnan, Salman, Jaffar, Naque, Mokarram, Faheem, Waseem, Rizwan, GhurahuGond</t>
        </r>
      </text>
    </comment>
    <comment ref="J300" authorId="0" shapeId="0" xr:uid="{C596E173-2FEA-4DB9-896D-201E4E1F0885}">
      <text>
        <r>
          <rPr>
            <sz val="9"/>
            <color indexed="81"/>
            <rFont val="Tahoma"/>
            <family val="2"/>
          </rPr>
          <t>Erickson, George, Mario, Anthony, Dinnies</t>
        </r>
      </text>
    </comment>
    <comment ref="J301" authorId="0" shapeId="0" xr:uid="{8A7425E1-BF04-4D9F-992F-A015B685BD24}">
      <text>
        <r>
          <rPr>
            <sz val="9"/>
            <color indexed="81"/>
            <rFont val="Tahoma"/>
            <family val="2"/>
          </rPr>
          <t>Zubair, Mahfooz</t>
        </r>
      </text>
    </comment>
    <comment ref="J302" authorId="0" shapeId="0" xr:uid="{E0C6F6D1-255D-4077-9E9F-55E2840AD8F5}">
      <text>
        <r>
          <rPr>
            <sz val="9"/>
            <color indexed="81"/>
            <rFont val="Tahoma"/>
            <family val="2"/>
          </rPr>
          <t>Zubair, Mahfooz</t>
        </r>
      </text>
    </comment>
    <comment ref="J303" authorId="0" shapeId="0" xr:uid="{58476055-BE98-4CA0-8EB1-F20F4EE98DB5}">
      <text>
        <r>
          <rPr>
            <sz val="9"/>
            <color indexed="81"/>
            <rFont val="Tahoma"/>
            <family val="2"/>
          </rPr>
          <t>Nayaz, Sadiq Hussain, Sadiq Ali, Asif, Afzal, Mustakim, Arbaz, Rizwan, Danish</t>
        </r>
      </text>
    </comment>
    <comment ref="J304" authorId="0" shapeId="0" xr:uid="{504854A1-974C-4A49-A42D-4BFFA53F4DB4}">
      <text>
        <r>
          <rPr>
            <sz val="9"/>
            <color indexed="81"/>
            <rFont val="Tahoma"/>
            <family val="2"/>
          </rPr>
          <t>Nasir, Sardar</t>
        </r>
      </text>
    </comment>
    <comment ref="J305" authorId="0" shapeId="0" xr:uid="{0438BEAE-62E6-4E64-8186-063ECA95BAE5}">
      <text>
        <r>
          <rPr>
            <sz val="9"/>
            <color indexed="81"/>
            <rFont val="Tahoma"/>
            <family val="2"/>
          </rPr>
          <t>Adnan, Salman, GhurahuGond, Kumar, Zubair, Mahfooz</t>
        </r>
      </text>
    </comment>
    <comment ref="J306" authorId="0" shapeId="0" xr:uid="{970852A2-5034-417F-8A84-9E2357E03C50}">
      <text>
        <r>
          <rPr>
            <sz val="9"/>
            <color indexed="81"/>
            <rFont val="Tahoma"/>
            <family val="2"/>
          </rPr>
          <t>Nasir, Sardar</t>
        </r>
      </text>
    </comment>
    <comment ref="J307" authorId="0" shapeId="0" xr:uid="{7CDB42A2-E7B4-4C3C-AE45-7201908A3A6A}">
      <text>
        <r>
          <rPr>
            <sz val="9"/>
            <color indexed="81"/>
            <rFont val="Tahoma"/>
            <family val="2"/>
          </rPr>
          <t>Zubair, Mahfooz</t>
        </r>
      </text>
    </comment>
    <comment ref="J308" authorId="0" shapeId="0" xr:uid="{00705C43-5999-402A-A655-2E12CABE4E4F}">
      <text>
        <r>
          <rPr>
            <sz val="9"/>
            <color indexed="81"/>
            <rFont val="Tahoma"/>
            <family val="2"/>
          </rPr>
          <t>Nayaz, Sadiq Hussain, Sadiq Ali, Asif, Afzal, Mustakim, Arbaz, Rizwan, Danish</t>
        </r>
      </text>
    </comment>
    <comment ref="J309" authorId="0" shapeId="0" xr:uid="{97159B05-C34E-4D68-B192-4ECDE3DE1109}">
      <text>
        <r>
          <rPr>
            <sz val="9"/>
            <color indexed="81"/>
            <rFont val="Tahoma"/>
            <family val="2"/>
          </rPr>
          <t>Zubair, Mahfooz</t>
        </r>
      </text>
    </comment>
    <comment ref="J310" authorId="0" shapeId="0" xr:uid="{9219F9CE-5FC3-44E6-A11A-210EC35FD33B}">
      <text>
        <r>
          <rPr>
            <sz val="9"/>
            <color indexed="81"/>
            <rFont val="Tahoma"/>
            <family val="2"/>
          </rPr>
          <t>George, Mario, Anthony, Erickson</t>
        </r>
      </text>
    </comment>
    <comment ref="J311" authorId="0" shapeId="0" xr:uid="{03B532C0-1A34-49E3-B93D-7406CBDDE601}">
      <text>
        <r>
          <rPr>
            <sz val="9"/>
            <color indexed="81"/>
            <rFont val="Tahoma"/>
            <family val="2"/>
          </rPr>
          <t>Adnan, Salman, Jaffar, Naque, Mokarram, Faheem, Waseem, Rizwan, GhurahuGond, Kumar</t>
        </r>
      </text>
    </comment>
    <comment ref="J312" authorId="0" shapeId="0" xr:uid="{1114D548-530F-4E78-8B2F-3E3E088F4973}">
      <text>
        <r>
          <rPr>
            <sz val="9"/>
            <color indexed="81"/>
            <rFont val="Tahoma"/>
            <family val="2"/>
          </rPr>
          <t>Zubair, Mahfooz</t>
        </r>
      </text>
    </comment>
    <comment ref="J313" authorId="0" shapeId="0" xr:uid="{7B87CC20-3B65-4A43-9324-B23CF030A3F4}">
      <text>
        <r>
          <rPr>
            <sz val="9"/>
            <color indexed="81"/>
            <rFont val="Tahoma"/>
            <family val="2"/>
          </rPr>
          <t>Adnan, Salman, Jaffar, Naque, Mokarram, Faheem, Waseem, Rizwan, Kumar</t>
        </r>
      </text>
    </comment>
    <comment ref="J315" authorId="0" shapeId="0" xr:uid="{DE9AD1F8-3F2F-4164-80CD-CF07C81692C1}">
      <text>
        <r>
          <rPr>
            <sz val="9"/>
            <color indexed="81"/>
            <rFont val="Tahoma"/>
            <family val="2"/>
          </rPr>
          <t>Adnan, Salman, Jaffar, Waseem, Faheem, Kumar, Mokarram, Naque, Rizwan</t>
        </r>
      </text>
    </comment>
    <comment ref="J316" authorId="0" shapeId="0" xr:uid="{0B330D6E-C3BB-4AA2-BC06-C87D4F53F772}">
      <text>
        <r>
          <rPr>
            <sz val="9"/>
            <color indexed="81"/>
            <rFont val="Tahoma"/>
            <family val="2"/>
          </rPr>
          <t>Dinnies, Nayaz, Danish, Sadiq Hussain, Sadiq Ali, Mustakim, Arbaz, Afzal</t>
        </r>
      </text>
    </comment>
    <comment ref="J317" authorId="0" shapeId="0" xr:uid="{5E734C71-9BB5-4CB1-9F94-06108D7EA3C9}">
      <text>
        <r>
          <rPr>
            <sz val="9"/>
            <color indexed="81"/>
            <rFont val="Tahoma"/>
            <family val="2"/>
          </rPr>
          <t>Zubair, Mahfooz</t>
        </r>
      </text>
    </comment>
    <comment ref="J318" authorId="0" shapeId="0" xr:uid="{2EEBB269-D329-4139-82BA-8B6BC19A5AA1}">
      <text>
        <r>
          <rPr>
            <sz val="9"/>
            <color indexed="81"/>
            <rFont val="Tahoma"/>
            <family val="2"/>
          </rPr>
          <t>Zubair, Mahfooz</t>
        </r>
      </text>
    </comment>
    <comment ref="J319" authorId="0" shapeId="0" xr:uid="{5AACDF7E-E865-4D07-BF75-3368752896A7}">
      <text>
        <r>
          <rPr>
            <sz val="9"/>
            <color indexed="81"/>
            <rFont val="Tahoma"/>
            <family val="2"/>
          </rPr>
          <t>Sadiq Ali, Afzal, Mustakim, Arbaz, Dinnies, Danish, Asif</t>
        </r>
      </text>
    </comment>
    <comment ref="J320" authorId="0" shapeId="0" xr:uid="{006BAACB-F428-46EA-BA9C-41ED8CF8A972}">
      <text>
        <r>
          <rPr>
            <sz val="9"/>
            <color indexed="81"/>
            <rFont val="Tahoma"/>
            <family val="2"/>
          </rPr>
          <t>Sadiq Ali, Afzal, Mustakim, Arbaz, Dinnies, Danish, Asif</t>
        </r>
      </text>
    </comment>
    <comment ref="J321" authorId="0" shapeId="0" xr:uid="{C119AED8-9874-4C09-AC29-6D6B1B3A7C7A}">
      <text>
        <r>
          <rPr>
            <sz val="9"/>
            <color indexed="81"/>
            <rFont val="Tahoma"/>
            <family val="2"/>
          </rPr>
          <t>George, Mario, Anthony, Erickson</t>
        </r>
      </text>
    </comment>
    <comment ref="J322" authorId="0" shapeId="0" xr:uid="{5F989AA8-F48E-4309-9F08-7B2E4233B54A}">
      <text>
        <r>
          <rPr>
            <sz val="9"/>
            <color indexed="81"/>
            <rFont val="Tahoma"/>
            <family val="2"/>
          </rPr>
          <t>Nasir, Sardar</t>
        </r>
      </text>
    </comment>
    <comment ref="J323" authorId="0" shapeId="0" xr:uid="{2E973AB7-241C-4D2F-A81A-2CD7819786BA}">
      <text>
        <r>
          <rPr>
            <sz val="9"/>
            <color indexed="81"/>
            <rFont val="Tahoma"/>
            <family val="2"/>
          </rPr>
          <t>Zubair, Mahfooz, Nasir, Sardar</t>
        </r>
      </text>
    </comment>
    <comment ref="J324" authorId="0" shapeId="0" xr:uid="{258DA7EE-6EA9-2A43-9614-98621FE1A355}">
      <text>
        <r>
          <rPr>
            <sz val="9"/>
            <color indexed="81"/>
            <rFont val="Tahoma"/>
            <family val="2"/>
          </rPr>
          <t>Sadiq Ali, Afzal, Mustakim, Arbaz, Dinnies, Danish, Asif</t>
        </r>
      </text>
    </comment>
    <comment ref="J325" authorId="0" shapeId="0" xr:uid="{5CD5B61B-D839-8A45-8971-245ACE448261}">
      <text>
        <r>
          <rPr>
            <sz val="9"/>
            <color indexed="81"/>
            <rFont val="Tahoma"/>
            <family val="2"/>
          </rPr>
          <t>George, Mario, Anthony, Erickson</t>
        </r>
      </text>
    </comment>
    <comment ref="J326" authorId="0" shapeId="0" xr:uid="{17937B00-EFB5-D742-AC2E-D8C62D80ABEA}">
      <text>
        <r>
          <rPr>
            <sz val="9"/>
            <color indexed="81"/>
            <rFont val="Tahoma"/>
            <family val="2"/>
          </rPr>
          <t>Zubair, Mahfooz</t>
        </r>
      </text>
    </comment>
    <comment ref="J327" authorId="0" shapeId="0" xr:uid="{A3D7DD4D-D4C7-6644-92FC-40C901BEC01B}">
      <text>
        <r>
          <rPr>
            <sz val="9"/>
            <color indexed="81"/>
            <rFont val="Tahoma"/>
            <family val="2"/>
          </rPr>
          <t>Zubair, Mahfooz, Nasir, Sardar</t>
        </r>
      </text>
    </comment>
    <comment ref="J328" authorId="0" shapeId="0" xr:uid="{A0048DC5-ED0C-4D74-A9B7-B1A1510E87DD}">
      <text/>
    </comment>
    <comment ref="J329" authorId="0" shapeId="0" xr:uid="{9872A4F9-37F0-4990-A08D-635F9FD486F5}">
      <text>
        <r>
          <rPr>
            <sz val="9"/>
            <color indexed="81"/>
            <rFont val="Tahoma"/>
            <family val="2"/>
          </rPr>
          <t>Adnan, Mustakim, Afzal, Dinnies, Arbaz, Sadiq Ali, Danish, Asif</t>
        </r>
      </text>
    </comment>
    <comment ref="J330" authorId="0" shapeId="0" xr:uid="{2FDF6D89-A2F2-4C24-AC10-65404E57146A}">
      <text>
        <r>
          <rPr>
            <sz val="9"/>
            <color indexed="81"/>
            <rFont val="Tahoma"/>
            <family val="2"/>
          </rPr>
          <t>Zubair, Mahfooz</t>
        </r>
      </text>
    </comment>
    <comment ref="J331" authorId="0" shapeId="0" xr:uid="{3E9BDF37-91D7-4B38-8749-86813998F30E}">
      <text>
        <r>
          <rPr>
            <sz val="9"/>
            <color indexed="81"/>
            <rFont val="Tahoma"/>
            <family val="2"/>
          </rPr>
          <t>Adnan, Salman, Jaffar, Naque, Mustakim, Waseem, Faheem, GhurahuGond</t>
        </r>
      </text>
    </comment>
    <comment ref="J332" authorId="0" shapeId="0" xr:uid="{312463E3-367C-41AE-BCCA-DAE746736CF5}">
      <text>
        <r>
          <rPr>
            <sz val="9"/>
            <color indexed="81"/>
            <rFont val="Tahoma"/>
            <family val="2"/>
          </rPr>
          <t>Zubair, Mahfooz</t>
        </r>
      </text>
    </comment>
    <comment ref="J333" authorId="0" shapeId="0" xr:uid="{C037B6BF-BC20-443A-95F3-A0B949755AAC}">
      <text>
        <r>
          <rPr>
            <sz val="9"/>
            <color indexed="81"/>
            <rFont val="Tahoma"/>
            <family val="2"/>
          </rPr>
          <t>George, Mario, Anthony, Erickson</t>
        </r>
      </text>
    </comment>
    <comment ref="J334" authorId="0" shapeId="0" xr:uid="{518ADFEF-3A08-4597-84C2-A783121E92B6}">
      <text>
        <r>
          <rPr>
            <sz val="9"/>
            <color indexed="81"/>
            <rFont val="Tahoma"/>
            <family val="2"/>
          </rPr>
          <t>Sadiq Hussain, Afzal, Mustakim, Danish, Asif, Arbaz, GhurahuGond</t>
        </r>
      </text>
    </comment>
    <comment ref="J335" authorId="0" shapeId="0" xr:uid="{84534E7A-E825-4C98-98C7-896E41A63585}">
      <text>
        <r>
          <rPr>
            <sz val="9"/>
            <color indexed="81"/>
            <rFont val="Tahoma"/>
            <family val="2"/>
          </rPr>
          <t>Sadiq Hussain, Afzal, Mustakim, Danish, Asif, Arbaz, Adnan, Salman, Kumar, Mokarram, Naque, Waseem, Faheem, Jaffar, Rizwan, Sadiq Ali</t>
        </r>
      </text>
    </comment>
    <comment ref="J336" authorId="0" shapeId="0" xr:uid="{7799E0FE-5FBB-4D60-A8BD-3BBE5005A17D}">
      <text/>
    </comment>
    <comment ref="J337" authorId="0" shapeId="0" xr:uid="{444AB55B-2C16-4F38-9991-71DFC8704D1D}">
      <text/>
    </comment>
    <comment ref="J338" authorId="0" shapeId="0" xr:uid="{3D0EE343-70FF-4659-8B4D-004D5E3C484B}">
      <text>
        <r>
          <rPr>
            <sz val="9"/>
            <color indexed="81"/>
            <rFont val="Tahoma"/>
            <family val="2"/>
          </rPr>
          <t>Mahfooz, Zubair</t>
        </r>
      </text>
    </comment>
    <comment ref="J339" authorId="0" shapeId="0" xr:uid="{ABE4F550-8851-453A-AB6D-889218B82FBF}">
      <text>
        <r>
          <rPr>
            <sz val="9"/>
            <color indexed="81"/>
            <rFont val="Tahoma"/>
            <family val="2"/>
          </rPr>
          <t>Nasir, Sardar</t>
        </r>
      </text>
    </comment>
    <comment ref="J340" authorId="0" shapeId="0" xr:uid="{F576DA71-3D93-4BBF-8A89-02BFB18DC381}">
      <text/>
    </comment>
    <comment ref="J341" authorId="0" shapeId="0" xr:uid="{01477F6F-FBDE-4FDD-AACD-A06F40902DE6}">
      <text>
        <r>
          <rPr>
            <sz val="9"/>
            <color indexed="81"/>
            <rFont val="Tahoma"/>
            <family val="2"/>
          </rPr>
          <t>Zubair, Mahfooz</t>
        </r>
      </text>
    </comment>
    <comment ref="J342" authorId="0" shapeId="0" xr:uid="{60B93FDF-B169-44BA-8D7D-9FC5F3005126}">
      <text>
        <r>
          <rPr>
            <sz val="9"/>
            <color indexed="81"/>
            <rFont val="Tahoma"/>
            <family val="2"/>
          </rPr>
          <t>George, Mario, Anthony, Erickson</t>
        </r>
      </text>
    </comment>
    <comment ref="J343" authorId="0" shapeId="0" xr:uid="{D8D547F0-7DB4-41B8-82B9-84DB0C569839}">
      <text>
        <r>
          <rPr>
            <sz val="9"/>
            <color indexed="81"/>
            <rFont val="Tahoma"/>
            <family val="2"/>
          </rPr>
          <t>Nayaz, Dinnies</t>
        </r>
      </text>
    </comment>
    <comment ref="J344" authorId="0" shapeId="0" xr:uid="{BC67D9B0-33C4-4F4F-AD5B-C5BB9EAE2FB3}">
      <text>
        <r>
          <rPr>
            <sz val="9"/>
            <color indexed="81"/>
            <rFont val="Tahoma"/>
            <family val="2"/>
          </rPr>
          <t>Adnan, Salman, Jaffar, Faheem, Naque, Mokarram, Kumar, Rizwan, Sadiq Ali</t>
        </r>
      </text>
    </comment>
    <comment ref="J345" authorId="0" shapeId="0" xr:uid="{531A9148-FBC6-43E4-BA09-48FE03F6B4B9}">
      <text>
        <r>
          <rPr>
            <sz val="9"/>
            <color indexed="81"/>
            <rFont val="Tahoma"/>
            <family val="2"/>
          </rPr>
          <t>Zubair, Mahfooz</t>
        </r>
      </text>
    </comment>
    <comment ref="J346" authorId="0" shapeId="0" xr:uid="{3C43CB45-A75A-4F0A-BA69-CFD43C997BC7}">
      <text>
        <r>
          <rPr>
            <sz val="9"/>
            <color indexed="81"/>
            <rFont val="Tahoma"/>
            <family val="2"/>
          </rPr>
          <t>Zubair, Mahfooz</t>
        </r>
      </text>
    </comment>
    <comment ref="J347" authorId="0" shapeId="0" xr:uid="{447BE031-86DB-4702-8C25-DB8995C781E7}">
      <text>
        <r>
          <rPr>
            <sz val="9"/>
            <color indexed="81"/>
            <rFont val="Tahoma"/>
            <family val="2"/>
          </rPr>
          <t>Adnan, Salman, Jaffar, Faheem, Naque, Mokarram, Kumar, Rizwan, Sadiq Ali, Waseem</t>
        </r>
      </text>
    </comment>
    <comment ref="J348" authorId="0" shapeId="0" xr:uid="{890F3F79-6502-427B-A054-F55FCFE96089}">
      <text>
        <r>
          <rPr>
            <sz val="9"/>
            <color indexed="81"/>
            <rFont val="Tahoma"/>
            <family val="2"/>
          </rPr>
          <t>Nasir, Sardar</t>
        </r>
      </text>
    </comment>
    <comment ref="J349" authorId="0" shapeId="0" xr:uid="{777A5BE9-EC88-4D3D-A3AE-67291BBF389E}">
      <text>
        <r>
          <rPr>
            <sz val="9"/>
            <color indexed="81"/>
            <rFont val="Tahoma"/>
            <family val="2"/>
          </rPr>
          <t>Sadiq Hussain, Nayaz, Danish, Arbaz, Mustakim, Afzal, Asif, GhurahuGond</t>
        </r>
      </text>
    </comment>
    <comment ref="J350" authorId="0" shapeId="0" xr:uid="{099D8E29-EDE3-408C-BBEF-DB280500B328}">
      <text>
        <r>
          <rPr>
            <sz val="9"/>
            <color indexed="81"/>
            <rFont val="Tahoma"/>
            <family val="2"/>
          </rPr>
          <t>George, Mario, Anthony, Erickson</t>
        </r>
      </text>
    </comment>
    <comment ref="J351" authorId="0" shapeId="0" xr:uid="{C80E9344-B2C1-4011-A93E-4A75940C670F}">
      <text>
        <r>
          <rPr>
            <sz val="9"/>
            <color indexed="81"/>
            <rFont val="Tahoma"/>
            <family val="2"/>
          </rPr>
          <t>Salman, Adnan, Kumar, Faheem, Waseem, Sadiq Ali, Jaffar</t>
        </r>
      </text>
    </comment>
    <comment ref="J352" authorId="0" shapeId="0" xr:uid="{AD2DD9AD-D32E-4341-AE1C-9DBC45CCC990}">
      <text>
        <r>
          <rPr>
            <sz val="9"/>
            <color indexed="81"/>
            <rFont val="Tahoma"/>
            <family val="2"/>
          </rPr>
          <t>Mustakim, Afzal</t>
        </r>
      </text>
    </comment>
    <comment ref="J353" authorId="0" shapeId="0" xr:uid="{7B054D3B-B981-4E38-9212-4863389C4D6F}">
      <text>
        <r>
          <rPr>
            <sz val="9"/>
            <color indexed="81"/>
            <rFont val="Tahoma"/>
            <family val="2"/>
          </rPr>
          <t>Zubair, Mahfooz</t>
        </r>
      </text>
    </comment>
    <comment ref="J354" authorId="0" shapeId="0" xr:uid="{C9EFCC0F-FC46-4B8B-BB85-736A7BC3D740}">
      <text>
        <r>
          <rPr>
            <sz val="9"/>
            <color indexed="81"/>
            <rFont val="Tahoma"/>
            <family val="2"/>
          </rPr>
          <t>Zubair, Mahfooz</t>
        </r>
      </text>
    </comment>
    <comment ref="J355" authorId="0" shapeId="0" xr:uid="{F96CD084-8435-4E18-A8B0-E87C35BC437C}">
      <text>
        <r>
          <rPr>
            <sz val="9"/>
            <color indexed="81"/>
            <rFont val="Tahoma"/>
            <family val="2"/>
          </rPr>
          <t>Zubair, Mahfooz</t>
        </r>
      </text>
    </comment>
    <comment ref="J356" authorId="0" shapeId="0" xr:uid="{63BB89E8-F163-40CD-B280-5D56A8A5EA67}">
      <text>
        <r>
          <rPr>
            <sz val="9"/>
            <color indexed="81"/>
            <rFont val="Tahoma"/>
            <family val="2"/>
          </rPr>
          <t>Naque, Mustakim, Rizwan</t>
        </r>
      </text>
    </comment>
    <comment ref="J357" authorId="0" shapeId="0" xr:uid="{91A32B1E-B304-438F-85CA-DB09CFA01C3A}">
      <text>
        <r>
          <rPr>
            <sz val="9"/>
            <color indexed="81"/>
            <rFont val="Tahoma"/>
            <family val="2"/>
          </rPr>
          <t>GhurahuGond, Nayaz, Mustakim, Arbaz, Danish, Dinnies, Sadiq Hussain, Asif</t>
        </r>
      </text>
    </comment>
    <comment ref="J358" authorId="0" shapeId="0" xr:uid="{862CEE6B-9168-44B5-94D9-86B5AFADF2B6}">
      <text>
        <r>
          <rPr>
            <sz val="9"/>
            <color indexed="81"/>
            <rFont val="Tahoma"/>
            <family val="2"/>
          </rPr>
          <t>Adnan, Salman, Jaffar, Waseem, Mokarram, Kumar, Naque, Faheem, Dinnies, Sadiq Ali</t>
        </r>
      </text>
    </comment>
    <comment ref="J359" authorId="0" shapeId="0" xr:uid="{23E9E721-D0B8-4F2C-9668-74FEC6B6A9AB}">
      <text>
        <r>
          <rPr>
            <sz val="9"/>
            <color indexed="81"/>
            <rFont val="Tahoma"/>
            <family val="2"/>
          </rPr>
          <t>George, Mario, Anthony, Erickson</t>
        </r>
      </text>
    </comment>
    <comment ref="J360" authorId="0" shapeId="0" xr:uid="{F45DEAFB-ECF9-40A9-B814-6E939D700895}">
      <text>
        <r>
          <rPr>
            <sz val="9"/>
            <color indexed="81"/>
            <rFont val="Tahoma"/>
            <family val="2"/>
          </rPr>
          <t>Zubair, Mahfooz</t>
        </r>
      </text>
    </comment>
    <comment ref="J361" authorId="0" shapeId="0" xr:uid="{D3AD6B81-BADA-4747-AF01-F01897689FA6}">
      <text>
        <r>
          <rPr>
            <sz val="9"/>
            <color indexed="81"/>
            <rFont val="Tahoma"/>
            <family val="2"/>
          </rPr>
          <t>Nasir, Sardar</t>
        </r>
      </text>
    </comment>
    <comment ref="J362" authorId="0" shapeId="0" xr:uid="{4CDB4DD9-4238-46CD-9B32-4F1963B2F36C}">
      <text>
        <r>
          <rPr>
            <sz val="9"/>
            <color indexed="81"/>
            <rFont val="Tahoma"/>
            <family val="2"/>
          </rPr>
          <t>Zubair, Mahfooz</t>
        </r>
      </text>
    </comment>
    <comment ref="J363" authorId="0" shapeId="0" xr:uid="{17BA0216-C7A0-4918-BB58-F7D7670EF424}">
      <text>
        <r>
          <rPr>
            <sz val="9"/>
            <color indexed="81"/>
            <rFont val="Tahoma"/>
            <family val="2"/>
          </rPr>
          <t>Zubair, Mahfooz</t>
        </r>
      </text>
    </comment>
    <comment ref="J364" authorId="0" shapeId="0" xr:uid="{5698EE42-DCBD-448A-8358-FA84A46160D8}">
      <text>
        <r>
          <rPr>
            <sz val="9"/>
            <color indexed="81"/>
            <rFont val="Tahoma"/>
            <family val="2"/>
          </rPr>
          <t>Nasir, Sardar</t>
        </r>
      </text>
    </comment>
    <comment ref="J365" authorId="0" shapeId="0" xr:uid="{DFF72764-C6D1-41EF-AC03-7D64460D2045}">
      <text>
        <r>
          <rPr>
            <sz val="9"/>
            <color indexed="81"/>
            <rFont val="Tahoma"/>
            <family val="2"/>
          </rPr>
          <t>George, Mario, Anthony, Erickson</t>
        </r>
      </text>
    </comment>
    <comment ref="J366" authorId="0" shapeId="0" xr:uid="{E36CEBEB-5695-4A7E-8A2F-85E4479105DD}">
      <text>
        <r>
          <rPr>
            <sz val="9"/>
            <color indexed="81"/>
            <rFont val="Tahoma"/>
            <family val="2"/>
          </rPr>
          <t>Zubair, Mahfooz</t>
        </r>
      </text>
    </comment>
    <comment ref="J367" authorId="0" shapeId="0" xr:uid="{E512E090-EE7B-445D-818B-8F14D98DEF2E}">
      <text>
        <r>
          <rPr>
            <sz val="9"/>
            <color indexed="81"/>
            <rFont val="Tahoma"/>
            <family val="2"/>
          </rPr>
          <t>Nasir, Sardar</t>
        </r>
      </text>
    </comment>
    <comment ref="J368" authorId="0" shapeId="0" xr:uid="{2AB8E8D8-C9CC-4D2B-A9DA-BA67996B0B75}">
      <text>
        <r>
          <rPr>
            <sz val="9"/>
            <color indexed="81"/>
            <rFont val="Tahoma"/>
            <family val="2"/>
          </rPr>
          <t>Adnan, Salman, Jaffar, Waseem, Mokarram, Kumar, Naque, Faheem</t>
        </r>
      </text>
    </comment>
    <comment ref="J369" authorId="0" shapeId="0" xr:uid="{83139941-03ED-435C-A885-5EC0CD1F66E5}">
      <text>
        <r>
          <rPr>
            <sz val="9"/>
            <color indexed="81"/>
            <rFont val="Tahoma"/>
            <family val="2"/>
          </rPr>
          <t>Adnan, Salman, Jaffar, Waseem, Mokarram, Kumar, Naque, Faheem, Sadiq Ali, GhurahuGond, Nayaz, Arbaz, Mustakim, Danish, Sadiq Hussain, Asif, Afzal, Dinnies</t>
        </r>
      </text>
    </comment>
    <comment ref="J370" authorId="0" shapeId="0" xr:uid="{845B28D0-6598-48AC-94ED-BBF366880DC2}">
      <text>
        <r>
          <rPr>
            <sz val="9"/>
            <color indexed="81"/>
            <rFont val="Tahoma"/>
            <family val="2"/>
          </rPr>
          <t>George, Mario, Anthony, Erickson</t>
        </r>
      </text>
    </comment>
    <comment ref="J371" authorId="0" shapeId="0" xr:uid="{D98C9A3A-8709-464A-A158-F6AA09E497A7}">
      <text>
        <r>
          <rPr>
            <sz val="9"/>
            <color indexed="81"/>
            <rFont val="Tahoma"/>
            <family val="2"/>
          </rPr>
          <t>Nasir, Sardar</t>
        </r>
      </text>
    </comment>
    <comment ref="J372" authorId="0" shapeId="0" xr:uid="{0E77551A-7EC7-4C2B-86D1-0CE67CF5A940}">
      <text>
        <r>
          <rPr>
            <sz val="9"/>
            <color indexed="81"/>
            <rFont val="Tahoma"/>
            <family val="2"/>
          </rPr>
          <t>Zubair, Mahfooz</t>
        </r>
      </text>
    </comment>
    <comment ref="J373" authorId="0" shapeId="0" xr:uid="{3F13A30E-D669-4345-AFBD-1A9A19AAC10F}">
      <text>
        <r>
          <rPr>
            <sz val="9"/>
            <color indexed="81"/>
            <rFont val="Tahoma"/>
            <family val="2"/>
          </rPr>
          <t>Nasir, Sardar</t>
        </r>
      </text>
    </comment>
    <comment ref="J374" authorId="0" shapeId="0" xr:uid="{B0CA1906-4D59-4D1A-8B05-403A4816AFED}">
      <text>
        <r>
          <rPr>
            <sz val="9"/>
            <color indexed="81"/>
            <rFont val="Tahoma"/>
            <family val="2"/>
          </rPr>
          <t>Zubair, Mahfooz</t>
        </r>
      </text>
    </comment>
    <comment ref="J375" authorId="0" shapeId="0" xr:uid="{5A6DC907-222E-49E7-9317-BB8FCC200722}">
      <text>
        <r>
          <rPr>
            <sz val="9"/>
            <color indexed="81"/>
            <rFont val="Tahoma"/>
            <family val="2"/>
          </rPr>
          <t>Adnan, Salman, Jaffar, Waseem, Mokarram, Kumar, Naque, Faheem, Sadiq Ali, GhurahuGond, Nayaz, Arbaz, Mustakim, Danish, Sadiq Hussain, Asif, Afzal, Dinnies</t>
        </r>
      </text>
    </comment>
    <comment ref="J376" authorId="0" shapeId="0" xr:uid="{1FDDC4A4-0B39-474F-AFA9-F3FCBBAE105C}">
      <text>
        <r>
          <rPr>
            <sz val="9"/>
            <color indexed="81"/>
            <rFont val="Tahoma"/>
            <family val="2"/>
          </rPr>
          <t>George, Mario, Anthony, Erickson</t>
        </r>
      </text>
    </comment>
    <comment ref="J377" authorId="0" shapeId="0" xr:uid="{588BD3BE-37E4-40ED-8DA3-D9B914523DDC}">
      <text>
        <r>
          <rPr>
            <sz val="9"/>
            <color indexed="81"/>
            <rFont val="Tahoma"/>
            <family val="2"/>
          </rPr>
          <t>Nasir, Sardar</t>
        </r>
      </text>
    </comment>
    <comment ref="J378" authorId="0" shapeId="0" xr:uid="{3F6235D1-59B9-4772-87A3-C775A9E206E3}">
      <text>
        <r>
          <rPr>
            <sz val="9"/>
            <color indexed="81"/>
            <rFont val="Tahoma"/>
            <family val="2"/>
          </rPr>
          <t>Zubair, Mahfooz</t>
        </r>
      </text>
    </comment>
    <comment ref="J379" authorId="0" shapeId="0" xr:uid="{4D840315-5F68-4D52-BD55-596D77FA9C54}">
      <text>
        <r>
          <rPr>
            <sz val="9"/>
            <color indexed="81"/>
            <rFont val="Tahoma"/>
            <family val="2"/>
          </rPr>
          <t>Nasir, Sardar</t>
        </r>
      </text>
    </comment>
    <comment ref="J380" authorId="0" shapeId="0" xr:uid="{530261AE-F7F2-47E2-B252-4557529CB9AF}">
      <text>
        <r>
          <rPr>
            <sz val="9"/>
            <color indexed="81"/>
            <rFont val="Tahoma"/>
            <family val="2"/>
          </rPr>
          <t>Zubair, Mahfooz</t>
        </r>
      </text>
    </comment>
    <comment ref="J381" authorId="0" shapeId="0" xr:uid="{B8560E68-4A8A-41FB-B522-883199F3B203}">
      <text>
        <r>
          <rPr>
            <sz val="9"/>
            <color indexed="81"/>
            <rFont val="Tahoma"/>
            <family val="2"/>
          </rPr>
          <t>George, Mario, Anthony, Erickson</t>
        </r>
      </text>
    </comment>
    <comment ref="J382" authorId="0" shapeId="0" xr:uid="{78BA4B8F-0BD6-43A7-896D-6977C2DC3A8C}">
      <text>
        <r>
          <rPr>
            <sz val="9"/>
            <color indexed="81"/>
            <rFont val="Tahoma"/>
            <family val="2"/>
          </rPr>
          <t>Adnan, Salman, Jaffar, Waseem, Mokarram, Kumar, Naque, Faheem, Sadiq Ali, GhurahuGond, Nayaz, Arbaz, Mustakim, Danish, Sadiq Hussain, Asif, Afzal, Dinnies, Rizwan</t>
        </r>
      </text>
    </comment>
    <comment ref="J383" authorId="0" shapeId="0" xr:uid="{3BAC0104-942B-4BC1-A510-CD2A1635F724}">
      <text>
        <r>
          <rPr>
            <sz val="9"/>
            <color indexed="81"/>
            <rFont val="Tahoma"/>
            <family val="2"/>
          </rPr>
          <t>Zubair, Mahfooz</t>
        </r>
      </text>
    </comment>
    <comment ref="J384" authorId="0" shapeId="0" xr:uid="{E1F34CC5-E104-4237-B708-2DACB39A7DE1}">
      <text>
        <r>
          <rPr>
            <sz val="9"/>
            <color indexed="81"/>
            <rFont val="Tahoma"/>
            <family val="2"/>
          </rPr>
          <t>Nasir, Sardar</t>
        </r>
      </text>
    </comment>
    <comment ref="J385" authorId="0" shapeId="0" xr:uid="{641F7BC0-0A2A-4B1A-9C5B-8D154707C699}">
      <text>
        <r>
          <rPr>
            <sz val="9"/>
            <color indexed="81"/>
            <rFont val="Tahoma"/>
            <family val="2"/>
          </rPr>
          <t>Zubair, Mahfooz</t>
        </r>
      </text>
    </comment>
    <comment ref="J386" authorId="0" shapeId="0" xr:uid="{3D9D1401-A8A6-48CD-BCA9-0F9129DC0332}">
      <text>
        <r>
          <rPr>
            <sz val="9"/>
            <color indexed="81"/>
            <rFont val="Tahoma"/>
            <family val="2"/>
          </rPr>
          <t>Nasir, Sardar</t>
        </r>
      </text>
    </comment>
    <comment ref="J387" authorId="0" shapeId="0" xr:uid="{FE599580-B6F3-46CA-897A-923C4A693B59}">
      <text>
        <r>
          <rPr>
            <sz val="9"/>
            <color indexed="81"/>
            <rFont val="Tahoma"/>
            <family val="2"/>
          </rPr>
          <t>Adnan, Salman, Jaffar, Waseem, Faheem, Mokarram, Naque, GhurahuGond, Sadiq Hussain, Sadiq Ali, Asif, Danish, Nayaz, Arbaz, Mustakim, Afzal, Dinnies, Kumar</t>
        </r>
      </text>
    </comment>
    <comment ref="J388" authorId="0" shapeId="0" xr:uid="{17F2F468-1656-42C5-8C26-5DE40A358522}">
      <text>
        <r>
          <rPr>
            <sz val="9"/>
            <color indexed="81"/>
            <rFont val="Tahoma"/>
            <family val="2"/>
          </rPr>
          <t>Zubair, Mahfooz</t>
        </r>
      </text>
    </comment>
    <comment ref="J389" authorId="0" shapeId="0" xr:uid="{8CF47F49-C0F3-49ED-B94A-59719D663845}">
      <text>
        <r>
          <rPr>
            <sz val="9"/>
            <color indexed="81"/>
            <rFont val="Tahoma"/>
            <family val="2"/>
          </rPr>
          <t>Zubair, Mahfooz</t>
        </r>
      </text>
    </comment>
    <comment ref="J390" authorId="0" shapeId="0" xr:uid="{75DA3743-4841-420D-ABBC-325350159E7F}">
      <text>
        <r>
          <rPr>
            <sz val="9"/>
            <color indexed="81"/>
            <rFont val="Tahoma"/>
            <family val="2"/>
          </rPr>
          <t>George, Mario, Anthony, Erickson</t>
        </r>
      </text>
    </comment>
    <comment ref="J391" authorId="0" shapeId="0" xr:uid="{B77198A6-3E26-43E5-A45A-EC59B27D1CC1}">
      <text>
        <r>
          <rPr>
            <sz val="9"/>
            <color indexed="81"/>
            <rFont val="Tahoma"/>
            <family val="2"/>
          </rPr>
          <t>Adnan, Salman, Jaffar, Kumar, Mokarram, Faheem, Waseem, Naque, Sadiq Ali</t>
        </r>
      </text>
    </comment>
    <comment ref="J392" authorId="0" shapeId="0" xr:uid="{B11E465D-98F1-4381-8343-1B3A3D656277}">
      <text>
        <r>
          <rPr>
            <sz val="9"/>
            <color indexed="81"/>
            <rFont val="Tahoma"/>
            <family val="2"/>
          </rPr>
          <t>George, Mario, Anthony</t>
        </r>
      </text>
    </comment>
    <comment ref="J393" authorId="0" shapeId="0" xr:uid="{1CFC4795-395D-45EF-A467-20AF9034510B}">
      <text>
        <r>
          <rPr>
            <sz val="9"/>
            <color indexed="81"/>
            <rFont val="Tahoma"/>
            <family val="2"/>
          </rPr>
          <t>Sadiq Hussain, Mustakim, Afzal, Nayaz, Danish, Arbaz, Asif, Dinnies, GhurahuGond</t>
        </r>
      </text>
    </comment>
    <comment ref="J394" authorId="0" shapeId="0" xr:uid="{570731CE-3ABF-41F9-9CD8-A48FE4A1BDFE}">
      <text>
        <r>
          <rPr>
            <sz val="9"/>
            <color indexed="81"/>
            <rFont val="Tahoma"/>
            <family val="2"/>
          </rPr>
          <t>Nasir, Sardar</t>
        </r>
      </text>
    </comment>
    <comment ref="J395" authorId="0" shapeId="0" xr:uid="{8AD2D21F-6B8F-4578-8091-9EA03CFD58CD}">
      <text>
        <r>
          <rPr>
            <sz val="9"/>
            <color indexed="81"/>
            <rFont val="Tahoma"/>
            <family val="2"/>
          </rPr>
          <t>Zubair, Mahfooz</t>
        </r>
      </text>
    </comment>
    <comment ref="J396" authorId="0" shapeId="0" xr:uid="{0FFB417F-2C4E-4492-8E75-EFC944C75402}">
      <text>
        <r>
          <rPr>
            <sz val="9"/>
            <color indexed="81"/>
            <rFont val="Tahoma"/>
            <family val="2"/>
          </rPr>
          <t>Zubair, Mahfooz</t>
        </r>
      </text>
    </comment>
    <comment ref="J397" authorId="0" shapeId="0" xr:uid="{02B33542-347B-4F81-A525-9B74CF9755D8}">
      <text>
        <r>
          <rPr>
            <sz val="9"/>
            <color indexed="81"/>
            <rFont val="Tahoma"/>
            <family val="2"/>
          </rPr>
          <t>Sadiq Hussain, Mustakim, Afzal, Nayaz, Danish, Arbaz, Asif, Dinnies, GhurahuGond, Adnan, Salman, Jaffar, Kumar, Faheem, Waseem, Naque, Mokarram, Sadiq Ali</t>
        </r>
      </text>
    </comment>
    <comment ref="J398" authorId="0" shapeId="0" xr:uid="{0C6B9638-B9D6-4D86-B83F-233350AD68A2}">
      <text>
        <r>
          <rPr>
            <sz val="9"/>
            <color indexed="81"/>
            <rFont val="Tahoma"/>
            <family val="2"/>
          </rPr>
          <t>Zubair, Mahfooz</t>
        </r>
      </text>
    </comment>
    <comment ref="J399" authorId="0" shapeId="0" xr:uid="{777E07F8-D6FE-4D06-AEB9-5B1155901367}">
      <text>
        <r>
          <rPr>
            <sz val="9"/>
            <color indexed="81"/>
            <rFont val="Tahoma"/>
            <family val="2"/>
          </rPr>
          <t>Nasir, Sardar</t>
        </r>
      </text>
    </comment>
    <comment ref="J400" authorId="0" shapeId="0" xr:uid="{C8AD0150-B580-41C1-8496-3C2B89A44A26}">
      <text>
        <r>
          <rPr>
            <sz val="9"/>
            <color indexed="81"/>
            <rFont val="Tahoma"/>
            <family val="2"/>
          </rPr>
          <t>Zubair, Mahfooz</t>
        </r>
      </text>
    </comment>
    <comment ref="J401" authorId="0" shapeId="0" xr:uid="{A2DD4ADD-B11D-45BD-9254-C50478AC2286}">
      <text>
        <r>
          <rPr>
            <sz val="9"/>
            <color indexed="81"/>
            <rFont val="Tahoma"/>
            <family val="2"/>
          </rPr>
          <t>Nasir, Sardar</t>
        </r>
      </text>
    </comment>
    <comment ref="J402" authorId="0" shapeId="0" xr:uid="{01D29EA7-0CB9-490A-949E-81CC6B7ABB91}">
      <text>
        <r>
          <rPr>
            <sz val="9"/>
            <color indexed="81"/>
            <rFont val="Tahoma"/>
            <family val="2"/>
          </rPr>
          <t>George, Mario, Anthony, Erickson</t>
        </r>
      </text>
    </comment>
    <comment ref="J403" authorId="0" shapeId="0" xr:uid="{69C86861-ECAD-4807-A5EF-B7EB4279C3DB}">
      <text/>
    </comment>
    <comment ref="J404" authorId="0" shapeId="0" xr:uid="{92B65B43-2DC8-4F19-8923-05D78DEFEA37}">
      <text>
        <r>
          <rPr>
            <sz val="9"/>
            <color indexed="81"/>
            <rFont val="Tahoma"/>
            <family val="2"/>
          </rPr>
          <t>Sadiq Hussain, Sadiq Ali, GhurahuGond, Mustakim, Afzal, Nayaz, Danish, Asif, Dinnies, Arbaz, Adnan, Salman, Jaffar, Kumar, Faheem, Waseem, Naque, Mokarram</t>
        </r>
      </text>
    </comment>
    <comment ref="J405" authorId="0" shapeId="0" xr:uid="{178EC327-2D6B-4FEE-B2AF-D0DC736E4EC9}">
      <text>
        <r>
          <rPr>
            <sz val="9"/>
            <color indexed="81"/>
            <rFont val="Tahoma"/>
            <family val="2"/>
          </rPr>
          <t>George, Mario, Anthony, Erickson</t>
        </r>
      </text>
    </comment>
    <comment ref="J406" authorId="0" shapeId="0" xr:uid="{F60294DF-4DBF-47E5-956C-524E7AA94EE7}">
      <text>
        <r>
          <rPr>
            <sz val="9"/>
            <color indexed="81"/>
            <rFont val="Tahoma"/>
            <family val="2"/>
          </rPr>
          <t>Zubair, Mahfooz</t>
        </r>
      </text>
    </comment>
    <comment ref="J407" authorId="0" shapeId="0" xr:uid="{00552D0C-9AA4-48F6-9AFF-A6F340CA5AFB}">
      <text>
        <r>
          <rPr>
            <sz val="9"/>
            <color indexed="81"/>
            <rFont val="Tahoma"/>
            <family val="2"/>
          </rPr>
          <t>Nasir, Sardar</t>
        </r>
      </text>
    </comment>
    <comment ref="J408" authorId="0" shapeId="0" xr:uid="{F0B72A4B-9420-4A22-8588-A9FA185D3C33}">
      <text>
        <r>
          <rPr>
            <sz val="9"/>
            <color indexed="81"/>
            <rFont val="Tahoma"/>
            <family val="2"/>
          </rPr>
          <t>Nasir, Sardar</t>
        </r>
      </text>
    </comment>
    <comment ref="J409" authorId="0" shapeId="0" xr:uid="{C9540B5B-7A50-45C8-9EC6-26EDD29FAE74}">
      <text>
        <r>
          <rPr>
            <sz val="9"/>
            <color indexed="81"/>
            <rFont val="Tahoma"/>
            <family val="2"/>
          </rPr>
          <t>Zubair, Mahfooz</t>
        </r>
      </text>
    </comment>
    <comment ref="J410" authorId="0" shapeId="0" xr:uid="{15EABCB6-D96C-4DC9-92B4-4618A205C695}">
      <text>
        <r>
          <rPr>
            <sz val="9"/>
            <color indexed="81"/>
            <rFont val="Tahoma"/>
            <family val="2"/>
          </rPr>
          <t>George, Mario, Anthony, Erickson</t>
        </r>
      </text>
    </comment>
    <comment ref="J411" authorId="0" shapeId="0" xr:uid="{673713D3-F1EA-4D69-AA3F-A73E317D67AF}">
      <text>
        <r>
          <rPr>
            <sz val="9"/>
            <color indexed="81"/>
            <rFont val="Tahoma"/>
            <family val="2"/>
          </rPr>
          <t>Sadiq Hussain, Sadiq Ali, GhurahuGond, Mustakim, Afzal, Nayaz, Danish, Asif, Dinnies, Arbaz, Adnan, Salman, Jaffar, Kumar, Faheem, Waseem, Naque, Mokarram</t>
        </r>
      </text>
    </comment>
    <comment ref="J412" authorId="0" shapeId="0" xr:uid="{39628C12-1DBD-4AE2-9EFC-2412B90AB184}">
      <text>
        <r>
          <rPr>
            <sz val="9"/>
            <color indexed="81"/>
            <rFont val="Tahoma"/>
            <family val="2"/>
          </rPr>
          <t>George, Mario, Anthony, Erickson</t>
        </r>
      </text>
    </comment>
    <comment ref="J413" authorId="0" shapeId="0" xr:uid="{C1D0E417-A133-45A3-83AC-812FE51FB209}">
      <text>
        <r>
          <rPr>
            <sz val="9"/>
            <color indexed="81"/>
            <rFont val="Tahoma"/>
            <family val="2"/>
          </rPr>
          <t>Zubair, Mahfooz</t>
        </r>
      </text>
    </comment>
    <comment ref="J414" authorId="0" shapeId="0" xr:uid="{CF03F5CC-BD92-4738-841D-EB7CE5215A60}">
      <text>
        <r>
          <rPr>
            <sz val="9"/>
            <color indexed="81"/>
            <rFont val="Tahoma"/>
            <family val="2"/>
          </rPr>
          <t>Nasir, Sardar</t>
        </r>
      </text>
    </comment>
    <comment ref="J415" authorId="0" shapeId="0" xr:uid="{7201C9A3-24AF-43FC-901F-9003BC74820D}">
      <text>
        <r>
          <rPr>
            <sz val="9"/>
            <color indexed="81"/>
            <rFont val="Tahoma"/>
            <family val="2"/>
          </rPr>
          <t>Nasir, Sardar</t>
        </r>
      </text>
    </comment>
    <comment ref="J416" authorId="0" shapeId="0" xr:uid="{CE8438B7-C553-4BDE-84A1-B25F6732B771}">
      <text>
        <r>
          <rPr>
            <sz val="9"/>
            <color indexed="81"/>
            <rFont val="Tahoma"/>
            <family val="2"/>
          </rPr>
          <t>Zubair, Mahfooz</t>
        </r>
      </text>
    </comment>
    <comment ref="J417" authorId="0" shapeId="0" xr:uid="{2B8A4F15-001B-40F7-84FD-2C0EE037403D}">
      <text>
        <r>
          <rPr>
            <sz val="9"/>
            <color indexed="81"/>
            <rFont val="Tahoma"/>
            <family val="2"/>
          </rPr>
          <t>Sadiq Hussain, Sadiq Ali, GhurahuGond, Mustakim, Afzal, Nayaz, Danish, Asif, Dinnies, Arbaz, Adnan, Salman, Jaffar, Kumar, Faheem, Waseem, Naque, Mokarram</t>
        </r>
      </text>
    </comment>
    <comment ref="J418" authorId="0" shapeId="0" xr:uid="{6F4BBAF9-633F-48A6-A318-4A24F34316A2}">
      <text>
        <r>
          <rPr>
            <sz val="9"/>
            <color indexed="81"/>
            <rFont val="Tahoma"/>
            <family val="2"/>
          </rPr>
          <t>George, Mario, Anthony, Erickson</t>
        </r>
      </text>
    </comment>
    <comment ref="J419" authorId="0" shapeId="0" xr:uid="{F1506825-EBE6-4609-92CE-56F987585C58}">
      <text>
        <r>
          <rPr>
            <sz val="9"/>
            <color indexed="81"/>
            <rFont val="Tahoma"/>
            <family val="2"/>
          </rPr>
          <t>Zubair, Mahfooz</t>
        </r>
      </text>
    </comment>
    <comment ref="J420" authorId="0" shapeId="0" xr:uid="{7A95501A-AE32-4C76-B481-E6847B44210A}">
      <text>
        <r>
          <rPr>
            <sz val="9"/>
            <color indexed="81"/>
            <rFont val="Tahoma"/>
            <family val="2"/>
          </rPr>
          <t>Nasir, Sardar</t>
        </r>
      </text>
    </comment>
    <comment ref="J421" authorId="0" shapeId="0" xr:uid="{62E61A4F-5214-4FB4-B284-2AB5AE41831B}">
      <text>
        <r>
          <rPr>
            <sz val="9"/>
            <color indexed="81"/>
            <rFont val="Tahoma"/>
            <family val="2"/>
          </rPr>
          <t>Nasir, Sardar</t>
        </r>
      </text>
    </comment>
    <comment ref="J422" authorId="0" shapeId="0" xr:uid="{97DB22B3-A069-4E0E-8072-4D56A98E5C53}">
      <text>
        <r>
          <rPr>
            <sz val="9"/>
            <color indexed="81"/>
            <rFont val="Tahoma"/>
            <family val="2"/>
          </rPr>
          <t>Zubair, Mahfooz</t>
        </r>
      </text>
    </comment>
    <comment ref="J423" authorId="0" shapeId="0" xr:uid="{02ABC6D4-4F2E-4982-BF61-1207395944BC}">
      <text>
        <r>
          <rPr>
            <sz val="9"/>
            <color indexed="81"/>
            <rFont val="Tahoma"/>
            <family val="2"/>
          </rPr>
          <t>George, Mario, Anthony, Erickson</t>
        </r>
      </text>
    </comment>
    <comment ref="J424" authorId="0" shapeId="0" xr:uid="{7241EC4E-6B97-4905-A13F-58402B9216D8}">
      <text>
        <r>
          <rPr>
            <sz val="9"/>
            <color indexed="81"/>
            <rFont val="Tahoma"/>
            <family val="2"/>
          </rPr>
          <t>Zubair, Mahfooz</t>
        </r>
      </text>
    </comment>
    <comment ref="J425" authorId="0" shapeId="0" xr:uid="{0583DBD1-1636-4E70-B1C2-A99745F148C2}">
      <text>
        <r>
          <rPr>
            <sz val="9"/>
            <color indexed="81"/>
            <rFont val="Tahoma"/>
            <family val="2"/>
          </rPr>
          <t>Nasir, Sardar</t>
        </r>
      </text>
    </comment>
    <comment ref="J426" authorId="0" shapeId="0" xr:uid="{83F9E858-0642-446F-B230-44EA66E6F304}">
      <text>
        <r>
          <rPr>
            <sz val="9"/>
            <color indexed="81"/>
            <rFont val="Tahoma"/>
            <family val="2"/>
          </rPr>
          <t>Nasir, Sardar</t>
        </r>
      </text>
    </comment>
    <comment ref="J427" authorId="0" shapeId="0" xr:uid="{C80FA0E0-88A5-47A5-83E9-38222C8F7986}">
      <text>
        <r>
          <rPr>
            <sz val="9"/>
            <color indexed="81"/>
            <rFont val="Tahoma"/>
            <family val="2"/>
          </rPr>
          <t>Zubair, Mahfooz</t>
        </r>
      </text>
    </comment>
    <comment ref="J428" authorId="0" shapeId="0" xr:uid="{AA6E5A05-99F1-435B-8AA2-8D758858789E}">
      <text>
        <r>
          <rPr>
            <sz val="9"/>
            <color indexed="81"/>
            <rFont val="Tahoma"/>
            <family val="2"/>
          </rPr>
          <t>Sadiq Hussain, Sadiq Ali, GhurahuGond, Mustakim, Afzal, Nayaz, Danish, Asif, Dinnies, Arbaz, Adnan, Salman, Jaffar, Kumar, Faheem, Waseem, Naque, Mokarram</t>
        </r>
      </text>
    </comment>
    <comment ref="J429" authorId="0" shapeId="0" xr:uid="{3A4AB4AA-1607-42A6-9B7D-77035BCFA4DE}">
      <text>
        <r>
          <rPr>
            <sz val="9"/>
            <color indexed="81"/>
            <rFont val="Tahoma"/>
            <family val="2"/>
          </rPr>
          <t>George, Mario, Anthony, Erickson</t>
        </r>
      </text>
    </comment>
    <comment ref="J430" authorId="0" shapeId="0" xr:uid="{A2CC4E35-7413-4660-8398-17243A1787E2}">
      <text>
        <r>
          <rPr>
            <sz val="9"/>
            <color indexed="81"/>
            <rFont val="Tahoma"/>
            <family val="2"/>
          </rPr>
          <t>Zubair, Mahfooz</t>
        </r>
      </text>
    </comment>
    <comment ref="J431" authorId="0" shapeId="0" xr:uid="{8035513D-D962-4A5D-ACEC-D5748B0B5E5D}">
      <text>
        <r>
          <rPr>
            <sz val="9"/>
            <color indexed="81"/>
            <rFont val="Tahoma"/>
            <family val="2"/>
          </rPr>
          <t>Nasir, Sardar</t>
        </r>
      </text>
    </comment>
    <comment ref="J432" authorId="0" shapeId="0" xr:uid="{05094789-CDDD-4455-828F-B66F03BEF6C2}">
      <text>
        <r>
          <rPr>
            <sz val="9"/>
            <color indexed="81"/>
            <rFont val="Tahoma"/>
            <family val="2"/>
          </rPr>
          <t>Nasir, Sardar</t>
        </r>
      </text>
    </comment>
    <comment ref="J433" authorId="0" shapeId="0" xr:uid="{356A3C0A-2796-45CE-ADB2-1A62E1FE7707}">
      <text>
        <r>
          <rPr>
            <sz val="9"/>
            <color indexed="81"/>
            <rFont val="Tahoma"/>
            <family val="2"/>
          </rPr>
          <t>Zubair, Mahfooz</t>
        </r>
      </text>
    </comment>
    <comment ref="J434" authorId="0" shapeId="0" xr:uid="{D89B06A6-6604-4F27-8E77-9C6975E36238}">
      <text>
        <r>
          <rPr>
            <sz val="9"/>
            <color indexed="81"/>
            <rFont val="Tahoma"/>
            <family val="2"/>
          </rPr>
          <t>Sadiq Hussain, Sadiq Ali, GhurahuGond, Mustakim, Afzal, Nayaz, Danish, Asif, Dinnies, Arbaz, Adnan, Salman, Jaffar, Kumar, Faheem, Waseem, Naque, Mokarram</t>
        </r>
      </text>
    </comment>
    <comment ref="J435" authorId="0" shapeId="0" xr:uid="{7FA66B1C-8C9E-44EA-B063-C91430F06EF8}">
      <text>
        <r>
          <rPr>
            <sz val="9"/>
            <color indexed="81"/>
            <rFont val="Tahoma"/>
            <family val="2"/>
          </rPr>
          <t>George, Mario, Anthony, Erickson</t>
        </r>
      </text>
    </comment>
    <comment ref="J436" authorId="0" shapeId="0" xr:uid="{B1F718E4-2E7E-4672-84CD-2169C7E4A46A}">
      <text>
        <r>
          <rPr>
            <sz val="9"/>
            <color indexed="81"/>
            <rFont val="Tahoma"/>
            <family val="2"/>
          </rPr>
          <t>Zubair, Mahfooz</t>
        </r>
      </text>
    </comment>
    <comment ref="J437" authorId="0" shapeId="0" xr:uid="{9BCC3A48-9F9C-438C-8DDB-7250CC574AFE}">
      <text>
        <r>
          <rPr>
            <sz val="9"/>
            <color indexed="81"/>
            <rFont val="Tahoma"/>
            <family val="2"/>
          </rPr>
          <t>Nasir, Sardar</t>
        </r>
      </text>
    </comment>
    <comment ref="J438" authorId="0" shapeId="0" xr:uid="{02EDF3D0-8B87-4D00-BCFA-C439DFCADCC9}">
      <text>
        <r>
          <rPr>
            <sz val="9"/>
            <color indexed="81"/>
            <rFont val="Tahoma"/>
            <family val="2"/>
          </rPr>
          <t>Nasir, Sardar</t>
        </r>
      </text>
    </comment>
    <comment ref="J439" authorId="0" shapeId="0" xr:uid="{5A0CC250-0278-43AC-B7D7-298C8E848883}">
      <text>
        <r>
          <rPr>
            <sz val="9"/>
            <color indexed="81"/>
            <rFont val="Tahoma"/>
            <family val="2"/>
          </rPr>
          <t>Zubair, Mahfooz</t>
        </r>
      </text>
    </comment>
    <comment ref="J440" authorId="0" shapeId="0" xr:uid="{28240760-2E3C-4EEB-88BE-B38B661E93B9}">
      <text>
        <r>
          <rPr>
            <sz val="9"/>
            <color indexed="81"/>
            <rFont val="Tahoma"/>
            <family val="2"/>
          </rPr>
          <t>Sadiq Hussain, Sadiq Ali, GhurahuGond, Mustakim, Afzal, Nayaz, Danish, Asif, Dinnies, Arbaz, Adnan, Salman, Jaffar, Kumar, Faheem, Waseem, Naque, Mokarram</t>
        </r>
      </text>
    </comment>
    <comment ref="J441" authorId="0" shapeId="0" xr:uid="{B37BE865-BCB1-4FF9-A7D0-A6D4209D10F4}">
      <text>
        <r>
          <rPr>
            <sz val="9"/>
            <color indexed="81"/>
            <rFont val="Tahoma"/>
            <family val="2"/>
          </rPr>
          <t>Danish, GhurahuGond, Nasir, Mahfooz</t>
        </r>
      </text>
    </comment>
    <comment ref="J442" authorId="0" shapeId="0" xr:uid="{DBCA8FB4-9FE5-47AA-9469-5B6D07274392}">
      <text>
        <r>
          <rPr>
            <sz val="9"/>
            <color indexed="81"/>
            <rFont val="Tahoma"/>
            <family val="2"/>
          </rPr>
          <t>Danish, GhurahuGond, Nasir, Mahfooz</t>
        </r>
      </text>
    </comment>
    <comment ref="J443" authorId="0" shapeId="0" xr:uid="{E064F917-C3D6-4200-BBBF-47F365F7E823}">
      <text>
        <r>
          <rPr>
            <sz val="9"/>
            <color indexed="81"/>
            <rFont val="Tahoma"/>
            <family val="2"/>
          </rPr>
          <t>Danish, GhurahuGond, Nasir, Mahfooz</t>
        </r>
      </text>
    </comment>
    <comment ref="J444" authorId="0" shapeId="0" xr:uid="{758D33D7-1271-4593-B8D3-44C390F201E8}">
      <text>
        <r>
          <rPr>
            <sz val="9"/>
            <color indexed="81"/>
            <rFont val="Tahoma"/>
            <family val="2"/>
          </rPr>
          <t>Danish, GhurahuGond, Nasir, Mahfooz</t>
        </r>
      </text>
    </comment>
    <comment ref="J445" authorId="0" shapeId="0" xr:uid="{796F1586-B014-4193-9911-8AE102F9DD41}">
      <text>
        <r>
          <rPr>
            <sz val="9"/>
            <color indexed="81"/>
            <rFont val="Tahoma"/>
            <family val="2"/>
          </rPr>
          <t>Danish, GhurahuGond, Nasir, Mahfooz</t>
        </r>
      </text>
    </comment>
    <comment ref="J446" authorId="0" shapeId="0" xr:uid="{284C38BD-9C1B-4DDF-97E1-24795E6EF080}">
      <text>
        <r>
          <rPr>
            <sz val="9"/>
            <color indexed="81"/>
            <rFont val="Tahoma"/>
            <family val="2"/>
          </rPr>
          <t>Salman, Mahfooz</t>
        </r>
      </text>
    </comment>
    <comment ref="J447" authorId="0" shapeId="0" xr:uid="{EFB85391-3DD7-46F0-82AD-EDE0EDC4141A}">
      <text>
        <r>
          <rPr>
            <sz val="9"/>
            <color indexed="81"/>
            <rFont val="Tahoma"/>
            <family val="2"/>
          </rPr>
          <t>George, Anthony, Mario, Erickson</t>
        </r>
      </text>
    </comment>
    <comment ref="J448" authorId="0" shapeId="0" xr:uid="{E2A9F294-0946-407F-876F-75003595036E}">
      <text>
        <r>
          <rPr>
            <sz val="9"/>
            <color indexed="81"/>
            <rFont val="Tahoma"/>
            <family val="2"/>
          </rPr>
          <t>Salman, Mahfooz</t>
        </r>
      </text>
    </comment>
    <comment ref="J449" authorId="0" shapeId="0" xr:uid="{054FCFFA-0667-4452-BC3D-73E86C80D3F2}">
      <text>
        <r>
          <rPr>
            <sz val="9"/>
            <color indexed="81"/>
            <rFont val="Tahoma"/>
            <family val="2"/>
          </rPr>
          <t>Nasir, Sardar</t>
        </r>
      </text>
    </comment>
    <comment ref="J450" authorId="0" shapeId="0" xr:uid="{03A7AC86-1AED-47BD-ABC2-C8F4F3042BBE}">
      <text>
        <r>
          <rPr>
            <sz val="9"/>
            <color indexed="81"/>
            <rFont val="Tahoma"/>
            <family val="2"/>
          </rPr>
          <t>Nasir, Sardar</t>
        </r>
      </text>
    </comment>
    <comment ref="J451" authorId="0" shapeId="0" xr:uid="{66B4E3B5-CEF8-4DC2-9507-2D06F1F03A85}">
      <text>
        <r>
          <rPr>
            <sz val="9"/>
            <color indexed="81"/>
            <rFont val="Tahoma"/>
            <family val="2"/>
          </rPr>
          <t>Adnan, Salman, Jaffar, Waseem, Faheem, Naque, Kumar, Dinnies, GhurahuGond, Nayaz, Arbaz, Danish, Mokarram, Asif, Sadiq Ali, Sadiq Hussain, Afzal, Mustakim</t>
        </r>
      </text>
    </comment>
    <comment ref="J452" authorId="0" shapeId="0" xr:uid="{03F7E9BE-C5C6-4D7F-8A21-64956DDBA45C}">
      <text>
        <r>
          <rPr>
            <sz val="9"/>
            <color indexed="81"/>
            <rFont val="Tahoma"/>
            <family val="2"/>
          </rPr>
          <t>Salman, Mahfooz</t>
        </r>
      </text>
    </comment>
    <comment ref="J453" authorId="0" shapeId="0" xr:uid="{A02538EC-2719-4C3D-B178-BAA6EF8F0B53}">
      <text>
        <r>
          <rPr>
            <sz val="9"/>
            <color indexed="81"/>
            <rFont val="Tahoma"/>
            <family val="2"/>
          </rPr>
          <t>Nasir, Asif</t>
        </r>
      </text>
    </comment>
    <comment ref="J454" authorId="0" shapeId="0" xr:uid="{76BC3905-876C-45E6-A3BA-9224CE7FC02A}">
      <text/>
    </comment>
    <comment ref="J455" authorId="0" shapeId="0" xr:uid="{F01EF22C-3B45-4AD1-9C23-7CDF48F059E5}">
      <text>
        <r>
          <rPr>
            <sz val="9"/>
            <color indexed="81"/>
            <rFont val="Tahoma"/>
            <family val="2"/>
          </rPr>
          <t>Adnan, Salman, Jaffar, Waseem, Faheem, Naque, Kumar, Dinnies, GhurahuGond, Nayaz, Arbaz, Danish, Mokarram, Asif, Sadiq Ali, Sadiq Hussain, Afzal, Mustakim</t>
        </r>
      </text>
    </comment>
    <comment ref="J456" authorId="0" shapeId="0" xr:uid="{D2FC00FE-4279-466F-A9D2-0126F068A5C8}">
      <text>
        <r>
          <rPr>
            <sz val="9"/>
            <color indexed="81"/>
            <rFont val="Tahoma"/>
            <family val="2"/>
          </rPr>
          <t>Salman, Mahfooz</t>
        </r>
      </text>
    </comment>
    <comment ref="J457" authorId="0" shapeId="0" xr:uid="{D6B2AF32-9A64-4723-99CC-C99E0FCE84ED}">
      <text>
        <r>
          <rPr>
            <sz val="9"/>
            <color indexed="81"/>
            <rFont val="Tahoma"/>
            <family val="2"/>
          </rPr>
          <t>Nasir, Sardar</t>
        </r>
      </text>
    </comment>
    <comment ref="J458" authorId="0" shapeId="0" xr:uid="{3D53114A-6DAB-464B-A8FF-5D0BB97E6ED9}">
      <text>
        <r>
          <rPr>
            <sz val="9"/>
            <color indexed="81"/>
            <rFont val="Tahoma"/>
            <family val="2"/>
          </rPr>
          <t>Nasir, Sardar</t>
        </r>
      </text>
    </comment>
    <comment ref="J459" authorId="0" shapeId="0" xr:uid="{54C91B8A-0E4E-4438-9667-E21F93C9E594}">
      <text>
        <r>
          <rPr>
            <sz val="9"/>
            <color indexed="81"/>
            <rFont val="Tahoma"/>
            <family val="2"/>
          </rPr>
          <t>Salman, Mahfooz, Mario, Anthony</t>
        </r>
      </text>
    </comment>
    <comment ref="J460" authorId="0" shapeId="0" xr:uid="{52D40F1C-3977-45E4-AB22-6924B05D2579}">
      <text>
        <r>
          <rPr>
            <sz val="9"/>
            <color indexed="81"/>
            <rFont val="Tahoma"/>
            <family val="2"/>
          </rPr>
          <t>Salman, Mahfooz, Mario, Anthony</t>
        </r>
      </text>
    </comment>
    <comment ref="J461" authorId="0" shapeId="0" xr:uid="{258D0169-4634-4704-A0D1-4A92AA74F30C}">
      <text>
        <r>
          <rPr>
            <sz val="9"/>
            <color indexed="81"/>
            <rFont val="Tahoma"/>
            <family val="2"/>
          </rPr>
          <t>George, Anthony, Mario</t>
        </r>
      </text>
    </comment>
    <comment ref="J462" authorId="0" shapeId="0" xr:uid="{B32B0E72-D6E4-46DD-B3D9-220E01F7F1E6}">
      <text>
        <r>
          <rPr>
            <sz val="9"/>
            <color indexed="81"/>
            <rFont val="Tahoma"/>
            <family val="2"/>
          </rPr>
          <t>GhurahuGond, Nayaz, Arbaz, Danish, Mokarram, Asif, Sadiq Ali, Sadiq Hussain, Jaffar, Waseem, Faheem, Naque, Kumar, Afzal, Adnan</t>
        </r>
      </text>
    </comment>
    <comment ref="J463" authorId="0" shapeId="0" xr:uid="{676E3136-F0A3-44F8-9324-940F184F3752}">
      <text>
        <r>
          <rPr>
            <sz val="9"/>
            <color indexed="81"/>
            <rFont val="Tahoma"/>
            <family val="2"/>
          </rPr>
          <t>GhurahuGond, Nayaz, Arbaz, Danish, Mokarram, Asif, Sadiq Ali, Sadiq Hussain, Jaffar, Waseem, Faheem, Naque, Kumar, Afzal, Adnan, Dinnies</t>
        </r>
      </text>
    </comment>
    <comment ref="J464" authorId="0" shapeId="0" xr:uid="{BF59D2CF-A6D1-47F5-B385-A91745E14BDC}">
      <text>
        <r>
          <rPr>
            <sz val="9"/>
            <color indexed="81"/>
            <rFont val="Tahoma"/>
            <family val="2"/>
          </rPr>
          <t>Salman, Mahfooz</t>
        </r>
      </text>
    </comment>
    <comment ref="J465" authorId="0" shapeId="0" xr:uid="{3A412D03-2F50-4B88-8321-7C8AFABC5BFE}">
      <text>
        <r>
          <rPr>
            <sz val="9"/>
            <color indexed="81"/>
            <rFont val="Tahoma"/>
            <family val="2"/>
          </rPr>
          <t>Nasir, Sardar</t>
        </r>
      </text>
    </comment>
    <comment ref="J466" authorId="0" shapeId="0" xr:uid="{FE1EAD36-5FA8-49AA-B96A-A623A51FFD98}">
      <text>
        <r>
          <rPr>
            <sz val="9"/>
            <color indexed="81"/>
            <rFont val="Tahoma"/>
            <family val="2"/>
          </rPr>
          <t>George, Anthony, Mario</t>
        </r>
      </text>
    </comment>
    <comment ref="J467" authorId="0" shapeId="0" xr:uid="{6CD6E265-15B9-435B-A215-AF8470581B8C}">
      <text>
        <r>
          <rPr>
            <sz val="9"/>
            <color indexed="81"/>
            <rFont val="Tahoma"/>
            <family val="2"/>
          </rPr>
          <t>Salman, Mahfooz</t>
        </r>
      </text>
    </comment>
    <comment ref="J468" authorId="0" shapeId="0" xr:uid="{46B2DB14-5E2A-44CC-9EB4-8DD6726C72B9}">
      <text>
        <r>
          <rPr>
            <sz val="9"/>
            <color indexed="81"/>
            <rFont val="Tahoma"/>
            <family val="2"/>
          </rPr>
          <t>Nasir, Sardar</t>
        </r>
      </text>
    </comment>
    <comment ref="J469" authorId="0" shapeId="0" xr:uid="{CB6B517A-6866-483D-81F7-A91E7CAA71E4}">
      <text>
        <r>
          <rPr>
            <sz val="9"/>
            <color indexed="81"/>
            <rFont val="Tahoma"/>
            <family val="2"/>
          </rPr>
          <t>Salman, Mahfooz, Sadiq Ali</t>
        </r>
      </text>
    </comment>
    <comment ref="J470" authorId="0" shapeId="0" xr:uid="{A96AE445-B642-4379-9EAE-C0F8FE18121C}">
      <text>
        <r>
          <rPr>
            <sz val="9"/>
            <color indexed="81"/>
            <rFont val="Tahoma"/>
            <family val="2"/>
          </rPr>
          <t>Afzal, Adnan, Mustakim, Naque</t>
        </r>
      </text>
    </comment>
    <comment ref="J471" authorId="0" shapeId="0" xr:uid="{E3C07B30-8FE6-486C-AD55-1DD3567CBD59}">
      <text>
        <r>
          <rPr>
            <sz val="9"/>
            <color indexed="81"/>
            <rFont val="Tahoma"/>
            <family val="2"/>
          </rPr>
          <t>Salman, Mahfooz, Kumar, Arbaz, Asif, Mokarram</t>
        </r>
      </text>
    </comment>
    <comment ref="J472" authorId="0" shapeId="0" xr:uid="{104E3B5E-EF72-41A6-A936-35D9B06ACE5B}">
      <text>
        <r>
          <rPr>
            <sz val="9"/>
            <color indexed="81"/>
            <rFont val="Tahoma"/>
            <family val="2"/>
          </rPr>
          <t>Sardar, Nasir</t>
        </r>
      </text>
    </comment>
    <comment ref="J473" authorId="0" shapeId="0" xr:uid="{D43121C8-B9AE-40DC-A605-6023D34AF3BB}">
      <text>
        <r>
          <rPr>
            <sz val="9"/>
            <color indexed="81"/>
            <rFont val="Tahoma"/>
            <family val="2"/>
          </rPr>
          <t>Salman, Mahfooz, Kumar, Arbaz, Asif, Mokarram</t>
        </r>
      </text>
    </comment>
    <comment ref="J474" authorId="0" shapeId="0" xr:uid="{6A1374B9-28E9-44A7-8338-8F2F5C5A0F9F}">
      <text>
        <r>
          <rPr>
            <sz val="9"/>
            <color indexed="81"/>
            <rFont val="Tahoma"/>
            <family val="2"/>
          </rPr>
          <t>Nasir, Sardar</t>
        </r>
      </text>
    </comment>
    <comment ref="J475" authorId="0" shapeId="0" xr:uid="{9008B0B6-BC12-494D-BDFD-781EBE04758E}">
      <text>
        <r>
          <rPr>
            <sz val="9"/>
            <color indexed="81"/>
            <rFont val="Tahoma"/>
            <family val="2"/>
          </rPr>
          <t>George, Anthony, Mario</t>
        </r>
      </text>
    </comment>
    <comment ref="J476" authorId="0" shapeId="0" xr:uid="{244FF1FE-B1A1-46BA-92A8-5E42C851408A}">
      <text>
        <r>
          <rPr>
            <sz val="9"/>
            <color indexed="81"/>
            <rFont val="Tahoma"/>
            <family val="2"/>
          </rPr>
          <t>Adnan, Jaffar, Faheem, Naque, Mustakim, Nayaz, Danish, Dinnies, Afzal, GhurahuGond, Sadiq Hussain, Sadiq Ali, Waseem, Rizwan</t>
        </r>
      </text>
    </comment>
    <comment ref="J477" authorId="0" shapeId="0" xr:uid="{9EE2A453-838E-40A0-8E76-276DF454B460}">
      <text>
        <r>
          <rPr>
            <sz val="9"/>
            <color indexed="81"/>
            <rFont val="Tahoma"/>
            <family val="2"/>
          </rPr>
          <t>Nasir, Sardar</t>
        </r>
      </text>
    </comment>
    <comment ref="J478" authorId="0" shapeId="0" xr:uid="{5F06912B-4980-4540-A81A-EECA47388161}">
      <text>
        <r>
          <rPr>
            <sz val="9"/>
            <color indexed="81"/>
            <rFont val="Tahoma"/>
            <family val="2"/>
          </rPr>
          <t>Sardar, Nasir</t>
        </r>
      </text>
    </comment>
    <comment ref="J479" authorId="0" shapeId="0" xr:uid="{8F7C7311-25A2-46B2-8854-D7B0C4FED0B5}">
      <text>
        <r>
          <rPr>
            <sz val="9"/>
            <color indexed="81"/>
            <rFont val="Tahoma"/>
            <family val="2"/>
          </rPr>
          <t>Salman, Mahfooz, Kumar, Arbaz, Asif, Mokarram</t>
        </r>
      </text>
    </comment>
    <comment ref="J480" authorId="0" shapeId="0" xr:uid="{B769D410-D3CF-4DCB-9E2A-3CCF9EEFAA1C}">
      <text>
        <r>
          <rPr>
            <sz val="9"/>
            <color indexed="81"/>
            <rFont val="Tahoma"/>
            <family val="2"/>
          </rPr>
          <t>Salman, Mahfooz, Kumar, Arbaz, Asif, Mokarram</t>
        </r>
      </text>
    </comment>
    <comment ref="J481" authorId="0" shapeId="0" xr:uid="{C23074F8-9F0A-4BE2-8583-59D0DB8A544D}">
      <text>
        <r>
          <rPr>
            <sz val="9"/>
            <color indexed="81"/>
            <rFont val="Tahoma"/>
            <family val="2"/>
          </rPr>
          <t>Salman, Mahfooz, Sadiq Ali, Kumar, Arbaz, Asif</t>
        </r>
      </text>
    </comment>
    <comment ref="J482" authorId="0" shapeId="0" xr:uid="{A5D4A97F-F152-4545-B334-BA94E3288D6A}">
      <text>
        <r>
          <rPr>
            <sz val="9"/>
            <color indexed="81"/>
            <rFont val="Tahoma"/>
            <family val="2"/>
          </rPr>
          <t>George, Anthony, Mario</t>
        </r>
      </text>
    </comment>
    <comment ref="J483" authorId="0" shapeId="0" xr:uid="{198404C2-0162-48E0-9AD3-46D603FD2C05}">
      <text>
        <r>
          <rPr>
            <sz val="9"/>
            <color indexed="81"/>
            <rFont val="Tahoma"/>
            <family val="2"/>
          </rPr>
          <t>Afzal, Adnan, Mustakim, Naque, Jaffar, Faheem, Nayaz, Danish, Dinnies, Kumar, Sadiq Hussain, Mokarram, Waseem</t>
        </r>
      </text>
    </comment>
    <comment ref="J484" authorId="0" shapeId="0" xr:uid="{32AC0025-85C0-4839-9AEF-27DE811DB375}">
      <text>
        <r>
          <rPr>
            <sz val="9"/>
            <color indexed="81"/>
            <rFont val="Tahoma"/>
            <family val="2"/>
          </rPr>
          <t>Salman, Mahfooz, Kumar, Arbaz, Jaffar, Sadiq Hussain</t>
        </r>
      </text>
    </comment>
    <comment ref="J485" authorId="0" shapeId="0" xr:uid="{7E8FEC16-4B66-46E6-83C6-8D43AFB47D0D}">
      <text>
        <r>
          <rPr>
            <sz val="9"/>
            <color indexed="81"/>
            <rFont val="Tahoma"/>
            <family val="2"/>
          </rPr>
          <t>Salman, Mahfooz, Kumar, Arbaz, Jaffar, Sadiq Hussain</t>
        </r>
      </text>
    </comment>
    <comment ref="J486" authorId="0" shapeId="0" xr:uid="{27360F9D-7B58-4A86-9A78-CC3F6D971C58}">
      <text>
        <r>
          <rPr>
            <sz val="9"/>
            <color indexed="81"/>
            <rFont val="Tahoma"/>
            <family val="2"/>
          </rPr>
          <t>Sardar, Nasir</t>
        </r>
      </text>
    </comment>
    <comment ref="J487" authorId="0" shapeId="0" xr:uid="{EFFB81EB-4710-4C91-B827-9D086DE5BE70}">
      <text>
        <r>
          <rPr>
            <sz val="9"/>
            <color indexed="81"/>
            <rFont val="Tahoma"/>
            <family val="2"/>
          </rPr>
          <t>Salman, Mahfooz, Kumar, Arbaz, Asif, Mokarram</t>
        </r>
      </text>
    </comment>
    <comment ref="J488" authorId="0" shapeId="0" xr:uid="{9D348593-7E4E-45E8-9A2F-999CBA0E132C}">
      <text>
        <r>
          <rPr>
            <sz val="9"/>
            <color indexed="81"/>
            <rFont val="Tahoma"/>
            <family val="2"/>
          </rPr>
          <t>Nasir, Sardar</t>
        </r>
      </text>
    </comment>
    <comment ref="J489" authorId="0" shapeId="0" xr:uid="{722B3B63-5873-4AFA-B7E4-944B332AB3C7}">
      <text>
        <r>
          <rPr>
            <sz val="9"/>
            <color indexed="81"/>
            <rFont val="Tahoma"/>
            <family val="2"/>
          </rPr>
          <t>George, Anthony, Mario</t>
        </r>
      </text>
    </comment>
    <comment ref="J490" authorId="0" shapeId="0" xr:uid="{3E507F2E-54A1-4548-BBFB-226C85F0279A}">
      <text>
        <r>
          <rPr>
            <sz val="9"/>
            <color indexed="81"/>
            <rFont val="Tahoma"/>
            <family val="2"/>
          </rPr>
          <t>Danish, Nayaz, Afzal, Mustakim</t>
        </r>
      </text>
    </comment>
    <comment ref="J491" authorId="0" shapeId="0" xr:uid="{B7D2D219-F017-4085-90FB-AA633F63F37B}">
      <text>
        <r>
          <rPr>
            <sz val="9"/>
            <color indexed="81"/>
            <rFont val="Tahoma"/>
            <family val="2"/>
          </rPr>
          <t>Adnan, Faheem, Naque, Mustakim, Nayaz, Danish, Dinnies, Sadiq Ali, Afzal, Kumar, Asif, Mokarram, Waseem</t>
        </r>
      </text>
    </comment>
    <comment ref="J492" authorId="0" shapeId="0" xr:uid="{70DED62C-1E32-4A8E-A293-CABDBD6666A7}">
      <text/>
    </comment>
    <comment ref="J493" authorId="0" shapeId="0" xr:uid="{F7493FA8-EFEC-4355-B554-CE43FD7B7FB0}">
      <text/>
    </comment>
    <comment ref="J494" authorId="0" shapeId="0" xr:uid="{F65F4128-6C63-43C2-AD88-FF34DE529F29}">
      <text>
        <r>
          <rPr>
            <sz val="9"/>
            <color indexed="81"/>
            <rFont val="Tahoma"/>
            <family val="2"/>
          </rPr>
          <t>Mario</t>
        </r>
      </text>
    </comment>
    <comment ref="J495" authorId="0" shapeId="0" xr:uid="{C021C6FA-13F7-4060-AC87-8F1464BEF48D}">
      <text>
        <r>
          <rPr>
            <sz val="9"/>
            <color indexed="81"/>
            <rFont val="Tahoma"/>
            <family val="2"/>
          </rPr>
          <t>Mokarram, Naque, Waseem, Adnan, Sadiq Ali</t>
        </r>
      </text>
    </comment>
    <comment ref="J496" authorId="0" shapeId="0" xr:uid="{B8F6252F-7A06-43CA-B7AB-8F7A4481849A}">
      <text>
        <r>
          <rPr>
            <sz val="9"/>
            <color indexed="81"/>
            <rFont val="Tahoma"/>
            <family val="2"/>
          </rPr>
          <t>Salman, Mahfooz, Kumar, Jaffar</t>
        </r>
      </text>
    </comment>
    <comment ref="J497" authorId="0" shapeId="0" xr:uid="{7831719E-D25A-453D-9295-FD8AB01ED6A9}">
      <text>
        <r>
          <rPr>
            <sz val="9"/>
            <color indexed="81"/>
            <rFont val="Tahoma"/>
            <family val="2"/>
          </rPr>
          <t>Adnan, Faheem, Naque, Mustakim, Nayaz, Danish, Dinnies, Afzal, Kumar, Asif, Mokarram, Waseem, Arbaz</t>
        </r>
      </text>
    </comment>
    <comment ref="J498" authorId="0" shapeId="0" xr:uid="{130A4A8C-F3A0-435C-862D-B4BEB4DD446E}">
      <text>
        <r>
          <rPr>
            <sz val="9"/>
            <color indexed="81"/>
            <rFont val="Tahoma"/>
            <family val="2"/>
          </rPr>
          <t>Salman, Mahfooz, Kumar, Jaffar</t>
        </r>
      </text>
    </comment>
    <comment ref="J499" authorId="0" shapeId="0" xr:uid="{BA36AC71-D5C2-4330-9097-52960B54AC50}">
      <text>
        <r>
          <rPr>
            <sz val="9"/>
            <color indexed="81"/>
            <rFont val="Tahoma"/>
            <family val="2"/>
          </rPr>
          <t>Salman, Mahfooz, Kumar, Jaffar</t>
        </r>
      </text>
    </comment>
    <comment ref="J500" authorId="0" shapeId="0" xr:uid="{AFF16C00-ECF5-41B8-86A1-F7C07E4E62EB}">
      <text>
        <r>
          <rPr>
            <sz val="9"/>
            <color indexed="81"/>
            <rFont val="Tahoma"/>
            <family val="2"/>
          </rPr>
          <t>Sardar, Nasir</t>
        </r>
      </text>
    </comment>
    <comment ref="J501" authorId="0" shapeId="0" xr:uid="{D8FC4D8E-EC24-400B-AE7D-EEE0F0350D87}">
      <text>
        <r>
          <rPr>
            <sz val="9"/>
            <color indexed="81"/>
            <rFont val="Tahoma"/>
            <family val="2"/>
          </rPr>
          <t>Salman, Mahfooz, Kumar, Jaffar</t>
        </r>
      </text>
    </comment>
    <comment ref="J502" authorId="0" shapeId="0" xr:uid="{B5C3D194-39E2-49C1-8610-73CC599C942E}">
      <text>
        <r>
          <rPr>
            <sz val="9"/>
            <color indexed="81"/>
            <rFont val="Tahoma"/>
            <family val="2"/>
          </rPr>
          <t>Nasir, Sardar</t>
        </r>
      </text>
    </comment>
    <comment ref="J503" authorId="0" shapeId="0" xr:uid="{1EB287BB-03B5-4B84-A1C3-5559AD5B86A6}">
      <text/>
    </comment>
    <comment ref="J504" authorId="0" shapeId="0" xr:uid="{C8A4505E-E235-478E-B8B7-A705BF39EA07}">
      <text>
        <r>
          <rPr>
            <sz val="9"/>
            <color indexed="81"/>
            <rFont val="Tahoma"/>
            <family val="2"/>
          </rPr>
          <t>Mario, George, Anthony</t>
        </r>
      </text>
    </comment>
    <comment ref="J505" authorId="0" shapeId="0" xr:uid="{DFAA0434-0E12-45B1-90C4-CF2C83EA220E}">
      <text>
        <r>
          <rPr>
            <sz val="9"/>
            <color indexed="81"/>
            <rFont val="Tahoma"/>
            <family val="2"/>
          </rPr>
          <t>Salman, Mahfooz, Kumar, Jaffar</t>
        </r>
      </text>
    </comment>
    <comment ref="J506" authorId="0" shapeId="0" xr:uid="{E00025F2-7E65-441E-8461-FA884EF8AA65}">
      <text>
        <r>
          <rPr>
            <sz val="9"/>
            <color indexed="81"/>
            <rFont val="Tahoma"/>
            <family val="2"/>
          </rPr>
          <t>Salman, Mahfooz, Kumar, Jaffar</t>
        </r>
      </text>
    </comment>
    <comment ref="J507" authorId="0" shapeId="0" xr:uid="{F62C9CC6-0194-4CFC-AEAB-DCCF5F6B2DC5}">
      <text>
        <r>
          <rPr>
            <sz val="9"/>
            <color indexed="81"/>
            <rFont val="Tahoma"/>
            <family val="2"/>
          </rPr>
          <t>Mario, George, Anthony</t>
        </r>
      </text>
    </comment>
    <comment ref="J508" authorId="0" shapeId="0" xr:uid="{EA8F2AF2-DC94-4757-805B-AD12C5E5C895}">
      <text>
        <r>
          <rPr>
            <sz val="9"/>
            <color indexed="81"/>
            <rFont val="Tahoma"/>
            <family val="2"/>
          </rPr>
          <t>Adnan, Faheem, Naque, Mustakim, Nayaz, Danish, Afzal, Kumar, Asif, Mokarram, Waseem, Arbaz, Sadiq Hussain, Sadiq Ali</t>
        </r>
      </text>
    </comment>
    <comment ref="J509" authorId="0" shapeId="0" xr:uid="{C95349D9-09CB-4F8A-BFDD-683035057A04}">
      <text>
        <r>
          <rPr>
            <sz val="9"/>
            <color indexed="81"/>
            <rFont val="Tahoma"/>
            <family val="2"/>
          </rPr>
          <t>Salman, Mahfooz, Kumar, Jaffar</t>
        </r>
      </text>
    </comment>
    <comment ref="J510" authorId="0" shapeId="0" xr:uid="{CC3795D2-EBD2-4A0D-A818-0217CA81BB50}">
      <text>
        <r>
          <rPr>
            <sz val="9"/>
            <color indexed="81"/>
            <rFont val="Tahoma"/>
            <family val="2"/>
          </rPr>
          <t>Sardar, Nasir</t>
        </r>
      </text>
    </comment>
    <comment ref="J511" authorId="0" shapeId="0" xr:uid="{BE50611A-C671-4DC7-A838-244A9268FFBA}">
      <text>
        <r>
          <rPr>
            <sz val="9"/>
            <color indexed="81"/>
            <rFont val="Tahoma"/>
            <family val="2"/>
          </rPr>
          <t>Salman, Mahfooz, Kumar, Jaffar</t>
        </r>
      </text>
    </comment>
    <comment ref="J512" authorId="0" shapeId="0" xr:uid="{8D71564A-D894-479F-A21E-046A4A31DF1E}">
      <text>
        <r>
          <rPr>
            <sz val="9"/>
            <color indexed="81"/>
            <rFont val="Tahoma"/>
            <family val="2"/>
          </rPr>
          <t>Nasir, Sardar</t>
        </r>
      </text>
    </comment>
    <comment ref="J513" authorId="0" shapeId="0" xr:uid="{A9001B9F-0C59-49F1-9D59-92038BF696EA}">
      <text>
        <r>
          <rPr>
            <sz val="9"/>
            <color indexed="81"/>
            <rFont val="Tahoma"/>
            <family val="2"/>
          </rPr>
          <t>Salman, Mahfooz, Kumar, Jaffar</t>
        </r>
      </text>
    </comment>
    <comment ref="J514" authorId="0" shapeId="0" xr:uid="{B757FF54-15D9-4DFE-9C5F-FDD391EEAD2A}">
      <text>
        <r>
          <rPr>
            <sz val="9"/>
            <color indexed="81"/>
            <rFont val="Tahoma"/>
            <family val="2"/>
          </rPr>
          <t>Nasir, Sardar</t>
        </r>
      </text>
    </comment>
    <comment ref="J515" authorId="0" shapeId="0" xr:uid="{6772F1F3-BFF7-4719-B6C8-68AB865C7B36}">
      <text>
        <r>
          <rPr>
            <sz val="9"/>
            <color indexed="81"/>
            <rFont val="Tahoma"/>
            <family val="2"/>
          </rPr>
          <t>Salman, Mahfooz, Kumar, Jaffar</t>
        </r>
      </text>
    </comment>
    <comment ref="J516" authorId="0" shapeId="0" xr:uid="{54DBA1FD-8B21-4232-B359-46BEFD36B3AE}">
      <text>
        <r>
          <rPr>
            <sz val="9"/>
            <color indexed="81"/>
            <rFont val="Tahoma"/>
            <family val="2"/>
          </rPr>
          <t>Sardar, Nasir</t>
        </r>
      </text>
    </comment>
    <comment ref="J517" authorId="0" shapeId="0" xr:uid="{CC86D1A5-43AE-4081-9697-7082AED2C93A}">
      <text>
        <r>
          <rPr>
            <sz val="9"/>
            <color indexed="81"/>
            <rFont val="Tahoma"/>
            <family val="2"/>
          </rPr>
          <t>Adnan, Faheem, Naque, Mustakim, Nayaz, Danish, Sadiq Ali, Afzal, Asif, Mokarram, Waseem, Sadiq Hussain, Arbaz, GhurahuGond</t>
        </r>
      </text>
    </comment>
    <comment ref="J518" authorId="0" shapeId="0" xr:uid="{9500145A-F316-4387-B0CA-D6D99B4B856D}">
      <text>
        <r>
          <rPr>
            <sz val="9"/>
            <color indexed="81"/>
            <rFont val="Tahoma"/>
            <family val="2"/>
          </rPr>
          <t>Mario, George, Anthony</t>
        </r>
      </text>
    </comment>
    <comment ref="J519" authorId="0" shapeId="0" xr:uid="{B73A350C-1835-4440-BA66-D272EC90505B}">
      <text>
        <r>
          <rPr>
            <sz val="9"/>
            <color indexed="81"/>
            <rFont val="Tahoma"/>
            <family val="2"/>
          </rPr>
          <t>Salman, Mahfooz, Kumar, Jaffar</t>
        </r>
      </text>
    </comment>
    <comment ref="J520" authorId="0" shapeId="0" xr:uid="{F669570E-4C79-4353-8E86-13969ED74611}">
      <text/>
    </comment>
    <comment ref="J521" authorId="0" shapeId="0" xr:uid="{2CC94279-760B-400A-8B81-F2082C0F960E}">
      <text>
        <r>
          <rPr>
            <sz val="9"/>
            <color indexed="81"/>
            <rFont val="Tahoma"/>
            <family val="2"/>
          </rPr>
          <t>Salman, Mahfooz, Kumar, Jaffar, Asif</t>
        </r>
      </text>
    </comment>
    <comment ref="J522" authorId="0" shapeId="0" xr:uid="{12006DD6-7983-4249-9705-25F431C04285}">
      <text>
        <r>
          <rPr>
            <sz val="9"/>
            <color indexed="81"/>
            <rFont val="Tahoma"/>
            <family val="2"/>
          </rPr>
          <t>Nasir, Sardar</t>
        </r>
      </text>
    </comment>
    <comment ref="J523" authorId="0" shapeId="0" xr:uid="{5BBAE4A3-0AD4-40A9-87A4-225C4C89D6EC}">
      <text>
        <r>
          <rPr>
            <sz val="9"/>
            <color indexed="81"/>
            <rFont val="Tahoma"/>
            <family val="2"/>
          </rPr>
          <t>Mario, George, Anthony, Dinnies</t>
        </r>
      </text>
    </comment>
    <comment ref="J524" authorId="0" shapeId="0" xr:uid="{A01BFE4B-A7A9-4D3E-A0B2-E579598B0D49}">
      <text>
        <r>
          <rPr>
            <sz val="9"/>
            <color indexed="81"/>
            <rFont val="Tahoma"/>
            <family val="2"/>
          </rPr>
          <t>Salman, Mahfooz, Kumar, Jaffar, Asif</t>
        </r>
      </text>
    </comment>
    <comment ref="J525" authorId="0" shapeId="0" xr:uid="{9CC2BC9F-52C1-4286-AE96-886EE28FD4A2}">
      <text>
        <r>
          <rPr>
            <sz val="9"/>
            <color indexed="81"/>
            <rFont val="Tahoma"/>
            <family val="2"/>
          </rPr>
          <t>Sardar, Nasir</t>
        </r>
      </text>
    </comment>
    <comment ref="J526" authorId="0" shapeId="0" xr:uid="{B886D70D-E9E8-4A60-A3CF-828536F7754D}">
      <text>
        <r>
          <rPr>
            <sz val="9"/>
            <color indexed="81"/>
            <rFont val="Tahoma"/>
            <family val="2"/>
          </rPr>
          <t>Adnan, Faheem, Naque, Mustakim, Nayaz, Danish, Sadiq Ali, Afzal, Asif, Mokarram, Waseem, Sadiq Hussain, Arbaz, GhurahuGond</t>
        </r>
      </text>
    </comment>
    <comment ref="J527" authorId="0" shapeId="0" xr:uid="{7127AE28-0EE1-42D0-A7C8-F449A3D84B23}">
      <text>
        <r>
          <rPr>
            <sz val="9"/>
            <color indexed="81"/>
            <rFont val="Tahoma"/>
            <family val="2"/>
          </rPr>
          <t>Salman, Mahfooz, Kumar, Asif, Nasir, Naque</t>
        </r>
      </text>
    </comment>
    <comment ref="J528" authorId="0" shapeId="0" xr:uid="{84E88832-164A-44C1-AC4B-585ACD33AF06}">
      <text>
        <r>
          <rPr>
            <sz val="9"/>
            <color indexed="81"/>
            <rFont val="Tahoma"/>
            <family val="2"/>
          </rPr>
          <t>Sardar, GhurahuGond</t>
        </r>
      </text>
    </comment>
    <comment ref="J529" authorId="0" shapeId="0" xr:uid="{2BE46F1C-F0D3-45B4-B244-9B11CC1218FB}">
      <text>
        <r>
          <rPr>
            <sz val="9"/>
            <color indexed="81"/>
            <rFont val="Tahoma"/>
            <family val="2"/>
          </rPr>
          <t>Salman, Mahfooz, Kumar, Jaffar, Asif</t>
        </r>
      </text>
    </comment>
    <comment ref="J530" authorId="0" shapeId="0" xr:uid="{C5D0AC55-1971-471B-AF15-264CB3107B1E}">
      <text>
        <r>
          <rPr>
            <sz val="9"/>
            <color indexed="81"/>
            <rFont val="Tahoma"/>
            <family val="2"/>
          </rPr>
          <t>Sardar, GhurahuGond</t>
        </r>
      </text>
    </comment>
    <comment ref="J531" authorId="0" shapeId="0" xr:uid="{37E476CD-1AE1-4A78-8555-B0EA4CD5D32B}">
      <text>
        <r>
          <rPr>
            <sz val="9"/>
            <color indexed="81"/>
            <rFont val="Tahoma"/>
            <family val="2"/>
          </rPr>
          <t>Mario, George, Anthony, Dinnies</t>
        </r>
      </text>
    </comment>
    <comment ref="J532" authorId="0" shapeId="0" xr:uid="{2591390A-2FC7-4FFE-8B2C-8E4138B07A58}">
      <text>
        <r>
          <rPr>
            <sz val="9"/>
            <color indexed="81"/>
            <rFont val="Tahoma"/>
            <family val="2"/>
          </rPr>
          <t>Adnan, Faheem, Mustakim, Nayaz, Danish, Sadiq Ali, Afzal, Mokarram, Waseem, Sadiq Hussain, Arbaz, GhurahuGond, Jaffar</t>
        </r>
      </text>
    </comment>
    <comment ref="J533" authorId="0" shapeId="0" xr:uid="{25A57688-9CE0-4D6B-A854-E37980CF2297}">
      <text>
        <r>
          <rPr>
            <sz val="9"/>
            <color indexed="81"/>
            <rFont val="Tahoma"/>
            <family val="2"/>
          </rPr>
          <t>Salman, Mahfooz, Kumar, Asif, Naque, Nasir</t>
        </r>
      </text>
    </comment>
    <comment ref="J534" authorId="0" shapeId="0" xr:uid="{C9025706-36E4-433B-8F5B-1BA4D21D7588}">
      <text/>
    </comment>
    <comment ref="J535" authorId="0" shapeId="0" xr:uid="{2C67F4F9-DAD2-4776-AE29-29F7BDC1C8C5}">
      <text>
        <r>
          <rPr>
            <sz val="9"/>
            <color indexed="81"/>
            <rFont val="Tahoma"/>
            <family val="2"/>
          </rPr>
          <t>Asif</t>
        </r>
      </text>
    </comment>
    <comment ref="J536" authorId="0" shapeId="0" xr:uid="{46AAD709-A966-4C10-9BC2-FEEAC9F99DC7}">
      <text>
        <r>
          <rPr>
            <sz val="9"/>
            <color indexed="81"/>
            <rFont val="Tahoma"/>
            <family val="2"/>
          </rPr>
          <t>Sardar, GhurahuGond</t>
        </r>
      </text>
    </comment>
    <comment ref="J537" authorId="0" shapeId="0" xr:uid="{984A18F3-8F45-4943-9E3B-DD881FB52376}">
      <text>
        <r>
          <rPr>
            <sz val="9"/>
            <color indexed="81"/>
            <rFont val="Tahoma"/>
            <family val="2"/>
          </rPr>
          <t>Salman, Mahfooz, Kumar, Jaffar, Asif</t>
        </r>
      </text>
    </comment>
    <comment ref="J538" authorId="0" shapeId="0" xr:uid="{1D206F85-85B7-4F23-BE99-F99D8FAACD58}">
      <text>
        <r>
          <rPr>
            <sz val="9"/>
            <color indexed="81"/>
            <rFont val="Tahoma"/>
            <family val="2"/>
          </rPr>
          <t>Sardar, GhurahuGond</t>
        </r>
      </text>
    </comment>
    <comment ref="J539" authorId="0" shapeId="0" xr:uid="{2D4FD8FA-F57F-4070-A6AF-692DB810DEB1}">
      <text>
        <r>
          <rPr>
            <sz val="9"/>
            <color indexed="81"/>
            <rFont val="Tahoma"/>
            <family val="2"/>
          </rPr>
          <t>Mario, George, Anthony, Dinnies</t>
        </r>
      </text>
    </comment>
    <comment ref="J540" authorId="0" shapeId="0" xr:uid="{350500F4-46DC-4F82-8EA4-5821BDE287B1}">
      <text>
        <r>
          <rPr>
            <sz val="9"/>
            <color indexed="81"/>
            <rFont val="Tahoma"/>
            <family val="2"/>
          </rPr>
          <t>Adnan, Faheem, Mustakim, Nayaz, Danish, Sadiq Ali, Afzal, Mokarram, Waseem, Sadiq Hussain, Arbaz, GhurahuGond, Jaffar</t>
        </r>
      </text>
    </comment>
    <comment ref="J541" authorId="0" shapeId="0" xr:uid="{CE6ACD48-EBB1-40E5-9A2B-21B26D403FC7}">
      <text>
        <r>
          <rPr>
            <sz val="9"/>
            <color indexed="81"/>
            <rFont val="Tahoma"/>
            <family val="2"/>
          </rPr>
          <t>Adnan, Faheem, Mustakim, Nayaz, Danish, Sadiq Ali, Afzal, Mokarram, Waseem, Sadiq Hussain, Arbaz, GhurahuGond, Jaffar</t>
        </r>
      </text>
    </comment>
    <comment ref="J542" authorId="0" shapeId="0" xr:uid="{07B44818-7D9F-4DEF-A475-8A00555973E6}">
      <text>
        <r>
          <rPr>
            <sz val="9"/>
            <color indexed="81"/>
            <rFont val="Tahoma"/>
            <family val="2"/>
          </rPr>
          <t>Mahfooz, Kumar, Nasir, Naque, Salman, Asif</t>
        </r>
      </text>
    </comment>
    <comment ref="J543" authorId="0" shapeId="0" xr:uid="{36A45002-CC28-4405-9DEB-A54D53A58580}">
      <text>
        <r>
          <rPr>
            <sz val="9"/>
            <color indexed="81"/>
            <rFont val="Tahoma"/>
            <family val="2"/>
          </rPr>
          <t>Asif</t>
        </r>
      </text>
    </comment>
    <comment ref="J544" authorId="0" shapeId="0" xr:uid="{D2FBDA54-E69A-418D-B836-10935340B096}">
      <text>
        <r>
          <rPr>
            <sz val="9"/>
            <color indexed="81"/>
            <rFont val="Tahoma"/>
            <family val="2"/>
          </rPr>
          <t>Sardar, GhurahuGond</t>
        </r>
      </text>
    </comment>
    <comment ref="J545" authorId="0" shapeId="0" xr:uid="{912DD088-B4E6-4DF3-94A5-7C49A489DEEA}">
      <text>
        <r>
          <rPr>
            <sz val="9"/>
            <color indexed="81"/>
            <rFont val="Tahoma"/>
            <family val="2"/>
          </rPr>
          <t>Salman, Mahfooz, Kumar, Jaffar, Asif</t>
        </r>
      </text>
    </comment>
    <comment ref="J546" authorId="0" shapeId="0" xr:uid="{C92E709E-A632-4AC1-BEDA-C5B39FCE6DF0}">
      <text>
        <r>
          <rPr>
            <sz val="9"/>
            <color indexed="81"/>
            <rFont val="Tahoma"/>
            <family val="2"/>
          </rPr>
          <t>Sardar, GhurahuGond</t>
        </r>
      </text>
    </comment>
    <comment ref="J547" authorId="0" shapeId="0" xr:uid="{22816A7F-17C8-4AA4-BC1A-799E22B0DCD2}">
      <text>
        <r>
          <rPr>
            <sz val="9"/>
            <color indexed="81"/>
            <rFont val="Tahoma"/>
            <family val="2"/>
          </rPr>
          <t>Mario, George, Anthony, Dinnies</t>
        </r>
      </text>
    </comment>
    <comment ref="J548" authorId="0" shapeId="0" xr:uid="{6145A2FC-603C-4CF7-9944-1B38ADF6C711}">
      <text>
        <r>
          <rPr>
            <sz val="9"/>
            <color indexed="81"/>
            <rFont val="Tahoma"/>
            <family val="2"/>
          </rPr>
          <t>Mario, George, Anthony, Dinnies</t>
        </r>
      </text>
    </comment>
    <comment ref="J549" authorId="0" shapeId="0" xr:uid="{833413CD-4BF8-48D5-B95C-C64AF58895F3}">
      <text>
        <r>
          <rPr>
            <sz val="9"/>
            <color indexed="81"/>
            <rFont val="Tahoma"/>
            <family val="2"/>
          </rPr>
          <t>Mario, George, Anthony, Dinnies</t>
        </r>
      </text>
    </comment>
    <comment ref="J550" authorId="0" shapeId="0" xr:uid="{AEDC299E-E73D-4AC5-937D-A5918D26D92B}">
      <text>
        <r>
          <rPr>
            <sz val="9"/>
            <color indexed="81"/>
            <rFont val="Tahoma"/>
            <family val="2"/>
          </rPr>
          <t>Salman, Mahfooz, Asif, Nasir</t>
        </r>
      </text>
    </comment>
    <comment ref="J551" authorId="0" shapeId="0" xr:uid="{8DF86D2E-FD7A-49BC-82B5-EE7A867042CF}">
      <text>
        <r>
          <rPr>
            <sz val="9"/>
            <color indexed="81"/>
            <rFont val="Tahoma"/>
            <family val="2"/>
          </rPr>
          <t>Sardar, GhurahuGond</t>
        </r>
      </text>
    </comment>
    <comment ref="J552" authorId="0" shapeId="0" xr:uid="{A80D950B-F588-45AE-B609-D11A0E6FBB8C}">
      <text>
        <r>
          <rPr>
            <sz val="9"/>
            <color indexed="81"/>
            <rFont val="Tahoma"/>
            <family val="2"/>
          </rPr>
          <t>Salman, Mahfooz, Asif, Nasir</t>
        </r>
      </text>
    </comment>
    <comment ref="J553" authorId="0" shapeId="0" xr:uid="{DC40EDB7-5259-465D-A691-A08369C6EC8A}">
      <text>
        <r>
          <rPr>
            <sz val="9"/>
            <color indexed="81"/>
            <rFont val="Tahoma"/>
            <family val="2"/>
          </rPr>
          <t>Sardar, GhurahuGond</t>
        </r>
      </text>
    </comment>
    <comment ref="J554" authorId="0" shapeId="0" xr:uid="{3AE4022A-DF79-462C-8B8B-CEA57F9132D8}">
      <text>
        <r>
          <rPr>
            <sz val="9"/>
            <color indexed="81"/>
            <rFont val="Tahoma"/>
            <family val="2"/>
          </rPr>
          <t>Adnan, Faheem, Mustakim, Nayaz, Danish, Sadiq Ali, Afzal, Mokarram, Waseem, Sadiq Hussain, Arbaz, GhurahuGond, Jaffar</t>
        </r>
      </text>
    </comment>
    <comment ref="J555" authorId="0" shapeId="0" xr:uid="{AE3C1391-2DD5-41BD-88D7-158D252F1ADC}">
      <text>
        <r>
          <rPr>
            <sz val="9"/>
            <color indexed="81"/>
            <rFont val="Tahoma"/>
            <family val="2"/>
          </rPr>
          <t>Salman, Mahfooz, Asif, Nasir</t>
        </r>
      </text>
    </comment>
    <comment ref="J556" authorId="0" shapeId="0" xr:uid="{C97E07F9-8EF4-4B8F-B5BA-8BDE49400DEC}">
      <text>
        <r>
          <rPr>
            <sz val="9"/>
            <color indexed="81"/>
            <rFont val="Tahoma"/>
            <family val="2"/>
          </rPr>
          <t>Mario, George, Anthony, Dinnies</t>
        </r>
      </text>
    </comment>
    <comment ref="J557" authorId="0" shapeId="0" xr:uid="{44D05422-DEA8-4AB1-8394-0801A676F882}">
      <text/>
    </comment>
    <comment ref="J558" authorId="0" shapeId="0" xr:uid="{9D652481-0892-45A0-A385-A3463ACC4B31}">
      <text>
        <r>
          <rPr>
            <sz val="9"/>
            <color indexed="81"/>
            <rFont val="Tahoma"/>
            <family val="2"/>
          </rPr>
          <t>Naque</t>
        </r>
      </text>
    </comment>
    <comment ref="J559" authorId="0" shapeId="0" xr:uid="{C5506FB5-11ED-4EE5-876A-0BC0261916B7}">
      <text/>
    </comment>
    <comment ref="J560" authorId="0" shapeId="0" xr:uid="{BDFC70A5-E30E-4157-9BEA-68235762C12E}">
      <text>
        <r>
          <rPr>
            <sz val="9"/>
            <color indexed="81"/>
            <rFont val="Tahoma"/>
            <family val="2"/>
          </rPr>
          <t>Kumar</t>
        </r>
      </text>
    </comment>
    <comment ref="J561" authorId="0" shapeId="0" xr:uid="{3304E737-9F33-4B0F-9A7D-A499947FFCA5}">
      <text>
        <r>
          <rPr>
            <sz val="9"/>
            <color indexed="81"/>
            <rFont val="Tahoma"/>
            <family val="2"/>
          </rPr>
          <t>Waseem, Arbaz, Sadiq Hussain, Adnan, Faheem, Jaffar, Mustakim, Nayaz, Danish, Afzal, Mokarram</t>
        </r>
      </text>
    </comment>
    <comment ref="J562" authorId="0" shapeId="0" xr:uid="{768B9AEC-86C3-4EF5-827D-4A1124F0A2C3}">
      <text>
        <r>
          <rPr>
            <sz val="9"/>
            <color indexed="81"/>
            <rFont val="Tahoma"/>
            <family val="2"/>
          </rPr>
          <t>Salman, Mahfooz, Asif, Nasir</t>
        </r>
      </text>
    </comment>
    <comment ref="J563" authorId="0" shapeId="0" xr:uid="{9F49B26D-034E-47E7-BF15-1EBB01651976}">
      <text>
        <r>
          <rPr>
            <sz val="9"/>
            <color indexed="81"/>
            <rFont val="Tahoma"/>
            <family val="2"/>
          </rPr>
          <t>Mario, George, Anthony, Dinnies</t>
        </r>
      </text>
    </comment>
    <comment ref="J564" authorId="0" shapeId="0" xr:uid="{A4254EF3-B885-4FB0-B15C-FD637CBDEBDD}">
      <text>
        <r>
          <rPr>
            <sz val="9"/>
            <color indexed="81"/>
            <rFont val="Tahoma"/>
            <family val="2"/>
          </rPr>
          <t>Salman, Mahfooz, Asif, Nasir</t>
        </r>
      </text>
    </comment>
    <comment ref="J565" authorId="0" shapeId="0" xr:uid="{DB8B5D45-9752-47E9-AB5C-13FBF0F0ACA7}">
      <text/>
    </comment>
    <comment ref="J566" authorId="0" shapeId="0" xr:uid="{0DB913A5-37EC-444F-BD35-56C168C091EC}">
      <text>
        <r>
          <rPr>
            <sz val="9"/>
            <color indexed="81"/>
            <rFont val="Tahoma"/>
            <family val="2"/>
          </rPr>
          <t>Kumar</t>
        </r>
      </text>
    </comment>
    <comment ref="J567" authorId="0" shapeId="0" xr:uid="{8EA25E31-4B69-4F49-844A-656616B63B3D}">
      <text/>
    </comment>
    <comment ref="J568" authorId="0" shapeId="0" xr:uid="{B7212AEB-5B29-4D3C-A420-C02F2B7940AB}">
      <text>
        <r>
          <rPr>
            <sz val="9"/>
            <color indexed="81"/>
            <rFont val="Tahoma"/>
            <family val="2"/>
          </rPr>
          <t>Naque</t>
        </r>
      </text>
    </comment>
    <comment ref="J569" authorId="0" shapeId="0" xr:uid="{9BBB0137-64E7-4C46-8841-E76FA713536D}">
      <text>
        <r>
          <rPr>
            <sz val="9"/>
            <color indexed="81"/>
            <rFont val="Tahoma"/>
            <family val="2"/>
          </rPr>
          <t>Danish, Afzal, Sadiq Ali, Arbaz, Mustakim, Nirmal, Asif, Nayaz, Sadiq Hussain</t>
        </r>
      </text>
    </comment>
    <comment ref="J570" authorId="0" shapeId="0" xr:uid="{135346E8-E502-4EEF-B49E-0084109A3B82}">
      <text>
        <r>
          <rPr>
            <sz val="9"/>
            <color indexed="81"/>
            <rFont val="Tahoma"/>
            <family val="2"/>
          </rPr>
          <t>Mario, George, Anthony, Dinnies</t>
        </r>
      </text>
    </comment>
    <comment ref="J571" authorId="0" shapeId="0" xr:uid="{BD21EDF9-ED45-470B-99A8-E1EE0B53C055}">
      <text>
        <r>
          <rPr>
            <sz val="9"/>
            <color indexed="81"/>
            <rFont val="Tahoma"/>
            <family val="2"/>
          </rPr>
          <t>Salman, Mahfooz, Asif, Nasir</t>
        </r>
      </text>
    </comment>
    <comment ref="J572" authorId="0" shapeId="0" xr:uid="{24365918-B0FB-4240-8309-043EFE628189}">
      <text/>
    </comment>
    <comment ref="J573" authorId="0" shapeId="0" xr:uid="{3FA2CBB1-55B7-4D83-89C0-6819CDC06C55}">
      <text>
        <r>
          <rPr>
            <sz val="9"/>
            <color indexed="81"/>
            <rFont val="Tahoma"/>
            <family val="2"/>
          </rPr>
          <t>Kumar</t>
        </r>
      </text>
    </comment>
    <comment ref="J574" authorId="0" shapeId="0" xr:uid="{C3D67331-9C64-41D5-84EE-61E5F62F9D17}">
      <text/>
    </comment>
    <comment ref="J575" authorId="0" shapeId="0" xr:uid="{00555D0C-F4D8-4667-B6B8-DB8E25535B04}">
      <text>
        <r>
          <rPr>
            <sz val="9"/>
            <color indexed="81"/>
            <rFont val="Tahoma"/>
            <family val="2"/>
          </rPr>
          <t>Naque</t>
        </r>
      </text>
    </comment>
    <comment ref="J576" authorId="0" shapeId="0" xr:uid="{E93566C9-26EB-4673-92C3-CF60BA9CFF2A}">
      <text>
        <r>
          <rPr>
            <sz val="9"/>
            <color indexed="81"/>
            <rFont val="Tahoma"/>
            <family val="2"/>
          </rPr>
          <t>Danish, Afzal, Sadiq Ali, Arbaz, Mustakim, Nirmal, Asif, Nayaz, Sadiq Hussain</t>
        </r>
      </text>
    </comment>
    <comment ref="J577" authorId="0" shapeId="0" xr:uid="{338BCFAA-D79E-4DC2-BFB9-6B8075CC48A9}">
      <text>
        <r>
          <rPr>
            <sz val="9"/>
            <color indexed="81"/>
            <rFont val="Tahoma"/>
            <family val="2"/>
          </rPr>
          <t>Salman, Mahfooz, Asif, Nasir</t>
        </r>
      </text>
    </comment>
    <comment ref="J578" authorId="0" shapeId="0" xr:uid="{1FA4D59D-0654-4FF9-83B0-0722F2BB437D}">
      <text/>
    </comment>
    <comment ref="J579" authorId="0" shapeId="0" xr:uid="{3BC92BBD-8992-40CE-816A-1EC96E5BA3DB}">
      <text/>
    </comment>
    <comment ref="J580" authorId="0" shapeId="0" xr:uid="{0059D500-CB8E-4A7F-AD80-245A5993BB98}">
      <text>
        <r>
          <rPr>
            <sz val="9"/>
            <color indexed="81"/>
            <rFont val="Tahoma"/>
            <family val="2"/>
          </rPr>
          <t>Mario, George, Anthony, Dinnies</t>
        </r>
      </text>
    </comment>
    <comment ref="J581" authorId="0" shapeId="0" xr:uid="{D3BB818E-ADE8-408F-80FC-623AC7BBF8C7}">
      <text>
        <r>
          <rPr>
            <sz val="9"/>
            <color indexed="81"/>
            <rFont val="Tahoma"/>
            <family val="2"/>
          </rPr>
          <t>Salman, Mahfooz, Nasir, Sadiq Hussain</t>
        </r>
      </text>
    </comment>
    <comment ref="J582" authorId="0" shapeId="0" xr:uid="{C3EB981D-F0E6-42CA-A91F-2C6BC65A22E6}">
      <text/>
    </comment>
    <comment ref="J583" authorId="0" shapeId="0" xr:uid="{E0B97690-173E-4A29-B362-6857CAD94F0F}">
      <text>
        <r>
          <rPr>
            <sz val="9"/>
            <color indexed="81"/>
            <rFont val="Tahoma"/>
            <family val="2"/>
          </rPr>
          <t>Sardar, GhurahuGond</t>
        </r>
      </text>
    </comment>
    <comment ref="J584" authorId="0" shapeId="0" xr:uid="{B6CF8A9F-4BB1-4B62-ABCB-3ADE4D69373A}">
      <text>
        <r>
          <rPr>
            <sz val="9"/>
            <color indexed="81"/>
            <rFont val="Tahoma"/>
            <family val="2"/>
          </rPr>
          <t>Salman, Mahfooz, Nasir, Mustakim, Nayaz, Danish, Afzal, Waseem, Arbaz, Sadiq Hussain</t>
        </r>
      </text>
    </comment>
    <comment ref="J585" authorId="0" shapeId="0" xr:uid="{16A1DA32-8126-42EE-9D23-A3D33ECA3DD1}">
      <text>
        <r>
          <rPr>
            <sz val="9"/>
            <color indexed="81"/>
            <rFont val="Tahoma"/>
            <family val="2"/>
          </rPr>
          <t>Sardar, GhurahuGond</t>
        </r>
      </text>
    </comment>
    <comment ref="J586" authorId="0" shapeId="0" xr:uid="{822CE6E0-658F-4F9F-B035-9F3703B8C8F4}">
      <text>
        <r>
          <rPr>
            <sz val="9"/>
            <color indexed="81"/>
            <rFont val="Tahoma"/>
            <family val="2"/>
          </rPr>
          <t>Mario, George, Anthony, Dinnies</t>
        </r>
      </text>
    </comment>
    <comment ref="J587" authorId="0" shapeId="0" xr:uid="{36F70EE4-BAA4-4826-9EF8-40D70215B17D}">
      <text>
        <r>
          <rPr>
            <sz val="9"/>
            <color indexed="81"/>
            <rFont val="Tahoma"/>
            <family val="2"/>
          </rPr>
          <t>Danish, Afzal, Sadiq Ali, Arbaz, Mustakim, Nirmal, Asif, Nayaz, Sadiq Hussain</t>
        </r>
      </text>
    </comment>
    <comment ref="J588" authorId="0" shapeId="0" xr:uid="{DE7CB9C8-7D01-484D-9115-AD5083DD3C33}">
      <text>
        <r>
          <rPr>
            <sz val="9"/>
            <color indexed="81"/>
            <rFont val="Tahoma"/>
            <family val="2"/>
          </rPr>
          <t>Mario, George, Anthony, Dinnies</t>
        </r>
      </text>
    </comment>
    <comment ref="J589" authorId="0" shapeId="0" xr:uid="{0820987F-C2FA-4FEA-946A-7C153C4B257F}">
      <text>
        <r>
          <rPr>
            <sz val="9"/>
            <color indexed="81"/>
            <rFont val="Tahoma"/>
            <family val="2"/>
          </rPr>
          <t>Salman, Mahfooz, Nasir, Asif, Kumar, Naque</t>
        </r>
      </text>
    </comment>
    <comment ref="J590" authorId="0" shapeId="0" xr:uid="{495DD92F-E183-44B2-8128-D4C867073C24}">
      <text>
        <r>
          <rPr>
            <sz val="9"/>
            <color indexed="81"/>
            <rFont val="Tahoma"/>
            <family val="2"/>
          </rPr>
          <t>Sardar, GhurahuGond</t>
        </r>
      </text>
    </comment>
    <comment ref="J591" authorId="0" shapeId="0" xr:uid="{F2031938-AC46-48C2-A6A6-DC0BCC00D465}">
      <text>
        <r>
          <rPr>
            <sz val="9"/>
            <color indexed="81"/>
            <rFont val="Tahoma"/>
            <family val="2"/>
          </rPr>
          <t>Salman, Mahfooz, Nasir, Asif, Kumar, Naque</t>
        </r>
      </text>
    </comment>
    <comment ref="J592" authorId="0" shapeId="0" xr:uid="{75A14912-DD1F-457C-9927-4F94038AEC5D}">
      <text>
        <r>
          <rPr>
            <sz val="9"/>
            <color indexed="81"/>
            <rFont val="Tahoma"/>
            <family val="2"/>
          </rPr>
          <t>Salman, Mahfooz, Nasir, Mustakim, Nayaz, Danish, Afzal, Waseem, Arbaz, Sadiq Hussain</t>
        </r>
      </text>
    </comment>
    <comment ref="J593" authorId="0" shapeId="0" xr:uid="{52E8D535-5920-4F91-AF48-8104800A2758}">
      <text>
        <r>
          <rPr>
            <sz val="9"/>
            <color indexed="81"/>
            <rFont val="Tahoma"/>
            <family val="2"/>
          </rPr>
          <t>Sardar, GhurahuGond</t>
        </r>
      </text>
    </comment>
    <comment ref="J594" authorId="0" shapeId="0" xr:uid="{95E97F92-4C8D-4EFD-BC37-022EF678A303}">
      <text>
        <r>
          <rPr>
            <sz val="9"/>
            <color indexed="81"/>
            <rFont val="Tahoma"/>
            <family val="2"/>
          </rPr>
          <t>Mario, George, Anthony, Dinnies</t>
        </r>
      </text>
    </comment>
    <comment ref="J595" authorId="0" shapeId="0" xr:uid="{F52F1475-F430-427B-9D8F-11D58FA67377}">
      <text>
        <r>
          <rPr>
            <sz val="9"/>
            <color indexed="81"/>
            <rFont val="Tahoma"/>
            <family val="2"/>
          </rPr>
          <t>Salman, Mahfooz, Nasir, Asif, Kumar, Naque</t>
        </r>
      </text>
    </comment>
    <comment ref="J596" authorId="0" shapeId="0" xr:uid="{2782480E-8AB0-4FBC-AE83-14E1810832A6}">
      <text>
        <r>
          <rPr>
            <sz val="9"/>
            <color indexed="81"/>
            <rFont val="Tahoma"/>
            <family val="2"/>
          </rPr>
          <t>Salman, Mahfooz, Nasir, Mustakim, Nayaz, Danish, Afzal, Waseem, Arbaz, Sadiq Hussain</t>
        </r>
      </text>
    </comment>
    <comment ref="J597" authorId="0" shapeId="0" xr:uid="{7FB4787C-F4BC-440F-AF22-AE7F8B819B12}">
      <text>
        <r>
          <rPr>
            <sz val="9"/>
            <color indexed="81"/>
            <rFont val="Tahoma"/>
            <family val="2"/>
          </rPr>
          <t>Sardar, GhurahuGond</t>
        </r>
      </text>
    </comment>
    <comment ref="J598" authorId="0" shapeId="0" xr:uid="{1B8F5BF1-893B-495E-A60E-1A7DC3F4959B}">
      <text>
        <r>
          <rPr>
            <sz val="9"/>
            <color indexed="81"/>
            <rFont val="Tahoma"/>
            <family val="2"/>
          </rPr>
          <t>Salman, Mahfooz, Nasir, Asif, Kumar, Naque</t>
        </r>
      </text>
    </comment>
    <comment ref="J599" authorId="0" shapeId="0" xr:uid="{AECEF3FF-26CB-4309-A1E5-D95989120104}">
      <text>
        <r>
          <rPr>
            <sz val="9"/>
            <color indexed="81"/>
            <rFont val="Tahoma"/>
            <family val="2"/>
          </rPr>
          <t>Sardar, GhurahuGond</t>
        </r>
      </text>
    </comment>
    <comment ref="J600" authorId="0" shapeId="0" xr:uid="{12B62BCF-578C-4356-BE87-F1CD998A8088}">
      <text>
        <r>
          <rPr>
            <sz val="9"/>
            <color indexed="81"/>
            <rFont val="Tahoma"/>
            <family val="2"/>
          </rPr>
          <t>Adnan, Faheem, Jaffar, Mustakim, Nayaz, Danish, Afzal, Mokarram, Waseem, Arbaz, Sadiq Hussain</t>
        </r>
      </text>
    </comment>
    <comment ref="J601" authorId="0" shapeId="0" xr:uid="{199D7D0F-FD3D-44BA-8EA3-9124427C832A}">
      <text>
        <r>
          <rPr>
            <sz val="9"/>
            <color indexed="81"/>
            <rFont val="Tahoma"/>
            <family val="2"/>
          </rPr>
          <t>Mario, George, Anthony, Dinnies</t>
        </r>
      </text>
    </comment>
    <comment ref="J602" authorId="0" shapeId="0" xr:uid="{EE5EFF47-DFDA-4A5F-A48F-77A499B6CE4C}">
      <text>
        <r>
          <rPr>
            <sz val="9"/>
            <color indexed="81"/>
            <rFont val="Tahoma"/>
            <family val="2"/>
          </rPr>
          <t>Salman, Mahfooz, Nasir, Asif, Kumar, Naque</t>
        </r>
      </text>
    </comment>
    <comment ref="J603" authorId="0" shapeId="0" xr:uid="{0F16CDD7-A615-4371-992F-851E89C7E11C}">
      <text>
        <r>
          <rPr>
            <sz val="9"/>
            <color indexed="81"/>
            <rFont val="Tahoma"/>
            <family val="2"/>
          </rPr>
          <t>Sardar, GhurahuGond</t>
        </r>
      </text>
    </comment>
    <comment ref="J604" authorId="0" shapeId="0" xr:uid="{90A7313A-55DF-4C88-8D81-CE86E1DC4AA4}">
      <text>
        <r>
          <rPr>
            <sz val="9"/>
            <color indexed="81"/>
            <rFont val="Tahoma"/>
            <family val="2"/>
          </rPr>
          <t>Salman, Mahfooz, Nasir, Asif, Kumar, Naque</t>
        </r>
      </text>
    </comment>
    <comment ref="J605" authorId="0" shapeId="0" xr:uid="{559C045D-723E-4D6B-A2F7-E1E450DE914D}">
      <text>
        <r>
          <rPr>
            <sz val="9"/>
            <color indexed="81"/>
            <rFont val="Tahoma"/>
            <family val="2"/>
          </rPr>
          <t>Salman, Mahfooz, Nasir, Asif, Kumar, Naque</t>
        </r>
      </text>
    </comment>
    <comment ref="J606" authorId="0" shapeId="0" xr:uid="{1A23A2C3-023A-4713-8A50-2A77E1AB307A}">
      <text>
        <r>
          <rPr>
            <sz val="9"/>
            <color indexed="81"/>
            <rFont val="Tahoma"/>
            <family val="2"/>
          </rPr>
          <t>Sardar, GhurahuGond</t>
        </r>
      </text>
    </comment>
    <comment ref="J607" authorId="0" shapeId="0" xr:uid="{B9FF6370-A11D-4D2D-9A66-88C6D1FB2412}">
      <text>
        <r>
          <rPr>
            <sz val="9"/>
            <color indexed="81"/>
            <rFont val="Tahoma"/>
            <family val="2"/>
          </rPr>
          <t>Adnan, Faheem, Jaffar, Mustakim, Nayaz, Danish, Afzal, Mokarram, Waseem, Arbaz, Sadiq Hussain</t>
        </r>
      </text>
    </comment>
    <comment ref="J608" authorId="0" shapeId="0" xr:uid="{C3676BD2-8D2F-4A8F-8E68-F542C2471999}">
      <text>
        <r>
          <rPr>
            <sz val="9"/>
            <color indexed="81"/>
            <rFont val="Tahoma"/>
            <family val="2"/>
          </rPr>
          <t>Mario, George, Anthony, Dinnies</t>
        </r>
      </text>
    </comment>
    <comment ref="J609" authorId="0" shapeId="0" xr:uid="{FDF6A75A-238D-4893-891B-AD07D28A0380}">
      <text>
        <r>
          <rPr>
            <sz val="9"/>
            <color indexed="81"/>
            <rFont val="Tahoma"/>
            <family val="2"/>
          </rPr>
          <t>Salman, Mahfooz, Nasir, Asif, Kumar, Naque</t>
        </r>
      </text>
    </comment>
    <comment ref="J610" authorId="0" shapeId="0" xr:uid="{F18647B8-4E36-464A-85E8-E4CE93DBF6E2}">
      <text>
        <r>
          <rPr>
            <sz val="9"/>
            <color indexed="81"/>
            <rFont val="Tahoma"/>
            <family val="2"/>
          </rPr>
          <t>Sardar, GhurahuGond</t>
        </r>
      </text>
    </comment>
    <comment ref="J611" authorId="0" shapeId="0" xr:uid="{934E23D0-86AF-4250-BCFE-4046352E3073}">
      <text>
        <r>
          <rPr>
            <sz val="9"/>
            <color indexed="81"/>
            <rFont val="Tahoma"/>
            <family val="2"/>
          </rPr>
          <t>Salman, Mahfooz, Nasir, Asif, Kumar, Naque</t>
        </r>
      </text>
    </comment>
    <comment ref="J612" authorId="0" shapeId="0" xr:uid="{2699436B-0008-4378-9426-4E9F7D1146A8}">
      <text>
        <r>
          <rPr>
            <sz val="9"/>
            <color indexed="81"/>
            <rFont val="Tahoma"/>
            <family val="2"/>
          </rPr>
          <t>Salman, Mahfooz, Nasir, Asif, Kumar, Naque</t>
        </r>
      </text>
    </comment>
    <comment ref="J613" authorId="0" shapeId="0" xr:uid="{EAC5BF0E-3ABB-4871-85AE-EDEA7248C9B8}">
      <text>
        <r>
          <rPr>
            <sz val="9"/>
            <color indexed="81"/>
            <rFont val="Tahoma"/>
            <family val="2"/>
          </rPr>
          <t>Sardar, GhurahuGond</t>
        </r>
      </text>
    </comment>
    <comment ref="J614" authorId="0" shapeId="0" xr:uid="{0A9A784C-A236-452C-A569-93F8F828A791}">
      <text>
        <r>
          <rPr>
            <sz val="9"/>
            <color indexed="81"/>
            <rFont val="Tahoma"/>
            <family val="2"/>
          </rPr>
          <t>Salman, Mahfooz, Nasir, Asif, Kumar, Naque</t>
        </r>
      </text>
    </comment>
    <comment ref="J615" authorId="0" shapeId="0" xr:uid="{778825ED-87BC-4A5B-888B-FA2D12E72912}">
      <text>
        <r>
          <rPr>
            <sz val="9"/>
            <color indexed="81"/>
            <rFont val="Tahoma"/>
            <family val="2"/>
          </rPr>
          <t>Sardar, GhurahuGond</t>
        </r>
      </text>
    </comment>
    <comment ref="J616" authorId="0" shapeId="0" xr:uid="{A4B81DD7-1B16-477A-A580-E567C221B222}">
      <text>
        <r>
          <rPr>
            <sz val="9"/>
            <color indexed="81"/>
            <rFont val="Tahoma"/>
            <family val="2"/>
          </rPr>
          <t>Mario, George, Anthony, Dinnies</t>
        </r>
      </text>
    </comment>
    <comment ref="J617" authorId="0" shapeId="0" xr:uid="{208CC1E0-5749-4905-995B-2505145F0F7E}">
      <text>
        <r>
          <rPr>
            <sz val="9"/>
            <color indexed="81"/>
            <rFont val="Tahoma"/>
            <family val="2"/>
          </rPr>
          <t>Salman, Mahfooz, Nasir, Asif, Kumar, Naque</t>
        </r>
      </text>
    </comment>
    <comment ref="J618" authorId="0" shapeId="0" xr:uid="{AE1354C4-395B-4653-A1C5-D0462650D50E}">
      <text>
        <r>
          <rPr>
            <sz val="9"/>
            <color indexed="81"/>
            <rFont val="Tahoma"/>
            <family val="2"/>
          </rPr>
          <t>Sardar, GhurahuGond</t>
        </r>
      </text>
    </comment>
    <comment ref="J619" authorId="0" shapeId="0" xr:uid="{C11350A0-5FF4-43BB-96C1-9C471A917C06}">
      <text>
        <r>
          <rPr>
            <sz val="9"/>
            <color indexed="81"/>
            <rFont val="Tahoma"/>
            <family val="2"/>
          </rPr>
          <t>Salman, Mahfooz, Nasir, Asif, Kumar, Naque</t>
        </r>
      </text>
    </comment>
    <comment ref="J620" authorId="0" shapeId="0" xr:uid="{4B457457-23B2-4E93-9430-E68BF6BFF6E0}">
      <text>
        <r>
          <rPr>
            <sz val="9"/>
            <color indexed="81"/>
            <rFont val="Tahoma"/>
            <family val="2"/>
          </rPr>
          <t>Adnan, Faheem, Jaffar, Mustakim, Nayaz, Danish, Afzal, Mokarram, Waseem, Arbaz, Sadiq Hussain</t>
        </r>
      </text>
    </comment>
    <comment ref="J621" authorId="0" shapeId="0" xr:uid="{0E877B2F-30DF-4CA4-8EB0-C2D6F6DA1D56}">
      <text>
        <r>
          <rPr>
            <sz val="9"/>
            <color indexed="81"/>
            <rFont val="Tahoma"/>
            <family val="2"/>
          </rPr>
          <t>Mario, George, Anthony, Dinnies</t>
        </r>
      </text>
    </comment>
    <comment ref="J622" authorId="0" shapeId="0" xr:uid="{CEE4B7DD-6AE0-459C-82E1-F05369B47173}">
      <text>
        <r>
          <rPr>
            <sz val="9"/>
            <color indexed="81"/>
            <rFont val="Tahoma"/>
            <family val="2"/>
          </rPr>
          <t>Adnan, Faheem, Jaffar, Mustakim, Nayaz, Danish, Afzal, Mokarram, Waseem, Arbaz, Sadiq Hussain</t>
        </r>
      </text>
    </comment>
    <comment ref="J623" authorId="0" shapeId="0" xr:uid="{409B686F-FB48-4B11-B675-1774D4324D31}">
      <text>
        <r>
          <rPr>
            <sz val="9"/>
            <color indexed="81"/>
            <rFont val="Tahoma"/>
            <family val="2"/>
          </rPr>
          <t>Salman, Mahfooz, Nasir, Asif, Kumar, Naque</t>
        </r>
      </text>
    </comment>
    <comment ref="J624" authorId="0" shapeId="0" xr:uid="{75FEB4CE-C4C6-4D75-8D27-23B02DE86B13}">
      <text>
        <r>
          <rPr>
            <sz val="9"/>
            <color indexed="81"/>
            <rFont val="Tahoma"/>
            <family val="2"/>
          </rPr>
          <t>Sardar, GhurahuGond</t>
        </r>
      </text>
    </comment>
    <comment ref="J625" authorId="0" shapeId="0" xr:uid="{5F2708D6-F9C5-4B4F-B17D-4BC2DAF75C15}">
      <text>
        <r>
          <rPr>
            <sz val="9"/>
            <color indexed="81"/>
            <rFont val="Tahoma"/>
            <family val="2"/>
          </rPr>
          <t>Salman, Mahfooz, Nasir, Asif, Kumar, Naque</t>
        </r>
      </text>
    </comment>
    <comment ref="J626" authorId="0" shapeId="0" xr:uid="{770B7A3F-8E47-4543-9DDB-26285D4666FC}">
      <text>
        <r>
          <rPr>
            <sz val="9"/>
            <color indexed="81"/>
            <rFont val="Tahoma"/>
            <family val="2"/>
          </rPr>
          <t>Sardar, GhurahuGond</t>
        </r>
      </text>
    </comment>
    <comment ref="J627" authorId="0" shapeId="0" xr:uid="{CD549CD3-F1D3-4851-A17A-2A4615C1A151}">
      <text>
        <r>
          <rPr>
            <sz val="9"/>
            <color indexed="81"/>
            <rFont val="Tahoma"/>
            <family val="2"/>
          </rPr>
          <t>Salman, Mahfooz, Nasir, Asif, Kumar, Naque</t>
        </r>
      </text>
    </comment>
    <comment ref="J628" authorId="0" shapeId="0" xr:uid="{057EC664-A776-4D89-A5C0-AB2D7778935A}">
      <text>
        <r>
          <rPr>
            <sz val="9"/>
            <color indexed="81"/>
            <rFont val="Tahoma"/>
            <family val="2"/>
          </rPr>
          <t>Sardar, GhurahuGond</t>
        </r>
      </text>
    </comment>
    <comment ref="J629" authorId="0" shapeId="0" xr:uid="{C7753CE6-B4F0-445F-AC87-F2438963C1C7}">
      <text>
        <r>
          <rPr>
            <sz val="9"/>
            <color indexed="81"/>
            <rFont val="Tahoma"/>
            <family val="2"/>
          </rPr>
          <t>Salman, Mahfooz, Nasir, Asif, Kumar, Naque</t>
        </r>
      </text>
    </comment>
    <comment ref="J630" authorId="0" shapeId="0" xr:uid="{CF30E9CE-D62F-41F3-B208-4FFE5D85CCFC}">
      <text>
        <r>
          <rPr>
            <sz val="9"/>
            <color indexed="81"/>
            <rFont val="Tahoma"/>
            <family val="2"/>
          </rPr>
          <t>Salman, Mahfooz, Nasir, Asif, Kumar, Naque</t>
        </r>
      </text>
    </comment>
    <comment ref="J631" authorId="0" shapeId="0" xr:uid="{EAB66D84-BBE8-43A5-8C72-2BEE74ACC419}">
      <text>
        <r>
          <rPr>
            <sz val="9"/>
            <color indexed="81"/>
            <rFont val="Tahoma"/>
            <family val="2"/>
          </rPr>
          <t>Mario, George, Anthony, Dinnies</t>
        </r>
      </text>
    </comment>
    <comment ref="J632" authorId="0" shapeId="0" xr:uid="{D22B767F-9416-4D11-9975-063FDEA24CD2}">
      <text/>
    </comment>
    <comment ref="J634" authorId="0" shapeId="0" xr:uid="{EE52D8C7-6479-413F-A301-2F08043C0670}">
      <text>
        <r>
          <rPr>
            <sz val="9"/>
            <color indexed="81"/>
            <rFont val="Tahoma"/>
            <family val="2"/>
          </rPr>
          <t>Afzal, Nayaz, Mustakim, Faheem, Sadiq Hussain, Waseem, Mokarram, Danish</t>
        </r>
      </text>
    </comment>
    <comment ref="J635" authorId="0" shapeId="0" xr:uid="{D14DE554-2817-4953-BCFD-E3EE2CF538AF}">
      <text/>
    </comment>
    <comment ref="J636" authorId="0" shapeId="0" xr:uid="{3F268DE7-D305-4CD1-BAB4-C4BDB5F990C4}">
      <text/>
    </comment>
    <comment ref="J637" authorId="0" shapeId="0" xr:uid="{888B10A6-BA43-492B-B457-FE4629D3A0BA}">
      <text/>
    </comment>
    <comment ref="J638" authorId="0" shapeId="0" xr:uid="{05CE1F32-8D5A-4CB4-AA71-E4827E89DBEB}">
      <text>
        <r>
          <rPr>
            <sz val="9"/>
            <color indexed="81"/>
            <rFont val="Tahoma"/>
            <family val="2"/>
          </rPr>
          <t>Kumar, Mahfooz, Salman, Naque, Adnan, Sardar</t>
        </r>
      </text>
    </comment>
    <comment ref="J639" authorId="0" shapeId="0" xr:uid="{2271D3F5-AF58-4671-A926-EB8DBE729487}">
      <text>
        <r>
          <rPr>
            <sz val="9"/>
            <color indexed="81"/>
            <rFont val="Tahoma"/>
            <family val="2"/>
          </rPr>
          <t>Nasir, Asif</t>
        </r>
      </text>
    </comment>
    <comment ref="J640" authorId="0" shapeId="0" xr:uid="{955C138A-D7C8-42A1-AF23-8CFEE4B86426}">
      <text>
        <r>
          <rPr>
            <sz val="9"/>
            <color indexed="81"/>
            <rFont val="Tahoma"/>
            <family val="2"/>
          </rPr>
          <t>Nasir, Asif</t>
        </r>
      </text>
    </comment>
    <comment ref="J641" authorId="0" shapeId="0" xr:uid="{9EF74FE9-3AC6-423D-9D5F-0FA8F2700DC1}">
      <text>
        <r>
          <rPr>
            <sz val="9"/>
            <color indexed="81"/>
            <rFont val="Tahoma"/>
            <family val="2"/>
          </rPr>
          <t>Mario, George, Anthony, Dinnies</t>
        </r>
      </text>
    </comment>
    <comment ref="J642" authorId="0" shapeId="0" xr:uid="{36CA9322-7BC6-4548-AE4D-2CDB017F4B94}">
      <text>
        <r>
          <rPr>
            <sz val="9"/>
            <color indexed="81"/>
            <rFont val="Tahoma"/>
            <family val="2"/>
          </rPr>
          <t>Salman, Mahfooz, Kumar, Naque</t>
        </r>
      </text>
    </comment>
    <comment ref="J643" authorId="0" shapeId="0" xr:uid="{FBEC0C6C-F6C3-473B-9EFF-EDB88A5413AE}">
      <text>
        <r>
          <rPr>
            <sz val="9"/>
            <color indexed="81"/>
            <rFont val="Tahoma"/>
            <family val="2"/>
          </rPr>
          <t>Afzal, Nayaz, Mustakim, Faheem, Sadiq Hussain, Waseem, Mokarram, Danish, GhurahuGond</t>
        </r>
      </text>
    </comment>
    <comment ref="J644" authorId="0" shapeId="0" xr:uid="{247FCDA4-A1C2-451B-A588-EA5017B63CBD}">
      <text>
        <r>
          <rPr>
            <sz val="9"/>
            <color indexed="81"/>
            <rFont val="Tahoma"/>
            <family val="2"/>
          </rPr>
          <t>Nasir, Asif</t>
        </r>
      </text>
    </comment>
    <comment ref="J645" authorId="0" shapeId="0" xr:uid="{0C96FBD5-25D7-46F4-9176-B02A5A28CD13}">
      <text>
        <r>
          <rPr>
            <sz val="9"/>
            <color indexed="81"/>
            <rFont val="Tahoma"/>
            <family val="2"/>
          </rPr>
          <t>Salman, Mahfooz, Mario, Dinnies, Naque, Kumar, Adnan, Sardar, Jaffar</t>
        </r>
      </text>
    </comment>
    <comment ref="J646" authorId="0" shapeId="0" xr:uid="{917ED2D0-E078-4E16-8DFE-791FBA38B077}">
      <text>
        <r>
          <rPr>
            <sz val="9"/>
            <color indexed="81"/>
            <rFont val="Tahoma"/>
            <family val="2"/>
          </rPr>
          <t>Salman, Mahfooz, Mario, Dinnies, Naque, Kumar, Adnan, Sardar, Jaffar, Anthony</t>
        </r>
      </text>
    </comment>
    <comment ref="J647" authorId="0" shapeId="0" xr:uid="{AA54EDC1-0F44-4B42-9E31-E89FC9303A55}">
      <text>
        <r>
          <rPr>
            <sz val="9"/>
            <color indexed="81"/>
            <rFont val="Tahoma"/>
            <family val="2"/>
          </rPr>
          <t>Nasir, Asif</t>
        </r>
      </text>
    </comment>
    <comment ref="J648" authorId="0" shapeId="0" xr:uid="{BFAD4CA0-AD2B-4655-813A-DE08F2DF4C78}">
      <text>
        <r>
          <rPr>
            <sz val="9"/>
            <color indexed="81"/>
            <rFont val="Tahoma"/>
            <family val="2"/>
          </rPr>
          <t>Mario, George, Anthony, Dinnies, Sardar, Adnan</t>
        </r>
      </text>
    </comment>
    <comment ref="J649" authorId="0" shapeId="0" xr:uid="{5845B658-CC1C-4458-9C16-1753F7BF904F}">
      <text>
        <r>
          <rPr>
            <sz val="9"/>
            <color indexed="81"/>
            <rFont val="Tahoma"/>
            <family val="2"/>
          </rPr>
          <t>Nasir, Asif</t>
        </r>
      </text>
    </comment>
    <comment ref="J650" authorId="0" shapeId="0" xr:uid="{252DB5CB-905B-4A8E-87CA-A90EC90C2D70}">
      <text>
        <r>
          <rPr>
            <sz val="9"/>
            <color indexed="81"/>
            <rFont val="Tahoma"/>
            <family val="2"/>
          </rPr>
          <t>Mario, George, Anthony, Dinnies</t>
        </r>
      </text>
    </comment>
    <comment ref="J651" authorId="0" shapeId="0" xr:uid="{CAADB3F6-A4C2-4F7E-9FA3-195EF5B86ADC}">
      <text>
        <r>
          <rPr>
            <sz val="9"/>
            <color indexed="81"/>
            <rFont val="Tahoma"/>
            <family val="2"/>
          </rPr>
          <t>Nasir, Asif</t>
        </r>
      </text>
    </comment>
    <comment ref="J652" authorId="0" shapeId="0" xr:uid="{BA616991-5886-444A-A84C-69F79542DB7B}">
      <text>
        <r>
          <rPr>
            <sz val="9"/>
            <color indexed="81"/>
            <rFont val="Tahoma"/>
            <family val="2"/>
          </rPr>
          <t>Salman, Mahfooz, Mario, Dinnies, Naque, Kumar, Adnan, Sardar, Jaffar</t>
        </r>
      </text>
    </comment>
    <comment ref="J653" authorId="0" shapeId="0" xr:uid="{5087AB65-D7B2-48BB-84E4-86E3F8C4EF92}">
      <text>
        <r>
          <rPr>
            <sz val="9"/>
            <color indexed="81"/>
            <rFont val="Tahoma"/>
            <family val="2"/>
          </rPr>
          <t>Salman, Mahfooz, Mario, Dinnies, Naque, Kumar, Adnan, Sardar, Jaffar, Anthony</t>
        </r>
      </text>
    </comment>
    <comment ref="J654" authorId="0" shapeId="0" xr:uid="{5D3BAE64-C546-4C74-9BF3-A158AF67B40B}">
      <text>
        <r>
          <rPr>
            <sz val="9"/>
            <color indexed="81"/>
            <rFont val="Tahoma"/>
            <family val="2"/>
          </rPr>
          <t>Salman, Naque</t>
        </r>
      </text>
    </comment>
    <comment ref="J655" authorId="0" shapeId="0" xr:uid="{82D985E0-97EC-4FF0-8C3E-11622A3EF8A2}">
      <text>
        <r>
          <rPr>
            <sz val="9"/>
            <color indexed="81"/>
            <rFont val="Tahoma"/>
            <family val="2"/>
          </rPr>
          <t>Afzal, Nayaz, Mustakim, Faheem, Sadiq Hussain, Waseem, Mokarram, Danish, GhurahuGond</t>
        </r>
      </text>
    </comment>
    <comment ref="J656" authorId="0" shapeId="0" xr:uid="{77F9CD4C-E62A-4B9B-A789-B0FFD7ADFA1D}">
      <text>
        <r>
          <rPr>
            <sz val="9"/>
            <color indexed="81"/>
            <rFont val="Tahoma"/>
            <family val="2"/>
          </rPr>
          <t>Nasir, Asif</t>
        </r>
      </text>
    </comment>
    <comment ref="J657" authorId="0" shapeId="0" xr:uid="{64C68765-B9F6-4690-9DA4-D8EA9F30829E}">
      <text>
        <r>
          <rPr>
            <sz val="9"/>
            <color indexed="81"/>
            <rFont val="Tahoma"/>
            <family val="2"/>
          </rPr>
          <t>Nasir, Asif</t>
        </r>
      </text>
    </comment>
    <comment ref="J658" authorId="0" shapeId="0" xr:uid="{1E02B611-209E-4074-976B-1A5C7175DD59}">
      <text>
        <r>
          <rPr>
            <sz val="9"/>
            <color indexed="81"/>
            <rFont val="Tahoma"/>
            <family val="2"/>
          </rPr>
          <t>Salman, Mahfooz, Naque, Kumar, Adnan, Sardar, Jaffar</t>
        </r>
      </text>
    </comment>
    <comment ref="J659" authorId="0" shapeId="0" xr:uid="{C835E950-564F-462B-856C-C9869F0B7712}">
      <text>
        <r>
          <rPr>
            <sz val="9"/>
            <color indexed="81"/>
            <rFont val="Tahoma"/>
            <family val="2"/>
          </rPr>
          <t>Afzal, Nayaz, Mustakim, Faheem, Sadiq Hussain, Waseem, Mokarram, Danish, GhurahuGond</t>
        </r>
      </text>
    </comment>
    <comment ref="J660" authorId="0" shapeId="0" xr:uid="{C41D0EC0-D214-41C3-9C8E-D6DC7295C9A6}">
      <text>
        <r>
          <rPr>
            <sz val="9"/>
            <color indexed="81"/>
            <rFont val="Tahoma"/>
            <family val="2"/>
          </rPr>
          <t>Mario, George, Anthony, Dinnies</t>
        </r>
      </text>
    </comment>
    <comment ref="J661" authorId="0" shapeId="0" xr:uid="{1B304179-C629-46D9-AEEB-A737D3B9D77E}">
      <text>
        <r>
          <rPr>
            <sz val="9"/>
            <color indexed="81"/>
            <rFont val="Tahoma"/>
            <family val="2"/>
          </rPr>
          <t>Asif, Nasir</t>
        </r>
      </text>
    </comment>
    <comment ref="J662" authorId="0" shapeId="0" xr:uid="{EC39D671-8A57-4678-BE73-D50FEB6A1D36}">
      <text>
        <r>
          <rPr>
            <sz val="9"/>
            <color indexed="81"/>
            <rFont val="Tahoma"/>
            <family val="2"/>
          </rPr>
          <t>Asif, Nasir</t>
        </r>
      </text>
    </comment>
    <comment ref="J663" authorId="0" shapeId="0" xr:uid="{DC8B4492-6306-48A8-9F71-60EE6B8D04C9}">
      <text>
        <r>
          <rPr>
            <sz val="9"/>
            <color indexed="81"/>
            <rFont val="Tahoma"/>
            <family val="2"/>
          </rPr>
          <t>Salman, Mahfooz, Mario, Dinnies, Naque, Kumar, Adnan, Sardar, Jaffar, Anthony</t>
        </r>
      </text>
    </comment>
    <comment ref="J664" authorId="0" shapeId="0" xr:uid="{A9D12CC5-7FA8-4E06-B818-82DB54F09134}">
      <text>
        <r>
          <rPr>
            <sz val="9"/>
            <color indexed="81"/>
            <rFont val="Tahoma"/>
            <family val="2"/>
          </rPr>
          <t>Nasir, Asif</t>
        </r>
      </text>
    </comment>
    <comment ref="J665" authorId="0" shapeId="0" xr:uid="{15682BD6-4944-4545-90C3-680F44A3B163}">
      <text>
        <r>
          <rPr>
            <sz val="9"/>
            <color indexed="81"/>
            <rFont val="Tahoma"/>
            <family val="2"/>
          </rPr>
          <t>Afzal, Nayaz, Mustakim, Faheem, Sadiq Hussain, Waseem, Mokarram, Danish, GhurahuGond</t>
        </r>
      </text>
    </comment>
    <comment ref="J666" authorId="0" shapeId="0" xr:uid="{7B528CFB-B847-4CDE-8A90-A70BECBEEA4D}">
      <text>
        <r>
          <rPr>
            <sz val="9"/>
            <color indexed="81"/>
            <rFont val="Tahoma"/>
            <family val="2"/>
          </rPr>
          <t>Salman, Mahfooz, Mario, Dinnies, Naque, Kumar, Adnan, Sardar, Jaffar, Anthony</t>
        </r>
      </text>
    </comment>
    <comment ref="J667" authorId="0" shapeId="0" xr:uid="{0640196C-AC60-44F4-870C-E4B6DD6E8E9C}">
      <text>
        <r>
          <rPr>
            <sz val="9"/>
            <color indexed="81"/>
            <rFont val="Tahoma"/>
            <family val="2"/>
          </rPr>
          <t>Nasir, Asif</t>
        </r>
      </text>
    </comment>
    <comment ref="J668" authorId="0" shapeId="0" xr:uid="{421EC89D-8C02-46DB-A0F0-6747666CD8B0}">
      <text>
        <r>
          <rPr>
            <sz val="9"/>
            <color indexed="81"/>
            <rFont val="Tahoma"/>
            <family val="2"/>
          </rPr>
          <t>Salman, Mahfooz, Naque, Kumar, Adnan, Sardar, Jaffar</t>
        </r>
      </text>
    </comment>
    <comment ref="J669" authorId="0" shapeId="0" xr:uid="{1D758E8A-8D38-4F8E-B862-BE29C794F660}">
      <text>
        <r>
          <rPr>
            <sz val="9"/>
            <color indexed="81"/>
            <rFont val="Tahoma"/>
            <family val="2"/>
          </rPr>
          <t>Asif, Nasir</t>
        </r>
      </text>
    </comment>
    <comment ref="J670" authorId="0" shapeId="0" xr:uid="{F1C78338-8A01-4854-AEC9-AA358DAD9545}">
      <text>
        <r>
          <rPr>
            <sz val="9"/>
            <color indexed="81"/>
            <rFont val="Tahoma"/>
            <family val="2"/>
          </rPr>
          <t>Mario, George, Anthony, Dinnies</t>
        </r>
      </text>
    </comment>
    <comment ref="J671" authorId="0" shapeId="0" xr:uid="{123FE258-7AB7-4A99-8163-649AF19A1A57}">
      <text>
        <r>
          <rPr>
            <sz val="9"/>
            <color indexed="81"/>
            <rFont val="Tahoma"/>
            <family val="2"/>
          </rPr>
          <t>Asif, Nasir</t>
        </r>
      </text>
    </comment>
    <comment ref="J672" authorId="0" shapeId="0" xr:uid="{20F80C0B-FF0D-4E13-902E-2E1E97BDFBB1}">
      <text/>
    </comment>
    <comment ref="J673" authorId="0" shapeId="0" xr:uid="{086ED652-B898-4832-9B86-30052CAE8A7C}">
      <text>
        <r>
          <rPr>
            <sz val="9"/>
            <color indexed="81"/>
            <rFont val="Tahoma"/>
            <family val="2"/>
          </rPr>
          <t>Jaffar, Salman</t>
        </r>
      </text>
    </comment>
    <comment ref="J674" authorId="0" shapeId="0" xr:uid="{DD32F834-7DA9-429B-B1CD-0F8CE1FD7C0C}">
      <text>
        <r>
          <rPr>
            <sz val="9"/>
            <color indexed="81"/>
            <rFont val="Tahoma"/>
            <family val="2"/>
          </rPr>
          <t>Salman, Mahfooz, Mario, Dinnies, Naque, Kumar, Adnan, Sardar, Jaffar, Anthony</t>
        </r>
      </text>
    </comment>
    <comment ref="J675" authorId="0" shapeId="0" xr:uid="{D46E63A3-DD7F-479D-ABDC-0F22EA1BA73D}">
      <text>
        <r>
          <rPr>
            <sz val="9"/>
            <color indexed="81"/>
            <rFont val="Tahoma"/>
            <family val="2"/>
          </rPr>
          <t>Nasir, Asif</t>
        </r>
      </text>
    </comment>
    <comment ref="J676" authorId="0" shapeId="0" xr:uid="{E2AC4ACA-9F03-4893-90DA-F81EACE36B0E}">
      <text>
        <r>
          <rPr>
            <sz val="9"/>
            <color indexed="81"/>
            <rFont val="Tahoma"/>
            <family val="2"/>
          </rPr>
          <t>Salman, Mahfooz, Naque, Kumar, Adnan, Sardar, Jaffar</t>
        </r>
      </text>
    </comment>
    <comment ref="J677" authorId="0" shapeId="0" xr:uid="{B977D344-A58A-4BB3-B4A7-C02FBEEE37CE}">
      <text>
        <r>
          <rPr>
            <sz val="9"/>
            <color indexed="81"/>
            <rFont val="Tahoma"/>
            <family val="2"/>
          </rPr>
          <t>Asif, Nasir</t>
        </r>
      </text>
    </comment>
    <comment ref="J678" authorId="0" shapeId="0" xr:uid="{3C06D05E-0682-4192-8E65-789E4D620B99}">
      <text>
        <r>
          <rPr>
            <sz val="9"/>
            <color indexed="81"/>
            <rFont val="Tahoma"/>
            <family val="2"/>
          </rPr>
          <t>Mario, George, Anthony, Dinnies</t>
        </r>
      </text>
    </comment>
    <comment ref="J679" authorId="0" shapeId="0" xr:uid="{A6EB2449-CC23-44FF-9DC8-2EA4866A2EC6}">
      <text>
        <r>
          <rPr>
            <sz val="9"/>
            <color indexed="81"/>
            <rFont val="Tahoma"/>
            <family val="2"/>
          </rPr>
          <t>Asif, Nasir</t>
        </r>
      </text>
    </comment>
    <comment ref="J680" authorId="0" shapeId="0" xr:uid="{E1F96624-98A8-4D3C-A969-41CB3B224226}">
      <text>
        <r>
          <rPr>
            <sz val="9"/>
            <color indexed="81"/>
            <rFont val="Tahoma"/>
            <family val="2"/>
          </rPr>
          <t>Afzal, Nayaz, Mustakim, Faheem, Sadiq Hussain, Waseem, Mokarram, Danish, GhurahuGond</t>
        </r>
      </text>
    </comment>
    <comment ref="J681" authorId="0" shapeId="0" xr:uid="{8AC6A9C9-CC68-462C-AFA6-083181047842}">
      <text>
        <r>
          <rPr>
            <sz val="9"/>
            <color indexed="81"/>
            <rFont val="Tahoma"/>
            <family val="2"/>
          </rPr>
          <t>Mario, George, Anthony, Dinnies</t>
        </r>
      </text>
    </comment>
    <comment ref="J682" authorId="0" shapeId="0" xr:uid="{BFFB8808-CC21-48C5-9E82-AC03438E4309}">
      <text/>
    </comment>
    <comment ref="J683" authorId="0" shapeId="0" xr:uid="{7CF29DF8-5D1A-4E91-856A-61DD52D3CC4F}">
      <text>
        <r>
          <rPr>
            <sz val="9"/>
            <color indexed="81"/>
            <rFont val="Tahoma"/>
            <family val="2"/>
          </rPr>
          <t>Nasir, Asif</t>
        </r>
      </text>
    </comment>
    <comment ref="J684" authorId="0" shapeId="0" xr:uid="{4EEE53F5-58A5-4FB3-AFFA-3D8D330910F7}">
      <text>
        <r>
          <rPr>
            <sz val="9"/>
            <color indexed="81"/>
            <rFont val="Tahoma"/>
            <family val="2"/>
          </rPr>
          <t>Salman, Mahfooz, Mario, Dinnies, Naque, Kumar, Adnan, Sardar, Jaffar, Anthony</t>
        </r>
      </text>
    </comment>
    <comment ref="J685" authorId="0" shapeId="0" xr:uid="{4B4FFB33-A8E9-4121-AAB2-5ACA46F7BA02}">
      <text>
        <r>
          <rPr>
            <sz val="9"/>
            <color indexed="81"/>
            <rFont val="Tahoma"/>
            <family val="2"/>
          </rPr>
          <t>Nasir, Asif</t>
        </r>
      </text>
    </comment>
    <comment ref="J686" authorId="0" shapeId="0" xr:uid="{AF84EF93-92D9-4948-B79A-D518746E0797}">
      <text>
        <r>
          <rPr>
            <sz val="9"/>
            <color indexed="81"/>
            <rFont val="Tahoma"/>
            <family val="2"/>
          </rPr>
          <t>Mario, George, Anthony, Dinnies</t>
        </r>
      </text>
    </comment>
    <comment ref="J687" authorId="0" shapeId="0" xr:uid="{EE76B30F-5E93-4D86-9546-7B343F718EFC}">
      <text>
        <r>
          <rPr>
            <sz val="9"/>
            <color indexed="81"/>
            <rFont val="Tahoma"/>
            <family val="2"/>
          </rPr>
          <t>Asif, Nasir</t>
        </r>
      </text>
    </comment>
    <comment ref="J688" authorId="0" shapeId="0" xr:uid="{B3182977-9B8A-4889-95A6-56387165D3AA}">
      <text>
        <r>
          <rPr>
            <sz val="9"/>
            <color indexed="81"/>
            <rFont val="Tahoma"/>
            <family val="2"/>
          </rPr>
          <t>Jaffar, Salman</t>
        </r>
      </text>
    </comment>
    <comment ref="J689" authorId="0" shapeId="0" xr:uid="{4AFC39BF-17E6-4B21-A3A3-2E027D2BDD8D}">
      <text>
        <r>
          <rPr>
            <sz val="9"/>
            <color indexed="81"/>
            <rFont val="Tahoma"/>
            <family val="2"/>
          </rPr>
          <t>Mokarram, Faheem, Waseem, GhurahuGond</t>
        </r>
      </text>
    </comment>
    <comment ref="J690" authorId="0" shapeId="0" xr:uid="{C4A92189-BEAA-4DD6-8305-39925621051E}">
      <text>
        <r>
          <rPr>
            <sz val="9"/>
            <color indexed="81"/>
            <rFont val="Tahoma"/>
            <family val="2"/>
          </rPr>
          <t>Afzal, Nayaz, Arbaz, Danish, Sadiq Hussain, Mustakim</t>
        </r>
      </text>
    </comment>
    <comment ref="J691" authorId="0" shapeId="0" xr:uid="{4A665F66-611F-4493-BF46-2D69C06FEC57}">
      <text/>
    </comment>
    <comment ref="J692" authorId="0" shapeId="0" xr:uid="{B729C1FA-BEFB-4A5E-AC1C-9AD8EBD0A1BC}">
      <text>
        <r>
          <rPr>
            <sz val="9"/>
            <color indexed="81"/>
            <rFont val="Tahoma"/>
            <family val="2"/>
          </rPr>
          <t>Nasir, Asif</t>
        </r>
      </text>
    </comment>
    <comment ref="J693" authorId="0" shapeId="0" xr:uid="{8D9B188E-B775-4382-91F9-9FDE07EE80E3}">
      <text>
        <r>
          <rPr>
            <sz val="9"/>
            <color indexed="81"/>
            <rFont val="Tahoma"/>
            <family val="2"/>
          </rPr>
          <t>Salman, Mahfooz, Mario, Dinnies, Naque, Kumar, Adnan, Sardar, Jaffar, Anthony</t>
        </r>
      </text>
    </comment>
    <comment ref="J694" authorId="0" shapeId="0" xr:uid="{1A10BF8F-6737-4EC6-B197-CB590A3D3828}">
      <text>
        <r>
          <rPr>
            <sz val="9"/>
            <color indexed="81"/>
            <rFont val="Tahoma"/>
            <family val="2"/>
          </rPr>
          <t>Nasir, Asif</t>
        </r>
      </text>
    </comment>
    <comment ref="J695" authorId="0" shapeId="0" xr:uid="{51819328-1045-47FE-9681-03DC0031DCA8}">
      <text>
        <r>
          <rPr>
            <sz val="9"/>
            <color indexed="81"/>
            <rFont val="Tahoma"/>
            <family val="2"/>
          </rPr>
          <t>Mario, George, Anthony, Dinnies</t>
        </r>
      </text>
    </comment>
    <comment ref="J696" authorId="0" shapeId="0" xr:uid="{266FE4DF-1379-4F9E-A665-4343B3420F92}">
      <text>
        <r>
          <rPr>
            <sz val="9"/>
            <color indexed="81"/>
            <rFont val="Tahoma"/>
            <family val="2"/>
          </rPr>
          <t>Asif, Nasir</t>
        </r>
      </text>
    </comment>
    <comment ref="J697" authorId="0" shapeId="0" xr:uid="{42B77A82-F05E-4FB1-8423-D7ADDB452A4F}">
      <text>
        <r>
          <rPr>
            <sz val="9"/>
            <color indexed="81"/>
            <rFont val="Tahoma"/>
            <family val="2"/>
          </rPr>
          <t>Mokarram, Faheem, Waseem, GhurahuGond</t>
        </r>
      </text>
    </comment>
    <comment ref="J698" authorId="0" shapeId="0" xr:uid="{4A48AAA3-0655-475F-B432-103D8594BC39}">
      <text>
        <r>
          <rPr>
            <sz val="9"/>
            <color indexed="81"/>
            <rFont val="Tahoma"/>
            <family val="2"/>
          </rPr>
          <t>Afzal, Nayaz, Arbaz, Danish, Sadiq Hussain, Mustakim</t>
        </r>
      </text>
    </comment>
    <comment ref="J699" authorId="0" shapeId="0" xr:uid="{CDD63BC4-5B8E-49A4-8D38-6D8788A415D1}">
      <text>
        <r>
          <rPr>
            <sz val="9"/>
            <color indexed="81"/>
            <rFont val="Tahoma"/>
            <family val="2"/>
          </rPr>
          <t>Salman, Mahfooz</t>
        </r>
      </text>
    </comment>
    <comment ref="J700" authorId="0" shapeId="0" xr:uid="{1DDAC212-BB70-44DD-B6B8-F9E34733AE6C}">
      <text>
        <r>
          <rPr>
            <sz val="9"/>
            <color indexed="81"/>
            <rFont val="Tahoma"/>
            <family val="2"/>
          </rPr>
          <t>Salman, Naque, Mahfooz</t>
        </r>
      </text>
    </comment>
    <comment ref="J701" authorId="0" shapeId="0" xr:uid="{613698F7-0B29-49A4-8C5D-741A309EAD86}">
      <text>
        <r>
          <rPr>
            <sz val="9"/>
            <color indexed="81"/>
            <rFont val="Tahoma"/>
            <family val="2"/>
          </rPr>
          <t>Salman, Naque, Mahfooz</t>
        </r>
      </text>
    </comment>
    <comment ref="J702" authorId="0" shapeId="0" xr:uid="{31B10822-035B-460A-B5D9-D380172BFE91}">
      <text>
        <r>
          <rPr>
            <sz val="9"/>
            <color indexed="81"/>
            <rFont val="Tahoma"/>
            <family val="2"/>
          </rPr>
          <t>Salman, Naque, Mahfooz</t>
        </r>
      </text>
    </comment>
    <comment ref="J703" authorId="0" shapeId="0" xr:uid="{7E5DF4AD-FFB3-451E-8F32-93F483D1F5DD}">
      <text>
        <r>
          <rPr>
            <sz val="9"/>
            <color indexed="81"/>
            <rFont val="Tahoma"/>
            <family val="2"/>
          </rPr>
          <t>Nasir, Asif</t>
        </r>
      </text>
    </comment>
    <comment ref="J704" authorId="0" shapeId="0" xr:uid="{1254FE0B-564B-475C-A6B4-1F85DEC4DCEE}">
      <text>
        <r>
          <rPr>
            <sz val="9"/>
            <color indexed="81"/>
            <rFont val="Tahoma"/>
            <family val="2"/>
          </rPr>
          <t>Nasir, Asif</t>
        </r>
      </text>
    </comment>
    <comment ref="J705" authorId="0" shapeId="0" xr:uid="{91BE8781-A3DF-4DDD-AB36-6DC247B850A7}">
      <text>
        <r>
          <rPr>
            <sz val="9"/>
            <color indexed="81"/>
            <rFont val="Tahoma"/>
            <family val="2"/>
          </rPr>
          <t>Mario, George, Anthony, Dinnies</t>
        </r>
      </text>
    </comment>
    <comment ref="J706" authorId="0" shapeId="0" xr:uid="{17C214BC-DEA7-4F8D-844F-31B71394597E}">
      <text>
        <r>
          <rPr>
            <sz val="9"/>
            <color indexed="81"/>
            <rFont val="Tahoma"/>
            <family val="2"/>
          </rPr>
          <t>Asif, Nasir</t>
        </r>
      </text>
    </comment>
    <comment ref="J707" authorId="0" shapeId="0" xr:uid="{5A90BBEB-A612-4837-8D5E-8942DEAB14E3}">
      <text>
        <r>
          <rPr>
            <sz val="9"/>
            <color indexed="81"/>
            <rFont val="Tahoma"/>
            <family val="2"/>
          </rPr>
          <t>Kumar, Mustakim, Salman, Sardar, Mahfooz, Adnan, Mario, Dinnies</t>
        </r>
      </text>
    </comment>
    <comment ref="J708" authorId="0" shapeId="0" xr:uid="{5E360581-DE7A-44F7-8E6B-FE4E08D24EB3}">
      <text>
        <r>
          <rPr>
            <sz val="9"/>
            <color indexed="81"/>
            <rFont val="Tahoma"/>
            <family val="2"/>
          </rPr>
          <t>Kumar, Mustakim, Salman, Sardar, Mahfooz, Adnan, Mario, Dinnies</t>
        </r>
      </text>
    </comment>
    <comment ref="J709" authorId="0" shapeId="0" xr:uid="{94DF9679-D3DE-4BB2-9582-957D272B20A9}">
      <text>
        <r>
          <rPr>
            <sz val="9"/>
            <color indexed="81"/>
            <rFont val="Tahoma"/>
            <family val="2"/>
          </rPr>
          <t>Afzal, Nayaz, Arbaz, Danish, Sadiq Hussain, Mustakim, Faheem, Waseem, GhurahuGond, Naque</t>
        </r>
      </text>
    </comment>
    <comment ref="J710" authorId="0" shapeId="0" xr:uid="{B61F9F94-B9C4-441E-86E2-3D303CD94B48}">
      <text>
        <r>
          <rPr>
            <sz val="9"/>
            <color indexed="81"/>
            <rFont val="Tahoma"/>
            <family val="2"/>
          </rPr>
          <t>Afzal, Nayaz, Arbaz, Danish, Sadiq Hussain, Mustakim, Faheem, Waseem, GhurahuGond, Naque</t>
        </r>
      </text>
    </comment>
    <comment ref="J711" authorId="0" shapeId="0" xr:uid="{31E22422-294B-4068-A540-EF2E5ED42214}">
      <text>
        <r>
          <rPr>
            <sz val="9"/>
            <color indexed="81"/>
            <rFont val="Tahoma"/>
            <family val="2"/>
          </rPr>
          <t>Zubair, Jaffar, Nasir, Asif</t>
        </r>
      </text>
    </comment>
    <comment ref="J712" authorId="0" shapeId="0" xr:uid="{2CA6B190-18C6-4CFE-83B5-CBA39605A225}">
      <text>
        <r>
          <rPr>
            <sz val="9"/>
            <color indexed="81"/>
            <rFont val="Tahoma"/>
            <family val="2"/>
          </rPr>
          <t>Kumar, Mahfooz, Mustakim, Salman, Adnan, Sardar</t>
        </r>
      </text>
    </comment>
    <comment ref="J713" authorId="0" shapeId="0" xr:uid="{758BC9CD-E040-4A12-9D85-B5154AEE6AF8}">
      <text>
        <r>
          <rPr>
            <sz val="9"/>
            <color indexed="81"/>
            <rFont val="Tahoma"/>
            <family val="2"/>
          </rPr>
          <t>Afzal, Nayaz, Arbaz, Danish, Sadiq Hussain, Mustakim, Faheem, Waseem, GhurahuGond, Naque, Mokarram, Kumar</t>
        </r>
      </text>
    </comment>
    <comment ref="J714" authorId="0" shapeId="0" xr:uid="{815D29A1-E7D5-4EFB-96CA-3AB3180051AD}">
      <text>
        <r>
          <rPr>
            <sz val="9"/>
            <color indexed="81"/>
            <rFont val="Tahoma"/>
            <family val="2"/>
          </rPr>
          <t>Kumar, Mokarram, GhurahuGond, Waseem</t>
        </r>
      </text>
    </comment>
    <comment ref="J715" authorId="0" shapeId="0" xr:uid="{5281DE0F-C87A-42F5-BEC3-01CE7136BE0B}">
      <text>
        <r>
          <rPr>
            <sz val="9"/>
            <color indexed="81"/>
            <rFont val="Tahoma"/>
            <family val="2"/>
          </rPr>
          <t>Nasir, Asif, Zubair, Jaffar</t>
        </r>
      </text>
    </comment>
    <comment ref="J716" authorId="0" shapeId="0" xr:uid="{5DD95613-AEEE-4B8F-837F-548008D3BB3D}">
      <text>
        <r>
          <rPr>
            <sz val="9"/>
            <color indexed="81"/>
            <rFont val="Tahoma"/>
            <family val="2"/>
          </rPr>
          <t>Nasir, Asif, Zubair, Jaffar</t>
        </r>
      </text>
    </comment>
    <comment ref="J717" authorId="0" shapeId="0" xr:uid="{8BC05FD6-ACD0-43A8-99D8-97ABE1C855BD}">
      <text>
        <r>
          <rPr>
            <sz val="9"/>
            <color indexed="81"/>
            <rFont val="Tahoma"/>
            <family val="2"/>
          </rPr>
          <t>Mario, George, Anthony, Dinnies</t>
        </r>
      </text>
    </comment>
    <comment ref="J718" authorId="0" shapeId="0" xr:uid="{50F05A84-45A2-4C3A-81F5-1E4FEAE20176}">
      <text>
        <r>
          <rPr>
            <sz val="9"/>
            <color indexed="81"/>
            <rFont val="Tahoma"/>
            <family val="2"/>
          </rPr>
          <t>Asif, Nasir</t>
        </r>
      </text>
    </comment>
    <comment ref="J719" authorId="0" shapeId="0" xr:uid="{1B04E2B6-8423-42B7-9606-22AE59760F17}">
      <text>
        <r>
          <rPr>
            <sz val="9"/>
            <color indexed="81"/>
            <rFont val="Tahoma"/>
            <family val="2"/>
          </rPr>
          <t>Adnan, Sardar, Mahfooz, Salman, Mario, Dinnies, Anthony</t>
        </r>
      </text>
    </comment>
    <comment ref="J720" authorId="0" shapeId="0" xr:uid="{E40228AC-E90D-4474-86F2-94E4D7B4A86A}">
      <text>
        <r>
          <rPr>
            <sz val="9"/>
            <color indexed="81"/>
            <rFont val="Tahoma"/>
            <family val="2"/>
          </rPr>
          <t>Adnan, Sardar, Mahfooz, Salman, Mario, Dinnies, Anthony</t>
        </r>
      </text>
    </comment>
    <comment ref="J721" authorId="0" shapeId="0" xr:uid="{FC3F34DA-4C1F-4A97-9AE1-A0C289E8D471}">
      <text>
        <r>
          <rPr>
            <sz val="9"/>
            <color indexed="81"/>
            <rFont val="Tahoma"/>
            <family val="2"/>
          </rPr>
          <t>Mario, Dinnies, Salman, Sardar, Adnan, Mahfooz</t>
        </r>
      </text>
    </comment>
    <comment ref="J722" authorId="0" shapeId="0" xr:uid="{F4F6D391-889F-4224-BF0A-CFA9C1D1BBFA}">
      <text>
        <r>
          <rPr>
            <sz val="9"/>
            <color indexed="81"/>
            <rFont val="Tahoma"/>
            <family val="2"/>
          </rPr>
          <t>Nasir, Asif</t>
        </r>
      </text>
    </comment>
    <comment ref="J723" authorId="0" shapeId="0" xr:uid="{2A9068B5-DFBA-4658-B22D-DBA7E49DFC5E}">
      <text>
        <r>
          <rPr>
            <sz val="9"/>
            <color indexed="81"/>
            <rFont val="Tahoma"/>
            <family val="2"/>
          </rPr>
          <t>Mario, Dinnies, Salman, Sardar, Adnan, Mahfooz</t>
        </r>
      </text>
    </comment>
    <comment ref="J724" authorId="0" shapeId="0" xr:uid="{A61F5EEA-0FFE-48A0-A697-84934452AFFA}">
      <text>
        <r>
          <rPr>
            <sz val="9"/>
            <color indexed="81"/>
            <rFont val="Tahoma"/>
            <family val="2"/>
          </rPr>
          <t>Nasir, Asif</t>
        </r>
      </text>
    </comment>
    <comment ref="J725" authorId="0" shapeId="0" xr:uid="{1C308096-F7B6-4262-8003-5D85E6822207}">
      <text>
        <r>
          <rPr>
            <sz val="9"/>
            <color indexed="81"/>
            <rFont val="Tahoma"/>
            <family val="2"/>
          </rPr>
          <t>Mario, George, Anthony, Dinnies</t>
        </r>
      </text>
    </comment>
    <comment ref="J726" authorId="0" shapeId="0" xr:uid="{4AE9D6EB-BEF5-40AD-A07C-2ED51D0686C4}">
      <text>
        <r>
          <rPr>
            <sz val="9"/>
            <color indexed="81"/>
            <rFont val="Tahoma"/>
            <family val="2"/>
          </rPr>
          <t>Asif, Nasir, Zubair</t>
        </r>
      </text>
    </comment>
    <comment ref="J727" authorId="0" shapeId="0" xr:uid="{E8E17473-CB6C-4BCF-864B-7DC8FA2C4024}">
      <text>
        <r>
          <rPr>
            <sz val="9"/>
            <color indexed="81"/>
            <rFont val="Tahoma"/>
            <family val="2"/>
          </rPr>
          <t>Afzal, Nayaz, Danish, GhurahuGond, Arbaz, Sadiq Hussain</t>
        </r>
      </text>
    </comment>
    <comment ref="J728" authorId="0" shapeId="0" xr:uid="{7F86F93F-6FED-4153-ACA1-E3FE99DE01E4}">
      <text>
        <r>
          <rPr>
            <sz val="9"/>
            <color indexed="81"/>
            <rFont val="Tahoma"/>
            <family val="2"/>
          </rPr>
          <t>Waseem, Kumar, Mustakim, Faheem, Mokarram, Naque</t>
        </r>
      </text>
    </comment>
    <comment ref="J729" authorId="0" shapeId="0" xr:uid="{1DCE7996-5F58-437E-B0A8-536DA0CE1F98}">
      <text>
        <r>
          <rPr>
            <sz val="9"/>
            <color indexed="81"/>
            <rFont val="Tahoma"/>
            <family val="2"/>
          </rPr>
          <t>Danish, Sadiq Hussain, Arbaz, Nayaz, Afzal</t>
        </r>
      </text>
    </comment>
    <comment ref="J730" authorId="0" shapeId="0" xr:uid="{DCAA83C6-3508-4642-8443-D6B018EDCB49}">
      <text>
        <r>
          <rPr>
            <sz val="9"/>
            <color indexed="81"/>
            <rFont val="Tahoma"/>
            <family val="2"/>
          </rPr>
          <t>Kumar, Mustakim, Faheem, Waseem, Mokarram, GhurahuGond</t>
        </r>
      </text>
    </comment>
    <comment ref="J731" authorId="0" shapeId="0" xr:uid="{7B4956D4-21C8-4E82-A38B-4CC52B643191}">
      <text>
        <r>
          <rPr>
            <sz val="9"/>
            <color indexed="81"/>
            <rFont val="Tahoma"/>
            <family val="2"/>
          </rPr>
          <t>Mario, Dinnies, Salman, Sardar, Adnan, Mahfooz</t>
        </r>
      </text>
    </comment>
    <comment ref="J732" authorId="0" shapeId="0" xr:uid="{650B2D6C-A6C1-4B0C-B2B7-4D1555420D0E}">
      <text>
        <r>
          <rPr>
            <sz val="9"/>
            <color indexed="81"/>
            <rFont val="Tahoma"/>
            <family val="2"/>
          </rPr>
          <t>Nasir, Asif</t>
        </r>
      </text>
    </comment>
    <comment ref="J733" authorId="0" shapeId="0" xr:uid="{F81A18DC-5502-4482-880E-534C482E604F}">
      <text>
        <r>
          <rPr>
            <sz val="9"/>
            <color indexed="81"/>
            <rFont val="Tahoma"/>
            <family val="2"/>
          </rPr>
          <t>Mario, Dinnies, Salman, Sardar, Adnan, Mahfooz</t>
        </r>
      </text>
    </comment>
    <comment ref="J734" authorId="0" shapeId="0" xr:uid="{2D2FBF83-8CE0-497E-B3C8-78CF5D77A267}">
      <text>
        <r>
          <rPr>
            <sz val="9"/>
            <color indexed="81"/>
            <rFont val="Tahoma"/>
            <family val="2"/>
          </rPr>
          <t>Nasir, Asif</t>
        </r>
      </text>
    </comment>
    <comment ref="J735" authorId="0" shapeId="0" xr:uid="{54889B0F-B35C-437E-83EB-9CDEE2749B88}">
      <text>
        <r>
          <rPr>
            <sz val="9"/>
            <color indexed="81"/>
            <rFont val="Tahoma"/>
            <family val="2"/>
          </rPr>
          <t>Mario, George, Anthony, Dinnies</t>
        </r>
      </text>
    </comment>
    <comment ref="J736" authorId="0" shapeId="0" xr:uid="{AC074E85-EC19-41FA-995D-8EEAF759ADF7}">
      <text>
        <r>
          <rPr>
            <sz val="9"/>
            <color indexed="81"/>
            <rFont val="Tahoma"/>
            <family val="2"/>
          </rPr>
          <t>Asif, Nasir, Zubair</t>
        </r>
      </text>
    </comment>
    <comment ref="J737" authorId="0" shapeId="0" xr:uid="{175357B9-7758-47C0-8E3C-07DF1AC038E2}">
      <text>
        <r>
          <rPr>
            <sz val="9"/>
            <color indexed="81"/>
            <rFont val="Tahoma"/>
            <family val="2"/>
          </rPr>
          <t>Nasir, Asif, Sardar, Adnan, Jaffar</t>
        </r>
      </text>
    </comment>
    <comment ref="J738" authorId="0" shapeId="0" xr:uid="{4C1192F7-1630-4158-900D-5463C238248E}">
      <text>
        <r>
          <rPr>
            <sz val="9"/>
            <color indexed="81"/>
            <rFont val="Tahoma"/>
            <family val="2"/>
          </rPr>
          <t>Afzal, Arbaz, Sadiq Hussain</t>
        </r>
      </text>
    </comment>
    <comment ref="J739" authorId="0" shapeId="0" xr:uid="{0CB02113-A337-420A-97B0-6B22123E57D4}">
      <text>
        <r>
          <rPr>
            <sz val="9"/>
            <color indexed="81"/>
            <rFont val="Tahoma"/>
            <family val="2"/>
          </rPr>
          <t>Adnan, Salman, Sardar, Mahfooz, Mario, Dinnies, Anthony, Jaffar</t>
        </r>
      </text>
    </comment>
    <comment ref="J740" authorId="0" shapeId="0" xr:uid="{BBBF0496-7B79-4964-A6F2-426FF094E5D7}">
      <text>
        <r>
          <rPr>
            <sz val="9"/>
            <color indexed="81"/>
            <rFont val="Tahoma"/>
            <family val="2"/>
          </rPr>
          <t>Danish, Nayaz, Naque</t>
        </r>
      </text>
    </comment>
    <comment ref="J741" authorId="0" shapeId="0" xr:uid="{5EF7A3E4-8A1F-4A7B-B789-9CE17DC1499C}">
      <text/>
    </comment>
    <comment ref="J742" authorId="0" shapeId="0" xr:uid="{9BE0F292-0369-41A8-9F5A-037A9E8BB36F}">
      <text>
        <r>
          <rPr>
            <sz val="9"/>
            <color indexed="81"/>
            <rFont val="Tahoma"/>
            <family val="2"/>
          </rPr>
          <t>Adnan, Sardar, Salman, Mahfooz, Mario</t>
        </r>
      </text>
    </comment>
    <comment ref="J743" authorId="0" shapeId="0" xr:uid="{85DA3F73-F2BE-457B-BCF5-3F26F1608503}">
      <text>
        <r>
          <rPr>
            <sz val="9"/>
            <color indexed="81"/>
            <rFont val="Tahoma"/>
            <family val="2"/>
          </rPr>
          <t>Adnan, Sardar, Salman, Mahfooz</t>
        </r>
      </text>
    </comment>
    <comment ref="J744" authorId="0" shapeId="0" xr:uid="{B60B59AD-9F5F-4B0A-9A6A-F1E2F9288614}">
      <text>
        <r>
          <rPr>
            <sz val="9"/>
            <color indexed="81"/>
            <rFont val="Tahoma"/>
            <family val="2"/>
          </rPr>
          <t>Nasir, Asif, Jaffar, Zubair</t>
        </r>
      </text>
    </comment>
    <comment ref="J745" authorId="0" shapeId="0" xr:uid="{8478B327-A83E-4F28-AF2E-03BF9F37D56A}">
      <text>
        <r>
          <rPr>
            <sz val="9"/>
            <color indexed="81"/>
            <rFont val="Tahoma"/>
            <family val="2"/>
          </rPr>
          <t>Mario, George, Anthony, Dinnies</t>
        </r>
      </text>
    </comment>
    <comment ref="J746" authorId="0" shapeId="0" xr:uid="{FC37A7AA-3762-4251-BF42-64735CBF8ECB}">
      <text>
        <r>
          <rPr>
            <sz val="9"/>
            <color indexed="81"/>
            <rFont val="Tahoma"/>
            <family val="2"/>
          </rPr>
          <t>Asif, Nasir, Zubair</t>
        </r>
      </text>
    </comment>
    <comment ref="J747" authorId="0" shapeId="0" xr:uid="{2B7CB277-316F-47B7-B348-0B4E81B40899}">
      <text>
        <r>
          <rPr>
            <sz val="9"/>
            <color indexed="81"/>
            <rFont val="Tahoma"/>
            <family val="2"/>
          </rPr>
          <t>Danish, Arbaz, Sadiq Hussain, Naque, Afzal, Nayaz</t>
        </r>
      </text>
    </comment>
    <comment ref="J748" authorId="0" shapeId="0" xr:uid="{88E9A710-7B19-41CD-8231-B75C3426920A}">
      <text>
        <r>
          <rPr>
            <sz val="9"/>
            <color indexed="81"/>
            <rFont val="Tahoma"/>
            <family val="2"/>
          </rPr>
          <t>Kumar, Faheem, Mokarram, Waseem, GhurahuGond, Mustakim</t>
        </r>
      </text>
    </comment>
    <comment ref="J749" authorId="0" shapeId="0" xr:uid="{0D23E7F9-EA8A-490E-92A4-E9834F02F0B6}">
      <text/>
    </comment>
    <comment ref="J750" authorId="0" shapeId="0" xr:uid="{C8F71F00-B10F-4C45-AF41-417385149BFB}">
      <text>
        <r>
          <rPr>
            <sz val="9"/>
            <color indexed="81"/>
            <rFont val="Tahoma"/>
            <family val="2"/>
          </rPr>
          <t>Adnan, Sardar, Salman, Mahfooz, Mario</t>
        </r>
      </text>
    </comment>
    <comment ref="J751" authorId="0" shapeId="0" xr:uid="{3991193C-BA44-4444-8D36-5939AB2A0D40}">
      <text>
        <r>
          <rPr>
            <sz val="9"/>
            <color indexed="81"/>
            <rFont val="Tahoma"/>
            <family val="2"/>
          </rPr>
          <t>Adnan, Sardar, Salman, Mahfooz</t>
        </r>
      </text>
    </comment>
    <comment ref="J752" authorId="0" shapeId="0" xr:uid="{AB61C8F5-A44A-4417-A4A0-5116E46D574F}">
      <text>
        <r>
          <rPr>
            <sz val="9"/>
            <color indexed="81"/>
            <rFont val="Tahoma"/>
            <family val="2"/>
          </rPr>
          <t>Nasir, Asif, Jaffar, Zubair</t>
        </r>
      </text>
    </comment>
    <comment ref="J753" authorId="0" shapeId="0" xr:uid="{9F9B5F41-FAD8-47E1-BBB6-EFBE18AED9E0}">
      <text>
        <r>
          <rPr>
            <sz val="9"/>
            <color indexed="81"/>
            <rFont val="Tahoma"/>
            <family val="2"/>
          </rPr>
          <t>Mario, George, Anthony, Dinnies</t>
        </r>
      </text>
    </comment>
    <comment ref="J754" authorId="0" shapeId="0" xr:uid="{A6672764-F2AC-4593-938E-5D87E1825785}">
      <text>
        <r>
          <rPr>
            <sz val="9"/>
            <color indexed="81"/>
            <rFont val="Tahoma"/>
            <family val="2"/>
          </rPr>
          <t>Asif, Nasir, Zubair</t>
        </r>
      </text>
    </comment>
    <comment ref="J755" authorId="0" shapeId="0" xr:uid="{450EFD6B-D3C8-47E6-956B-81663DB35875}">
      <text/>
    </comment>
    <comment ref="J756" authorId="0" shapeId="0" xr:uid="{6AAD0843-DED4-4DBD-BB93-EB68D93B1223}">
      <text>
        <r>
          <rPr>
            <sz val="9"/>
            <color indexed="81"/>
            <rFont val="Tahoma"/>
            <family val="2"/>
          </rPr>
          <t>Dinnies, Salman, Sardar, Adnan, Mahfooz</t>
        </r>
      </text>
    </comment>
    <comment ref="J757" authorId="0" shapeId="0" xr:uid="{B898D212-07F4-49FB-A84D-F535E705608B}">
      <text>
        <r>
          <rPr>
            <sz val="9"/>
            <color indexed="81"/>
            <rFont val="Tahoma"/>
            <family val="2"/>
          </rPr>
          <t>Adnan, Sardar, Salman, Mahfooz</t>
        </r>
      </text>
    </comment>
    <comment ref="J758" authorId="0" shapeId="0" xr:uid="{9F7FB9D0-B83A-4B56-AFEE-E79342B9C5FB}">
      <text>
        <r>
          <rPr>
            <sz val="9"/>
            <color indexed="81"/>
            <rFont val="Tahoma"/>
            <family val="2"/>
          </rPr>
          <t>Nasir, Asif, Jaffar, Zubair</t>
        </r>
      </text>
    </comment>
    <comment ref="J759" authorId="0" shapeId="0" xr:uid="{505EFDE1-D996-4443-8A1A-7A1193783BF2}">
      <text>
        <r>
          <rPr>
            <sz val="9"/>
            <color indexed="81"/>
            <rFont val="Tahoma"/>
            <family val="2"/>
          </rPr>
          <t>Mario, George, Anthony, Dinnies</t>
        </r>
      </text>
    </comment>
    <comment ref="J760" authorId="0" shapeId="0" xr:uid="{2644309C-7884-420D-8DD6-8E5EBBD5D94A}">
      <text>
        <r>
          <rPr>
            <sz val="9"/>
            <color indexed="81"/>
            <rFont val="Tahoma"/>
            <family val="2"/>
          </rPr>
          <t>Asif, Nasir, Zubair</t>
        </r>
      </text>
    </comment>
    <comment ref="J761" authorId="0" shapeId="0" xr:uid="{7A96A3C7-36F4-4968-B14E-952AAA3AA270}">
      <text>
        <r>
          <rPr>
            <sz val="9"/>
            <color indexed="81"/>
            <rFont val="Tahoma"/>
            <family val="2"/>
          </rPr>
          <t>Danish, Arbaz, Sadiq Hussain, Naque, Afzal, Nayaz</t>
        </r>
      </text>
    </comment>
    <comment ref="J762" authorId="0" shapeId="0" xr:uid="{628074A5-02E3-4917-B4D1-CF432610150C}">
      <text>
        <r>
          <rPr>
            <sz val="9"/>
            <color indexed="81"/>
            <rFont val="Tahoma"/>
            <family val="2"/>
          </rPr>
          <t>Afzal, Mustakim, GhurahuGond, Arbaz, Sadiq Ali, Nirmal, Asif, Nayaz, Danish, Jaffar</t>
        </r>
      </text>
    </comment>
    <comment ref="J763" authorId="0" shapeId="0" xr:uid="{FF0F7E6F-D2C7-4485-A180-6FF6CA40323E}">
      <text>
        <r>
          <rPr>
            <sz val="9"/>
            <color indexed="81"/>
            <rFont val="Tahoma"/>
            <family val="2"/>
          </rPr>
          <t>Nasir, Asif</t>
        </r>
      </text>
    </comment>
    <comment ref="J764" authorId="0" shapeId="0" xr:uid="{3FACECC5-C662-4930-B6D1-361C46A8B7E4}">
      <text>
        <r>
          <rPr>
            <sz val="9"/>
            <color indexed="81"/>
            <rFont val="Tahoma"/>
            <family val="2"/>
          </rPr>
          <t>Salman, Sardar, Mahfooz, Adnan</t>
        </r>
      </text>
    </comment>
    <comment ref="J765" authorId="0" shapeId="0" xr:uid="{FCAD7011-0F07-4549-B094-6B685A14F0B2}">
      <text>
        <r>
          <rPr>
            <sz val="9"/>
            <color indexed="81"/>
            <rFont val="Tahoma"/>
            <family val="2"/>
          </rPr>
          <t>Salman, Sardar, Mahfooz, Adnan</t>
        </r>
      </text>
    </comment>
    <comment ref="J766" authorId="0" shapeId="0" xr:uid="{5285F29A-1FDB-4E8E-80EC-1027A7F310C2}">
      <text/>
    </comment>
    <comment ref="J767" authorId="0" shapeId="0" xr:uid="{07D5C019-453D-4397-8E01-285EE1A69DE0}">
      <text>
        <r>
          <rPr>
            <sz val="9"/>
            <color indexed="81"/>
            <rFont val="Tahoma"/>
            <family val="2"/>
          </rPr>
          <t>Dinnies, Salman, Sardar, Adnan, Mahfooz</t>
        </r>
      </text>
    </comment>
    <comment ref="J768" authorId="0" shapeId="0" xr:uid="{48238F3D-47A6-4224-A548-A8D61C96D923}">
      <text>
        <r>
          <rPr>
            <sz val="9"/>
            <color indexed="81"/>
            <rFont val="Tahoma"/>
            <family val="2"/>
          </rPr>
          <t>Adnan, Sardar, Salman, Mahfooz</t>
        </r>
      </text>
    </comment>
    <comment ref="J769" authorId="0" shapeId="0" xr:uid="{8AD5BBEA-B97E-4E28-8A23-15DC399FAFDF}">
      <text>
        <r>
          <rPr>
            <sz val="9"/>
            <color indexed="81"/>
            <rFont val="Tahoma"/>
            <family val="2"/>
          </rPr>
          <t>Nasir, Asif, Jaffar, Zubair</t>
        </r>
      </text>
    </comment>
    <comment ref="J770" authorId="0" shapeId="0" xr:uid="{B1AE4E68-5A64-494C-AF4C-063D85287DEE}">
      <text>
        <r>
          <rPr>
            <sz val="9"/>
            <color indexed="81"/>
            <rFont val="Tahoma"/>
            <family val="2"/>
          </rPr>
          <t>Mario, George, Anthony, Dinnies</t>
        </r>
      </text>
    </comment>
    <comment ref="J771" authorId="0" shapeId="0" xr:uid="{F848E763-3E5E-4733-8FD7-488379E0DA51}">
      <text>
        <r>
          <rPr>
            <sz val="9"/>
            <color indexed="81"/>
            <rFont val="Tahoma"/>
            <family val="2"/>
          </rPr>
          <t>Asif, Nasir, Zubair</t>
        </r>
      </text>
    </comment>
    <comment ref="J772" authorId="0" shapeId="0" xr:uid="{4C115BBD-9591-4216-8B76-35F6568D1A76}">
      <text>
        <r>
          <rPr>
            <sz val="9"/>
            <color indexed="81"/>
            <rFont val="Tahoma"/>
            <family val="2"/>
          </rPr>
          <t>Afzal, Mustakim, GhurahuGond, Arbaz, Sadiq Ali, Nirmal, Asif, Nayaz, Danish, Jaffar</t>
        </r>
      </text>
    </comment>
    <comment ref="J773" authorId="0" shapeId="0" xr:uid="{EA78942C-3BB4-433B-99CB-357B2A118AB2}">
      <text>
        <r>
          <rPr>
            <sz val="9"/>
            <color indexed="81"/>
            <rFont val="Tahoma"/>
            <family val="2"/>
          </rPr>
          <t>Danish, Arbaz, Sadiq Hussain, Naque, Afzal, Nayaz</t>
        </r>
      </text>
    </comment>
    <comment ref="J774" authorId="0" shapeId="0" xr:uid="{DA8C7ABB-F259-4534-BADC-47083725B24C}">
      <text>
        <r>
          <rPr>
            <sz val="9"/>
            <color indexed="81"/>
            <rFont val="Tahoma"/>
            <family val="2"/>
          </rPr>
          <t>Nasir, Asif</t>
        </r>
      </text>
    </comment>
    <comment ref="J775" authorId="0" shapeId="0" xr:uid="{AD94E877-7B7E-48B9-9BAA-CFADC1F36795}">
      <text/>
    </comment>
    <comment ref="J776" authorId="0" shapeId="0" xr:uid="{9233DC99-5A74-461B-A2BB-BA59AE990BB8}">
      <text>
        <r>
          <rPr>
            <sz val="9"/>
            <color indexed="81"/>
            <rFont val="Tahoma"/>
            <family val="2"/>
          </rPr>
          <t>Dinnies, Salman, Sardar, Adnan, Mahfooz</t>
        </r>
      </text>
    </comment>
    <comment ref="J777" authorId="0" shapeId="0" xr:uid="{03F04A65-F811-4776-A523-70264B58B7CB}">
      <text>
        <r>
          <rPr>
            <sz val="9"/>
            <color indexed="81"/>
            <rFont val="Tahoma"/>
            <family val="2"/>
          </rPr>
          <t>Adnan, Sardar, Salman, Mahfooz</t>
        </r>
      </text>
    </comment>
    <comment ref="J778" authorId="0" shapeId="0" xr:uid="{467B82CD-6D09-464A-9DBE-4C9C0A729434}">
      <text>
        <r>
          <rPr>
            <sz val="9"/>
            <color indexed="81"/>
            <rFont val="Tahoma"/>
            <family val="2"/>
          </rPr>
          <t>Nasir, Asif, Jaffar, Zubair</t>
        </r>
      </text>
    </comment>
    <comment ref="J779" authorId="0" shapeId="0" xr:uid="{D8718791-9845-4022-A732-3E43059425C2}">
      <text>
        <r>
          <rPr>
            <sz val="9"/>
            <color indexed="81"/>
            <rFont val="Tahoma"/>
            <family val="2"/>
          </rPr>
          <t>Mario, George, Anthony, Dinnies</t>
        </r>
      </text>
    </comment>
    <comment ref="J780" authorId="0" shapeId="0" xr:uid="{B84D08D0-5DF4-4150-841F-4C8BC33F5F99}">
      <text>
        <r>
          <rPr>
            <sz val="9"/>
            <color indexed="81"/>
            <rFont val="Tahoma"/>
            <family val="2"/>
          </rPr>
          <t>Asif, Nasir, Zubair</t>
        </r>
      </text>
    </comment>
    <comment ref="J781" authorId="0" shapeId="0" xr:uid="{DA2C64C1-3560-41CC-94F2-A7AE496F6086}">
      <text>
        <r>
          <rPr>
            <sz val="9"/>
            <color indexed="81"/>
            <rFont val="Tahoma"/>
            <family val="2"/>
          </rPr>
          <t>Afzal, Mustakim, GhurahuGond, Arbaz, Sadiq Ali, Nirmal, Asif, Nayaz, Danish, Jaffar</t>
        </r>
      </text>
    </comment>
    <comment ref="J782" authorId="0" shapeId="0" xr:uid="{C23EF5BA-3A7E-49B6-94F0-8B7820F74D6F}">
      <text>
        <r>
          <rPr>
            <sz val="9"/>
            <color indexed="81"/>
            <rFont val="Tahoma"/>
            <family val="2"/>
          </rPr>
          <t>Danish, Arbaz, Sadiq Hussain, Naque, Afzal, Nayaz</t>
        </r>
      </text>
    </comment>
    <comment ref="J783" authorId="0" shapeId="0" xr:uid="{0DE6C9D2-B624-4352-9E13-590A4B87BF14}">
      <text/>
    </comment>
    <comment ref="J784" authorId="0" shapeId="0" xr:uid="{63D780FE-BE89-465F-B069-216E72BC81FF}">
      <text>
        <r>
          <rPr>
            <sz val="9"/>
            <color indexed="81"/>
            <rFont val="Tahoma"/>
            <family val="2"/>
          </rPr>
          <t>Dinnies, Salman, Sardar, Adnan, Mahfooz</t>
        </r>
      </text>
    </comment>
    <comment ref="J785" authorId="0" shapeId="0" xr:uid="{8EC4591E-8595-4F9E-948A-4B7E6447DC2C}">
      <text>
        <r>
          <rPr>
            <sz val="9"/>
            <color indexed="81"/>
            <rFont val="Tahoma"/>
            <family val="2"/>
          </rPr>
          <t>Adnan, Sardar, Salman, Mahfooz</t>
        </r>
      </text>
    </comment>
    <comment ref="J786" authorId="0" shapeId="0" xr:uid="{1041BB5D-AD38-4FB2-B7FC-39396D2717D9}">
      <text>
        <r>
          <rPr>
            <sz val="9"/>
            <color indexed="81"/>
            <rFont val="Tahoma"/>
            <family val="2"/>
          </rPr>
          <t>Nasir, Asif, Jaffar, Zubair</t>
        </r>
      </text>
    </comment>
    <comment ref="J787" authorId="0" shapeId="0" xr:uid="{6EFB3DFE-7A9B-4F68-BB64-D0F0C7FE8BEF}">
      <text>
        <r>
          <rPr>
            <sz val="9"/>
            <color indexed="81"/>
            <rFont val="Tahoma"/>
            <family val="2"/>
          </rPr>
          <t>Mario, George, Anthony, Dinnies</t>
        </r>
      </text>
    </comment>
    <comment ref="J788" authorId="0" shapeId="0" xr:uid="{796DCF82-4C62-455F-8ACC-254A50497451}">
      <text>
        <r>
          <rPr>
            <sz val="9"/>
            <color indexed="81"/>
            <rFont val="Tahoma"/>
            <family val="2"/>
          </rPr>
          <t>Asif, Nasir, Zubair</t>
        </r>
      </text>
    </comment>
    <comment ref="J789" authorId="0" shapeId="0" xr:uid="{D66CCF72-07E2-45FF-916F-3FA9FCF42F9B}">
      <text/>
    </comment>
    <comment ref="J790" authorId="0" shapeId="0" xr:uid="{3E88DE5E-27C4-4ABC-9898-CD78300D9D74}">
      <text>
        <r>
          <rPr>
            <sz val="9"/>
            <color indexed="81"/>
            <rFont val="Tahoma"/>
            <family val="2"/>
          </rPr>
          <t>Dinnies, Salman, Sardar, Adnan, Mahfooz</t>
        </r>
      </text>
    </comment>
    <comment ref="J791" authorId="0" shapeId="0" xr:uid="{7C1BE56A-BC51-416C-8F14-6FFDB48388B0}">
      <text>
        <r>
          <rPr>
            <sz val="9"/>
            <color indexed="81"/>
            <rFont val="Tahoma"/>
            <family val="2"/>
          </rPr>
          <t>Adnan, Sardar, Salman, Mahfooz</t>
        </r>
      </text>
    </comment>
    <comment ref="J792" authorId="0" shapeId="0" xr:uid="{DCD81952-200F-4F4B-8E62-1E73F5A24DD1}">
      <text>
        <r>
          <rPr>
            <sz val="9"/>
            <color indexed="81"/>
            <rFont val="Tahoma"/>
            <family val="2"/>
          </rPr>
          <t>Nasir, Asif, Jaffar, Zubair</t>
        </r>
      </text>
    </comment>
    <comment ref="J793" authorId="0" shapeId="0" xr:uid="{AF579283-96B8-4DD8-BA15-91D7CF60DBD3}">
      <text>
        <r>
          <rPr>
            <sz val="9"/>
            <color indexed="81"/>
            <rFont val="Tahoma"/>
            <family val="2"/>
          </rPr>
          <t>Mario, George, Anthony, Dinnies</t>
        </r>
      </text>
    </comment>
    <comment ref="J794" authorId="0" shapeId="0" xr:uid="{905FF2E5-2260-4BFB-803B-2CB16F645450}">
      <text>
        <r>
          <rPr>
            <sz val="9"/>
            <color indexed="81"/>
            <rFont val="Tahoma"/>
            <family val="2"/>
          </rPr>
          <t>Asif, Nasir, Zubair</t>
        </r>
      </text>
    </comment>
    <comment ref="J795" authorId="0" shapeId="0" xr:uid="{C6EA738F-AFA0-4DF3-84B2-92CF6AC8A7E1}">
      <text>
        <r>
          <rPr>
            <sz val="9"/>
            <color indexed="81"/>
            <rFont val="Tahoma"/>
            <family val="2"/>
          </rPr>
          <t>Afzal, Mustakim, GhurahuGond, Arbaz, Sadiq Ali, Nirmal, Asif, Nayaz, Danish, Jaffar</t>
        </r>
      </text>
    </comment>
    <comment ref="J796" authorId="0" shapeId="0" xr:uid="{16D21761-718F-4751-B6CF-C8BD961CD987}">
      <text>
        <r>
          <rPr>
            <sz val="9"/>
            <color indexed="81"/>
            <rFont val="Tahoma"/>
            <family val="2"/>
          </rPr>
          <t>Danish, Arbaz, Sadiq Hussain, Naque, Afzal, Nayaz</t>
        </r>
      </text>
    </comment>
    <comment ref="J797" authorId="0" shapeId="0" xr:uid="{8B0D03F7-D7D3-4145-BC32-9976BE532D66}">
      <text>
        <r>
          <rPr>
            <sz val="9"/>
            <color indexed="81"/>
            <rFont val="Tahoma"/>
            <family val="2"/>
          </rPr>
          <t>Sadiq Hussain, Sadiq Ali, GhurahuGond, Mustakim, Afzal, Nayaz, Danish, Asif, Dinnies, Arbaz, Adnan, Salman, Jaffar, Kumar, Faheem, Waseem, Naque, Mokarram</t>
        </r>
      </text>
    </comment>
    <comment ref="J798" authorId="0" shapeId="0" xr:uid="{F5D6F4B5-6940-4ED4-9E2C-5D5127586F5A}">
      <text/>
    </comment>
    <comment ref="J799" authorId="0" shapeId="0" xr:uid="{37BF1572-A2B5-4DD6-A17E-400B672910F8}">
      <text>
        <r>
          <rPr>
            <sz val="9"/>
            <color indexed="81"/>
            <rFont val="Tahoma"/>
            <family val="2"/>
          </rPr>
          <t>Dinnies, Salman, Sardar, Adnan, Mahfooz</t>
        </r>
      </text>
    </comment>
    <comment ref="J800" authorId="0" shapeId="0" xr:uid="{FE316C7A-FAB4-4EB0-9615-F8B15068B101}">
      <text>
        <r>
          <rPr>
            <sz val="9"/>
            <color indexed="81"/>
            <rFont val="Tahoma"/>
            <family val="2"/>
          </rPr>
          <t>Adnan, Sardar, Salman, Mahfooz</t>
        </r>
      </text>
    </comment>
    <comment ref="J801" authorId="0" shapeId="0" xr:uid="{A27A6FD5-DE6E-45AA-A44D-CCD11BE4FFE8}">
      <text>
        <r>
          <rPr>
            <sz val="9"/>
            <color indexed="81"/>
            <rFont val="Tahoma"/>
            <family val="2"/>
          </rPr>
          <t>Nasir, Asif, Jaffar, Zubair</t>
        </r>
      </text>
    </comment>
    <comment ref="J802" authorId="0" shapeId="0" xr:uid="{8B8213D3-B78E-47AE-945A-4BC71EADD1CA}">
      <text>
        <r>
          <rPr>
            <sz val="9"/>
            <color indexed="81"/>
            <rFont val="Tahoma"/>
            <family val="2"/>
          </rPr>
          <t>Mario, George, Anthony, Dinnies</t>
        </r>
      </text>
    </comment>
    <comment ref="J803" authorId="0" shapeId="0" xr:uid="{4C375792-0B54-47A3-9943-ECEB7DD36897}">
      <text>
        <r>
          <rPr>
            <sz val="9"/>
            <color indexed="81"/>
            <rFont val="Tahoma"/>
            <family val="2"/>
          </rPr>
          <t>Asif, Nasir, Zubair</t>
        </r>
      </text>
    </comment>
    <comment ref="J804" authorId="0" shapeId="0" xr:uid="{793FDC33-C7B3-4FD4-AF8B-66D480FA3B13}">
      <text>
        <r>
          <rPr>
            <sz val="9"/>
            <color indexed="81"/>
            <rFont val="Tahoma"/>
            <family val="2"/>
          </rPr>
          <t>Afzal, Mustakim, GhurahuGond, Arbaz, Sadiq Ali, Nirmal, Asif, Nayaz, Danish, Jaffar</t>
        </r>
      </text>
    </comment>
    <comment ref="J805" authorId="0" shapeId="0" xr:uid="{33F7347C-86EF-434C-92F7-E958C59E096E}">
      <text>
        <r>
          <rPr>
            <sz val="9"/>
            <color indexed="81"/>
            <rFont val="Tahoma"/>
            <family val="2"/>
          </rPr>
          <t>Danish, Arbaz, Sadiq Hussain, Naque, Afzal, Nayaz</t>
        </r>
      </text>
    </comment>
    <comment ref="J806" authorId="0" shapeId="0" xr:uid="{12E60D7B-CEAC-4F3C-A498-732415FE32A3}">
      <text/>
    </comment>
    <comment ref="J807" authorId="0" shapeId="0" xr:uid="{4FD12C6B-D28B-41DF-827F-4299A33E8B8B}">
      <text>
        <r>
          <rPr>
            <sz val="9"/>
            <color indexed="81"/>
            <rFont val="Tahoma"/>
            <family val="2"/>
          </rPr>
          <t>Dinnies, Salman, Sardar, Adnan, Mahfooz</t>
        </r>
      </text>
    </comment>
    <comment ref="J808" authorId="0" shapeId="0" xr:uid="{67197BAE-C014-4063-BFFF-A42A96ADB514}">
      <text>
        <r>
          <rPr>
            <sz val="9"/>
            <color indexed="81"/>
            <rFont val="Tahoma"/>
            <family val="2"/>
          </rPr>
          <t>Adnan, Sardar, Salman, Mahfooz</t>
        </r>
      </text>
    </comment>
    <comment ref="J809" authorId="0" shapeId="0" xr:uid="{0B8D8FA2-C932-4DB3-8800-415D3DCC5233}">
      <text>
        <r>
          <rPr>
            <sz val="9"/>
            <color indexed="81"/>
            <rFont val="Tahoma"/>
            <family val="2"/>
          </rPr>
          <t>Nasir, Asif, Jaffar, Zubair</t>
        </r>
      </text>
    </comment>
    <comment ref="J810" authorId="0" shapeId="0" xr:uid="{902A78CF-8050-4EF0-AF42-19E75E0FAF25}">
      <text>
        <r>
          <rPr>
            <sz val="9"/>
            <color indexed="81"/>
            <rFont val="Tahoma"/>
            <family val="2"/>
          </rPr>
          <t>Nasir, Asif</t>
        </r>
      </text>
    </comment>
    <comment ref="J811" authorId="0" shapeId="0" xr:uid="{02A75A22-E178-4D00-9E02-C829032053BA}">
      <text/>
    </comment>
    <comment ref="J812" authorId="0" shapeId="0" xr:uid="{2FB5B1B6-0573-4B99-8EC3-6005CAF29D5D}">
      <text>
        <r>
          <rPr>
            <sz val="9"/>
            <color indexed="81"/>
            <rFont val="Tahoma"/>
            <family val="2"/>
          </rPr>
          <t>Dinnies, Salman, Sardar, Adnan, Mahfooz</t>
        </r>
      </text>
    </comment>
    <comment ref="J813" authorId="0" shapeId="0" xr:uid="{A2B303C5-CEC5-4B59-AC9F-5086D097A1ED}">
      <text>
        <r>
          <rPr>
            <sz val="9"/>
            <color indexed="81"/>
            <rFont val="Tahoma"/>
            <family val="2"/>
          </rPr>
          <t>Adnan, Sardar, Salman, Mahfooz</t>
        </r>
      </text>
    </comment>
    <comment ref="J814" authorId="0" shapeId="0" xr:uid="{832E6634-BC64-4E47-83C2-CF166A96016D}">
      <text>
        <r>
          <rPr>
            <sz val="9"/>
            <color indexed="81"/>
            <rFont val="Tahoma"/>
            <family val="2"/>
          </rPr>
          <t>Nasir, Asif, Jaffar, Zubair</t>
        </r>
      </text>
    </comment>
    <comment ref="J815" authorId="0" shapeId="0" xr:uid="{972D4508-4F1B-4D27-B7F8-1561F8957BBB}">
      <text>
        <r>
          <rPr>
            <sz val="9"/>
            <color indexed="81"/>
            <rFont val="Tahoma"/>
            <family val="2"/>
          </rPr>
          <t>Mario, George, Anthony, Dinnies</t>
        </r>
      </text>
    </comment>
    <comment ref="J816" authorId="0" shapeId="0" xr:uid="{7DD522D1-CE41-4978-8550-4FF92DB0C2A2}">
      <text>
        <r>
          <rPr>
            <sz val="9"/>
            <color indexed="81"/>
            <rFont val="Tahoma"/>
            <family val="2"/>
          </rPr>
          <t>Asif, Nasir, Zubair</t>
        </r>
      </text>
    </comment>
    <comment ref="J817" authorId="0" shapeId="0" xr:uid="{137CFEFA-F15B-43B0-8A70-2D973CE79670}">
      <text>
        <r>
          <rPr>
            <sz val="9"/>
            <color indexed="81"/>
            <rFont val="Tahoma"/>
            <family val="2"/>
          </rPr>
          <t>Afzal, Sadiq Hussain, Nayaz, Danish, Mokarram, Mustakim, Asharaf, GhurahuGond, Naque, Faheem</t>
        </r>
      </text>
    </comment>
    <comment ref="J818" authorId="0" shapeId="0" xr:uid="{F3652308-B408-44C6-BC49-4AA75B49AA06}">
      <text/>
    </comment>
    <comment ref="J819" authorId="0" shapeId="0" xr:uid="{BC0CCA8B-2654-4062-BE8B-46C9EB58A0D0}">
      <text>
        <r>
          <rPr>
            <sz val="9"/>
            <color indexed="81"/>
            <rFont val="Tahoma"/>
            <family val="2"/>
          </rPr>
          <t>Dinnies, Salman, Sardar, Adnan, Mahfooz</t>
        </r>
      </text>
    </comment>
    <comment ref="J820" authorId="0" shapeId="0" xr:uid="{E567BE6C-0734-4B46-95BD-84A7763101ED}">
      <text>
        <r>
          <rPr>
            <sz val="9"/>
            <color indexed="81"/>
            <rFont val="Tahoma"/>
            <family val="2"/>
          </rPr>
          <t>Adnan, Sardar, Salman, Mahfooz</t>
        </r>
      </text>
    </comment>
    <comment ref="J821" authorId="0" shapeId="0" xr:uid="{E543ADD6-E71C-4F07-AB32-4DDEC4F3332D}">
      <text>
        <r>
          <rPr>
            <sz val="9"/>
            <color indexed="81"/>
            <rFont val="Tahoma"/>
            <family val="2"/>
          </rPr>
          <t>Nasir, Asif, Jaffar, Zubair</t>
        </r>
      </text>
    </comment>
    <comment ref="J822" authorId="0" shapeId="0" xr:uid="{5A6E9760-9DF5-4D3A-B246-23C02A25F3D2}">
      <text>
        <r>
          <rPr>
            <sz val="9"/>
            <color indexed="81"/>
            <rFont val="Tahoma"/>
            <family val="2"/>
          </rPr>
          <t>Mario, George, Anthony, Dinnies</t>
        </r>
      </text>
    </comment>
    <comment ref="J823" authorId="0" shapeId="0" xr:uid="{A74BB4E9-9519-4766-932C-8F9583EC5B34}">
      <text>
        <r>
          <rPr>
            <sz val="9"/>
            <color indexed="81"/>
            <rFont val="Tahoma"/>
            <family val="2"/>
          </rPr>
          <t>Asif, Nasir, Zubair</t>
        </r>
      </text>
    </comment>
    <comment ref="J824" authorId="0" shapeId="0" xr:uid="{ADEE93FC-5F12-41C9-9F69-C9CD54C0D550}">
      <text/>
    </comment>
    <comment ref="J825" authorId="0" shapeId="0" xr:uid="{F42D6804-7BFD-4256-B3C3-C2B771A47E25}">
      <text>
        <r>
          <rPr>
            <sz val="9"/>
            <color indexed="81"/>
            <rFont val="Tahoma"/>
            <family val="2"/>
          </rPr>
          <t>Dinnies, Salman, Sardar, Adnan, Mahfooz</t>
        </r>
      </text>
    </comment>
    <comment ref="J826" authorId="0" shapeId="0" xr:uid="{65E9DE89-DD9D-4A92-A893-2234DBD65075}">
      <text>
        <r>
          <rPr>
            <sz val="9"/>
            <color indexed="81"/>
            <rFont val="Tahoma"/>
            <family val="2"/>
          </rPr>
          <t>Adnan, Sardar, Salman, Mahfooz</t>
        </r>
      </text>
    </comment>
    <comment ref="J827" authorId="0" shapeId="0" xr:uid="{DF195DBD-42FF-457D-84C9-5E507E2B925D}">
      <text>
        <r>
          <rPr>
            <sz val="9"/>
            <color indexed="81"/>
            <rFont val="Tahoma"/>
            <family val="2"/>
          </rPr>
          <t>Nasir, Asif, Jaffar, Zubair</t>
        </r>
      </text>
    </comment>
    <comment ref="J828" authorId="0" shapeId="0" xr:uid="{BA8FAFAA-F887-43C4-9A94-B9CE0B6285F2}">
      <text/>
    </comment>
    <comment ref="J829" authorId="0" shapeId="0" xr:uid="{4EC4B469-8AEC-4624-96A7-F11B85378383}">
      <text>
        <r>
          <rPr>
            <sz val="9"/>
            <color indexed="81"/>
            <rFont val="Tahoma"/>
            <family val="2"/>
          </rPr>
          <t>Dinnies, Salman, Sardar, Adnan, Mahfooz</t>
        </r>
      </text>
    </comment>
    <comment ref="J830" authorId="0" shapeId="0" xr:uid="{81CC3598-4DE9-4477-968B-91173CFACEA4}">
      <text>
        <r>
          <rPr>
            <sz val="9"/>
            <color indexed="81"/>
            <rFont val="Tahoma"/>
            <family val="2"/>
          </rPr>
          <t>Adnan, Sardar, Salman, Mahfooz</t>
        </r>
      </text>
    </comment>
    <comment ref="J831" authorId="0" shapeId="0" xr:uid="{D063A43D-5D00-49FF-8F50-6FD6CDB8F911}">
      <text>
        <r>
          <rPr>
            <sz val="9"/>
            <color indexed="81"/>
            <rFont val="Tahoma"/>
            <family val="2"/>
          </rPr>
          <t>Nasir, Asif, Jaffar, Zubair</t>
        </r>
      </text>
    </comment>
    <comment ref="J832" authorId="0" shapeId="0" xr:uid="{01949F3B-676D-4544-AE48-072729C7ADF3}">
      <text>
        <r>
          <rPr>
            <sz val="9"/>
            <color indexed="81"/>
            <rFont val="Tahoma"/>
            <family val="2"/>
          </rPr>
          <t>Mario, George, Anthony, Dinnies</t>
        </r>
      </text>
    </comment>
    <comment ref="J833" authorId="0" shapeId="0" xr:uid="{0F039FBB-B116-4686-B202-FE2BFC793ED9}">
      <text>
        <r>
          <rPr>
            <sz val="9"/>
            <color indexed="81"/>
            <rFont val="Tahoma"/>
            <family val="2"/>
          </rPr>
          <t>Asif, Nasir, Zubair</t>
        </r>
      </text>
    </comment>
    <comment ref="J834" authorId="0" shapeId="0" xr:uid="{532819A1-215B-4A1B-B321-BFDB66C276FB}">
      <text>
        <r>
          <rPr>
            <sz val="9"/>
            <color indexed="81"/>
            <rFont val="Tahoma"/>
            <family val="2"/>
          </rPr>
          <t>Afzal, Danish, Nayaz, Sadiq Hussain, Mokarram, Faheem, Naque, GhurahuGond</t>
        </r>
      </text>
    </comment>
    <comment ref="J835" authorId="0" shapeId="0" xr:uid="{F4EB2573-45AD-404A-83CB-42F803CEC251}">
      <text>
        <r>
          <rPr>
            <sz val="9"/>
            <color indexed="81"/>
            <rFont val="Tahoma"/>
            <family val="2"/>
          </rPr>
          <t>Adnan, Mahfooz</t>
        </r>
      </text>
    </comment>
    <comment ref="J836" authorId="0" shapeId="0" xr:uid="{2A59E7EF-5712-4185-8C5F-0E504A1A4050}">
      <text>
        <r>
          <rPr>
            <sz val="9"/>
            <color indexed="81"/>
            <rFont val="Tahoma"/>
            <family val="2"/>
          </rPr>
          <t>Afzal, Danish, Nayaz, Sadiq Hussain, Mokarram, Faheem, Naque, GhurahuGond</t>
        </r>
      </text>
    </comment>
    <comment ref="J837" authorId="0" shapeId="0" xr:uid="{7F91C894-6BC3-41CA-9E37-87D744D9458C}">
      <text>
        <r>
          <rPr>
            <sz val="9"/>
            <color indexed="81"/>
            <rFont val="Tahoma"/>
            <family val="2"/>
          </rPr>
          <t>Nasir, Asif</t>
        </r>
      </text>
    </comment>
    <comment ref="J838" authorId="0" shapeId="0" xr:uid="{5FE0D86B-6844-49C4-ADB6-BD5EC2D9F7DA}">
      <text>
        <r>
          <rPr>
            <sz val="9"/>
            <color indexed="81"/>
            <rFont val="Tahoma"/>
            <family val="2"/>
          </rPr>
          <t>Adnan, Sardar, Salman, Mahfooz</t>
        </r>
      </text>
    </comment>
    <comment ref="J839" authorId="0" shapeId="0" xr:uid="{FA7C1509-E6E4-4CB2-9966-D36ACA40A030}">
      <text>
        <r>
          <rPr>
            <sz val="9"/>
            <color indexed="81"/>
            <rFont val="Tahoma"/>
            <family val="2"/>
          </rPr>
          <t>Adnan, Sardar, Salman, Mahfooz</t>
        </r>
      </text>
    </comment>
    <comment ref="J840" authorId="0" shapeId="0" xr:uid="{44FD8F7A-C8D8-4407-BF33-0A1D25F002BA}">
      <text>
        <r>
          <rPr>
            <sz val="9"/>
            <color indexed="81"/>
            <rFont val="Tahoma"/>
            <family val="2"/>
          </rPr>
          <t>Mario, George, Anthony, Dinnies, Zubair, Mahfooz</t>
        </r>
      </text>
    </comment>
    <comment ref="J841" authorId="0" shapeId="0" xr:uid="{524D3F51-D484-4426-AEEE-35980AE243E7}">
      <text>
        <r>
          <rPr>
            <sz val="9"/>
            <color indexed="81"/>
            <rFont val="Tahoma"/>
            <family val="2"/>
          </rPr>
          <t>Adnan, Sardar, Zubair, Jaffar</t>
        </r>
      </text>
    </comment>
    <comment ref="J842" authorId="0" shapeId="0" xr:uid="{2E2F2DA7-5AD7-4EC1-A9C8-3736D511B077}">
      <text>
        <r>
          <rPr>
            <sz val="9"/>
            <color indexed="81"/>
            <rFont val="Tahoma"/>
            <family val="2"/>
          </rPr>
          <t>Sadiq Hussain, Sadiq Ali, GhurahuGond, Mustakim, Afzal, Nayaz, Danish, Asif, Dinnies, Arbaz, Adnan, Salman, Jaffar, Kumar, Faheem, Waseem, Naque, Mokarram</t>
        </r>
      </text>
    </comment>
    <comment ref="J843" authorId="0" shapeId="0" xr:uid="{0E165491-9E13-419C-ACD6-38CD4A5C0FAF}">
      <text>
        <r>
          <rPr>
            <sz val="9"/>
            <color indexed="81"/>
            <rFont val="Tahoma"/>
            <family val="2"/>
          </rPr>
          <t>Afzal, Danish, Nayaz, Sadiq Hussain, Mokarram, Faheem, Naque, GhurahuGond</t>
        </r>
      </text>
    </comment>
    <comment ref="J844" authorId="0" shapeId="0" xr:uid="{1262D241-A681-465F-B0DD-ED813B043AF6}">
      <text>
        <r>
          <rPr>
            <sz val="9"/>
            <color indexed="81"/>
            <rFont val="Tahoma"/>
            <family val="2"/>
          </rPr>
          <t>Adnan, Mahfooz</t>
        </r>
      </text>
    </comment>
    <comment ref="J845" authorId="0" shapeId="0" xr:uid="{5E31D274-92FC-4565-95A3-FFC403035E12}">
      <text>
        <r>
          <rPr>
            <sz val="9"/>
            <color indexed="81"/>
            <rFont val="Tahoma"/>
            <family val="2"/>
          </rPr>
          <t>Erickson, George, Dinnies, Anthony</t>
        </r>
      </text>
    </comment>
    <comment ref="J846" authorId="0" shapeId="0" xr:uid="{2BB98AAC-030E-437C-ABF8-72E555EA11EE}">
      <text>
        <r>
          <rPr>
            <sz val="9"/>
            <color indexed="81"/>
            <rFont val="Tahoma"/>
            <family val="2"/>
          </rPr>
          <t>Adnan, Sardar, Zubair, Jaffar</t>
        </r>
      </text>
    </comment>
    <comment ref="J847" authorId="0" shapeId="0" xr:uid="{34044773-F502-49D6-96AD-B18190EF198B}">
      <text>
        <r>
          <rPr>
            <sz val="9"/>
            <color indexed="81"/>
            <rFont val="Tahoma"/>
            <family val="2"/>
          </rPr>
          <t>Adnan, Sardar, Salman, Mahfooz</t>
        </r>
      </text>
    </comment>
    <comment ref="J848" authorId="0" shapeId="0" xr:uid="{8915D1EC-31FC-4C46-81CD-3F385A473969}">
      <text>
        <r>
          <rPr>
            <sz val="9"/>
            <color indexed="81"/>
            <rFont val="Tahoma"/>
            <family val="2"/>
          </rPr>
          <t>Mario, George, Anthony, Dinnies, Zubair, Mahfooz</t>
        </r>
      </text>
    </comment>
    <comment ref="J849" authorId="0" shapeId="0" xr:uid="{CC88F1D0-9623-484A-A1CA-933A75AC40AE}">
      <text>
        <r>
          <rPr>
            <sz val="9"/>
            <color indexed="81"/>
            <rFont val="Tahoma"/>
            <family val="2"/>
          </rPr>
          <t>Erickson, George, Dinnies, Anthony</t>
        </r>
      </text>
    </comment>
    <comment ref="J850" authorId="0" shapeId="0" xr:uid="{22EF63C5-94D7-4063-9880-1155E463BD6D}">
      <text>
        <r>
          <rPr>
            <sz val="9"/>
            <color indexed="81"/>
            <rFont val="Tahoma"/>
            <family val="2"/>
          </rPr>
          <t>Erickson, George, Dinnies, Anthony</t>
        </r>
      </text>
    </comment>
    <comment ref="J851" authorId="0" shapeId="0" xr:uid="{41B0CEC0-09FB-4C47-B190-CB8190F726AC}">
      <text>
        <r>
          <rPr>
            <sz val="9"/>
            <color indexed="81"/>
            <rFont val="Tahoma"/>
            <family val="2"/>
          </rPr>
          <t>Erickson, George, Dinnies, Anthony</t>
        </r>
      </text>
    </comment>
    <comment ref="J852" authorId="0" shapeId="0" xr:uid="{41AA090B-7F2C-49BD-8C2B-F220607C3F63}">
      <text>
        <r>
          <rPr>
            <sz val="9"/>
            <color indexed="81"/>
            <rFont val="Tahoma"/>
            <family val="2"/>
          </rPr>
          <t>Erickson, George, Dinnies, Anthony</t>
        </r>
      </text>
    </comment>
    <comment ref="J853" authorId="0" shapeId="0" xr:uid="{7A8843F8-AAD3-47AB-95DA-0C0043749660}">
      <text>
        <r>
          <rPr>
            <sz val="9"/>
            <color indexed="81"/>
            <rFont val="Tahoma"/>
            <family val="2"/>
          </rPr>
          <t>Adnan, Sardar, Zubair, Jaffar</t>
        </r>
      </text>
    </comment>
    <comment ref="J854" authorId="0" shapeId="0" xr:uid="{C991FF1D-B995-4C9D-A30C-B700357876A4}">
      <text>
        <r>
          <rPr>
            <sz val="9"/>
            <color indexed="81"/>
            <rFont val="Tahoma"/>
            <family val="2"/>
          </rPr>
          <t>Adnan, Sardar, Salman, Mahfooz</t>
        </r>
      </text>
    </comment>
    <comment ref="J855" authorId="0" shapeId="0" xr:uid="{8E43384A-C75D-46D0-BFBF-0DC057B2CB42}">
      <text>
        <r>
          <rPr>
            <sz val="9"/>
            <color indexed="81"/>
            <rFont val="Tahoma"/>
            <family val="2"/>
          </rPr>
          <t>Mario, George, Anthony, Dinnies, Zubair, Mahfooz</t>
        </r>
      </text>
    </comment>
    <comment ref="J856" authorId="0" shapeId="0" xr:uid="{7029A286-31A5-48E2-8238-C5CE44B27FD8}">
      <text>
        <r>
          <rPr>
            <sz val="9"/>
            <color indexed="81"/>
            <rFont val="Tahoma"/>
            <family val="2"/>
          </rPr>
          <t>Adnan, Sardar, Zubair, Jaffar</t>
        </r>
      </text>
    </comment>
    <comment ref="J857" authorId="0" shapeId="0" xr:uid="{8AB0F0A7-54F4-4B0F-AEE7-626B645DE254}">
      <text>
        <r>
          <rPr>
            <sz val="9"/>
            <color indexed="81"/>
            <rFont val="Tahoma"/>
            <family val="2"/>
          </rPr>
          <t>Mario, George, Anthony, Dinnies, Zubair, Mahfooz</t>
        </r>
      </text>
    </comment>
    <comment ref="J858" authorId="0" shapeId="0" xr:uid="{BA2F9AB8-2789-45B4-91AB-8F7A621DE3D8}">
      <text/>
    </comment>
    <comment ref="J859" authorId="0" shapeId="0" xr:uid="{8DF8B9EC-7E45-4005-8CBA-6CA6D38A1713}">
      <text>
        <r>
          <rPr>
            <sz val="9"/>
            <color indexed="81"/>
            <rFont val="Tahoma"/>
            <family val="2"/>
          </rPr>
          <t>Nayaz, Sadiq Hussain, Sadiq Ali, Asif, Afzal, Mustakim, Arbaz, GhurahuGond, Rizwan</t>
        </r>
      </text>
    </comment>
    <comment ref="J860" authorId="0" shapeId="0" xr:uid="{5B2365B6-3287-4DCF-AE10-41D51359F34F}">
      <text/>
    </comment>
    <comment ref="J861" authorId="0" shapeId="0" xr:uid="{C5BA8468-9BAF-4768-A92C-62ABAAE6DAA0}">
      <text>
        <r>
          <rPr>
            <sz val="9"/>
            <color indexed="81"/>
            <rFont val="Tahoma"/>
            <family val="2"/>
          </rPr>
          <t>Nayaz, Sadiq Hussain, Sadiq Ali, Asif, Afzal, Mustakim, Arbaz, GhurahuGond, Rizwan</t>
        </r>
      </text>
    </comment>
    <comment ref="J862" authorId="0" shapeId="0" xr:uid="{E2DB7A33-417F-4EBC-8F4D-96DC259976B5}">
      <text>
        <r>
          <rPr>
            <sz val="9"/>
            <color indexed="81"/>
            <rFont val="Tahoma"/>
            <family val="2"/>
          </rPr>
          <t>Adnan, Sardar, Zubair, Jaffar</t>
        </r>
      </text>
    </comment>
    <comment ref="J863" authorId="0" shapeId="0" xr:uid="{655FE0BE-C91F-405D-B462-E97F95CEDE07}">
      <text>
        <r>
          <rPr>
            <sz val="9"/>
            <color indexed="81"/>
            <rFont val="Tahoma"/>
            <family val="2"/>
          </rPr>
          <t>Adnan, Sardar, Salman, Mahfooz</t>
        </r>
      </text>
    </comment>
    <comment ref="J864" authorId="0" shapeId="0" xr:uid="{828A3B73-7824-45AC-B33C-0A267918DE76}">
      <text>
        <r>
          <rPr>
            <sz val="9"/>
            <color indexed="81"/>
            <rFont val="Tahoma"/>
            <family val="2"/>
          </rPr>
          <t>Mario, George, Anthony, Dinnies, Zubair, Mahfooz</t>
        </r>
      </text>
    </comment>
    <comment ref="J865" authorId="0" shapeId="0" xr:uid="{40C83BD9-217B-48A8-BA19-6A5BB6A9CC21}">
      <text>
        <r>
          <rPr>
            <sz val="9"/>
            <color indexed="81"/>
            <rFont val="Tahoma"/>
            <family val="2"/>
          </rPr>
          <t>Kumar, Adnan, Jaffar, Faheem, Salman, Mokarram, Naque, Sadiq Hussain, Dinnies, Waseem, Rizwan</t>
        </r>
      </text>
    </comment>
    <comment ref="J866" authorId="0" shapeId="0" xr:uid="{C5C600E2-67B0-4186-9B66-7A038D2C9AA1}">
      <text>
        <r>
          <rPr>
            <sz val="9"/>
            <color indexed="81"/>
            <rFont val="Tahoma"/>
            <family val="2"/>
          </rPr>
          <t>Kumar, Adnan, Jaffar, Faheem, Salman, Mokarram, Naque, Sadiq Hussain, Dinnies, Waseem, Rizwan</t>
        </r>
      </text>
    </comment>
    <comment ref="J867" authorId="0" shapeId="0" xr:uid="{92C91485-AE20-4821-AB87-AD647DA79DBE}">
      <text>
        <r>
          <rPr>
            <sz val="9"/>
            <color indexed="81"/>
            <rFont val="Tahoma"/>
            <family val="2"/>
          </rPr>
          <t>Adnan, Sardar, Zubair, Jaffar</t>
        </r>
      </text>
    </comment>
    <comment ref="J868" authorId="0" shapeId="0" xr:uid="{FE33B839-0CB5-4A8C-9123-420E2DB246C0}">
      <text>
        <r>
          <rPr>
            <sz val="9"/>
            <color indexed="81"/>
            <rFont val="Tahoma"/>
            <family val="2"/>
          </rPr>
          <t>Adnan, Sardar, Salman, Mahfooz</t>
        </r>
      </text>
    </comment>
    <comment ref="J869" authorId="0" shapeId="0" xr:uid="{94393916-1483-480C-90E2-A6444F05A6C8}">
      <text>
        <r>
          <rPr>
            <sz val="9"/>
            <color indexed="81"/>
            <rFont val="Tahoma"/>
            <family val="2"/>
          </rPr>
          <t>Mario, George, Anthony, Dinnies, Zubair, Mahfooz</t>
        </r>
      </text>
    </comment>
    <comment ref="J870" authorId="0" shapeId="0" xr:uid="{354CD174-8B67-4923-B0F4-192501AB8EBD}">
      <text>
        <r>
          <rPr>
            <sz val="9"/>
            <color indexed="81"/>
            <rFont val="Tahoma"/>
            <family val="2"/>
          </rPr>
          <t>Kumar, Adnan, Jaffar, Faheem, Salman, Mokarram, Naque, Sadiq Hussain, Dinnies, Waseem, Rizwan</t>
        </r>
      </text>
    </comment>
    <comment ref="J871" authorId="0" shapeId="0" xr:uid="{1E28AEF9-2856-49F7-B30A-2919394F8699}">
      <text>
        <r>
          <rPr>
            <sz val="9"/>
            <color indexed="81"/>
            <rFont val="Tahoma"/>
            <family val="2"/>
          </rPr>
          <t>Kumar, Adnan, Jaffar, Faheem, Salman, Mokarram, Naque, Sadiq Hussain, Dinnies, Waseem, Rizwan</t>
        </r>
      </text>
    </comment>
    <comment ref="J872" authorId="0" shapeId="0" xr:uid="{803A76FE-CB81-4FF2-89C4-447E3CEA9D55}">
      <text>
        <r>
          <rPr>
            <sz val="9"/>
            <color indexed="81"/>
            <rFont val="Tahoma"/>
            <family val="2"/>
          </rPr>
          <t>Adnan, Sardar, Zubair, Jaffar</t>
        </r>
      </text>
    </comment>
    <comment ref="J873" authorId="0" shapeId="0" xr:uid="{D8769257-E60B-4099-A547-C15A1D3D92C2}">
      <text>
        <r>
          <rPr>
            <sz val="9"/>
            <color indexed="81"/>
            <rFont val="Tahoma"/>
            <family val="2"/>
          </rPr>
          <t>Adnan, Sardar, Salman, Mahfooz</t>
        </r>
      </text>
    </comment>
    <comment ref="J874" authorId="0" shapeId="0" xr:uid="{555FF09C-E9B5-48EE-93A3-81B0C6053076}">
      <text>
        <r>
          <rPr>
            <sz val="9"/>
            <color indexed="81"/>
            <rFont val="Tahoma"/>
            <family val="2"/>
          </rPr>
          <t>Mario, George, Anthony, Dinnies, Zubair, Mahfooz</t>
        </r>
      </text>
    </comment>
    <comment ref="J875" authorId="0" shapeId="0" xr:uid="{21B4A943-9B28-41CD-A2CD-12E92E7C109C}">
      <text>
        <r>
          <rPr>
            <sz val="9"/>
            <color indexed="81"/>
            <rFont val="Tahoma"/>
            <family val="2"/>
          </rPr>
          <t>Adnan, Salman, Jaffar, Naque, Mokarram, Faheem, Waseem, Rizwan, GhurahuGond, Kumar</t>
        </r>
      </text>
    </comment>
    <comment ref="J876" authorId="0" shapeId="0" xr:uid="{9E89D546-2FEC-4E98-A241-46187CB90780}">
      <text>
        <r>
          <rPr>
            <sz val="9"/>
            <color indexed="81"/>
            <rFont val="Tahoma"/>
            <family val="2"/>
          </rPr>
          <t>Adnan, Sardar, Zubair, Jaffar</t>
        </r>
      </text>
    </comment>
    <comment ref="J877" authorId="0" shapeId="0" xr:uid="{18669399-CF72-4100-84A5-D76F9E27BC75}">
      <text>
        <r>
          <rPr>
            <sz val="9"/>
            <color indexed="81"/>
            <rFont val="Tahoma"/>
            <family val="2"/>
          </rPr>
          <t>Adnan, Sardar, Salman, Mahfooz</t>
        </r>
      </text>
    </comment>
    <comment ref="J878" authorId="0" shapeId="0" xr:uid="{50D5D816-63EB-4709-90E4-193BFEB10454}">
      <text>
        <r>
          <rPr>
            <sz val="9"/>
            <color indexed="81"/>
            <rFont val="Tahoma"/>
            <family val="2"/>
          </rPr>
          <t>Mario, George, Anthony, Dinnies, Zubair, Mahfooz</t>
        </r>
      </text>
    </comment>
    <comment ref="J879" authorId="0" shapeId="0" xr:uid="{A3A37C5F-0C65-45B5-96C3-D23E77E740BD}">
      <text>
        <r>
          <rPr>
            <sz val="9"/>
            <color indexed="81"/>
            <rFont val="Tahoma"/>
            <family val="2"/>
          </rPr>
          <t>Nasir, Asif, Sardar, Adnan, Jaffar</t>
        </r>
      </text>
    </comment>
    <comment ref="J880" authorId="0" shapeId="0" xr:uid="{9830F382-37C6-4DE8-8546-FC1C811C8EA2}">
      <text>
        <r>
          <rPr>
            <sz val="9"/>
            <color indexed="81"/>
            <rFont val="Tahoma"/>
            <family val="2"/>
          </rPr>
          <t>Mario, George, Anthony, Dinnies, Zubair, Mahfooz</t>
        </r>
      </text>
    </comment>
    <comment ref="J881" authorId="0" shapeId="0" xr:uid="{B5FA5870-9AEE-4968-9D7B-6D790CEBFA34}">
      <text>
        <r>
          <rPr>
            <sz val="9"/>
            <color indexed="81"/>
            <rFont val="Tahoma"/>
            <family val="2"/>
          </rPr>
          <t>Adnan, Sardar, Zubair, Jaffar</t>
        </r>
      </text>
    </comment>
    <comment ref="J882" authorId="0" shapeId="0" xr:uid="{9283BB18-456E-4607-9E32-1C9F5A6D22D8}">
      <text>
        <r>
          <rPr>
            <sz val="9"/>
            <color indexed="81"/>
            <rFont val="Tahoma"/>
            <family val="2"/>
          </rPr>
          <t>Adnan, Mahfooz</t>
        </r>
      </text>
    </comment>
    <comment ref="J883" authorId="0" shapeId="0" xr:uid="{40E2E840-0EF1-4D24-B15C-6D543DB423F5}">
      <text>
        <r>
          <rPr>
            <sz val="9"/>
            <color indexed="81"/>
            <rFont val="Tahoma"/>
            <family val="2"/>
          </rPr>
          <t>Salman, Mahfooz, Kumar, Naque</t>
        </r>
      </text>
    </comment>
    <comment ref="J884" authorId="0" shapeId="0" xr:uid="{3E664D11-21C8-428A-B8A7-5959ADAEBF90}">
      <text>
        <r>
          <rPr>
            <sz val="9"/>
            <color indexed="81"/>
            <rFont val="Tahoma"/>
            <family val="2"/>
          </rPr>
          <t>Adnan, Sardar, Zubair, Jaffar</t>
        </r>
      </text>
    </comment>
    <comment ref="J885" authorId="0" shapeId="0" xr:uid="{1609109A-8CBB-42D6-927E-B4019C1F6FEE}">
      <text>
        <r>
          <rPr>
            <sz val="9"/>
            <color indexed="81"/>
            <rFont val="Tahoma"/>
            <family val="2"/>
          </rPr>
          <t>Adnan, Sardar, Salman, Mahfooz</t>
        </r>
      </text>
    </comment>
    <comment ref="J886" authorId="0" shapeId="0" xr:uid="{BE9A0A50-1DE1-4F8D-A5D6-FD1DDB50F81E}">
      <text>
        <r>
          <rPr>
            <sz val="9"/>
            <color indexed="81"/>
            <rFont val="Tahoma"/>
            <family val="2"/>
          </rPr>
          <t>Mario, George, Anthony, Dinnies, Zubair, Mahfooz</t>
        </r>
      </text>
    </comment>
    <comment ref="J887" authorId="0" shapeId="0" xr:uid="{E45169D8-D881-4020-8836-999D3510EC8F}">
      <text>
        <r>
          <rPr>
            <sz val="9"/>
            <color indexed="81"/>
            <rFont val="Tahoma"/>
            <family val="2"/>
          </rPr>
          <t>Adnan, Mahfooz</t>
        </r>
      </text>
    </comment>
    <comment ref="J888" authorId="0" shapeId="0" xr:uid="{0C171DEE-7E5E-4C5C-AC45-806506B31597}">
      <text>
        <r>
          <rPr>
            <sz val="9"/>
            <color indexed="81"/>
            <rFont val="Tahoma"/>
            <family val="2"/>
          </rPr>
          <t>Afzal, Adnan, Mustakim, Naque</t>
        </r>
      </text>
    </comment>
    <comment ref="J889" authorId="0" shapeId="0" xr:uid="{70FF07CC-4936-401C-B413-DA64C41D3E84}">
      <text>
        <r>
          <rPr>
            <sz val="9"/>
            <color indexed="81"/>
            <rFont val="Tahoma"/>
            <family val="2"/>
          </rPr>
          <t>Adnan, Salman, Jaffar, Waseem, Faheem, Naque, Kumar, Dinnies, GhurahuGond, Nayaz, Arbaz, Danish, Mokarram, Asif, Sadiq Ali, Sadiq Hussain, Afzal, Mustakim</t>
        </r>
      </text>
    </comment>
    <comment ref="J890" authorId="0" shapeId="0" xr:uid="{BE3EE809-820D-41A2-9B87-B5D4AD20C4EF}">
      <text>
        <r>
          <rPr>
            <sz val="9"/>
            <color indexed="81"/>
            <rFont val="Tahoma"/>
            <family val="2"/>
          </rPr>
          <t>Afzal, Adnan, Mustakim, Naque</t>
        </r>
      </text>
    </comment>
    <comment ref="J891" authorId="0" shapeId="0" xr:uid="{8DE13B0E-0921-4246-B254-FD509FC6B826}">
      <text>
        <r>
          <rPr>
            <sz val="9"/>
            <color indexed="81"/>
            <rFont val="Tahoma"/>
            <family val="2"/>
          </rPr>
          <t>Mario, George, Anthony, Dinnies, Zubair, Mahfooz</t>
        </r>
      </text>
    </comment>
    <comment ref="J892" authorId="0" shapeId="0" xr:uid="{70605D5D-0535-485A-AE2C-CE794A52572E}">
      <text>
        <r>
          <rPr>
            <sz val="9"/>
            <color indexed="81"/>
            <rFont val="Tahoma"/>
            <family val="2"/>
          </rPr>
          <t>Adnan, Sardar, Zubair, Jaffar</t>
        </r>
      </text>
    </comment>
    <comment ref="J893" authorId="0" shapeId="0" xr:uid="{9AC3DC49-4BFB-440E-B094-A38EFB5A1766}">
      <text>
        <r>
          <rPr>
            <sz val="9"/>
            <color indexed="81"/>
            <rFont val="Tahoma"/>
            <family val="2"/>
          </rPr>
          <t>Adnan, Sardar, Salman, Mahfooz</t>
        </r>
      </text>
    </comment>
    <comment ref="J894" authorId="0" shapeId="0" xr:uid="{06DD4355-B9A0-4032-BF8D-B91C3A487560}">
      <text>
        <r>
          <rPr>
            <sz val="9"/>
            <color indexed="81"/>
            <rFont val="Tahoma"/>
            <family val="2"/>
          </rPr>
          <t>Mario, George, Anthony, Dinnies, Zubair, Mahfooz</t>
        </r>
      </text>
    </comment>
    <comment ref="J895" authorId="0" shapeId="0" xr:uid="{5020185A-9CBF-4880-96B4-8CDEEF609093}">
      <text>
        <r>
          <rPr>
            <sz val="9"/>
            <color indexed="81"/>
            <rFont val="Tahoma"/>
            <family val="2"/>
          </rPr>
          <t>Adnan, Salman, Jaffar, Waseem, Faheem, Naque, Kumar, Dinnies, GhurahuGond, Nayaz, Arbaz, Danish, Mokarram, Asif, Sadiq Ali, Sadiq Hussain, Afzal, Mustakim</t>
        </r>
      </text>
    </comment>
    <comment ref="J896" authorId="0" shapeId="0" xr:uid="{80DA127B-ED11-468D-8987-57754BFC8585}">
      <text>
        <r>
          <rPr>
            <sz val="9"/>
            <color indexed="81"/>
            <rFont val="Tahoma"/>
            <family val="2"/>
          </rPr>
          <t>Adnan, Sardar, Zubair, Jaffar</t>
        </r>
      </text>
    </comment>
    <comment ref="J897" authorId="0" shapeId="0" xr:uid="{F2C4E343-0C0E-438C-942B-F85C155039E1}">
      <text>
        <r>
          <rPr>
            <sz val="9"/>
            <color indexed="81"/>
            <rFont val="Tahoma"/>
            <family val="2"/>
          </rPr>
          <t>Adnan, Sardar, Salman, Mahfooz</t>
        </r>
      </text>
    </comment>
    <comment ref="J898" authorId="0" shapeId="0" xr:uid="{26879697-81BD-49E5-AC56-DF07030AA118}">
      <text>
        <r>
          <rPr>
            <sz val="9"/>
            <color indexed="81"/>
            <rFont val="Tahoma"/>
            <family val="2"/>
          </rPr>
          <t>Afzal, Adnan, Mustakim, Naque</t>
        </r>
      </text>
    </comment>
    <comment ref="J899" authorId="0" shapeId="0" xr:uid="{2FBCD01D-97B3-4462-B1E5-C14472EEC5C3}">
      <text>
        <r>
          <rPr>
            <sz val="9"/>
            <color indexed="81"/>
            <rFont val="Tahoma"/>
            <family val="2"/>
          </rPr>
          <t>Adnan, Salman, Jaffar, Waseem, Faheem, Naque, Kumar, Dinnies, GhurahuGond, Nayaz, Arbaz, Danish, Mokarram, Asif, Sadiq Ali, Sadiq Hussain, Afzal, Mustakim</t>
        </r>
      </text>
    </comment>
    <comment ref="J900" authorId="0" shapeId="0" xr:uid="{8EE03FBC-A32F-45C2-A64A-D4B7EB263636}">
      <text>
        <r>
          <rPr>
            <sz val="9"/>
            <color indexed="81"/>
            <rFont val="Tahoma"/>
            <family val="2"/>
          </rPr>
          <t>Adnan, Sardar, Zubair, Jaffar</t>
        </r>
      </text>
    </comment>
    <comment ref="J901" authorId="0" shapeId="0" xr:uid="{DCE23B2C-9843-410E-BAAB-4ECB0A9975FF}">
      <text>
        <r>
          <rPr>
            <sz val="9"/>
            <color indexed="81"/>
            <rFont val="Tahoma"/>
            <family val="2"/>
          </rPr>
          <t>Adnan, Sardar, Salman, Mahfooz</t>
        </r>
      </text>
    </comment>
    <comment ref="J902" authorId="0" shapeId="0" xr:uid="{08B9F7E6-F7A3-478A-90EE-3A11DC4550CD}">
      <text>
        <r>
          <rPr>
            <sz val="9"/>
            <color indexed="81"/>
            <rFont val="Tahoma"/>
            <family val="2"/>
          </rPr>
          <t>Mario, George, Anthony, Dinnies, Zubair, Mahfooz</t>
        </r>
      </text>
    </comment>
    <comment ref="J903" authorId="0" shapeId="0" xr:uid="{A8C4D6E9-4D50-4B45-9B0C-07E9B7F82DCB}">
      <text>
        <r>
          <rPr>
            <sz val="9"/>
            <color indexed="81"/>
            <rFont val="Tahoma"/>
            <family val="2"/>
          </rPr>
          <t>Afzal, Adnan, Mustakim, Naque</t>
        </r>
      </text>
    </comment>
    <comment ref="J904" authorId="0" shapeId="0" xr:uid="{56F1F377-3B3B-4042-94BA-FFE7BCBE2AAD}">
      <text>
        <r>
          <rPr>
            <sz val="9"/>
            <color indexed="81"/>
            <rFont val="Tahoma"/>
            <family val="2"/>
          </rPr>
          <t>Adnan, Sardar, Zubair, Jaffar</t>
        </r>
      </text>
    </comment>
    <comment ref="J905" authorId="0" shapeId="0" xr:uid="{BC48DEC3-69C3-4ED5-B533-466C87A0E339}">
      <text>
        <r>
          <rPr>
            <sz val="9"/>
            <color indexed="81"/>
            <rFont val="Tahoma"/>
            <family val="2"/>
          </rPr>
          <t>Adnan, Sardar, Salman, Mahfooz</t>
        </r>
      </text>
    </comment>
    <comment ref="J906" authorId="0" shapeId="0" xr:uid="{87CA8C65-F906-4723-91FD-D1491A562E41}">
      <text>
        <r>
          <rPr>
            <sz val="9"/>
            <color indexed="81"/>
            <rFont val="Tahoma"/>
            <family val="2"/>
          </rPr>
          <t>Mario, George, Anthony, Dinnies, Zubair, Mahfooz</t>
        </r>
      </text>
    </comment>
    <comment ref="J907" authorId="0" shapeId="0" xr:uid="{E6AFDA7E-E7A6-46A6-AF14-804005038EB8}">
      <text>
        <r>
          <rPr>
            <sz val="9"/>
            <color indexed="81"/>
            <rFont val="Tahoma"/>
            <family val="2"/>
          </rPr>
          <t>Adnan, Salman, Jaffar, Waseem, Faheem, Naque, Kumar, Dinnies, GhurahuGond, Nayaz, Arbaz, Danish, Mokarram, Asif, Sadiq Ali, Sadiq Hussain, Afzal, Mustakim</t>
        </r>
      </text>
    </comment>
    <comment ref="J908" authorId="0" shapeId="0" xr:uid="{58705BC6-598D-4229-80D7-83C94C22F233}">
      <text>
        <r>
          <rPr>
            <sz val="9"/>
            <color indexed="81"/>
            <rFont val="Tahoma"/>
            <family val="2"/>
          </rPr>
          <t>Adnan, Sardar, Zubair, Jaffar</t>
        </r>
      </text>
    </comment>
    <comment ref="J909" authorId="0" shapeId="0" xr:uid="{99F28B20-7A6B-4BB0-AD57-92953524E8FA}">
      <text>
        <r>
          <rPr>
            <sz val="9"/>
            <color indexed="81"/>
            <rFont val="Tahoma"/>
            <family val="2"/>
          </rPr>
          <t>Adnan, Sardar, Salman, Mahfooz</t>
        </r>
      </text>
    </comment>
    <comment ref="J910" authorId="0" shapeId="0" xr:uid="{1AD16C3E-19D5-46A5-9CEC-ACB9597687D4}">
      <text>
        <r>
          <rPr>
            <sz val="9"/>
            <color indexed="81"/>
            <rFont val="Tahoma"/>
            <family val="2"/>
          </rPr>
          <t>Mario, George, Anthony, Dinnies, Zubair, Mahfooz</t>
        </r>
      </text>
    </comment>
    <comment ref="J911" authorId="0" shapeId="0" xr:uid="{686D1874-BAA8-469A-9A79-7ECDE54EC70E}">
      <text>
        <r>
          <rPr>
            <sz val="9"/>
            <color indexed="81"/>
            <rFont val="Tahoma"/>
            <family val="2"/>
          </rPr>
          <t>Adnan, Sardar, Zubair, Jaffar</t>
        </r>
      </text>
    </comment>
    <comment ref="J912" authorId="0" shapeId="0" xr:uid="{673E07BD-4612-463D-A4F5-4121EF36C58C}">
      <text>
        <r>
          <rPr>
            <sz val="9"/>
            <color indexed="81"/>
            <rFont val="Tahoma"/>
            <family val="2"/>
          </rPr>
          <t>Adnan, Sardar, Salman, Mahfooz</t>
        </r>
      </text>
    </comment>
    <comment ref="J913" authorId="0" shapeId="0" xr:uid="{0D51A159-404C-44B2-9587-35B54A994B83}">
      <text>
        <r>
          <rPr>
            <sz val="9"/>
            <color indexed="81"/>
            <rFont val="Tahoma"/>
            <family val="2"/>
          </rPr>
          <t>Nasir, Asif</t>
        </r>
      </text>
    </comment>
    <comment ref="J914" authorId="0" shapeId="0" xr:uid="{987EED83-D7FE-4DD9-A107-D913424FFF03}">
      <text>
        <r>
          <rPr>
            <sz val="9"/>
            <color indexed="81"/>
            <rFont val="Tahoma"/>
            <family val="2"/>
          </rPr>
          <t>Mario, George, Anthony, Dinnies, Zubair, Mahfooz</t>
        </r>
      </text>
    </comment>
    <comment ref="J915" authorId="0" shapeId="0" xr:uid="{4A722A7B-B605-4FCE-8EA1-F3218A4F9E35}">
      <text>
        <r>
          <rPr>
            <sz val="9"/>
            <color indexed="81"/>
            <rFont val="Tahoma"/>
            <family val="2"/>
          </rPr>
          <t>Adnan, Salman, Jaffar, Waseem, Faheem, Naque, Kumar, Dinnies, GhurahuGond, Nayaz, Arbaz, Danish, Mokarram, Asif, Sadiq Ali, Sadiq Hussain, Afzal, Mustakim</t>
        </r>
      </text>
    </comment>
    <comment ref="J916" authorId="0" shapeId="0" xr:uid="{4786597C-24CC-4819-9175-E19549E65098}">
      <text>
        <r>
          <rPr>
            <sz val="9"/>
            <color indexed="81"/>
            <rFont val="Tahoma"/>
            <family val="2"/>
          </rPr>
          <t>Afzal, Adnan, Mustakim, Naque</t>
        </r>
      </text>
    </comment>
    <comment ref="J917" authorId="0" shapeId="0" xr:uid="{0F10B93B-7FF0-4706-8565-01BB12A8ED10}">
      <text>
        <r>
          <rPr>
            <sz val="9"/>
            <color indexed="81"/>
            <rFont val="Tahoma"/>
            <family val="2"/>
          </rPr>
          <t>Adnan, Sardar, Zubair, Jaffar</t>
        </r>
      </text>
    </comment>
    <comment ref="J918" authorId="0" shapeId="0" xr:uid="{DE565E82-0373-49CF-BB0E-D454E767FBF4}">
      <text>
        <r>
          <rPr>
            <sz val="9"/>
            <color indexed="81"/>
            <rFont val="Tahoma"/>
            <family val="2"/>
          </rPr>
          <t>Adnan, Sardar, Salman, Mahfooz</t>
        </r>
      </text>
    </comment>
    <comment ref="J919" authorId="0" shapeId="0" xr:uid="{81CCB4EB-EC22-4136-96BF-EDF029FA0ED4}">
      <text>
        <r>
          <rPr>
            <sz val="9"/>
            <color indexed="81"/>
            <rFont val="Tahoma"/>
            <family val="2"/>
          </rPr>
          <t>Mario, George, Anthony, Dinnies, Zubair, Mahfooz</t>
        </r>
      </text>
    </comment>
    <comment ref="J920" authorId="0" shapeId="0" xr:uid="{D10BA6DD-8B4A-4BFA-BDA1-429C6E2FDC8E}">
      <text>
        <r>
          <rPr>
            <sz val="9"/>
            <color indexed="81"/>
            <rFont val="Tahoma"/>
            <family val="2"/>
          </rPr>
          <t>Adnan, Salman, Jaffar, Waseem, Faheem, Naque, Kumar, Dinnies, GhurahuGond, Nayaz, Arbaz, Danish, Mokarram, Asif, Sadiq Ali, Sadiq Hussain, Afzal, Mustakim</t>
        </r>
      </text>
    </comment>
    <comment ref="J921" authorId="0" shapeId="0" xr:uid="{082CC85B-B4E2-4653-A9FF-33600EEF7187}">
      <text>
        <r>
          <rPr>
            <sz val="9"/>
            <color indexed="81"/>
            <rFont val="Tahoma"/>
            <family val="2"/>
          </rPr>
          <t>Adnan, Sardar, Zubair, Jaffar</t>
        </r>
      </text>
    </comment>
    <comment ref="J922" authorId="0" shapeId="0" xr:uid="{3471CDEB-C891-446B-B6F3-5BFE209DF775}">
      <text>
        <r>
          <rPr>
            <sz val="9"/>
            <color indexed="81"/>
            <rFont val="Tahoma"/>
            <family val="2"/>
          </rPr>
          <t>Adnan, Sardar, Salman, Mahfooz</t>
        </r>
      </text>
    </comment>
    <comment ref="J923" authorId="0" shapeId="0" xr:uid="{45F48C1A-FDA6-4BF4-A95E-6191CF4E0783}">
      <text>
        <r>
          <rPr>
            <sz val="9"/>
            <color indexed="81"/>
            <rFont val="Tahoma"/>
            <family val="2"/>
          </rPr>
          <t>Mario, George, Anthony, Dinnies, Zubair, Mahfooz</t>
        </r>
      </text>
    </comment>
    <comment ref="J924" authorId="0" shapeId="0" xr:uid="{5F53FB12-C0F2-4C9D-9E8A-DB3F3FC9E27B}">
      <text>
        <r>
          <rPr>
            <sz val="9"/>
            <color indexed="81"/>
            <rFont val="Tahoma"/>
            <family val="2"/>
          </rPr>
          <t>Adnan, Salman, Jaffar, Waseem, Faheem, Naque, Kumar, Dinnies, GhurahuGond, Nayaz, Arbaz, Danish, Mokarram, Asif, Sadiq Ali, Sadiq Hussain, Afzal, Mustakim</t>
        </r>
      </text>
    </comment>
    <comment ref="J925" authorId="0" shapeId="0" xr:uid="{87F8A9C8-3D26-4DF6-8E91-E3802E868C87}">
      <text>
        <r>
          <rPr>
            <sz val="9"/>
            <color indexed="81"/>
            <rFont val="Tahoma"/>
            <family val="2"/>
          </rPr>
          <t>Adnan, Sardar, Zubair, Jaffar</t>
        </r>
      </text>
    </comment>
    <comment ref="J926" authorId="0" shapeId="0" xr:uid="{B882C364-0D35-432D-9519-9ACA95FF84AD}">
      <text>
        <r>
          <rPr>
            <sz val="9"/>
            <color indexed="81"/>
            <rFont val="Tahoma"/>
            <family val="2"/>
          </rPr>
          <t>Adnan, Salman, Jaffar, Waseem, Faheem, Naque, Kumar, Dinnies, GhurahuGond, Nayaz, Arbaz, Danish, Mokarram, Asif, Sadiq Ali, Sadiq Hussain, Afzal, Mustakim</t>
        </r>
      </text>
    </comment>
    <comment ref="J927" authorId="0" shapeId="0" xr:uid="{82797318-086B-4364-89F7-0341F15CB835}">
      <text>
        <r>
          <rPr>
            <sz val="9"/>
            <color indexed="81"/>
            <rFont val="Tahoma"/>
            <family val="2"/>
          </rPr>
          <t>Mario, George, Anthony, Dinnies, Zubair, Mahfooz</t>
        </r>
      </text>
    </comment>
    <comment ref="J928" authorId="0" shapeId="0" xr:uid="{4EB5D19F-E809-45F9-B711-10DE550BFBB6}">
      <text>
        <r>
          <rPr>
            <sz val="9"/>
            <color indexed="81"/>
            <rFont val="Tahoma"/>
            <family val="2"/>
          </rPr>
          <t>Adnan, Sardar, Salman, Mahfooz</t>
        </r>
      </text>
    </comment>
    <comment ref="J929" authorId="0" shapeId="0" xr:uid="{3100B461-8301-449D-8FBB-AC82F3939BBB}">
      <text>
        <r>
          <rPr>
            <sz val="9"/>
            <color indexed="81"/>
            <rFont val="Tahoma"/>
            <family val="2"/>
          </rPr>
          <t>Adnan, Sardar, Zubair, Jaffar</t>
        </r>
      </text>
    </comment>
    <comment ref="J930" authorId="0" shapeId="0" xr:uid="{BCF98B54-3EA0-4C5A-8FFA-3E4A0DFBB359}">
      <text>
        <r>
          <rPr>
            <sz val="9"/>
            <color indexed="81"/>
            <rFont val="Tahoma"/>
            <family val="2"/>
          </rPr>
          <t>Adnan, Sardar, Salman, Mahfooz</t>
        </r>
      </text>
    </comment>
    <comment ref="J931" authorId="0" shapeId="0" xr:uid="{DB610C2A-D41F-49E5-B173-1B4E553C18E9}">
      <text>
        <r>
          <rPr>
            <sz val="9"/>
            <color indexed="81"/>
            <rFont val="Tahoma"/>
            <family val="2"/>
          </rPr>
          <t>Mario, George, Anthony, Dinnies, Zubair, Mahfooz</t>
        </r>
      </text>
    </comment>
    <comment ref="J932" authorId="0" shapeId="0" xr:uid="{89E11E48-1BA2-4A22-A142-46F51EBC2ADD}">
      <text>
        <r>
          <rPr>
            <sz val="9"/>
            <color indexed="81"/>
            <rFont val="Tahoma"/>
            <family val="2"/>
          </rPr>
          <t>Adnan, Salman, Jaffar, Waseem, Faheem, Naque, Kumar, Dinnies, GhurahuGond, Nayaz, Arbaz, Danish, Mokarram, Asif, Sadiq Ali, Sadiq Hussain, Afzal, Mustakim</t>
        </r>
      </text>
    </comment>
    <comment ref="J933" authorId="0" shapeId="0" xr:uid="{DB22974C-26A6-42F5-9DDF-FC0B0776889E}">
      <text>
        <r>
          <rPr>
            <sz val="9"/>
            <color indexed="81"/>
            <rFont val="Tahoma"/>
            <family val="2"/>
          </rPr>
          <t>Adnan, Salman, Jaffar, Waseem, Faheem, Naque, Kumar, Dinnies, GhurahuGond, Nayaz, Arbaz, Danish, Mokarram, Asif, Sadiq Ali, Sadiq Hussain, Afzal, Mustakim</t>
        </r>
      </text>
    </comment>
    <comment ref="J934" authorId="0" shapeId="0" xr:uid="{49AF1E24-6E96-43A1-9B15-60015BBA2C58}">
      <text>
        <r>
          <rPr>
            <sz val="9"/>
            <color indexed="81"/>
            <rFont val="Tahoma"/>
            <family val="2"/>
          </rPr>
          <t>Erickson, George, Dinnies, Anthony, Mario</t>
        </r>
      </text>
    </comment>
    <comment ref="J935" authorId="0" shapeId="0" xr:uid="{F9BF117C-DAE2-4D04-A473-4907D3C04F3A}">
      <text>
        <r>
          <rPr>
            <sz val="9"/>
            <color indexed="81"/>
            <rFont val="Tahoma"/>
            <family val="2"/>
          </rPr>
          <t>Adnan, Sardar, Zubair, Jaffar</t>
        </r>
      </text>
    </comment>
    <comment ref="J936" authorId="0" shapeId="0" xr:uid="{D075645B-D8EA-4A00-A560-AE793526C2ED}">
      <text>
        <r>
          <rPr>
            <sz val="9"/>
            <color indexed="81"/>
            <rFont val="Tahoma"/>
            <family val="2"/>
          </rPr>
          <t>Adnan, Sardar, Salman, Mahfooz</t>
        </r>
      </text>
    </comment>
    <comment ref="J937" authorId="0" shapeId="0" xr:uid="{410FA67D-1756-4387-9F43-FA7E9A2CD975}">
      <text>
        <r>
          <rPr>
            <sz val="9"/>
            <color indexed="81"/>
            <rFont val="Tahoma"/>
            <family val="2"/>
          </rPr>
          <t>Adnan, Salman, Jaffar, Waseem, Faheem, Naque, Kumar, Dinnies, GhurahuGond, Nayaz, Arbaz, Danish, Mokarram, Asif, Sadiq Ali, Sadiq Hussain, Afzal, Mustakim</t>
        </r>
      </text>
    </comment>
    <comment ref="J938" authorId="0" shapeId="0" xr:uid="{77394AA9-E018-4DBE-86DD-59D280540C0C}">
      <text>
        <r>
          <rPr>
            <sz val="9"/>
            <color indexed="81"/>
            <rFont val="Tahoma"/>
            <family val="2"/>
          </rPr>
          <t>Adnan, Salman, Jaffar, Waseem, Faheem, Naque, Kumar, Dinnies, GhurahuGond, Nayaz, Arbaz, Danish, Mokarram, Asif, Sadiq Ali, Sadiq Hussain, Afzal, Mustakim</t>
        </r>
      </text>
    </comment>
    <comment ref="J939" authorId="0" shapeId="0" xr:uid="{9CA1B7B6-EC20-4DDA-9CF6-1AB9351F453E}">
      <text>
        <r>
          <rPr>
            <sz val="9"/>
            <color indexed="81"/>
            <rFont val="Tahoma"/>
            <family val="2"/>
          </rPr>
          <t>Erickson, George, Dinnies, Anthony, Mario</t>
        </r>
      </text>
    </comment>
    <comment ref="J940" authorId="0" shapeId="0" xr:uid="{B29A3E5B-A32D-4419-8723-E64302315084}">
      <text>
        <r>
          <rPr>
            <sz val="9"/>
            <color indexed="81"/>
            <rFont val="Tahoma"/>
            <family val="2"/>
          </rPr>
          <t>Adnan, Salman, Jaffar, Waseem, Faheem, Naque, Kumar, Dinnies, GhurahuGond, Nayaz, Arbaz, Danish, Mokarram, Asif, Sadiq Ali, Sadiq Hussain, Afzal, Mustakim</t>
        </r>
      </text>
    </comment>
    <comment ref="J941" authorId="0" shapeId="0" xr:uid="{D7E1FBBB-A9E8-4F58-BF2C-AEBD1E73AB39}">
      <text>
        <r>
          <rPr>
            <sz val="9"/>
            <color indexed="81"/>
            <rFont val="Tahoma"/>
            <family val="2"/>
          </rPr>
          <t>Adnan, Sardar, Zubair, Jaffar</t>
        </r>
      </text>
    </comment>
    <comment ref="J942" authorId="0" shapeId="0" xr:uid="{368E31CB-01A9-4AEA-B145-7E6BBA6BED6A}">
      <text>
        <r>
          <rPr>
            <sz val="9"/>
            <color indexed="81"/>
            <rFont val="Tahoma"/>
            <family val="2"/>
          </rPr>
          <t>Adnan, Sardar, Salman, Mahfooz</t>
        </r>
      </text>
    </comment>
    <comment ref="J943" authorId="0" shapeId="0" xr:uid="{58CB2AE8-CDD0-41A9-9438-F6571C4E1220}">
      <text>
        <r>
          <rPr>
            <sz val="9"/>
            <color indexed="81"/>
            <rFont val="Tahoma"/>
            <family val="2"/>
          </rPr>
          <t>Mario, George, Anthony, Dinnies, Zubair, Mahfooz</t>
        </r>
      </text>
    </comment>
    <comment ref="J944" authorId="0" shapeId="0" xr:uid="{804A431D-6C0F-4D43-AE9B-8C7C05712DFC}">
      <text>
        <r>
          <rPr>
            <sz val="9"/>
            <color indexed="81"/>
            <rFont val="Tahoma"/>
            <family val="2"/>
          </rPr>
          <t>Adnan, Salman, Jaffar, Waseem, Faheem, Naque, Kumar, Dinnies, GhurahuGond, Nayaz, Arbaz, Danish, Mokarram, Asif, Sadiq Ali, Sadiq Hussain, Afzal, Mustakim</t>
        </r>
      </text>
    </comment>
    <comment ref="J945" authorId="0" shapeId="0" xr:uid="{F63F57F8-A0EC-4C1D-960D-1DCC1D6FE521}">
      <text>
        <r>
          <rPr>
            <sz val="9"/>
            <color indexed="81"/>
            <rFont val="Tahoma"/>
            <family val="2"/>
          </rPr>
          <t>Adnan, Sardar, Zubair, Jaffar</t>
        </r>
      </text>
    </comment>
    <comment ref="J946" authorId="0" shapeId="0" xr:uid="{5D7EECAA-5722-4887-8532-DD09B6404CFF}">
      <text>
        <r>
          <rPr>
            <sz val="9"/>
            <color indexed="81"/>
            <rFont val="Tahoma"/>
            <family val="2"/>
          </rPr>
          <t>Adnan, Sardar, Salman, Mahfooz</t>
        </r>
      </text>
    </comment>
    <comment ref="J947" authorId="0" shapeId="0" xr:uid="{7A3D844C-6A43-4275-BF03-05098272875D}">
      <text>
        <r>
          <rPr>
            <sz val="9"/>
            <color indexed="81"/>
            <rFont val="Tahoma"/>
            <family val="2"/>
          </rPr>
          <t>Mario, George, Anthony, Dinnies, Zubair, Mahfooz</t>
        </r>
      </text>
    </comment>
    <comment ref="J948" authorId="0" shapeId="0" xr:uid="{D73B8C0C-3717-49D7-B5AE-3BF74B271319}">
      <text>
        <r>
          <rPr>
            <sz val="9"/>
            <color indexed="81"/>
            <rFont val="Tahoma"/>
            <family val="2"/>
          </rPr>
          <t>Adnan, Salman, Jaffar, Waseem, Faheem, Naque, Kumar, Dinnies, GhurahuGond, Nayaz, Arbaz, Danish, Mokarram, Asif, Sadiq Ali, Sadiq Hussain, Afzal, Mustakim</t>
        </r>
      </text>
    </comment>
    <comment ref="J949" authorId="0" shapeId="0" xr:uid="{5A93BDC3-576E-4673-88CD-854DC8ECDF50}">
      <text>
        <r>
          <rPr>
            <sz val="9"/>
            <color indexed="81"/>
            <rFont val="Tahoma"/>
            <family val="2"/>
          </rPr>
          <t>Erickson, George, Dinnies, Anthony, Mario</t>
        </r>
      </text>
    </comment>
    <comment ref="J950" authorId="0" shapeId="0" xr:uid="{27CAD5CE-3920-4E9C-96A8-B6D420FDDAB1}">
      <text>
        <r>
          <rPr>
            <sz val="9"/>
            <color indexed="81"/>
            <rFont val="Tahoma"/>
            <family val="2"/>
          </rPr>
          <t>Adnan, Sardar, Zubair, Jaffar</t>
        </r>
      </text>
    </comment>
    <comment ref="J951" authorId="0" shapeId="0" xr:uid="{8CB8C290-FFFC-4A93-8BBF-E5024AFEE3BD}">
      <text>
        <r>
          <rPr>
            <sz val="9"/>
            <color indexed="81"/>
            <rFont val="Tahoma"/>
            <family val="2"/>
          </rPr>
          <t>Adnan, Sardar, Salman, Mahfooz</t>
        </r>
      </text>
    </comment>
    <comment ref="J952" authorId="0" shapeId="0" xr:uid="{2BBD5A65-9CDF-4078-AEBC-F550579940B8}">
      <text>
        <r>
          <rPr>
            <sz val="9"/>
            <color indexed="81"/>
            <rFont val="Tahoma"/>
            <family val="2"/>
          </rPr>
          <t>Mario, George, Anthony, Dinnies, Zubair, Mahfooz</t>
        </r>
      </text>
    </comment>
    <comment ref="J953" authorId="0" shapeId="0" xr:uid="{4AB5BAF0-25BD-4E43-9BFE-B3D96140C455}">
      <text>
        <r>
          <rPr>
            <sz val="9"/>
            <color indexed="81"/>
            <rFont val="Tahoma"/>
            <family val="2"/>
          </rPr>
          <t>Adnan, Salman, Jaffar, Waseem, Faheem, Naque, Kumar, Dinnies, GhurahuGond, Nayaz, Arbaz, Danish, Mokarram, Asif, Sadiq Ali, Sadiq Hussain, Afzal, Mustakim</t>
        </r>
      </text>
    </comment>
    <comment ref="J954" authorId="0" shapeId="0" xr:uid="{5CA44C61-FB1F-4E91-A112-70945A8DB516}">
      <text>
        <r>
          <rPr>
            <sz val="9"/>
            <color indexed="81"/>
            <rFont val="Tahoma"/>
            <family val="2"/>
          </rPr>
          <t>Adnan, Sardar, Zubair, Jaffar</t>
        </r>
      </text>
    </comment>
    <comment ref="J955" authorId="0" shapeId="0" xr:uid="{32AA3A24-F07B-4444-BD62-758A2628BB32}">
      <text>
        <r>
          <rPr>
            <sz val="9"/>
            <color indexed="81"/>
            <rFont val="Tahoma"/>
            <family val="2"/>
          </rPr>
          <t>Adnan, Sardar, Salman, Mahfooz</t>
        </r>
      </text>
    </comment>
    <comment ref="J956" authorId="0" shapeId="0" xr:uid="{5AD3C6FD-46B0-4FB4-BE6E-66B6356CD8A4}">
      <text>
        <r>
          <rPr>
            <sz val="9"/>
            <color indexed="81"/>
            <rFont val="Tahoma"/>
            <family val="2"/>
          </rPr>
          <t>Mario, George, Anthony, Dinnies, Zubair, Mahfooz</t>
        </r>
      </text>
    </comment>
    <comment ref="J957" authorId="0" shapeId="0" xr:uid="{A6C768DA-5C5D-4619-B76A-00EBCC4B6FBA}">
      <text>
        <r>
          <rPr>
            <sz val="9"/>
            <color indexed="81"/>
            <rFont val="Tahoma"/>
            <family val="2"/>
          </rPr>
          <t>Adnan, Salman, Jaffar, Waseem, Faheem, Naque, Kumar, Dinnies, GhurahuGond, Nayaz, Arbaz, Danish, Mokarram, Asif, Sadiq Ali, Sadiq Hussain, Afzal, Mustakim</t>
        </r>
      </text>
    </comment>
    <comment ref="J958" authorId="0" shapeId="0" xr:uid="{78CCBC70-AD55-4954-A246-6CB721BE8C27}">
      <text>
        <r>
          <rPr>
            <sz val="9"/>
            <color indexed="81"/>
            <rFont val="Tahoma"/>
            <family val="2"/>
          </rPr>
          <t>Adnan, Salman, Jaffar, Waseem, Faheem, Naque, Kumar, Dinnies, GhurahuGond, Nayaz, Arbaz, Danish, Mokarram, Asif, Sadiq Ali, Sadiq Hussain, Afzal, Mustakim</t>
        </r>
      </text>
    </comment>
    <comment ref="J959" authorId="0" shapeId="0" xr:uid="{07DB7334-C5C6-492C-9615-41CFF025CD3A}">
      <text>
        <r>
          <rPr>
            <sz val="9"/>
            <color indexed="81"/>
            <rFont val="Tahoma"/>
            <family val="2"/>
          </rPr>
          <t>Adnan, Salman, Jaffar, Waseem, Faheem, Naque, Kumar, Dinnies, GhurahuGond, Nayaz, Arbaz, Danish, Mokarram, Asif, Sadiq Ali, Sadiq Hussain, Afzal, Mustakim</t>
        </r>
      </text>
    </comment>
    <comment ref="J960" authorId="0" shapeId="0" xr:uid="{C4F8B8E8-E11B-4774-B311-2D19DFD1F3A2}">
      <text>
        <r>
          <rPr>
            <sz val="9"/>
            <color indexed="81"/>
            <rFont val="Tahoma"/>
            <family val="2"/>
          </rPr>
          <t>Adnan, Sardar, Zubair, Jaffar</t>
        </r>
      </text>
    </comment>
    <comment ref="J961" authorId="0" shapeId="0" xr:uid="{8128B2C3-410C-4330-8F52-8AA0C7A41EA0}">
      <text>
        <r>
          <rPr>
            <sz val="9"/>
            <color indexed="81"/>
            <rFont val="Tahoma"/>
            <family val="2"/>
          </rPr>
          <t>Adnan, Sardar, Salman, Mahfooz</t>
        </r>
      </text>
    </comment>
    <comment ref="J962" authorId="0" shapeId="0" xr:uid="{3FFA2DD4-90B4-4BEE-8166-201C2D4EBDA1}">
      <text>
        <r>
          <rPr>
            <sz val="9"/>
            <color indexed="81"/>
            <rFont val="Tahoma"/>
            <family val="2"/>
          </rPr>
          <t>Mario, George, Anthony, Dinnies, Zubair, Mahfooz</t>
        </r>
      </text>
    </comment>
    <comment ref="J963" authorId="0" shapeId="0" xr:uid="{EE8DF9A4-F0F1-4E76-81DC-C1112D70991D}">
      <text>
        <r>
          <rPr>
            <sz val="9"/>
            <color indexed="81"/>
            <rFont val="Tahoma"/>
            <family val="2"/>
          </rPr>
          <t>Adnan, Salman, Jaffar, Waseem, Faheem, Naque, Kumar, Dinnies, GhurahuGond, Nayaz, Arbaz, Danish, Mokarram, Asif, Sadiq Ali, Sadiq Hussain, Afzal, Mustakim</t>
        </r>
      </text>
    </comment>
    <comment ref="J964" authorId="0" shapeId="0" xr:uid="{A10EFE7A-DA54-4C33-A394-27BD07DA4C43}">
      <text>
        <r>
          <rPr>
            <sz val="9"/>
            <color indexed="81"/>
            <rFont val="Tahoma"/>
            <family val="2"/>
          </rPr>
          <t>Adnan, Salman, Jaffar, Waseem, Faheem, Naque, Kumar, Dinnies, GhurahuGond, Nayaz, Arbaz, Danish, Mokarram, Asif, Sadiq Ali, Sadiq Hussain, Afzal, Mustakim</t>
        </r>
      </text>
    </comment>
    <comment ref="J965" authorId="0" shapeId="0" xr:uid="{2EB2C35C-17E7-4498-B715-6D028CB5255E}">
      <text>
        <r>
          <rPr>
            <sz val="9"/>
            <color indexed="81"/>
            <rFont val="Tahoma"/>
            <family val="2"/>
          </rPr>
          <t>Adnan, Sardar, Zubair, Jaffar</t>
        </r>
      </text>
    </comment>
    <comment ref="J966" authorId="0" shapeId="0" xr:uid="{A1CEC4FA-113B-4124-A32B-03987046C33D}">
      <text>
        <r>
          <rPr>
            <sz val="9"/>
            <color indexed="81"/>
            <rFont val="Tahoma"/>
            <family val="2"/>
          </rPr>
          <t>Adnan, Sardar, Salman, Mahfooz</t>
        </r>
      </text>
    </comment>
    <comment ref="J967" authorId="0" shapeId="0" xr:uid="{5B1A4244-3483-40DB-95C2-FE8F4027EAF4}">
      <text>
        <r>
          <rPr>
            <sz val="9"/>
            <color indexed="81"/>
            <rFont val="Tahoma"/>
            <family val="2"/>
          </rPr>
          <t>Mario, George, Anthony, Dinnies, Zubair, Mahfooz</t>
        </r>
      </text>
    </comment>
    <comment ref="J968" authorId="0" shapeId="0" xr:uid="{0A26CD95-62A5-44FE-82E5-EE83E32497FC}">
      <text>
        <r>
          <rPr>
            <sz val="9"/>
            <color indexed="81"/>
            <rFont val="Tahoma"/>
            <family val="2"/>
          </rPr>
          <t>Adnan, Salman, Jaffar, Waseem, Faheem, Naque, Kumar, Dinnies, GhurahuGond, Nayaz, Arbaz, Danish, Mokarram, Asif, Sadiq Ali, Sadiq Hussain, Afzal, Mustakim</t>
        </r>
      </text>
    </comment>
    <comment ref="J969" authorId="0" shapeId="0" xr:uid="{F5FC32A3-BF7D-4D89-91C6-852FCDF53837}">
      <text>
        <r>
          <rPr>
            <sz val="9"/>
            <color indexed="81"/>
            <rFont val="Tahoma"/>
            <family val="2"/>
          </rPr>
          <t>Adnan, Sardar, Zubair, Jaffar</t>
        </r>
      </text>
    </comment>
    <comment ref="J970" authorId="0" shapeId="0" xr:uid="{2120899D-0BAA-4C58-84A4-9F85854BD362}">
      <text>
        <r>
          <rPr>
            <sz val="9"/>
            <color indexed="81"/>
            <rFont val="Tahoma"/>
            <family val="2"/>
          </rPr>
          <t>Adnan, Sardar, Salman, Mahfooz</t>
        </r>
      </text>
    </comment>
    <comment ref="J971" authorId="0" shapeId="0" xr:uid="{1EF81A2F-1729-40BD-8274-86D7F5E59927}">
      <text>
        <r>
          <rPr>
            <sz val="9"/>
            <color indexed="81"/>
            <rFont val="Tahoma"/>
            <family val="2"/>
          </rPr>
          <t>Mario, George, Anthony, Dinnies, Zubair, Mahfooz</t>
        </r>
      </text>
    </comment>
    <comment ref="J972" authorId="0" shapeId="0" xr:uid="{F8CD04D2-B9B6-47D2-B1B8-104EA6FF3549}">
      <text>
        <r>
          <rPr>
            <sz val="9"/>
            <color indexed="81"/>
            <rFont val="Tahoma"/>
            <family val="2"/>
          </rPr>
          <t>Adnan, Salman, Jaffar, Waseem, Faheem, Naque, Kumar, Dinnies, GhurahuGond, Nayaz, Arbaz, Danish, Mokarram, Asif, Sadiq Ali, Sadiq Hussain, Afzal, Mustakim</t>
        </r>
      </text>
    </comment>
    <comment ref="J973" authorId="0" shapeId="0" xr:uid="{3BEB26C6-29F1-4C93-837E-B75993290782}">
      <text>
        <r>
          <rPr>
            <sz val="9"/>
            <color indexed="81"/>
            <rFont val="Tahoma"/>
            <family val="2"/>
          </rPr>
          <t>Adnan, Sardar, Zubair, Jaffar</t>
        </r>
      </text>
    </comment>
    <comment ref="J974" authorId="0" shapeId="0" xr:uid="{63CF3330-3A6D-4D1F-8282-AC3240821451}">
      <text>
        <r>
          <rPr>
            <sz val="9"/>
            <color indexed="81"/>
            <rFont val="Tahoma"/>
            <family val="2"/>
          </rPr>
          <t>Adnan, Sardar, Salman, Mahfooz</t>
        </r>
      </text>
    </comment>
    <comment ref="J975" authorId="0" shapeId="0" xr:uid="{DD1DDFD9-52DC-4E0D-B155-FFC3C208B9D9}">
      <text>
        <r>
          <rPr>
            <sz val="9"/>
            <color indexed="81"/>
            <rFont val="Tahoma"/>
            <family val="2"/>
          </rPr>
          <t>Adnan, Salman, Jaffar, Waseem, Faheem, Naque, Kumar, Dinnies, GhurahuGond, Nayaz, Arbaz, Danish, Mokarram, Asif, Sadiq Ali, Sadiq Hussain, Afzal, Mustakim</t>
        </r>
      </text>
    </comment>
    <comment ref="J976" authorId="0" shapeId="0" xr:uid="{6D39FD81-90B3-47DD-86EB-E042BF7E269A}">
      <text>
        <r>
          <rPr>
            <sz val="9"/>
            <color indexed="81"/>
            <rFont val="Tahoma"/>
            <family val="2"/>
          </rPr>
          <t>Adnan, Sardar, Zubair, Jaffar</t>
        </r>
      </text>
    </comment>
    <comment ref="J977" authorId="0" shapeId="0" xr:uid="{C6A6C2B7-080C-4DFF-A769-F986C8F24DA8}">
      <text>
        <r>
          <rPr>
            <sz val="9"/>
            <color indexed="81"/>
            <rFont val="Tahoma"/>
            <family val="2"/>
          </rPr>
          <t>Adnan, Sardar, Salman, Mahfooz</t>
        </r>
      </text>
    </comment>
    <comment ref="J978" authorId="0" shapeId="0" xr:uid="{5677CD88-25FE-4CB3-B89F-C7929CC9D4D6}">
      <text>
        <r>
          <rPr>
            <sz val="9"/>
            <color indexed="81"/>
            <rFont val="Tahoma"/>
            <family val="2"/>
          </rPr>
          <t>Mario, George, Anthony, Dinnies, Zubair, Mahfooz</t>
        </r>
      </text>
    </comment>
    <comment ref="J979" authorId="0" shapeId="0" xr:uid="{8B3A4E8A-531C-46F6-93CC-DE2CFA3105C1}">
      <text>
        <r>
          <rPr>
            <sz val="9"/>
            <color indexed="81"/>
            <rFont val="Tahoma"/>
            <family val="2"/>
          </rPr>
          <t>Adnan, Salman, Jaffar, Waseem, Faheem, Naque, Kumar, Dinnies, GhurahuGond, Nayaz, Arbaz, Danish, Mokarram, Asif, Sadiq Ali, Sadiq Hussain, Afzal, Mustakim</t>
        </r>
      </text>
    </comment>
    <comment ref="J980" authorId="0" shapeId="0" xr:uid="{CDB847F1-E8AC-4EA5-8DD1-5767D2DAE0AD}">
      <text>
        <r>
          <rPr>
            <sz val="9"/>
            <color indexed="81"/>
            <rFont val="Tahoma"/>
            <family val="2"/>
          </rPr>
          <t>Adnan, Salman, Jaffar, Waseem, Faheem, Naque, Kumar, Dinnies, GhurahuGond, Nayaz, Arbaz, Danish, Mokarram, Asif, Sadiq Ali, Sadiq Hussain, Afzal, Mustakim</t>
        </r>
      </text>
    </comment>
    <comment ref="J981" authorId="0" shapeId="0" xr:uid="{096088B1-B855-4BB0-9585-05678EF43075}">
      <text>
        <r>
          <rPr>
            <sz val="9"/>
            <color indexed="81"/>
            <rFont val="Tahoma"/>
            <family val="2"/>
          </rPr>
          <t>Adnan, Salman, Jaffar, Waseem, Faheem, Naque, Kumar, Dinnies, GhurahuGond, Nayaz, Arbaz, Danish, Mokarram, Asif, Sadiq Ali, Sadiq Hussain, Afzal, Mustakim</t>
        </r>
      </text>
    </comment>
    <comment ref="J982" authorId="0" shapeId="0" xr:uid="{51C321BD-3D02-4CF5-A345-EE2B7FCC9FB4}">
      <text>
        <r>
          <rPr>
            <sz val="9"/>
            <color indexed="81"/>
            <rFont val="Tahoma"/>
            <family val="2"/>
          </rPr>
          <t>Adnan, Salman, Jaffar, Waseem, Faheem, Naque, Kumar, Dinnies, GhurahuGond, Nayaz, Arbaz, Danish, Mokarram, Asif, Sadiq Ali, Sadiq Hussain, Afzal, Mustakim</t>
        </r>
      </text>
    </comment>
    <comment ref="J983" authorId="0" shapeId="0" xr:uid="{AA546E3A-5F24-4420-ABB0-218F83EA72FD}">
      <text>
        <r>
          <rPr>
            <sz val="9"/>
            <color indexed="81"/>
            <rFont val="Tahoma"/>
            <family val="2"/>
          </rPr>
          <t>Adnan, Sardar, Zubair, Jaffar</t>
        </r>
      </text>
    </comment>
    <comment ref="J984" authorId="0" shapeId="0" xr:uid="{38697347-7ABC-46B4-90D9-4932A626B20F}">
      <text>
        <r>
          <rPr>
            <sz val="9"/>
            <color indexed="81"/>
            <rFont val="Tahoma"/>
            <family val="2"/>
          </rPr>
          <t>Adnan, Sardar, Salman, Mahfooz</t>
        </r>
      </text>
    </comment>
    <comment ref="J985" authorId="0" shapeId="0" xr:uid="{30A02C0D-121D-420C-8A6F-43EB31A9AEAB}">
      <text>
        <r>
          <rPr>
            <sz val="9"/>
            <color indexed="81"/>
            <rFont val="Tahoma"/>
            <family val="2"/>
          </rPr>
          <t>Mario, George, Anthony, Dinnies, Zubair, Mahfooz</t>
        </r>
      </text>
    </comment>
    <comment ref="J986" authorId="0" shapeId="0" xr:uid="{C511C9EF-1684-41D8-9829-713FC2907CFC}">
      <text>
        <r>
          <rPr>
            <sz val="9"/>
            <color indexed="81"/>
            <rFont val="Tahoma"/>
            <family val="2"/>
          </rPr>
          <t>Adnan, Sardar, Zubair, Jaffar</t>
        </r>
      </text>
    </comment>
    <comment ref="J987" authorId="0" shapeId="0" xr:uid="{30675AAC-411F-49B8-BCCA-CF1400B83B64}">
      <text>
        <r>
          <rPr>
            <sz val="9"/>
            <color indexed="81"/>
            <rFont val="Tahoma"/>
            <family val="2"/>
          </rPr>
          <t>Adnan, Sardar, Salman, Mahfooz</t>
        </r>
      </text>
    </comment>
    <comment ref="J988" authorId="0" shapeId="0" xr:uid="{E96AE44F-5403-4F61-AC21-87CFEBE2438B}">
      <text>
        <r>
          <rPr>
            <sz val="9"/>
            <color indexed="81"/>
            <rFont val="Tahoma"/>
            <family val="2"/>
          </rPr>
          <t>Mario, George, Anthony, Dinnies, Zubair, Mahfooz</t>
        </r>
      </text>
    </comment>
    <comment ref="J989" authorId="0" shapeId="0" xr:uid="{B396B45E-5095-4CBF-86F6-2E112EACE48F}">
      <text>
        <r>
          <rPr>
            <sz val="9"/>
            <color indexed="81"/>
            <rFont val="Tahoma"/>
            <family val="2"/>
          </rPr>
          <t>Adnan, Salman, Jaffar, Waseem, Faheem, Naque, Kumar, Dinnies, GhurahuGond, Nayaz, Arbaz, Danish, Mokarram, Asif, Sadiq Ali, Sadiq Hussain, Afzal, Mustakim</t>
        </r>
      </text>
    </comment>
    <comment ref="J990" authorId="0" shapeId="0" xr:uid="{8013F7A9-E6CE-419B-917A-AED9D3A96471}">
      <text>
        <r>
          <rPr>
            <sz val="9"/>
            <color indexed="81"/>
            <rFont val="Tahoma"/>
            <family val="2"/>
          </rPr>
          <t>Adnan, Sardar, Zubair, Jaffar</t>
        </r>
      </text>
    </comment>
    <comment ref="J991" authorId="0" shapeId="0" xr:uid="{B2ABCD14-B53D-4BEC-ADC1-F0008753C7EB}">
      <text>
        <r>
          <rPr>
            <sz val="9"/>
            <color indexed="81"/>
            <rFont val="Tahoma"/>
            <family val="2"/>
          </rPr>
          <t>Adnan, Sardar, Salman, Mahfooz</t>
        </r>
      </text>
    </comment>
    <comment ref="J992" authorId="0" shapeId="0" xr:uid="{71C23A47-6E70-409F-86E6-EB3B7BB729B3}">
      <text>
        <r>
          <rPr>
            <sz val="9"/>
            <color indexed="81"/>
            <rFont val="Tahoma"/>
            <family val="2"/>
          </rPr>
          <t>Mario, George, Anthony, Dinnies, Zubair, Mahfooz</t>
        </r>
      </text>
    </comment>
    <comment ref="J993" authorId="0" shapeId="0" xr:uid="{319BF58A-AC1E-47D1-81A0-916C2870BA9E}">
      <text>
        <r>
          <rPr>
            <sz val="9"/>
            <color indexed="81"/>
            <rFont val="Tahoma"/>
            <family val="2"/>
          </rPr>
          <t>Adnan, Salman, Jaffar, Waseem, Faheem, Naque, Kumar, Dinnies, GhurahuGond, Nayaz, Arbaz, Danish, Mokarram, Asif, Sadiq Ali, Sadiq Hussain, Afzal, Mustakim</t>
        </r>
      </text>
    </comment>
    <comment ref="J994" authorId="0" shapeId="0" xr:uid="{A6216315-81B6-4B6B-9BBF-42FA87AD280C}">
      <text>
        <r>
          <rPr>
            <sz val="9"/>
            <color indexed="81"/>
            <rFont val="Tahoma"/>
            <family val="2"/>
          </rPr>
          <t>Adnan, Salman, Jaffar, Waseem, Faheem, Naque, Kumar, Dinnies, GhurahuGond, Nayaz, Arbaz, Danish, Mokarram, Asif, Sadiq Ali, Sadiq Hussain, Afzal, Mustakim</t>
        </r>
      </text>
    </comment>
    <comment ref="J995" authorId="0" shapeId="0" xr:uid="{8591BEFC-B2CC-417A-AA52-66AC27F067FB}">
      <text>
        <r>
          <rPr>
            <sz val="9"/>
            <color indexed="81"/>
            <rFont val="Tahoma"/>
            <family val="2"/>
          </rPr>
          <t>Adnan, Sardar, Zubair, Jaffar</t>
        </r>
      </text>
    </comment>
    <comment ref="J996" authorId="0" shapeId="0" xr:uid="{807EFD88-24DF-4742-A56E-8034FE4AD27F}">
      <text>
        <r>
          <rPr>
            <sz val="9"/>
            <color indexed="81"/>
            <rFont val="Tahoma"/>
            <family val="2"/>
          </rPr>
          <t>Adnan, Sardar, Salman, Mahfooz</t>
        </r>
      </text>
    </comment>
    <comment ref="J997" authorId="0" shapeId="0" xr:uid="{D2D10F0A-609D-4593-A360-4DB779C6255D}">
      <text>
        <r>
          <rPr>
            <sz val="9"/>
            <color indexed="81"/>
            <rFont val="Tahoma"/>
            <family val="2"/>
          </rPr>
          <t>Mario, George, Anthony, Dinnies, Zubair, Mahfooz</t>
        </r>
      </text>
    </comment>
    <comment ref="J998" authorId="0" shapeId="0" xr:uid="{23A22547-1C14-4199-82F6-FF01FACB8F57}">
      <text>
        <r>
          <rPr>
            <sz val="9"/>
            <color indexed="81"/>
            <rFont val="Tahoma"/>
            <family val="2"/>
          </rPr>
          <t>Adnan, Salman, Jaffar, Waseem, Faheem, Naque, Kumar, Dinnies, GhurahuGond, Nayaz, Arbaz, Danish, Mokarram, Asif, Sadiq Ali, Sadiq Hussain, Afzal, Mustakim</t>
        </r>
      </text>
    </comment>
    <comment ref="J999" authorId="0" shapeId="0" xr:uid="{FBAB7F69-95A3-4D6F-BA80-076016030B9B}">
      <text>
        <r>
          <rPr>
            <sz val="9"/>
            <color indexed="81"/>
            <rFont val="Tahoma"/>
            <family val="2"/>
          </rPr>
          <t>Adnan, Salman, Jaffar, Waseem, Faheem, Naque, Kumar, Dinnies, GhurahuGond, Nayaz, Arbaz, Danish, Mokarram, Asif, Sadiq Ali, Sadiq Hussain, Afzal, Mustakim</t>
        </r>
      </text>
    </comment>
    <comment ref="J1000" authorId="0" shapeId="0" xr:uid="{A56DA549-763F-4E9A-804A-13507CA4FB2E}">
      <text>
        <r>
          <rPr>
            <sz val="9"/>
            <color indexed="81"/>
            <rFont val="Tahoma"/>
            <family val="2"/>
          </rPr>
          <t>Adnan, Sardar, Zubair, Jaffar</t>
        </r>
      </text>
    </comment>
    <comment ref="J1001" authorId="0" shapeId="0" xr:uid="{1370059B-2259-4A71-9AE6-CFAA0532F928}">
      <text>
        <r>
          <rPr>
            <sz val="9"/>
            <color indexed="81"/>
            <rFont val="Tahoma"/>
            <family val="2"/>
          </rPr>
          <t>Adnan, Sardar, Salman, Mahfooz</t>
        </r>
      </text>
    </comment>
    <comment ref="J1002" authorId="0" shapeId="0" xr:uid="{DAC2FADE-CE55-49BA-8F98-61147866C391}">
      <text>
        <r>
          <rPr>
            <sz val="9"/>
            <color indexed="81"/>
            <rFont val="Tahoma"/>
            <family val="2"/>
          </rPr>
          <t>Mario, George, Anthony, Dinnies, Zubair, Mahfooz</t>
        </r>
      </text>
    </comment>
    <comment ref="J1003" authorId="0" shapeId="0" xr:uid="{0B13136F-F00C-4305-9CE9-596F2A4C4A43}">
      <text>
        <r>
          <rPr>
            <sz val="9"/>
            <color indexed="81"/>
            <rFont val="Tahoma"/>
            <family val="2"/>
          </rPr>
          <t>Adnan, Salman, Jaffar, Waseem, Faheem, Naque, Kumar, Dinnies, GhurahuGond, Nayaz, Arbaz, Danish, Mokarram, Asif, Sadiq Ali, Sadiq Hussain, Afzal, Mustakim</t>
        </r>
      </text>
    </comment>
    <comment ref="J1004" authorId="0" shapeId="0" xr:uid="{B0C0ED1A-C6B6-4FEC-B866-D1520D1443B1}">
      <text>
        <r>
          <rPr>
            <sz val="9"/>
            <color indexed="81"/>
            <rFont val="Tahoma"/>
            <family val="2"/>
          </rPr>
          <t>Adnan, Sardar, Zubair, Jaffar</t>
        </r>
      </text>
    </comment>
    <comment ref="J1005" authorId="0" shapeId="0" xr:uid="{C7D5C8EE-9C4C-4640-81CC-B8464493969F}">
      <text>
        <r>
          <rPr>
            <sz val="9"/>
            <color indexed="81"/>
            <rFont val="Tahoma"/>
            <family val="2"/>
          </rPr>
          <t>Adnan, Sardar, Salman, Mahfooz</t>
        </r>
      </text>
    </comment>
    <comment ref="J1006" authorId="0" shapeId="0" xr:uid="{009ACFF4-46B7-45B8-9C64-556E6C8DFE9C}">
      <text>
        <r>
          <rPr>
            <sz val="9"/>
            <color indexed="81"/>
            <rFont val="Tahoma"/>
            <family val="2"/>
          </rPr>
          <t>Mario, George, Anthony, Dinnies, Zubair, Mahfooz</t>
        </r>
      </text>
    </comment>
    <comment ref="J1007" authorId="0" shapeId="0" xr:uid="{4AF4240F-5CA4-4B2A-B576-27CA65792A99}">
      <text>
        <r>
          <rPr>
            <sz val="9"/>
            <color indexed="81"/>
            <rFont val="Tahoma"/>
            <family val="2"/>
          </rPr>
          <t>Adnan, Salman, Jaffar, Waseem, Faheem, Naque, Kumar, Dinnies, GhurahuGond, Nayaz, Arbaz, Danish, Mokarram, Asif, Sadiq Ali, Sadiq Hussain, Afzal, Mustakim</t>
        </r>
      </text>
    </comment>
    <comment ref="J1008" authorId="0" shapeId="0" xr:uid="{4940A754-EEF9-4E0E-9FBA-9F1DB6946B9C}">
      <text>
        <r>
          <rPr>
            <sz val="9"/>
            <color indexed="81"/>
            <rFont val="Tahoma"/>
            <family val="2"/>
          </rPr>
          <t>Adnan, Sardar, Zubair, Jaffar</t>
        </r>
      </text>
    </comment>
    <comment ref="J1009" authorId="0" shapeId="0" xr:uid="{E1FADF82-6474-4D5D-9AA0-A37C6DCFCEEA}">
      <text>
        <r>
          <rPr>
            <sz val="9"/>
            <color indexed="81"/>
            <rFont val="Tahoma"/>
            <family val="2"/>
          </rPr>
          <t>Adnan, Sardar, Salman, Mahfooz</t>
        </r>
      </text>
    </comment>
    <comment ref="J1010" authorId="0" shapeId="0" xr:uid="{F5181064-9193-46A0-A9A2-46EF84F6B52E}">
      <text>
        <r>
          <rPr>
            <sz val="9"/>
            <color indexed="81"/>
            <rFont val="Tahoma"/>
            <family val="2"/>
          </rPr>
          <t>Mario, George, Anthony, Dinnies, Zubair, Mahfooz</t>
        </r>
      </text>
    </comment>
    <comment ref="J1011" authorId="0" shapeId="0" xr:uid="{0C6BAD2F-65C5-4FC3-9D28-EF74E71D60BC}">
      <text>
        <r>
          <rPr>
            <sz val="9"/>
            <color indexed="81"/>
            <rFont val="Tahoma"/>
            <family val="2"/>
          </rPr>
          <t>Adnan, Salman, Jaffar, Waseem, Faheem, Naque, Kumar, Dinnies, GhurahuGond, Nayaz, Arbaz, Danish, Mokarram, Asif, Sadiq Ali, Sadiq Hussain, Afzal, Mustakim</t>
        </r>
      </text>
    </comment>
    <comment ref="J1012" authorId="0" shapeId="0" xr:uid="{F8DDB70C-5ED8-41BD-AAFE-0C7DABBE35F8}">
      <text>
        <r>
          <rPr>
            <sz val="9"/>
            <color indexed="81"/>
            <rFont val="Tahoma"/>
            <family val="2"/>
          </rPr>
          <t>Adnan, Sardar, Zubair, Jaffar</t>
        </r>
      </text>
    </comment>
    <comment ref="J1013" authorId="0" shapeId="0" xr:uid="{1AA0A0B5-D0AA-4061-B3C3-087B19C2A216}">
      <text>
        <r>
          <rPr>
            <sz val="9"/>
            <color indexed="81"/>
            <rFont val="Tahoma"/>
            <family val="2"/>
          </rPr>
          <t>Adnan, Sardar, Salman, Mahfooz</t>
        </r>
      </text>
    </comment>
    <comment ref="J1014" authorId="0" shapeId="0" xr:uid="{6CF670AE-C628-4482-BE11-0D67875C74C1}">
      <text>
        <r>
          <rPr>
            <sz val="9"/>
            <color indexed="81"/>
            <rFont val="Tahoma"/>
            <family val="2"/>
          </rPr>
          <t>Mario, George, Anthony, Dinnies, Zubair, Mahfooz</t>
        </r>
      </text>
    </comment>
    <comment ref="J1015" authorId="0" shapeId="0" xr:uid="{21557B71-4240-4302-9795-58AF7B296157}">
      <text>
        <r>
          <rPr>
            <sz val="9"/>
            <color indexed="81"/>
            <rFont val="Tahoma"/>
            <family val="2"/>
          </rPr>
          <t>Adnan, Salman, Jaffar, Waseem, Faheem, Naque, Kumar, Dinnies, GhurahuGond, Nayaz, Arbaz, Danish, Mokarram, Asif, Sadiq Ali, Sadiq Hussain, Afzal, Mustakim</t>
        </r>
      </text>
    </comment>
    <comment ref="J1016" authorId="0" shapeId="0" xr:uid="{4B961EDA-CA44-4FC9-A231-E4F6DC853405}">
      <text>
        <r>
          <rPr>
            <sz val="9"/>
            <color indexed="81"/>
            <rFont val="Tahoma"/>
            <family val="2"/>
          </rPr>
          <t>Adnan, Salman, Jaffar, Waseem, Faheem, Naque, Kumar, Dinnies, GhurahuGond, Nayaz, Arbaz, Danish, Mokarram, Asif, Sadiq Ali, Sadiq Hussain, Afzal, Mustakim</t>
        </r>
      </text>
    </comment>
    <comment ref="J1017" authorId="0" shapeId="0" xr:uid="{AAE8641A-5C61-45AD-9004-125D8730AB7A}">
      <text>
        <r>
          <rPr>
            <sz val="9"/>
            <color indexed="81"/>
            <rFont val="Tahoma"/>
            <family val="2"/>
          </rPr>
          <t>Adnan, Salman, Jaffar, Waseem, Faheem, Naque, Kumar, Dinnies, GhurahuGond, Nayaz, Arbaz, Danish, Mokarram, Asif, Sadiq Ali, Sadiq Hussain, Afzal, Mustakim</t>
        </r>
      </text>
    </comment>
    <comment ref="J1018" authorId="0" shapeId="0" xr:uid="{CA7B4243-8150-4687-9CCB-5F1A82DA7FE0}">
      <text>
        <r>
          <rPr>
            <sz val="9"/>
            <color indexed="81"/>
            <rFont val="Tahoma"/>
            <family val="2"/>
          </rPr>
          <t>Adnan, Salman, Jaffar, Waseem, Faheem, Naque, Kumar, Dinnies, GhurahuGond, Nayaz, Arbaz, Danish, Mokarram, Asif, Sadiq Ali, Sadiq Hussain, Afzal, Mustakim</t>
        </r>
      </text>
    </comment>
    <comment ref="J1019" authorId="0" shapeId="0" xr:uid="{3AA16839-2385-4E73-9427-FEC2DC0443D9}">
      <text>
        <r>
          <rPr>
            <sz val="9"/>
            <color indexed="81"/>
            <rFont val="Tahoma"/>
            <family val="2"/>
          </rPr>
          <t>Adnan, Sardar, Zubair, Jaffar</t>
        </r>
      </text>
    </comment>
    <comment ref="J1020" authorId="0" shapeId="0" xr:uid="{056A2C50-C5EF-49F1-9306-B5813C35ECAB}">
      <text>
        <r>
          <rPr>
            <sz val="9"/>
            <color indexed="81"/>
            <rFont val="Tahoma"/>
            <family val="2"/>
          </rPr>
          <t>Adnan, Sardar, Zubair, Jaffar</t>
        </r>
      </text>
    </comment>
    <comment ref="J1021" authorId="0" shapeId="0" xr:uid="{D8C2F535-F4CE-4A65-83B6-11FA69323DD0}">
      <text>
        <r>
          <rPr>
            <sz val="9"/>
            <color indexed="81"/>
            <rFont val="Tahoma"/>
            <family val="2"/>
          </rPr>
          <t>Adnan, Sardar, Salman, Mahfooz</t>
        </r>
      </text>
    </comment>
    <comment ref="J1022" authorId="0" shapeId="0" xr:uid="{BC0B5FAB-F301-4B92-907D-FB1889F6B7A6}">
      <text>
        <r>
          <rPr>
            <sz val="9"/>
            <color indexed="81"/>
            <rFont val="Tahoma"/>
            <family val="2"/>
          </rPr>
          <t>Mario, George, Anthony, Dinnies, Zubair, Mahfooz</t>
        </r>
      </text>
    </comment>
    <comment ref="J1023" authorId="0" shapeId="0" xr:uid="{5C75C688-EFE6-424A-B691-3324C87295CF}">
      <text>
        <r>
          <rPr>
            <sz val="9"/>
            <color indexed="81"/>
            <rFont val="Tahoma"/>
            <family val="2"/>
          </rPr>
          <t>Adnan, Salman, Jaffar, Waseem, Faheem, Naque, Kumar, Dinnies, GhurahuGond, Nayaz, Arbaz, Danish, Mokarram, Asif, Sadiq Ali, Sadiq Hussain, Afzal, Mustakim</t>
        </r>
      </text>
    </comment>
    <comment ref="J1024" authorId="0" shapeId="0" xr:uid="{4813BF22-663B-4B83-959F-26915801FCDA}">
      <text>
        <r>
          <rPr>
            <sz val="9"/>
            <color indexed="81"/>
            <rFont val="Tahoma"/>
            <family val="2"/>
          </rPr>
          <t>Adnan, Salman, Jaffar, Waseem, Faheem, Naque, Kumar, Dinnies, GhurahuGond, Nayaz, Arbaz, Danish, Mokarram, Asif, Sadiq Ali, Sadiq Hussain, Afzal, Mustakim</t>
        </r>
      </text>
    </comment>
    <comment ref="J1025" authorId="0" shapeId="0" xr:uid="{60B22A1F-ABD8-42DA-B10F-590A07BFB99F}">
      <text>
        <r>
          <rPr>
            <sz val="9"/>
            <color indexed="81"/>
            <rFont val="Tahoma"/>
            <family val="2"/>
          </rPr>
          <t>Adnan, Salman, Jaffar, Waseem, Faheem, Naque, Kumar, Dinnies, GhurahuGond, Nayaz, Arbaz, Danish, Mokarram, Asif, Sadiq Ali, Sadiq Hussain, Afzal, Mustakim</t>
        </r>
      </text>
    </comment>
    <comment ref="J1026" authorId="0" shapeId="0" xr:uid="{4DFBE23B-070F-4207-B921-F6495C388485}">
      <text>
        <r>
          <rPr>
            <sz val="9"/>
            <color indexed="81"/>
            <rFont val="Tahoma"/>
            <family val="2"/>
          </rPr>
          <t>Adnan, Salman, Jaffar, Waseem, Faheem, Naque, Kumar, Dinnies, GhurahuGond, Nayaz, Arbaz, Danish, Mokarram, Asif, Sadiq Ali, Sadiq Hussain, Afzal, Mustakim</t>
        </r>
      </text>
    </comment>
    <comment ref="J1027" authorId="0" shapeId="0" xr:uid="{B7DD5B12-A753-40B7-86D1-4046CD85E48C}">
      <text>
        <r>
          <rPr>
            <sz val="9"/>
            <color indexed="81"/>
            <rFont val="Tahoma"/>
            <family val="2"/>
          </rPr>
          <t>Jaffar, Sardar</t>
        </r>
      </text>
    </comment>
    <comment ref="J1028" authorId="0" shapeId="0" xr:uid="{AD92D9BF-A851-4A42-A128-1A49F3F361A9}">
      <text>
        <r>
          <rPr>
            <sz val="9"/>
            <color indexed="81"/>
            <rFont val="Tahoma"/>
            <family val="2"/>
          </rPr>
          <t>Jaffar, Sardar</t>
        </r>
      </text>
    </comment>
    <comment ref="J1029" authorId="0" shapeId="0" xr:uid="{7DA9A5F4-CC89-4829-95A7-8DF76BFE16E2}">
      <text>
        <r>
          <rPr>
            <sz val="9"/>
            <color indexed="81"/>
            <rFont val="Tahoma"/>
            <family val="2"/>
          </rPr>
          <t>Adnan, Sardar, Zubair, Jaffar</t>
        </r>
      </text>
    </comment>
    <comment ref="J1030" authorId="0" shapeId="0" xr:uid="{8BB2464C-ABE1-4198-8131-C98580D341F4}">
      <text>
        <r>
          <rPr>
            <sz val="9"/>
            <color indexed="81"/>
            <rFont val="Tahoma"/>
            <family val="2"/>
          </rPr>
          <t>Adnan, Sardar, Salman, Mahfooz</t>
        </r>
      </text>
    </comment>
    <comment ref="J1031" authorId="0" shapeId="0" xr:uid="{3DC9338A-70F9-444C-A6B4-98DAB2959753}">
      <text>
        <r>
          <rPr>
            <sz val="9"/>
            <color indexed="81"/>
            <rFont val="Tahoma"/>
            <family val="2"/>
          </rPr>
          <t>Mario, George, Anthony, Dinnies, Zubair, Mahfooz</t>
        </r>
      </text>
    </comment>
    <comment ref="J1032" authorId="0" shapeId="0" xr:uid="{955EEED3-AF5E-4B83-8E06-56E2DE180ABE}">
      <text>
        <r>
          <rPr>
            <sz val="9"/>
            <color indexed="81"/>
            <rFont val="Tahoma"/>
            <family val="2"/>
          </rPr>
          <t>Adnan, Salman, Jaffar, Waseem, Faheem, Naque, Kumar, Dinnies, GhurahuGond, Nayaz, Arbaz, Danish, Mokarram, Asif, Sadiq Ali, Sadiq Hussain, Afzal, Mustakim</t>
        </r>
      </text>
    </comment>
    <comment ref="J1033" authorId="0" shapeId="0" xr:uid="{3ADE0E0A-9DBC-49E2-8138-71DA15FDBFA6}">
      <text>
        <r>
          <rPr>
            <sz val="9"/>
            <color indexed="81"/>
            <rFont val="Tahoma"/>
            <family val="2"/>
          </rPr>
          <t>Adnan, Salman, Jaffar, Waseem, Faheem, Naque, Kumar, Dinnies, GhurahuGond, Nayaz, Arbaz, Danish, Mokarram, Asif, Sadiq Ali, Sadiq Hussain, Afzal, Mustakim</t>
        </r>
      </text>
    </comment>
    <comment ref="J1034" authorId="0" shapeId="0" xr:uid="{09B4AEF1-35F3-45A3-8B65-22AA61306D2D}">
      <text>
        <r>
          <rPr>
            <sz val="9"/>
            <color indexed="81"/>
            <rFont val="Tahoma"/>
            <family val="2"/>
          </rPr>
          <t>Adnan, Salman, Jaffar, Waseem, Faheem, Naque, Kumar, Dinnies, GhurahuGond, Nayaz, Arbaz, Danish, Mokarram, Asif, Sadiq Ali, Sadiq Hussain, Afzal, Mustakim</t>
        </r>
      </text>
    </comment>
    <comment ref="J1035" authorId="0" shapeId="0" xr:uid="{782F6F2C-BB71-4FB9-A786-2721142CF3A4}">
      <text>
        <r>
          <rPr>
            <sz val="9"/>
            <color indexed="81"/>
            <rFont val="Tahoma"/>
            <family val="2"/>
          </rPr>
          <t>Adnan, Salman, Jaffar, Waseem, Faheem, Naque, Kumar, Dinnies, GhurahuGond, Nayaz, Arbaz, Danish, Mokarram, Asif, Sadiq Ali, Sadiq Hussain, Afzal, Mustakim</t>
        </r>
      </text>
    </comment>
    <comment ref="J1036" authorId="0" shapeId="0" xr:uid="{55AD9A78-F7ED-4433-A588-CF2269FA9EE1}">
      <text>
        <r>
          <rPr>
            <sz val="9"/>
            <color indexed="81"/>
            <rFont val="Tahoma"/>
            <family val="2"/>
          </rPr>
          <t>Adnan, Salman, Jaffar, Waseem, Faheem, Naque, Kumar, Dinnies, GhurahuGond, Nayaz, Arbaz, Danish, Mokarram, Asif, Sadiq Ali, Sadiq Hussain, Afzal, Mustakim</t>
        </r>
      </text>
    </comment>
    <comment ref="J1037" authorId="0" shapeId="0" xr:uid="{B92AC866-92FC-4EA1-A19A-E179A72CFAD6}">
      <text>
        <r>
          <rPr>
            <sz val="9"/>
            <color indexed="81"/>
            <rFont val="Tahoma"/>
            <family val="2"/>
          </rPr>
          <t>Adnan, Salman, Jaffar, Waseem, Faheem, Naque, Kumar, Dinnies, GhurahuGond, Nayaz, Arbaz, Danish, Mokarram, Asif, Sadiq Ali, Sadiq Hussain, Afzal, Mustakim</t>
        </r>
      </text>
    </comment>
    <comment ref="J1038" authorId="0" shapeId="0" xr:uid="{DD8AFFAF-7D57-4E10-A185-CE6AF30C686E}">
      <text>
        <r>
          <rPr>
            <sz val="9"/>
            <color indexed="81"/>
            <rFont val="Tahoma"/>
            <family val="2"/>
          </rPr>
          <t>Adnan, Salman, Jaffar, Waseem, Faheem, Naque, Kumar, Dinnies, GhurahuGond, Nayaz, Arbaz, Danish, Mokarram, Asif, Sadiq Ali, Sadiq Hussain, Afzal, Mustakim</t>
        </r>
      </text>
    </comment>
    <comment ref="J1039" authorId="0" shapeId="0" xr:uid="{9E777E47-59BB-418E-A790-B40AC9B9CDC4}">
      <text>
        <r>
          <rPr>
            <sz val="9"/>
            <color indexed="81"/>
            <rFont val="Tahoma"/>
            <family val="2"/>
          </rPr>
          <t>Adnan, Sardar, Zubair, Jaffar</t>
        </r>
      </text>
    </comment>
    <comment ref="J1040" authorId="0" shapeId="0" xr:uid="{1C149967-D488-4FF4-ABB2-2D2C9218A08E}">
      <text>
        <r>
          <rPr>
            <sz val="9"/>
            <color indexed="81"/>
            <rFont val="Tahoma"/>
            <family val="2"/>
          </rPr>
          <t>Adnan, Sardar, Salman, Mahfooz</t>
        </r>
      </text>
    </comment>
    <comment ref="J1041" authorId="0" shapeId="0" xr:uid="{EAD02F62-6A23-4BF5-8496-5A934DB356D3}">
      <text>
        <r>
          <rPr>
            <sz val="9"/>
            <color indexed="81"/>
            <rFont val="Tahoma"/>
            <family val="2"/>
          </rPr>
          <t>Mario, George, Anthony, Dinnies, Zubair, Mahfooz</t>
        </r>
      </text>
    </comment>
    <comment ref="J1042" authorId="0" shapeId="0" xr:uid="{DA7773E4-53BA-44A6-8ED8-15CB76BB7981}">
      <text>
        <r>
          <rPr>
            <sz val="9"/>
            <color indexed="81"/>
            <rFont val="Tahoma"/>
            <family val="2"/>
          </rPr>
          <t>Adnan, Salman, Jaffar, Waseem, Faheem, Naque, Kumar, Dinnies, GhurahuGond, Nayaz, Arbaz, Danish, Mokarram, Asif, Sadiq Ali, Sadiq Hussain, Afzal, Mustakim</t>
        </r>
      </text>
    </comment>
    <comment ref="J1043" authorId="0" shapeId="0" xr:uid="{BCA9C029-B68F-4323-BBAD-4A1825F736DD}">
      <text>
        <r>
          <rPr>
            <sz val="9"/>
            <color indexed="81"/>
            <rFont val="Tahoma"/>
            <family val="2"/>
          </rPr>
          <t>Adnan, Salman, Jaffar, Waseem, Faheem, Naque, Kumar, Dinnies, GhurahuGond, Nayaz, Arbaz, Danish, Mokarram, Asif, Sadiq Ali, Sadiq Hussain, Afzal, Mustakim</t>
        </r>
      </text>
    </comment>
    <comment ref="J1044" authorId="0" shapeId="0" xr:uid="{6C06519F-B542-44BB-9A2D-280E31A1A6B5}">
      <text>
        <r>
          <rPr>
            <sz val="9"/>
            <color indexed="81"/>
            <rFont val="Tahoma"/>
            <family val="2"/>
          </rPr>
          <t>Adnan, Salman, Jaffar, Waseem, Faheem, Naque, Kumar, Dinnies, GhurahuGond, Nayaz, Arbaz, Danish, Mokarram, Asif, Sadiq Ali, Sadiq Hussain, Afzal, Mustakim</t>
        </r>
      </text>
    </comment>
    <comment ref="J1045" authorId="0" shapeId="0" xr:uid="{6D1956D0-85CC-4E20-84B2-FE216954EBCC}">
      <text>
        <r>
          <rPr>
            <sz val="9"/>
            <color indexed="81"/>
            <rFont val="Tahoma"/>
            <family val="2"/>
          </rPr>
          <t>Adnan, Sardar, Zubair, Jaffar</t>
        </r>
      </text>
    </comment>
    <comment ref="J1046" authorId="0" shapeId="0" xr:uid="{0B145450-A179-4C8C-8C3A-FF89F0DAFF40}">
      <text>
        <r>
          <rPr>
            <sz val="9"/>
            <color indexed="81"/>
            <rFont val="Tahoma"/>
            <family val="2"/>
          </rPr>
          <t>Adnan, Sardar, Salman, Mahfooz</t>
        </r>
      </text>
    </comment>
    <comment ref="J1047" authorId="0" shapeId="0" xr:uid="{8A578648-C95F-4CFD-BC17-D29D99FBFCE3}">
      <text>
        <r>
          <rPr>
            <sz val="9"/>
            <color indexed="81"/>
            <rFont val="Tahoma"/>
            <family val="2"/>
          </rPr>
          <t>Mario, George, Anthony, Dinnies, Zubair, Mahfooz</t>
        </r>
      </text>
    </comment>
    <comment ref="J1048" authorId="0" shapeId="0" xr:uid="{42202425-F43C-43B2-8863-C36831E83FB0}">
      <text>
        <r>
          <rPr>
            <sz val="9"/>
            <color indexed="81"/>
            <rFont val="Tahoma"/>
            <family val="2"/>
          </rPr>
          <t>Adnan, Salman, Jaffar, Waseem, Faheem, Naque, Kumar, Dinnies, GhurahuGond, Nayaz, Arbaz, Danish, Mokarram, Asif, Sadiq Ali, Sadiq Hussain, Afzal, Mustakim</t>
        </r>
      </text>
    </comment>
    <comment ref="J1049" authorId="0" shapeId="0" xr:uid="{A460587B-23EE-462B-8B0B-EEF1427DAC56}">
      <text>
        <r>
          <rPr>
            <sz val="9"/>
            <color indexed="81"/>
            <rFont val="Tahoma"/>
            <family val="2"/>
          </rPr>
          <t>Adnan, Salman, Jaffar, Waseem, Faheem, Naque, Kumar, Dinnies, GhurahuGond, Nayaz, Arbaz, Danish, Mokarram, Asif, Sadiq Ali, Sadiq Hussain, Afzal, Mustakim</t>
        </r>
      </text>
    </comment>
    <comment ref="J1050" authorId="0" shapeId="0" xr:uid="{318DF7D9-C1ED-4839-9184-A9D1598AF770}">
      <text>
        <r>
          <rPr>
            <sz val="9"/>
            <color indexed="81"/>
            <rFont val="Tahoma"/>
            <family val="2"/>
          </rPr>
          <t>Adnan, Salman, Jaffar, Waseem, Faheem, Naque, Kumar, Dinnies, GhurahuGond, Nayaz, Arbaz, Danish, Mokarram, Asif, Sadiq Ali, Sadiq Hussain, Afzal, Mustakim</t>
        </r>
      </text>
    </comment>
    <comment ref="J1051" authorId="0" shapeId="0" xr:uid="{92F6AFE6-A10C-4F9E-867A-64B20EA19FF3}">
      <text>
        <r>
          <rPr>
            <sz val="9"/>
            <color indexed="81"/>
            <rFont val="Tahoma"/>
            <family val="2"/>
          </rPr>
          <t>Adnan, Sardar, Zubair, Jaffar</t>
        </r>
      </text>
    </comment>
    <comment ref="J1052" authorId="0" shapeId="0" xr:uid="{8418A2C7-F598-4F93-9E88-6F43270B3387}">
      <text>
        <r>
          <rPr>
            <sz val="9"/>
            <color indexed="81"/>
            <rFont val="Tahoma"/>
            <family val="2"/>
          </rPr>
          <t>Adnan, Sardar, Salman, Mahfooz</t>
        </r>
      </text>
    </comment>
    <comment ref="J1053" authorId="0" shapeId="0" xr:uid="{2D585D1A-F5B5-4218-90D7-E07402E08FE7}">
      <text>
        <r>
          <rPr>
            <sz val="9"/>
            <color indexed="81"/>
            <rFont val="Tahoma"/>
            <family val="2"/>
          </rPr>
          <t>Mario, George, Anthony, Dinnies, Zubair, Mahfooz</t>
        </r>
      </text>
    </comment>
    <comment ref="J1054" authorId="0" shapeId="0" xr:uid="{39CEFF02-480E-4203-B449-3E543B90C790}">
      <text>
        <r>
          <rPr>
            <sz val="9"/>
            <color indexed="81"/>
            <rFont val="Tahoma"/>
            <family val="2"/>
          </rPr>
          <t>Adnan, Salman, Jaffar, Waseem, Faheem, Naque, Kumar, Dinnies, GhurahuGond, Nayaz, Arbaz, Danish, Mokarram, Asif, Sadiq Ali, Sadiq Hussain, Afzal, Mustakim</t>
        </r>
      </text>
    </comment>
    <comment ref="J1055" authorId="0" shapeId="0" xr:uid="{6EDE26DB-C730-4DF8-98FE-B33372ED582A}">
      <text>
        <r>
          <rPr>
            <sz val="9"/>
            <color indexed="81"/>
            <rFont val="Tahoma"/>
            <family val="2"/>
          </rPr>
          <t>Adnan, Salman, Jaffar, Waseem, Faheem, Naque, Kumar, Dinnies, GhurahuGond, Nayaz, Arbaz, Danish, Mokarram, Asif, Sadiq Ali, Sadiq Hussain, Afzal, Mustakim</t>
        </r>
      </text>
    </comment>
    <comment ref="J1056" authorId="0" shapeId="0" xr:uid="{254BABC2-C9AB-4849-A836-2FF55FCD3402}">
      <text>
        <r>
          <rPr>
            <sz val="9"/>
            <color indexed="81"/>
            <rFont val="Tahoma"/>
            <family val="2"/>
          </rPr>
          <t>Adnan, Salman, Jaffar, Waseem, Faheem, Naque, Kumar, Dinnies, GhurahuGond, Nayaz, Arbaz, Danish, Mokarram, Asif, Sadiq Ali, Sadiq Hussain, Afzal, Mustakim</t>
        </r>
      </text>
    </comment>
    <comment ref="J1057" authorId="0" shapeId="0" xr:uid="{9E0F3148-4262-48EB-AF45-444940F61339}">
      <text>
        <r>
          <rPr>
            <sz val="9"/>
            <color indexed="81"/>
            <rFont val="Tahoma"/>
            <family val="2"/>
          </rPr>
          <t>Adnan, Salman, Jaffar, Waseem, Faheem, Naque, Kumar, Dinnies, GhurahuGond, Nayaz, Arbaz, Danish, Mokarram, Asif, Sadiq Ali, Sadiq Hussain, Afzal, Mustakim</t>
        </r>
      </text>
    </comment>
    <comment ref="J1058" authorId="0" shapeId="0" xr:uid="{062C728C-6150-43E2-A403-0965DFA5A76D}">
      <text>
        <r>
          <rPr>
            <sz val="9"/>
            <color indexed="81"/>
            <rFont val="Tahoma"/>
            <family val="2"/>
          </rPr>
          <t>Adnan, Sardar, Zubair, Jaffar</t>
        </r>
      </text>
    </comment>
    <comment ref="J1059" authorId="0" shapeId="0" xr:uid="{C518D504-B322-46CE-9E0F-B54E6DA18AC7}">
      <text>
        <r>
          <rPr>
            <sz val="9"/>
            <color indexed="81"/>
            <rFont val="Tahoma"/>
            <family val="2"/>
          </rPr>
          <t>Adnan, Sardar, Salman, Mahfooz</t>
        </r>
      </text>
    </comment>
    <comment ref="J1060" authorId="0" shapeId="0" xr:uid="{1C29F46E-6B26-4BCD-B568-1C0155CE5143}">
      <text>
        <r>
          <rPr>
            <sz val="9"/>
            <color indexed="81"/>
            <rFont val="Tahoma"/>
            <family val="2"/>
          </rPr>
          <t>Mario, George, Anthony, Dinnies, Zubair, Mahfooz</t>
        </r>
      </text>
    </comment>
    <comment ref="J1061" authorId="0" shapeId="0" xr:uid="{1606E33B-CB0D-4831-97A5-018A6B3EF5BE}">
      <text>
        <r>
          <rPr>
            <sz val="9"/>
            <color indexed="81"/>
            <rFont val="Tahoma"/>
            <family val="2"/>
          </rPr>
          <t>Adnan, Salman, Jaffar, Waseem, Faheem, Naque, Kumar, Dinnies, GhurahuGond, Nayaz, Arbaz, Danish, Mokarram, Asif, Sadiq Ali, Sadiq Hussain, Afzal, Mustakim</t>
        </r>
      </text>
    </comment>
    <comment ref="J1062" authorId="0" shapeId="0" xr:uid="{B1012610-2C2A-4B4C-AE58-6B5BF03120B7}">
      <text>
        <r>
          <rPr>
            <sz val="9"/>
            <color indexed="81"/>
            <rFont val="Tahoma"/>
            <family val="2"/>
          </rPr>
          <t>Adnan, Sardar, Zubair, Jaffar</t>
        </r>
      </text>
    </comment>
    <comment ref="J1063" authorId="0" shapeId="0" xr:uid="{BA6CEDCD-796A-46E1-B802-D04CC5CCA935}">
      <text>
        <r>
          <rPr>
            <sz val="9"/>
            <color indexed="81"/>
            <rFont val="Tahoma"/>
            <family val="2"/>
          </rPr>
          <t>Adnan, Sardar, Salman, Mahfooz</t>
        </r>
      </text>
    </comment>
    <comment ref="J1064" authorId="0" shapeId="0" xr:uid="{5C16A904-59B9-46CC-BE66-CD7E2CB5CB69}">
      <text>
        <r>
          <rPr>
            <sz val="9"/>
            <color indexed="81"/>
            <rFont val="Tahoma"/>
            <family val="2"/>
          </rPr>
          <t>Mario, George, Anthony, Dinnies, Zubair, Mahfooz</t>
        </r>
      </text>
    </comment>
    <comment ref="J1065" authorId="0" shapeId="0" xr:uid="{7EA297C6-F3FD-47F4-9AF3-4F55B815DF5D}">
      <text>
        <r>
          <rPr>
            <sz val="9"/>
            <color indexed="81"/>
            <rFont val="Tahoma"/>
            <family val="2"/>
          </rPr>
          <t>Adnan, Salman, Jaffar, Waseem, Faheem, Naque, Kumar, Dinnies, GhurahuGond, Nayaz, Arbaz, Danish, Mokarram, Asif, Sadiq Ali, Sadiq Hussain, Afzal, Mustakim</t>
        </r>
      </text>
    </comment>
    <comment ref="J1066" authorId="0" shapeId="0" xr:uid="{88A75A7B-E3CC-4ED3-90FC-74B7EE3DCC4E}">
      <text>
        <r>
          <rPr>
            <sz val="9"/>
            <color indexed="81"/>
            <rFont val="Tahoma"/>
            <family val="2"/>
          </rPr>
          <t>Adnan, Salman, Jaffar, Waseem, Faheem, Naque, Kumar, Dinnies, GhurahuGond, Nayaz, Arbaz, Danish, Mokarram, Asif, Sadiq Ali, Sadiq Hussain, Afzal, Mustakim</t>
        </r>
      </text>
    </comment>
    <comment ref="J1067" authorId="0" shapeId="0" xr:uid="{F4396CBF-39EC-4838-938B-472CD735D249}">
      <text>
        <r>
          <rPr>
            <sz val="9"/>
            <color indexed="81"/>
            <rFont val="Tahoma"/>
            <family val="2"/>
          </rPr>
          <t>Adnan, Sardar, Zubair, Jaffar</t>
        </r>
      </text>
    </comment>
    <comment ref="J1068" authorId="0" shapeId="0" xr:uid="{1264315D-B36E-44FE-90C8-7B5F74A5AF53}">
      <text>
        <r>
          <rPr>
            <sz val="9"/>
            <color indexed="81"/>
            <rFont val="Tahoma"/>
            <family val="2"/>
          </rPr>
          <t>Adnan, Sardar, Salman, Mahfooz</t>
        </r>
      </text>
    </comment>
    <comment ref="J1069" authorId="0" shapeId="0" xr:uid="{66E84197-47CD-4819-8E49-EF2EFB47B74D}">
      <text>
        <r>
          <rPr>
            <sz val="9"/>
            <color indexed="81"/>
            <rFont val="Tahoma"/>
            <family val="2"/>
          </rPr>
          <t>Mario, George, Anthony, Dinnies, Zubair, Mahfooz</t>
        </r>
      </text>
    </comment>
    <comment ref="J1070" authorId="0" shapeId="0" xr:uid="{B933F4F1-47B7-44B4-BA08-1C2D46B324DD}">
      <text>
        <r>
          <rPr>
            <sz val="9"/>
            <color indexed="81"/>
            <rFont val="Tahoma"/>
            <family val="2"/>
          </rPr>
          <t>Adnan, Salman, Jaffar, Waseem, Faheem, Naque, Kumar, Dinnies, GhurahuGond, Nayaz, Arbaz, Danish, Mokarram, Asif, Sadiq Ali, Sadiq Hussain, Afzal, Mustakim</t>
        </r>
      </text>
    </comment>
    <comment ref="J1071" authorId="0" shapeId="0" xr:uid="{F1C1E480-08BB-4F8D-9B81-0179C8E4B0CB}">
      <text>
        <r>
          <rPr>
            <sz val="9"/>
            <color indexed="81"/>
            <rFont val="Tahoma"/>
            <family val="2"/>
          </rPr>
          <t>Adnan, Salman, Jaffar, Waseem, Faheem, Naque, Kumar, Dinnies, GhurahuGond, Nayaz, Arbaz, Danish, Mokarram, Asif, Sadiq Ali, Sadiq Hussain, Afzal, Mustakim</t>
        </r>
      </text>
    </comment>
    <comment ref="J1072" authorId="0" shapeId="0" xr:uid="{2D6D6788-0A15-48E3-97EE-7D6BBB773084}">
      <text>
        <r>
          <rPr>
            <sz val="9"/>
            <color indexed="81"/>
            <rFont val="Tahoma"/>
            <family val="2"/>
          </rPr>
          <t>Adnan, Salman, Jaffar, Waseem, Faheem, Naque, Kumar, Dinnies, GhurahuGond, Nayaz, Arbaz, Danish, Mokarram, Asif, Sadiq Ali, Sadiq Hussain, Afzal, Mustakim</t>
        </r>
      </text>
    </comment>
    <comment ref="J1073" authorId="0" shapeId="0" xr:uid="{8B81F2FC-0852-4C7D-9BFF-52BEFEAF0D81}">
      <text>
        <r>
          <rPr>
            <sz val="9"/>
            <color indexed="81"/>
            <rFont val="Tahoma"/>
            <family val="2"/>
          </rPr>
          <t>Adnan, Salman, Jaffar, Waseem, Faheem, Naque, Kumar, Dinnies, GhurahuGond, Nayaz, Arbaz, Danish, Mokarram, Asif, Sadiq Ali, Sadiq Hussain, Afzal, Mustakim</t>
        </r>
      </text>
    </comment>
    <comment ref="J1074" authorId="0" shapeId="0" xr:uid="{FFEA15AF-3C2A-4345-BCE1-301F9B1022D6}">
      <text>
        <r>
          <rPr>
            <sz val="9"/>
            <color indexed="81"/>
            <rFont val="Tahoma"/>
            <family val="2"/>
          </rPr>
          <t>Adnan, Sardar, Zubair, Jaffar</t>
        </r>
      </text>
    </comment>
    <comment ref="J1075" authorId="0" shapeId="0" xr:uid="{720EA487-2A49-4B96-A326-9CBBA4B54F7F}">
      <text>
        <r>
          <rPr>
            <sz val="9"/>
            <color indexed="81"/>
            <rFont val="Tahoma"/>
            <family val="2"/>
          </rPr>
          <t>Adnan, Sardar, Salman, Mahfooz</t>
        </r>
      </text>
    </comment>
    <comment ref="J1076" authorId="0" shapeId="0" xr:uid="{33F029A2-3AFD-4A32-8EFD-6478863D46FD}">
      <text>
        <r>
          <rPr>
            <sz val="9"/>
            <color indexed="81"/>
            <rFont val="Tahoma"/>
            <family val="2"/>
          </rPr>
          <t>Mario, George, Anthony, Dinnies, Zubair, Mahfooz</t>
        </r>
      </text>
    </comment>
    <comment ref="J1077" authorId="0" shapeId="0" xr:uid="{3B75984D-99E9-43BA-A20B-EC03B7576DEB}">
      <text>
        <r>
          <rPr>
            <sz val="9"/>
            <color indexed="81"/>
            <rFont val="Tahoma"/>
            <family val="2"/>
          </rPr>
          <t>Adnan, Salman, Jaffar, Waseem, Faheem, Naque, Kumar, Dinnies, GhurahuGond, Nayaz, Arbaz, Danish, Mokarram, Asif, Sadiq Ali, Sadiq Hussain, Afzal, Mustakim</t>
        </r>
      </text>
    </comment>
    <comment ref="J1078" authorId="0" shapeId="0" xr:uid="{53B00F40-CB02-42CC-A9F4-6AE3E0FFE169}">
      <text>
        <r>
          <rPr>
            <sz val="9"/>
            <color indexed="81"/>
            <rFont val="Tahoma"/>
            <family val="2"/>
          </rPr>
          <t>Adnan, Salman, Jaffar, Waseem, Faheem, Naque, Kumar, Dinnies, GhurahuGond, Nayaz, Arbaz, Danish, Mokarram, Asif, Sadiq Ali, Sadiq Hussain, Afzal, Mustakim</t>
        </r>
      </text>
    </comment>
    <comment ref="J1079" authorId="0" shapeId="0" xr:uid="{B8211B83-4144-4852-A4CA-6FA6DB804831}">
      <text>
        <r>
          <rPr>
            <sz val="9"/>
            <color indexed="81"/>
            <rFont val="Tahoma"/>
            <family val="2"/>
          </rPr>
          <t>Adnan, Salman, Jaffar, Waseem, Faheem, Naque, Kumar, Dinnies, GhurahuGond, Nayaz, Arbaz, Danish, Mokarram, Asif, Sadiq Ali, Sadiq Hussain, Afzal, Mustakim</t>
        </r>
      </text>
    </comment>
    <comment ref="J1080" authorId="0" shapeId="0" xr:uid="{D2A2FA0D-B1E3-463F-9996-F384E3967C7A}">
      <text>
        <r>
          <rPr>
            <sz val="9"/>
            <color indexed="81"/>
            <rFont val="Tahoma"/>
            <family val="2"/>
          </rPr>
          <t>Adnan, Sardar, Zubair, Jaffar</t>
        </r>
      </text>
    </comment>
    <comment ref="J1081" authorId="0" shapeId="0" xr:uid="{CC3BAEAA-84E7-40F0-90FB-4F6F5F0B2F62}">
      <text>
        <r>
          <rPr>
            <sz val="9"/>
            <color indexed="81"/>
            <rFont val="Tahoma"/>
            <family val="2"/>
          </rPr>
          <t>Adnan, Sardar, Salman, Mahfooz</t>
        </r>
      </text>
    </comment>
    <comment ref="J1082" authorId="0" shapeId="0" xr:uid="{CD228D98-2230-424D-90F6-D83AD4DFF277}">
      <text>
        <r>
          <rPr>
            <sz val="9"/>
            <color indexed="81"/>
            <rFont val="Tahoma"/>
            <family val="2"/>
          </rPr>
          <t>Mario, George, Anthony, Dinnies, Zubair, Mahfooz</t>
        </r>
      </text>
    </comment>
    <comment ref="J1083" authorId="0" shapeId="0" xr:uid="{C7F85DC3-0339-49D0-B790-A4F6E8D128E3}">
      <text>
        <r>
          <rPr>
            <sz val="9"/>
            <color indexed="81"/>
            <rFont val="Tahoma"/>
            <family val="2"/>
          </rPr>
          <t>Adnan, Salman, Jaffar, Waseem, Faheem, Naque, Kumar, Dinnies, GhurahuGond, Nayaz, Arbaz, Danish, Mokarram, Asif, Sadiq Ali, Sadiq Hussain, Afzal, Mustakim</t>
        </r>
      </text>
    </comment>
    <comment ref="J1084" authorId="0" shapeId="0" xr:uid="{6E5FE3D8-86E8-43CD-B6E8-50D9B541EA0D}">
      <text>
        <r>
          <rPr>
            <sz val="9"/>
            <color indexed="81"/>
            <rFont val="Tahoma"/>
            <family val="2"/>
          </rPr>
          <t>Adnan, Salman, Jaffar, Waseem, Faheem, Naque, Kumar, Dinnies, GhurahuGond, Nayaz, Arbaz, Danish, Mokarram, Asif, Sadiq Ali, Sadiq Hussain, Afzal, Mustakim</t>
        </r>
      </text>
    </comment>
    <comment ref="J1085" authorId="0" shapeId="0" xr:uid="{DD793B48-32D4-49C9-8C26-1D9D9FFCBBE8}">
      <text>
        <r>
          <rPr>
            <sz val="9"/>
            <color indexed="81"/>
            <rFont val="Tahoma"/>
            <family val="2"/>
          </rPr>
          <t>Adnan, Salman, Jaffar, Waseem, Faheem, Naque, Kumar, Dinnies, GhurahuGond, Nayaz, Arbaz, Danish, Mokarram, Asif, Sadiq Ali, Sadiq Hussain, Afzal, Mustakim</t>
        </r>
      </text>
    </comment>
    <comment ref="J1086" authorId="0" shapeId="0" xr:uid="{D6736B55-C155-4ABC-A203-061905C1C089}">
      <text>
        <r>
          <rPr>
            <sz val="9"/>
            <color indexed="81"/>
            <rFont val="Tahoma"/>
            <family val="2"/>
          </rPr>
          <t>Adnan, Sardar, Zubair, Jaffar</t>
        </r>
      </text>
    </comment>
    <comment ref="J1087" authorId="0" shapeId="0" xr:uid="{0FC0C955-6AF7-4A0B-9B5C-A1AFE009F5DB}">
      <text>
        <r>
          <rPr>
            <sz val="9"/>
            <color indexed="81"/>
            <rFont val="Tahoma"/>
            <family val="2"/>
          </rPr>
          <t>Adnan, Sardar, Salman, Mahfooz</t>
        </r>
      </text>
    </comment>
    <comment ref="J1088" authorId="0" shapeId="0" xr:uid="{85CC7DF5-3E23-448D-8C1F-F59FA4E9C12C}">
      <text>
        <r>
          <rPr>
            <sz val="9"/>
            <color indexed="81"/>
            <rFont val="Tahoma"/>
            <family val="2"/>
          </rPr>
          <t>Mario, George, Anthony, Dinnies, Zubair, Mahfooz</t>
        </r>
      </text>
    </comment>
    <comment ref="J1089" authorId="0" shapeId="0" xr:uid="{4F2D9D95-8277-4B6F-A299-1A6A1B27EE79}">
      <text>
        <r>
          <rPr>
            <sz val="9"/>
            <color indexed="81"/>
            <rFont val="Tahoma"/>
            <family val="2"/>
          </rPr>
          <t>Adnan, Salman, Jaffar, Waseem, Faheem, Naque, Kumar, Dinnies, GhurahuGond, Nayaz, Arbaz, Danish, Mokarram, Asif, Sadiq Ali, Sadiq Hussain, Afzal, Mustakim</t>
        </r>
      </text>
    </comment>
    <comment ref="J1090" authorId="0" shapeId="0" xr:uid="{6634BCD6-2D64-4902-9B9F-4C30D9D063D6}">
      <text>
        <r>
          <rPr>
            <sz val="9"/>
            <color indexed="81"/>
            <rFont val="Tahoma"/>
            <family val="2"/>
          </rPr>
          <t>Adnan, Salman, Jaffar, Waseem, Faheem, Naque, Kumar, Dinnies, GhurahuGond, Nayaz, Arbaz, Danish, Mokarram, Asif, Sadiq Ali, Sadiq Hussain, Afzal, Mustakim</t>
        </r>
      </text>
    </comment>
    <comment ref="J1091" authorId="0" shapeId="0" xr:uid="{084C0098-7FD4-4630-A6E8-65F09C343D72}">
      <text>
        <r>
          <rPr>
            <sz val="9"/>
            <color indexed="81"/>
            <rFont val="Tahoma"/>
            <family val="2"/>
          </rPr>
          <t>Adnan, Salman, Jaffar, Waseem, Faheem, Naque, Kumar, Dinnies, GhurahuGond, Nayaz, Arbaz, Danish, Mokarram, Asif, Sadiq Ali, Sadiq Hussain, Afzal, Mustakim</t>
        </r>
      </text>
    </comment>
    <comment ref="J1092" authorId="0" shapeId="0" xr:uid="{CDDFD9BB-5496-487E-A60D-222E7158DA15}">
      <text>
        <r>
          <rPr>
            <sz val="9"/>
            <color indexed="81"/>
            <rFont val="Tahoma"/>
            <family val="2"/>
          </rPr>
          <t>Adnan, Salman, Jaffar, Waseem, Faheem, Naque, Kumar, Dinnies, GhurahuGond, Nayaz, Arbaz, Danish, Mokarram, Asif, Sadiq Ali, Sadiq Hussain, Afzal, Mustakim</t>
        </r>
      </text>
    </comment>
    <comment ref="J1093" authorId="0" shapeId="0" xr:uid="{82F22F1B-E5D1-468F-97DB-5A23A7074013}">
      <text>
        <r>
          <rPr>
            <sz val="9"/>
            <color indexed="81"/>
            <rFont val="Tahoma"/>
            <family val="2"/>
          </rPr>
          <t>Adnan, Sardar, Zubair, Jaffar</t>
        </r>
      </text>
    </comment>
    <comment ref="J1094" authorId="0" shapeId="0" xr:uid="{148E9468-0DC1-489C-B197-B9830D3126C6}">
      <text>
        <r>
          <rPr>
            <sz val="9"/>
            <color indexed="81"/>
            <rFont val="Tahoma"/>
            <family val="2"/>
          </rPr>
          <t>Adnan, Sardar, Salman, Mahfooz</t>
        </r>
      </text>
    </comment>
    <comment ref="J1095" authorId="0" shapeId="0" xr:uid="{4ABFF79B-4A82-4BB7-8FC5-4035A8F0A535}">
      <text>
        <r>
          <rPr>
            <sz val="9"/>
            <color indexed="81"/>
            <rFont val="Tahoma"/>
            <family val="2"/>
          </rPr>
          <t>Mario, George, Anthony, Dinnies, Zubair, Mahfooz</t>
        </r>
      </text>
    </comment>
    <comment ref="J1096" authorId="0" shapeId="0" xr:uid="{BFB5B7D3-AD0C-4C37-9304-F6A2AE1072A6}">
      <text>
        <r>
          <rPr>
            <sz val="9"/>
            <color indexed="81"/>
            <rFont val="Tahoma"/>
            <family val="2"/>
          </rPr>
          <t>Adnan, Salman, Jaffar, Waseem, Faheem, Naque, Kumar, Dinnies, GhurahuGond, Nayaz, Arbaz, Danish, Mokarram, Asif, Sadiq Ali, Sadiq Hussain, Afzal, Mustakim</t>
        </r>
      </text>
    </comment>
    <comment ref="J1097" authorId="0" shapeId="0" xr:uid="{CBFF0A43-073C-489A-9CDB-86AAC0C31BFC}">
      <text>
        <r>
          <rPr>
            <sz val="9"/>
            <color indexed="81"/>
            <rFont val="Tahoma"/>
            <family val="2"/>
          </rPr>
          <t>Adnan, Salman, Jaffar, Waseem, Faheem, Naque, Kumar, Dinnies, GhurahuGond, Nayaz, Arbaz, Danish, Mokarram, Asif, Sadiq Ali, Sadiq Hussain, Afzal, Mustakim</t>
        </r>
      </text>
    </comment>
    <comment ref="J1098" authorId="0" shapeId="0" xr:uid="{AE186BEE-AE07-4689-B193-F5ED9550411D}">
      <text>
        <r>
          <rPr>
            <sz val="9"/>
            <color indexed="81"/>
            <rFont val="Tahoma"/>
            <family val="2"/>
          </rPr>
          <t>Adnan, Salman, Jaffar, Waseem, Faheem, Naque, Kumar, Dinnies, GhurahuGond, Nayaz, Arbaz, Danish, Mokarram, Asif, Sadiq Ali, Sadiq Hussain, Afzal, Mustakim</t>
        </r>
      </text>
    </comment>
    <comment ref="J1099" authorId="0" shapeId="0" xr:uid="{9A1CE30E-9298-4B1F-BC89-1FE2B5FC0FB5}">
      <text>
        <r>
          <rPr>
            <sz val="9"/>
            <color indexed="81"/>
            <rFont val="Tahoma"/>
            <family val="2"/>
          </rPr>
          <t>Adnan, Salman, Jaffar, Waseem, Faheem, Naque, Kumar, Dinnies, GhurahuGond, Nayaz, Arbaz, Danish, Mokarram, Asif, Sadiq Ali, Sadiq Hussain, Afzal, Mustakim</t>
        </r>
      </text>
    </comment>
    <comment ref="J1100" authorId="0" shapeId="0" xr:uid="{E2B05C9B-82C8-4A38-A248-F443CC9FFB3E}">
      <text>
        <r>
          <rPr>
            <sz val="9"/>
            <color indexed="81"/>
            <rFont val="Tahoma"/>
            <family val="2"/>
          </rPr>
          <t>Adnan, Salman, Jaffar, Waseem, Faheem, Naque, Kumar, Dinnies, GhurahuGond, Nayaz, Arbaz, Danish, Mokarram, Asif, Sadiq Ali, Sadiq Hussain, Afzal, Mustakim</t>
        </r>
      </text>
    </comment>
    <comment ref="J1101" authorId="0" shapeId="0" xr:uid="{5B417308-8F07-4751-BCE7-6DFB58932CAD}">
      <text>
        <r>
          <rPr>
            <sz val="9"/>
            <color indexed="81"/>
            <rFont val="Tahoma"/>
            <family val="2"/>
          </rPr>
          <t>Adnan, Salman, Jaffar, Waseem, Faheem, Naque, Kumar, Dinnies, GhurahuGond, Nayaz, Arbaz, Danish, Mokarram, Asif, Sadiq Ali, Sadiq Hussain, Afzal, Mustakim</t>
        </r>
      </text>
    </comment>
    <comment ref="J1102" authorId="0" shapeId="0" xr:uid="{1911F7FB-B13B-42BE-9D0F-85F0C20766C1}">
      <text>
        <r>
          <rPr>
            <sz val="9"/>
            <color indexed="81"/>
            <rFont val="Tahoma"/>
            <family val="2"/>
          </rPr>
          <t>Adnan, Sardar, Zubair, Jaffar</t>
        </r>
      </text>
    </comment>
    <comment ref="J1103" authorId="0" shapeId="0" xr:uid="{CBBC9BA0-707A-44A9-9C67-72DEFC4D0B0F}">
      <text>
        <r>
          <rPr>
            <sz val="9"/>
            <color indexed="81"/>
            <rFont val="Tahoma"/>
            <family val="2"/>
          </rPr>
          <t>Adnan, Sardar, Salman, Mahfooz</t>
        </r>
      </text>
    </comment>
    <comment ref="J1104" authorId="0" shapeId="0" xr:uid="{3C62C166-58E0-4D38-8D6B-620D1F8E25FA}">
      <text>
        <r>
          <rPr>
            <sz val="9"/>
            <color indexed="81"/>
            <rFont val="Tahoma"/>
            <family val="2"/>
          </rPr>
          <t>Mario, George, Anthony, Dinnies, Zubair, Mahfooz</t>
        </r>
      </text>
    </comment>
    <comment ref="J1105" authorId="0" shapeId="0" xr:uid="{A89E806E-3807-454B-8F6F-0A25CEDA663C}">
      <text>
        <r>
          <rPr>
            <sz val="9"/>
            <color indexed="81"/>
            <rFont val="Tahoma"/>
            <family val="2"/>
          </rPr>
          <t>Adnan, Salman, Jaffar, Waseem, Faheem, Naque, Kumar, Dinnies, GhurahuGond, Nayaz, Arbaz, Danish, Mokarram, Asif, Sadiq Ali, Sadiq Hussain, Afzal, Mustakim</t>
        </r>
      </text>
    </comment>
    <comment ref="J1106" authorId="0" shapeId="0" xr:uid="{28AF7F55-8826-409E-8301-B16E759061D4}">
      <text>
        <r>
          <rPr>
            <sz val="9"/>
            <color indexed="81"/>
            <rFont val="Tahoma"/>
            <family val="2"/>
          </rPr>
          <t>Adnan, Salman, Jaffar, Waseem, Faheem, Naque, Kumar, Dinnies, GhurahuGond, Nayaz, Arbaz, Danish, Mokarram, Asif, Sadiq Ali, Sadiq Hussain, Afzal, Mustakim</t>
        </r>
      </text>
    </comment>
    <comment ref="J1107" authorId="0" shapeId="0" xr:uid="{87E50EEE-41E4-4BC5-8F2E-0644233DA8D4}">
      <text>
        <r>
          <rPr>
            <sz val="9"/>
            <color indexed="81"/>
            <rFont val="Tahoma"/>
            <family val="2"/>
          </rPr>
          <t>Adnan, Salman, Jaffar, Waseem, Faheem, Naque, Kumar, Dinnies, GhurahuGond, Nayaz, Arbaz, Danish, Mokarram, Asif, Sadiq Ali, Sadiq Hussain, Afzal, Mustakim</t>
        </r>
      </text>
    </comment>
    <comment ref="J1108" authorId="0" shapeId="0" xr:uid="{47270CF9-7993-4369-8F28-C75F820541CD}">
      <text>
        <r>
          <rPr>
            <sz val="9"/>
            <color indexed="81"/>
            <rFont val="Tahoma"/>
            <family val="2"/>
          </rPr>
          <t>Adnan, Salman, Jaffar, Waseem, Faheem, Naque, Kumar, Dinnies, GhurahuGond, Nayaz, Arbaz, Danish, Mokarram, Asif, Sadiq Ali, Sadiq Hussain, Afzal, Mustakim</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RAR Industrial Observation List" description="Connection to the 'RAR Industrial Observation List' query in the workbook." type="5" refreshedVersion="8" background="1" saveData="1">
    <dbPr connection="Provider=Microsoft.Mashup.OleDb.1;Data Source=$Workbook$;Location=&quot;RAR Industrial Observation List&quot;;Extended Properties=&quot;&quot;" command="SELECT * FROM [RAR Industrial Observation List]"/>
  </connection>
  <connection id="2" xr16:uid="{00000000-0015-0000-FFFF-FFFF01000000}" keepAlive="1" name="Query - RAR Industrial Observation List (2)" description="Connection to the 'RAR Industrial Observation List (2)' query in the workbook." type="5" refreshedVersion="8" background="1" saveData="1">
    <dbPr connection="Provider=Microsoft.Mashup.OleDb.1;Data Source=$Workbook$;Location=&quot;RAR Industrial Observation List (2)&quot;;Extended Properties=&quot;&quot;" command="SELECT * FROM [RAR Industrial Observation List (2)]"/>
  </connection>
  <connection id="3" xr16:uid="{00000000-0015-0000-FFFF-FFFF02000000}"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4" xr16:uid="{00000000-0015-0000-FFFF-FFFF03000000}" name="WorksheetConnection_Book2!Employees" type="102" refreshedVersion="6" minRefreshableVersion="5">
    <extLst>
      <ext xmlns:x15="http://schemas.microsoft.com/office/spreadsheetml/2010/11/main" uri="{DE250136-89BD-433C-8126-D09CA5730AF9}">
        <x15:connection id="Employees">
          <x15:rangePr sourceName="_xlcn.WorksheetConnection_Book2Employees1"/>
        </x15:connection>
      </ext>
    </extLst>
  </connection>
  <connection id="5" xr16:uid="{00000000-0015-0000-FFFF-FFFF04000000}" name="WorksheetConnection_Book2!PPE" type="102" refreshedVersion="6" minRefreshableVersion="5">
    <extLst>
      <ext xmlns:x15="http://schemas.microsoft.com/office/spreadsheetml/2010/11/main" uri="{DE250136-89BD-433C-8126-D09CA5730AF9}">
        <x15:connection id="PPE">
          <x15:rangePr sourceName="_xlcn.WorksheetConnection_Book2PPE1"/>
        </x15:connection>
      </ext>
    </extLst>
  </connection>
  <connection id="6" xr16:uid="{00000000-0015-0000-FFFF-FFFF05000000}" name="WorksheetConnection_Book2!ToolBox" type="102" refreshedVersion="6" minRefreshableVersion="5">
    <extLst>
      <ext xmlns:x15="http://schemas.microsoft.com/office/spreadsheetml/2010/11/main" uri="{DE250136-89BD-433C-8126-D09CA5730AF9}">
        <x15:connection id="ToolBox">
          <x15:rangePr sourceName="_xlcn.WorksheetConnection_Book2ToolBox1"/>
        </x15:connection>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<sst xmlns="http://schemas.openxmlformats.org/spreadsheetml/2006/main" count="25998" uniqueCount="2285">
  <si>
    <t>ID</t>
  </si>
  <si>
    <t>Name</t>
  </si>
  <si>
    <t>Department</t>
  </si>
  <si>
    <t>Designation</t>
  </si>
  <si>
    <t>Role in Permit</t>
  </si>
  <si>
    <t>STL015003</t>
  </si>
  <si>
    <t>STL000983</t>
  </si>
  <si>
    <t>STL005598</t>
  </si>
  <si>
    <t>STL007533</t>
  </si>
  <si>
    <t>STL015112</t>
  </si>
  <si>
    <t>STL015140</t>
  </si>
  <si>
    <t>STL003400</t>
  </si>
  <si>
    <t>STL015232</t>
  </si>
  <si>
    <t>STL015234</t>
  </si>
  <si>
    <t>STL015165</t>
  </si>
  <si>
    <t>STL015229</t>
  </si>
  <si>
    <t>STL007414</t>
  </si>
  <si>
    <t>STL000522</t>
  </si>
  <si>
    <t>STL015082</t>
  </si>
  <si>
    <t>Engineering</t>
  </si>
  <si>
    <t>Administration</t>
  </si>
  <si>
    <t>Housekeeping</t>
  </si>
  <si>
    <t>Safety Officer</t>
  </si>
  <si>
    <t>PPE</t>
  </si>
  <si>
    <t>Date</t>
  </si>
  <si>
    <t>Topic</t>
  </si>
  <si>
    <t>Permit #</t>
  </si>
  <si>
    <t>Work Involved</t>
  </si>
  <si>
    <t>Location</t>
  </si>
  <si>
    <t>Description of work</t>
  </si>
  <si>
    <t>Permit Issuer - Name</t>
  </si>
  <si>
    <t>Permit Issuer - Dept.</t>
  </si>
  <si>
    <t>Permit Receiver - Name</t>
  </si>
  <si>
    <t>Permit Controller</t>
  </si>
  <si>
    <t>Status</t>
  </si>
  <si>
    <t>Remarks</t>
  </si>
  <si>
    <t>Reported By</t>
  </si>
  <si>
    <t>Subject</t>
  </si>
  <si>
    <t>OBS Details</t>
  </si>
  <si>
    <t>Responsible</t>
  </si>
  <si>
    <t>Risk Assessment</t>
  </si>
  <si>
    <t>Requirements</t>
  </si>
  <si>
    <t>Helmet</t>
  </si>
  <si>
    <t>Goggles</t>
  </si>
  <si>
    <t>Name if ID N/A</t>
  </si>
  <si>
    <t>Ahme Ihssn</t>
  </si>
  <si>
    <t>Abdullah Albahrani</t>
  </si>
  <si>
    <t>The importance of using PPE</t>
  </si>
  <si>
    <t xml:space="preserve">Heat Strees </t>
  </si>
  <si>
    <t>#</t>
  </si>
  <si>
    <t>Report #</t>
  </si>
  <si>
    <t>Day</t>
  </si>
  <si>
    <t>Year</t>
  </si>
  <si>
    <t>Time</t>
  </si>
  <si>
    <t>Shift</t>
  </si>
  <si>
    <t>Description</t>
  </si>
  <si>
    <t>Event/ Exposure/ Cause</t>
  </si>
  <si>
    <t>Classification</t>
  </si>
  <si>
    <t>Nature of Injury</t>
  </si>
  <si>
    <t>LWD</t>
  </si>
  <si>
    <t>Name of Person/ Involved Equipment</t>
  </si>
  <si>
    <t>Age</t>
  </si>
  <si>
    <t>D.O.J</t>
  </si>
  <si>
    <t>Area</t>
  </si>
  <si>
    <t>Plant/ Equipment/ Tool</t>
  </si>
  <si>
    <t xml:space="preserve">Report Submitted </t>
  </si>
  <si>
    <t>Notes/ Remarks</t>
  </si>
  <si>
    <t>Cost of Investigation and Reporting</t>
  </si>
  <si>
    <t xml:space="preserve">Cost of Medicine </t>
  </si>
  <si>
    <t>Cost of LWD</t>
  </si>
  <si>
    <t>Cost of Asset/ Material/ Pallet</t>
  </si>
  <si>
    <t>Time consumed for cleaning</t>
  </si>
  <si>
    <t>Total Cost</t>
  </si>
  <si>
    <t>Likelihood</t>
  </si>
  <si>
    <t>Severity</t>
  </si>
  <si>
    <t>RA Score</t>
  </si>
  <si>
    <t>RA Level</t>
  </si>
  <si>
    <t>Root Causes</t>
  </si>
  <si>
    <t>Direct Cause</t>
  </si>
  <si>
    <t>WHEN</t>
  </si>
  <si>
    <t>WHAT</t>
  </si>
  <si>
    <t>WHERE</t>
  </si>
  <si>
    <t>WHY</t>
  </si>
  <si>
    <t>COSTS</t>
  </si>
  <si>
    <t>RISK ASSESSMENT</t>
  </si>
  <si>
    <t>WHO/WHICH</t>
  </si>
  <si>
    <t>NOTES</t>
  </si>
  <si>
    <t>CODE</t>
  </si>
  <si>
    <t>Type</t>
  </si>
  <si>
    <t>Affected Body Part</t>
  </si>
  <si>
    <t>STL015079</t>
  </si>
  <si>
    <t>STL000878</t>
  </si>
  <si>
    <t>Safety Shoes</t>
  </si>
  <si>
    <t>STL010123</t>
  </si>
  <si>
    <t>Electrical Gloves</t>
  </si>
  <si>
    <t>STL007199</t>
  </si>
  <si>
    <t>Welding Face Shield</t>
  </si>
  <si>
    <t>Apron</t>
  </si>
  <si>
    <t>STL007159</t>
  </si>
  <si>
    <t>OBS No.</t>
  </si>
  <si>
    <t>Unsafe Act</t>
  </si>
  <si>
    <t>Unsafe Condition</t>
  </si>
  <si>
    <t>High</t>
  </si>
  <si>
    <t>Category</t>
  </si>
  <si>
    <t>Closed</t>
  </si>
  <si>
    <t>Abdullah AlSubaie</t>
  </si>
  <si>
    <t>Low</t>
  </si>
  <si>
    <t>Pickling</t>
  </si>
  <si>
    <t>Low Relaxation Prestressed Concrete Strand</t>
  </si>
  <si>
    <t>Stainless Steel Plant</t>
  </si>
  <si>
    <t>Open</t>
  </si>
  <si>
    <t>Raw Material Shed</t>
  </si>
  <si>
    <t>Steel Bar</t>
  </si>
  <si>
    <t>Wire Mesh</t>
  </si>
  <si>
    <t>Prestress Concrete Wire Drawing</t>
  </si>
  <si>
    <t>Galvanization Iron</t>
  </si>
  <si>
    <t>Maintenance</t>
  </si>
  <si>
    <t>Yard</t>
  </si>
  <si>
    <t>Polyvinyl Chloride</t>
  </si>
  <si>
    <t>PVC</t>
  </si>
  <si>
    <t>Permit Type</t>
  </si>
  <si>
    <t>Safety Precaution</t>
  </si>
  <si>
    <t>Injury</t>
  </si>
  <si>
    <t>Environmental</t>
  </si>
  <si>
    <t>FAC</t>
  </si>
  <si>
    <t>LTI</t>
  </si>
  <si>
    <t>MTC</t>
  </si>
  <si>
    <t>RWC</t>
  </si>
  <si>
    <t>Chemical Spillage</t>
  </si>
  <si>
    <t>Sewage Spillage</t>
  </si>
  <si>
    <t>Material</t>
  </si>
  <si>
    <t>Product</t>
  </si>
  <si>
    <t>Asset</t>
  </si>
  <si>
    <t>Fire</t>
  </si>
  <si>
    <t>Amputations</t>
  </si>
  <si>
    <t>Bruises</t>
  </si>
  <si>
    <t>Chemical Burns/Corrosions</t>
  </si>
  <si>
    <t>Cuts</t>
  </si>
  <si>
    <t>Disability</t>
  </si>
  <si>
    <t>Fatality</t>
  </si>
  <si>
    <t>Fractures</t>
  </si>
  <si>
    <t>Occupational diseases</t>
  </si>
  <si>
    <t>Soreness, pain</t>
  </si>
  <si>
    <t>Sprains</t>
  </si>
  <si>
    <t>Thermal burns</t>
  </si>
  <si>
    <t>Asphyxiation</t>
  </si>
  <si>
    <t>Electrical Shock</t>
  </si>
  <si>
    <t>Foreign Body</t>
  </si>
  <si>
    <t>Heating Loss or impairment</t>
  </si>
  <si>
    <t>Inflammation</t>
  </si>
  <si>
    <t>Laceration</t>
  </si>
  <si>
    <t>Loss of an Eye</t>
  </si>
  <si>
    <t>Mental Stress</t>
  </si>
  <si>
    <t xml:space="preserve">Multiple Physical Injury Only </t>
  </si>
  <si>
    <t>No Physical Injury</t>
  </si>
  <si>
    <t>Mental Disorder</t>
  </si>
  <si>
    <t>Agent</t>
  </si>
  <si>
    <t>N/A</t>
  </si>
  <si>
    <t>Being Caught</t>
  </si>
  <si>
    <t>Contact with Crushed Glass</t>
  </si>
  <si>
    <t>Electrocution</t>
  </si>
  <si>
    <t xml:space="preserve">Fall from Height </t>
  </si>
  <si>
    <t>Falling Objects</t>
  </si>
  <si>
    <t>Flying Objects</t>
  </si>
  <si>
    <t>Heat &amp; Flames</t>
  </si>
  <si>
    <t>Human Factor</t>
  </si>
  <si>
    <t>Mechanical Failure</t>
  </si>
  <si>
    <t>Electronic Failure</t>
  </si>
  <si>
    <t>Miscellaneous Causes</t>
  </si>
  <si>
    <t xml:space="preserve">Overexertion </t>
  </si>
  <si>
    <t>Sharp Objects</t>
  </si>
  <si>
    <t>Slips &amp; Trips</t>
  </si>
  <si>
    <t>Strain or Injury By</t>
  </si>
  <si>
    <t xml:space="preserve">Striking Against </t>
  </si>
  <si>
    <t>Struck By</t>
  </si>
  <si>
    <t>Wrist</t>
  </si>
  <si>
    <t>Trunk</t>
  </si>
  <si>
    <t>Toe, toenail</t>
  </si>
  <si>
    <t>Shoulder</t>
  </si>
  <si>
    <t>Pelvis</t>
  </si>
  <si>
    <t>Nose</t>
  </si>
  <si>
    <t>Neck</t>
  </si>
  <si>
    <t>Multiple</t>
  </si>
  <si>
    <t>Leg</t>
  </si>
  <si>
    <t>Knee</t>
  </si>
  <si>
    <t>Head</t>
  </si>
  <si>
    <t>Hand</t>
  </si>
  <si>
    <t>Foot</t>
  </si>
  <si>
    <t>Face</t>
  </si>
  <si>
    <t>Eye</t>
  </si>
  <si>
    <t>Body system</t>
  </si>
  <si>
    <t>Back</t>
  </si>
  <si>
    <t>Arm</t>
  </si>
  <si>
    <t>Ankle</t>
  </si>
  <si>
    <t>Root Cause</t>
  </si>
  <si>
    <t>Defective Equipment or Tool</t>
  </si>
  <si>
    <t>Equipment or Tool not Suitable for Task</t>
  </si>
  <si>
    <t xml:space="preserve">Sub-Standard HouseKeeping </t>
  </si>
  <si>
    <t>Improper/Inadequate Training</t>
  </si>
  <si>
    <t>Incorrect Tool Selection</t>
  </si>
  <si>
    <t>Inadequate illumination/Ventilation</t>
  </si>
  <si>
    <t>Lack of Awareness</t>
  </si>
  <si>
    <t>Lack of Communication</t>
  </si>
  <si>
    <t>Lack of Contractor Management</t>
  </si>
  <si>
    <t>Lack of Competency</t>
  </si>
  <si>
    <t>Lack of Preparation</t>
  </si>
  <si>
    <t>Lack of Resources</t>
  </si>
  <si>
    <t xml:space="preserve">Lack of Supervision </t>
  </si>
  <si>
    <t>Defective Material</t>
  </si>
  <si>
    <t>Medical Distructions</t>
  </si>
  <si>
    <t>Neglecting Safety Procedures</t>
  </si>
  <si>
    <t>No or Poor Procedures</t>
  </si>
  <si>
    <t xml:space="preserve">Overconfidence </t>
  </si>
  <si>
    <t>Poor Equipment or Tool Placement</t>
  </si>
  <si>
    <t xml:space="preserve">Poor Maintenance or Design </t>
  </si>
  <si>
    <t>PPE not available</t>
  </si>
  <si>
    <t>PPE not suitable for the task</t>
  </si>
  <si>
    <t xml:space="preserve">Rushing </t>
  </si>
  <si>
    <t>Shortcuts</t>
  </si>
  <si>
    <t>Slipped/Broken/Worn Tool</t>
  </si>
  <si>
    <t>Slippery Walking Surfaces</t>
  </si>
  <si>
    <t>Tool not available</t>
  </si>
  <si>
    <t>Unsafe Action</t>
  </si>
  <si>
    <t>Other</t>
  </si>
  <si>
    <t>Oil Spillage</t>
  </si>
  <si>
    <t>Store Dept</t>
  </si>
  <si>
    <t>Production Dept</t>
  </si>
  <si>
    <t>QA/QC Dept</t>
  </si>
  <si>
    <t>Health &amp; Hygiene</t>
  </si>
  <si>
    <t>Unsafe Behavior</t>
  </si>
  <si>
    <t>Slips, Trips, &amp; Falls</t>
  </si>
  <si>
    <t>Personal Protective Equipment</t>
  </si>
  <si>
    <t>Electrical Maintenance</t>
  </si>
  <si>
    <t xml:space="preserve">Environmental </t>
  </si>
  <si>
    <t>Ergonomics</t>
  </si>
  <si>
    <t>Hazardous Material</t>
  </si>
  <si>
    <t>Instrument Maintenance</t>
  </si>
  <si>
    <t>Poor/Lack of Equipemnt</t>
  </si>
  <si>
    <t>Lack of Procedure System</t>
  </si>
  <si>
    <t>Lack of Maintenance</t>
  </si>
  <si>
    <t>Potentail of Fire or Explosion</t>
  </si>
  <si>
    <t>OBS Categories</t>
  </si>
  <si>
    <t>Steel Administration Building</t>
  </si>
  <si>
    <t>Adminstration</t>
  </si>
  <si>
    <t>Canteen</t>
  </si>
  <si>
    <t>Air Pullotion</t>
  </si>
  <si>
    <t>Damage-Only</t>
  </si>
  <si>
    <t>Closure Date</t>
  </si>
  <si>
    <t>Follow-Up Actions</t>
  </si>
  <si>
    <t>HAZARD ALERT</t>
  </si>
  <si>
    <t>Location:</t>
  </si>
  <si>
    <t>Date &amp; Time:</t>
  </si>
  <si>
    <t>Risk Assessment:</t>
  </si>
  <si>
    <t>Observation &amp; Possible Consequences</t>
  </si>
  <si>
    <t>Pictures</t>
  </si>
  <si>
    <t>In Progress</t>
  </si>
  <si>
    <t xml:space="preserve">Moderate </t>
  </si>
  <si>
    <t xml:space="preserve">PPE violation </t>
  </si>
  <si>
    <t>QA/QC</t>
  </si>
  <si>
    <t>From</t>
  </si>
  <si>
    <t>To</t>
  </si>
  <si>
    <r>
      <rPr>
        <b/>
        <sz val="12"/>
        <color rgb="FFFF0000"/>
        <rFont val="Arial"/>
        <family val="2"/>
        <scheme val="minor"/>
      </rPr>
      <t>A</t>
    </r>
    <r>
      <rPr>
        <sz val="12"/>
        <rFont val="Arial"/>
        <family val="2"/>
        <scheme val="minor"/>
      </rPr>
      <t xml:space="preserve">ccident </t>
    </r>
    <r>
      <rPr>
        <b/>
        <sz val="12"/>
        <color rgb="FFFF0000"/>
        <rFont val="Arial"/>
        <family val="2"/>
        <scheme val="minor"/>
      </rPr>
      <t>I</t>
    </r>
    <r>
      <rPr>
        <sz val="12"/>
        <rFont val="Arial"/>
        <family val="2"/>
        <scheme val="minor"/>
      </rPr>
      <t xml:space="preserve">ncident </t>
    </r>
    <r>
      <rPr>
        <b/>
        <sz val="12"/>
        <color rgb="FFFF0000"/>
        <rFont val="Arial"/>
        <family val="2"/>
        <scheme val="minor"/>
      </rPr>
      <t>R</t>
    </r>
    <r>
      <rPr>
        <sz val="12"/>
        <rFont val="Arial"/>
        <family val="2"/>
        <scheme val="minor"/>
      </rPr>
      <t>atio</t>
    </r>
  </si>
  <si>
    <r>
      <rPr>
        <b/>
        <sz val="12"/>
        <color rgb="FFFF0000"/>
        <rFont val="Arial"/>
        <family val="2"/>
        <scheme val="minor"/>
      </rPr>
      <t>L</t>
    </r>
    <r>
      <rPr>
        <sz val="12"/>
        <rFont val="Arial"/>
        <family val="2"/>
        <scheme val="minor"/>
      </rPr>
      <t>ost</t>
    </r>
    <r>
      <rPr>
        <b/>
        <sz val="12"/>
        <color rgb="FFFF0000"/>
        <rFont val="Arial"/>
        <family val="2"/>
        <scheme val="minor"/>
      </rPr>
      <t xml:space="preserve"> W</t>
    </r>
    <r>
      <rPr>
        <sz val="12"/>
        <rFont val="Arial"/>
        <family val="2"/>
        <scheme val="minor"/>
      </rPr>
      <t>orking</t>
    </r>
    <r>
      <rPr>
        <b/>
        <sz val="12"/>
        <color rgb="FFFF0000"/>
        <rFont val="Arial"/>
        <family val="2"/>
        <scheme val="minor"/>
      </rPr>
      <t xml:space="preserve"> D</t>
    </r>
    <r>
      <rPr>
        <sz val="12"/>
        <rFont val="Arial"/>
        <family val="2"/>
        <scheme val="minor"/>
      </rPr>
      <t>ays</t>
    </r>
  </si>
  <si>
    <r>
      <rPr>
        <b/>
        <sz val="12"/>
        <color rgb="FFFF0000"/>
        <rFont val="Arial"/>
        <family val="2"/>
        <scheme val="minor"/>
      </rPr>
      <t>L</t>
    </r>
    <r>
      <rPr>
        <sz val="12"/>
        <rFont val="Arial"/>
        <family val="2"/>
        <scheme val="minor"/>
      </rPr>
      <t xml:space="preserve">ost </t>
    </r>
    <r>
      <rPr>
        <b/>
        <sz val="12"/>
        <color rgb="FFFF0000"/>
        <rFont val="Arial"/>
        <family val="2"/>
        <scheme val="minor"/>
      </rPr>
      <t>T</t>
    </r>
    <r>
      <rPr>
        <sz val="12"/>
        <rFont val="Arial"/>
        <family val="2"/>
        <scheme val="minor"/>
      </rPr>
      <t xml:space="preserve">ime </t>
    </r>
    <r>
      <rPr>
        <b/>
        <sz val="12"/>
        <color rgb="FFFF0000"/>
        <rFont val="Arial"/>
        <family val="2"/>
        <scheme val="minor"/>
      </rPr>
      <t>I</t>
    </r>
    <r>
      <rPr>
        <sz val="12"/>
        <rFont val="Arial"/>
        <family val="2"/>
        <scheme val="minor"/>
      </rPr>
      <t>njury</t>
    </r>
  </si>
  <si>
    <t>Abbreviations</t>
  </si>
  <si>
    <t>HSE Induction for employees
Spread the safety culture inside the plant
Increase HSE Awareness
Daily Safety Observations/Inspections
Weekly meeting with safety staff
Record HSE Incidents &amp; Near Miss</t>
  </si>
  <si>
    <t>HSE Induction for employees
Increase HSE Awareness
Record number of LTIs, LWD and periodically evaluate the trend</t>
  </si>
  <si>
    <t>Number of Lost Working Days</t>
  </si>
  <si>
    <t>HSE Induction for employees
Spread the safety culture inside the plant
Increase HSE Awareness
Daily Safety Observations/Inspections
Weekly meeting with safety staff
Record number of LTIs, LWD and periodically evaluate the trend</t>
  </si>
  <si>
    <t>Number of LTI</t>
  </si>
  <si>
    <t>Number of recordable Incident</t>
  </si>
  <si>
    <t>Incidents</t>
  </si>
  <si>
    <t>Lagging Indicators</t>
  </si>
  <si>
    <t>Follow up with activities and implement them on site
Monthly meeting with HSE team to analyze gaps for unachieved activities</t>
  </si>
  <si>
    <t>Complete all addressed activities</t>
  </si>
  <si>
    <t>% of achievements</t>
  </si>
  <si>
    <t>Comply with HSE monitoring plan</t>
  </si>
  <si>
    <t>Implement a weekly training program to deliver the various trainings for old employees, and also deliver for the new joined</t>
  </si>
  <si>
    <t>Training program for employees</t>
  </si>
  <si>
    <t>Leading Indicators</t>
  </si>
  <si>
    <t>Year:</t>
  </si>
  <si>
    <t>Total</t>
  </si>
  <si>
    <t>IMPROVEMENT PLAN</t>
  </si>
  <si>
    <t>GOAL</t>
  </si>
  <si>
    <t>TARGET</t>
  </si>
  <si>
    <t>KPI</t>
  </si>
  <si>
    <t>OBJECTIVE</t>
  </si>
  <si>
    <t>%</t>
  </si>
  <si>
    <t>Score</t>
  </si>
  <si>
    <t>Annually Activities</t>
  </si>
  <si>
    <t>Semi-Annually Activities</t>
  </si>
  <si>
    <t>Monthly Activities</t>
  </si>
  <si>
    <t>Weekly Activities</t>
  </si>
  <si>
    <t>December</t>
  </si>
  <si>
    <t>November</t>
  </si>
  <si>
    <t>October</t>
  </si>
  <si>
    <t>September</t>
  </si>
  <si>
    <t>August</t>
  </si>
  <si>
    <t>July</t>
  </si>
  <si>
    <t>June</t>
  </si>
  <si>
    <t>May</t>
  </si>
  <si>
    <t>April</t>
  </si>
  <si>
    <t>March</t>
  </si>
  <si>
    <t>February</t>
  </si>
  <si>
    <t>January</t>
  </si>
  <si>
    <t>Record Document</t>
  </si>
  <si>
    <t>Responsibility</t>
  </si>
  <si>
    <t>Frequency</t>
  </si>
  <si>
    <t>Activity Description</t>
  </si>
  <si>
    <t>Activity</t>
  </si>
  <si>
    <t>TOTAL</t>
  </si>
  <si>
    <t>FAC:</t>
  </si>
  <si>
    <t>MTC:</t>
  </si>
  <si>
    <t>LTI:</t>
  </si>
  <si>
    <t>RWC:</t>
  </si>
  <si>
    <t>First Aid Case</t>
  </si>
  <si>
    <t>Medical Treatment Case</t>
  </si>
  <si>
    <t>Lost Time Injury</t>
  </si>
  <si>
    <t>Restricted Work Case</t>
  </si>
  <si>
    <t>All</t>
  </si>
  <si>
    <t>LWDs</t>
  </si>
  <si>
    <t>Employees</t>
  </si>
  <si>
    <t>Hours Worked</t>
  </si>
  <si>
    <t>LTIFR</t>
  </si>
  <si>
    <t>LTIFR Benchmark</t>
  </si>
  <si>
    <t>AIR</t>
  </si>
  <si>
    <t>AIR Benchmark</t>
  </si>
  <si>
    <t>SR</t>
  </si>
  <si>
    <t>Injuries Cost</t>
  </si>
  <si>
    <t>Damage Cost</t>
  </si>
  <si>
    <t>Environmental Cost</t>
  </si>
  <si>
    <t xml:space="preserve">Employees Training </t>
  </si>
  <si>
    <t>Training</t>
  </si>
  <si>
    <t>Management</t>
  </si>
  <si>
    <t>Weekly</t>
  </si>
  <si>
    <t>Training Attendance Register</t>
  </si>
  <si>
    <t>Meeting</t>
  </si>
  <si>
    <t>All Team</t>
  </si>
  <si>
    <t>Diesel Pump Operation</t>
  </si>
  <si>
    <t xml:space="preserve">No flow start and run test for 30 minutes </t>
  </si>
  <si>
    <t>Safety Attendant</t>
  </si>
  <si>
    <t>YEAR 2025</t>
  </si>
  <si>
    <t xml:space="preserve">Pump Room Cleaning </t>
  </si>
  <si>
    <t>Clean all the panels from outside, pumps, diesel tank and floor</t>
  </si>
  <si>
    <t>Fire extinguisher inspection</t>
  </si>
  <si>
    <t>Monthly visual inspection</t>
  </si>
  <si>
    <t>General</t>
  </si>
  <si>
    <t>Monthly</t>
  </si>
  <si>
    <t xml:space="preserve">Safety Attendant </t>
  </si>
  <si>
    <t>First Aid Kit Inspection</t>
  </si>
  <si>
    <t xml:space="preserve">Inspection for expiry &amp; Quantity </t>
  </si>
  <si>
    <t>All locations</t>
  </si>
  <si>
    <t>Update the coding system log &amp; forms</t>
  </si>
  <si>
    <t>Electrical Pump Operation</t>
  </si>
  <si>
    <t xml:space="preserve">No flow start and run test for 10 minutes </t>
  </si>
  <si>
    <t>Electrical Firefighting Pump Inspection</t>
  </si>
  <si>
    <t>Fire Extinguisher Maintenance</t>
  </si>
  <si>
    <t xml:space="preserve">Approved 3rd party inspection for all extinguishers as per civil defense requirements </t>
  </si>
  <si>
    <t>Semi-Annually</t>
  </si>
  <si>
    <t>On the fire extinguisher itself &amp; update the coding system log &amp; forms</t>
  </si>
  <si>
    <t>Run the full firefighting system</t>
  </si>
  <si>
    <t>Full flow test both diesel and electric pumps</t>
  </si>
  <si>
    <t>Annually</t>
  </si>
  <si>
    <t xml:space="preserve">HSE </t>
  </si>
  <si>
    <t>Emergency Mock Drill</t>
  </si>
  <si>
    <t>Drill</t>
  </si>
  <si>
    <t>Mock Drill Report</t>
  </si>
  <si>
    <t>(1) LTI:</t>
  </si>
  <si>
    <t>(2) LWD:</t>
  </si>
  <si>
    <t>(3) AIR:</t>
  </si>
  <si>
    <t>Previous years Performance</t>
  </si>
  <si>
    <r>
      <t>LTI</t>
    </r>
    <r>
      <rPr>
        <vertAlign val="superscript"/>
        <sz val="12"/>
        <rFont val="Arial"/>
        <family val="2"/>
        <scheme val="minor"/>
      </rPr>
      <t>(1)</t>
    </r>
  </si>
  <si>
    <r>
      <t>LWD</t>
    </r>
    <r>
      <rPr>
        <vertAlign val="superscript"/>
        <sz val="12"/>
        <rFont val="Arial"/>
        <family val="2"/>
        <scheme val="minor"/>
      </rPr>
      <t>(2)</t>
    </r>
  </si>
  <si>
    <r>
      <t>Cumulative AIR</t>
    </r>
    <r>
      <rPr>
        <vertAlign val="superscript"/>
        <sz val="12"/>
        <rFont val="Arial"/>
        <family val="2"/>
        <scheme val="minor"/>
      </rPr>
      <t>(3)</t>
    </r>
  </si>
  <si>
    <t>HSE Induction</t>
  </si>
  <si>
    <t>Internal HSE Meeting</t>
  </si>
  <si>
    <t>Zone</t>
  </si>
  <si>
    <t>Work Activity</t>
  </si>
  <si>
    <t>PTW No.</t>
  </si>
  <si>
    <t>Operation Summary</t>
  </si>
  <si>
    <t>Equipment Summary</t>
  </si>
  <si>
    <t>Safety Topic Discussed</t>
  </si>
  <si>
    <t>Company</t>
  </si>
  <si>
    <t>TBT Conducted by</t>
  </si>
  <si>
    <t>F</t>
  </si>
  <si>
    <t>Project</t>
  </si>
  <si>
    <t>HVAC</t>
  </si>
  <si>
    <t>PPE's</t>
  </si>
  <si>
    <t>Mustafa Al Ibrahim</t>
  </si>
  <si>
    <t>Project Manager</t>
  </si>
  <si>
    <t>Mudassir Shareef</t>
  </si>
  <si>
    <t>HVAC Engineer</t>
  </si>
  <si>
    <t>Mohammed Ali</t>
  </si>
  <si>
    <t>Jaffar Raza Siddiq</t>
  </si>
  <si>
    <t>Afzal Nadeem</t>
  </si>
  <si>
    <t>Arbaaz Musharraf</t>
  </si>
  <si>
    <t>Danish Iqbal</t>
  </si>
  <si>
    <t>Ghurahu Gond</t>
  </si>
  <si>
    <t>Mohammed Mokarram</t>
  </si>
  <si>
    <t>Mohammed Mahfooz</t>
  </si>
  <si>
    <t>Nasir Batwale</t>
  </si>
  <si>
    <t>Zubair Saeed</t>
  </si>
  <si>
    <t>Mario Diaz</t>
  </si>
  <si>
    <t>George Matillano</t>
  </si>
  <si>
    <t>Krishna Kumar</t>
  </si>
  <si>
    <t>Sadik Ali</t>
  </si>
  <si>
    <t>Mohammed Afzal</t>
  </si>
  <si>
    <t>Waseem Akhtar</t>
  </si>
  <si>
    <t>Abdullah Ghazwani</t>
  </si>
  <si>
    <t>Abdulkhaliq</t>
  </si>
  <si>
    <t>Mohammed Salman</t>
  </si>
  <si>
    <t>Shoukat Adnan</t>
  </si>
  <si>
    <t>Sardar Rahim</t>
  </si>
  <si>
    <t>Neyazul Hassan</t>
  </si>
  <si>
    <t>Sadique Hussain</t>
  </si>
  <si>
    <t>Mohammed Mustakim</t>
  </si>
  <si>
    <t xml:space="preserve">Hafiz Rizwan </t>
  </si>
  <si>
    <t>Asif Ali</t>
  </si>
  <si>
    <t xml:space="preserve">Temp Tech </t>
  </si>
  <si>
    <t>Erickson Furigay</t>
  </si>
  <si>
    <t>Anthony Jhon</t>
  </si>
  <si>
    <t>Mohammed Asharaf</t>
  </si>
  <si>
    <t>Naque Shadab</t>
  </si>
  <si>
    <t>Site Supervisor</t>
  </si>
  <si>
    <t>Sick leave</t>
  </si>
  <si>
    <t xml:space="preserve">Driving Licence </t>
  </si>
  <si>
    <t>Drivers &amp; Operators</t>
  </si>
  <si>
    <t>Driver</t>
  </si>
  <si>
    <t>Dinnies</t>
  </si>
  <si>
    <t>Drivers &amp; Technician</t>
  </si>
  <si>
    <t>HVAC Tech</t>
  </si>
  <si>
    <t>Hand Tools &amp; Ladders</t>
  </si>
  <si>
    <t>Attendance Names</t>
  </si>
  <si>
    <t>1st</t>
  </si>
  <si>
    <t>ZOMCO</t>
  </si>
  <si>
    <t>IMI Representative</t>
  </si>
  <si>
    <t>Hassan, Essa</t>
  </si>
  <si>
    <t xml:space="preserve">Preventive Maintenance of HVAC </t>
  </si>
  <si>
    <t xml:space="preserve">Corrective Maintenance of HVAC </t>
  </si>
  <si>
    <t>PM Activity of HVAC of BOOM 4 - Block A</t>
  </si>
  <si>
    <t>Abdulaziz</t>
  </si>
  <si>
    <t>E</t>
  </si>
  <si>
    <t>CM Activity of HVAC</t>
  </si>
  <si>
    <t>Hassan, Sultan</t>
  </si>
  <si>
    <t>A</t>
  </si>
  <si>
    <t>PM Activity of HVAC - MRO Tool Shop</t>
  </si>
  <si>
    <t>PPE's, Harness</t>
  </si>
  <si>
    <t>Hassan</t>
  </si>
  <si>
    <t>Rizwan</t>
  </si>
  <si>
    <t>Sultan</t>
  </si>
  <si>
    <t>CM Activity of HVAC - Block A</t>
  </si>
  <si>
    <t>CM Activity of HVAC - Block B</t>
  </si>
  <si>
    <t xml:space="preserve">CM Activity of HVAC </t>
  </si>
  <si>
    <t>2nd</t>
  </si>
  <si>
    <r>
      <rPr>
        <b/>
        <sz val="12"/>
        <color rgb="FFFF0000"/>
        <rFont val="Arial"/>
        <family val="2"/>
        <scheme val="minor"/>
      </rPr>
      <t>T</t>
    </r>
    <r>
      <rPr>
        <sz val="12"/>
        <rFont val="Arial"/>
        <family val="2"/>
        <scheme val="minor"/>
      </rPr>
      <t xml:space="preserve">otal </t>
    </r>
    <r>
      <rPr>
        <b/>
        <sz val="12"/>
        <color rgb="FFFF0000"/>
        <rFont val="Arial"/>
        <family val="2"/>
        <scheme val="minor"/>
      </rPr>
      <t>S</t>
    </r>
    <r>
      <rPr>
        <sz val="12"/>
        <rFont val="Arial"/>
        <family val="2"/>
        <scheme val="minor"/>
      </rPr>
      <t xml:space="preserve">afe </t>
    </r>
    <r>
      <rPr>
        <b/>
        <sz val="12"/>
        <color rgb="FFFF0000"/>
        <rFont val="Arial"/>
        <family val="2"/>
        <scheme val="minor"/>
      </rPr>
      <t>M</t>
    </r>
    <r>
      <rPr>
        <sz val="12"/>
        <rFont val="Arial"/>
        <family val="2"/>
        <scheme val="minor"/>
      </rPr>
      <t xml:space="preserve">an </t>
    </r>
    <r>
      <rPr>
        <b/>
        <sz val="12"/>
        <color rgb="FFFF0000"/>
        <rFont val="Arial"/>
        <family val="2"/>
        <scheme val="minor"/>
      </rPr>
      <t>H</t>
    </r>
    <r>
      <rPr>
        <sz val="12"/>
        <rFont val="Arial"/>
        <family val="2"/>
        <scheme val="minor"/>
      </rPr>
      <t>ours</t>
    </r>
  </si>
  <si>
    <t>Daily Pre-Task Risk Assessment</t>
  </si>
  <si>
    <t>Number of risk assessment completed</t>
  </si>
  <si>
    <t>Ensure all tasks have completed risk assessments before execution</t>
  </si>
  <si>
    <t>Conduct daily reviews of completed forms.               Train staff to fill risk assessments effectively</t>
  </si>
  <si>
    <t>HSE ToolBox Talks</t>
  </si>
  <si>
    <t>Adherence to PTW Procedures</t>
  </si>
  <si>
    <t>% Compliance with PTW Requirements</t>
  </si>
  <si>
    <t>Obtain a PTW before starting all high-risk tasks</t>
  </si>
  <si>
    <t>Oversee all permits and conduct random spot checks (assign a PTW coordinator if needed)</t>
  </si>
  <si>
    <t>Use of Appropriate PPE</t>
  </si>
  <si>
    <t>% Compliance with PPE Requirements</t>
  </si>
  <si>
    <t>Ensure correct PPE is worn for all tasks</t>
  </si>
  <si>
    <t>Conduct daily PPE checks before tasks.             Replace or repair damaged PPE immediately.</t>
  </si>
  <si>
    <t>Monthly Safety Inspection of Tools</t>
  </si>
  <si>
    <t>% Completion of tool and equipment inspections</t>
  </si>
  <si>
    <t>Ensure all tools and equipment are fit for purpose and safe to use</t>
  </si>
  <si>
    <t>Create a monthly inspection checklist.                 Remove unsafe tools from service and replace/repair them.</t>
  </si>
  <si>
    <t>Uniform &amp; ID Compliance</t>
  </si>
  <si>
    <t xml:space="preserve">% Adherence to uniform  and grooming policy </t>
  </si>
  <si>
    <t>Ensure all staff adhere to uniform and grooming policy</t>
  </si>
  <si>
    <t>Conduct visual inspection monthly to evaluate the current situation.                                                           Train the staff to follow the company standards.</t>
  </si>
  <si>
    <t>Train staff on proper waste handling and housekeeping. Perform monthly spot checks</t>
  </si>
  <si>
    <t>Ensure proper disposal of waste amd clean worksites</t>
  </si>
  <si>
    <t>Waste management and housekeeping</t>
  </si>
  <si>
    <t>% Compliance with waste disposal and housekeeping standards</t>
  </si>
  <si>
    <t>Vehicle Standards</t>
  </si>
  <si>
    <t>Conduct monthly vehicle inspections. Train drivers on safety protocols and track compliance through reports</t>
  </si>
  <si>
    <t>Maintain vehicle cleanliness and safe operation</t>
  </si>
  <si>
    <t>% Compliance with vehicle safety and cleanliness requirements</t>
  </si>
  <si>
    <t>Number of TBTs Done</t>
  </si>
  <si>
    <t>Annual Safety Training</t>
  </si>
  <si>
    <t>Number of trained employees</t>
  </si>
  <si>
    <t xml:space="preserve">Ensure all HVAC Technicians complete annual safety training </t>
  </si>
  <si>
    <t>Plan and schedule training sessions. Document attendance and keep certificates on records.</t>
  </si>
  <si>
    <t xml:space="preserve">Zero LTI </t>
  </si>
  <si>
    <t xml:space="preserve">Zero LWD </t>
  </si>
  <si>
    <t>Zero AIR</t>
  </si>
  <si>
    <t>Cumulative number of whole incident in a year</t>
  </si>
  <si>
    <t xml:space="preserve">Number of TSMH </t>
  </si>
  <si>
    <t>(4) TSMH:</t>
  </si>
  <si>
    <t>Achieve 1,000,000 Safe Man Hours</t>
  </si>
  <si>
    <t>conduct daily safety briefing and toolbox talks                  Strengthen hazard controls and risk assessments          celebrate milestone to reinforce positive safety culture</t>
  </si>
  <si>
    <r>
      <t>CumulativeTSMH</t>
    </r>
    <r>
      <rPr>
        <vertAlign val="superscript"/>
        <sz val="12"/>
        <rFont val="Arial"/>
        <family val="2"/>
        <scheme val="minor"/>
      </rPr>
      <t>(4)</t>
    </r>
  </si>
  <si>
    <t>Zero Incidents</t>
  </si>
  <si>
    <t>Count Report</t>
  </si>
  <si>
    <t>No. of Workers</t>
  </si>
  <si>
    <t>Daily Hours</t>
  </si>
  <si>
    <t>Lost Hours</t>
  </si>
  <si>
    <t>Daily TSMH</t>
  </si>
  <si>
    <t>Cumulative TSMH</t>
  </si>
  <si>
    <t>Helper</t>
  </si>
  <si>
    <t>PM Activity of HVAC of BOOM 7 - Block A</t>
  </si>
  <si>
    <t>Hassan Jandal</t>
  </si>
  <si>
    <t>Grand Total</t>
  </si>
  <si>
    <t>Start Time</t>
  </si>
  <si>
    <t>End Time</t>
  </si>
  <si>
    <t>Break (hrs)</t>
  </si>
  <si>
    <t>Hours worked</t>
  </si>
  <si>
    <t>Number of employees</t>
  </si>
  <si>
    <t>B</t>
  </si>
  <si>
    <t>C</t>
  </si>
  <si>
    <t>D</t>
  </si>
  <si>
    <t>CM Activity of HVAC  - Zone E</t>
  </si>
  <si>
    <t xml:space="preserve">PM Activity of HVAC </t>
  </si>
  <si>
    <t>Tahir, Khalid, Hassan</t>
  </si>
  <si>
    <t>Tahir, Khalid</t>
  </si>
  <si>
    <t>PM Activity of HVAC  (production office)</t>
  </si>
  <si>
    <t>Tahir</t>
  </si>
  <si>
    <t>Ensure proper use of PPE by providing googles and conducting a safety briefing to reinforce PPE compliance.</t>
  </si>
  <si>
    <t>MAYDAN 1</t>
  </si>
  <si>
    <t>BOOM 7</t>
  </si>
  <si>
    <t>Worker observed without a face mask, violating PPE policy.</t>
  </si>
  <si>
    <t>Khalid, Sultan</t>
  </si>
  <si>
    <t>PM Activity of HVAC of Sanbook 4</t>
  </si>
  <si>
    <t>Saad</t>
  </si>
  <si>
    <t>Saad, Abdulilah</t>
  </si>
  <si>
    <t>CM Activity of HVAC - Block B Baiss 2</t>
  </si>
  <si>
    <t>Saad, Khalid</t>
  </si>
  <si>
    <t xml:space="preserve">Khalid </t>
  </si>
  <si>
    <t>PM Activity of HVAC - Block B Baiss 2</t>
  </si>
  <si>
    <t>13/1/2025</t>
  </si>
  <si>
    <t>14/1/2025</t>
  </si>
  <si>
    <t>15/1/2025</t>
  </si>
  <si>
    <t>16/1/2025</t>
  </si>
  <si>
    <t>17/1/2025</t>
  </si>
  <si>
    <t>CM Activity of HVAC - Block B Saryah 2</t>
  </si>
  <si>
    <t>Jaffar</t>
  </si>
  <si>
    <t>Nasir</t>
  </si>
  <si>
    <t>PM Activity of HVAC - Block B</t>
  </si>
  <si>
    <t>Khalid</t>
  </si>
  <si>
    <t>PM Activity of HVAC - Block B Saryah 2</t>
  </si>
  <si>
    <t xml:space="preserve">CM Activity of HVAC - Block B </t>
  </si>
  <si>
    <t>Abdulaziz, Sultan</t>
  </si>
  <si>
    <t xml:space="preserve">first report </t>
  </si>
  <si>
    <t>RISK ASSESSMENT REPORT</t>
  </si>
  <si>
    <t>Preventive Maintenance and Corrective Maintenance of HVAC Units</t>
  </si>
  <si>
    <t>1. Introduction</t>
  </si>
  <si>
    <r>
      <t xml:space="preserve">This risk assessment identifies and evaluates potential hazards associated with both </t>
    </r>
    <r>
      <rPr>
        <b/>
        <sz val="14"/>
        <color theme="1"/>
        <rFont val="Times New Roman"/>
        <family val="2"/>
      </rPr>
      <t>Preventive Maintenance (PM)</t>
    </r>
    <r>
      <rPr>
        <sz val="14"/>
        <color theme="1"/>
        <rFont val="Times New Roman"/>
        <family val="2"/>
      </rPr>
      <t xml:space="preserve"> and </t>
    </r>
    <r>
      <rPr>
        <b/>
        <sz val="14"/>
        <color theme="1"/>
        <rFont val="Times New Roman"/>
        <family val="2"/>
      </rPr>
      <t>Corrective Maintenance (CM)</t>
    </r>
    <r>
      <rPr>
        <sz val="14"/>
        <color theme="1"/>
        <rFont val="Times New Roman"/>
        <family val="2"/>
      </rPr>
      <t xml:space="preserve"> on HVAC systems. The goal is to ensure safe working conditions and to minimize risks to personnel, equipment, and the environment. This report is intended for higher management review and provides recommended control measures to maintain acceptable risk levels.</t>
    </r>
  </si>
  <si>
    <t>2. Scope</t>
  </si>
  <si>
    <r>
      <t>Activities Covered</t>
    </r>
    <r>
      <rPr>
        <sz val="14"/>
        <color theme="1"/>
        <rFont val="Times New Roman"/>
        <family val="2"/>
      </rPr>
      <t>:</t>
    </r>
  </si>
  <si>
    <t>Scheduled inspections, cleaning, lubrication, and servicing (Preventive Maintenance).</t>
  </si>
  <si>
    <t>Troubleshooting, component replacement, and repairs (Corrective Maintenance).</t>
  </si>
  <si>
    <t>Air handling units (AHUs), chillers, condensers, evaporators, ductwork, filters, pumps, and associated electrical systems.</t>
  </si>
  <si>
    <r>
      <t>2. Relevant Equipment/Systems</t>
    </r>
    <r>
      <rPr>
        <sz val="14"/>
        <color theme="1"/>
        <rFont val="Times New Roman"/>
        <family val="2"/>
      </rPr>
      <t>:</t>
    </r>
  </si>
  <si>
    <r>
      <t>1. Personnel Involved</t>
    </r>
    <r>
      <rPr>
        <sz val="14"/>
        <color theme="1"/>
        <rFont val="Times New Roman"/>
        <family val="2"/>
      </rPr>
      <t>:</t>
    </r>
  </si>
  <si>
    <t>Hazard Identification and Risk Assessment</t>
  </si>
  <si>
    <t>No.</t>
  </si>
  <si>
    <t>Potential Hazards</t>
  </si>
  <si>
    <t>Control Measures</t>
  </si>
  <si>
    <t>Accessing HVAC Units at Height</t>
  </si>
  <si>
    <t>Electrical Inspections/Repairs</t>
  </si>
  <si>
    <t>Handling Refrigerants</t>
  </si>
  <si>
    <t>Mechanical Parts (Rotating/Moving)</t>
  </si>
  <si>
    <t>Lifting &amp; Carrying Components</t>
  </si>
  <si>
    <t>Slips, Trips &amp; Falls (General)</t>
  </si>
  <si>
    <t>Hot Work (Welding, Cutting)</t>
  </si>
  <si>
    <t>Chemical Exposure (Cleaning Agents)</t>
  </si>
  <si>
    <t>Confined Space Entry (Ductwork)</t>
  </si>
  <si>
    <t>Noise Exposure</t>
  </si>
  <si>
    <t>Pressure Testing</t>
  </si>
  <si>
    <t>Extreme Weather Conditions</t>
  </si>
  <si>
    <t>Key Control Measures Summary</t>
  </si>
  <si>
    <t>1. Administrative Controls</t>
  </si>
  <si>
    <r>
      <t xml:space="preserve">Strict </t>
    </r>
    <r>
      <rPr>
        <b/>
        <sz val="14"/>
        <color theme="1"/>
        <rFont val="Times New Roman"/>
        <family val="2"/>
      </rPr>
      <t>Permit to Work</t>
    </r>
    <r>
      <rPr>
        <sz val="14"/>
        <color theme="1"/>
        <rFont val="Times New Roman"/>
        <family val="2"/>
      </rPr>
      <t xml:space="preserve"> systems (Hot Work, Confined Space, Electrical, etc.)</t>
    </r>
  </si>
  <si>
    <r>
      <t>Lockout/Tagout</t>
    </r>
    <r>
      <rPr>
        <sz val="14"/>
        <color theme="1"/>
        <rFont val="Times New Roman"/>
        <family val="2"/>
      </rPr>
      <t xml:space="preserve"> (LOTO) for isolation of all energy sources</t>
    </r>
  </si>
  <si>
    <r>
      <t>Training</t>
    </r>
    <r>
      <rPr>
        <sz val="14"/>
        <color theme="1"/>
        <rFont val="Times New Roman"/>
        <family val="2"/>
      </rPr>
      <t xml:space="preserve"> and competency checks for HVAC technicians</t>
    </r>
  </si>
  <si>
    <r>
      <t>Toolbox talks</t>
    </r>
    <r>
      <rPr>
        <sz val="14"/>
        <color theme="1"/>
        <rFont val="Times New Roman"/>
        <family val="2"/>
      </rPr>
      <t xml:space="preserve"> and </t>
    </r>
    <r>
      <rPr>
        <b/>
        <sz val="14"/>
        <color theme="1"/>
        <rFont val="Times New Roman"/>
        <family val="2"/>
      </rPr>
      <t>pre-task briefings</t>
    </r>
    <r>
      <rPr>
        <sz val="14"/>
        <color theme="1"/>
        <rFont val="Times New Roman"/>
        <family val="2"/>
      </rPr>
      <t xml:space="preserve"> to identify hazards on the day of work</t>
    </r>
  </si>
  <si>
    <r>
      <t>Housekeeping</t>
    </r>
    <r>
      <rPr>
        <sz val="14"/>
        <color theme="1"/>
        <rFont val="Times New Roman"/>
        <family val="2"/>
      </rPr>
      <t xml:space="preserve"> and site-specific safety inspections</t>
    </r>
  </si>
  <si>
    <t>2. Engineering Controls</t>
  </si>
  <si>
    <r>
      <t>Safety guards</t>
    </r>
    <r>
      <rPr>
        <sz val="14"/>
        <color theme="1"/>
        <rFont val="Times New Roman"/>
        <family val="2"/>
      </rPr>
      <t xml:space="preserve"> and </t>
    </r>
    <r>
      <rPr>
        <b/>
        <sz val="14"/>
        <color theme="1"/>
        <rFont val="Times New Roman"/>
        <family val="2"/>
      </rPr>
      <t>barriers</t>
    </r>
    <r>
      <rPr>
        <sz val="14"/>
        <color theme="1"/>
        <rFont val="Times New Roman"/>
        <family val="2"/>
      </rPr>
      <t xml:space="preserve"> on rotating/moving parts</t>
    </r>
  </si>
  <si>
    <r>
      <t>Ventilation</t>
    </r>
    <r>
      <rPr>
        <sz val="14"/>
        <color theme="1"/>
        <rFont val="Times New Roman"/>
        <family val="2"/>
      </rPr>
      <t xml:space="preserve"> in confined or enclosed spaces</t>
    </r>
  </si>
  <si>
    <r>
      <t>Correct lifting aids</t>
    </r>
    <r>
      <rPr>
        <sz val="14"/>
        <color theme="1"/>
        <rFont val="Times New Roman"/>
        <family val="2"/>
      </rPr>
      <t xml:space="preserve"> (hoists, forklifts, etc.)</t>
    </r>
  </si>
  <si>
    <r>
      <t>Proper scaffolding</t>
    </r>
    <r>
      <rPr>
        <sz val="14"/>
        <color theme="1"/>
        <rFont val="Times New Roman"/>
        <family val="2"/>
      </rPr>
      <t xml:space="preserve"> or elevated work platforms with guardrails</t>
    </r>
  </si>
  <si>
    <t>3. Personal Protective Equipment (PPE)</t>
  </si>
  <si>
    <r>
      <t>Protective Gloves, Safety Glasses, Hard Hats, Safety Shoes</t>
    </r>
    <r>
      <rPr>
        <sz val="14"/>
        <color theme="1"/>
        <rFont val="Times New Roman"/>
        <family val="2"/>
      </rPr>
      <t xml:space="preserve"> as standard</t>
    </r>
  </si>
  <si>
    <r>
      <t>Hearing Protection</t>
    </r>
    <r>
      <rPr>
        <sz val="14"/>
        <color theme="1"/>
        <rFont val="Times New Roman"/>
        <family val="2"/>
      </rPr>
      <t xml:space="preserve"> in high-noise areas</t>
    </r>
  </si>
  <si>
    <r>
      <t>Respirators</t>
    </r>
    <r>
      <rPr>
        <sz val="14"/>
        <color theme="1"/>
        <rFont val="Times New Roman"/>
        <family val="2"/>
      </rPr>
      <t xml:space="preserve"> for refrigerant or chemical exposure</t>
    </r>
  </si>
  <si>
    <r>
      <t>Fall Arrest Systems</t>
    </r>
    <r>
      <rPr>
        <sz val="14"/>
        <color theme="1"/>
        <rFont val="Times New Roman"/>
        <family val="2"/>
      </rPr>
      <t xml:space="preserve"> when working at heights</t>
    </r>
  </si>
  <si>
    <r>
      <t>Arc-Flash Clothing</t>
    </r>
    <r>
      <rPr>
        <sz val="14"/>
        <color theme="1"/>
        <rFont val="Times New Roman"/>
        <family val="2"/>
      </rPr>
      <t xml:space="preserve"> for electrical tasks</t>
    </r>
  </si>
  <si>
    <t>4. Emergency Preparedness</t>
  </si>
  <si>
    <r>
      <t>First Aid Kits</t>
    </r>
    <r>
      <rPr>
        <sz val="14"/>
        <color theme="1"/>
        <rFont val="Times New Roman"/>
        <family val="2"/>
      </rPr>
      <t xml:space="preserve"> and </t>
    </r>
    <r>
      <rPr>
        <b/>
        <sz val="14"/>
        <color theme="1"/>
        <rFont val="Times New Roman"/>
        <family val="2"/>
      </rPr>
      <t>Trained Responders</t>
    </r>
    <r>
      <rPr>
        <sz val="14"/>
        <color theme="1"/>
        <rFont val="Times New Roman"/>
        <family val="2"/>
      </rPr>
      <t xml:space="preserve"> on site</t>
    </r>
  </si>
  <si>
    <r>
      <t>Fire Extinguishers</t>
    </r>
    <r>
      <rPr>
        <sz val="14"/>
        <color theme="1"/>
        <rFont val="Times New Roman"/>
        <family val="2"/>
      </rPr>
      <t xml:space="preserve"> and </t>
    </r>
    <r>
      <rPr>
        <b/>
        <sz val="14"/>
        <color theme="1"/>
        <rFont val="Times New Roman"/>
        <family val="2"/>
      </rPr>
      <t>Fire Watch</t>
    </r>
    <r>
      <rPr>
        <sz val="14"/>
        <color theme="1"/>
        <rFont val="Times New Roman"/>
        <family val="2"/>
      </rPr>
      <t xml:space="preserve"> for hot work</t>
    </r>
  </si>
  <si>
    <r>
      <t>Spill Kits</t>
    </r>
    <r>
      <rPr>
        <sz val="14"/>
        <color theme="1"/>
        <rFont val="Times New Roman"/>
        <family val="2"/>
      </rPr>
      <t xml:space="preserve"> and </t>
    </r>
    <r>
      <rPr>
        <b/>
        <sz val="14"/>
        <color theme="1"/>
        <rFont val="Times New Roman"/>
        <family val="2"/>
      </rPr>
      <t>Refrigerant Recovery Equipment</t>
    </r>
    <r>
      <rPr>
        <sz val="14"/>
        <color theme="1"/>
        <rFont val="Times New Roman"/>
        <family val="2"/>
      </rPr>
      <t xml:space="preserve"> for chemical/refrigerant leaks</t>
    </r>
  </si>
  <si>
    <r>
      <t>Emergency Communication</t>
    </r>
    <r>
      <rPr>
        <sz val="14"/>
        <color theme="1"/>
        <rFont val="Times New Roman"/>
        <family val="2"/>
      </rPr>
      <t xml:space="preserve"> (e.g., radios) and </t>
    </r>
    <r>
      <rPr>
        <b/>
        <sz val="14"/>
        <color theme="1"/>
        <rFont val="Times New Roman"/>
        <family val="2"/>
      </rPr>
      <t>Rescue Plans</t>
    </r>
    <r>
      <rPr>
        <sz val="14"/>
        <color theme="1"/>
        <rFont val="Times New Roman"/>
        <family val="2"/>
      </rPr>
      <t xml:space="preserve"> for confined spaces</t>
    </r>
  </si>
  <si>
    <t>Conclusion</t>
  </si>
  <si>
    <r>
      <t xml:space="preserve">By adhering to these control measures, the </t>
    </r>
    <r>
      <rPr>
        <b/>
        <sz val="14"/>
        <color theme="1"/>
        <rFont val="Times New Roman"/>
        <family val="2"/>
      </rPr>
      <t>likelihood</t>
    </r>
    <r>
      <rPr>
        <sz val="14"/>
        <color theme="1"/>
        <rFont val="Times New Roman"/>
        <family val="2"/>
      </rPr>
      <t xml:space="preserve"> of incidents decreases significantly—although the </t>
    </r>
    <r>
      <rPr>
        <b/>
        <sz val="14"/>
        <color theme="1"/>
        <rFont val="Times New Roman"/>
        <family val="2"/>
      </rPr>
      <t>severity</t>
    </r>
    <r>
      <rPr>
        <sz val="14"/>
        <color theme="1"/>
        <rFont val="Times New Roman"/>
        <family val="2"/>
      </rPr>
      <t xml:space="preserve"> of certain hazards (such as falls from height or electrical shock) remains high if they do occur. Ensuring thorough implementation of </t>
    </r>
    <r>
      <rPr>
        <b/>
        <sz val="14"/>
        <color theme="1"/>
        <rFont val="Times New Roman"/>
        <family val="2"/>
      </rPr>
      <t>Permit to Work systems</t>
    </r>
    <r>
      <rPr>
        <sz val="14"/>
        <color theme="1"/>
        <rFont val="Times New Roman"/>
        <family val="2"/>
      </rPr>
      <t xml:space="preserve">, </t>
    </r>
    <r>
      <rPr>
        <b/>
        <sz val="14"/>
        <color theme="1"/>
        <rFont val="Times New Roman"/>
        <family val="2"/>
      </rPr>
      <t>LOTO</t>
    </r>
    <r>
      <rPr>
        <sz val="14"/>
        <color theme="1"/>
        <rFont val="Times New Roman"/>
        <family val="2"/>
      </rPr>
      <t xml:space="preserve">, </t>
    </r>
    <r>
      <rPr>
        <b/>
        <sz val="14"/>
        <color theme="1"/>
        <rFont val="Times New Roman"/>
        <family val="2"/>
      </rPr>
      <t>PPE usage</t>
    </r>
    <r>
      <rPr>
        <sz val="14"/>
        <color theme="1"/>
        <rFont val="Times New Roman"/>
        <family val="2"/>
      </rPr>
      <t xml:space="preserve">, and </t>
    </r>
    <r>
      <rPr>
        <b/>
        <sz val="14"/>
        <color theme="1"/>
        <rFont val="Times New Roman"/>
        <family val="2"/>
      </rPr>
      <t>safe work procedures</t>
    </r>
    <r>
      <rPr>
        <sz val="14"/>
        <color theme="1"/>
        <rFont val="Times New Roman"/>
        <family val="2"/>
      </rPr>
      <t xml:space="preserve"> is critical to maintain risks at </t>
    </r>
    <r>
      <rPr>
        <b/>
        <sz val="14"/>
        <color theme="1"/>
        <rFont val="Times New Roman"/>
        <family val="2"/>
      </rPr>
      <t>Medium</t>
    </r>
    <r>
      <rPr>
        <sz val="14"/>
        <color theme="1"/>
        <rFont val="Times New Roman"/>
        <family val="2"/>
      </rPr>
      <t xml:space="preserve"> or </t>
    </r>
    <r>
      <rPr>
        <b/>
        <sz val="14"/>
        <color theme="1"/>
        <rFont val="Times New Roman"/>
        <family val="2"/>
      </rPr>
      <t>Low</t>
    </r>
    <r>
      <rPr>
        <sz val="14"/>
        <color theme="1"/>
        <rFont val="Times New Roman"/>
        <family val="2"/>
      </rPr>
      <t xml:space="preserve"> levels.</t>
    </r>
  </si>
  <si>
    <r>
      <t>Prepared By</t>
    </r>
    <r>
      <rPr>
        <sz val="14"/>
        <color theme="1"/>
        <rFont val="Times New Roman"/>
        <family val="2"/>
      </rPr>
      <t>:</t>
    </r>
  </si>
  <si>
    <r>
      <t>Reviewed/Approved By</t>
    </r>
    <r>
      <rPr>
        <sz val="14"/>
        <color theme="1"/>
        <rFont val="Times New Roman"/>
        <family val="2"/>
      </rPr>
      <t>:</t>
    </r>
  </si>
  <si>
    <t>Severity (Before)</t>
  </si>
  <si>
    <t>Likelihood (Before)</t>
  </si>
  <si>
    <t>Risk (Before)</t>
  </si>
  <si>
    <t>Severity (After)</t>
  </si>
  <si>
    <t>Likelihood (After)</t>
  </si>
  <si>
    <t>Risk (After)</t>
  </si>
  <si>
    <t>Falls from height; Falling objects</t>
  </si>
  <si>
    <t>12 (High)</t>
  </si>
  <si>
    <t>Use scaffolds/ladders in good condition; Fall protection (harness, lanyard); Secure tools; Work at Height permit</t>
  </si>
  <si>
    <t>Electric shock; Arc flash; Short circuits</t>
  </si>
  <si>
    <t>10 (High)</t>
  </si>
  <si>
    <t>Lockout/Tagout (LOTO); Insulated tools; Arc-rated PPE; Qualified personnel</t>
  </si>
  <si>
    <t>5 (Medium)</t>
  </si>
  <si>
    <t>Toxic inhalation; Frostbite; Asphyxiation in enclosed areas</t>
  </si>
  <si>
    <t>Proper handling procedures; Leak detection; Adequate ventilation; Gloves, goggles, respirators</t>
  </si>
  <si>
    <t>Entanglement; Pinch points; Crushing injuries</t>
  </si>
  <si>
    <t>9 (High)</t>
  </si>
  <si>
    <t>De-energize and isolate equipment; Keep guards in place; Wear protective gloves; LOTO</t>
  </si>
  <si>
    <t>3 (Low)</t>
  </si>
  <si>
    <t>Musculoskeletal injuries; Strains/Sprains</t>
  </si>
  <si>
    <t>8 (Medium)</t>
  </si>
  <si>
    <t>Use mechanical aids/team lifting; Proper lifting technique; Manual handling training</t>
  </si>
  <si>
    <t>Wet/uneven surfaces; Poor housekeeping</t>
  </si>
  <si>
    <t>Maintain good housekeeping; Mark slippery areas; Wear slip-resistant footwear</t>
  </si>
  <si>
    <t>6 (Medium)</t>
  </si>
  <si>
    <t>Fire hazards; Burns; Explosion risk if flammable gases nearby</t>
  </si>
  <si>
    <t>Hot Work Permit; Fire extinguisher and fire watch; Flame-retardant PPE; Isolate flammables</t>
  </si>
  <si>
    <t>Skin/eye irritation; Respiratory issues</t>
  </si>
  <si>
    <t>Follow SDS; Ensure ventilation; Wear chemical-resistant gloves, goggles; Proper storage</t>
  </si>
  <si>
    <t>Oxygen deficiency; Toxic/flammable atmosphere; Limited escape</t>
  </si>
  <si>
    <t>15 (High)</t>
  </si>
  <si>
    <t>Confined Space Permit; Atmospheric monitoring; Ventilation; Stand-by attendant with communication</t>
  </si>
  <si>
    <t>Hearing damage (high decibel levels)</t>
  </si>
  <si>
    <t>Hearing protection (earplugs/muffs); Monitor noise levels; Job rotation if feasible</t>
  </si>
  <si>
    <t>Possible rupture; Flying debris</t>
  </si>
  <si>
    <t>Calibrated gauges; Relief valves; Stand clear during pressurization; Follow manufacturer’s procedures</t>
  </si>
  <si>
    <t>Heat stress; Cold stress</t>
  </si>
  <si>
    <t>Schedule tasks in milder periods; Allow rest breaks/hydration; Weather-appropriate PPE</t>
  </si>
  <si>
    <t>HVAC technicians, maintenance supervisors, safety officers, and client representatives.</t>
  </si>
  <si>
    <t>Below is a Risk Assessment table incorporating Severity, Likelihood, and the resulting Risk Level both before and after applying control measures for Preventive and Corrective Maintenance of HVAC units. The risk matrix used is a conventional 5×5 matrix, where:
Severity (S) is rated from 1 (Minor) to 5 (Catastrophic).
Likelihood (L) is rated from 1 (Rare) to 5 (Almost Certain).
Risk Level (R) = S × L, typically categorized as:
1 – 4 = Low
5 – 9 = Medium
10 – 16 = High
17 – 25 = Extreme</t>
  </si>
  <si>
    <t>Abdullah AlSubaie, Safety Officer</t>
  </si>
  <si>
    <r>
      <t>Date</t>
    </r>
    <r>
      <rPr>
        <sz val="14"/>
        <color theme="1"/>
        <rFont val="Times New Roman"/>
        <family val="2"/>
      </rPr>
      <t>: 2025/01/20</t>
    </r>
  </si>
  <si>
    <t xml:space="preserve">Name,PositionName, </t>
  </si>
  <si>
    <r>
      <t>Date</t>
    </r>
    <r>
      <rPr>
        <sz val="14"/>
        <color theme="1"/>
        <rFont val="Times New Roman"/>
        <family val="2"/>
      </rPr>
      <t xml:space="preserve">: </t>
    </r>
  </si>
  <si>
    <t>9 (Medium)</t>
  </si>
  <si>
    <t>4 (Low)</t>
  </si>
  <si>
    <t>PM Activity of HVAC - Block B Saryah 4</t>
  </si>
  <si>
    <t>PM Activity of HVAC - Block B Saryah 1</t>
  </si>
  <si>
    <t>PM Activity of HVAC - Block B Shiraa 1</t>
  </si>
  <si>
    <t>PM Activity of HVAC - Block B Shiraa 6</t>
  </si>
  <si>
    <t>Tahir, Saad, Essa, Muntzir</t>
  </si>
  <si>
    <t>Electrical Isolation</t>
  </si>
  <si>
    <t>Residential Unit (Type B1)</t>
  </si>
  <si>
    <t>Corporate Office Building</t>
  </si>
  <si>
    <t>PM Activity of HVAC - Block B Shiraa 7</t>
  </si>
  <si>
    <t>PM Activity of HVAC - Block B Dastoor 3</t>
  </si>
  <si>
    <t>Tahir, Muntathir</t>
  </si>
  <si>
    <t>PM Activity of HVAC - Block B Baiss 3</t>
  </si>
  <si>
    <t>Essa</t>
  </si>
  <si>
    <t>CM Activity of HVAC  (production office)</t>
  </si>
  <si>
    <t>18/1/2025</t>
  </si>
  <si>
    <t>19/1/2025</t>
  </si>
  <si>
    <t>20/1/2025</t>
  </si>
  <si>
    <t>21/1/2025</t>
  </si>
  <si>
    <t>22/1/2025</t>
  </si>
  <si>
    <t>Rizwan have 1 hour extra</t>
  </si>
  <si>
    <t>23/1/2025</t>
  </si>
  <si>
    <t>Tahir, Sultan</t>
  </si>
  <si>
    <t>24/1/2025</t>
  </si>
  <si>
    <t>25/1/2025</t>
  </si>
  <si>
    <t>Hand - Power Tools &amp; Ladders</t>
  </si>
  <si>
    <t>PPE's - LOTO - Evacuation Plan</t>
  </si>
  <si>
    <t>Khalid, Hassan</t>
  </si>
  <si>
    <t>Tahir, Muntazir</t>
  </si>
  <si>
    <t xml:space="preserve">PPE's </t>
  </si>
  <si>
    <t>Muntazir, Khalid</t>
  </si>
  <si>
    <t>Danish</t>
  </si>
  <si>
    <t>Arbaaz</t>
  </si>
  <si>
    <t>Faheem</t>
  </si>
  <si>
    <t>Sadiq</t>
  </si>
  <si>
    <t>26/1/2025</t>
  </si>
  <si>
    <t>27/1/2025</t>
  </si>
  <si>
    <t>Max of Cumulative TSMH</t>
  </si>
  <si>
    <t>Wassem</t>
  </si>
  <si>
    <t>Kumar</t>
  </si>
  <si>
    <t>Mustakim</t>
  </si>
  <si>
    <t>Asif</t>
  </si>
  <si>
    <t>Afzal</t>
  </si>
  <si>
    <t>Adnan</t>
  </si>
  <si>
    <t>28/1/2025</t>
  </si>
  <si>
    <t>29/1/2025</t>
  </si>
  <si>
    <t>30/1/2025</t>
  </si>
  <si>
    <t>31/1/2025</t>
  </si>
  <si>
    <t>Emad</t>
  </si>
  <si>
    <t>Zubair</t>
  </si>
  <si>
    <t>Mahfooz</t>
  </si>
  <si>
    <t>Sardar</t>
  </si>
  <si>
    <t>NasirBatwale</t>
  </si>
  <si>
    <t>Erickson</t>
  </si>
  <si>
    <t>Mario</t>
  </si>
  <si>
    <t>George</t>
  </si>
  <si>
    <t>Anthony</t>
  </si>
  <si>
    <t>Sadique</t>
  </si>
  <si>
    <t>Mokarram</t>
  </si>
  <si>
    <t>Salman</t>
  </si>
  <si>
    <t>Naque</t>
  </si>
  <si>
    <t>GhurahuGond</t>
  </si>
  <si>
    <t>Nirmal</t>
  </si>
  <si>
    <t>Nayaz</t>
  </si>
  <si>
    <t>Sadik</t>
  </si>
  <si>
    <t>Abdulilah</t>
  </si>
  <si>
    <t>Names</t>
  </si>
  <si>
    <t>Row Labels</t>
  </si>
  <si>
    <t>PM Activity of HVAC - Corporate Office Building</t>
  </si>
  <si>
    <t>Tahir, Khalid, Emad</t>
  </si>
  <si>
    <t>Hassan, Emad</t>
  </si>
  <si>
    <t>Muntazir, Emad</t>
  </si>
  <si>
    <t>PM Activity of HVAC - Block A Sanbook 2</t>
  </si>
  <si>
    <t>Hassan, Muntazir</t>
  </si>
  <si>
    <t>PM Activity of HVAC - Block A Sanbook 1</t>
  </si>
  <si>
    <t>Khalid, Tahir</t>
  </si>
  <si>
    <t>Hassan, Muntazir, Tahir</t>
  </si>
  <si>
    <t>Saad, Abdulaziz</t>
  </si>
  <si>
    <t>Hassan, Tahir</t>
  </si>
  <si>
    <t>Hassan, Khalid, Tahir</t>
  </si>
  <si>
    <t>Sultan, Khalid</t>
  </si>
  <si>
    <t>Arbaz</t>
  </si>
  <si>
    <t>PM Activity of HVAC - Jalboot1</t>
  </si>
  <si>
    <t>Sadiq Hussain</t>
  </si>
  <si>
    <t>Waseem</t>
  </si>
  <si>
    <t>Montazir</t>
  </si>
  <si>
    <t>PM Activity of HVAC - Block A Sanbook 3</t>
  </si>
  <si>
    <t>Sadiq Ali</t>
  </si>
  <si>
    <t>13/2/2025</t>
  </si>
  <si>
    <t>14/2/2025</t>
  </si>
  <si>
    <t>15/2/2025</t>
  </si>
  <si>
    <t>16/2/2025</t>
  </si>
  <si>
    <t>17/2/2025</t>
  </si>
  <si>
    <t>18/2/2025</t>
  </si>
  <si>
    <t>19/2/2025</t>
  </si>
  <si>
    <t>20/2/2025</t>
  </si>
  <si>
    <t>21/2/2025</t>
  </si>
  <si>
    <t>22/2/2025</t>
  </si>
  <si>
    <t>23/2/2025</t>
  </si>
  <si>
    <t>24/2/2025</t>
  </si>
  <si>
    <t>25/2/2025</t>
  </si>
  <si>
    <t>26/2/2025</t>
  </si>
  <si>
    <t>27/2/2025</t>
  </si>
  <si>
    <t>28/2/2025</t>
  </si>
  <si>
    <t>Tahir, Khurshid</t>
  </si>
  <si>
    <t>PM Activity of HVAC - Jalboot3</t>
  </si>
  <si>
    <t>Khurshid</t>
  </si>
  <si>
    <t>No. Of TBTs</t>
  </si>
  <si>
    <t>PM Activity of HVAC - Baiss 1</t>
  </si>
  <si>
    <t>PM Activity of HVAC - Marsa 4</t>
  </si>
  <si>
    <t>PM Activity of HVAC - Shira 4</t>
  </si>
  <si>
    <t>PM Activity of HVAC - HSE Building</t>
  </si>
  <si>
    <t>PM Activity of HVAC - Dastoor 2</t>
  </si>
  <si>
    <t>PM Activity of HVAC - Dastoor 1</t>
  </si>
  <si>
    <t>PM Activity of HVAC - Dastoor 4</t>
  </si>
  <si>
    <t>Muntazir</t>
  </si>
  <si>
    <t>PM Activity of HVAC - Hori 3</t>
  </si>
  <si>
    <t>PM Activity of HVAC - Baiss 5</t>
  </si>
  <si>
    <t>PM Activity of HVAC - Marsa 3</t>
  </si>
  <si>
    <t>PPE's, Slip and Trip, Working at height</t>
  </si>
  <si>
    <t>PPE's and Hand Pinch</t>
  </si>
  <si>
    <t>PM Activity of HVAC - Gas Station</t>
  </si>
  <si>
    <t>Hand Pinch, Save Eyes, and Weather Condition</t>
  </si>
  <si>
    <t>PM Activity of HVAC - Fire Station</t>
  </si>
  <si>
    <t>PM Activity of HVAC - Security Building</t>
  </si>
  <si>
    <t>PPE's, Working at Height</t>
  </si>
  <si>
    <t>Weather Condition</t>
  </si>
  <si>
    <t>Weather Condition and Eyes Safety</t>
  </si>
  <si>
    <t xml:space="preserve">PM Activity of HVAC - Medical Clinic </t>
  </si>
  <si>
    <t>Weather Condition and Types of Ladder's</t>
  </si>
  <si>
    <t>PPE's, Working at Height, Eyes Safety</t>
  </si>
  <si>
    <t>PM Activity of HVAC - Technical Building</t>
  </si>
  <si>
    <t>PM Activity of HVAC - Employees Development Centre</t>
  </si>
  <si>
    <t>PM Activity of HVAC - Ship Building</t>
  </si>
  <si>
    <t>PPE's, Weather Condition</t>
  </si>
  <si>
    <t>PPE's, Pressure washer usage, slip and trip</t>
  </si>
  <si>
    <t>PM Activity of HVAC - D302-6</t>
  </si>
  <si>
    <t>PPE's, Slip and Trip, Hand Pinch</t>
  </si>
  <si>
    <t>PM Activity of HVAC - D302-1</t>
  </si>
  <si>
    <t>PPE's, Slip and Trip, Weather Condition, Working at Height</t>
  </si>
  <si>
    <t>PM Activity of HVAC - D201</t>
  </si>
  <si>
    <t>PM Activity of HVAC - D204</t>
  </si>
  <si>
    <t>Work at height, Hand Pinch</t>
  </si>
  <si>
    <t>PM Activity of HVAC - D310-1</t>
  </si>
  <si>
    <t>Work at height, Weather</t>
  </si>
  <si>
    <t>Weather Condition, Hand Tool</t>
  </si>
  <si>
    <t>Hand Tool, Weather Condition</t>
  </si>
  <si>
    <t>Hand Pinch, Weather Condition</t>
  </si>
  <si>
    <t>PM Activity of HVAC - D310-2</t>
  </si>
  <si>
    <t>PPE's, Weather Condition, A Type of ladder</t>
  </si>
  <si>
    <t>PM Activity of HVAC - Welfare Building D302-9</t>
  </si>
  <si>
    <t xml:space="preserve">PM Activity of HVAC - D304-1 </t>
  </si>
  <si>
    <t>PM Activity of HVAC - D304-1</t>
  </si>
  <si>
    <t xml:space="preserve">Weather Condition, A type of ladder </t>
  </si>
  <si>
    <t>PPE's, Working at Height, Manual Handling</t>
  </si>
  <si>
    <t>PM Activity of HVAC - Boom 1</t>
  </si>
  <si>
    <t>Manual Handling</t>
  </si>
  <si>
    <t>PM Activity of HVAC - Pipe shop</t>
  </si>
  <si>
    <t>PPE's, Manual Handling</t>
  </si>
  <si>
    <t>Working at Height</t>
  </si>
  <si>
    <t>Working at Height, Eyes Safety</t>
  </si>
  <si>
    <t>PM Activity of HVAC - Boom 2</t>
  </si>
  <si>
    <t>PM Activity of HVAC - Jalboot 2</t>
  </si>
  <si>
    <t>PM Activity of HVAC - Hori 2</t>
  </si>
  <si>
    <t>Working at Height, Hand pinch</t>
  </si>
  <si>
    <t>PM Activity of HVAC - Jalboot 4</t>
  </si>
  <si>
    <t>Safety Harness Usage</t>
  </si>
  <si>
    <t>Uses of an A type ladder's</t>
  </si>
  <si>
    <t>PM Activity of HVAC - Hori 4</t>
  </si>
  <si>
    <t>PM Activity of HVAC - Hori 6</t>
  </si>
  <si>
    <t>Slip &amp; Trip Hazards</t>
  </si>
  <si>
    <t>Working at Height, Hand pinch, and Slip &amp; Trip Hazards</t>
  </si>
  <si>
    <t>Working at Height and Hand pinch</t>
  </si>
  <si>
    <t>Eyes Safety</t>
  </si>
  <si>
    <t>PM Activity of HVAC - Sanbook 4</t>
  </si>
  <si>
    <t>ERP In Place</t>
  </si>
  <si>
    <t>Khurshid, Essa</t>
  </si>
  <si>
    <t>PM Activity of HVAC - Sanbook 5</t>
  </si>
  <si>
    <t>Khurshid, Abdulaziz</t>
  </si>
  <si>
    <t>Column1</t>
  </si>
  <si>
    <t>Working at Height, Manual Handling</t>
  </si>
  <si>
    <t>PM Activity of HVAC - Boom 7</t>
  </si>
  <si>
    <t>Uses of PPE's, Weather Condition</t>
  </si>
  <si>
    <t>PM Activity of HVAC - Boom 3</t>
  </si>
  <si>
    <t>Working at Height,  Weather Condition</t>
  </si>
  <si>
    <t>PM Activity of HVAC - Boom 4</t>
  </si>
  <si>
    <t>Khurshid, Muntazir</t>
  </si>
  <si>
    <t>Working at Heigh</t>
  </si>
  <si>
    <t>Hand Pinch</t>
  </si>
  <si>
    <t>Heavy Weight</t>
  </si>
  <si>
    <t>Hand Pinch, Heavy Weight</t>
  </si>
  <si>
    <t>Eyes Safety, Uses of PPE's</t>
  </si>
  <si>
    <t>Eyes Safety, Uses of PPE's, STOP WORK AUTHORITY</t>
  </si>
  <si>
    <t>Hand Safety, PPE's, PTW</t>
  </si>
  <si>
    <t xml:space="preserve">Count of Preventive Maintenance of HVAC </t>
  </si>
  <si>
    <t>PM Activity of HVAC - Baiss 4</t>
  </si>
  <si>
    <t>System Override, PPE's</t>
  </si>
  <si>
    <t>Khurshid, Saad</t>
  </si>
  <si>
    <t>Chemical Handling, PPE's</t>
  </si>
  <si>
    <t>CM Activity of HVAC - B Block</t>
  </si>
  <si>
    <t>CM Activity of HVAC - A Block</t>
  </si>
  <si>
    <t>PM Activity of HVAC - Dastoor 3</t>
  </si>
  <si>
    <t>Working at Height, Don't Use Phone</t>
  </si>
  <si>
    <t>Fall Protection, Weather Condition</t>
  </si>
  <si>
    <t>Waleed, Naif</t>
  </si>
  <si>
    <t xml:space="preserve">Uses of PPE's </t>
  </si>
  <si>
    <t>Hand Tool, Uses of PPE's</t>
  </si>
  <si>
    <t>21/3/2025</t>
  </si>
  <si>
    <t>22/3/2025</t>
  </si>
  <si>
    <t>23/3/2025</t>
  </si>
  <si>
    <t>Fall Protection, PPE's</t>
  </si>
  <si>
    <t>Month</t>
  </si>
  <si>
    <t>Corrective</t>
  </si>
  <si>
    <t>Preventive</t>
  </si>
  <si>
    <t>Jan</t>
  </si>
  <si>
    <t>Feb</t>
  </si>
  <si>
    <t>Mar</t>
  </si>
  <si>
    <t>Corrective Maintenance</t>
  </si>
  <si>
    <t>Preventive Maintenance</t>
  </si>
  <si>
    <t>24/3/2025</t>
  </si>
  <si>
    <t>25/3/2025</t>
  </si>
  <si>
    <t>Color Description</t>
  </si>
  <si>
    <t>Sunday</t>
  </si>
  <si>
    <t>Rose Pink</t>
  </si>
  <si>
    <t>Monday</t>
  </si>
  <si>
    <t>Light Orange</t>
  </si>
  <si>
    <t>Tuesday</t>
  </si>
  <si>
    <t>Light Beige / Pale Yellow</t>
  </si>
  <si>
    <t>Wednesday</t>
  </si>
  <si>
    <t>Soft Olive Green</t>
  </si>
  <si>
    <t>Thursday</t>
  </si>
  <si>
    <t>Soft Sky Blue</t>
  </si>
  <si>
    <t>Friday</t>
  </si>
  <si>
    <t>Very Light Gray</t>
  </si>
  <si>
    <t>Saturday</t>
  </si>
  <si>
    <t>Lavender / Soft Purple</t>
  </si>
  <si>
    <t>PM Activity of HVAC - Shiraa 2</t>
  </si>
  <si>
    <t>Confined Space Entry</t>
  </si>
  <si>
    <t>System Isolation, PPEs</t>
  </si>
  <si>
    <t>27/3/2025</t>
  </si>
  <si>
    <t>26/3/2025</t>
  </si>
  <si>
    <t>28/3/2025</t>
  </si>
  <si>
    <t>29/3/2025</t>
  </si>
  <si>
    <t>30/3/2025</t>
  </si>
  <si>
    <t>Holiday</t>
  </si>
  <si>
    <t>31/3/2025</t>
  </si>
  <si>
    <t>Smoking Areas</t>
  </si>
  <si>
    <t>Work at Height, PPE</t>
  </si>
  <si>
    <t>`</t>
  </si>
  <si>
    <t>Smoking Areas, PPE</t>
  </si>
  <si>
    <t>PM Activity of HVAC - Shiraa 7</t>
  </si>
  <si>
    <t>Driving Rules, PPE</t>
  </si>
  <si>
    <t>Work at Height</t>
  </si>
  <si>
    <t>PM Activity of HVAC - Shiraa 6</t>
  </si>
  <si>
    <t>LOTO, PPEs</t>
  </si>
  <si>
    <t>PPEs</t>
  </si>
  <si>
    <t>PM Activity of HVAC - Baiss 2</t>
  </si>
  <si>
    <t>Stop Work Authority</t>
  </si>
  <si>
    <t>Stop Work Authority, PPEs</t>
  </si>
  <si>
    <t>Work at Height, PPEs</t>
  </si>
  <si>
    <t>Weather Condition, PPEs</t>
  </si>
  <si>
    <t>PM Activity of HVAC - Saryah 2</t>
  </si>
  <si>
    <t>Stop Work Authoity</t>
  </si>
  <si>
    <t>Khurshid, Emad</t>
  </si>
  <si>
    <t>13/4/2025</t>
  </si>
  <si>
    <t>14/4/2025</t>
  </si>
  <si>
    <t>Smoking Area, PPEs</t>
  </si>
  <si>
    <t>PM Activity of HVAC - Baiss 3</t>
  </si>
  <si>
    <t>15/4/2025</t>
  </si>
  <si>
    <t>16/4/2025</t>
  </si>
  <si>
    <t>17/4/2025</t>
  </si>
  <si>
    <t>18/4/2025</t>
  </si>
  <si>
    <t>19/4/2025</t>
  </si>
  <si>
    <t>20/4/2025</t>
  </si>
  <si>
    <t>21/4/2025</t>
  </si>
  <si>
    <t>22/4/2025</t>
  </si>
  <si>
    <t>23/4/2025</t>
  </si>
  <si>
    <t>24/4/2025</t>
  </si>
  <si>
    <t>25/4/2025</t>
  </si>
  <si>
    <t>26/4/2025</t>
  </si>
  <si>
    <t>27/4/2025</t>
  </si>
  <si>
    <t>28/4/2025</t>
  </si>
  <si>
    <t>29/4/2025</t>
  </si>
  <si>
    <t>30/4/2025</t>
  </si>
  <si>
    <t>Manual Handling, PPEs</t>
  </si>
  <si>
    <t>PM Activity of HVAC - Shiraa 1</t>
  </si>
  <si>
    <t>PM Activity of HVAC - Maydan</t>
  </si>
  <si>
    <t>Emergency Response Plan</t>
  </si>
  <si>
    <t xml:space="preserve">Count of Corrective Maintenance of HVAC </t>
  </si>
  <si>
    <t>Weather Condition/PPE</t>
  </si>
  <si>
    <t>PM Activity of HVAC - Hori 1</t>
  </si>
  <si>
    <t>Sum of Cumulative TSMH</t>
  </si>
  <si>
    <t xml:space="preserve">LOTO </t>
  </si>
  <si>
    <t>Work Environment Risks</t>
  </si>
  <si>
    <t>LOTO/PPE</t>
  </si>
  <si>
    <t>PTW/PPE</t>
  </si>
  <si>
    <t>Isolation, Work at Height</t>
  </si>
  <si>
    <t>Promotes safe driving, reversing, and parking within operational areas.</t>
  </si>
  <si>
    <t>⚫</t>
  </si>
  <si>
    <t>Behavioral</t>
  </si>
  <si>
    <t>Vehicle Safety in Work Zones</t>
  </si>
  <si>
    <t>Avoids over-pressurization and projectiles from faulty hoses.</t>
  </si>
  <si>
    <t>🔴</t>
  </si>
  <si>
    <t>CM Only</t>
  </si>
  <si>
    <t>Using Air Compressors Safely</t>
  </si>
  <si>
    <t>Ensures systems are tested and safe before returning to service.</t>
  </si>
  <si>
    <t>🟢</t>
  </si>
  <si>
    <t>Shared</t>
  </si>
  <si>
    <t>Recommissioning After Maintenance</t>
  </si>
  <si>
    <t>Prevents fire or electrocution from exposed wiring.</t>
  </si>
  <si>
    <t>Risk of Using Damaged Extension Cords</t>
  </si>
  <si>
    <t>Alerts ground staff to avoid standing under elevated tasks.</t>
  </si>
  <si>
    <t>Overhead Work Area Safety</t>
  </si>
  <si>
    <t>Ensures alarms are tested and respected to avoid toxic exposure.</t>
  </si>
  <si>
    <t>Carbon Monoxide Detection</t>
  </si>
  <si>
    <t>Prevents contamination and aligns with waste management rules.</t>
  </si>
  <si>
    <t>🔵</t>
  </si>
  <si>
    <t>PM Only</t>
  </si>
  <si>
    <t>Proper Disposal of Filters</t>
  </si>
  <si>
    <t>Addresses sudden flooding or pressure drops from pipe failure.</t>
  </si>
  <si>
    <t>Hydronic System Leak Risks</t>
  </si>
  <si>
    <t>Promotes buddy system to reduce risk during critical work.</t>
  </si>
  <si>
    <t>Using Two-Man Rule in Hazardous Tasks</t>
  </si>
  <si>
    <t>Reinforces discipline in never disabling safety interlocks.</t>
  </si>
  <si>
    <t>Unauthorized Bypass of Safety Devices</t>
  </si>
  <si>
    <t>Identifies faulty or over-pressured gauges before failure.</t>
  </si>
  <si>
    <t>Pressure Gauge Safety Check</t>
  </si>
  <si>
    <t>Prevents short circuits and chemical exposure from leaking batteries.</t>
  </si>
  <si>
    <t>Battery Handling for Thermostats</t>
  </si>
  <si>
    <t>Ensures all team members know how to respond during emergencies.</t>
  </si>
  <si>
    <t>Emergency Evacuation Procedures</t>
  </si>
  <si>
    <t>Detects cracks or imbalance before failure during operation.</t>
  </si>
  <si>
    <t>Fan Blade Inspection</t>
  </si>
  <si>
    <t>Reinforces need for ear protection in high-decibel environments.</t>
  </si>
  <si>
    <t>Noise Exposure and Hearing Protection</t>
  </si>
  <si>
    <t>Improves visibility during work in low-light or enclosed areas.</t>
  </si>
  <si>
    <t>Use of Portable Lighting</t>
  </si>
  <si>
    <t>Reduces tripping and fire hazards in maintenance zones.</t>
  </si>
  <si>
    <t>Housekeeping Around HVAC Units</t>
  </si>
  <si>
    <t>Prevents burns during urgent maintenance near hot components.</t>
  </si>
  <si>
    <t>High-Temperature Surface Awareness</t>
  </si>
  <si>
    <t>Ensures system efficiency and minimizes dust accumulation.</t>
  </si>
  <si>
    <t>HVAC Coil Cleaning Procedure</t>
  </si>
  <si>
    <t>Prevents musculoskeletal injuries by using proper lifting techniques.</t>
  </si>
  <si>
    <t>Manual Handling and Lifting</t>
  </si>
  <si>
    <t>Ensures all high-risk tasks are authorized and controlled.</t>
  </si>
  <si>
    <t>Permit to Work (PTW) Compliance</t>
  </si>
  <si>
    <t>Direct use on skin or unsafe surfaces may cause injuries.</t>
  </si>
  <si>
    <t>Compressed Air Safety</t>
  </si>
  <si>
    <t>Builds proactive culture by learning from what almost happened.</t>
  </si>
  <si>
    <t>Near-Miss Reporting</t>
  </si>
  <si>
    <t>Ensures hot work areas are monitored until fully safe.</t>
  </si>
  <si>
    <t>Fire Watch Responsibilities</t>
  </si>
  <si>
    <t>Keeps airflow safe and prevents overpressure issues.</t>
  </si>
  <si>
    <t>Scheduled Filter Cleaning</t>
  </si>
  <si>
    <t>Unplanned work increases risk of exposure to live hazards.</t>
  </si>
  <si>
    <t>Reactive Maintenance Hazards</t>
  </si>
  <si>
    <t>Requires upright secured storage away from heat sources.</t>
  </si>
  <si>
    <t>Oxygen Cylinder Storage</t>
  </si>
  <si>
    <t>Promotes intervention when unsafe acts are observed.</t>
  </si>
  <si>
    <t>Speak Up for Safety</t>
  </si>
  <si>
    <t>Avoids contact with hot surfaces and oil spray.</t>
  </si>
  <si>
    <t>Oil Filter Replacement Safety</t>
  </si>
  <si>
    <t>Quick action prevents injury and equipment damage during faults.</t>
  </si>
  <si>
    <t>Emergency Stop Button Awareness</t>
  </si>
  <si>
    <t>Controls risks of falling from elevated positions.</t>
  </si>
  <si>
    <t>Fall Protection (above 1.8m)</t>
  </si>
  <si>
    <t>Reinforces the use of correct PPE for each task.</t>
  </si>
  <si>
    <t>Personal Protective Equipment (PPE)</t>
  </si>
  <si>
    <t>Ensures all sources are de-energized before working.</t>
  </si>
  <si>
    <t>Preventive checks reduce risk of entanglement injuries.</t>
  </si>
  <si>
    <t>Belt and Pulley Guard Inspection</t>
  </si>
  <si>
    <t>Entry requires gas monitoring, permit, and standby person.</t>
  </si>
  <si>
    <t>Encourages awareness of water and oil on surfaces.</t>
  </si>
  <si>
    <t>Slips in Mechanical Rooms</t>
  </si>
  <si>
    <t>Enables immediate response to refrigerant leaks in emergency repairs.</t>
  </si>
  <si>
    <t>Freon Leak Emergency Handling</t>
  </si>
  <si>
    <t>Prevents water overflow and mold during preventive checks.</t>
  </si>
  <si>
    <t>Condensate Drain Cleaning</t>
  </si>
  <si>
    <t>Ensures proper ladder setup and stability at height.</t>
  </si>
  <si>
    <t>Ladder Safety – A-Frame Use</t>
  </si>
  <si>
    <t>Prevents accidental energization during maintenance.</t>
  </si>
  <si>
    <t>Lockout/Tagout (LOTO)</t>
  </si>
  <si>
    <t>Brief</t>
  </si>
  <si>
    <t>Topic Title</t>
  </si>
  <si>
    <t>S.NO.</t>
  </si>
  <si>
    <t>START DATE</t>
  </si>
  <si>
    <t>END DATE</t>
  </si>
  <si>
    <t>PERMIT NO.</t>
  </si>
  <si>
    <r>
      <rPr>
        <b/>
        <sz val="11"/>
        <rFont val="Calibri"/>
        <family val="2"/>
      </rPr>
      <t>HAZARD ASSESMENT</t>
    </r>
    <r>
      <rPr>
        <b/>
        <sz val="11"/>
        <color rgb="FFFFFFFF"/>
        <rFont val="Calibri"/>
        <family val="2"/>
      </rPr>
      <t xml:space="preserve"> </t>
    </r>
    <r>
      <rPr>
        <b/>
        <sz val="11"/>
        <rFont val="Calibri"/>
        <family val="2"/>
      </rPr>
      <t>#</t>
    </r>
  </si>
  <si>
    <t xml:space="preserve">LOTO Number </t>
  </si>
  <si>
    <t>Other Certifcate</t>
  </si>
  <si>
    <t>PERMIT TYPE</t>
  </si>
  <si>
    <t>ISSUER</t>
  </si>
  <si>
    <t>RECEIVER</t>
  </si>
  <si>
    <t>START TIME</t>
  </si>
  <si>
    <t>END TIME</t>
  </si>
  <si>
    <r>
      <rPr>
        <b/>
        <sz val="11"/>
        <rFont val="Calibri"/>
        <family val="2"/>
      </rPr>
      <t xml:space="preserve">EQUIPMENT NO. TAG </t>
    </r>
    <r>
      <rPr>
        <b/>
        <i/>
        <sz val="11"/>
        <rFont val="Calibri"/>
        <family val="2"/>
      </rPr>
      <t>#</t>
    </r>
  </si>
  <si>
    <t>WORK LOCATION</t>
  </si>
  <si>
    <t>WORK DESCRIPTION</t>
  </si>
  <si>
    <t xml:space="preserve">PERMIT CLOSED YES/NO </t>
  </si>
  <si>
    <t>TIME CLOSED</t>
  </si>
  <si>
    <t>LOTO Status</t>
  </si>
  <si>
    <t>e.g Lifting</t>
  </si>
  <si>
    <t>PTW-0012273</t>
  </si>
  <si>
    <t>JSA-0002338, TRA-0003296</t>
  </si>
  <si>
    <t>COLD</t>
  </si>
  <si>
    <t>EMAD MUZAINI</t>
  </si>
  <si>
    <t>JAFFAR RAZA</t>
  </si>
  <si>
    <t>ZONE E - Corporate Office Building</t>
  </si>
  <si>
    <t>PREVENTIVE MAINTENANCE</t>
  </si>
  <si>
    <t>YES</t>
  </si>
  <si>
    <t>03-فبراير-25</t>
  </si>
  <si>
    <t>09-فبراير-25</t>
  </si>
  <si>
    <t>PTW-0012297</t>
  </si>
  <si>
    <t>IL-0001790</t>
  </si>
  <si>
    <t>Residential Unit (Type A) - SANBOOK 01</t>
  </si>
  <si>
    <t>ZONE F - Residential Unit (Type A) - SANBOOK 01</t>
  </si>
  <si>
    <t>PTW-0012299</t>
  </si>
  <si>
    <t>IL-0001791</t>
  </si>
  <si>
    <t>ARBAZ MUSHARAF</t>
  </si>
  <si>
    <t>Residential Unit (Type A) - SANBOOK 02</t>
  </si>
  <si>
    <t>ZONE F - Residential Unit (Type A) - SANBOOK 02</t>
  </si>
  <si>
    <t>PTW-12380</t>
  </si>
  <si>
    <t>IL-1798</t>
  </si>
  <si>
    <t>DANISH IQBAL</t>
  </si>
  <si>
    <t>15/02/2025</t>
  </si>
  <si>
    <t>PTW-12451</t>
  </si>
  <si>
    <t>IL-1800</t>
  </si>
  <si>
    <t>Residential Unit (Type A) - SANBOOK 03</t>
  </si>
  <si>
    <t>PTW-12452</t>
  </si>
  <si>
    <t>IL-1801</t>
  </si>
  <si>
    <t>Residential Unit (Type A) - JALBOOT 01</t>
  </si>
  <si>
    <t>ZONE F - Residential Unit (Type A) - JALBOOT 01</t>
  </si>
  <si>
    <t>13-فبراير-25</t>
  </si>
  <si>
    <t>19-فبراير-25</t>
  </si>
  <si>
    <t>PTW-12898</t>
  </si>
  <si>
    <t>IL-1835</t>
  </si>
  <si>
    <t>ERICKSON FURIGAY</t>
  </si>
  <si>
    <t>HSE BUILDING</t>
  </si>
  <si>
    <t>ZONE E - HSE BUILDING</t>
  </si>
  <si>
    <t>29/01/2025</t>
  </si>
  <si>
    <t>PTW-0012243</t>
  </si>
  <si>
    <t>JSA-0002339, TRA-0003297</t>
  </si>
  <si>
    <t>IL-1780</t>
  </si>
  <si>
    <t>ZONE E</t>
  </si>
  <si>
    <t>PREVENTIVE MAINTENANCE AND CORRECTIVE MAINTENANCE</t>
  </si>
  <si>
    <t>PTW-0012244</t>
  </si>
  <si>
    <t>IL-1781</t>
  </si>
  <si>
    <t>NASIR BATWALE</t>
  </si>
  <si>
    <t>Residential Unit (Type A)</t>
  </si>
  <si>
    <t>ZONE F</t>
  </si>
  <si>
    <t>PTW-0012245</t>
  </si>
  <si>
    <t>IL-1782</t>
  </si>
  <si>
    <t>ZUBAIR SAEED</t>
  </si>
  <si>
    <t>PTW-12375</t>
  </si>
  <si>
    <t>IL-1794</t>
  </si>
  <si>
    <t>PTW-12377</t>
  </si>
  <si>
    <t>IL-1795</t>
  </si>
  <si>
    <t>PTW-12378</t>
  </si>
  <si>
    <t>IL-1796</t>
  </si>
  <si>
    <t>18/02/2025</t>
  </si>
  <si>
    <t>PTW-12598</t>
  </si>
  <si>
    <t>IL-1829</t>
  </si>
  <si>
    <t>PTW-12635</t>
  </si>
  <si>
    <t>IL-1830</t>
  </si>
  <si>
    <t>PTW-12600</t>
  </si>
  <si>
    <t>IL-1831</t>
  </si>
  <si>
    <t>PTW-12903</t>
  </si>
  <si>
    <t>IL-1837</t>
  </si>
  <si>
    <t>Residential Unit (Type A) - HORI 01</t>
  </si>
  <si>
    <t>ZONE F - Residential Unit (Type A) - HORI 01</t>
  </si>
  <si>
    <t>PTW-12904</t>
  </si>
  <si>
    <t>IL-1838</t>
  </si>
  <si>
    <t>ALI YOUSUF</t>
  </si>
  <si>
    <t>Residential Unit (Type A) - JALBOOT 03</t>
  </si>
  <si>
    <t>ZONE F - Residential Unit (Type A) - JALBOOT 03</t>
  </si>
  <si>
    <t>PTW-12905</t>
  </si>
  <si>
    <t>IL-1840</t>
  </si>
  <si>
    <t>PTW-12912</t>
  </si>
  <si>
    <t>IL-1841</t>
  </si>
  <si>
    <t>Residential Unit (Type A) - MARSA 04</t>
  </si>
  <si>
    <t>ZONE F - Residential Unit (Type A) - MARSA 04</t>
  </si>
  <si>
    <t>15-02-2025</t>
  </si>
  <si>
    <t>21-02-2025</t>
  </si>
  <si>
    <t>PTW-12932</t>
  </si>
  <si>
    <t>IL-1842</t>
  </si>
  <si>
    <t>Residential Unit (Type B1) - SHIRAA 04</t>
  </si>
  <si>
    <t>ZONE F - Residential Unit (Type B1) - SHIRAA 04</t>
  </si>
  <si>
    <t>PTW-12933</t>
  </si>
  <si>
    <t>IL-1843</t>
  </si>
  <si>
    <t>Residential Unit (Type B1) - BAISS 01</t>
  </si>
  <si>
    <t>ZONE F - Residential Unit (Type B1) - BAISS 01</t>
  </si>
  <si>
    <t>16-02-2025</t>
  </si>
  <si>
    <t>22-02-2025</t>
  </si>
  <si>
    <t>PTW-12948</t>
  </si>
  <si>
    <t>IL-1844</t>
  </si>
  <si>
    <t>Residential Unit (Type B1) - DASTOOR 01</t>
  </si>
  <si>
    <t>ZONE F - Residential Unit (Type B1) - DASTOOR 01</t>
  </si>
  <si>
    <t>PTW-12949</t>
  </si>
  <si>
    <t>IL-1845</t>
  </si>
  <si>
    <t>Residential Unit (Type B1) - DASTOOR 02</t>
  </si>
  <si>
    <t>ZONE F - Residential Unit (Type B1) - DASTOOR 02</t>
  </si>
  <si>
    <t>PTW-12950</t>
  </si>
  <si>
    <t>IL-1846</t>
  </si>
  <si>
    <t>Residential Unit (Type B1) - DASTOOR 04</t>
  </si>
  <si>
    <t>ZONE F - Residential Unit (Type B1) - DASTOOR 04</t>
  </si>
  <si>
    <t>18-02-2025</t>
  </si>
  <si>
    <t>24-02-2025</t>
  </si>
  <si>
    <t>PTW-12973</t>
  </si>
  <si>
    <t>IL-1848</t>
  </si>
  <si>
    <t>Residential Unit (Type A) - MARSA 01</t>
  </si>
  <si>
    <t>ZONE F - Residential Unit (Type A) - MARSA 01</t>
  </si>
  <si>
    <t>PTW-12976</t>
  </si>
  <si>
    <t>IL-1849</t>
  </si>
  <si>
    <t>Residential Unit (Type A) - MARSA 03</t>
  </si>
  <si>
    <t>ZONE F - Residential Unit (Type A) - MARSA 03</t>
  </si>
  <si>
    <t>PTW-12978</t>
  </si>
  <si>
    <t>IL-1850</t>
  </si>
  <si>
    <t>Residential Unit (Type B1) - BAISS 05</t>
  </si>
  <si>
    <t>ZONE F - Residential Unit (Type B1) - BAISS 05</t>
  </si>
  <si>
    <t>PTW-12982</t>
  </si>
  <si>
    <t>IL-1851</t>
  </si>
  <si>
    <t>Residential Unit (Type A) - HORI 03</t>
  </si>
  <si>
    <t>ZONE F - Residential Unit (Type A) - HORI 03</t>
  </si>
  <si>
    <t>19-02-2025</t>
  </si>
  <si>
    <t>25-02-2025</t>
  </si>
  <si>
    <t>PTW-12983</t>
  </si>
  <si>
    <t>IL-1852</t>
  </si>
  <si>
    <t>ASEM ZAHRANI</t>
  </si>
  <si>
    <t>OUTFITTING SHOP &amp; WAREHOUSE - D201</t>
  </si>
  <si>
    <t>ZONE D - OUTFITTING SHOP &amp; WAREHOUSE - D201</t>
  </si>
  <si>
    <t>PTW-12984</t>
  </si>
  <si>
    <t>IL-1853</t>
  </si>
  <si>
    <t>PRODUCTION SUPPORT BUILDING - D302-1</t>
  </si>
  <si>
    <t>ZONE D - PRODUCTION SUPPORT BUILDING - D302-1</t>
  </si>
  <si>
    <t>PTW-12986</t>
  </si>
  <si>
    <t>IL-1854</t>
  </si>
  <si>
    <t>PRODUCTION SUPPORT BUILDING - D302-6</t>
  </si>
  <si>
    <t>ZONE D - PRODUCTION SUPPORT BUILDING - D302-6</t>
  </si>
  <si>
    <t>PTW-12988</t>
  </si>
  <si>
    <t>IL-1855</t>
  </si>
  <si>
    <t>JACK-UP LEG SHOP - D204</t>
  </si>
  <si>
    <t>ZONE D - JACK-UP LEG SHOP - D204</t>
  </si>
  <si>
    <t>PTW-13088</t>
  </si>
  <si>
    <t>IL-1861</t>
  </si>
  <si>
    <t>PTW-13094</t>
  </si>
  <si>
    <t>IL-1862</t>
  </si>
  <si>
    <t>PTW-13105</t>
  </si>
  <si>
    <t>IL-1863</t>
  </si>
  <si>
    <t>PTW-13106</t>
  </si>
  <si>
    <t>IL-1864</t>
  </si>
  <si>
    <t>SECURITY OFFICE BUILDING</t>
  </si>
  <si>
    <t>ZONE E - SECURITY OFFICE BUILDING</t>
  </si>
  <si>
    <t>PTW-13107</t>
  </si>
  <si>
    <t>IL-1865</t>
  </si>
  <si>
    <t>TECHNICAL SERVICE BUILDING</t>
  </si>
  <si>
    <t>ZONE E - TECHNICAL SERVICE BUILDING</t>
  </si>
  <si>
    <t>PTW-13109</t>
  </si>
  <si>
    <t>IL-1866</t>
  </si>
  <si>
    <t>SHIP BUILDING</t>
  </si>
  <si>
    <t>ZONE E - SHIP BUILDING</t>
  </si>
  <si>
    <t>PTW-13110</t>
  </si>
  <si>
    <t>IL-1867</t>
  </si>
  <si>
    <t>MEDICAL CLINIC</t>
  </si>
  <si>
    <t>ZONE E - MEDICAL CLINIC</t>
  </si>
  <si>
    <t>PTW-13111</t>
  </si>
  <si>
    <t>IL-1868</t>
  </si>
  <si>
    <t>FIRE STATION</t>
  </si>
  <si>
    <t>ZONE E - FIRE STATION</t>
  </si>
  <si>
    <t>PTW-13112</t>
  </si>
  <si>
    <t>IL-1869</t>
  </si>
  <si>
    <t>GAS STATION</t>
  </si>
  <si>
    <t>ZONE E - GAS STATION</t>
  </si>
  <si>
    <t>PTW-13114</t>
  </si>
  <si>
    <t>IL-1870</t>
  </si>
  <si>
    <t>EMPLOYMENT DEVELOPEMENT CENTER</t>
  </si>
  <si>
    <t>ZONE E - EMPLOYMENT DEVELOPEMENT CENTER</t>
  </si>
  <si>
    <t>PTW-13115</t>
  </si>
  <si>
    <t>IL-1871</t>
  </si>
  <si>
    <t>28-02-2025</t>
  </si>
  <si>
    <t>PTW-13146</t>
  </si>
  <si>
    <t>IL-1879</t>
  </si>
  <si>
    <t>HASSAN DEMESHQ</t>
  </si>
  <si>
    <t>GATE HOUSE &amp; PAVEMENT - D303</t>
  </si>
  <si>
    <t>ZONE D - GATE HOUSE &amp; PAVEMENT - D303</t>
  </si>
  <si>
    <t>PTW-13147</t>
  </si>
  <si>
    <t>IL-1880</t>
  </si>
  <si>
    <t>MULTI-FUNCTIONAL BUILDING/CANTEEN - D304-1</t>
  </si>
  <si>
    <t>ZONE D - MULTI-FUNCTIONAL BUILDING/CANTEEN - D304-1</t>
  </si>
  <si>
    <t>PTW-13148</t>
  </si>
  <si>
    <t>IL-1881</t>
  </si>
  <si>
    <t>WASH &amp; CHANGE BUILDING - D310-1</t>
  </si>
  <si>
    <t>ZONE D - WASH &amp; CHANGE BUILDING - D310-1</t>
  </si>
  <si>
    <t>PTW-13149</t>
  </si>
  <si>
    <t>IL-1882</t>
  </si>
  <si>
    <t>WELFARE BUILDING - D302-9</t>
  </si>
  <si>
    <t>ZONE D - WELFARE BUILDING - D302-9</t>
  </si>
  <si>
    <t>PTW-13151</t>
  </si>
  <si>
    <t>IL-1884</t>
  </si>
  <si>
    <t>SALEH KHALDI</t>
  </si>
  <si>
    <t>PIPE SHOP - C204</t>
  </si>
  <si>
    <t>ZONE C - PIPE SHOP - C204</t>
  </si>
  <si>
    <t>PTW-13216</t>
  </si>
  <si>
    <t>LOADING/UNLOADING OF MOTOR, PACU 08</t>
  </si>
  <si>
    <t>PTW-13224</t>
  </si>
  <si>
    <t>IL-1900</t>
  </si>
  <si>
    <t>FAISAL ABDULLAH AL BAINAIN</t>
  </si>
  <si>
    <t>MRO TOOL AND SERVICE SHOP - A203</t>
  </si>
  <si>
    <t>ZONE A - MRO TOOL AND SERVICE SHOP - A203</t>
  </si>
  <si>
    <t>PTW-13229</t>
  </si>
  <si>
    <t>IL-1901</t>
  </si>
  <si>
    <t>BOOM 01</t>
  </si>
  <si>
    <t>ZONE F - Residential Unit (Type A) - BOOM 01</t>
  </si>
  <si>
    <t>26-02-2025</t>
  </si>
  <si>
    <t>PTW-13233</t>
  </si>
  <si>
    <t>IL-1902</t>
  </si>
  <si>
    <t>BOOM 02</t>
  </si>
  <si>
    <t>ZONE F - Residential Unit (Type A) - BOOM 02</t>
  </si>
  <si>
    <t>PTW-13238</t>
  </si>
  <si>
    <t>IL-1903</t>
  </si>
  <si>
    <t>JALBOOT 02</t>
  </si>
  <si>
    <t>ZONE F - Residential Unit (Type A) - JALBOOT 02</t>
  </si>
  <si>
    <t>PTW-13242</t>
  </si>
  <si>
    <t>IL-1904</t>
  </si>
  <si>
    <t>HORI 02</t>
  </si>
  <si>
    <t>ZONE F - Residential Unit (Type A) - HORI 02</t>
  </si>
  <si>
    <t>TILL HORI 02 PM COMPLETED IN THE MONTH OF FEB 2025.</t>
  </si>
  <si>
    <t>PTW-13244</t>
  </si>
  <si>
    <t>IL-1905</t>
  </si>
  <si>
    <t>PTW-13245</t>
  </si>
  <si>
    <t>IL-1906</t>
  </si>
  <si>
    <t>PTW-13246</t>
  </si>
  <si>
    <t>IL-1907</t>
  </si>
  <si>
    <t>27-02-2025</t>
  </si>
  <si>
    <t>PTW-13289</t>
  </si>
  <si>
    <t>IL-1908</t>
  </si>
  <si>
    <t>HORI 04</t>
  </si>
  <si>
    <t>ZONE F - Residential Unit (Type A) - HORI 04</t>
  </si>
  <si>
    <t>PTW-13290</t>
  </si>
  <si>
    <t>IL-1909</t>
  </si>
  <si>
    <t>HORI 06</t>
  </si>
  <si>
    <t>ZONE F - Residential Unit (Type A) - HORI 06</t>
  </si>
  <si>
    <t>PTW-13291</t>
  </si>
  <si>
    <t>IL-1910</t>
  </si>
  <si>
    <t>JALBOOT 04</t>
  </si>
  <si>
    <t>ZONE F - Residential Unit (Type A) - JALBOOT 04</t>
  </si>
  <si>
    <t>PTW-13298</t>
  </si>
  <si>
    <t>IL-1911</t>
  </si>
  <si>
    <t>EBRAHIM NAIM</t>
  </si>
  <si>
    <t>PTW-13346</t>
  </si>
  <si>
    <t>IL-1919</t>
  </si>
  <si>
    <t>MESHARI ATEL</t>
  </si>
  <si>
    <t>BOOM 03</t>
  </si>
  <si>
    <t>ZONE F - Residential Unit (Type A) - BOOM 03</t>
  </si>
  <si>
    <t>PTW-13347</t>
  </si>
  <si>
    <t>IL-1920</t>
  </si>
  <si>
    <t>BOOM 04</t>
  </si>
  <si>
    <t>ZONE F - Residential Unit (Type A) - BOOM 04</t>
  </si>
  <si>
    <t>PTW-13348</t>
  </si>
  <si>
    <t>IL-1921</t>
  </si>
  <si>
    <t>BOOM 07</t>
  </si>
  <si>
    <t>ZONE F - Residential Unit (Type A) - BOOM 07</t>
  </si>
  <si>
    <t>PTW-13349</t>
  </si>
  <si>
    <t>IL-1922</t>
  </si>
  <si>
    <t>SANBOOK 04</t>
  </si>
  <si>
    <t>ZONE F - Residential Unit (Type A) - SANBOOK 04</t>
  </si>
  <si>
    <t>PTW-13350</t>
  </si>
  <si>
    <t>IL-1923</t>
  </si>
  <si>
    <t>SANBOOK 05</t>
  </si>
  <si>
    <t>ZONE F - Residential Unit (Type A) - SANBOOK 05</t>
  </si>
  <si>
    <t>PTW-13415</t>
  </si>
  <si>
    <t>IL-1928</t>
  </si>
  <si>
    <t>PTW-13417</t>
  </si>
  <si>
    <t>IL-1929</t>
  </si>
  <si>
    <t>PTW-13418</t>
  </si>
  <si>
    <t>IL-1930</t>
  </si>
  <si>
    <t>17/03/2025</t>
  </si>
  <si>
    <t>IL-1942</t>
  </si>
  <si>
    <t>PTW-13352</t>
  </si>
  <si>
    <t>IL-1943</t>
  </si>
  <si>
    <t>PTW-13553</t>
  </si>
  <si>
    <t>IL-1944</t>
  </si>
  <si>
    <t>13/03/2025</t>
  </si>
  <si>
    <t>19/03/2025</t>
  </si>
  <si>
    <t>PTW-13351</t>
  </si>
  <si>
    <t>IL-1945</t>
  </si>
  <si>
    <t>18/03/2025</t>
  </si>
  <si>
    <t>PTW-13547</t>
  </si>
  <si>
    <t>IL-1939</t>
  </si>
  <si>
    <t>PTW-13548</t>
  </si>
  <si>
    <t>IL-1940</t>
  </si>
  <si>
    <t>PTW-13549</t>
  </si>
  <si>
    <t>IL-1941</t>
  </si>
  <si>
    <t>17/3/2025</t>
  </si>
  <si>
    <t>23/03/2025</t>
  </si>
  <si>
    <t>PTW-13723</t>
  </si>
  <si>
    <t>IL-1965</t>
  </si>
  <si>
    <t>SUWAILEM</t>
  </si>
  <si>
    <t>ZONE F - Residential Unit (Type B) - BAISS 4</t>
  </si>
  <si>
    <t>19/3/2025</t>
  </si>
  <si>
    <t>25/03/2025</t>
  </si>
  <si>
    <t>PTW-13805</t>
  </si>
  <si>
    <t>IL-1968</t>
  </si>
  <si>
    <t>PTW-13800</t>
  </si>
  <si>
    <t>IL-1966</t>
  </si>
  <si>
    <t>ABDULLAH SUBAIE</t>
  </si>
  <si>
    <t>PTW-13804</t>
  </si>
  <si>
    <t>IL-1967</t>
  </si>
  <si>
    <t>20/3/2025</t>
  </si>
  <si>
    <t>26/03/2025</t>
  </si>
  <si>
    <t>PTW-13843</t>
  </si>
  <si>
    <t>IL-1971</t>
  </si>
  <si>
    <t>ZONE F - Residential Unit (Type B) - DASTOOR-3</t>
  </si>
  <si>
    <t>30/03/2025</t>
  </si>
  <si>
    <t>PTW-13875</t>
  </si>
  <si>
    <t>IL-1980</t>
  </si>
  <si>
    <t>ZONE F - Residential Unit (Type B) -SHIRA-2</t>
  </si>
  <si>
    <t>PTW-14035</t>
  </si>
  <si>
    <t>IL-1996</t>
  </si>
  <si>
    <t>PTW-14024</t>
  </si>
  <si>
    <t>IL-1986</t>
  </si>
  <si>
    <t>PTW-14917</t>
  </si>
  <si>
    <t>IL-1987</t>
  </si>
  <si>
    <t>PTW-14033</t>
  </si>
  <si>
    <t>IL-1991</t>
  </si>
  <si>
    <t>ABDULLAH YOUSUF</t>
  </si>
  <si>
    <t>PRODUCTION OFFICE (D301)</t>
  </si>
  <si>
    <t>PTW-14042</t>
  </si>
  <si>
    <t>IL-2002</t>
  </si>
  <si>
    <t>PTW-14039</t>
  </si>
  <si>
    <t>IL-1998</t>
  </si>
  <si>
    <t>PTW-14041</t>
  </si>
  <si>
    <t>IL-2000</t>
  </si>
  <si>
    <t>PTW-14044</t>
  </si>
  <si>
    <t>IL-2003</t>
  </si>
  <si>
    <t>PTW-14000</t>
  </si>
  <si>
    <t>IL-1985</t>
  </si>
  <si>
    <t>PTW-14075</t>
  </si>
  <si>
    <t>IL-2019</t>
  </si>
  <si>
    <t>Residential Unit (Type B1) (shiraa 6)</t>
  </si>
  <si>
    <t>PTW-14151</t>
  </si>
  <si>
    <t>IL-2054</t>
  </si>
  <si>
    <t>Residential Unit (Type B1) (Baiss 2))</t>
  </si>
  <si>
    <t>PTW-14171</t>
  </si>
  <si>
    <t>JSA-0002339, TRA-0003296</t>
  </si>
  <si>
    <t>IL-2031</t>
  </si>
  <si>
    <t xml:space="preserve"> CORRECTIVE MAINTENANCE</t>
  </si>
  <si>
    <t>PTW-14168</t>
  </si>
  <si>
    <t>IL-2030</t>
  </si>
  <si>
    <t>PTW-14167</t>
  </si>
  <si>
    <t>IL-2029</t>
  </si>
  <si>
    <t>PTW-14205</t>
  </si>
  <si>
    <t>IL-2032</t>
  </si>
  <si>
    <t>Residential Unit (Type B1) (SARYAH 4)</t>
  </si>
  <si>
    <t>PTW-14261</t>
  </si>
  <si>
    <t>IL-2039</t>
  </si>
  <si>
    <t>ZONE D</t>
  </si>
  <si>
    <t>PTW-14267</t>
  </si>
  <si>
    <t>IL-2041</t>
  </si>
  <si>
    <t>Residential Unit (Type B1) (Baiss3)</t>
  </si>
  <si>
    <t>PTW-14322</t>
  </si>
  <si>
    <t>IL-2043</t>
  </si>
  <si>
    <t xml:space="preserve">Residential Unit (Type A) </t>
  </si>
  <si>
    <t>PTW-14324</t>
  </si>
  <si>
    <t>IL-2044</t>
  </si>
  <si>
    <t>PTW-14325</t>
  </si>
  <si>
    <t>IL-2045</t>
  </si>
  <si>
    <t>PTW-14388</t>
  </si>
  <si>
    <t>IL-2050</t>
  </si>
  <si>
    <t>Residential Unit (Type B1) shira 1)</t>
  </si>
  <si>
    <t>PTW-14455</t>
  </si>
  <si>
    <t>IL-2060</t>
  </si>
  <si>
    <t>PTW-1495</t>
  </si>
  <si>
    <t>IL-2087</t>
  </si>
  <si>
    <t>PTW-14488</t>
  </si>
  <si>
    <t>IL-2085</t>
  </si>
  <si>
    <t>PTW-14493</t>
  </si>
  <si>
    <t>IL-2086</t>
  </si>
  <si>
    <t>IL-2084</t>
  </si>
  <si>
    <t>Residential Unit (Type B1)(HORI 01)</t>
  </si>
  <si>
    <t>PTW-14557</t>
  </si>
  <si>
    <t>IL-2119</t>
  </si>
  <si>
    <t>Residential Unit (Type B1)(BOOM 7 01)</t>
  </si>
  <si>
    <t>PTW-14636</t>
  </si>
  <si>
    <t>IL-2120</t>
  </si>
  <si>
    <t>PTW-14637</t>
  </si>
  <si>
    <t>IL-2121</t>
  </si>
  <si>
    <t>PTW-14638</t>
  </si>
  <si>
    <t>IL-2122</t>
  </si>
  <si>
    <t>PTW-14639</t>
  </si>
  <si>
    <t>IL-2123</t>
  </si>
  <si>
    <t>PTW-14810</t>
  </si>
  <si>
    <t>IL-2128</t>
  </si>
  <si>
    <t>PTW-14811</t>
  </si>
  <si>
    <t>IL-2130</t>
  </si>
  <si>
    <t>PTW-14812</t>
  </si>
  <si>
    <t>IL-2131</t>
  </si>
  <si>
    <t>Isolation, PPE</t>
  </si>
  <si>
    <t>CM Activity of HVAC - A Block - Boom 1</t>
  </si>
  <si>
    <t>CM Activity of HVAC - A Block - Hori 3</t>
  </si>
  <si>
    <t>CM Activity of HVAC - (D 301)</t>
  </si>
  <si>
    <t>-</t>
  </si>
  <si>
    <t>Isolation</t>
  </si>
  <si>
    <t>CM Activity of HVAC - A Block - Sanbook 1 214C</t>
  </si>
  <si>
    <t>Corrective Maintenance of HVAC  - Blower Motor Change</t>
  </si>
  <si>
    <t>CM Activity of HVAC - A Block - Jalboot 1 206 TR</t>
  </si>
  <si>
    <t>CM Activity of HVAC  - Fire Station</t>
  </si>
  <si>
    <t>CM Activity of HVAC  - Outfitting Shop &amp; Warehouse</t>
  </si>
  <si>
    <t>CM Activity of HVAC  - Production Office</t>
  </si>
  <si>
    <t>CM Activity of HVAC  - D 301-1 &amp; D 301-2 Wash &amp; Change Building</t>
  </si>
  <si>
    <t>CM Activity of HVAC  - D204 Jackup Leg Shop</t>
  </si>
  <si>
    <t>Isolation, Eye Protection</t>
  </si>
  <si>
    <t>Hand Tools, Power Tools &amp; Ladders</t>
  </si>
  <si>
    <t>Isolation, Fall Protection</t>
  </si>
  <si>
    <t>Isolation, Manual Handling</t>
  </si>
  <si>
    <t>Isolation, Emergency Evacuation Procedure</t>
  </si>
  <si>
    <t>Montathir</t>
  </si>
  <si>
    <t>Ladder Safety &amp; Weather</t>
  </si>
  <si>
    <t>Ladder Safety</t>
  </si>
  <si>
    <t>Slip in room</t>
  </si>
  <si>
    <t>Slip into the mechanical room</t>
  </si>
  <si>
    <t>CM Activity of HVAC - A Block - Hori 3 Unit 304</t>
  </si>
  <si>
    <t>Speak up for Safety</t>
  </si>
  <si>
    <t xml:space="preserve">Manual Handling and Lifting </t>
  </si>
  <si>
    <t>Lockout/Tagout</t>
  </si>
  <si>
    <t>PM Activity of HVAC -  Saryah 1</t>
  </si>
  <si>
    <t>PM Activity of HVAC - Sanbook 3</t>
  </si>
  <si>
    <t>CM Activity of HVAC - Shiraa 2 Unit 128</t>
  </si>
  <si>
    <t>Isolation, Permit To Work</t>
  </si>
  <si>
    <t>CM Activity of HVAC - A Block - Hori 3 unit 309 &amp; 314</t>
  </si>
  <si>
    <t>CM Activity of HVAC - A Block - Hori 4</t>
  </si>
  <si>
    <t>Fall Protection</t>
  </si>
  <si>
    <t>CM Activity of HVAC - Shiraa 4 Unit 204</t>
  </si>
  <si>
    <t>PM Activity of HVAC -  Saryah 2</t>
  </si>
  <si>
    <t>Work Area Safety</t>
  </si>
  <si>
    <t>Heat Stroke, Fall Protection</t>
  </si>
  <si>
    <t>Heat Stress, Work at Height</t>
  </si>
  <si>
    <t>CM Activity of HVAC - Dastoor 3 Unit 309</t>
  </si>
  <si>
    <t>Hand Tools, Power Tools &amp; Fire Extinguisher</t>
  </si>
  <si>
    <t>Heat Stress, Fall Protection</t>
  </si>
  <si>
    <t>Heat Stress, Permit To Work, Fall Protection</t>
  </si>
  <si>
    <t>Heat Stress, Work Area Safety</t>
  </si>
  <si>
    <t>CM Activity of HVAC - Sanbook 4 Unit 313 D</t>
  </si>
  <si>
    <t>Heat Stress, Power Tools</t>
  </si>
  <si>
    <t>Awareness About Lone Working</t>
  </si>
  <si>
    <t>PM Activity of HVAC - Marsa 1</t>
  </si>
  <si>
    <t>Power Tools Using Safety</t>
  </si>
  <si>
    <t>Emergency Procedure</t>
  </si>
  <si>
    <t>Life Safety Rules</t>
  </si>
  <si>
    <t>Work Fatigue Management</t>
  </si>
  <si>
    <t>Importance of Using PPE's</t>
  </si>
  <si>
    <t>PM Activity of HVAC - Jalboot2</t>
  </si>
  <si>
    <t>Behaviour Based Safety</t>
  </si>
  <si>
    <t>Site Safety Rules</t>
  </si>
  <si>
    <t>CM Activity of HVAC - A Block - Hori 2 Unit 314D</t>
  </si>
  <si>
    <t>Work Permit Procedures</t>
  </si>
  <si>
    <t xml:space="preserve">Maunal Handling </t>
  </si>
  <si>
    <t>PM Activity of HVAC D310</t>
  </si>
  <si>
    <t>Power Tools Safety</t>
  </si>
  <si>
    <t xml:space="preserve">Handling Refrigerants </t>
  </si>
  <si>
    <t>CPR Procedures</t>
  </si>
  <si>
    <t xml:space="preserve">Personal Hygiene </t>
  </si>
  <si>
    <t>Hot Work Procedures</t>
  </si>
  <si>
    <t>Full Body Harness Uses</t>
  </si>
  <si>
    <t>General Safety</t>
  </si>
  <si>
    <t>PM Activity of HVAC - Sanbook 1</t>
  </si>
  <si>
    <t>Heat Stress</t>
  </si>
  <si>
    <t>Site Fatigue Management</t>
  </si>
  <si>
    <t>Lockout/Tagout System</t>
  </si>
  <si>
    <t>Fire Extinguisher Uses</t>
  </si>
  <si>
    <t>PM Activity of HVAC - Sanbook 2</t>
  </si>
  <si>
    <t>Technicians Participation TBT</t>
  </si>
  <si>
    <t>Power &amp; Hand Tools</t>
  </si>
  <si>
    <t>Slip &amp; Trip</t>
  </si>
  <si>
    <t>Permit To Work</t>
  </si>
  <si>
    <t>System Isolation</t>
  </si>
  <si>
    <t xml:space="preserve">Individual Responsibilities </t>
  </si>
  <si>
    <t>Scaffolding Safety</t>
  </si>
  <si>
    <t>PM Activity of HVAC - Jalboot 1</t>
  </si>
  <si>
    <t>CM Activity of HVAC - A Block Hori 4 (212B, 110B, 204E)</t>
  </si>
  <si>
    <t>Hand Tools, Freon, Breezing Set, Vaccum pump, Multimeter Ladder</t>
  </si>
  <si>
    <t>13/5/2025</t>
  </si>
  <si>
    <t>14/5/2025</t>
  </si>
  <si>
    <t>15/5/2025</t>
  </si>
  <si>
    <t>16/5/2025</t>
  </si>
  <si>
    <t>17/5/2025</t>
  </si>
  <si>
    <t>18/5/2025</t>
  </si>
  <si>
    <t>19/5/2025</t>
  </si>
  <si>
    <t>20/5/2025</t>
  </si>
  <si>
    <t>21/5/2025</t>
  </si>
  <si>
    <t>22/5/2025</t>
  </si>
  <si>
    <t>23/5/2025</t>
  </si>
  <si>
    <t>24/5/2025</t>
  </si>
  <si>
    <t>25/5/2025</t>
  </si>
  <si>
    <t>26/5/2025</t>
  </si>
  <si>
    <t>27/5/2025</t>
  </si>
  <si>
    <t>28/5/2025</t>
  </si>
  <si>
    <t>29/5/2025</t>
  </si>
  <si>
    <t>30/5/2025</t>
  </si>
  <si>
    <t>31/5/2025</t>
  </si>
  <si>
    <t>13/6/2025</t>
  </si>
  <si>
    <t>14/6/2025</t>
  </si>
  <si>
    <t>15/6/2025</t>
  </si>
  <si>
    <t>16/6/2025</t>
  </si>
  <si>
    <t>17/6/2025</t>
  </si>
  <si>
    <t>18/6/2025</t>
  </si>
  <si>
    <t>19/6/2025</t>
  </si>
  <si>
    <t>20/6/2025</t>
  </si>
  <si>
    <t>21/6/2025</t>
  </si>
  <si>
    <t>22/6/2025</t>
  </si>
  <si>
    <t>23/6/2025</t>
  </si>
  <si>
    <t>24/6/2025</t>
  </si>
  <si>
    <t>25/6/2025</t>
  </si>
  <si>
    <t>26/6/2025</t>
  </si>
  <si>
    <t>27/6/2025</t>
  </si>
  <si>
    <t>28/6/2025</t>
  </si>
  <si>
    <t>29/6/2025</t>
  </si>
  <si>
    <t>30/6/2025</t>
  </si>
  <si>
    <t>13/7/2025</t>
  </si>
  <si>
    <t>14/7/2025</t>
  </si>
  <si>
    <t>15/7/2025</t>
  </si>
  <si>
    <t>16/7/2025</t>
  </si>
  <si>
    <t>17/7/2025</t>
  </si>
  <si>
    <t>18/7/2025</t>
  </si>
  <si>
    <t>19/7/2025</t>
  </si>
  <si>
    <t>20/7/2025</t>
  </si>
  <si>
    <t>21/7/2025</t>
  </si>
  <si>
    <t>22/7/2025</t>
  </si>
  <si>
    <t>23/7/2025</t>
  </si>
  <si>
    <t>24/7/2025</t>
  </si>
  <si>
    <t>25/7/2025</t>
  </si>
  <si>
    <t>26/7/2025</t>
  </si>
  <si>
    <t>27/7/2025</t>
  </si>
  <si>
    <t>28/7/2025</t>
  </si>
  <si>
    <t>29/7/2025</t>
  </si>
  <si>
    <t>30/7/2025</t>
  </si>
  <si>
    <t>31/7/2025</t>
  </si>
  <si>
    <t>CM Activity of HVAC - A Block Sanbook 1 Room (314 C)</t>
  </si>
  <si>
    <t xml:space="preserve">Hand Tools, Power Tools, Ladders &amp; Fire Extinguisher </t>
  </si>
  <si>
    <t>Welding Shield, Hot Work Procedure</t>
  </si>
  <si>
    <t>CM Activity of HVAC - Employees Development Center</t>
  </si>
  <si>
    <t>Safety Behaviour</t>
  </si>
  <si>
    <t>(blank)</t>
  </si>
  <si>
    <t>Work Environment</t>
  </si>
  <si>
    <t>PM Activity of HVAC - Jalboot 3</t>
  </si>
  <si>
    <t>Life Saving Rules</t>
  </si>
  <si>
    <t>Proper Housekeeping</t>
  </si>
  <si>
    <t>Hand Safety</t>
  </si>
  <si>
    <t>Emergency Evacuation Plan Procedures</t>
  </si>
  <si>
    <t>13/8/2025</t>
  </si>
  <si>
    <t>14/8/2025</t>
  </si>
  <si>
    <t>15/8/2025</t>
  </si>
  <si>
    <t>16/8/2025</t>
  </si>
  <si>
    <t>17/8/2025</t>
  </si>
  <si>
    <t>18/8/2025</t>
  </si>
  <si>
    <t>19/8/2025</t>
  </si>
  <si>
    <t>20/8/2025</t>
  </si>
  <si>
    <t>21/8/2025</t>
  </si>
  <si>
    <t>22/8/2025</t>
  </si>
  <si>
    <t>23/8/2025</t>
  </si>
  <si>
    <t>24/8/2025</t>
  </si>
  <si>
    <t>25/8/2025</t>
  </si>
  <si>
    <t>26/8/2025</t>
  </si>
  <si>
    <t>27/8/2025</t>
  </si>
  <si>
    <t>28/8/2025</t>
  </si>
  <si>
    <t>30/8/2025</t>
  </si>
  <si>
    <t>31/8/2025</t>
  </si>
  <si>
    <t>29/8/2025</t>
  </si>
  <si>
    <t>PTW-14830</t>
  </si>
  <si>
    <t>IL-2134</t>
  </si>
  <si>
    <t>Residential Unit (Type B1)(BAISS 04)</t>
  </si>
  <si>
    <t>PTW-14826</t>
  </si>
  <si>
    <t>IL-2135</t>
  </si>
  <si>
    <t>MEHDI</t>
  </si>
  <si>
    <t>CORRECTIVE MAINTENANCE</t>
  </si>
  <si>
    <t>PTW-14832</t>
  </si>
  <si>
    <t>IL-2138</t>
  </si>
  <si>
    <t>Residential Unit (Type B)</t>
  </si>
  <si>
    <t>PTW-14833</t>
  </si>
  <si>
    <t>IL-2139</t>
  </si>
  <si>
    <t>PTW-14834</t>
  </si>
  <si>
    <t>IL-2140</t>
  </si>
  <si>
    <t>PTW-14859</t>
  </si>
  <si>
    <t>IL-2153</t>
  </si>
  <si>
    <t>PTW-14861</t>
  </si>
  <si>
    <t>IL-2145</t>
  </si>
  <si>
    <t>NASIR</t>
  </si>
  <si>
    <t>PTW-14863</t>
  </si>
  <si>
    <t>IL-2147</t>
  </si>
  <si>
    <t>PTW-14862</t>
  </si>
  <si>
    <t>IL-2148</t>
  </si>
  <si>
    <t>PTW-14864</t>
  </si>
  <si>
    <t>IL-2149</t>
  </si>
  <si>
    <t>PTW-15030</t>
  </si>
  <si>
    <t>IL-2150</t>
  </si>
  <si>
    <t>PTW-15031</t>
  </si>
  <si>
    <t>IL-2151</t>
  </si>
  <si>
    <t>PTW-15032</t>
  </si>
  <si>
    <t>IL-2152</t>
  </si>
  <si>
    <t>PTW-15033</t>
  </si>
  <si>
    <t>Residential Unit (Type B1)(BAISS 02)</t>
  </si>
  <si>
    <t>PTW-15044</t>
  </si>
  <si>
    <t>IL-2154</t>
  </si>
  <si>
    <t>PTW-15046</t>
  </si>
  <si>
    <t>IL-2155</t>
  </si>
  <si>
    <t>Residential Unit (Type B1)(hori 03)</t>
  </si>
  <si>
    <t>PTW-15050</t>
  </si>
  <si>
    <t>IL-2156</t>
  </si>
  <si>
    <t>Residential Unit (Type B1)(BOOM 1)</t>
  </si>
  <si>
    <t>PTW-15091</t>
  </si>
  <si>
    <t>IL-2157</t>
  </si>
  <si>
    <t>PTW-15092</t>
  </si>
  <si>
    <t>IL-2168</t>
  </si>
  <si>
    <t>PTW-15093</t>
  </si>
  <si>
    <t>IL-2169</t>
  </si>
  <si>
    <t>PTW-15172</t>
  </si>
  <si>
    <t>IL-2181</t>
  </si>
  <si>
    <t>PTW-15173</t>
  </si>
  <si>
    <t>IL-2182</t>
  </si>
  <si>
    <t>PTW-15174</t>
  </si>
  <si>
    <t>IL-2183</t>
  </si>
  <si>
    <t>PTW-15175</t>
  </si>
  <si>
    <t>IL-2184</t>
  </si>
  <si>
    <t>Abdullah Otaibi</t>
  </si>
  <si>
    <t>PTW-15176</t>
  </si>
  <si>
    <t>IL-2185</t>
  </si>
  <si>
    <t>PTW-15177</t>
  </si>
  <si>
    <t>IL-2186</t>
  </si>
  <si>
    <t>PTW-15221</t>
  </si>
  <si>
    <t>IL-2187</t>
  </si>
  <si>
    <t>HOT</t>
  </si>
  <si>
    <t xml:space="preserve">JALBOOT 01 ZONE F BLOCK A </t>
  </si>
  <si>
    <t>PTW-15222</t>
  </si>
  <si>
    <t>IL-2188</t>
  </si>
  <si>
    <t>FIRE STATION ZONE E</t>
  </si>
  <si>
    <t>PTW-15231</t>
  </si>
  <si>
    <t>IL-2199</t>
  </si>
  <si>
    <t>Residential Unit (Type B)(BAISS 02)</t>
  </si>
  <si>
    <t>PTW-15233</t>
  </si>
  <si>
    <t>IL-2200</t>
  </si>
  <si>
    <t>Residential Unit (Type B)(BAISS 04)</t>
  </si>
  <si>
    <t>PTW-15234</t>
  </si>
  <si>
    <t>IL-2201</t>
  </si>
  <si>
    <t>Residential Unit (Type A) BOOM 07)</t>
  </si>
  <si>
    <t>PTW-15279</t>
  </si>
  <si>
    <t>IL-2205</t>
  </si>
  <si>
    <t>Residential Unit (Type A) SANBOOK 01)</t>
  </si>
  <si>
    <t>PTW-15287</t>
  </si>
  <si>
    <t>IL-2211</t>
  </si>
  <si>
    <t>PTW-15290</t>
  </si>
  <si>
    <t>IL-2210</t>
  </si>
  <si>
    <t>PTW-15292</t>
  </si>
  <si>
    <t>PTW-15300</t>
  </si>
  <si>
    <t>IL-2212</t>
  </si>
  <si>
    <t>WAS &amp; CHANGE BUILDING</t>
  </si>
  <si>
    <t>PTW-15399</t>
  </si>
  <si>
    <t>IL-2220</t>
  </si>
  <si>
    <t>PTW-15404</t>
  </si>
  <si>
    <t>IL-2221</t>
  </si>
  <si>
    <t>PTW-15405</t>
  </si>
  <si>
    <t>IL-2222</t>
  </si>
  <si>
    <t>PTW-15406</t>
  </si>
  <si>
    <t>IL-2223</t>
  </si>
  <si>
    <t>PTW-15407</t>
  </si>
  <si>
    <t>IL-2224</t>
  </si>
  <si>
    <t>18/5/2026</t>
  </si>
  <si>
    <t>PTW-15421</t>
  </si>
  <si>
    <t>IL-2225</t>
  </si>
  <si>
    <t>PTW-15423</t>
  </si>
  <si>
    <t>IL-2226</t>
  </si>
  <si>
    <t>PTW-15424</t>
  </si>
  <si>
    <t>IL-2227</t>
  </si>
  <si>
    <t>PTW-15831</t>
  </si>
  <si>
    <t>IL-2228</t>
  </si>
  <si>
    <t>Residential Unit (Type A) HORI-03</t>
  </si>
  <si>
    <t>PTW-15622</t>
  </si>
  <si>
    <t>IL-2243</t>
  </si>
  <si>
    <t>PTW-15625</t>
  </si>
  <si>
    <t>IL-2245</t>
  </si>
  <si>
    <t>PTW-15637</t>
  </si>
  <si>
    <t>IL-2246</t>
  </si>
  <si>
    <t>PTW-15639</t>
  </si>
  <si>
    <t>IL-2247</t>
  </si>
  <si>
    <t>PTW-15641</t>
  </si>
  <si>
    <t>IL-2248</t>
  </si>
  <si>
    <t>PTW-15700</t>
  </si>
  <si>
    <t>IL-2261</t>
  </si>
  <si>
    <t>Residential Unit (Type B)-(DASTOOR-02)</t>
  </si>
  <si>
    <t>PTW-15701</t>
  </si>
  <si>
    <t>IL-2262</t>
  </si>
  <si>
    <t>Residential Unit (Type B)-(BAISS-03)</t>
  </si>
  <si>
    <t>PTW-15745</t>
  </si>
  <si>
    <t>IL-2271</t>
  </si>
  <si>
    <t>Residential Unit (Type A)-HORI-01)</t>
  </si>
  <si>
    <t>PTW-15738</t>
  </si>
  <si>
    <t>IL-2265</t>
  </si>
  <si>
    <t>PTW-15743</t>
  </si>
  <si>
    <t>IL-2269</t>
  </si>
  <si>
    <t>PTW-15744</t>
  </si>
  <si>
    <t>IL-2270</t>
  </si>
  <si>
    <t>PTW-15740</t>
  </si>
  <si>
    <t>IL-2266</t>
  </si>
  <si>
    <t>PTW-15741</t>
  </si>
  <si>
    <t>IL-2267</t>
  </si>
  <si>
    <t>PTW-15742</t>
  </si>
  <si>
    <t>IL-2268</t>
  </si>
  <si>
    <t>EDC BUILDING</t>
  </si>
  <si>
    <t>PTW-15753</t>
  </si>
  <si>
    <t>IL-2272</t>
  </si>
  <si>
    <t>PTW-15754</t>
  </si>
  <si>
    <t>IL-2273</t>
  </si>
  <si>
    <t>PTW-15755</t>
  </si>
  <si>
    <t>IL-2275</t>
  </si>
  <si>
    <t>PTW-15757</t>
  </si>
  <si>
    <t>IL-2278</t>
  </si>
  <si>
    <t>PTW-15767</t>
  </si>
  <si>
    <t>IL-2280</t>
  </si>
  <si>
    <t>Residential Unit (Type B)-(SARYAH 01)</t>
  </si>
  <si>
    <t>PTW-15846</t>
  </si>
  <si>
    <t>IL-2287</t>
  </si>
  <si>
    <t>PTW-15851</t>
  </si>
  <si>
    <t>IL-2288</t>
  </si>
  <si>
    <t>PTW-15852</t>
  </si>
  <si>
    <t>IL-2289</t>
  </si>
  <si>
    <t>PTW-15854</t>
  </si>
  <si>
    <t>IL-2291</t>
  </si>
  <si>
    <t>Residential Unit (SANBOOK 03)</t>
  </si>
  <si>
    <t>PTW-15564</t>
  </si>
  <si>
    <t>IL-2294</t>
  </si>
  <si>
    <t>Residential Unit (HORI 03)</t>
  </si>
  <si>
    <t>PTW-15862</t>
  </si>
  <si>
    <t>IL-2293</t>
  </si>
  <si>
    <t>Residential Unit (HORI 04)</t>
  </si>
  <si>
    <t>PTW-15887</t>
  </si>
  <si>
    <t>IL-2303</t>
  </si>
  <si>
    <t>PTW-15888</t>
  </si>
  <si>
    <t>IL-2304</t>
  </si>
  <si>
    <t>PTW-15889</t>
  </si>
  <si>
    <t>IL-2305</t>
  </si>
  <si>
    <t>PTW-15938</t>
  </si>
  <si>
    <t>IL-2319</t>
  </si>
  <si>
    <t>PTW-15940</t>
  </si>
  <si>
    <t>IL-2321</t>
  </si>
  <si>
    <t>PTW-15942</t>
  </si>
  <si>
    <t>IL-2323</t>
  </si>
  <si>
    <t>PTW-15944</t>
  </si>
  <si>
    <t>IL-2325</t>
  </si>
  <si>
    <t>TIRAD</t>
  </si>
  <si>
    <t>Residential Unit (Type B)  SARYAH-04</t>
  </si>
  <si>
    <t>PTW-15946</t>
  </si>
  <si>
    <t>IL-2317</t>
  </si>
  <si>
    <t>Residential Unit (Type B)  SHIRA-04</t>
  </si>
  <si>
    <t>PTW-15939</t>
  </si>
  <si>
    <t>IL-2320</t>
  </si>
  <si>
    <t>PTW-15941</t>
  </si>
  <si>
    <t>IL-2322</t>
  </si>
  <si>
    <t>PTW-15943</t>
  </si>
  <si>
    <t>IL-2324</t>
  </si>
  <si>
    <t>PTW-15947</t>
  </si>
  <si>
    <t>IL-2327</t>
  </si>
  <si>
    <t>Residential Unit (Type A)  BOOM-03</t>
  </si>
  <si>
    <t>PTW-15978</t>
  </si>
  <si>
    <t>Residential Unit (Type B)  BAISS-04</t>
  </si>
  <si>
    <t>PTW-16055</t>
  </si>
  <si>
    <t>IL-2337</t>
  </si>
  <si>
    <t>PTW-16027</t>
  </si>
  <si>
    <t>IL-2331</t>
  </si>
  <si>
    <t>PTW-16045</t>
  </si>
  <si>
    <t>IL-2334</t>
  </si>
  <si>
    <t>PTW-16041</t>
  </si>
  <si>
    <t>IL-2333</t>
  </si>
  <si>
    <t>PTW-16031</t>
  </si>
  <si>
    <t>IL-2332</t>
  </si>
  <si>
    <t>PTW-16048</t>
  </si>
  <si>
    <t>IL-2335</t>
  </si>
  <si>
    <t>PTW-16050</t>
  </si>
  <si>
    <t>IL-2336</t>
  </si>
  <si>
    <t>PTW-16101</t>
  </si>
  <si>
    <t>IL-2338</t>
  </si>
  <si>
    <t>PTW-16103</t>
  </si>
  <si>
    <t>IL-2339</t>
  </si>
  <si>
    <t>PTW-16114</t>
  </si>
  <si>
    <t>IL-2340</t>
  </si>
  <si>
    <t>PTW-16261</t>
  </si>
  <si>
    <t>IL-2362</t>
  </si>
  <si>
    <t>PTW-16263</t>
  </si>
  <si>
    <t>IL-2363</t>
  </si>
  <si>
    <t>PTW-16265</t>
  </si>
  <si>
    <t>IL-2365</t>
  </si>
  <si>
    <t>PTW-16322</t>
  </si>
  <si>
    <t>IL-2366</t>
  </si>
  <si>
    <t>PTW-16323</t>
  </si>
  <si>
    <t>IL-2367</t>
  </si>
  <si>
    <t>PTW-16324</t>
  </si>
  <si>
    <t>IL-2368</t>
  </si>
  <si>
    <t>PTW-16335</t>
  </si>
  <si>
    <t>IL-2370</t>
  </si>
  <si>
    <t>IL-2369</t>
  </si>
  <si>
    <t>PTW-16384</t>
  </si>
  <si>
    <t>IL-2374</t>
  </si>
  <si>
    <t>TIRAD OTAIBI</t>
  </si>
  <si>
    <t>PTW-16385</t>
  </si>
  <si>
    <t>IL-2375</t>
  </si>
  <si>
    <t>PTW-16386</t>
  </si>
  <si>
    <t>IL-2376</t>
  </si>
  <si>
    <t>PTW-16398</t>
  </si>
  <si>
    <t>IL-2377</t>
  </si>
  <si>
    <t>PTW-16400</t>
  </si>
  <si>
    <t>IL-2379</t>
  </si>
  <si>
    <t>PTW-16401</t>
  </si>
  <si>
    <t>IL-2381</t>
  </si>
  <si>
    <t>PTW-16425</t>
  </si>
  <si>
    <t>IL-2384</t>
  </si>
  <si>
    <t>PTW-16429</t>
  </si>
  <si>
    <t>IL-2388</t>
  </si>
  <si>
    <t>PTW-16428</t>
  </si>
  <si>
    <t>IL-2385</t>
  </si>
  <si>
    <t>PTW-16747</t>
  </si>
  <si>
    <t>IL-2406</t>
  </si>
  <si>
    <t>PTW-16749</t>
  </si>
  <si>
    <t>IL-2408</t>
  </si>
  <si>
    <t>PTW-16748</t>
  </si>
  <si>
    <t>IL-2407</t>
  </si>
  <si>
    <t>PTW-16750</t>
  </si>
  <si>
    <t>IL-2409</t>
  </si>
  <si>
    <t>PTW-16751</t>
  </si>
  <si>
    <t>IL-2410</t>
  </si>
  <si>
    <t>JALBOOT 01</t>
  </si>
  <si>
    <t>PTW-16752</t>
  </si>
  <si>
    <t>IL-2411</t>
  </si>
  <si>
    <t>PTW-16805</t>
  </si>
  <si>
    <t>IL-2416</t>
  </si>
  <si>
    <t>PTW-16810</t>
  </si>
  <si>
    <t>IL-2417</t>
  </si>
  <si>
    <t>PTW-16811</t>
  </si>
  <si>
    <t>IL-2418</t>
  </si>
  <si>
    <t>PTW-16812</t>
  </si>
  <si>
    <t>IL-2419</t>
  </si>
  <si>
    <t>PTW-16866</t>
  </si>
  <si>
    <t>IL-2425</t>
  </si>
  <si>
    <t>PTW-16868</t>
  </si>
  <si>
    <t>IL-2427</t>
  </si>
  <si>
    <t>PTW-16867</t>
  </si>
  <si>
    <t>IL-2426</t>
  </si>
  <si>
    <t>PTW-16931</t>
  </si>
  <si>
    <t>IL-2435</t>
  </si>
  <si>
    <t>SHIRA - 07</t>
  </si>
  <si>
    <t>PTW-16932</t>
  </si>
  <si>
    <t>IL-2436</t>
  </si>
  <si>
    <t>BAISS -02</t>
  </si>
  <si>
    <t>PTW-16921</t>
  </si>
  <si>
    <t>IL-2423</t>
  </si>
  <si>
    <t>PTW-16923</t>
  </si>
  <si>
    <t>IL-2433</t>
  </si>
  <si>
    <t>PTW-16924</t>
  </si>
  <si>
    <t>IL-2434</t>
  </si>
  <si>
    <t>PTW-16988</t>
  </si>
  <si>
    <t>IL-2444</t>
  </si>
  <si>
    <t>PTW-16990</t>
  </si>
  <si>
    <t>IL-2445</t>
  </si>
  <si>
    <t>PTW-16992</t>
  </si>
  <si>
    <t>IL-2446</t>
  </si>
  <si>
    <t>PTW-17049</t>
  </si>
  <si>
    <t>IL-2450</t>
  </si>
  <si>
    <t>SHIRA - 06</t>
  </si>
  <si>
    <t>PTW-17051</t>
  </si>
  <si>
    <t>IL-2451</t>
  </si>
  <si>
    <t>SARYAH-04</t>
  </si>
  <si>
    <t>PTW-17072</t>
  </si>
  <si>
    <t>IL-2457</t>
  </si>
  <si>
    <t>PTW-17075</t>
  </si>
  <si>
    <t>IL-2458</t>
  </si>
  <si>
    <t>PTW-17119</t>
  </si>
  <si>
    <t>IL-2460</t>
  </si>
  <si>
    <t>PTW-17122</t>
  </si>
  <si>
    <t>IL-22462</t>
  </si>
  <si>
    <t>PTW-17120</t>
  </si>
  <si>
    <t>IL-2461</t>
  </si>
  <si>
    <t>PTW-17141</t>
  </si>
  <si>
    <t>IL-2463</t>
  </si>
  <si>
    <t>PTW-17143</t>
  </si>
  <si>
    <t>IL-22465</t>
  </si>
  <si>
    <t>PTW-17142</t>
  </si>
  <si>
    <t>IL-2464</t>
  </si>
  <si>
    <t>PTW-17178</t>
  </si>
  <si>
    <t>IL-2467</t>
  </si>
  <si>
    <t>PTW-17147</t>
  </si>
  <si>
    <t>IL-2466</t>
  </si>
  <si>
    <t>PTW-17210</t>
  </si>
  <si>
    <t>IL-2474</t>
  </si>
  <si>
    <t>PTW-17363</t>
  </si>
  <si>
    <t>IL-2479</t>
  </si>
  <si>
    <t>PTW-17364</t>
  </si>
  <si>
    <t>IL-2480</t>
  </si>
  <si>
    <t>PTW-17365</t>
  </si>
  <si>
    <t>IL-2481</t>
  </si>
  <si>
    <t>PTW-17397</t>
  </si>
  <si>
    <t>IL-2483</t>
  </si>
  <si>
    <t>PTW-17401</t>
  </si>
  <si>
    <t>IL-2485</t>
  </si>
  <si>
    <t>PTW-17399</t>
  </si>
  <si>
    <t>IL-2468</t>
  </si>
  <si>
    <t>PTW-17406</t>
  </si>
  <si>
    <t>IL-2486</t>
  </si>
  <si>
    <t>SANBOOK 01</t>
  </si>
  <si>
    <t>PTW-17408</t>
  </si>
  <si>
    <t>IL-2487</t>
  </si>
  <si>
    <t>PTW-17535</t>
  </si>
  <si>
    <t>IL-2492</t>
  </si>
  <si>
    <t>PTW-17541</t>
  </si>
  <si>
    <t>IL-2496</t>
  </si>
  <si>
    <t>PTW-17538</t>
  </si>
  <si>
    <t>IL-2494</t>
  </si>
  <si>
    <t>SANBOOK 02</t>
  </si>
  <si>
    <t>PTW-17610</t>
  </si>
  <si>
    <t>IL-2505</t>
  </si>
  <si>
    <t>DASTOOR-01</t>
  </si>
  <si>
    <t>PTW-17614</t>
  </si>
  <si>
    <t>IL-2507</t>
  </si>
  <si>
    <t>Residential Unit (Type A) - MARSA 02</t>
  </si>
  <si>
    <t>PTW-17655</t>
  </si>
  <si>
    <t>IL-2414</t>
  </si>
  <si>
    <t>PTW-17657</t>
  </si>
  <si>
    <t>IL-2415</t>
  </si>
  <si>
    <t>PTW-17656</t>
  </si>
  <si>
    <t>PTW-15042</t>
  </si>
  <si>
    <t>IL-2508</t>
  </si>
  <si>
    <t>PTW-17634</t>
  </si>
  <si>
    <t>IL-2509</t>
  </si>
  <si>
    <t>PTW-17635</t>
  </si>
  <si>
    <t>IL-2510</t>
  </si>
  <si>
    <t>IL-2513</t>
  </si>
  <si>
    <t>PTW-17795</t>
  </si>
  <si>
    <t>IL-2523</t>
  </si>
  <si>
    <t>PTW-17796</t>
  </si>
  <si>
    <t>IL-2524</t>
  </si>
  <si>
    <t>PTW-17797</t>
  </si>
  <si>
    <t>IL-2525</t>
  </si>
  <si>
    <t>PTW-17859</t>
  </si>
  <si>
    <t>IL-2535</t>
  </si>
  <si>
    <t>PTW-17891</t>
  </si>
  <si>
    <t>IL-2538</t>
  </si>
  <si>
    <t>PTW-17893</t>
  </si>
  <si>
    <t>IL-2540</t>
  </si>
  <si>
    <t>PTW-17892</t>
  </si>
  <si>
    <t>IL-2539</t>
  </si>
  <si>
    <t>PTW-17958</t>
  </si>
  <si>
    <t>IL-2547</t>
  </si>
  <si>
    <t>PTW-17959</t>
  </si>
  <si>
    <t>IL-2549</t>
  </si>
  <si>
    <t>PTW-17963</t>
  </si>
  <si>
    <t>IL-2551</t>
  </si>
  <si>
    <t>PTW-18082</t>
  </si>
  <si>
    <t>IL-2564</t>
  </si>
  <si>
    <t>PTW-18088</t>
  </si>
  <si>
    <t>IL-2566</t>
  </si>
  <si>
    <t>PTW-18089</t>
  </si>
  <si>
    <t>IL-2567</t>
  </si>
  <si>
    <t>PTW-18132</t>
  </si>
  <si>
    <t>IL-2571</t>
  </si>
  <si>
    <t>PTW-18131</t>
  </si>
  <si>
    <t>IL-2572</t>
  </si>
  <si>
    <t>IL-2573</t>
  </si>
  <si>
    <t>PTW-18017</t>
  </si>
  <si>
    <t>IL-2556</t>
  </si>
  <si>
    <t>Residential Unit (Type B) DASTOOR 04</t>
  </si>
  <si>
    <t>PTW-18014</t>
  </si>
  <si>
    <t>IL-2553</t>
  </si>
  <si>
    <t>Residential Unit (Type B) DASTOOR 01</t>
  </si>
  <si>
    <t>PTW-18285</t>
  </si>
  <si>
    <t>IL-2589</t>
  </si>
  <si>
    <t>PTW-18286</t>
  </si>
  <si>
    <t>IL-25790</t>
  </si>
  <si>
    <t>PTW-18287</t>
  </si>
  <si>
    <t>IL-2591</t>
  </si>
  <si>
    <t>PTW-18319</t>
  </si>
  <si>
    <t>IL-2596</t>
  </si>
  <si>
    <t>Residential Unit (Type A)  SANBOOK 03</t>
  </si>
  <si>
    <t>PTW-18250</t>
  </si>
  <si>
    <t>IL-2586</t>
  </si>
  <si>
    <t>Residential Unit (Type A)  JALBOOT 01</t>
  </si>
  <si>
    <t>PTW-18245</t>
  </si>
  <si>
    <t>IL-2585</t>
  </si>
  <si>
    <t>Residential Unit (Type A)  SANBOOK 04</t>
  </si>
  <si>
    <t>PTW-18248</t>
  </si>
  <si>
    <t>IL-2584</t>
  </si>
  <si>
    <t>Residential Unit (Type A)  SANBOOK 05</t>
  </si>
  <si>
    <t>PTW-18316</t>
  </si>
  <si>
    <t>IL-2593</t>
  </si>
  <si>
    <t>PTW-18317</t>
  </si>
  <si>
    <t>IL-2594</t>
  </si>
  <si>
    <t>PTW-18318</t>
  </si>
  <si>
    <t>IL-2595</t>
  </si>
  <si>
    <t>PTW-18344</t>
  </si>
  <si>
    <t>IL-2598</t>
  </si>
  <si>
    <t>PTW-18351</t>
  </si>
  <si>
    <t>IL-2599</t>
  </si>
  <si>
    <t>PTW-18604</t>
  </si>
  <si>
    <t>IL-2628</t>
  </si>
  <si>
    <t>PTW-18605</t>
  </si>
  <si>
    <t>IL-2629</t>
  </si>
  <si>
    <t>PTW-18606</t>
  </si>
  <si>
    <t>IL-2630</t>
  </si>
  <si>
    <t>PTW-18618</t>
  </si>
  <si>
    <t>IL-2632</t>
  </si>
  <si>
    <t>Residential Unit (Type A) (jalboot 3)</t>
  </si>
  <si>
    <t>22/08/2025</t>
  </si>
  <si>
    <t>24/08/2025</t>
  </si>
  <si>
    <t>PTW-18539</t>
  </si>
  <si>
    <t>IL-2621</t>
  </si>
  <si>
    <t>Residential Unit (Type A) (jalboot 4)</t>
  </si>
  <si>
    <t>26/08/2025</t>
  </si>
  <si>
    <t>29/08/2025</t>
  </si>
  <si>
    <t>PTW-18644</t>
  </si>
  <si>
    <t>IL-2639</t>
  </si>
  <si>
    <t>Residential Unit (Type A) (Hori 01)</t>
  </si>
  <si>
    <t>27/08/2025</t>
  </si>
  <si>
    <t>28/08/2025</t>
  </si>
  <si>
    <t>PTW-18706</t>
  </si>
  <si>
    <t>IL-2642</t>
  </si>
  <si>
    <t>MAHDI ABDULLAH</t>
  </si>
  <si>
    <t>HASSAN NEYAZUL</t>
  </si>
  <si>
    <t>PTW-18707</t>
  </si>
  <si>
    <t>IL-2641</t>
  </si>
  <si>
    <t>PTW-18708</t>
  </si>
  <si>
    <t>IL-2643</t>
  </si>
  <si>
    <t>31/08/2025</t>
  </si>
  <si>
    <t>PTW-18743</t>
  </si>
  <si>
    <t>IL-2645</t>
  </si>
  <si>
    <t>Meshal Anzi</t>
  </si>
  <si>
    <t>Residential Unit (Type A) (Jalboot 3)</t>
  </si>
  <si>
    <t>PTW-18744</t>
  </si>
  <si>
    <t>Il-2646</t>
  </si>
  <si>
    <t>Residential Unit (Type A) (Jalboot 2)</t>
  </si>
  <si>
    <t>PTW-18755</t>
  </si>
  <si>
    <t>IL-2648</t>
  </si>
  <si>
    <t>Residential Unit (Type A) (Jalboot 4)</t>
  </si>
  <si>
    <t>PTW-18639</t>
  </si>
  <si>
    <t>IL-2634</t>
  </si>
  <si>
    <t>Meshari Atil</t>
  </si>
  <si>
    <t>(Marsa3)</t>
  </si>
  <si>
    <t>PTW-18797</t>
  </si>
  <si>
    <t>IL-2653</t>
  </si>
  <si>
    <t>PTW-18795</t>
  </si>
  <si>
    <t>IL-2650</t>
  </si>
  <si>
    <t>PTW-18796</t>
  </si>
  <si>
    <t>IL-2652</t>
  </si>
  <si>
    <t>PTW-18801</t>
  </si>
  <si>
    <t>IL-2654</t>
  </si>
  <si>
    <t>TRAD OTAIBI</t>
  </si>
  <si>
    <t>PTW-18840</t>
  </si>
  <si>
    <t>IL-2657</t>
  </si>
  <si>
    <t>PTW-18842</t>
  </si>
  <si>
    <t>Il-2661</t>
  </si>
  <si>
    <t>PTW-18841</t>
  </si>
  <si>
    <t>IL-2659</t>
  </si>
  <si>
    <t>PTW-18906</t>
  </si>
  <si>
    <t>IL-2667</t>
  </si>
  <si>
    <t>Residential Unit (Type A) (Hori 02)</t>
  </si>
  <si>
    <t>PTW-18933</t>
  </si>
  <si>
    <t>IL-2671</t>
  </si>
  <si>
    <t>ADNAN SHOKUT</t>
  </si>
  <si>
    <t>Residential Unit (Type A) (Hori 03)</t>
  </si>
  <si>
    <t>PTW-18935</t>
  </si>
  <si>
    <t>IL-2673</t>
  </si>
  <si>
    <t>MD. Salman</t>
  </si>
  <si>
    <t>Residential Unit (Type A) (Hori 04)</t>
  </si>
  <si>
    <t>PTW-19016</t>
  </si>
  <si>
    <t>IL-2686</t>
  </si>
  <si>
    <t>PTW-19019</t>
  </si>
  <si>
    <t>IL-2701</t>
  </si>
  <si>
    <t>PTW-19022</t>
  </si>
  <si>
    <t>IL-2697</t>
  </si>
  <si>
    <t>PTW-18965</t>
  </si>
  <si>
    <t>IL-2682</t>
  </si>
  <si>
    <t>MESHARI ATIL</t>
  </si>
  <si>
    <t>13/09/2025</t>
  </si>
  <si>
    <t>PTW-19065</t>
  </si>
  <si>
    <t>IL-2711</t>
  </si>
  <si>
    <t>ABDULLAH TURKI</t>
  </si>
  <si>
    <t>PTW-19092</t>
  </si>
  <si>
    <t>IL-2703</t>
  </si>
  <si>
    <t>SADIQUE HUSSAIN</t>
  </si>
  <si>
    <t>PTW-19126</t>
  </si>
  <si>
    <t>IL-2715</t>
  </si>
  <si>
    <t>PTW-19181</t>
  </si>
  <si>
    <t>IL-2709</t>
  </si>
  <si>
    <t>PTW-18918</t>
  </si>
  <si>
    <t>IL-2668</t>
  </si>
  <si>
    <t>PTW-19180</t>
  </si>
  <si>
    <t>IL-2710</t>
  </si>
  <si>
    <t>PTW-19335</t>
  </si>
  <si>
    <t>IL-2718</t>
  </si>
  <si>
    <t>PTW-19338</t>
  </si>
  <si>
    <t>IL-2720</t>
  </si>
  <si>
    <t>PTW-19337</t>
  </si>
  <si>
    <t>IL-2719</t>
  </si>
  <si>
    <t>14/09/2025</t>
  </si>
  <si>
    <t>PTW-19340</t>
  </si>
  <si>
    <t>17/09/2025</t>
  </si>
  <si>
    <t>PTW-19344</t>
  </si>
  <si>
    <t>IL-2728</t>
  </si>
  <si>
    <t>PTW-19339</t>
  </si>
  <si>
    <t>IL-2722</t>
  </si>
  <si>
    <t>PTW-19343</t>
  </si>
  <si>
    <t>IL-2726</t>
  </si>
  <si>
    <t>Residential Unit (Type A) (Hori 06)</t>
  </si>
  <si>
    <t>PTW-19400</t>
  </si>
  <si>
    <t>IL-2749</t>
  </si>
  <si>
    <t>Residential Unit (Type A) (Boom 01)</t>
  </si>
  <si>
    <t>PTW-19401</t>
  </si>
  <si>
    <t>IL-2750</t>
  </si>
  <si>
    <t>Residential Unit (Type A) (Boom 02)</t>
  </si>
  <si>
    <t>PTW-19402</t>
  </si>
  <si>
    <t>IL-2751</t>
  </si>
  <si>
    <t>Residential Unit (Type A) (Boom 03)</t>
  </si>
  <si>
    <t>15/09/2025</t>
  </si>
  <si>
    <t>PTW-18398</t>
  </si>
  <si>
    <t>IL-2747</t>
  </si>
  <si>
    <t>PTW-19377</t>
  </si>
  <si>
    <t>IL-2736</t>
  </si>
  <si>
    <t>PTW-18399</t>
  </si>
  <si>
    <t>IL-2748</t>
  </si>
  <si>
    <t>20/09/2025</t>
  </si>
  <si>
    <t>PTW-19417</t>
  </si>
  <si>
    <t>IL-2752</t>
  </si>
  <si>
    <t>NASER SHAMARI</t>
  </si>
  <si>
    <t>16/09/2025</t>
  </si>
  <si>
    <t>PTW-19512</t>
  </si>
  <si>
    <t>IL-2755</t>
  </si>
  <si>
    <t>PTW-19514</t>
  </si>
  <si>
    <t>IL-2757</t>
  </si>
  <si>
    <t>PTW-19513</t>
  </si>
  <si>
    <t>IL-2756</t>
  </si>
  <si>
    <t>18/09/2025</t>
  </si>
  <si>
    <t>24/09/2025</t>
  </si>
  <si>
    <t>PTW-19568</t>
  </si>
  <si>
    <t>IL-2768</t>
  </si>
  <si>
    <t>ABDULMOHSEN SUBAIE</t>
  </si>
  <si>
    <t>PTW-19567</t>
  </si>
  <si>
    <t>IL-2767</t>
  </si>
  <si>
    <t>PTW-19569</t>
  </si>
  <si>
    <t>IL-2769</t>
  </si>
  <si>
    <t>PTW-19564</t>
  </si>
  <si>
    <t>IL-2764</t>
  </si>
  <si>
    <t>Residential Unit (Type A) (Boom 04)</t>
  </si>
  <si>
    <t>PTW-19565</t>
  </si>
  <si>
    <t>IL-2765</t>
  </si>
  <si>
    <t>Residential Unit (Type A) (Boom 06)</t>
  </si>
  <si>
    <t>PTW-19566</t>
  </si>
  <si>
    <t>IL-2766</t>
  </si>
  <si>
    <t>Residential Unit (Type A) (Boom 07)</t>
  </si>
  <si>
    <t>PTW-19601</t>
  </si>
  <si>
    <t>IL-2781</t>
  </si>
  <si>
    <t>TERENCE DIAS</t>
  </si>
  <si>
    <t>PTW-19602</t>
  </si>
  <si>
    <t>IL-2782</t>
  </si>
  <si>
    <t>ABDULLAH RUWAILI</t>
  </si>
  <si>
    <t>PTW-19603</t>
  </si>
  <si>
    <t>IL-2783</t>
  </si>
  <si>
    <t>ADNAN SHOUKAT</t>
  </si>
  <si>
    <t>PTW-19600</t>
  </si>
  <si>
    <t>IL-2780</t>
  </si>
  <si>
    <t>GATE HOUSE - D303-G1</t>
  </si>
  <si>
    <t>PTW-19559</t>
  </si>
  <si>
    <t>IL-2762</t>
  </si>
  <si>
    <t>MEDICAL CLINIC BUILDING</t>
  </si>
  <si>
    <t>PTW-19572</t>
  </si>
  <si>
    <t>IL-2770</t>
  </si>
  <si>
    <t>PTW-19573</t>
  </si>
  <si>
    <t>IL-2771</t>
  </si>
  <si>
    <t>PTW-19574</t>
  </si>
  <si>
    <t>IL-2772</t>
  </si>
  <si>
    <t>PTW-19575</t>
  </si>
  <si>
    <t>IL-2773</t>
  </si>
  <si>
    <t>PTW-19581</t>
  </si>
  <si>
    <t>IL-2775</t>
  </si>
  <si>
    <t>MAYDAN BUILDING</t>
  </si>
  <si>
    <t>27/09/2025</t>
  </si>
  <si>
    <t>PTW-19580</t>
  </si>
  <si>
    <t>IL-2774</t>
  </si>
  <si>
    <t>MARSA 01 (MOUSQE)</t>
  </si>
  <si>
    <t>25/09/2025</t>
  </si>
  <si>
    <t>PTW-19748</t>
  </si>
  <si>
    <t>IL-2776</t>
  </si>
  <si>
    <t>BAISS - 03</t>
  </si>
  <si>
    <t>PTW-19749</t>
  </si>
  <si>
    <t>IL-2777</t>
  </si>
  <si>
    <t>BAISS - 04</t>
  </si>
  <si>
    <t>PTW-19750</t>
  </si>
  <si>
    <t>IL-2778</t>
  </si>
  <si>
    <t>DASTOOR - 02</t>
  </si>
  <si>
    <t>PTW-19751</t>
  </si>
  <si>
    <t>IL-2779</t>
  </si>
  <si>
    <t>DASTOOR - 03</t>
  </si>
  <si>
    <t>PTW-19752</t>
  </si>
  <si>
    <t>NASER SHAMMARI</t>
  </si>
  <si>
    <t>PTW-19753</t>
  </si>
  <si>
    <t>PTW-19754</t>
  </si>
  <si>
    <t>PTW-19755</t>
  </si>
  <si>
    <t>PTW-19757</t>
  </si>
  <si>
    <t>PTW-20019</t>
  </si>
  <si>
    <t>IL-2790</t>
  </si>
  <si>
    <t>MOHAMMED SUWAILEM</t>
  </si>
  <si>
    <t>SHIRAA 1</t>
  </si>
  <si>
    <t>PTW-20023</t>
  </si>
  <si>
    <t>IL-2791</t>
  </si>
  <si>
    <t>SHIRAA 2</t>
  </si>
  <si>
    <t>PTW-20025</t>
  </si>
  <si>
    <t>IL-2793</t>
  </si>
  <si>
    <t>PTW-20026</t>
  </si>
  <si>
    <t>IL-2794</t>
  </si>
  <si>
    <t>PTW-20027</t>
  </si>
  <si>
    <t>IL-2795</t>
  </si>
  <si>
    <t>PTW-20133</t>
  </si>
  <si>
    <t>IL-2799</t>
  </si>
  <si>
    <t>MESHAL SULAITEEN</t>
  </si>
  <si>
    <t>PTW-20223</t>
  </si>
  <si>
    <t>PTW-20224</t>
  </si>
  <si>
    <t>PTW-20225</t>
  </si>
  <si>
    <t>IL-2792</t>
  </si>
  <si>
    <t>SHIRAA 4</t>
  </si>
  <si>
    <t>PTW-20220</t>
  </si>
  <si>
    <t>PTW-20221</t>
  </si>
  <si>
    <t>PTW-20222</t>
  </si>
  <si>
    <t>14/10/2025</t>
  </si>
  <si>
    <t>PTW-20394</t>
  </si>
  <si>
    <t>PTW-20395</t>
  </si>
  <si>
    <t>IL-2806</t>
  </si>
  <si>
    <t>SHIRAA 6</t>
  </si>
  <si>
    <t>PTW-20397</t>
  </si>
  <si>
    <t>IL-2807</t>
  </si>
  <si>
    <t>SHIRAA 7</t>
  </si>
  <si>
    <t>PTW-20390</t>
  </si>
  <si>
    <t>PTW-20391</t>
  </si>
  <si>
    <t>PTW-20392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</si>
</sst>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64" formatCode="[$SAR]\ #,##0.00"/>
    <numFmt numFmtId="165" formatCode="[$SAR]\ #,##0"/>
    <numFmt numFmtId="166" formatCode="[$-409]dd\-mmm\-yy;@"/>
    <numFmt numFmtId="167" formatCode="0.0"/>
    <numFmt numFmtId="168" formatCode="mmm"/>
    <numFmt numFmtId="169" formatCode="[$-409]h:mm\ AM/PM;@"/>
    <numFmt numFmtId="170" formatCode="yyyy"/>
    <numFmt numFmtId="171" formatCode="[$-10409]mmm\ d\,\ yyyy;@"/>
    <numFmt numFmtId="172" formatCode="mmm\.d"/>
    <numFmt numFmtId="173" formatCode="[$-F400]h:mm:ss\ AM/PM"/>
    <numFmt numFmtId="174" formatCode="0.000"/>
  </numFmts>
  <fonts count="62">
    <font>
      <sz val="14"/>
      <color theme="1"/>
      <name val="Times New Roman"/>
      <family val="2"/>
    </font>
    <font>
      <sz val="11"/>
      <color theme="1"/>
      <name val="Arial"/>
      <family val="2"/>
      <scheme val="minor"/>
    </font>
    <font>
      <sz val="11"/>
      <color theme="1"/>
      <name val="Arial"/>
      <family val="2"/>
      <scheme val="minor"/>
    </font>
    <font>
      <sz val="14"/>
      <color theme="2"/>
      <name val="Times New Roman"/>
      <family val="2"/>
    </font>
    <font>
      <b/>
      <sz val="14"/>
      <color rgb="FFFF0000"/>
      <name val="Times New Roman"/>
      <family val="1"/>
    </font>
    <font>
      <sz val="8"/>
      <name val="Times New Roman"/>
      <family val="2"/>
    </font>
    <font>
      <sz val="9"/>
      <color rgb="FF22323D"/>
      <name val="IBM Plex Sans Arabic"/>
    </font>
    <font>
      <sz val="14"/>
      <color theme="1"/>
      <name val="Times New Roman"/>
      <family val="2"/>
    </font>
    <font>
      <sz val="14"/>
      <color theme="0"/>
      <name val="Times New Roman"/>
      <family val="2"/>
    </font>
    <font>
      <b/>
      <sz val="14"/>
      <color theme="1"/>
      <name val="Times New Roman"/>
      <family val="1"/>
    </font>
    <font>
      <b/>
      <sz val="36"/>
      <color theme="0"/>
      <name val="Times New Roman"/>
      <family val="1"/>
    </font>
    <font>
      <b/>
      <sz val="14"/>
      <color theme="0"/>
      <name val="Times New Roman"/>
      <family val="1"/>
    </font>
    <font>
      <sz val="10"/>
      <name val="Arial"/>
      <family val="2"/>
    </font>
    <font>
      <sz val="12"/>
      <name val="Arial"/>
      <family val="2"/>
      <scheme val="minor"/>
    </font>
    <font>
      <b/>
      <sz val="12"/>
      <color rgb="FFFF0000"/>
      <name val="Arial"/>
      <family val="2"/>
      <scheme val="minor"/>
    </font>
    <font>
      <b/>
      <sz val="12"/>
      <name val="Arial"/>
      <family val="2"/>
      <scheme val="minor"/>
    </font>
    <font>
      <sz val="12"/>
      <color indexed="12"/>
      <name val="Arial"/>
      <family val="2"/>
      <scheme val="minor"/>
    </font>
    <font>
      <i/>
      <sz val="12"/>
      <color theme="3"/>
      <name val="Arial"/>
      <family val="2"/>
      <scheme val="minor"/>
    </font>
    <font>
      <vertAlign val="superscript"/>
      <sz val="12"/>
      <name val="Arial"/>
      <family val="2"/>
      <scheme val="minor"/>
    </font>
    <font>
      <i/>
      <sz val="10"/>
      <color theme="3"/>
      <name val="Arial"/>
      <family val="2"/>
      <scheme val="minor"/>
    </font>
    <font>
      <b/>
      <sz val="12"/>
      <color theme="0"/>
      <name val="Arial"/>
      <family val="2"/>
      <scheme val="minor"/>
    </font>
    <font>
      <sz val="11"/>
      <name val="Arial"/>
      <family val="2"/>
      <scheme val="minor"/>
    </font>
    <font>
      <sz val="8"/>
      <name val="Arial"/>
      <family val="2"/>
      <scheme val="minor"/>
    </font>
    <font>
      <sz val="14"/>
      <name val="Arial"/>
      <family val="2"/>
      <scheme val="minor"/>
    </font>
    <font>
      <b/>
      <sz val="14"/>
      <name val="Arial"/>
      <family val="2"/>
      <scheme val="minor"/>
    </font>
    <font>
      <b/>
      <sz val="11"/>
      <name val="Arial"/>
      <family val="2"/>
      <scheme val="minor"/>
    </font>
    <font>
      <sz val="10"/>
      <name val="Arial"/>
      <family val="2"/>
      <scheme val="minor"/>
    </font>
    <font>
      <sz val="9"/>
      <name val="Arial"/>
      <family val="2"/>
      <scheme val="minor"/>
    </font>
    <font>
      <b/>
      <sz val="9"/>
      <color theme="0"/>
      <name val="Arial"/>
      <family val="2"/>
      <scheme val="minor"/>
    </font>
    <font>
      <b/>
      <sz val="14"/>
      <color theme="1"/>
      <name val="Times New Roman"/>
      <family val="2"/>
    </font>
    <font>
      <sz val="9"/>
      <color indexed="81"/>
      <name val="Tahoma"/>
      <family val="2"/>
    </font>
    <font>
      <i/>
      <sz val="14"/>
      <color theme="1"/>
      <name val="Times New Roman"/>
      <family val="2"/>
    </font>
    <font>
      <b/>
      <sz val="18"/>
      <color theme="1"/>
      <name val="Times New Roman"/>
      <family val="2"/>
    </font>
    <font>
      <b/>
      <sz val="16"/>
      <color theme="1"/>
      <name val="Times New Roman"/>
      <family val="2"/>
    </font>
    <font>
      <b/>
      <sz val="20"/>
      <color theme="1"/>
      <name val="Times New Roman"/>
      <family val="2"/>
    </font>
    <font>
      <i/>
      <sz val="18"/>
      <color theme="1"/>
      <name val="Times New Roman"/>
      <family val="2"/>
    </font>
    <font>
      <sz val="12"/>
      <color theme="1"/>
      <name val="Times New Roman"/>
      <family val="2"/>
    </font>
    <font>
      <sz val="13"/>
      <color theme="1"/>
      <name val="Times New Roman"/>
      <family val="2"/>
    </font>
    <font>
      <sz val="11"/>
      <color theme="1"/>
      <name val="Cambria"/>
      <family val="1"/>
    </font>
    <font>
      <sz val="14"/>
      <color rgb="FF000000"/>
      <name val="Times New Roman"/>
      <family val="1"/>
    </font>
    <font>
      <sz val="14"/>
      <color theme="1"/>
      <name val="Times New Roman"/>
      <family val="1"/>
    </font>
    <font>
      <b/>
      <sz val="11"/>
      <color theme="1"/>
      <name val="Arial"/>
      <family val="2"/>
      <scheme val="minor"/>
    </font>
    <font>
      <b/>
      <sz val="12"/>
      <color theme="1"/>
      <name val="Segoe UI"/>
      <family val="2"/>
    </font>
    <font>
      <sz val="11"/>
      <name val="Calibri"/>
      <family val="2"/>
    </font>
    <font>
      <b/>
      <sz val="11"/>
      <name val="Calibri"/>
      <family val="2"/>
    </font>
    <font>
      <b/>
      <sz val="11"/>
      <color rgb="FFFFFFFF"/>
      <name val="Calibri"/>
      <family val="2"/>
    </font>
    <font>
      <b/>
      <i/>
      <sz val="11"/>
      <name val="Calibri"/>
      <family val="2"/>
    </font>
    <font>
      <sz val="18"/>
      <color rgb="FF000000"/>
      <name val="Calibri"/>
      <family val="2"/>
    </font>
    <font>
      <sz val="11"/>
      <color rgb="FF000000"/>
      <name val="Calibri"/>
      <family val="2"/>
    </font>
    <font>
      <sz val="11"/>
      <color rgb="FF9C0006"/>
      <name val="Calibri"/>
      <family val="2"/>
    </font>
    <font>
      <sz val="12"/>
      <color rgb="FF006100"/>
      <name val="Calibri"/>
      <family val="2"/>
    </font>
    <font>
      <sz val="9"/>
      <color rgb="FF000000"/>
      <name val="Calibri"/>
      <family val="2"/>
    </font>
    <font>
      <sz val="14"/>
      <color theme="9" tint="-0.249977111117893"/>
      <name val="Arial"/>
      <family val="2"/>
      <scheme val="minor"/>
    </font>
    <font>
      <sz val="14"/>
      <color rgb="FF0070C0"/>
      <name val="Arial"/>
      <family val="2"/>
      <scheme val="minor"/>
    </font>
    <font>
      <sz val="14"/>
      <color rgb="FFC00000"/>
      <name val="Arial"/>
      <family val="2"/>
      <scheme val="minor"/>
    </font>
    <font>
      <sz val="11"/>
      <color rgb="FF000000"/>
      <name val="Calibri"/>
      <charset val="134"/>
    </font>
    <font>
      <sz val="11"/>
      <color rgb="FF9C0006"/>
      <name val="Calibri"/>
      <charset val="134"/>
    </font>
    <font>
      <sz val="12"/>
      <color rgb="FF006100"/>
      <name val="Calibri"/>
      <charset val="134"/>
    </font>
    <font>
      <sz val="11"/>
      <color rgb="FF000000"/>
      <name val="Calibri"/>
    </font>
    <font>
      <sz val="11"/>
      <color rgb="FF242424"/>
      <name val="Aptos Narrow"/>
      <charset val="1"/>
    </font>
    <font>
      <sz val="11"/>
      <color rgb="FF9C0006"/>
      <name val="Calibri"/>
    </font>
    <font>
      <sz val="12"/>
      <color rgb="FF006100"/>
      <name val="Calibri"/>
    </font>
  </fonts>
  <fills count="33">
    <fill>
      <patternFill patternType="none"/>
    </fill>
    <fill>
      <patternFill patternType="gray125"/>
    </fill>
    <fill>
      <patternFill patternType="solid">
        <fgColor theme="7" tint="0.79998168889431442"/>
        <bgColor indexed="64"/>
      </patternFill>
    </fill>
    <fill>
      <patternFill patternType="solid">
        <fgColor rgb="FFDBCDFF"/>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2" tint="-9.9978637043366805E-2"/>
        <bgColor indexed="64"/>
      </patternFill>
    </fill>
    <fill>
      <patternFill patternType="solid">
        <fgColor rgb="FFFFC1BB"/>
        <bgColor indexed="64"/>
      </patternFill>
    </fill>
    <fill>
      <patternFill patternType="solid">
        <fgColor rgb="FFD7D7D7"/>
        <bgColor indexed="64"/>
      </patternFill>
    </fill>
    <fill>
      <patternFill patternType="solid">
        <fgColor rgb="FFFF0000"/>
        <bgColor indexed="64"/>
      </patternFill>
    </fill>
    <fill>
      <patternFill patternType="solid">
        <fgColor theme="1"/>
        <bgColor indexed="64"/>
      </patternFill>
    </fill>
    <fill>
      <patternFill patternType="solid">
        <fgColor theme="0" tint="-4.9989318521683403E-2"/>
        <bgColor indexed="64"/>
      </patternFill>
    </fill>
    <fill>
      <patternFill patternType="solid">
        <fgColor theme="9" tint="0.79998168889431442"/>
        <bgColor theme="9" tint="0.79998168889431442"/>
      </patternFill>
    </fill>
    <fill>
      <patternFill patternType="solid">
        <fgColor rgb="FFFFFFCC"/>
      </patternFill>
    </fill>
    <fill>
      <patternFill patternType="solid">
        <fgColor theme="4" tint="0.39997558519241921"/>
        <bgColor indexed="65"/>
      </patternFill>
    </fill>
    <fill>
      <patternFill patternType="solid">
        <fgColor rgb="FF00B050"/>
        <bgColor indexed="64"/>
      </patternFill>
    </fill>
    <fill>
      <patternFill patternType="solid">
        <fgColor theme="0"/>
        <bgColor indexed="64"/>
      </patternFill>
    </fill>
    <fill>
      <patternFill patternType="solid">
        <fgColor theme="0" tint="-0.34998626667073579"/>
        <bgColor indexed="64"/>
      </patternFill>
    </fill>
    <fill>
      <patternFill patternType="solid">
        <fgColor rgb="FF002060"/>
        <bgColor indexed="64"/>
      </patternFill>
    </fill>
    <fill>
      <patternFill patternType="solid">
        <fgColor theme="5" tint="0.39997558519241921"/>
        <bgColor indexed="64"/>
      </patternFill>
    </fill>
    <fill>
      <patternFill patternType="solid">
        <fgColor theme="2" tint="-0.249977111117893"/>
        <bgColor indexed="64"/>
      </patternFill>
    </fill>
    <fill>
      <patternFill patternType="solid">
        <fgColor indexed="22"/>
        <bgColor indexed="64"/>
      </patternFill>
    </fill>
    <fill>
      <patternFill patternType="solid">
        <fgColor theme="4"/>
        <bgColor indexed="64"/>
      </patternFill>
    </fill>
    <fill>
      <patternFill patternType="solid">
        <fgColor rgb="FFFFFF00"/>
        <bgColor indexed="64"/>
      </patternFill>
    </fill>
    <fill>
      <patternFill patternType="solid">
        <fgColor theme="1"/>
        <bgColor theme="1"/>
      </patternFill>
    </fill>
    <fill>
      <patternFill patternType="solid">
        <fgColor theme="8" tint="0.79998168889431442"/>
        <bgColor theme="8" tint="0.79998168889431442"/>
      </patternFill>
    </fill>
    <fill>
      <patternFill patternType="solid">
        <fgColor theme="0" tint="-0.14999847407452621"/>
        <bgColor indexed="64"/>
      </patternFill>
    </fill>
    <fill>
      <patternFill patternType="solid">
        <fgColor theme="2"/>
        <bgColor indexed="64"/>
      </patternFill>
    </fill>
    <fill>
      <patternFill patternType="solid">
        <fgColor rgb="FF5B9BD5"/>
        <bgColor rgb="FF000000"/>
      </patternFill>
    </fill>
    <fill>
      <patternFill patternType="solid">
        <fgColor rgb="FFFFC7CE"/>
        <bgColor rgb="FF000000"/>
      </patternFill>
    </fill>
    <fill>
      <patternFill patternType="solid">
        <fgColor rgb="FFC6EFCE"/>
        <bgColor rgb="FFA6A6A6"/>
      </patternFill>
    </fill>
    <fill>
      <patternFill patternType="solid">
        <fgColor rgb="FFDDEBF7"/>
        <bgColor rgb="FFDDEBF7"/>
      </patternFill>
    </fill>
    <fill>
      <patternFill patternType="solid">
        <fgColor rgb="FFFF0000"/>
        <bgColor rgb="FF000000"/>
      </patternFill>
    </fill>
  </fills>
  <borders count="48">
    <border>
      <left/>
      <right/>
      <top/>
      <bottom/>
      <diagonal/>
    </border>
    <border>
      <left style="thin">
        <color rgb="FFB2B2B2"/>
      </left>
      <right style="thin">
        <color rgb="FFB2B2B2"/>
      </right>
      <top style="thin">
        <color rgb="FFB2B2B2"/>
      </top>
      <bottom style="thin">
        <color rgb="FFB2B2B2"/>
      </bottom>
      <diagonal/>
    </border>
    <border>
      <left style="thin">
        <color theme="9"/>
      </left>
      <right style="thin">
        <color theme="9"/>
      </right>
      <top/>
      <bottom style="thin">
        <color theme="9"/>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style="thin">
        <color rgb="FF000000"/>
      </right>
      <top style="medium">
        <color indexed="64"/>
      </top>
      <bottom style="thin">
        <color rgb="FF000000"/>
      </bottom>
      <diagonal/>
    </border>
    <border>
      <left style="thin">
        <color indexed="64"/>
      </left>
      <right/>
      <top style="medium">
        <color indexed="64"/>
      </top>
      <bottom style="thin">
        <color rgb="FF000000"/>
      </bottom>
      <diagonal/>
    </border>
    <border>
      <left/>
      <right/>
      <top style="medium">
        <color indexed="64"/>
      </top>
      <bottom style="thin">
        <color rgb="FF000000"/>
      </bottom>
      <diagonal/>
    </border>
    <border>
      <left style="thin">
        <color rgb="FF000000"/>
      </left>
      <right/>
      <top style="medium">
        <color indexed="64"/>
      </top>
      <bottom style="thin">
        <color rgb="FF000000"/>
      </bottom>
      <diagonal/>
    </border>
    <border>
      <left style="thin">
        <color indexed="64"/>
      </left>
      <right style="thin">
        <color rgb="FF000000"/>
      </right>
      <top/>
      <bottom style="thin">
        <color indexed="64"/>
      </bottom>
      <diagonal/>
    </border>
    <border>
      <left style="thin">
        <color rgb="FF000000"/>
      </left>
      <right style="thin">
        <color indexed="64"/>
      </right>
      <top/>
      <bottom style="medium">
        <color indexed="64"/>
      </bottom>
      <diagonal/>
    </border>
    <border>
      <left style="thin">
        <color indexed="64"/>
      </left>
      <right style="thin">
        <color rgb="FF000000"/>
      </right>
      <top style="thin">
        <color indexed="64"/>
      </top>
      <bottom/>
      <diagonal/>
    </border>
    <border>
      <left style="thin">
        <color rgb="FF000000"/>
      </left>
      <right style="thin">
        <color indexed="64"/>
      </right>
      <top style="thin">
        <color indexed="64"/>
      </top>
      <bottom/>
      <diagonal/>
    </border>
    <border>
      <left style="thin">
        <color rgb="FF000000"/>
      </left>
      <right style="thin">
        <color indexed="64"/>
      </right>
      <top/>
      <bottom style="thin">
        <color indexed="64"/>
      </bottom>
      <diagonal/>
    </border>
    <border>
      <left/>
      <right style="thin">
        <color rgb="FF000000"/>
      </right>
      <top style="thin">
        <color indexed="64"/>
      </top>
      <bottom/>
      <diagonal/>
    </border>
    <border>
      <left style="thin">
        <color rgb="FF000000"/>
      </left>
      <right/>
      <top style="thin">
        <color indexed="64"/>
      </top>
      <bottom/>
      <diagonal/>
    </border>
    <border>
      <left style="thin">
        <color indexed="64"/>
      </left>
      <right style="thin">
        <color rgb="FF000000"/>
      </right>
      <top style="thin">
        <color theme="1"/>
      </top>
      <bottom/>
      <diagonal/>
    </border>
    <border>
      <left style="thin">
        <color indexed="64"/>
      </left>
      <right/>
      <top style="thin">
        <color theme="1"/>
      </top>
      <bottom/>
      <diagonal/>
    </border>
    <border>
      <left style="thin">
        <color rgb="FF000000"/>
      </left>
      <right/>
      <top style="thin">
        <color theme="1"/>
      </top>
      <bottom/>
      <diagonal/>
    </border>
    <border>
      <left style="thin">
        <color theme="9"/>
      </left>
      <right style="thin">
        <color theme="9"/>
      </right>
      <top style="thin">
        <color theme="9"/>
      </top>
      <bottom style="thin">
        <color theme="9"/>
      </bottom>
      <diagonal/>
    </border>
    <border>
      <left style="thin">
        <color theme="9"/>
      </left>
      <right style="thin">
        <color theme="9"/>
      </right>
      <top style="thin">
        <color theme="9"/>
      </top>
      <bottom style="medium">
        <color theme="9"/>
      </bottom>
      <diagonal/>
    </border>
    <border>
      <left style="thin">
        <color theme="8" tint="0.39997558519241921"/>
      </left>
      <right style="thin">
        <color theme="8" tint="0.39997558519241921"/>
      </right>
      <top/>
      <bottom style="thin">
        <color theme="8" tint="0.39997558519241921"/>
      </bottom>
      <diagonal/>
    </border>
    <border>
      <left/>
      <right/>
      <top/>
      <bottom style="thin">
        <color rgb="FFD7D7D7"/>
      </bottom>
      <diagonal/>
    </border>
    <border>
      <left/>
      <right style="thin">
        <color rgb="FFD7D7D7"/>
      </right>
      <top style="thin">
        <color rgb="FFD7D7D7"/>
      </top>
      <bottom style="thin">
        <color rgb="FFD7D7D7"/>
      </bottom>
      <diagonal/>
    </border>
    <border>
      <left/>
      <right style="thin">
        <color rgb="FFD7D7D7"/>
      </right>
      <top/>
      <bottom/>
      <diagonal/>
    </border>
    <border>
      <left/>
      <right style="thin">
        <color rgb="FFB2B2B2"/>
      </right>
      <top style="thin">
        <color rgb="FFB2B2B2"/>
      </top>
      <bottom style="thin">
        <color rgb="FFB2B2B2"/>
      </bottom>
      <diagonal/>
    </border>
    <border>
      <left/>
      <right style="thin">
        <color rgb="FFFFC000"/>
      </right>
      <top/>
      <bottom/>
      <diagonal/>
    </border>
    <border>
      <left/>
      <right style="thin">
        <color theme="7" tint="0.39997558519241921"/>
      </right>
      <top/>
      <bottom/>
      <diagonal/>
    </border>
    <border>
      <left/>
      <right style="medium">
        <color indexed="64"/>
      </right>
      <top/>
      <bottom style="medium">
        <color indexed="64"/>
      </bottom>
      <diagonal/>
    </border>
    <border>
      <left/>
      <right/>
      <top/>
      <bottom style="medium">
        <color indexed="64"/>
      </bottom>
      <diagonal/>
    </border>
    <border>
      <left style="medium">
        <color auto="1"/>
      </left>
      <right/>
      <top style="medium">
        <color auto="1"/>
      </top>
      <bottom style="medium">
        <color auto="1"/>
      </bottom>
      <diagonal/>
    </border>
    <border>
      <left style="thin">
        <color auto="1"/>
      </left>
      <right style="thin">
        <color auto="1"/>
      </right>
      <top/>
      <bottom/>
      <diagonal/>
    </border>
    <border>
      <left/>
      <right/>
      <top/>
      <bottom style="thin">
        <color rgb="FF9BC2E6"/>
      </bottom>
      <diagonal/>
    </border>
    <border>
      <left/>
      <right/>
      <top/>
      <bottom style="thin">
        <color rgb="FF5B9BD5"/>
      </bottom>
      <diagonal/>
    </border>
  </borders>
  <cellStyleXfs count="9">
    <xf numFmtId="0" fontId="0" fillId="0" borderId="0"/>
    <xf numFmtId="0" fontId="7" fillId="13" borderId="1" applyNumberFormat="0" applyFont="0" applyAlignment="0" applyProtection="0"/>
    <xf numFmtId="0" fontId="2" fillId="14" borderId="0" applyNumberFormat="0" applyBorder="0" applyAlignment="0" applyProtection="0"/>
    <xf numFmtId="0" fontId="12" fillId="0" borderId="0"/>
    <xf numFmtId="169" fontId="2" fillId="0" borderId="0"/>
    <xf numFmtId="9" fontId="2" fillId="0" borderId="0" applyFont="0" applyFill="0" applyBorder="0" applyAlignment="0" applyProtection="0"/>
    <xf numFmtId="0" fontId="1" fillId="14" borderId="0" applyNumberFormat="0" applyBorder="0" applyAlignment="0" applyProtection="0"/>
    <xf numFmtId="169" fontId="1" fillId="0" borderId="0"/>
    <xf numFmtId="9" fontId="1" fillId="0" borderId="0" applyFont="0" applyFill="0" applyBorder="0" applyAlignment="0" applyProtection="0"/>
  </cellStyleXfs>
  <cellXfs count="303">
    <xf numFmtId="0" fontId="0" fillId="0" borderId="0" xfId="0"/>
    <xf numFmtId="0" fontId="0" fillId="0" borderId="0" xfId="0" applyAlignment="1">
      <alignment horizontal="center" vertical="center"/>
    </xf>
    <xf numFmtId="0" fontId="0" fillId="6" borderId="0" xfId="0" applyFill="1" applyAlignment="1">
      <alignment vertical="center"/>
    </xf>
    <xf numFmtId="0" fontId="0" fillId="3" borderId="0" xfId="0" applyFill="1" applyAlignment="1">
      <alignment vertical="center"/>
    </xf>
    <xf numFmtId="0" fontId="0" fillId="4" borderId="0" xfId="0" applyFill="1" applyAlignment="1">
      <alignment vertical="center"/>
    </xf>
    <xf numFmtId="0" fontId="0" fillId="2" borderId="0" xfId="0" applyFill="1" applyAlignment="1">
      <alignment vertical="center"/>
    </xf>
    <xf numFmtId="0" fontId="0" fillId="5" borderId="0" xfId="0" applyFill="1" applyAlignment="1">
      <alignment vertical="center"/>
    </xf>
    <xf numFmtId="0" fontId="0" fillId="7" borderId="0" xfId="0" applyFill="1" applyAlignment="1">
      <alignment vertical="center"/>
    </xf>
    <xf numFmtId="0" fontId="0" fillId="0" borderId="0" xfId="0" applyAlignment="1">
      <alignment vertical="center"/>
    </xf>
    <xf numFmtId="0" fontId="6" fillId="0" borderId="0" xfId="0" applyFont="1"/>
    <xf numFmtId="0" fontId="0" fillId="6" borderId="0" xfId="0" applyFill="1" applyAlignment="1">
      <alignment horizontal="center" vertical="center"/>
    </xf>
    <xf numFmtId="0" fontId="0" fillId="3" borderId="0" xfId="0" applyFill="1" applyAlignment="1">
      <alignment horizontal="center" vertical="center"/>
    </xf>
    <xf numFmtId="0" fontId="0" fillId="4" borderId="0" xfId="0" applyFill="1" applyAlignment="1">
      <alignment horizontal="center" vertical="center"/>
    </xf>
    <xf numFmtId="0" fontId="0" fillId="2" borderId="0" xfId="0" applyFill="1" applyAlignment="1">
      <alignment horizontal="center" vertical="center"/>
    </xf>
    <xf numFmtId="0" fontId="0" fillId="5" borderId="0" xfId="0" applyFill="1" applyAlignment="1">
      <alignment horizontal="center" vertical="center"/>
    </xf>
    <xf numFmtId="0" fontId="0" fillId="7" borderId="0" xfId="0" applyFill="1" applyAlignment="1">
      <alignment horizontal="center" vertical="center"/>
    </xf>
    <xf numFmtId="0" fontId="0" fillId="11" borderId="0" xfId="0" applyFill="1" applyAlignment="1">
      <alignment horizontal="center" vertical="center"/>
    </xf>
    <xf numFmtId="0" fontId="3" fillId="10" borderId="0" xfId="0" applyFont="1" applyFill="1" applyAlignment="1">
      <alignment horizontal="center" vertical="center"/>
    </xf>
    <xf numFmtId="0" fontId="3" fillId="9" borderId="0" xfId="0" applyFont="1" applyFill="1" applyAlignment="1">
      <alignment horizontal="center" vertical="center"/>
    </xf>
    <xf numFmtId="15" fontId="0" fillId="3" borderId="0" xfId="0" applyNumberFormat="1" applyFill="1" applyAlignment="1">
      <alignment vertical="center"/>
    </xf>
    <xf numFmtId="164" fontId="0" fillId="8" borderId="0" xfId="0" applyNumberFormat="1" applyFill="1" applyAlignment="1">
      <alignment vertical="center"/>
    </xf>
    <xf numFmtId="165" fontId="0" fillId="11" borderId="0" xfId="0" applyNumberFormat="1" applyFill="1" applyAlignment="1">
      <alignment vertical="center"/>
    </xf>
    <xf numFmtId="0" fontId="0" fillId="16" borderId="0" xfId="0" applyFill="1" applyAlignment="1">
      <alignment vertical="center"/>
    </xf>
    <xf numFmtId="0" fontId="0" fillId="8" borderId="0" xfId="0" applyFill="1" applyAlignment="1">
      <alignment vertical="center"/>
    </xf>
    <xf numFmtId="15" fontId="0" fillId="6" borderId="0" xfId="0" applyNumberFormat="1" applyFill="1" applyAlignment="1">
      <alignment vertical="center"/>
    </xf>
    <xf numFmtId="0" fontId="0" fillId="12" borderId="2" xfId="0" applyFill="1" applyBorder="1" applyAlignment="1">
      <alignment horizontal="center" vertical="center"/>
    </xf>
    <xf numFmtId="0" fontId="9" fillId="17" borderId="3" xfId="0" applyFont="1" applyFill="1" applyBorder="1" applyAlignment="1">
      <alignment vertical="center"/>
    </xf>
    <xf numFmtId="0" fontId="0" fillId="0" borderId="7" xfId="0" applyBorder="1"/>
    <xf numFmtId="0" fontId="0" fillId="0" borderId="10" xfId="0" applyBorder="1"/>
    <xf numFmtId="0" fontId="0" fillId="0" borderId="0" xfId="0" applyAlignment="1">
      <alignment vertical="center" wrapText="1"/>
    </xf>
    <xf numFmtId="0" fontId="0" fillId="0" borderId="0" xfId="0" applyAlignment="1">
      <alignment wrapText="1"/>
    </xf>
    <xf numFmtId="15" fontId="0" fillId="0" borderId="0" xfId="0" applyNumberFormat="1" applyAlignment="1">
      <alignment vertical="center"/>
    </xf>
    <xf numFmtId="0" fontId="0" fillId="12" borderId="2" xfId="0" applyFill="1" applyBorder="1" applyAlignment="1">
      <alignment vertical="center"/>
    </xf>
    <xf numFmtId="0" fontId="0" fillId="12" borderId="2" xfId="0" applyFill="1" applyBorder="1" applyAlignment="1">
      <alignment vertical="center" wrapText="1"/>
    </xf>
    <xf numFmtId="0" fontId="8" fillId="0" borderId="3" xfId="0" applyFont="1" applyBorder="1"/>
    <xf numFmtId="0" fontId="11" fillId="18" borderId="0" xfId="0" applyFont="1" applyFill="1" applyAlignment="1">
      <alignment vertical="center"/>
    </xf>
    <xf numFmtId="166" fontId="2" fillId="14" borderId="0" xfId="2" applyNumberFormat="1"/>
    <xf numFmtId="166" fontId="2" fillId="14" borderId="0" xfId="2" applyNumberFormat="1" applyAlignment="1">
      <alignment horizontal="center" vertical="center"/>
    </xf>
    <xf numFmtId="0" fontId="0" fillId="5" borderId="0" xfId="0" applyFill="1" applyAlignment="1">
      <alignment vertical="center" wrapText="1"/>
    </xf>
    <xf numFmtId="0" fontId="13" fillId="0" borderId="0" xfId="3" applyFont="1" applyAlignment="1">
      <alignment vertical="center"/>
    </xf>
    <xf numFmtId="0" fontId="13" fillId="0" borderId="0" xfId="3" applyFont="1" applyAlignment="1">
      <alignment vertical="center" wrapText="1"/>
    </xf>
    <xf numFmtId="0" fontId="13" fillId="0" borderId="0" xfId="3" applyFont="1" applyAlignment="1">
      <alignment horizontal="left" vertical="center"/>
    </xf>
    <xf numFmtId="0" fontId="15" fillId="0" borderId="0" xfId="3" applyFont="1" applyAlignment="1">
      <alignment vertical="center"/>
    </xf>
    <xf numFmtId="0" fontId="16" fillId="0" borderId="0" xfId="3" applyFont="1" applyAlignment="1">
      <alignment vertical="center"/>
    </xf>
    <xf numFmtId="167" fontId="17" fillId="19" borderId="3" xfId="3" applyNumberFormat="1" applyFont="1" applyFill="1" applyBorder="1" applyAlignment="1">
      <alignment horizontal="center" vertical="center"/>
    </xf>
    <xf numFmtId="0" fontId="13" fillId="0" borderId="3" xfId="3" applyFont="1" applyBorder="1" applyAlignment="1">
      <alignment horizontal="left" vertical="center" wrapText="1"/>
    </xf>
    <xf numFmtId="9" fontId="13" fillId="0" borderId="3" xfId="3" applyNumberFormat="1" applyFont="1" applyBorder="1" applyAlignment="1">
      <alignment horizontal="center" vertical="center" wrapText="1"/>
    </xf>
    <xf numFmtId="0" fontId="17" fillId="19" borderId="3" xfId="3" applyFont="1" applyFill="1" applyBorder="1" applyAlignment="1">
      <alignment horizontal="center" vertical="center"/>
    </xf>
    <xf numFmtId="0" fontId="17" fillId="0" borderId="3" xfId="3" applyFont="1" applyBorder="1" applyAlignment="1">
      <alignment horizontal="center" vertical="center"/>
    </xf>
    <xf numFmtId="0" fontId="13" fillId="0" borderId="3" xfId="3" applyFont="1" applyBorder="1" applyAlignment="1">
      <alignment horizontal="center" vertical="center" wrapText="1"/>
    </xf>
    <xf numFmtId="0" fontId="13" fillId="0" borderId="0" xfId="3" applyFont="1" applyAlignment="1" applyProtection="1">
      <alignment vertical="center"/>
      <protection locked="0"/>
    </xf>
    <xf numFmtId="9" fontId="17" fillId="19" borderId="3" xfId="3" applyNumberFormat="1" applyFont="1" applyFill="1" applyBorder="1" applyAlignment="1">
      <alignment horizontal="center" vertical="center"/>
    </xf>
    <xf numFmtId="9" fontId="19" fillId="0" borderId="3" xfId="3" applyNumberFormat="1" applyFont="1" applyBorder="1" applyAlignment="1">
      <alignment horizontal="center" vertical="center"/>
    </xf>
    <xf numFmtId="4" fontId="13" fillId="0" borderId="3" xfId="3" applyNumberFormat="1" applyFont="1" applyBorder="1" applyAlignment="1">
      <alignment horizontal="left" vertical="center" wrapText="1"/>
    </xf>
    <xf numFmtId="1" fontId="13" fillId="0" borderId="3" xfId="3" applyNumberFormat="1" applyFont="1" applyBorder="1" applyAlignment="1">
      <alignment horizontal="center" vertical="center" wrapText="1"/>
    </xf>
    <xf numFmtId="14" fontId="13" fillId="0" borderId="0" xfId="3" applyNumberFormat="1" applyFont="1" applyAlignment="1" applyProtection="1">
      <alignment vertical="center"/>
      <protection locked="0"/>
    </xf>
    <xf numFmtId="0" fontId="15" fillId="0" borderId="0" xfId="3" applyFont="1" applyAlignment="1" applyProtection="1">
      <alignment horizontal="right" vertical="center"/>
      <protection locked="0"/>
    </xf>
    <xf numFmtId="0" fontId="15" fillId="21" borderId="3" xfId="3" applyFont="1" applyFill="1" applyBorder="1" applyAlignment="1" applyProtection="1">
      <alignment horizontal="center" vertical="center" wrapText="1"/>
      <protection locked="0"/>
    </xf>
    <xf numFmtId="168" fontId="20" fillId="22" borderId="3" xfId="3" applyNumberFormat="1" applyFont="1" applyFill="1" applyBorder="1" applyAlignment="1" applyProtection="1">
      <alignment horizontal="center" vertical="center" textRotation="90"/>
      <protection locked="0"/>
    </xf>
    <xf numFmtId="0" fontId="15" fillId="21" borderId="3" xfId="3" applyFont="1" applyFill="1" applyBorder="1" applyAlignment="1" applyProtection="1">
      <alignment horizontal="center" vertical="center"/>
      <protection locked="0"/>
    </xf>
    <xf numFmtId="169" fontId="21" fillId="0" borderId="0" xfId="4" applyFont="1" applyAlignment="1">
      <alignment horizontal="center" vertical="center" wrapText="1"/>
    </xf>
    <xf numFmtId="9" fontId="22" fillId="0" borderId="13" xfId="5" applyFont="1" applyFill="1" applyBorder="1" applyAlignment="1">
      <alignment horizontal="center" vertical="center" wrapText="1"/>
    </xf>
    <xf numFmtId="9" fontId="22" fillId="0" borderId="13" xfId="4" applyNumberFormat="1" applyFont="1" applyBorder="1" applyAlignment="1">
      <alignment horizontal="center" vertical="center" wrapText="1"/>
    </xf>
    <xf numFmtId="0" fontId="23" fillId="0" borderId="14" xfId="4" applyNumberFormat="1" applyFont="1" applyBorder="1" applyAlignment="1">
      <alignment horizontal="center" vertical="center" wrapText="1"/>
    </xf>
    <xf numFmtId="0" fontId="23" fillId="0" borderId="15" xfId="4" applyNumberFormat="1" applyFont="1" applyBorder="1" applyAlignment="1">
      <alignment horizontal="center" vertical="center" wrapText="1"/>
    </xf>
    <xf numFmtId="0" fontId="23" fillId="0" borderId="16" xfId="4" applyNumberFormat="1" applyFont="1" applyBorder="1" applyAlignment="1">
      <alignment horizontal="left" vertical="center" wrapText="1"/>
    </xf>
    <xf numFmtId="0" fontId="24" fillId="0" borderId="17" xfId="4" applyNumberFormat="1" applyFont="1" applyBorder="1" applyAlignment="1">
      <alignment horizontal="left" vertical="center" wrapText="1"/>
    </xf>
    <xf numFmtId="0" fontId="23" fillId="0" borderId="18" xfId="4" applyNumberFormat="1" applyFont="1" applyBorder="1" applyAlignment="1">
      <alignment horizontal="center" vertical="center" wrapText="1"/>
    </xf>
    <xf numFmtId="1" fontId="23" fillId="0" borderId="13" xfId="4" applyNumberFormat="1" applyFont="1" applyBorder="1" applyAlignment="1">
      <alignment horizontal="center" vertical="center" wrapText="1"/>
    </xf>
    <xf numFmtId="0" fontId="24" fillId="0" borderId="19" xfId="4" applyNumberFormat="1" applyFont="1" applyBorder="1" applyAlignment="1">
      <alignment horizontal="center" vertical="center" wrapText="1"/>
    </xf>
    <xf numFmtId="1" fontId="24" fillId="0" borderId="20" xfId="4" applyNumberFormat="1" applyFont="1" applyBorder="1" applyAlignment="1">
      <alignment horizontal="center" vertical="center" wrapText="1"/>
    </xf>
    <xf numFmtId="0" fontId="24" fillId="0" borderId="21" xfId="4" applyNumberFormat="1" applyFont="1" applyBorder="1" applyAlignment="1">
      <alignment horizontal="center" vertical="center" wrapText="1"/>
    </xf>
    <xf numFmtId="0" fontId="24" fillId="0" borderId="20" xfId="4" applyNumberFormat="1" applyFont="1" applyBorder="1" applyAlignment="1">
      <alignment horizontal="left" vertical="center" wrapText="1"/>
    </xf>
    <xf numFmtId="0" fontId="24" fillId="0" borderId="22" xfId="4" applyNumberFormat="1" applyFont="1" applyBorder="1" applyAlignment="1">
      <alignment horizontal="left" vertical="center" wrapText="1"/>
    </xf>
    <xf numFmtId="1" fontId="21" fillId="0" borderId="5" xfId="4" applyNumberFormat="1" applyFont="1" applyBorder="1" applyAlignment="1">
      <alignment horizontal="center" vertical="center" wrapText="1"/>
    </xf>
    <xf numFmtId="169" fontId="20" fillId="0" borderId="0" xfId="4" applyFont="1" applyAlignment="1">
      <alignment horizontal="center" vertical="center" wrapText="1"/>
    </xf>
    <xf numFmtId="9" fontId="25" fillId="23" borderId="28" xfId="5" applyFont="1" applyFill="1" applyBorder="1" applyAlignment="1">
      <alignment horizontal="center" vertical="center" wrapText="1"/>
    </xf>
    <xf numFmtId="1" fontId="21" fillId="23" borderId="6" xfId="4" applyNumberFormat="1" applyFont="1" applyFill="1" applyBorder="1" applyAlignment="1">
      <alignment horizontal="center" vertical="center" wrapText="1"/>
    </xf>
    <xf numFmtId="169" fontId="21" fillId="23" borderId="6" xfId="4" applyFont="1" applyFill="1" applyBorder="1" applyAlignment="1">
      <alignment horizontal="center" vertical="center" wrapText="1"/>
    </xf>
    <xf numFmtId="169" fontId="21" fillId="23" borderId="6" xfId="4" applyFont="1" applyFill="1" applyBorder="1" applyAlignment="1">
      <alignment horizontal="left" vertical="center" wrapText="1"/>
    </xf>
    <xf numFmtId="169" fontId="25" fillId="23" borderId="29" xfId="4" applyFont="1" applyFill="1" applyBorder="1" applyAlignment="1">
      <alignment horizontal="left" vertical="center" wrapText="1"/>
    </xf>
    <xf numFmtId="169" fontId="28" fillId="24" borderId="30" xfId="4" applyFont="1" applyFill="1" applyBorder="1" applyAlignment="1">
      <alignment horizontal="center" vertical="top" textRotation="90" wrapText="1"/>
    </xf>
    <xf numFmtId="169" fontId="28" fillId="24" borderId="5" xfId="4" applyFont="1" applyFill="1" applyBorder="1" applyAlignment="1">
      <alignment horizontal="center" vertical="top" textRotation="90" wrapText="1"/>
    </xf>
    <xf numFmtId="169" fontId="20" fillId="24" borderId="31" xfId="4" applyFont="1" applyFill="1" applyBorder="1" applyAlignment="1">
      <alignment horizontal="center" vertical="center" wrapText="1"/>
    </xf>
    <xf numFmtId="169" fontId="20" fillId="24" borderId="32" xfId="4" applyFont="1" applyFill="1" applyBorder="1" applyAlignment="1">
      <alignment horizontal="center" vertical="center" wrapText="1"/>
    </xf>
    <xf numFmtId="169" fontId="21" fillId="10" borderId="5" xfId="4" applyFont="1" applyFill="1" applyBorder="1" applyAlignment="1">
      <alignment horizontal="center" vertical="center" wrapText="1"/>
    </xf>
    <xf numFmtId="169" fontId="21" fillId="10" borderId="8" xfId="4" applyFont="1" applyFill="1" applyBorder="1" applyAlignment="1">
      <alignment horizontal="center" vertical="center" wrapText="1"/>
    </xf>
    <xf numFmtId="165" fontId="0" fillId="0" borderId="0" xfId="0" applyNumberFormat="1"/>
    <xf numFmtId="0" fontId="9" fillId="13" borderId="1" xfId="1" applyFont="1"/>
    <xf numFmtId="0" fontId="0" fillId="13" borderId="1" xfId="1" applyFont="1"/>
    <xf numFmtId="170" fontId="0" fillId="0" borderId="0" xfId="0" applyNumberFormat="1"/>
    <xf numFmtId="167" fontId="0" fillId="0" borderId="0" xfId="0" applyNumberFormat="1"/>
    <xf numFmtId="0" fontId="21" fillId="0" borderId="0" xfId="4" applyNumberFormat="1" applyFont="1" applyAlignment="1">
      <alignment horizontal="center" vertical="center" wrapText="1"/>
    </xf>
    <xf numFmtId="9" fontId="22" fillId="0" borderId="0" xfId="4" applyNumberFormat="1" applyFont="1" applyAlignment="1">
      <alignment horizontal="center" vertical="center" wrapText="1"/>
    </xf>
    <xf numFmtId="0" fontId="0" fillId="12" borderId="33" xfId="0" applyFill="1" applyBorder="1"/>
    <xf numFmtId="0" fontId="0" fillId="0" borderId="33" xfId="0" applyBorder="1"/>
    <xf numFmtId="0" fontId="29" fillId="0" borderId="34" xfId="0" applyFont="1" applyBorder="1"/>
    <xf numFmtId="171" fontId="0" fillId="0" borderId="33" xfId="0" applyNumberFormat="1" applyBorder="1"/>
    <xf numFmtId="171" fontId="0" fillId="0" borderId="0" xfId="0" applyNumberFormat="1"/>
    <xf numFmtId="171" fontId="0" fillId="0" borderId="0" xfId="0" applyNumberFormat="1" applyAlignment="1">
      <alignment horizontal="center" vertical="center"/>
    </xf>
    <xf numFmtId="172" fontId="0" fillId="0" borderId="0" xfId="0" applyNumberFormat="1"/>
    <xf numFmtId="1" fontId="0" fillId="0" borderId="0" xfId="0" applyNumberFormat="1"/>
    <xf numFmtId="18" fontId="0" fillId="0" borderId="0" xfId="0" applyNumberFormat="1"/>
    <xf numFmtId="2"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center" vertical="center" wrapText="1"/>
    </xf>
    <xf numFmtId="0" fontId="0" fillId="0" borderId="0" xfId="0" applyAlignment="1">
      <alignment horizontal="left" vertical="center" wrapText="1"/>
    </xf>
    <xf numFmtId="14" fontId="0" fillId="13" borderId="1" xfId="1" applyNumberFormat="1" applyFont="1"/>
    <xf numFmtId="0" fontId="0" fillId="0" borderId="0" xfId="0" applyAlignment="1">
      <alignment horizontal="left" vertical="center"/>
    </xf>
    <xf numFmtId="0" fontId="29" fillId="0" borderId="0" xfId="0" applyFont="1"/>
    <xf numFmtId="0" fontId="31" fillId="0" borderId="0" xfId="0" applyFont="1"/>
    <xf numFmtId="0" fontId="29" fillId="0" borderId="0" xfId="0" applyFont="1" applyAlignment="1">
      <alignment horizontal="left" vertical="center" indent="1"/>
    </xf>
    <xf numFmtId="0" fontId="0" fillId="0" borderId="0" xfId="0" applyAlignment="1">
      <alignment horizontal="left" vertical="center" indent="1"/>
    </xf>
    <xf numFmtId="0" fontId="32" fillId="0" borderId="0" xfId="0" applyFont="1" applyAlignment="1">
      <alignment vertical="center"/>
    </xf>
    <xf numFmtId="0" fontId="29" fillId="0" borderId="0" xfId="0" applyFont="1" applyAlignment="1">
      <alignment horizontal="center" vertical="center" wrapText="1"/>
    </xf>
    <xf numFmtId="14" fontId="0" fillId="0" borderId="0" xfId="0" applyNumberFormat="1"/>
    <xf numFmtId="14" fontId="0" fillId="0" borderId="0" xfId="0" applyNumberFormat="1" applyAlignment="1">
      <alignment horizontal="left"/>
    </xf>
    <xf numFmtId="0" fontId="29" fillId="25" borderId="35" xfId="0" applyFont="1" applyFill="1" applyBorder="1" applyAlignment="1">
      <alignment horizontal="left" vertical="center" wrapText="1"/>
    </xf>
    <xf numFmtId="0" fontId="0" fillId="26" borderId="0" xfId="0" applyFill="1"/>
    <xf numFmtId="0" fontId="0" fillId="26" borderId="0" xfId="0" applyFill="1" applyAlignment="1">
      <alignment wrapText="1"/>
    </xf>
    <xf numFmtId="0" fontId="9" fillId="0" borderId="0" xfId="0" applyFont="1" applyAlignment="1">
      <alignment horizontal="center" vertical="center"/>
    </xf>
    <xf numFmtId="173" fontId="0" fillId="0" borderId="0" xfId="0" applyNumberFormat="1"/>
    <xf numFmtId="0" fontId="0" fillId="16" borderId="0" xfId="0" applyFill="1" applyAlignment="1">
      <alignment horizontal="left" vertical="top" wrapText="1"/>
    </xf>
    <xf numFmtId="0" fontId="9" fillId="0" borderId="33" xfId="0" applyFont="1" applyBorder="1" applyAlignment="1">
      <alignment horizontal="center" vertical="center"/>
    </xf>
    <xf numFmtId="0" fontId="9" fillId="0" borderId="0" xfId="0" applyFont="1" applyAlignment="1">
      <alignment horizontal="center" vertical="center" wrapText="1"/>
    </xf>
    <xf numFmtId="0" fontId="0" fillId="26" borderId="36" xfId="0" applyFill="1" applyBorder="1"/>
    <xf numFmtId="0" fontId="0" fillId="16" borderId="37" xfId="0" applyFill="1" applyBorder="1"/>
    <xf numFmtId="0" fontId="0" fillId="0" borderId="38" xfId="0" applyBorder="1"/>
    <xf numFmtId="14" fontId="0" fillId="13" borderId="39" xfId="1" applyNumberFormat="1" applyFont="1" applyBorder="1"/>
    <xf numFmtId="0" fontId="0" fillId="0" borderId="40" xfId="0" applyBorder="1"/>
    <xf numFmtId="0" fontId="0" fillId="0" borderId="41" xfId="0" applyBorder="1"/>
    <xf numFmtId="0" fontId="36" fillId="0" borderId="0" xfId="0" applyFont="1" applyAlignment="1">
      <alignment horizontal="center" vertical="center"/>
    </xf>
    <xf numFmtId="0" fontId="36" fillId="0" borderId="0" xfId="0" applyFont="1" applyAlignment="1">
      <alignment horizontal="center" vertical="center" wrapText="1"/>
    </xf>
    <xf numFmtId="0" fontId="37" fillId="0" borderId="0" xfId="0" applyFont="1" applyAlignment="1">
      <alignment horizontal="center" vertical="center"/>
    </xf>
    <xf numFmtId="0" fontId="37" fillId="0" borderId="0" xfId="0" applyFont="1" applyAlignment="1">
      <alignment horizontal="center" vertical="center" wrapText="1"/>
    </xf>
    <xf numFmtId="0" fontId="36" fillId="12" borderId="33" xfId="0" applyFont="1" applyFill="1" applyBorder="1" applyAlignment="1">
      <alignment horizontal="center" vertical="center" wrapText="1"/>
    </xf>
    <xf numFmtId="0" fontId="37" fillId="12" borderId="33" xfId="0" applyFont="1" applyFill="1" applyBorder="1" applyAlignment="1">
      <alignment horizontal="center" vertical="center" wrapText="1"/>
    </xf>
    <xf numFmtId="0" fontId="38" fillId="0" borderId="42" xfId="0" applyFont="1" applyBorder="1" applyAlignment="1">
      <alignment vertical="center" wrapText="1"/>
    </xf>
    <xf numFmtId="0" fontId="38" fillId="0" borderId="43" xfId="0" applyFont="1" applyBorder="1" applyAlignment="1">
      <alignment vertical="center" wrapText="1"/>
    </xf>
    <xf numFmtId="0" fontId="9" fillId="0" borderId="0" xfId="0" applyFont="1" applyAlignment="1">
      <alignment horizontal="left" vertical="center" wrapText="1" indent="1"/>
    </xf>
    <xf numFmtId="0" fontId="40" fillId="0" borderId="0" xfId="0" applyFont="1" applyAlignment="1">
      <alignment horizontal="left" vertical="center" wrapText="1" indent="1"/>
    </xf>
    <xf numFmtId="174" fontId="0" fillId="0" borderId="0" xfId="0" applyNumberFormat="1"/>
    <xf numFmtId="172" fontId="0" fillId="23" borderId="0" xfId="0" applyNumberFormat="1" applyFill="1"/>
    <xf numFmtId="1" fontId="0" fillId="23" borderId="0" xfId="0" applyNumberFormat="1" applyFill="1"/>
    <xf numFmtId="171" fontId="0" fillId="12" borderId="33" xfId="0" applyNumberFormat="1" applyFill="1" applyBorder="1" applyAlignment="1">
      <alignment horizontal="center" vertical="center"/>
    </xf>
    <xf numFmtId="171" fontId="0" fillId="0" borderId="33" xfId="0" applyNumberFormat="1" applyBorder="1" applyAlignment="1">
      <alignment horizontal="center" vertical="center"/>
    </xf>
    <xf numFmtId="0" fontId="0" fillId="12" borderId="33" xfId="0" applyFill="1"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center" vertical="center" wrapText="1"/>
    </xf>
    <xf numFmtId="0" fontId="0" fillId="12" borderId="33" xfId="0" applyFill="1" applyBorder="1" applyAlignment="1">
      <alignment horizontal="center" vertical="center" wrapText="1"/>
    </xf>
    <xf numFmtId="0" fontId="9" fillId="0" borderId="33" xfId="0" applyFont="1" applyBorder="1" applyAlignment="1">
      <alignment horizontal="center" vertical="center" wrapText="1"/>
    </xf>
    <xf numFmtId="0" fontId="0" fillId="0" borderId="3" xfId="0" applyBorder="1" applyAlignment="1">
      <alignment horizontal="center" vertical="center" wrapText="1"/>
    </xf>
    <xf numFmtId="0" fontId="0" fillId="0" borderId="3" xfId="0" applyBorder="1" applyAlignment="1">
      <alignment horizontal="center" vertical="center"/>
    </xf>
    <xf numFmtId="0" fontId="42" fillId="27" borderId="0" xfId="0" applyFont="1" applyFill="1" applyAlignment="1">
      <alignment horizontal="center" vertical="center" wrapText="1"/>
    </xf>
    <xf numFmtId="0" fontId="44" fillId="28" borderId="8" xfId="0" applyFont="1" applyFill="1" applyBorder="1" applyAlignment="1">
      <alignment horizontal="center" vertical="center" wrapText="1"/>
    </xf>
    <xf numFmtId="0" fontId="44" fillId="28" borderId="9" xfId="0" applyFont="1" applyFill="1" applyBorder="1" applyAlignment="1">
      <alignment horizontal="center" vertical="center" wrapText="1"/>
    </xf>
    <xf numFmtId="14" fontId="48" fillId="0" borderId="3" xfId="0" applyNumberFormat="1" applyFont="1" applyBorder="1" applyAlignment="1">
      <alignment horizontal="center" vertical="center"/>
    </xf>
    <xf numFmtId="0" fontId="48" fillId="0" borderId="3" xfId="0" applyFont="1" applyBorder="1" applyAlignment="1">
      <alignment horizontal="center" vertical="center"/>
    </xf>
    <xf numFmtId="0" fontId="49" fillId="29" borderId="3" xfId="0" applyFont="1" applyFill="1" applyBorder="1" applyAlignment="1">
      <alignment horizontal="center" vertical="center"/>
    </xf>
    <xf numFmtId="0" fontId="50" fillId="30" borderId="3" xfId="0" applyFont="1" applyFill="1" applyBorder="1" applyAlignment="1">
      <alignment horizontal="center" vertical="center"/>
    </xf>
    <xf numFmtId="20" fontId="48" fillId="0" borderId="3" xfId="0" applyNumberFormat="1" applyFont="1" applyBorder="1" applyAlignment="1">
      <alignment horizontal="center" vertical="center"/>
    </xf>
    <xf numFmtId="0" fontId="48" fillId="0" borderId="3" xfId="0" applyFont="1" applyBorder="1" applyAlignment="1">
      <alignment horizontal="center" vertical="center" wrapText="1"/>
    </xf>
    <xf numFmtId="0" fontId="49" fillId="29" borderId="3" xfId="0" applyFont="1" applyFill="1" applyBorder="1" applyAlignment="1">
      <alignment horizontal="center" vertical="center" wrapText="1"/>
    </xf>
    <xf numFmtId="0" fontId="50" fillId="30" borderId="3" xfId="0" applyFont="1" applyFill="1" applyBorder="1" applyAlignment="1">
      <alignment horizontal="center" vertical="center" wrapText="1"/>
    </xf>
    <xf numFmtId="20" fontId="48" fillId="0" borderId="3" xfId="0" applyNumberFormat="1" applyFont="1" applyBorder="1" applyAlignment="1">
      <alignment horizontal="center" vertical="center" wrapText="1"/>
    </xf>
    <xf numFmtId="15" fontId="48" fillId="0" borderId="3" xfId="0" applyNumberFormat="1" applyFont="1" applyBorder="1" applyAlignment="1">
      <alignment horizontal="center" vertical="center"/>
    </xf>
    <xf numFmtId="0" fontId="51" fillId="0" borderId="3" xfId="0" applyFont="1" applyBorder="1" applyAlignment="1">
      <alignment horizontal="center" vertical="center" wrapText="1"/>
    </xf>
    <xf numFmtId="14" fontId="0" fillId="0" borderId="3" xfId="0" applyNumberFormat="1" applyBorder="1" applyAlignment="1">
      <alignment horizontal="center" vertical="center"/>
    </xf>
    <xf numFmtId="0" fontId="48" fillId="0" borderId="10" xfId="0" applyFont="1" applyBorder="1" applyAlignment="1">
      <alignment horizontal="center" vertical="center" wrapText="1"/>
    </xf>
    <xf numFmtId="0" fontId="0" fillId="0" borderId="3" xfId="0" applyBorder="1" applyAlignment="1">
      <alignment vertical="center"/>
    </xf>
    <xf numFmtId="0" fontId="0" fillId="0" borderId="45" xfId="0" applyBorder="1" applyAlignment="1">
      <alignment horizontal="center" vertical="center"/>
    </xf>
    <xf numFmtId="0" fontId="52" fillId="0" borderId="0" xfId="0" applyFont="1" applyAlignment="1">
      <alignment vertical="center" wrapText="1"/>
    </xf>
    <xf numFmtId="0" fontId="53" fillId="0" borderId="0" xfId="0" applyFont="1" applyAlignment="1">
      <alignment vertical="center" wrapText="1"/>
    </xf>
    <xf numFmtId="0" fontId="54" fillId="0" borderId="0" xfId="0" applyFont="1" applyAlignment="1">
      <alignment vertical="center" wrapText="1"/>
    </xf>
    <xf numFmtId="0" fontId="0" fillId="0" borderId="0" xfId="0" applyAlignment="1">
      <alignment horizontal="left" indent="1"/>
    </xf>
    <xf numFmtId="171" fontId="0" fillId="0" borderId="0" xfId="0" applyNumberFormat="1" applyAlignment="1">
      <alignment horizontal="center" vertical="center" wrapText="1"/>
    </xf>
    <xf numFmtId="0" fontId="0" fillId="23" borderId="0" xfId="0" applyFill="1"/>
    <xf numFmtId="18" fontId="0" fillId="23" borderId="0" xfId="0" applyNumberFormat="1" applyFill="1"/>
    <xf numFmtId="2" fontId="0" fillId="23" borderId="0" xfId="0" applyNumberFormat="1" applyFill="1"/>
    <xf numFmtId="171" fontId="0" fillId="0" borderId="33" xfId="0" applyNumberFormat="1" applyBorder="1" applyAlignment="1">
      <alignment horizontal="center" vertical="center" wrapText="1"/>
    </xf>
    <xf numFmtId="0" fontId="13" fillId="0" borderId="0" xfId="3" applyFont="1" applyAlignment="1">
      <alignment horizontal="left" vertical="center"/>
    </xf>
    <xf numFmtId="0" fontId="15" fillId="20" borderId="3" xfId="3" applyFont="1" applyFill="1" applyBorder="1" applyAlignment="1" applyProtection="1">
      <alignment horizontal="left" vertical="center"/>
      <protection locked="0"/>
    </xf>
    <xf numFmtId="169" fontId="21" fillId="0" borderId="0" xfId="4" applyFont="1" applyAlignment="1">
      <alignment horizontal="center" vertical="center" wrapText="1"/>
    </xf>
    <xf numFmtId="169" fontId="20" fillId="10" borderId="4" xfId="4" applyFont="1" applyFill="1" applyBorder="1" applyAlignment="1">
      <alignment horizontal="center" vertical="center" wrapText="1"/>
    </xf>
    <xf numFmtId="169" fontId="20" fillId="10" borderId="0" xfId="4" applyFont="1" applyFill="1" applyAlignment="1">
      <alignment horizontal="center" vertical="center" wrapText="1"/>
    </xf>
    <xf numFmtId="169" fontId="21" fillId="0" borderId="26" xfId="4" applyFont="1" applyBorder="1" applyAlignment="1">
      <alignment horizontal="left" vertical="center" wrapText="1"/>
    </xf>
    <xf numFmtId="169" fontId="21" fillId="0" borderId="27" xfId="4" applyFont="1" applyBorder="1" applyAlignment="1">
      <alignment horizontal="left" vertical="center" wrapText="1"/>
    </xf>
    <xf numFmtId="169" fontId="21" fillId="0" borderId="8" xfId="4" applyFont="1" applyBorder="1" applyAlignment="1">
      <alignment horizontal="left" vertical="center" wrapText="1"/>
    </xf>
    <xf numFmtId="169" fontId="21" fillId="0" borderId="9" xfId="4" applyFont="1" applyBorder="1" applyAlignment="1">
      <alignment horizontal="left" vertical="center" wrapText="1"/>
    </xf>
    <xf numFmtId="169" fontId="21" fillId="0" borderId="8" xfId="4" applyFont="1" applyBorder="1" applyAlignment="1">
      <alignment horizontal="center" vertical="center" wrapText="1"/>
    </xf>
    <xf numFmtId="169" fontId="21" fillId="0" borderId="9" xfId="4" applyFont="1" applyBorder="1" applyAlignment="1">
      <alignment horizontal="center" vertical="center" wrapText="1"/>
    </xf>
    <xf numFmtId="9" fontId="25" fillId="0" borderId="25" xfId="5" applyFont="1" applyBorder="1" applyAlignment="1">
      <alignment horizontal="center" vertical="center" wrapText="1"/>
    </xf>
    <xf numFmtId="9" fontId="25" fillId="0" borderId="23" xfId="5" applyFont="1" applyBorder="1" applyAlignment="1">
      <alignment horizontal="center" vertical="center" wrapText="1"/>
    </xf>
    <xf numFmtId="169" fontId="26" fillId="0" borderId="8" xfId="4" applyFont="1" applyBorder="1" applyAlignment="1">
      <alignment horizontal="center" vertical="center" wrapText="1"/>
    </xf>
    <xf numFmtId="169" fontId="26" fillId="0" borderId="9" xfId="4" applyFont="1" applyBorder="1" applyAlignment="1">
      <alignment horizontal="center" vertical="center" wrapText="1"/>
    </xf>
    <xf numFmtId="169" fontId="27" fillId="0" borderId="8" xfId="4" applyFont="1" applyBorder="1" applyAlignment="1">
      <alignment horizontal="left" vertical="center" wrapText="1"/>
    </xf>
    <xf numFmtId="169" fontId="27" fillId="0" borderId="9" xfId="4" applyFont="1" applyBorder="1" applyAlignment="1">
      <alignment horizontal="left" vertical="center" wrapText="1"/>
    </xf>
    <xf numFmtId="169" fontId="21" fillId="0" borderId="24" xfId="4" applyFont="1" applyBorder="1" applyAlignment="1">
      <alignment horizontal="left" vertical="center" wrapText="1"/>
    </xf>
    <xf numFmtId="169" fontId="21" fillId="0" borderId="12" xfId="4" applyFont="1" applyBorder="1" applyAlignment="1">
      <alignment horizontal="left" vertical="center" wrapText="1"/>
    </xf>
    <xf numFmtId="169" fontId="21" fillId="0" borderId="12" xfId="4" applyFont="1" applyBorder="1" applyAlignment="1">
      <alignment horizontal="center" vertical="center" wrapText="1"/>
    </xf>
    <xf numFmtId="0" fontId="41" fillId="9" borderId="44" xfId="0" applyFont="1" applyFill="1" applyBorder="1" applyAlignment="1">
      <alignment horizontal="center" vertical="center" wrapText="1"/>
    </xf>
    <xf numFmtId="0" fontId="41" fillId="9" borderId="15" xfId="0" applyFont="1" applyFill="1" applyBorder="1" applyAlignment="1">
      <alignment horizontal="center" vertical="center" wrapText="1"/>
    </xf>
    <xf numFmtId="0" fontId="41" fillId="9" borderId="18" xfId="0" applyFont="1" applyFill="1" applyBorder="1" applyAlignment="1">
      <alignment horizontal="center" vertical="center" wrapText="1"/>
    </xf>
    <xf numFmtId="0" fontId="41" fillId="0" borderId="44" xfId="0" applyFont="1" applyBorder="1" applyAlignment="1">
      <alignment horizontal="center" vertical="center"/>
    </xf>
    <xf numFmtId="0" fontId="41" fillId="0" borderId="15" xfId="0" applyFont="1" applyBorder="1" applyAlignment="1">
      <alignment horizontal="center" vertical="center"/>
    </xf>
    <xf numFmtId="0" fontId="41" fillId="0" borderId="18" xfId="0" applyFont="1" applyBorder="1" applyAlignment="1">
      <alignment horizontal="center" vertical="center"/>
    </xf>
    <xf numFmtId="0" fontId="47" fillId="0" borderId="0" xfId="0" applyFont="1" applyAlignment="1">
      <alignment horizontal="center"/>
    </xf>
    <xf numFmtId="0" fontId="4" fillId="6" borderId="0" xfId="0" applyFont="1" applyFill="1" applyAlignment="1">
      <alignment horizontal="center" vertical="center"/>
    </xf>
    <xf numFmtId="0" fontId="4" fillId="16" borderId="0" xfId="0" applyFont="1" applyFill="1" applyAlignment="1">
      <alignment horizontal="center" vertical="center"/>
    </xf>
    <xf numFmtId="0" fontId="4" fillId="5" borderId="0" xfId="0" applyFont="1" applyFill="1" applyAlignment="1">
      <alignment horizontal="center" vertical="center"/>
    </xf>
    <xf numFmtId="0" fontId="4" fillId="2" borderId="0" xfId="0" applyFont="1" applyFill="1" applyAlignment="1">
      <alignment horizontal="center" vertical="center"/>
    </xf>
    <xf numFmtId="0" fontId="4" fillId="4" borderId="0" xfId="0" applyFont="1" applyFill="1" applyAlignment="1">
      <alignment horizontal="center" vertical="center"/>
    </xf>
    <xf numFmtId="0" fontId="4" fillId="3" borderId="0" xfId="0" applyFont="1" applyFill="1" applyAlignment="1">
      <alignment horizontal="center" vertical="center"/>
    </xf>
    <xf numFmtId="0" fontId="4" fillId="7" borderId="0" xfId="0" applyFont="1" applyFill="1" applyAlignment="1">
      <alignment horizontal="center" vertical="center"/>
    </xf>
    <xf numFmtId="0" fontId="4" fillId="11" borderId="0" xfId="0" applyFont="1" applyFill="1" applyAlignment="1">
      <alignment horizontal="center" vertical="center"/>
    </xf>
    <xf numFmtId="0" fontId="0" fillId="0" borderId="10" xfId="0" applyBorder="1" applyAlignment="1">
      <alignment horizontal="center"/>
    </xf>
    <xf numFmtId="0" fontId="0" fillId="0" borderId="11" xfId="0" applyBorder="1" applyAlignment="1">
      <alignment horizontal="center"/>
    </xf>
    <xf numFmtId="0" fontId="0" fillId="0" borderId="7" xfId="0" applyBorder="1" applyAlignment="1">
      <alignment horizontal="center"/>
    </xf>
    <xf numFmtId="0" fontId="11" fillId="9" borderId="3" xfId="0" applyFont="1" applyFill="1" applyBorder="1" applyAlignment="1">
      <alignment horizontal="center" vertical="center"/>
    </xf>
    <xf numFmtId="0" fontId="11" fillId="15" borderId="3" xfId="0" applyFont="1" applyFill="1" applyBorder="1" applyAlignment="1">
      <alignment horizontal="center" vertical="center"/>
    </xf>
    <xf numFmtId="0" fontId="0" fillId="0" borderId="3" xfId="0" applyBorder="1" applyAlignment="1">
      <alignment horizontal="center" vertical="center" wrapText="1"/>
    </xf>
    <xf numFmtId="0" fontId="11" fillId="18" borderId="10" xfId="0" applyFont="1" applyFill="1" applyBorder="1" applyAlignment="1">
      <alignment horizontal="center" vertical="center"/>
    </xf>
    <xf numFmtId="0" fontId="11" fillId="18" borderId="11" xfId="0" applyFont="1" applyFill="1" applyBorder="1" applyAlignment="1">
      <alignment horizontal="center" vertical="center"/>
    </xf>
    <xf numFmtId="0" fontId="11" fillId="18" borderId="7" xfId="0" applyFont="1" applyFill="1" applyBorder="1" applyAlignment="1">
      <alignment horizontal="center" vertical="center"/>
    </xf>
    <xf numFmtId="0" fontId="10" fillId="9" borderId="3" xfId="0" applyFont="1" applyFill="1" applyBorder="1" applyAlignment="1">
      <alignment horizontal="center" vertical="center"/>
    </xf>
    <xf numFmtId="0" fontId="0" fillId="0" borderId="3" xfId="0" applyBorder="1" applyAlignment="1">
      <alignment horizontal="center" vertical="center"/>
    </xf>
    <xf numFmtId="15" fontId="0" fillId="0" borderId="3" xfId="0" applyNumberFormat="1" applyBorder="1" applyAlignment="1">
      <alignment horizontal="center" vertical="center"/>
    </xf>
    <xf numFmtId="0" fontId="34" fillId="0" borderId="0" xfId="0" applyFont="1" applyAlignment="1">
      <alignment horizontal="center" vertical="center"/>
    </xf>
    <xf numFmtId="0" fontId="35" fillId="0" borderId="0" xfId="0" applyFont="1" applyAlignment="1">
      <alignment horizontal="center" vertical="center"/>
    </xf>
    <xf numFmtId="0" fontId="0" fillId="0" borderId="0" xfId="0" applyAlignment="1">
      <alignment horizontal="left" vertical="center" indent="1"/>
    </xf>
    <xf numFmtId="0" fontId="29" fillId="0" borderId="0" xfId="0" applyFont="1" applyAlignment="1">
      <alignment horizontal="left" vertical="center" indent="2"/>
    </xf>
    <xf numFmtId="0" fontId="29" fillId="0" borderId="0" xfId="0" applyFont="1" applyAlignment="1">
      <alignment horizontal="left" vertical="center" indent="1"/>
    </xf>
    <xf numFmtId="0" fontId="0" fillId="0" borderId="0" xfId="0" applyAlignment="1">
      <alignment horizontal="left" vertical="center" wrapText="1"/>
    </xf>
    <xf numFmtId="0" fontId="33" fillId="0" borderId="0" xfId="0" applyFont="1" applyAlignment="1">
      <alignment horizontal="left" vertical="center"/>
    </xf>
    <xf numFmtId="0" fontId="0" fillId="0" borderId="0" xfId="0" applyAlignment="1">
      <alignment horizontal="center"/>
    </xf>
    <xf numFmtId="0" fontId="0" fillId="0" borderId="0" xfId="0" applyAlignment="1">
      <alignment horizontal="left" vertical="center" indent="2"/>
    </xf>
    <xf numFmtId="0" fontId="0" fillId="0" borderId="0" xfId="0"/>
    <xf numFmtId="0" fontId="32" fillId="0" borderId="0" xfId="0" applyFont="1" applyAlignment="1">
      <alignment horizontal="center" vertical="center"/>
    </xf>
    <xf numFmtId="0" fontId="0" fillId="0" borderId="0" xfId="0" applyAlignment="1">
      <alignment wrapText="1"/>
    </xf>
    <xf numFmtId="0" fontId="33" fillId="0" borderId="0" xfId="0" applyFont="1" applyAlignment="1">
      <alignment vertical="center"/>
    </xf>
    <xf numFmtId="0" fontId="0" fillId="0" borderId="0" xfId="0" applyAlignment="1">
      <alignment horizontal="center" vertical="center" wrapText="1"/>
    </xf>
    <xf numFmtId="0" fontId="29" fillId="0" borderId="0" xfId="0" applyFont="1"/>
    <xf numFmtId="0" fontId="44" fillId="28" borderId="8" xfId="0" applyFont="1" applyFill="1" applyBorder="1" applyAlignment="1">
      <alignment horizontal="center" vertical="center" wrapText="1"/>
    </xf>
    <xf numFmtId="0" fontId="44" fillId="28" borderId="9" xfId="0" applyFont="1" applyFill="1" applyBorder="1" applyAlignment="1">
      <alignment horizontal="center" vertical="center" wrapText="1"/>
    </xf>
    <xf numFmtId="0" fontId="46" fillId="28" borderId="8" xfId="0" applyFont="1" applyFill="1" applyBorder="1" applyAlignment="1">
      <alignment horizontal="center" vertical="center" wrapText="1"/>
    </xf>
    <xf numFmtId="0" fontId="46" fillId="28" borderId="9" xfId="0" applyFont="1" applyFill="1" applyBorder="1" applyAlignment="1">
      <alignment horizontal="center" vertical="center" wrapText="1"/>
    </xf>
    <xf numFmtId="0" fontId="43" fillId="28" borderId="8" xfId="0" applyFont="1" applyFill="1" applyBorder="1" applyAlignment="1">
      <alignment horizontal="center" vertical="center" wrapText="1"/>
    </xf>
    <xf numFmtId="0" fontId="43" fillId="28" borderId="9" xfId="0" applyFont="1" applyFill="1" applyBorder="1" applyAlignment="1">
      <alignment horizontal="center" vertical="center" wrapText="1"/>
    </xf>
    <xf numFmtId="0" fontId="55" fillId="0" borderId="0" xfId="0" applyFont="1" applyAlignment="1">
      <alignment horizontal="center" vertical="center"/>
    </xf>
    <xf numFmtId="14" fontId="55" fillId="0" borderId="0" xfId="0" applyNumberFormat="1" applyFont="1" applyAlignment="1">
      <alignment horizontal="center" vertical="center"/>
    </xf>
    <xf numFmtId="0" fontId="56" fillId="29" borderId="0" xfId="0" applyFont="1" applyFill="1" applyAlignment="1">
      <alignment horizontal="center" vertical="center"/>
    </xf>
    <xf numFmtId="0" fontId="57" fillId="30" borderId="0" xfId="0" applyFont="1" applyFill="1" applyAlignment="1">
      <alignment horizontal="center" vertical="center" wrapText="1"/>
    </xf>
    <xf numFmtId="20" fontId="55" fillId="0" borderId="0" xfId="0" applyNumberFormat="1" applyFont="1" applyAlignment="1">
      <alignment horizontal="center" vertical="center" wrapText="1"/>
    </xf>
    <xf numFmtId="0" fontId="55" fillId="0" borderId="0" xfId="0" applyFont="1" applyAlignment="1">
      <alignment horizontal="center" vertical="center" wrapText="1"/>
    </xf>
    <xf numFmtId="20" fontId="55" fillId="0" borderId="0" xfId="0" applyNumberFormat="1" applyFont="1" applyAlignment="1">
      <alignment horizontal="center" vertical="center"/>
    </xf>
    <xf numFmtId="0" fontId="55" fillId="31" borderId="0" xfId="0" applyFont="1" applyFill="1" applyAlignment="1">
      <alignment horizontal="center" vertical="center"/>
    </xf>
    <xf numFmtId="14" fontId="55" fillId="31" borderId="0" xfId="0" applyNumberFormat="1" applyFont="1" applyFill="1" applyAlignment="1">
      <alignment horizontal="center" vertical="center"/>
    </xf>
    <xf numFmtId="20" fontId="55" fillId="31" borderId="0" xfId="0" applyNumberFormat="1" applyFont="1" applyFill="1" applyAlignment="1">
      <alignment horizontal="center" vertical="center" wrapText="1"/>
    </xf>
    <xf numFmtId="0" fontId="55" fillId="31" borderId="0" xfId="0" applyFont="1" applyFill="1" applyAlignment="1">
      <alignment horizontal="center" vertical="center" wrapText="1"/>
    </xf>
    <xf numFmtId="20" fontId="55" fillId="31" borderId="0" xfId="0" applyNumberFormat="1" applyFont="1" applyFill="1" applyAlignment="1">
      <alignment horizontal="center" vertical="center"/>
    </xf>
    <xf numFmtId="0" fontId="55" fillId="32" borderId="0" xfId="0" applyFont="1" applyFill="1" applyAlignment="1">
      <alignment horizontal="center" vertical="center"/>
    </xf>
    <xf numFmtId="0" fontId="55" fillId="31" borderId="46" xfId="0" applyFont="1" applyFill="1" applyBorder="1" applyAlignment="1">
      <alignment horizontal="center" vertical="center"/>
    </xf>
    <xf numFmtId="14" fontId="55" fillId="31" borderId="46" xfId="0" applyNumberFormat="1" applyFont="1" applyFill="1" applyBorder="1" applyAlignment="1">
      <alignment horizontal="center" vertical="center"/>
    </xf>
    <xf numFmtId="0" fontId="57" fillId="30" borderId="46" xfId="0" applyFont="1" applyFill="1" applyBorder="1" applyAlignment="1">
      <alignment horizontal="center" vertical="center" wrapText="1"/>
    </xf>
    <xf numFmtId="20" fontId="55" fillId="31" borderId="46" xfId="0" applyNumberFormat="1" applyFont="1" applyFill="1" applyBorder="1" applyAlignment="1">
      <alignment horizontal="center" vertical="center" wrapText="1"/>
    </xf>
    <xf numFmtId="0" fontId="55" fillId="31" borderId="46" xfId="0" applyFont="1" applyFill="1" applyBorder="1" applyAlignment="1">
      <alignment horizontal="center" vertical="center" wrapText="1"/>
    </xf>
    <xf numFmtId="20" fontId="55" fillId="31" borderId="46" xfId="0" applyNumberFormat="1" applyFont="1" applyFill="1" applyBorder="1" applyAlignment="1">
      <alignment horizontal="center" vertical="center"/>
    </xf>
    <xf numFmtId="0" fontId="55" fillId="0" borderId="46" xfId="0" applyFont="1" applyBorder="1" applyAlignment="1">
      <alignment horizontal="center" vertical="center"/>
    </xf>
    <xf numFmtId="0" fontId="55" fillId="0" borderId="46" xfId="0" applyFont="1" applyBorder="1" applyAlignment="1">
      <alignment horizontal="center" vertical="center" wrapText="1"/>
    </xf>
    <xf numFmtId="0" fontId="56" fillId="29" borderId="46" xfId="0" applyFont="1" applyFill="1" applyBorder="1" applyAlignment="1">
      <alignment horizontal="center" vertical="center"/>
    </xf>
    <xf numFmtId="0" fontId="55" fillId="32" borderId="46" xfId="0" applyFont="1" applyFill="1" applyBorder="1" applyAlignment="1">
      <alignment horizontal="center" vertical="center"/>
    </xf>
    <xf numFmtId="20" fontId="55" fillId="0" borderId="46" xfId="0" applyNumberFormat="1" applyFont="1" applyBorder="1" applyAlignment="1">
      <alignment horizontal="center" vertical="center" wrapText="1"/>
    </xf>
    <xf numFmtId="20" fontId="55" fillId="0" borderId="46" xfId="0" applyNumberFormat="1" applyFont="1" applyBorder="1" applyAlignment="1">
      <alignment horizontal="center" vertical="center"/>
    </xf>
    <xf numFmtId="14" fontId="55" fillId="0" borderId="46" xfId="0" applyNumberFormat="1" applyFont="1" applyBorder="1" applyAlignment="1">
      <alignment horizontal="center" vertical="center"/>
    </xf>
    <xf numFmtId="0" fontId="58" fillId="0" borderId="0" xfId="0" applyFont="1" applyAlignment="1">
      <alignment horizontal="center" vertical="center"/>
    </xf>
    <xf numFmtId="20" fontId="58" fillId="0" borderId="0" xfId="0" applyNumberFormat="1" applyFont="1" applyAlignment="1">
      <alignment horizontal="center" vertical="center"/>
    </xf>
    <xf numFmtId="0" fontId="58" fillId="31" borderId="0" xfId="0" applyFont="1" applyFill="1" applyAlignment="1">
      <alignment horizontal="center" vertical="center"/>
    </xf>
    <xf numFmtId="20" fontId="58" fillId="31" borderId="0" xfId="0" applyNumberFormat="1" applyFont="1" applyFill="1" applyAlignment="1">
      <alignment horizontal="center" vertical="center"/>
    </xf>
    <xf numFmtId="0" fontId="59" fillId="0" borderId="0" xfId="0" applyFont="1" applyAlignment="1">
      <alignment horizontal="center" vertical="center"/>
    </xf>
    <xf numFmtId="0" fontId="60" fillId="29" borderId="0" xfId="0" applyFont="1" applyFill="1" applyAlignment="1">
      <alignment horizontal="center" vertical="center"/>
    </xf>
    <xf numFmtId="0" fontId="61" fillId="30" borderId="0" xfId="0" applyFont="1" applyFill="1" applyAlignment="1">
      <alignment horizontal="center" vertical="center" wrapText="1"/>
    </xf>
    <xf numFmtId="20" fontId="58" fillId="0" borderId="0" xfId="0" applyNumberFormat="1" applyFont="1" applyAlignment="1">
      <alignment horizontal="center" vertical="center" wrapText="1"/>
    </xf>
    <xf numFmtId="0" fontId="58" fillId="0" borderId="0" xfId="0" applyFont="1" applyAlignment="1">
      <alignment horizontal="center" vertical="center" wrapText="1"/>
    </xf>
    <xf numFmtId="20" fontId="58" fillId="31" borderId="0" xfId="0" applyNumberFormat="1" applyFont="1" applyFill="1" applyAlignment="1">
      <alignment horizontal="center" vertical="center" wrapText="1"/>
    </xf>
    <xf numFmtId="0" fontId="58" fillId="31" borderId="0" xfId="0" applyFont="1" applyFill="1" applyAlignment="1">
      <alignment horizontal="center" vertical="center" wrapText="1"/>
    </xf>
    <xf numFmtId="0" fontId="60" fillId="29" borderId="46" xfId="0" applyFont="1" applyFill="1" applyBorder="1" applyAlignment="1">
      <alignment horizontal="center" vertical="center"/>
    </xf>
    <xf numFmtId="0" fontId="61" fillId="30" borderId="46" xfId="0" applyFont="1" applyFill="1" applyBorder="1" applyAlignment="1">
      <alignment horizontal="center" vertical="center" wrapText="1"/>
    </xf>
    <xf numFmtId="20" fontId="58" fillId="0" borderId="46" xfId="0" applyNumberFormat="1" applyFont="1" applyBorder="1" applyAlignment="1">
      <alignment horizontal="center" vertical="center" wrapText="1"/>
    </xf>
    <xf numFmtId="0" fontId="58" fillId="0" borderId="46" xfId="0" applyFont="1" applyBorder="1" applyAlignment="1">
      <alignment horizontal="center" vertical="center" wrapText="1"/>
    </xf>
    <xf numFmtId="20" fontId="58" fillId="31" borderId="46" xfId="0" applyNumberFormat="1" applyFont="1" applyFill="1" applyBorder="1" applyAlignment="1">
      <alignment horizontal="center" vertical="center" wrapText="1"/>
    </xf>
    <xf numFmtId="0" fontId="58" fillId="31" borderId="46" xfId="0" applyFont="1" applyFill="1" applyBorder="1" applyAlignment="1">
      <alignment horizontal="center" vertical="center" wrapText="1"/>
    </xf>
    <xf numFmtId="0" fontId="58" fillId="31" borderId="46" xfId="0" applyFont="1" applyFill="1" applyBorder="1" applyAlignment="1">
      <alignment horizontal="center" vertical="center"/>
    </xf>
    <xf numFmtId="20" fontId="58" fillId="31" borderId="46" xfId="0" applyNumberFormat="1" applyFont="1" applyFill="1" applyBorder="1" applyAlignment="1">
      <alignment horizontal="center" vertical="center"/>
    </xf>
    <xf numFmtId="0" fontId="58" fillId="0" borderId="46" xfId="0" applyFont="1" applyBorder="1" applyAlignment="1">
      <alignment horizontal="center" vertical="center"/>
    </xf>
    <xf numFmtId="20" fontId="58" fillId="0" borderId="46" xfId="0" applyNumberFormat="1" applyFont="1" applyBorder="1" applyAlignment="1">
      <alignment horizontal="center" vertical="center"/>
    </xf>
    <xf numFmtId="14" fontId="55" fillId="31" borderId="47" xfId="0" applyNumberFormat="1" applyFont="1" applyFill="1" applyBorder="1" applyAlignment="1">
      <alignment horizontal="center" vertical="center"/>
    </xf>
    <xf numFmtId="0" fontId="55" fillId="31" borderId="47" xfId="0" applyFont="1" applyFill="1" applyBorder="1" applyAlignment="1">
      <alignment horizontal="center" vertical="center"/>
    </xf>
    <xf numFmtId="0" fontId="60" fillId="29" borderId="47" xfId="0" applyFont="1" applyFill="1" applyBorder="1" applyAlignment="1">
      <alignment horizontal="center" vertical="center"/>
    </xf>
    <xf numFmtId="0" fontId="61" fillId="30" borderId="47" xfId="0" applyFont="1" applyFill="1" applyBorder="1" applyAlignment="1">
      <alignment horizontal="center" vertical="center" wrapText="1"/>
    </xf>
    <xf numFmtId="20" fontId="58" fillId="31" borderId="47" xfId="0" applyNumberFormat="1" applyFont="1" applyFill="1" applyBorder="1" applyAlignment="1">
      <alignment horizontal="center" vertical="center" wrapText="1"/>
    </xf>
    <xf numFmtId="0" fontId="58" fillId="31" borderId="47" xfId="0" applyFont="1" applyFill="1" applyBorder="1" applyAlignment="1">
      <alignment horizontal="center" vertical="center" wrapText="1"/>
    </xf>
    <xf numFmtId="0" fontId="58" fillId="31" borderId="47" xfId="0" applyFont="1" applyFill="1" applyBorder="1" applyAlignment="1">
      <alignment horizontal="center" vertical="center"/>
    </xf>
  </cellXfs>
  <cellStyles count="9">
    <cellStyle name="60% - Accent1" xfId="2" builtinId="32"/>
    <cellStyle name="60% - Accent1 2" xfId="6" xr:uid="{1895AC75-5C06-400E-9F95-DD483A9DFF6E}"/>
    <cellStyle name="Normal" xfId="0" builtinId="0"/>
    <cellStyle name="Normal 14" xfId="3" xr:uid="{5CF2AB82-C526-4FE9-AD3B-01631EBB55BB}"/>
    <cellStyle name="Normal 2" xfId="4" xr:uid="{7AEE9FC7-60F5-41CC-BCD8-0B82214B9FDD}"/>
    <cellStyle name="Normal 2 2" xfId="7" xr:uid="{AD623C03-C9B2-463D-867A-264470FF98DD}"/>
    <cellStyle name="Note" xfId="1" builtinId="10"/>
    <cellStyle name="Percent 2" xfId="5" xr:uid="{5217C749-6153-4320-81BC-A05F782BC111}"/>
    <cellStyle name="Percent 2 2" xfId="8" xr:uid="{FCE12F66-754A-41A5-8001-57502E81AA26}"/>
  </cellStyles>
  <dxfs count="86984">
    <dxf>
      <alignment horizontal="general"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70" formatCode="yyyy"/>
    </dxf>
    <dxf>
      <alignment horizontal="general"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alignment horizontal="left" vertical="top"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bgColor rgb="FF00B050"/>
        </patternFill>
      </fill>
    </dxf>
    <dxf>
      <fill>
        <patternFill>
          <bgColor rgb="FFFFC000"/>
        </patternFill>
      </fill>
    </dxf>
    <dxf>
      <fill>
        <patternFill>
          <bgColor rgb="FFFF0000"/>
        </patternFill>
      </fill>
    </dxf>
    <dxf>
      <fill>
        <patternFill>
          <bgColor rgb="FFC00000"/>
        </patternFill>
      </fill>
    </dxf>
    <dxf>
      <fill>
        <patternFill>
          <bgColor rgb="FF00B050"/>
        </patternFill>
      </fill>
    </dxf>
    <dxf>
      <fill>
        <patternFill>
          <bgColor rgb="FFFFFF00"/>
        </patternFill>
      </fill>
    </dxf>
    <dxf>
      <fill>
        <patternFill>
          <bgColor rgb="FFFFC000"/>
        </patternFill>
      </fill>
    </dxf>
    <dxf>
      <fill>
        <patternFill>
          <bgColor rgb="FFFF0000"/>
        </patternFill>
      </fill>
    </dxf>
    <dxf>
      <fill>
        <patternFill>
          <bgColor rgb="FFC00000"/>
        </patternFill>
      </fill>
    </dxf>
    <dxf>
      <fill>
        <patternFill>
          <bgColor rgb="FF00B050"/>
        </patternFill>
      </fill>
    </dxf>
    <dxf>
      <fill>
        <patternFill>
          <bgColor rgb="FFFFFF00"/>
        </patternFill>
      </fill>
    </dxf>
    <dxf>
      <fill>
        <patternFill>
          <bgColor rgb="FFFFC000"/>
        </patternFill>
      </fill>
    </dxf>
    <dxf>
      <fill>
        <patternFill>
          <bgColor rgb="FFFF0000"/>
        </patternFill>
      </fill>
    </dxf>
    <dxf>
      <fill>
        <patternFill>
          <bgColor rgb="FFC00000"/>
        </patternFill>
      </fill>
    </dxf>
    <dxf>
      <fill>
        <patternFill>
          <bgColor rgb="FF00B050"/>
        </patternFill>
      </fill>
    </dxf>
    <dxf>
      <fill>
        <patternFill>
          <bgColor rgb="FFFFC000"/>
        </patternFill>
      </fill>
    </dxf>
    <dxf>
      <fill>
        <patternFill>
          <bgColor rgb="FFFF0000"/>
        </patternFill>
      </fill>
    </dxf>
    <dxf>
      <fill>
        <patternFill>
          <bgColor rgb="FFC00000"/>
        </patternFill>
      </fill>
    </dxf>
    <dxf>
      <fill>
        <patternFill>
          <bgColor rgb="FF00B050"/>
        </patternFill>
      </fill>
    </dxf>
    <dxf>
      <fill>
        <patternFill>
          <bgColor rgb="FFFFFF00"/>
        </patternFill>
      </fill>
    </dxf>
    <dxf>
      <fill>
        <patternFill>
          <bgColor rgb="FFFFC000"/>
        </patternFill>
      </fill>
    </dxf>
    <dxf>
      <fill>
        <patternFill>
          <bgColor rgb="FFFF0000"/>
        </patternFill>
      </fill>
    </dxf>
    <dxf>
      <fill>
        <patternFill>
          <bgColor rgb="FFC00000"/>
        </patternFill>
      </fill>
    </dxf>
    <dxf>
      <fill>
        <patternFill>
          <bgColor rgb="FF00B050"/>
        </patternFill>
      </fill>
    </dxf>
    <dxf>
      <fill>
        <patternFill>
          <bgColor rgb="FFFFFF00"/>
        </patternFill>
      </fill>
    </dxf>
    <dxf>
      <fill>
        <patternFill>
          <bgColor rgb="FFFF0000"/>
        </patternFill>
      </fill>
    </dxf>
    <dxf>
      <fill>
        <patternFill>
          <bgColor rgb="FFC00000"/>
        </patternFill>
      </fill>
    </dxf>
    <dxf>
      <fill>
        <patternFill>
          <bgColor rgb="FFFFC000"/>
        </patternFill>
      </fill>
    </dxf>
    <dxf>
      <numFmt numFmtId="0" formatCode="General"/>
    </dxf>
    <dxf>
      <numFmt numFmtId="0" formatCode="General"/>
    </dxf>
    <dxf>
      <numFmt numFmtId="0" formatCode="General"/>
    </dxf>
    <dxf>
      <alignment horizontal="general" vertical="center" textRotation="0" wrapText="1" indent="0" justifyLastLine="0" shrinkToFit="0" readingOrder="0"/>
    </dxf>
    <dxf>
      <numFmt numFmtId="165" formatCode="[$SAR]\ #,##0"/>
    </dxf>
    <dxf>
      <font>
        <color auto="1"/>
      </font>
      <fill>
        <patternFill>
          <bgColor rgb="FF00B050"/>
        </patternFill>
      </fill>
    </dxf>
    <dxf>
      <font>
        <color auto="1"/>
      </font>
      <fill>
        <patternFill>
          <bgColor rgb="FFFFC000"/>
        </patternFill>
      </fill>
    </dxf>
    <dxf>
      <font>
        <color auto="1"/>
      </font>
      <fill>
        <patternFill>
          <bgColor rgb="FFFF0000"/>
        </patternFill>
      </fill>
    </dxf>
    <dxf>
      <font>
        <b val="0"/>
        <i val="0"/>
        <strike val="0"/>
        <condense val="0"/>
        <extend val="0"/>
        <outline val="0"/>
        <shadow val="0"/>
        <u val="none"/>
        <vertAlign val="baseline"/>
        <sz val="14"/>
        <color theme="1"/>
        <name val="Times New Roman"/>
        <family val="2"/>
        <scheme val="none"/>
      </font>
      <fill>
        <patternFill patternType="solid">
          <fgColor theme="9" tint="0.79998168889431442"/>
          <bgColor theme="9" tint="0.79998168889431442"/>
        </patternFill>
      </fill>
      <alignment horizontal="general" vertical="center" textRotation="0" wrapText="0" indent="0" justifyLastLine="0" shrinkToFit="0" readingOrder="0"/>
      <border diagonalUp="0" diagonalDown="0" outline="0">
        <left/>
        <right style="thin">
          <color theme="9"/>
        </right>
        <top/>
        <bottom style="thin">
          <color theme="9"/>
        </bottom>
      </border>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1" indent="0" justifyLastLine="0" shrinkToFit="0" readingOrder="0"/>
    </dxf>
    <dxf>
      <alignment horizontal="general" vertical="center" textRotation="0" wrapText="0" indent="0" justifyLastLine="0" shrinkToFit="0" readingOrder="0"/>
    </dxf>
    <dxf>
      <numFmt numFmtId="175" formatCode="dd\-mmm\-yy"/>
      <alignment horizontal="general" vertical="center" textRotation="0" wrapText="0" indent="0" justifyLastLine="0" shrinkToFit="0" readingOrder="0"/>
    </dxf>
    <dxf>
      <numFmt numFmtId="175" formatCode="dd\-mmm\-yy"/>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border outline="0">
        <top style="thin">
          <color theme="9"/>
        </top>
      </border>
    </dxf>
    <dxf>
      <alignment horizontal="general" vertical="center" textRotation="0" wrapText="0" indent="0" justifyLastLine="0" shrinkToFit="0" readingOrder="0"/>
    </dxf>
    <dxf>
      <border outline="0">
        <bottom style="thin">
          <color theme="9"/>
        </bottom>
      </border>
    </dxf>
    <dxf>
      <font>
        <b val="0"/>
        <i val="0"/>
        <strike val="0"/>
        <condense val="0"/>
        <extend val="0"/>
        <outline val="0"/>
        <shadow val="0"/>
        <u val="none"/>
        <vertAlign val="baseline"/>
        <sz val="14"/>
        <color theme="1"/>
        <name val="Times New Roman"/>
        <family val="2"/>
        <scheme val="none"/>
      </font>
      <fill>
        <patternFill patternType="solid">
          <fgColor theme="9" tint="0.79998168889431442"/>
          <bgColor theme="9" tint="0.79998168889431442"/>
        </patternFill>
      </fill>
      <alignment horizontal="center" vertical="center" textRotation="0" wrapText="0" indent="0" justifyLastLine="0" shrinkToFit="0" readingOrder="0"/>
      <border diagonalUp="0" diagonalDown="0" outline="0">
        <left style="thin">
          <color theme="9"/>
        </left>
        <right style="thin">
          <color theme="9"/>
        </right>
        <top/>
        <bottom/>
      </border>
    </dxf>
    <dxf>
      <font>
        <color theme="0"/>
      </font>
      <fill>
        <patternFill>
          <bgColor rgb="FF00B050"/>
        </patternFill>
      </fill>
    </dxf>
    <dxf>
      <font>
        <color theme="0"/>
      </font>
      <fill>
        <patternFill>
          <bgColor rgb="FFFFC000"/>
        </patternFill>
      </fill>
    </dxf>
    <dxf>
      <font>
        <color theme="0"/>
      </font>
      <fill>
        <patternFill>
          <bgColor rgb="FFFF0000"/>
        </patternFill>
      </fill>
    </dxf>
    <dxf>
      <font>
        <color theme="0"/>
      </font>
      <fill>
        <patternFill>
          <bgColor rgb="FFFF0000"/>
        </patternFill>
      </fill>
    </dxf>
    <dxf>
      <font>
        <color theme="0"/>
      </font>
      <fill>
        <patternFill>
          <bgColor rgb="FF00B050"/>
        </patternFill>
      </fill>
    </dxf>
    <dxf>
      <font>
        <color theme="0"/>
      </font>
      <fill>
        <patternFill>
          <bgColor rgb="FFFFC000"/>
        </patternFill>
      </fill>
    </dxf>
    <dxf>
      <font>
        <color theme="0"/>
      </font>
      <fill>
        <patternFill>
          <bgColor rgb="FFFBAE03"/>
        </patternFill>
      </fill>
    </dxf>
    <dxf>
      <numFmt numFmtId="0" formatCode="General"/>
      <fill>
        <patternFill patternType="solid">
          <fgColor indexed="64"/>
          <bgColor rgb="FFD7D7D7"/>
        </patternFill>
      </fill>
      <alignment horizontal="general" vertical="center" textRotation="0" wrapText="0" indent="0" justifyLastLine="0" shrinkToFit="0" readingOrder="0"/>
    </dxf>
    <dxf>
      <numFmt numFmtId="0" formatCode="General"/>
      <fill>
        <patternFill patternType="solid">
          <fgColor indexed="64"/>
          <bgColor rgb="FFD7D7D7"/>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numFmt numFmtId="165" formatCode="[$SAR]\ #,##0"/>
      <fill>
        <patternFill patternType="solid">
          <fgColor indexed="64"/>
          <bgColor theme="0" tint="-4.9989318521683403E-2"/>
        </patternFill>
      </fill>
      <alignment horizontal="general" vertical="center" textRotation="0" wrapText="0" indent="0" justifyLastLine="0" shrinkToFit="0" readingOrder="0"/>
    </dxf>
    <dxf>
      <numFmt numFmtId="165" formatCode="[$SAR]\ #,##0"/>
      <fill>
        <patternFill patternType="solid">
          <fgColor indexed="64"/>
          <bgColor theme="0" tint="-4.9989318521683403E-2"/>
        </patternFill>
      </fill>
      <alignment horizontal="general" vertical="center" textRotation="0" wrapText="0" indent="0" justifyLastLine="0" shrinkToFit="0" readingOrder="0"/>
    </dxf>
    <dxf>
      <numFmt numFmtId="165" formatCode="[$SAR]\ #,##0"/>
      <fill>
        <patternFill patternType="solid">
          <fgColor indexed="64"/>
          <bgColor theme="0" tint="-4.9989318521683403E-2"/>
        </patternFill>
      </fill>
      <alignment horizontal="general" vertical="center" textRotation="0" wrapText="0" indent="0" justifyLastLine="0" shrinkToFit="0" readingOrder="0"/>
    </dxf>
    <dxf>
      <numFmt numFmtId="165" formatCode="[$SAR]\ #,##0"/>
      <fill>
        <patternFill patternType="solid">
          <fgColor indexed="64"/>
          <bgColor theme="0" tint="-4.9989318521683403E-2"/>
        </patternFill>
      </fill>
      <alignment horizontal="general" vertical="center" textRotation="0" wrapText="0" indent="0" justifyLastLine="0" shrinkToFit="0" readingOrder="0"/>
    </dxf>
    <dxf>
      <numFmt numFmtId="165" formatCode="[$SAR]\ #,##0"/>
      <fill>
        <patternFill patternType="solid">
          <fgColor indexed="64"/>
          <bgColor theme="0" tint="-4.9989318521683403E-2"/>
        </patternFill>
      </fill>
      <alignment horizontal="general" vertical="center" textRotation="0" wrapText="0" indent="0" justifyLastLine="0" shrinkToFit="0" readingOrder="0"/>
    </dxf>
    <dxf>
      <numFmt numFmtId="165" formatCode="[$SAR]\ #,##0"/>
      <fill>
        <patternFill patternType="solid">
          <fgColor indexed="64"/>
          <bgColor theme="0" tint="-4.9989318521683403E-2"/>
        </patternFill>
      </fill>
      <alignment horizontal="general" vertical="center" textRotation="0" wrapText="0" indent="0" justifyLastLine="0" shrinkToFit="0" readingOrder="0"/>
    </dxf>
    <dxf>
      <numFmt numFmtId="164" formatCode="[$SAR]\ #,##0.00"/>
      <fill>
        <patternFill patternType="solid">
          <fgColor indexed="64"/>
          <bgColor rgb="FFD7D7D7"/>
        </patternFill>
      </fill>
      <alignment horizontal="general" vertical="center" textRotation="0" wrapText="0" indent="0" justifyLastLine="0" shrinkToFit="0" readingOrder="0"/>
    </dxf>
    <dxf>
      <numFmt numFmtId="164" formatCode="[$SAR]\ #,##0.00"/>
      <fill>
        <patternFill patternType="solid">
          <fgColor indexed="64"/>
          <bgColor rgb="FFD7D7D7"/>
        </patternFill>
      </fill>
      <alignment horizontal="general" vertical="center" textRotation="0" wrapText="0" indent="0" justifyLastLine="0" shrinkToFit="0" readingOrder="0"/>
    </dxf>
    <dxf>
      <fill>
        <patternFill patternType="solid">
          <fgColor indexed="64"/>
          <bgColor rgb="FFFFC1BB"/>
        </patternFill>
      </fill>
      <alignment horizontal="general" vertical="center" textRotation="0" wrapText="0" indent="0" justifyLastLine="0" shrinkToFit="0" readingOrder="0"/>
    </dxf>
    <dxf>
      <fill>
        <patternFill patternType="solid">
          <fgColor indexed="64"/>
          <bgColor rgb="FFFFC1BB"/>
        </patternFill>
      </fill>
      <alignment horizontal="general" vertical="center" textRotation="0" wrapText="0" indent="0" justifyLastLine="0" shrinkToFit="0" readingOrder="0"/>
    </dxf>
    <dxf>
      <fill>
        <patternFill patternType="solid">
          <fgColor indexed="64"/>
          <bgColor theme="8" tint="0.79998168889431442"/>
        </patternFill>
      </fill>
      <alignment horizontal="general" vertical="center" textRotation="0" wrapText="0" indent="0" justifyLastLine="0" shrinkToFit="0" readingOrder="0"/>
    </dxf>
    <dxf>
      <fill>
        <patternFill patternType="solid">
          <fgColor indexed="64"/>
          <bgColor theme="8" tint="0.79998168889431442"/>
        </patternFill>
      </fill>
      <alignment horizontal="general" vertical="center" textRotation="0" wrapText="0" indent="0" justifyLastLine="0" shrinkToFit="0" readingOrder="0"/>
    </dxf>
    <dxf>
      <fill>
        <patternFill patternType="solid">
          <fgColor indexed="64"/>
          <bgColor theme="8" tint="0.79998168889431442"/>
        </patternFill>
      </fill>
      <alignment horizontal="general" vertical="center" textRotation="0" wrapText="1" indent="0" justifyLastLine="0" shrinkToFit="0" readingOrder="0"/>
    </dxf>
    <dxf>
      <fill>
        <patternFill patternType="solid">
          <fgColor indexed="64"/>
          <bgColor theme="7" tint="0.79998168889431442"/>
        </patternFill>
      </fill>
      <alignment horizontal="general" vertical="center" textRotation="0" wrapText="0" indent="0" justifyLastLine="0" shrinkToFit="0" readingOrder="0"/>
    </dxf>
    <dxf>
      <fill>
        <patternFill patternType="solid">
          <fgColor indexed="64"/>
          <bgColor theme="7" tint="0.79998168889431442"/>
        </patternFill>
      </fill>
      <alignment horizontal="general" vertical="center" textRotation="0" wrapText="0" indent="0" justifyLastLine="0" shrinkToFit="0" readingOrder="0"/>
    </dxf>
    <dxf>
      <fill>
        <patternFill patternType="solid">
          <fgColor indexed="64"/>
          <bgColor theme="7" tint="0.79998168889431442"/>
        </patternFill>
      </fill>
      <alignment horizontal="general" vertical="center" textRotation="0" wrapText="0" indent="0" justifyLastLine="0" shrinkToFit="0" readingOrder="0"/>
    </dxf>
    <dxf>
      <fill>
        <patternFill patternType="solid">
          <fgColor indexed="64"/>
          <bgColor theme="7" tint="0.79998168889431442"/>
        </patternFill>
      </fill>
      <alignment horizontal="general" vertical="center" textRotation="0" wrapText="0" indent="0" justifyLastLine="0" shrinkToFit="0" readingOrder="0"/>
    </dxf>
    <dxf>
      <fill>
        <patternFill patternType="solid">
          <fgColor indexed="64"/>
          <bgColor theme="7" tint="0.79998168889431442"/>
        </patternFill>
      </fill>
      <alignment horizontal="general" vertical="center" textRotation="0" wrapText="0" indent="0" justifyLastLine="0" shrinkToFit="0" readingOrder="0"/>
    </dxf>
    <dxf>
      <fill>
        <patternFill patternType="solid">
          <fgColor indexed="64"/>
          <bgColor theme="7" tint="0.79998168889431442"/>
        </patternFill>
      </fill>
      <alignment horizontal="general" vertical="center" textRotation="0" wrapText="0" indent="0" justifyLastLine="0" shrinkToFit="0" readingOrder="0"/>
    </dxf>
    <dxf>
      <fill>
        <patternFill patternType="solid">
          <fgColor indexed="64"/>
          <bgColor theme="9" tint="0.79998168889431442"/>
        </patternFill>
      </fill>
      <alignment horizontal="general" vertical="center" textRotation="0" wrapText="0" indent="0" justifyLastLine="0" shrinkToFit="0" readingOrder="0"/>
    </dxf>
    <dxf>
      <fill>
        <patternFill patternType="solid">
          <fgColor indexed="64"/>
          <bgColor theme="9" tint="0.79998168889431442"/>
        </patternFill>
      </fill>
      <alignment horizontal="general" vertical="center" textRotation="0" wrapText="0" indent="0" justifyLastLine="0" shrinkToFit="0" readingOrder="0"/>
    </dxf>
    <dxf>
      <fill>
        <patternFill patternType="solid">
          <fgColor indexed="64"/>
          <bgColor theme="9" tint="0.79998168889431442"/>
        </patternFill>
      </fill>
      <alignment horizontal="general" vertical="center" textRotation="0" wrapText="0" indent="0" justifyLastLine="0" shrinkToFit="0" readingOrder="0"/>
    </dxf>
    <dxf>
      <fill>
        <patternFill patternType="solid">
          <fgColor indexed="64"/>
          <bgColor theme="9" tint="0.79998168889431442"/>
        </patternFill>
      </fill>
      <alignment horizontal="general" vertical="center" textRotation="0" wrapText="0" indent="0" justifyLastLine="0" shrinkToFit="0" readingOrder="0"/>
    </dxf>
    <dxf>
      <fill>
        <patternFill patternType="solid">
          <fgColor indexed="64"/>
          <bgColor theme="9" tint="0.79998168889431442"/>
        </patternFill>
      </fill>
      <alignment horizontal="general" vertical="center" textRotation="0" wrapText="0" indent="0" justifyLastLine="0" shrinkToFit="0" readingOrder="0"/>
    </dxf>
    <dxf>
      <fill>
        <patternFill patternType="solid">
          <fgColor indexed="64"/>
          <bgColor theme="9" tint="0.79998168889431442"/>
        </patternFill>
      </fill>
      <alignment horizontal="general" vertical="center" textRotation="0" wrapText="0" indent="0" justifyLastLine="0" shrinkToFit="0" readingOrder="0"/>
    </dxf>
    <dxf>
      <fill>
        <patternFill patternType="solid">
          <fgColor indexed="64"/>
          <bgColor theme="9" tint="0.79998168889431442"/>
        </patternFill>
      </fill>
      <alignment horizontal="general" vertical="center" textRotation="0" wrapText="0" indent="0" justifyLastLine="0" shrinkToFit="0" readingOrder="0"/>
    </dxf>
    <dxf>
      <fill>
        <patternFill patternType="solid">
          <fgColor indexed="64"/>
          <bgColor rgb="FFDBCDFF"/>
        </patternFill>
      </fill>
      <alignment horizontal="general" vertical="center" textRotation="0" wrapText="0" indent="0" justifyLastLine="0" shrinkToFit="0" readingOrder="0"/>
    </dxf>
    <dxf>
      <fill>
        <patternFill patternType="solid">
          <fgColor indexed="64"/>
          <bgColor rgb="FFDBCDFF"/>
        </patternFill>
      </fill>
      <alignment horizontal="general" vertical="center" textRotation="0" wrapText="0" indent="0" justifyLastLine="0" shrinkToFit="0" readingOrder="0"/>
    </dxf>
    <dxf>
      <numFmt numFmtId="0" formatCode="General"/>
      <fill>
        <patternFill patternType="solid">
          <fgColor indexed="64"/>
          <bgColor rgb="FFDBCDFF"/>
        </patternFill>
      </fill>
      <alignment horizontal="general" vertical="center" textRotation="0" wrapText="0" indent="0" justifyLastLine="0" shrinkToFit="0" readingOrder="0"/>
    </dxf>
    <dxf>
      <numFmt numFmtId="0" formatCode="General"/>
      <fill>
        <patternFill patternType="solid">
          <fgColor indexed="64"/>
          <bgColor rgb="FFDBCDFF"/>
        </patternFill>
      </fill>
      <alignment horizontal="general" vertical="center" textRotation="0" wrapText="0" indent="0" justifyLastLine="0" shrinkToFit="0" readingOrder="0"/>
    </dxf>
    <dxf>
      <numFmt numFmtId="175" formatCode="dd\-mmm\-yy"/>
      <fill>
        <patternFill patternType="solid">
          <fgColor indexed="64"/>
          <bgColor rgb="FFDBCDFF"/>
        </patternFill>
      </fill>
      <alignment horizontal="general" vertical="center" textRotation="0" wrapText="0" indent="0" justifyLastLine="0" shrinkToFit="0" readingOrder="0"/>
    </dxf>
    <dxf>
      <numFmt numFmtId="175" formatCode="dd\-mmm\-yy"/>
      <fill>
        <patternFill patternType="solid">
          <fgColor indexed="64"/>
          <bgColor theme="2" tint="-9.9978637043366805E-2"/>
        </patternFill>
      </fill>
      <alignment horizontal="general" vertical="center" textRotation="0" wrapText="0" indent="0" justifyLastLine="0" shrinkToFit="0" readingOrder="0"/>
    </dxf>
    <dxf>
      <fill>
        <patternFill patternType="solid">
          <fgColor indexed="64"/>
          <bgColor theme="2" tint="-9.9978637043366805E-2"/>
        </patternFill>
      </fill>
      <alignment horizontal="general" vertical="center" textRotation="0" wrapText="0" indent="0" justifyLastLine="0" shrinkToFit="0" readingOrder="0"/>
    </dxf>
    <dxf>
      <alignment horizontal="general" vertical="center" textRotation="0" wrapText="0" indent="0" justifyLastLine="0" shrinkToFit="0" readingOrder="0"/>
    </dxf>
    <dxf>
      <alignment horizontal="center" vertical="center" textRotation="0" wrapText="0" indent="0" justifyLastLine="0" shrinkToFit="0" readingOrder="0"/>
    </dxf>
    <dxf>
      <fill>
        <patternFill>
          <bgColor rgb="FF00B050"/>
        </patternFill>
      </fill>
    </dxf>
    <dxf>
      <fill>
        <patternFill>
          <bgColor rgb="FFFFC000"/>
        </patternFill>
      </fill>
    </dxf>
    <dxf>
      <fill>
        <patternFill>
          <bgColor rgb="FFFF0000"/>
        </patternFill>
      </fill>
    </dxf>
    <dxf>
      <font>
        <color theme="0"/>
      </font>
      <fill>
        <patternFill>
          <bgColor rgb="FFFF0000"/>
        </patternFill>
      </fill>
    </dxf>
    <dxf>
      <fill>
        <patternFill>
          <bgColor rgb="FFFFC000"/>
        </patternFill>
      </fill>
    </dxf>
    <dxf>
      <fill>
        <patternFill>
          <bgColor rgb="FF00B050"/>
        </patternFill>
      </fill>
    </dxf>
    <dxf>
      <font>
        <color theme="0"/>
      </font>
    </dxf>
    <dxf>
      <font>
        <color theme="0"/>
      </font>
    </dxf>
    <dxf>
      <font>
        <color theme="0"/>
      </font>
      <fill>
        <patternFill>
          <bgColor rgb="FF00B050"/>
        </patternFill>
      </fill>
    </dxf>
    <dxf>
      <font>
        <color theme="0"/>
      </font>
      <fill>
        <patternFill>
          <bgColor rgb="FFFFC000"/>
        </patternFill>
      </fill>
    </dxf>
    <dxf>
      <font>
        <color theme="0"/>
      </font>
      <fill>
        <patternFill>
          <bgColor rgb="FFFFC000"/>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font>
        <strike val="0"/>
        <outline val="0"/>
        <shadow val="0"/>
        <u val="none"/>
        <vertAlign val="baseline"/>
        <sz val="13"/>
        <color theme="1"/>
        <name val="Times New Roman"/>
        <family val="2"/>
        <scheme val="none"/>
      </font>
      <alignment horizontal="center" vertical="center" textRotation="0" indent="0" justifyLastLine="0" shrinkToFit="0" readingOrder="0"/>
    </dxf>
    <dxf>
      <font>
        <b/>
        <family val="1"/>
      </font>
      <alignment horizontal="center" vertical="center" textRotation="0" indent="0" justifyLastLine="0" shrinkToFit="0" readingOrder="0"/>
    </dxf>
    <dxf>
      <font>
        <strike val="0"/>
        <outline val="0"/>
        <shadow val="0"/>
        <u val="none"/>
        <vertAlign val="baseline"/>
        <sz val="12"/>
        <color theme="1"/>
        <name val="Times New Roman"/>
        <family val="2"/>
        <scheme val="none"/>
      </font>
      <alignment horizontal="center" vertical="center" textRotation="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numFmt numFmtId="171" formatCode="[$-10409]mmm\ d\,\ yyyy;@"/>
      <alignment horizontal="center" vertical="center" textRotation="0" indent="0" justifyLastLine="0" shrinkToFit="0" readingOrder="0"/>
    </dxf>
    <dxf>
      <numFmt numFmtId="171" formatCode="[$-10409]mmm\ d\,\ yyyy;@"/>
      <alignment horizontal="center" vertical="center" textRotation="0" indent="0" justifyLastLine="0" shrinkToFit="0" readingOrder="0"/>
    </dxf>
    <dxf>
      <alignment horizontal="center" vertical="center" textRotation="0" indent="0" justifyLastLine="0" shrinkToFit="0" readingOrder="0"/>
    </dxf>
    <dxf>
      <alignment horizontal="left" vertical="center" textRotation="0" wrapText="0" indent="0" justifyLastLine="0" shrinkToFit="0" readingOrder="0"/>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numFmt numFmtId="1" formatCode="0"/>
    </dxf>
    <dxf>
      <numFmt numFmtId="1" formatCode="0"/>
    </dxf>
    <dxf>
      <numFmt numFmtId="1" formatCode="0"/>
    </dxf>
    <dxf>
      <numFmt numFmtId="1" formatCode="0"/>
    </dxf>
    <dxf>
      <numFmt numFmtId="1" formatCode="0"/>
    </dxf>
    <dxf>
      <numFmt numFmtId="172" formatCode="mmm\.d"/>
    </dxf>
    <dxf>
      <border outline="0">
        <top style="thin">
          <color theme="8" tint="0.39997558519241921"/>
        </top>
      </border>
    </dxf>
    <dxf>
      <border outline="0">
        <bottom style="thin">
          <color theme="8" tint="0.39997558519241921"/>
        </bottom>
      </border>
    </dxf>
    <dxf>
      <font>
        <b/>
        <i val="0"/>
        <strike val="0"/>
        <condense val="0"/>
        <extend val="0"/>
        <outline val="0"/>
        <shadow val="0"/>
        <u val="none"/>
        <vertAlign val="baseline"/>
        <sz val="14"/>
        <color theme="1"/>
        <name val="Times New Roman"/>
        <family val="2"/>
        <scheme val="none"/>
      </font>
      <fill>
        <patternFill patternType="solid">
          <fgColor theme="8" tint="0.79998168889431442"/>
          <bgColor theme="8" tint="0.79998168889431442"/>
        </patternFill>
      </fill>
      <alignment horizontal="left" vertical="center" textRotation="0" wrapText="1" indent="0" justifyLastLine="0" shrinkToFit="0" readingOrder="0"/>
      <border diagonalUp="0" diagonalDown="0" outline="0">
        <left style="thin">
          <color theme="8" tint="0.39997558519241921"/>
        </left>
        <right style="thin">
          <color theme="8" tint="0.39997558519241921"/>
        </right>
        <top/>
        <bottom/>
      </border>
    </dxf>
    <dxf>
      <font>
        <b val="0"/>
        <i val="0"/>
        <strike val="0"/>
        <condense val="0"/>
        <extend val="0"/>
        <outline val="0"/>
        <shadow val="0"/>
        <u val="none"/>
        <vertAlign val="baseline"/>
        <sz val="11"/>
        <color theme="1"/>
        <name val="Cambria"/>
        <family val="1"/>
        <scheme val="none"/>
      </font>
      <alignment horizontal="general" vertical="center" textRotation="0" wrapText="1" indent="0" justifyLastLine="0" shrinkToFit="0" readingOrder="0"/>
      <border diagonalUp="0" diagonalDown="0">
        <left/>
        <right/>
        <top/>
        <bottom style="medium">
          <color indexed="64"/>
        </bottom>
        <vertical/>
        <horizontal/>
      </border>
    </dxf>
    <dxf>
      <font>
        <b val="0"/>
        <i val="0"/>
        <strike val="0"/>
        <condense val="0"/>
        <extend val="0"/>
        <outline val="0"/>
        <shadow val="0"/>
        <u val="none"/>
        <vertAlign val="baseline"/>
        <sz val="11"/>
        <color theme="1"/>
        <name val="Cambria"/>
        <family val="1"/>
        <scheme val="none"/>
      </font>
      <alignment horizontal="general" vertical="center" textRotation="0" wrapText="1" indent="0" justifyLastLine="0" shrinkToFit="0" readingOrder="0"/>
      <border diagonalUp="0" diagonalDown="0">
        <left/>
        <right style="medium">
          <color indexed="64"/>
        </right>
        <top/>
        <bottom style="medium">
          <color indexed="64"/>
        </bottom>
        <vertical/>
        <horizontal/>
      </border>
    </dxf>
    <dxf>
      <font>
        <b val="0"/>
        <i val="0"/>
        <strike val="0"/>
        <condense val="0"/>
        <extend val="0"/>
        <outline val="0"/>
        <shadow val="0"/>
        <u val="none"/>
        <vertAlign val="baseline"/>
        <sz val="11"/>
        <color theme="1"/>
        <name val="Cambria"/>
        <family val="1"/>
        <scheme val="none"/>
      </font>
      <alignment horizontal="general" vertical="center" textRotation="0" wrapText="1" indent="0" justifyLastLine="0" shrinkToFit="0" readingOrder="0"/>
      <border diagonalUp="0" diagonalDown="0">
        <left/>
        <right style="medium">
          <color indexed="64"/>
        </right>
        <top/>
        <bottom style="medium">
          <color indexed="64"/>
        </bottom>
        <vertical/>
        <horizontal/>
      </border>
    </dxf>
    <dxf>
      <font>
        <b val="0"/>
        <i val="0"/>
        <strike val="0"/>
        <condense val="0"/>
        <extend val="0"/>
        <outline val="0"/>
        <shadow val="0"/>
        <u val="none"/>
        <vertAlign val="baseline"/>
        <sz val="11"/>
        <color theme="1"/>
        <name val="Cambria"/>
        <family val="1"/>
        <scheme val="none"/>
      </font>
      <alignment horizontal="general" vertical="center" textRotation="0" wrapText="1" indent="0" justifyLastLine="0" shrinkToFit="0" readingOrder="0"/>
      <border diagonalUp="0" diagonalDown="0">
        <left/>
        <right style="medium">
          <color indexed="64"/>
        </right>
        <top/>
        <bottom style="medium">
          <color indexed="64"/>
        </bottom>
        <vertical/>
        <horizontal/>
      </border>
    </dxf>
    <dxf>
      <border outline="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11"/>
        <color theme="1"/>
        <name val="Cambria"/>
        <family val="1"/>
        <scheme val="none"/>
      </font>
      <alignment horizontal="general" vertical="center" textRotation="0" wrapText="1" indent="0" justifyLastLine="0" shrinkToFit="0" readingOrder="0"/>
    </dxf>
    <dxf>
      <border outline="0">
        <bottom style="medium">
          <color indexed="64"/>
        </bottom>
      </border>
    </dxf>
    <dxf>
      <font>
        <b val="0"/>
        <i val="0"/>
        <strike val="0"/>
        <condense val="0"/>
        <extend val="0"/>
        <outline val="0"/>
        <shadow val="0"/>
        <u val="none"/>
        <vertAlign val="baseline"/>
        <sz val="11"/>
        <color theme="1"/>
        <name val="Cambria"/>
        <family val="1"/>
        <scheme val="none"/>
      </font>
      <alignment horizontal="general" vertical="center" textRotation="0" wrapText="1" indent="0" justifyLastLine="0" shrinkToFit="0" readingOrder="0"/>
      <border diagonalUp="0" diagonalDown="0" outline="0">
        <left style="medium">
          <color indexed="64"/>
        </left>
        <right style="medium">
          <color indexed="64"/>
        </right>
        <top/>
        <bottom/>
      </border>
    </dxf>
    <dxf>
      <numFmt numFmtId="19" formatCode="m/d/yyyy"/>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font>
        <b/>
        <i val="0"/>
        <strike val="0"/>
        <condense val="0"/>
        <extend val="0"/>
        <outline val="0"/>
        <shadow val="0"/>
        <u val="none"/>
        <vertAlign val="baseline"/>
        <sz val="14"/>
        <color theme="1"/>
        <name val="Times New Roman"/>
        <family val="2"/>
        <scheme val="none"/>
      </font>
      <alignment horizontal="center" vertical="center" textRotation="0" wrapText="1" indent="0" justifyLastLine="0" shrinkToFit="0" readingOrder="0"/>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fill>
        <patternFill>
          <bgColor indexed="46"/>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51"/>
        </patternFill>
      </fill>
    </dxf>
    <dxf>
      <fill>
        <patternFill>
          <bgColor indexed="45"/>
        </patternFill>
      </fill>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1" formatCode="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fill>
        <patternFill patternType="solid">
          <fgColor indexed="64"/>
          <bgColor rgb="FFFFFF00"/>
        </patternFill>
      </fill>
    </dxf>
    <dxf>
      <numFmt numFmtId="0" formatCode="General"/>
    </dxf>
    <dxf>
      <numFmt numFmtId="2" formatCode="0.00"/>
      <fill>
        <patternFill patternType="solid">
          <fgColor indexed="64"/>
          <bgColor rgb="FFFFFF00"/>
        </patternFill>
      </fill>
    </dxf>
    <dxf>
      <numFmt numFmtId="2" formatCode="0.00"/>
    </dxf>
    <dxf>
      <numFmt numFmtId="23" formatCode="h:mm\ AM/PM"/>
      <fill>
        <patternFill patternType="solid">
          <fgColor indexed="64"/>
          <bgColor rgb="FFFFFF00"/>
        </patternFill>
      </fill>
    </dxf>
    <dxf>
      <numFmt numFmtId="23" formatCode="h:mm\ AM/PM"/>
    </dxf>
    <dxf>
      <numFmt numFmtId="23" formatCode="h:mm\ AM/PM"/>
      <fill>
        <patternFill patternType="solid">
          <fgColor indexed="64"/>
          <bgColor rgb="FFFFFF00"/>
        </patternFill>
      </fill>
    </dxf>
    <dxf>
      <numFmt numFmtId="23" formatCode="h:mm\ AM/PM"/>
    </dxf>
    <dxf>
      <fill>
        <patternFill patternType="solid">
          <fgColor indexed="64"/>
          <bgColor rgb="FFFFFF00"/>
        </patternFill>
      </fill>
    </dxf>
    <dxf>
      <fill>
        <patternFill patternType="solid">
          <fgColor indexed="64"/>
          <bgColor rgb="FFFFFF00"/>
        </patternFill>
      </fill>
    </dxf>
    <dxf>
      <fill>
        <patternFill patternType="solid">
          <fgColor indexed="64"/>
          <bgColor rgb="FFFFFF00"/>
        </patternFill>
      </fill>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fill>
        <patternFill patternType="solid">
          <fgColor indexed="64"/>
          <bgColor rgb="FFFFFF00"/>
        </patternFill>
      </fill>
    </dxf>
    <dxf>
      <numFmt numFmtId="0" formatCode="General"/>
    </dxf>
    <dxf>
      <numFmt numFmtId="2" formatCode="0.00"/>
      <fill>
        <patternFill patternType="solid">
          <fgColor indexed="64"/>
          <bgColor rgb="FFFFFF00"/>
        </patternFill>
      </fill>
    </dxf>
    <dxf>
      <numFmt numFmtId="2" formatCode="0.00"/>
    </dxf>
    <dxf>
      <numFmt numFmtId="23" formatCode="h:mm\ AM/PM"/>
      <fill>
        <patternFill patternType="solid">
          <fgColor indexed="64"/>
          <bgColor rgb="FFFFFF00"/>
        </patternFill>
      </fill>
    </dxf>
    <dxf>
      <numFmt numFmtId="23" formatCode="h:mm\ AM/PM"/>
    </dxf>
    <dxf>
      <numFmt numFmtId="23" formatCode="h:mm\ AM/PM"/>
      <fill>
        <patternFill patternType="solid">
          <fgColor indexed="64"/>
          <bgColor rgb="FFFFFF00"/>
        </patternFill>
      </fill>
    </dxf>
    <dxf>
      <numFmt numFmtId="23" formatCode="h:mm\ AM/PM"/>
    </dxf>
    <dxf>
      <fill>
        <patternFill patternType="solid">
          <fgColor indexed="64"/>
          <bgColor rgb="FFFFFF00"/>
        </patternFill>
      </fill>
    </dxf>
    <dxf>
      <fill>
        <patternFill patternType="solid">
          <fgColor indexed="64"/>
          <bgColor rgb="FFFFFF00"/>
        </patternFill>
      </fill>
    </dxf>
    <dxf>
      <fill>
        <patternFill patternType="solid">
          <fgColor indexed="64"/>
          <bgColor rgb="FFFFFF00"/>
        </patternFill>
      </fill>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1" formatCode="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fill>
        <patternFill patternType="solid">
          <fgColor indexed="64"/>
          <bgColor rgb="FFFFFF00"/>
        </patternFill>
      </fill>
    </dxf>
    <dxf>
      <numFmt numFmtId="0" formatCode="General"/>
    </dxf>
    <dxf>
      <numFmt numFmtId="2" formatCode="0.00"/>
      <fill>
        <patternFill patternType="solid">
          <fgColor indexed="64"/>
          <bgColor rgb="FFFFFF00"/>
        </patternFill>
      </fill>
    </dxf>
    <dxf>
      <numFmt numFmtId="2" formatCode="0.00"/>
    </dxf>
    <dxf>
      <numFmt numFmtId="23" formatCode="h:mm\ AM/PM"/>
      <fill>
        <patternFill patternType="solid">
          <fgColor indexed="64"/>
          <bgColor rgb="FFFFFF00"/>
        </patternFill>
      </fill>
    </dxf>
    <dxf>
      <numFmt numFmtId="23" formatCode="h:mm\ AM/PM"/>
    </dxf>
    <dxf>
      <numFmt numFmtId="23" formatCode="h:mm\ AM/PM"/>
      <fill>
        <patternFill patternType="solid">
          <fgColor indexed="64"/>
          <bgColor rgb="FFFFFF00"/>
        </patternFill>
      </fill>
    </dxf>
    <dxf>
      <numFmt numFmtId="23" formatCode="h:mm\ AM/PM"/>
    </dxf>
    <dxf>
      <fill>
        <patternFill patternType="solid">
          <fgColor indexed="64"/>
          <bgColor rgb="FFFFFF00"/>
        </patternFill>
      </fill>
    </dxf>
    <dxf>
      <fill>
        <patternFill patternType="solid">
          <fgColor indexed="64"/>
          <bgColor rgb="FFFFFF00"/>
        </patternFill>
      </fill>
    </dxf>
    <dxf>
      <fill>
        <patternFill patternType="solid">
          <fgColor indexed="64"/>
          <bgColor rgb="FFFFFF00"/>
        </patternFill>
      </fill>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fill>
        <patternFill patternType="solid">
          <fgColor indexed="64"/>
          <bgColor rgb="FFFFFF00"/>
        </patternFill>
      </fill>
    </dxf>
    <dxf>
      <numFmt numFmtId="0" formatCode="General"/>
    </dxf>
    <dxf>
      <numFmt numFmtId="2" formatCode="0.00"/>
      <fill>
        <patternFill patternType="solid">
          <fgColor indexed="64"/>
          <bgColor rgb="FFFFFF00"/>
        </patternFill>
      </fill>
    </dxf>
    <dxf>
      <numFmt numFmtId="2" formatCode="0.00"/>
    </dxf>
    <dxf>
      <numFmt numFmtId="23" formatCode="h:mm\ AM/PM"/>
      <fill>
        <patternFill patternType="solid">
          <fgColor indexed="64"/>
          <bgColor rgb="FFFFFF00"/>
        </patternFill>
      </fill>
    </dxf>
    <dxf>
      <numFmt numFmtId="23" formatCode="h:mm\ AM/PM"/>
    </dxf>
    <dxf>
      <numFmt numFmtId="23" formatCode="h:mm\ AM/PM"/>
      <fill>
        <patternFill patternType="solid">
          <fgColor indexed="64"/>
          <bgColor rgb="FFFFFF00"/>
        </patternFill>
      </fill>
    </dxf>
    <dxf>
      <numFmt numFmtId="23" formatCode="h:mm\ AM/PM"/>
    </dxf>
    <dxf>
      <fill>
        <patternFill patternType="solid">
          <fgColor indexed="64"/>
          <bgColor rgb="FFFFFF00"/>
        </patternFill>
      </fill>
    </dxf>
    <dxf>
      <fill>
        <patternFill patternType="solid">
          <fgColor indexed="64"/>
          <bgColor rgb="FFFFFF00"/>
        </patternFill>
      </fill>
    </dxf>
    <dxf>
      <fill>
        <patternFill patternType="solid">
          <fgColor indexed="64"/>
          <bgColor rgb="FFFFFF00"/>
        </patternFill>
      </fill>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fill>
        <patternFill patternType="solid">
          <fgColor indexed="64"/>
          <bgColor rgb="FFFFFF00"/>
        </patternFill>
      </fill>
    </dxf>
    <dxf>
      <numFmt numFmtId="0" formatCode="General"/>
    </dxf>
    <dxf>
      <numFmt numFmtId="2" formatCode="0.00"/>
      <fill>
        <patternFill patternType="solid">
          <fgColor indexed="64"/>
          <bgColor rgb="FFFFFF00"/>
        </patternFill>
      </fill>
    </dxf>
    <dxf>
      <numFmt numFmtId="2" formatCode="0.00"/>
    </dxf>
    <dxf>
      <numFmt numFmtId="23" formatCode="h:mm\ AM/PM"/>
      <fill>
        <patternFill patternType="solid">
          <fgColor indexed="64"/>
          <bgColor rgb="FFFFFF00"/>
        </patternFill>
      </fill>
    </dxf>
    <dxf>
      <numFmt numFmtId="23" formatCode="h:mm\ AM/PM"/>
    </dxf>
    <dxf>
      <numFmt numFmtId="23" formatCode="h:mm\ AM/PM"/>
      <fill>
        <patternFill patternType="solid">
          <fgColor indexed="64"/>
          <bgColor rgb="FFFFFF00"/>
        </patternFill>
      </fill>
    </dxf>
    <dxf>
      <numFmt numFmtId="23" formatCode="h:mm\ AM/PM"/>
    </dxf>
    <dxf>
      <fill>
        <patternFill patternType="solid">
          <fgColor indexed="64"/>
          <bgColor rgb="FFFFFF00"/>
        </patternFill>
      </fill>
    </dxf>
    <dxf>
      <fill>
        <patternFill patternType="solid">
          <fgColor indexed="64"/>
          <bgColor rgb="FFFFFF00"/>
        </patternFill>
      </fill>
    </dxf>
    <dxf>
      <fill>
        <patternFill patternType="solid">
          <fgColor indexed="64"/>
          <bgColor rgb="FFFFFF00"/>
        </patternFill>
      </fill>
    </dxf>
    <dxf>
      <alignment horizontal="left" vertical="center" textRotation="0" wrapText="1" indent="0" justifyLastLine="0" shrinkToFit="0" readingOrder="0"/>
    </dxf>
    <dxf>
      <fill>
        <patternFill patternType="solid">
          <fgColor indexed="64"/>
          <bgColor rgb="FFFFFF00"/>
        </patternFill>
      </fill>
    </dxf>
    <dxf>
      <numFmt numFmtId="0" formatCode="General"/>
    </dxf>
    <dxf>
      <numFmt numFmtId="2" formatCode="0.00"/>
      <fill>
        <patternFill patternType="solid">
          <fgColor indexed="64"/>
          <bgColor rgb="FFFFFF00"/>
        </patternFill>
      </fill>
    </dxf>
    <dxf>
      <numFmt numFmtId="2" formatCode="0.00"/>
    </dxf>
    <dxf>
      <numFmt numFmtId="23" formatCode="h:mm\ AM/PM"/>
      <fill>
        <patternFill patternType="solid">
          <fgColor indexed="64"/>
          <bgColor rgb="FFFFFF00"/>
        </patternFill>
      </fill>
    </dxf>
    <dxf>
      <numFmt numFmtId="23" formatCode="h:mm\ AM/PM"/>
    </dxf>
    <dxf>
      <numFmt numFmtId="23" formatCode="h:mm\ AM/PM"/>
      <fill>
        <patternFill patternType="solid">
          <fgColor indexed="64"/>
          <bgColor rgb="FFFFFF00"/>
        </patternFill>
      </fill>
    </dxf>
    <dxf>
      <numFmt numFmtId="23" formatCode="h:mm\ AM/PM"/>
    </dxf>
    <dxf>
      <fill>
        <patternFill patternType="solid">
          <fgColor indexed="64"/>
          <bgColor rgb="FFFFFF00"/>
        </patternFill>
      </fill>
    </dxf>
    <dxf>
      <fill>
        <patternFill patternType="solid">
          <fgColor indexed="64"/>
          <bgColor rgb="FFFFFF00"/>
        </patternFill>
      </fill>
    </dxf>
    <dxf>
      <fill>
        <patternFill patternType="solid">
          <fgColor indexed="64"/>
          <bgColor rgb="FFFFFF00"/>
        </patternFill>
      </fill>
    </dxf>
    <dxf>
      <alignment horizontal="left" vertical="center" textRotation="0" wrapText="1" indent="0" justifyLastLine="0" shrinkToFit="0" readingOrder="0"/>
    </dxf>
    <dxf>
      <fill>
        <patternFill patternType="solid">
          <fgColor indexed="64"/>
          <bgColor rgb="FFFFFF00"/>
        </patternFill>
      </fill>
    </dxf>
    <dxf>
      <numFmt numFmtId="0" formatCode="General"/>
    </dxf>
    <dxf>
      <numFmt numFmtId="2" formatCode="0.00"/>
      <fill>
        <patternFill patternType="solid">
          <fgColor indexed="64"/>
          <bgColor rgb="FFFFFF00"/>
        </patternFill>
      </fill>
    </dxf>
    <dxf>
      <numFmt numFmtId="2" formatCode="0.00"/>
    </dxf>
    <dxf>
      <numFmt numFmtId="23" formatCode="h:mm\ AM/PM"/>
      <fill>
        <patternFill patternType="solid">
          <fgColor indexed="64"/>
          <bgColor rgb="FFFFFF00"/>
        </patternFill>
      </fill>
    </dxf>
    <dxf>
      <numFmt numFmtId="23" formatCode="h:mm\ AM/PM"/>
    </dxf>
    <dxf>
      <numFmt numFmtId="23" formatCode="h:mm\ AM/PM"/>
      <fill>
        <patternFill patternType="solid">
          <fgColor indexed="64"/>
          <bgColor rgb="FFFFFF00"/>
        </patternFill>
      </fill>
    </dxf>
    <dxf>
      <numFmt numFmtId="23" formatCode="h:mm\ AM/PM"/>
    </dxf>
    <dxf>
      <fill>
        <patternFill patternType="solid">
          <fgColor indexed="64"/>
          <bgColor rgb="FFFFFF00"/>
        </patternFill>
      </fill>
    </dxf>
    <dxf>
      <fill>
        <patternFill patternType="solid">
          <fgColor indexed="64"/>
          <bgColor rgb="FFFFFF00"/>
        </patternFill>
      </fill>
    </dxf>
    <dxf>
      <fill>
        <patternFill patternType="solid">
          <fgColor indexed="64"/>
          <bgColor rgb="FFFFFF00"/>
        </patternFill>
      </fill>
    </dxf>
    <dxf>
      <alignment horizontal="left" vertical="center" textRotation="0" wrapText="1" indent="0" justifyLastLine="0" shrinkToFit="0" readingOrder="0"/>
    </dxf>
    <dxf>
      <fill>
        <patternFill patternType="solid">
          <fgColor indexed="64"/>
          <bgColor rgb="FFFFFF00"/>
        </patternFill>
      </fill>
    </dxf>
    <dxf>
      <numFmt numFmtId="0" formatCode="General"/>
    </dxf>
    <dxf>
      <numFmt numFmtId="2" formatCode="0.00"/>
      <fill>
        <patternFill patternType="solid">
          <fgColor indexed="64"/>
          <bgColor rgb="FFFFFF00"/>
        </patternFill>
      </fill>
    </dxf>
    <dxf>
      <numFmt numFmtId="2" formatCode="0.00"/>
    </dxf>
    <dxf>
      <numFmt numFmtId="23" formatCode="h:mm\ AM/PM"/>
      <fill>
        <patternFill patternType="solid">
          <fgColor indexed="64"/>
          <bgColor rgb="FFFFFF00"/>
        </patternFill>
      </fill>
    </dxf>
    <dxf>
      <numFmt numFmtId="23" formatCode="h:mm\ AM/PM"/>
    </dxf>
    <dxf>
      <numFmt numFmtId="23" formatCode="h:mm\ AM/PM"/>
      <fill>
        <patternFill patternType="solid">
          <fgColor indexed="64"/>
          <bgColor rgb="FFFFFF00"/>
        </patternFill>
      </fill>
    </dxf>
    <dxf>
      <numFmt numFmtId="23" formatCode="h:mm\ AM/PM"/>
    </dxf>
    <dxf>
      <fill>
        <patternFill patternType="solid">
          <fgColor indexed="64"/>
          <bgColor rgb="FFFFFF00"/>
        </patternFill>
      </fill>
    </dxf>
    <dxf>
      <fill>
        <patternFill patternType="solid">
          <fgColor indexed="64"/>
          <bgColor rgb="FFFFFF00"/>
        </patternFill>
      </fill>
    </dxf>
    <dxf>
      <fill>
        <patternFill patternType="solid">
          <fgColor indexed="64"/>
          <bgColor rgb="FFFFFF00"/>
        </patternFill>
      </fill>
    </dxf>
    <dxf>
      <alignment horizontal="left" vertical="center" textRotation="0" wrapText="1" indent="0" justifyLastLine="0" shrinkToFit="0" readingOrder="0"/>
    </dxf>
    <dxf>
      <fill>
        <patternFill patternType="solid">
          <fgColor indexed="64"/>
          <bgColor rgb="FFFFFF00"/>
        </patternFill>
      </fill>
    </dxf>
    <dxf>
      <numFmt numFmtId="0" formatCode="General"/>
    </dxf>
    <dxf>
      <numFmt numFmtId="2" formatCode="0.00"/>
      <fill>
        <patternFill patternType="solid">
          <fgColor indexed="64"/>
          <bgColor rgb="FFFFFF00"/>
        </patternFill>
      </fill>
    </dxf>
    <dxf>
      <numFmt numFmtId="2" formatCode="0.00"/>
    </dxf>
    <dxf>
      <numFmt numFmtId="23" formatCode="h:mm\ AM/PM"/>
      <fill>
        <patternFill patternType="solid">
          <fgColor indexed="64"/>
          <bgColor rgb="FFFFFF00"/>
        </patternFill>
      </fill>
    </dxf>
    <dxf>
      <numFmt numFmtId="23" formatCode="h:mm\ AM/PM"/>
    </dxf>
    <dxf>
      <numFmt numFmtId="23" formatCode="h:mm\ AM/PM"/>
      <fill>
        <patternFill patternType="solid">
          <fgColor indexed="64"/>
          <bgColor rgb="FFFFFF00"/>
        </patternFill>
      </fill>
    </dxf>
    <dxf>
      <numFmt numFmtId="23" formatCode="h:mm\ AM/PM"/>
    </dxf>
    <dxf>
      <fill>
        <patternFill patternType="solid">
          <fgColor indexed="64"/>
          <bgColor rgb="FFFFFF00"/>
        </patternFill>
      </fill>
    </dxf>
    <dxf>
      <fill>
        <patternFill patternType="solid">
          <fgColor indexed="64"/>
          <bgColor rgb="FFFFFF00"/>
        </patternFill>
      </fill>
    </dxf>
    <dxf>
      <fill>
        <patternFill patternType="solid">
          <fgColor indexed="64"/>
          <bgColor rgb="FFFFFF00"/>
        </patternFill>
      </fill>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2" formatCode="0.0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fill>
        <patternFill patternType="solid">
          <fgColor indexed="64"/>
          <bgColor theme="0"/>
        </patternFill>
      </fill>
      <border diagonalUp="0" diagonalDown="0" outline="0">
        <left/>
        <right style="thin">
          <color rgb="FFD7D7D7"/>
        </right>
        <top style="thin">
          <color rgb="FFD7D7D7"/>
        </top>
        <bottom style="thin">
          <color rgb="FFD7D7D7"/>
        </bottom>
      </border>
    </dxf>
    <dxf>
      <numFmt numFmtId="0" formatCode="General"/>
      <fill>
        <patternFill patternType="solid">
          <fgColor indexed="64"/>
          <bgColor theme="0"/>
        </patternFill>
      </fill>
      <border diagonalUp="0" diagonalDown="0">
        <left/>
        <right style="thin">
          <color rgb="FFD7D7D7"/>
        </right>
        <top style="thin">
          <color rgb="FFD7D7D7"/>
        </top>
        <bottom style="thin">
          <color rgb="FFD7D7D7"/>
        </bottom>
        <vertical/>
        <horizontal/>
      </border>
    </dxf>
    <dxf>
      <numFmt numFmtId="0" formatCode="General"/>
      <border diagonalUp="0" diagonalDown="0">
        <left/>
        <right style="thin">
          <color rgb="FFD7D7D7"/>
        </right>
        <top/>
        <bottom/>
        <vertical/>
        <horizontal/>
      </border>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0" formatCode="General"/>
    </dxf>
    <dxf>
      <numFmt numFmtId="2" formatCode="0.00"/>
    </dxf>
    <dxf>
      <numFmt numFmtId="2" formatCode="0.00"/>
    </dxf>
    <dxf>
      <numFmt numFmtId="23" formatCode="h:mm\ AM/PM"/>
    </dxf>
    <dxf>
      <numFmt numFmtId="23" formatCode="h:mm\ AM/PM"/>
    </dxf>
    <dxf>
      <numFmt numFmtId="23" formatCode="h:mm\ AM/PM"/>
    </dxf>
    <dxf>
      <numFmt numFmtId="23" formatCode="h:mm\ AM/PM"/>
    </dxf>
    <dxf>
      <alignment horizontal="left" vertical="center" textRotation="0" wrapText="1" indent="0" justifyLastLine="0" shrinkToFit="0" readingOrder="0"/>
    </dxf>
    <dxf>
      <numFmt numFmtId="1" formatCode="0"/>
    </dxf>
    <dxf>
      <numFmt numFmtId="1" formatCode="0"/>
    </dxf>
    <dxf>
      <numFmt numFmtId="1" formatCode="0"/>
    </dxf>
    <dxf>
      <numFmt numFmtId="1" formatCode="0"/>
    </dxf>
    <dxf>
      <numFmt numFmtId="1" formatCode="0"/>
    </dxf>
    <dxf>
      <numFmt numFmtId="172" formatCode="mmm\.d"/>
    </dxf>
    <dxf>
      <alignment horizontal="left" vertical="center" textRotation="0" wrapText="1" indent="0" justifyLastLine="0" shrinkToFit="0" readingOrder="0"/>
    </dxf>
    <dxf>
      <numFmt numFmtId="19" formatCode="m/d/yyyy"/>
    </dxf>
    <dxf>
      <border outline="0">
        <top style="thin">
          <color theme="8" tint="0.39997558519241921"/>
        </top>
      </border>
    </dxf>
    <dxf>
      <border outline="0">
        <bottom style="thin">
          <color theme="8" tint="0.39997558519241921"/>
        </bottom>
      </border>
    </dxf>
    <dxf>
      <font>
        <b/>
        <i val="0"/>
        <strike val="0"/>
        <condense val="0"/>
        <extend val="0"/>
        <outline val="0"/>
        <shadow val="0"/>
        <u val="none"/>
        <vertAlign val="baseline"/>
        <sz val="14"/>
        <color theme="1"/>
        <name val="Times New Roman"/>
        <family val="2"/>
        <scheme val="none"/>
      </font>
      <fill>
        <patternFill patternType="solid">
          <fgColor theme="8" tint="0.79998168889431442"/>
          <bgColor theme="8" tint="0.79998168889431442"/>
        </patternFill>
      </fill>
      <alignment horizontal="left" vertical="center" textRotation="0" wrapText="1" indent="0" justifyLastLine="0" shrinkToFit="0" readingOrder="0"/>
      <border diagonalUp="0" diagonalDown="0" outline="0">
        <left style="thin">
          <color theme="8" tint="0.39997558519241921"/>
        </left>
        <right style="thin">
          <color theme="8" tint="0.39997558519241921"/>
        </right>
        <top/>
        <bottom/>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bgColor rgb="FFFF0000"/>
        </patternFill>
      </fill>
    </dxf>
  </dxfs>
  <tableStyles count="0" defaultTableStyle="TableStyleMedium2" defaultPivotStyle="PivotStyleLight16"/>
  <colors>
    <mruColors>
      <color rgb="FFD7D7D7"/>
      <color rgb="FFECE5FF"/>
      <color rgb="FFE7FEBE"/>
      <color rgb="FFFBAE03"/>
      <color rgb="FFFF3333"/>
      <color rgb="FFFFC1BB"/>
      <color rgb="FFDBCDFF"/>
      <color rgb="FFBDFBC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6.xml"/><Relationship Id="rId39" Type="http://schemas.openxmlformats.org/officeDocument/2006/relationships/customXml" Target="../customXml/item1.xml"/><Relationship Id="rId21" Type="http://schemas.openxmlformats.org/officeDocument/2006/relationships/pivotCacheDefinition" Target="pivotCache/pivotCacheDefinition1.xml"/><Relationship Id="rId34" Type="http://schemas.microsoft.com/office/2017/06/relationships/rdRichValue" Target="richData/rdrichvalue.xml"/><Relationship Id="rId42" Type="http://schemas.openxmlformats.org/officeDocument/2006/relationships/customXml" Target="../customXml/item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onnections" Target="connections.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4.xml"/><Relationship Id="rId32" Type="http://schemas.openxmlformats.org/officeDocument/2006/relationships/sheetMetadata" Target="metadata.xml"/><Relationship Id="rId37" Type="http://schemas.openxmlformats.org/officeDocument/2006/relationships/powerPivotData" Target="model/item.data"/><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3.xml"/><Relationship Id="rId28" Type="http://schemas.openxmlformats.org/officeDocument/2006/relationships/theme" Target="theme/theme1.xml"/><Relationship Id="rId36"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2.xml"/><Relationship Id="rId27" Type="http://schemas.openxmlformats.org/officeDocument/2006/relationships/pivotCacheDefinition" Target="pivotCache/pivotCacheDefinition7.xml"/><Relationship Id="rId30" Type="http://schemas.openxmlformats.org/officeDocument/2006/relationships/styles" Target="styles.xml"/><Relationship Id="rId35" Type="http://schemas.microsoft.com/office/2017/06/relationships/rdRichValueStructure" Target="richData/rdrichvaluestructure.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5.xml"/><Relationship Id="rId33" Type="http://schemas.microsoft.com/office/2022/10/relationships/richValueRel" Target="richData/richValueRel.xml"/><Relationship Id="rId38"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 Analysis 1.xlsm]Sheet4!PivotTable6</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Cumulative Total</a:t>
            </a:r>
            <a:r>
              <a:rPr lang="en-US" baseline="0"/>
              <a:t> Safe Man Hours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SA"/>
            </a:p>
          </c:txPr>
          <c:dLblPos val="b"/>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6858705161854769E-2"/>
          <c:y val="0.2401367016622922"/>
          <c:w val="0.7169741907261592"/>
          <c:h val="0.42367417614464858"/>
        </c:manualLayout>
      </c:layout>
      <c:lineChart>
        <c:grouping val="stacked"/>
        <c:varyColors val="0"/>
        <c:ser>
          <c:idx val="0"/>
          <c:order val="0"/>
          <c:tx>
            <c:strRef>
              <c:f>Sheet4!$B$6</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SA"/>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Sheet4!$A$7:$A$19</c:f>
              <c:strCache>
                <c:ptCount val="12"/>
                <c:pt idx="0">
                  <c:v>1/20/2025</c:v>
                </c:pt>
                <c:pt idx="1">
                  <c:v>1/21/2025</c:v>
                </c:pt>
                <c:pt idx="2">
                  <c:v>1/22/2025</c:v>
                </c:pt>
                <c:pt idx="3">
                  <c:v>1/23/2025</c:v>
                </c:pt>
                <c:pt idx="4">
                  <c:v>1/24/2025</c:v>
                </c:pt>
                <c:pt idx="5">
                  <c:v>1/25/2025</c:v>
                </c:pt>
                <c:pt idx="6">
                  <c:v>1/26/2025</c:v>
                </c:pt>
                <c:pt idx="7">
                  <c:v>1/27/2025</c:v>
                </c:pt>
                <c:pt idx="8">
                  <c:v>1/28/2025</c:v>
                </c:pt>
                <c:pt idx="9">
                  <c:v>1/29/2025</c:v>
                </c:pt>
                <c:pt idx="10">
                  <c:v>1/30/2025</c:v>
                </c:pt>
                <c:pt idx="11">
                  <c:v>1/31/2025</c:v>
                </c:pt>
              </c:strCache>
            </c:strRef>
          </c:cat>
          <c:val>
            <c:numRef>
              <c:f>Sheet4!$B$7:$B$19</c:f>
              <c:numCache>
                <c:formatCode>General</c:formatCode>
                <c:ptCount val="12"/>
                <c:pt idx="0">
                  <c:v>4061</c:v>
                </c:pt>
                <c:pt idx="1">
                  <c:v>4313</c:v>
                </c:pt>
                <c:pt idx="2">
                  <c:v>4557</c:v>
                </c:pt>
                <c:pt idx="3">
                  <c:v>4800</c:v>
                </c:pt>
                <c:pt idx="4">
                  <c:v>4992</c:v>
                </c:pt>
                <c:pt idx="5">
                  <c:v>5235</c:v>
                </c:pt>
                <c:pt idx="6">
                  <c:v>5479</c:v>
                </c:pt>
                <c:pt idx="7">
                  <c:v>5722</c:v>
                </c:pt>
                <c:pt idx="8">
                  <c:v>5973</c:v>
                </c:pt>
                <c:pt idx="9">
                  <c:v>6224</c:v>
                </c:pt>
                <c:pt idx="10">
                  <c:v>6475</c:v>
                </c:pt>
                <c:pt idx="11">
                  <c:v>6491</c:v>
                </c:pt>
              </c:numCache>
            </c:numRef>
          </c:val>
          <c:smooth val="0"/>
          <c:extLst>
            <c:ext xmlns:c16="http://schemas.microsoft.com/office/drawing/2014/chart" uri="{C3380CC4-5D6E-409C-BE32-E72D297353CC}">
              <c16:uniqueId val="{00000000-D128-441F-95C4-6B568A42555E}"/>
            </c:ext>
          </c:extLst>
        </c:ser>
        <c:dLbls>
          <c:showLegendKey val="0"/>
          <c:showVal val="0"/>
          <c:showCatName val="0"/>
          <c:showSerName val="0"/>
          <c:showPercent val="0"/>
          <c:showBubbleSize val="0"/>
        </c:dLbls>
        <c:marker val="1"/>
        <c:smooth val="0"/>
        <c:axId val="1413632688"/>
        <c:axId val="1413629808"/>
      </c:lineChart>
      <c:catAx>
        <c:axId val="1413632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ar-SA"/>
          </a:p>
        </c:txPr>
        <c:crossAx val="1413629808"/>
        <c:crosses val="autoZero"/>
        <c:auto val="1"/>
        <c:lblAlgn val="ctr"/>
        <c:lblOffset val="100"/>
        <c:noMultiLvlLbl val="0"/>
      </c:catAx>
      <c:valAx>
        <c:axId val="14136298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ar-SA"/>
          </a:p>
        </c:txPr>
        <c:crossAx val="14136326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ar-SA"/>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ar-SA"/>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[Data Analysis 1.xlsm]Pivot Tables!PivotTable3</c:name>
    <c:fmtId val="0"/>
  </c:pivotSource>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Cumulative Total Safe Man Hours</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ar-SA"/>
        </a:p>
      </c:txPr>
    </c:title>
    <c:autoTitleDeleted val="0"/>
    <c:pivotFmts>
      <c:pivotFmt>
        <c:idx val="0"/>
        <c:spPr>
          <a:ln w="22225" cap="rnd">
            <a:solidFill>
              <a:schemeClr val="accent2"/>
            </a:solidFill>
            <a:round/>
          </a:ln>
          <a:effectLst/>
        </c:spPr>
        <c:marker>
          <c:symbol val="diamond"/>
          <c:size val="6"/>
          <c:spPr>
            <a:solidFill>
              <a:schemeClr val="accent1"/>
            </a:solidFill>
            <a:ln w="952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ar-SA"/>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1"/>
          <c:showVal val="1"/>
          <c:showCatName val="1"/>
          <c:showSerName val="1"/>
          <c:showPercent val="1"/>
          <c:showBubbleSize val="1"/>
          <c:extLst>
            <c:ext xmlns:c15="http://schemas.microsoft.com/office/drawing/2012/chart" uri="{CE6537A1-D6FC-4f65-9D91-7224C49458BB}"/>
          </c:extLst>
        </c:dLbl>
      </c:pivotFmt>
      <c:pivotFmt>
        <c:idx val="2"/>
      </c:pivotFmt>
      <c:pivotFmt>
        <c:idx val="3"/>
        <c:dLbl>
          <c:idx val="0"/>
          <c:layout>
            <c:manualLayout>
              <c:x val="-4.4645373872853333E-2"/>
              <c:y val="4.082294485223737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ar-SA"/>
            </a:p>
          </c:txPr>
          <c:dLblPos val="r"/>
          <c:showLegendKey val="0"/>
          <c:showVal val="1"/>
          <c:showCatName val="0"/>
          <c:showSerName val="0"/>
          <c:showPercent val="0"/>
          <c:showBubbleSize val="0"/>
          <c:extLst>
            <c:ext xmlns:c15="http://schemas.microsoft.com/office/drawing/2012/chart" uri="{CE6537A1-D6FC-4f65-9D91-7224C49458BB}"/>
          </c:extLst>
        </c:dLbl>
      </c:pivotFmt>
      <c:pivotFmt>
        <c:idx val="4"/>
        <c:dLbl>
          <c:idx val="0"/>
          <c:layout>
            <c:manualLayout>
              <c:x val="-5.2812210556911814E-2"/>
              <c:y val="3.628706209087766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ar-SA"/>
            </a:p>
          </c:txPr>
          <c:dLblPos val="r"/>
          <c:showLegendKey val="0"/>
          <c:showVal val="1"/>
          <c:showCatName val="0"/>
          <c:showSerName val="0"/>
          <c:showPercent val="0"/>
          <c:showBubbleSize val="0"/>
          <c:extLst>
            <c:ext xmlns:c15="http://schemas.microsoft.com/office/drawing/2012/chart" uri="{CE6537A1-D6FC-4f65-9D91-7224C49458BB}"/>
          </c:extLst>
        </c:dLbl>
      </c:pivotFmt>
      <c:pivotFmt>
        <c:idx val="5"/>
        <c:dLbl>
          <c:idx val="0"/>
          <c:layout>
            <c:manualLayout>
              <c:x val="-5.2812210556911814E-2"/>
              <c:y val="3.628706209087766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ar-SA"/>
            </a:p>
          </c:txPr>
          <c:dLblPos val="r"/>
          <c:showLegendKey val="0"/>
          <c:showVal val="1"/>
          <c:showCatName val="0"/>
          <c:showSerName val="0"/>
          <c:showPercent val="0"/>
          <c:showBubbleSize val="0"/>
          <c:extLst>
            <c:ext xmlns:c15="http://schemas.microsoft.com/office/drawing/2012/chart" uri="{CE6537A1-D6FC-4f65-9D91-7224C49458BB}"/>
          </c:extLst>
        </c:dLbl>
      </c:pivotFmt>
      <c:pivotFmt>
        <c:idx val="6"/>
        <c:dLbl>
          <c:idx val="0"/>
          <c:layout>
            <c:manualLayout>
              <c:x val="-5.2812210556911911E-2"/>
              <c:y val="3.628706209087766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ar-SA"/>
            </a:p>
          </c:txPr>
          <c:dLblPos val="r"/>
          <c:showLegendKey val="0"/>
          <c:showVal val="1"/>
          <c:showCatName val="0"/>
          <c:showSerName val="0"/>
          <c:showPercent val="0"/>
          <c:showBubbleSize val="0"/>
          <c:extLst>
            <c:ext xmlns:c15="http://schemas.microsoft.com/office/drawing/2012/chart" uri="{CE6537A1-D6FC-4f65-9D91-7224C49458BB}"/>
          </c:extLst>
        </c:dLbl>
      </c:pivotFmt>
      <c:pivotFmt>
        <c:idx val="7"/>
        <c:dLbl>
          <c:idx val="0"/>
          <c:layout>
            <c:manualLayout>
              <c:x val="-5.2812210556911814E-2"/>
              <c:y val="4.082294485223737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ar-SA"/>
            </a:p>
          </c:txPr>
          <c:dLblPos val="r"/>
          <c:showLegendKey val="0"/>
          <c:showVal val="1"/>
          <c:showCatName val="0"/>
          <c:showSerName val="0"/>
          <c:showPercent val="0"/>
          <c:showBubbleSize val="0"/>
          <c:extLst>
            <c:ext xmlns:c15="http://schemas.microsoft.com/office/drawing/2012/chart" uri="{CE6537A1-D6FC-4f65-9D91-7224C49458BB}"/>
          </c:extLst>
        </c:dLbl>
      </c:pivotFmt>
      <c:pivotFmt>
        <c:idx val="8"/>
        <c:dLbl>
          <c:idx val="0"/>
          <c:layout>
            <c:manualLayout>
              <c:x val="-5.5534489451598015E-2"/>
              <c:y val="4.535882761359715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ar-SA"/>
            </a:p>
          </c:txPr>
          <c:dLblPos val="r"/>
          <c:showLegendKey val="0"/>
          <c:showVal val="1"/>
          <c:showCatName val="0"/>
          <c:showSerName val="0"/>
          <c:showPercent val="0"/>
          <c:showBubbleSize val="0"/>
          <c:extLst>
            <c:ext xmlns:c15="http://schemas.microsoft.com/office/drawing/2012/chart" uri="{CE6537A1-D6FC-4f65-9D91-7224C49458BB}"/>
          </c:extLst>
        </c:dLbl>
      </c:pivotFmt>
      <c:pivotFmt>
        <c:idx val="9"/>
        <c:dLbl>
          <c:idx val="0"/>
          <c:layout>
            <c:manualLayout>
              <c:x val="-5.5534489451597988E-2"/>
              <c:y val="4.5358827613596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ar-SA"/>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854840586991922"/>
          <c:y val="0.35760685396886172"/>
          <c:w val="0.70900403390287547"/>
          <c:h val="0.45845738556003507"/>
        </c:manualLayout>
      </c:layout>
      <c:lineChart>
        <c:grouping val="standard"/>
        <c:varyColors val="0"/>
        <c:ser>
          <c:idx val="0"/>
          <c:order val="0"/>
          <c:tx>
            <c:strRef>
              <c:f>'Pivot Tables'!$G$13</c:f>
              <c:strCache>
                <c:ptCount val="1"/>
                <c:pt idx="0">
                  <c:v>Total</c:v>
                </c:pt>
              </c:strCache>
            </c:strRef>
          </c:tx>
          <c:spPr>
            <a:ln w="22225" cap="rnd">
              <a:solidFill>
                <a:schemeClr val="accent2"/>
              </a:solidFill>
              <a:round/>
            </a:ln>
            <a:effectLst/>
          </c:spPr>
          <c:marker>
            <c:symbol val="diamond"/>
            <c:size val="6"/>
            <c:spPr>
              <a:solidFill>
                <a:schemeClr val="accent1"/>
              </a:solidFill>
              <a:ln w="952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ar-SA"/>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 Tables'!$F$14:$F$19</c:f>
              <c:strCache>
                <c:ptCount val="5"/>
                <c:pt idx="0">
                  <c:v>6/10/2025</c:v>
                </c:pt>
                <c:pt idx="1">
                  <c:v>6/11/2025</c:v>
                </c:pt>
                <c:pt idx="2">
                  <c:v>6/12/2025</c:v>
                </c:pt>
                <c:pt idx="3">
                  <c:v>6/13/2025</c:v>
                </c:pt>
                <c:pt idx="4">
                  <c:v>6/14/2025</c:v>
                </c:pt>
              </c:strCache>
            </c:strRef>
          </c:cat>
          <c:val>
            <c:numRef>
              <c:f>'Pivot Tables'!$G$14:$G$19</c:f>
              <c:numCache>
                <c:formatCode>General</c:formatCode>
                <c:ptCount val="5"/>
                <c:pt idx="0">
                  <c:v>30363</c:v>
                </c:pt>
                <c:pt idx="1">
                  <c:v>30570</c:v>
                </c:pt>
                <c:pt idx="2">
                  <c:v>30767</c:v>
                </c:pt>
                <c:pt idx="3">
                  <c:v>30767</c:v>
                </c:pt>
                <c:pt idx="4">
                  <c:v>30957</c:v>
                </c:pt>
              </c:numCache>
            </c:numRef>
          </c:val>
          <c:smooth val="0"/>
          <c:extLst>
            <c:ext xmlns:c16="http://schemas.microsoft.com/office/drawing/2014/chart" uri="{C3380CC4-5D6E-409C-BE32-E72D297353CC}">
              <c16:uniqueId val="{00000000-3988-436B-A27B-FDFF685A2240}"/>
            </c:ext>
          </c:extLst>
        </c:ser>
        <c:dLbls>
          <c:dLblPos val="ctr"/>
          <c:showLegendKey val="0"/>
          <c:showVal val="1"/>
          <c:showCatName val="0"/>
          <c:showSerName val="0"/>
          <c:showPercent val="0"/>
          <c:showBubbleSize val="0"/>
        </c:dLbls>
        <c:marker val="1"/>
        <c:smooth val="0"/>
        <c:axId val="23717920"/>
        <c:axId val="23718880"/>
      </c:lineChart>
      <c:catAx>
        <c:axId val="237179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ar-SA"/>
          </a:p>
        </c:txPr>
        <c:crossAx val="23718880"/>
        <c:crosses val="autoZero"/>
        <c:auto val="1"/>
        <c:lblAlgn val="ctr"/>
        <c:lblOffset val="100"/>
        <c:noMultiLvlLbl val="0"/>
      </c:catAx>
      <c:valAx>
        <c:axId val="23718880"/>
        <c:scaling>
          <c:orientation val="minMax"/>
        </c:scaling>
        <c:delete val="0"/>
        <c:axPos val="l"/>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ar-SA"/>
          </a:p>
        </c:txPr>
        <c:crossAx val="237179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ar-SA"/>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tx1">
          <a:lumMod val="15000"/>
          <a:lumOff val="85000"/>
        </a:schemeClr>
      </a:solidFill>
      <a:round/>
    </a:ln>
    <a:effectLst/>
  </c:spPr>
  <c:txPr>
    <a:bodyPr/>
    <a:lstStyle/>
    <a:p>
      <a:pPr>
        <a:defRPr/>
      </a:pPr>
      <a:endParaRPr lang="ar-SA"/>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 Analysis 1.xlsm]Pivot Tables!PivotTable1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ar-SA"/>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SA"/>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s>
    <c:plotArea>
      <c:layout/>
      <c:pieChart>
        <c:varyColors val="1"/>
        <c:ser>
          <c:idx val="0"/>
          <c:order val="0"/>
          <c:tx>
            <c:strRef>
              <c:f>'Pivot Tables'!$B$3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2AB-480D-AE54-89EE28F93AE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2AB-480D-AE54-89EE28F93AE0}"/>
              </c:ext>
            </c:extLst>
          </c:dPt>
          <c:cat>
            <c:strRef>
              <c:f>'Pivot Tables'!$A$4:$A$6</c:f>
              <c:strCache>
                <c:ptCount val="2"/>
                <c:pt idx="0">
                  <c:v>Corrective Maintenance of HVAC </c:v>
                </c:pt>
                <c:pt idx="1">
                  <c:v>Preventive Maintenance of HVAC </c:v>
                </c:pt>
              </c:strCache>
            </c:strRef>
          </c:cat>
          <c:val>
            <c:numRef>
              <c:f>'Pivot Tables'!$B$4:$B$6</c:f>
              <c:numCache>
                <c:formatCode>General</c:formatCode>
                <c:ptCount val="2"/>
                <c:pt idx="0">
                  <c:v>20</c:v>
                </c:pt>
                <c:pt idx="1">
                  <c:v>10</c:v>
                </c:pt>
              </c:numCache>
            </c:numRef>
          </c:val>
          <c:extLst>
            <c:ext xmlns:c16="http://schemas.microsoft.com/office/drawing/2014/chart" uri="{C3380CC4-5D6E-409C-BE32-E72D297353CC}">
              <c16:uniqueId val="{00000000-6096-4274-BD4B-C4B61AE9EEF6}"/>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ar-SA"/>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ar-SA"/>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Toolbox Talks – Q1 2025</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ar-SA"/>
        </a:p>
      </c:txPr>
    </c:title>
    <c:autoTitleDeleted val="0"/>
    <c:plotArea>
      <c:layout/>
      <c:barChart>
        <c:barDir val="col"/>
        <c:grouping val="clustered"/>
        <c:varyColors val="0"/>
        <c:ser>
          <c:idx val="0"/>
          <c:order val="0"/>
          <c:tx>
            <c:strRef>
              <c:f>'Pivot Tables'!$Q$6</c:f>
              <c:strCache>
                <c:ptCount val="1"/>
                <c:pt idx="0">
                  <c:v>Corrective Maintenance</c:v>
                </c:pt>
              </c:strCache>
            </c:strRef>
          </c:tx>
          <c:spPr>
            <a:solidFill>
              <a:srgbClr val="FF0000"/>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ar-SA"/>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 Tables'!$P$7:$P$9</c:f>
              <c:strCache>
                <c:ptCount val="3"/>
                <c:pt idx="0">
                  <c:v>Jan</c:v>
                </c:pt>
                <c:pt idx="1">
                  <c:v>Feb</c:v>
                </c:pt>
                <c:pt idx="2">
                  <c:v>Mar</c:v>
                </c:pt>
              </c:strCache>
            </c:strRef>
          </c:cat>
          <c:val>
            <c:numRef>
              <c:f>'Pivot Tables'!$Q$7:$Q$9</c:f>
              <c:numCache>
                <c:formatCode>General</c:formatCode>
                <c:ptCount val="3"/>
                <c:pt idx="0">
                  <c:v>47</c:v>
                </c:pt>
                <c:pt idx="1">
                  <c:v>87</c:v>
                </c:pt>
                <c:pt idx="2">
                  <c:v>114</c:v>
                </c:pt>
              </c:numCache>
            </c:numRef>
          </c:val>
          <c:extLst>
            <c:ext xmlns:c16="http://schemas.microsoft.com/office/drawing/2014/chart" uri="{C3380CC4-5D6E-409C-BE32-E72D297353CC}">
              <c16:uniqueId val="{00000000-C371-4CA0-A75D-77BBA5A6B5F6}"/>
            </c:ext>
          </c:extLst>
        </c:ser>
        <c:ser>
          <c:idx val="1"/>
          <c:order val="1"/>
          <c:tx>
            <c:strRef>
              <c:f>'Pivot Tables'!$R$6</c:f>
              <c:strCache>
                <c:ptCount val="1"/>
                <c:pt idx="0">
                  <c:v>Preventive Maintenance</c:v>
                </c:pt>
              </c:strCache>
            </c:strRef>
          </c:tx>
          <c:spPr>
            <a:solidFill>
              <a:schemeClr val="accent5">
                <a:lumMod val="75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ar-SA"/>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 Tables'!$P$7:$P$9</c:f>
              <c:strCache>
                <c:ptCount val="3"/>
                <c:pt idx="0">
                  <c:v>Jan</c:v>
                </c:pt>
                <c:pt idx="1">
                  <c:v>Feb</c:v>
                </c:pt>
                <c:pt idx="2">
                  <c:v>Mar</c:v>
                </c:pt>
              </c:strCache>
            </c:strRef>
          </c:cat>
          <c:val>
            <c:numRef>
              <c:f>'Pivot Tables'!$R$7:$R$9</c:f>
              <c:numCache>
                <c:formatCode>General</c:formatCode>
                <c:ptCount val="3"/>
                <c:pt idx="0">
                  <c:v>13</c:v>
                </c:pt>
                <c:pt idx="1">
                  <c:v>69</c:v>
                </c:pt>
                <c:pt idx="2">
                  <c:v>42</c:v>
                </c:pt>
              </c:numCache>
            </c:numRef>
          </c:val>
          <c:extLst>
            <c:ext xmlns:c16="http://schemas.microsoft.com/office/drawing/2014/chart" uri="{C3380CC4-5D6E-409C-BE32-E72D297353CC}">
              <c16:uniqueId val="{00000001-C371-4CA0-A75D-77BBA5A6B5F6}"/>
            </c:ext>
          </c:extLst>
        </c:ser>
        <c:dLbls>
          <c:dLblPos val="outEnd"/>
          <c:showLegendKey val="0"/>
          <c:showVal val="1"/>
          <c:showCatName val="0"/>
          <c:showSerName val="0"/>
          <c:showPercent val="0"/>
          <c:showBubbleSize val="0"/>
        </c:dLbls>
        <c:gapWidth val="100"/>
        <c:overlap val="-24"/>
        <c:axId val="235512944"/>
        <c:axId val="235513424"/>
      </c:barChart>
      <c:catAx>
        <c:axId val="23551294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ar-SA"/>
          </a:p>
        </c:txPr>
        <c:crossAx val="235513424"/>
        <c:crosses val="autoZero"/>
        <c:auto val="1"/>
        <c:lblAlgn val="ctr"/>
        <c:lblOffset val="100"/>
        <c:noMultiLvlLbl val="0"/>
      </c:catAx>
      <c:valAx>
        <c:axId val="23551342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ar-SA"/>
          </a:p>
        </c:txPr>
        <c:crossAx val="2355129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ar-SA"/>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ar-SA"/>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[Data Analysis 1.xlsm]Pivot Tables!PivotTable6</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1st Quarter TBT Sessions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ar-SA"/>
        </a:p>
      </c:txPr>
    </c:title>
    <c:autoTitleDeleted val="0"/>
    <c:pivotFmts>
      <c:pivotFmt>
        <c:idx val="0"/>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ar-SA"/>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tint val="77000"/>
            </a:schemeClr>
          </a:solidFill>
          <a:ln w="19050">
            <a:solidFill>
              <a:schemeClr val="lt1"/>
            </a:solidFill>
          </a:ln>
          <a:effectLst/>
        </c:spPr>
        <c:dLbl>
          <c:idx val="0"/>
          <c:layout>
            <c:manualLayout>
              <c:x val="-0.11282624081680151"/>
              <c:y val="-8.9282928318046226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ar-SA"/>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shade val="76000"/>
            </a:schemeClr>
          </a:solidFill>
          <a:ln w="19050">
            <a:solidFill>
              <a:schemeClr val="lt1"/>
            </a:solidFill>
          </a:ln>
          <a:effectLst/>
        </c:spPr>
        <c:dLbl>
          <c:idx val="0"/>
          <c:layout>
            <c:manualLayout>
              <c:x val="7.8404150395561922E-2"/>
              <c:y val="6.8684064962837632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ar-SA"/>
            </a:p>
          </c:txPr>
          <c:showLegendKey val="0"/>
          <c:showVal val="1"/>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'Pivot Tables'!$O$199</c:f>
              <c:strCache>
                <c:ptCount val="1"/>
                <c:pt idx="0">
                  <c:v>Total</c:v>
                </c:pt>
              </c:strCache>
            </c:strRef>
          </c:tx>
          <c:dPt>
            <c:idx val="0"/>
            <c:bubble3D val="0"/>
            <c:spPr>
              <a:solidFill>
                <a:schemeClr val="accent6">
                  <a:tint val="77000"/>
                </a:schemeClr>
              </a:solidFill>
              <a:ln w="19050">
                <a:solidFill>
                  <a:schemeClr val="lt1"/>
                </a:solidFill>
              </a:ln>
              <a:effectLst/>
            </c:spPr>
            <c:extLst>
              <c:ext xmlns:c16="http://schemas.microsoft.com/office/drawing/2014/chart" uri="{C3380CC4-5D6E-409C-BE32-E72D297353CC}">
                <c16:uniqueId val="{00000002-40F8-4DEB-B105-147DA759E516}"/>
              </c:ext>
            </c:extLst>
          </c:dPt>
          <c:dPt>
            <c:idx val="1"/>
            <c:bubble3D val="0"/>
            <c:spPr>
              <a:solidFill>
                <a:schemeClr val="accent6">
                  <a:shade val="76000"/>
                </a:schemeClr>
              </a:solidFill>
              <a:ln w="19050">
                <a:solidFill>
                  <a:schemeClr val="lt1"/>
                </a:solidFill>
              </a:ln>
              <a:effectLst/>
            </c:spPr>
            <c:extLst>
              <c:ext xmlns:c16="http://schemas.microsoft.com/office/drawing/2014/chart" uri="{C3380CC4-5D6E-409C-BE32-E72D297353CC}">
                <c16:uniqueId val="{00000003-40F8-4DEB-B105-147DA759E516}"/>
              </c:ext>
            </c:extLst>
          </c:dPt>
          <c:dLbls>
            <c:dLbl>
              <c:idx val="0"/>
              <c:layout>
                <c:manualLayout>
                  <c:x val="-0.11282624081680151"/>
                  <c:y val="-8.928292831804622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40F8-4DEB-B105-147DA759E516}"/>
                </c:ext>
              </c:extLst>
            </c:dLbl>
            <c:dLbl>
              <c:idx val="1"/>
              <c:layout>
                <c:manualLayout>
                  <c:x val="7.8404150395561922E-2"/>
                  <c:y val="6.868406496283763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40F8-4DEB-B105-147DA759E516}"/>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ar-SA"/>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Tables'!$N$200:$N$202</c:f>
              <c:strCache>
                <c:ptCount val="2"/>
                <c:pt idx="0">
                  <c:v>Corrective Maintenance of HVAC </c:v>
                </c:pt>
                <c:pt idx="1">
                  <c:v>Preventive Maintenance of HVAC </c:v>
                </c:pt>
              </c:strCache>
            </c:strRef>
          </c:cat>
          <c:val>
            <c:numRef>
              <c:f>'Pivot Tables'!$O$200:$O$202</c:f>
              <c:numCache>
                <c:formatCode>General</c:formatCode>
                <c:ptCount val="2"/>
                <c:pt idx="0">
                  <c:v>290</c:v>
                </c:pt>
                <c:pt idx="1">
                  <c:v>149</c:v>
                </c:pt>
              </c:numCache>
            </c:numRef>
          </c:val>
          <c:extLst>
            <c:ext xmlns:c16="http://schemas.microsoft.com/office/drawing/2014/chart" uri="{C3380CC4-5D6E-409C-BE32-E72D297353CC}">
              <c16:uniqueId val="{00000000-40F8-4DEB-B105-147DA759E516}"/>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ar-SA"/>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ar-SA"/>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 Analysis 1.xlsm]Pivot Tables!PivotTable2</c:name>
    <c:fmtId val="0"/>
  </c:pivotSource>
  <c:chart>
    <c:title>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ar-SA"/>
        </a:p>
      </c:txPr>
    </c:title>
    <c:autoTitleDeleted val="0"/>
    <c:pivotFmts>
      <c:pivotFmt>
        <c:idx val="0"/>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ar-SA"/>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'Pivot Tables'!$N$215</c:f>
              <c:strCache>
                <c:ptCount val="1"/>
                <c:pt idx="0">
                  <c:v>Total</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cat>
            <c:strRef>
              <c:f>'Pivot Tables'!$M$216:$M$306</c:f>
              <c:strCache>
                <c:ptCount val="90"/>
                <c:pt idx="0">
                  <c:v>1/1/2025</c:v>
                </c:pt>
                <c:pt idx="1">
                  <c:v>1/2/2025</c:v>
                </c:pt>
                <c:pt idx="2">
                  <c:v>1/3/2025</c:v>
                </c:pt>
                <c:pt idx="3">
                  <c:v>1/4/2025</c:v>
                </c:pt>
                <c:pt idx="4">
                  <c:v>1/5/2025</c:v>
                </c:pt>
                <c:pt idx="5">
                  <c:v>1/6/2025</c:v>
                </c:pt>
                <c:pt idx="6">
                  <c:v>1/7/2025</c:v>
                </c:pt>
                <c:pt idx="7">
                  <c:v>1/8/2025</c:v>
                </c:pt>
                <c:pt idx="8">
                  <c:v>1/9/2025</c:v>
                </c:pt>
                <c:pt idx="9">
                  <c:v>1/10/2025</c:v>
                </c:pt>
                <c:pt idx="10">
                  <c:v>1/11/2025</c:v>
                </c:pt>
                <c:pt idx="11">
                  <c:v>1/12/2025</c:v>
                </c:pt>
                <c:pt idx="12">
                  <c:v>1/13/2025</c:v>
                </c:pt>
                <c:pt idx="13">
                  <c:v>1/14/2025</c:v>
                </c:pt>
                <c:pt idx="14">
                  <c:v>1/15/2025</c:v>
                </c:pt>
                <c:pt idx="15">
                  <c:v>1/16/2025</c:v>
                </c:pt>
                <c:pt idx="16">
                  <c:v>1/17/2025</c:v>
                </c:pt>
                <c:pt idx="17">
                  <c:v>1/18/2025</c:v>
                </c:pt>
                <c:pt idx="18">
                  <c:v>1/19/2025</c:v>
                </c:pt>
                <c:pt idx="19">
                  <c:v>1/20/2025</c:v>
                </c:pt>
                <c:pt idx="20">
                  <c:v>1/21/2025</c:v>
                </c:pt>
                <c:pt idx="21">
                  <c:v>1/22/2025</c:v>
                </c:pt>
                <c:pt idx="22">
                  <c:v>1/23/2025</c:v>
                </c:pt>
                <c:pt idx="23">
                  <c:v>1/24/2025</c:v>
                </c:pt>
                <c:pt idx="24">
                  <c:v>1/25/2025</c:v>
                </c:pt>
                <c:pt idx="25">
                  <c:v>1/26/2025</c:v>
                </c:pt>
                <c:pt idx="26">
                  <c:v>1/27/2025</c:v>
                </c:pt>
                <c:pt idx="27">
                  <c:v>1/28/2025</c:v>
                </c:pt>
                <c:pt idx="28">
                  <c:v>1/29/2025</c:v>
                </c:pt>
                <c:pt idx="29">
                  <c:v>1/30/2025</c:v>
                </c:pt>
                <c:pt idx="30">
                  <c:v>1/31/2025</c:v>
                </c:pt>
                <c:pt idx="31">
                  <c:v>2/1/2025</c:v>
                </c:pt>
                <c:pt idx="32">
                  <c:v>2/2/2025</c:v>
                </c:pt>
                <c:pt idx="33">
                  <c:v>2/3/2025</c:v>
                </c:pt>
                <c:pt idx="34">
                  <c:v>2/4/2025</c:v>
                </c:pt>
                <c:pt idx="35">
                  <c:v>2/5/2025</c:v>
                </c:pt>
                <c:pt idx="36">
                  <c:v>2/6/2025</c:v>
                </c:pt>
                <c:pt idx="37">
                  <c:v>2/7/2025</c:v>
                </c:pt>
                <c:pt idx="38">
                  <c:v>2/8/2025</c:v>
                </c:pt>
                <c:pt idx="39">
                  <c:v>2/9/2025</c:v>
                </c:pt>
                <c:pt idx="40">
                  <c:v>2/10/2025</c:v>
                </c:pt>
                <c:pt idx="41">
                  <c:v>2/11/2025</c:v>
                </c:pt>
                <c:pt idx="42">
                  <c:v>2/12/2025</c:v>
                </c:pt>
                <c:pt idx="43">
                  <c:v>2/13/2025</c:v>
                </c:pt>
                <c:pt idx="44">
                  <c:v>2/14/2025</c:v>
                </c:pt>
                <c:pt idx="45">
                  <c:v>2/15/2025</c:v>
                </c:pt>
                <c:pt idx="46">
                  <c:v>2/16/2025</c:v>
                </c:pt>
                <c:pt idx="47">
                  <c:v>2/17/2025</c:v>
                </c:pt>
                <c:pt idx="48">
                  <c:v>2/18/2025</c:v>
                </c:pt>
                <c:pt idx="49">
                  <c:v>2/19/2025</c:v>
                </c:pt>
                <c:pt idx="50">
                  <c:v>2/20/2025</c:v>
                </c:pt>
                <c:pt idx="51">
                  <c:v>2/21/2025</c:v>
                </c:pt>
                <c:pt idx="52">
                  <c:v>2/22/2025</c:v>
                </c:pt>
                <c:pt idx="53">
                  <c:v>2/23/2025</c:v>
                </c:pt>
                <c:pt idx="54">
                  <c:v>2/24/2025</c:v>
                </c:pt>
                <c:pt idx="55">
                  <c:v>2/25/2025</c:v>
                </c:pt>
                <c:pt idx="56">
                  <c:v>2/26/2025</c:v>
                </c:pt>
                <c:pt idx="57">
                  <c:v>2/27/2025</c:v>
                </c:pt>
                <c:pt idx="58">
                  <c:v>2/28/2025</c:v>
                </c:pt>
                <c:pt idx="59">
                  <c:v>3/1/2025</c:v>
                </c:pt>
                <c:pt idx="60">
                  <c:v>3/2/2025</c:v>
                </c:pt>
                <c:pt idx="61">
                  <c:v>3/3/2025</c:v>
                </c:pt>
                <c:pt idx="62">
                  <c:v>3/4/2025</c:v>
                </c:pt>
                <c:pt idx="63">
                  <c:v>3/5/2025</c:v>
                </c:pt>
                <c:pt idx="64">
                  <c:v>3/6/2025</c:v>
                </c:pt>
                <c:pt idx="65">
                  <c:v>3/7/2025</c:v>
                </c:pt>
                <c:pt idx="66">
                  <c:v>3/8/2025</c:v>
                </c:pt>
                <c:pt idx="67">
                  <c:v>3/9/2025</c:v>
                </c:pt>
                <c:pt idx="68">
                  <c:v>3/10/2025</c:v>
                </c:pt>
                <c:pt idx="69">
                  <c:v>3/11/2025</c:v>
                </c:pt>
                <c:pt idx="70">
                  <c:v>3/12/2025</c:v>
                </c:pt>
                <c:pt idx="71">
                  <c:v>3/13/2025</c:v>
                </c:pt>
                <c:pt idx="72">
                  <c:v>3/14/2025</c:v>
                </c:pt>
                <c:pt idx="73">
                  <c:v>3/15/2025</c:v>
                </c:pt>
                <c:pt idx="74">
                  <c:v>3/16/2025</c:v>
                </c:pt>
                <c:pt idx="75">
                  <c:v>3/17/2025</c:v>
                </c:pt>
                <c:pt idx="76">
                  <c:v>3/18/2025</c:v>
                </c:pt>
                <c:pt idx="77">
                  <c:v>3/19/2025</c:v>
                </c:pt>
                <c:pt idx="78">
                  <c:v>3/20/2025</c:v>
                </c:pt>
                <c:pt idx="79">
                  <c:v>3/21/2025</c:v>
                </c:pt>
                <c:pt idx="80">
                  <c:v>3/22/2025</c:v>
                </c:pt>
                <c:pt idx="81">
                  <c:v>3/23/2025</c:v>
                </c:pt>
                <c:pt idx="82">
                  <c:v>3/24/2025</c:v>
                </c:pt>
                <c:pt idx="83">
                  <c:v>3/25/2025</c:v>
                </c:pt>
                <c:pt idx="84">
                  <c:v>3/26/2025</c:v>
                </c:pt>
                <c:pt idx="85">
                  <c:v>3/27/2025</c:v>
                </c:pt>
                <c:pt idx="86">
                  <c:v>3/28/2025</c:v>
                </c:pt>
                <c:pt idx="87">
                  <c:v>3/29/2025</c:v>
                </c:pt>
                <c:pt idx="88">
                  <c:v>3/30/2025</c:v>
                </c:pt>
                <c:pt idx="89">
                  <c:v>3/31/2025</c:v>
                </c:pt>
              </c:strCache>
            </c:strRef>
          </c:cat>
          <c:val>
            <c:numRef>
              <c:f>'Pivot Tables'!$N$216:$N$306</c:f>
              <c:numCache>
                <c:formatCode>General</c:formatCode>
                <c:ptCount val="90"/>
                <c:pt idx="0">
                  <c:v>211</c:v>
                </c:pt>
                <c:pt idx="1">
                  <c:v>430</c:v>
                </c:pt>
                <c:pt idx="2">
                  <c:v>494</c:v>
                </c:pt>
                <c:pt idx="3">
                  <c:v>648</c:v>
                </c:pt>
                <c:pt idx="4">
                  <c:v>843</c:v>
                </c:pt>
                <c:pt idx="5">
                  <c:v>1054</c:v>
                </c:pt>
                <c:pt idx="6">
                  <c:v>1273</c:v>
                </c:pt>
                <c:pt idx="7">
                  <c:v>1492</c:v>
                </c:pt>
                <c:pt idx="8">
                  <c:v>1711</c:v>
                </c:pt>
                <c:pt idx="9">
                  <c:v>1791</c:v>
                </c:pt>
                <c:pt idx="10">
                  <c:v>1930</c:v>
                </c:pt>
                <c:pt idx="11">
                  <c:v>2149</c:v>
                </c:pt>
                <c:pt idx="12">
                  <c:v>2376</c:v>
                </c:pt>
                <c:pt idx="13">
                  <c:v>2611</c:v>
                </c:pt>
                <c:pt idx="14">
                  <c:v>2838</c:v>
                </c:pt>
                <c:pt idx="15">
                  <c:v>3073</c:v>
                </c:pt>
                <c:pt idx="16">
                  <c:v>3233</c:v>
                </c:pt>
                <c:pt idx="17">
                  <c:v>3460</c:v>
                </c:pt>
                <c:pt idx="18">
                  <c:v>3711</c:v>
                </c:pt>
                <c:pt idx="19">
                  <c:v>3962</c:v>
                </c:pt>
                <c:pt idx="20">
                  <c:v>4213</c:v>
                </c:pt>
                <c:pt idx="21">
                  <c:v>4456</c:v>
                </c:pt>
                <c:pt idx="22">
                  <c:v>4699</c:v>
                </c:pt>
                <c:pt idx="23">
                  <c:v>4891</c:v>
                </c:pt>
                <c:pt idx="24">
                  <c:v>5134</c:v>
                </c:pt>
                <c:pt idx="25">
                  <c:v>5377</c:v>
                </c:pt>
                <c:pt idx="26">
                  <c:v>5620</c:v>
                </c:pt>
                <c:pt idx="27">
                  <c:v>5871</c:v>
                </c:pt>
                <c:pt idx="28">
                  <c:v>6122</c:v>
                </c:pt>
                <c:pt idx="29">
                  <c:v>6373</c:v>
                </c:pt>
                <c:pt idx="30">
                  <c:v>6389</c:v>
                </c:pt>
                <c:pt idx="31">
                  <c:v>6616</c:v>
                </c:pt>
                <c:pt idx="32">
                  <c:v>6867</c:v>
                </c:pt>
                <c:pt idx="33">
                  <c:v>7102</c:v>
                </c:pt>
                <c:pt idx="34">
                  <c:v>7361</c:v>
                </c:pt>
                <c:pt idx="35">
                  <c:v>7620</c:v>
                </c:pt>
                <c:pt idx="36">
                  <c:v>7879</c:v>
                </c:pt>
                <c:pt idx="37">
                  <c:v>7959</c:v>
                </c:pt>
                <c:pt idx="38">
                  <c:v>8114</c:v>
                </c:pt>
                <c:pt idx="39">
                  <c:v>8373</c:v>
                </c:pt>
                <c:pt idx="40">
                  <c:v>8632</c:v>
                </c:pt>
                <c:pt idx="41">
                  <c:v>8891</c:v>
                </c:pt>
                <c:pt idx="42">
                  <c:v>9142</c:v>
                </c:pt>
                <c:pt idx="43">
                  <c:v>9390</c:v>
                </c:pt>
                <c:pt idx="44">
                  <c:v>9390</c:v>
                </c:pt>
                <c:pt idx="45">
                  <c:v>9671</c:v>
                </c:pt>
                <c:pt idx="46">
                  <c:v>9942</c:v>
                </c:pt>
                <c:pt idx="47">
                  <c:v>10229</c:v>
                </c:pt>
                <c:pt idx="48">
                  <c:v>10524</c:v>
                </c:pt>
                <c:pt idx="49">
                  <c:v>10791</c:v>
                </c:pt>
                <c:pt idx="50">
                  <c:v>11076</c:v>
                </c:pt>
                <c:pt idx="51">
                  <c:v>11346</c:v>
                </c:pt>
                <c:pt idx="52">
                  <c:v>11578</c:v>
                </c:pt>
                <c:pt idx="53">
                  <c:v>11877</c:v>
                </c:pt>
                <c:pt idx="54">
                  <c:v>12178</c:v>
                </c:pt>
                <c:pt idx="55">
                  <c:v>12479</c:v>
                </c:pt>
                <c:pt idx="56">
                  <c:v>12780</c:v>
                </c:pt>
                <c:pt idx="57">
                  <c:v>13073</c:v>
                </c:pt>
                <c:pt idx="58">
                  <c:v>13249</c:v>
                </c:pt>
                <c:pt idx="59">
                  <c:v>13401</c:v>
                </c:pt>
                <c:pt idx="60">
                  <c:v>13604</c:v>
                </c:pt>
                <c:pt idx="61">
                  <c:v>13812</c:v>
                </c:pt>
                <c:pt idx="62">
                  <c:v>14022</c:v>
                </c:pt>
                <c:pt idx="63">
                  <c:v>14225</c:v>
                </c:pt>
                <c:pt idx="64">
                  <c:v>14421</c:v>
                </c:pt>
                <c:pt idx="65">
                  <c:v>14491</c:v>
                </c:pt>
                <c:pt idx="66">
                  <c:v>14619</c:v>
                </c:pt>
                <c:pt idx="67">
                  <c:v>14815</c:v>
                </c:pt>
                <c:pt idx="68">
                  <c:v>15023</c:v>
                </c:pt>
                <c:pt idx="69">
                  <c:v>15221</c:v>
                </c:pt>
                <c:pt idx="70">
                  <c:v>15433</c:v>
                </c:pt>
                <c:pt idx="71">
                  <c:v>15645</c:v>
                </c:pt>
                <c:pt idx="72">
                  <c:v>15725</c:v>
                </c:pt>
                <c:pt idx="73">
                  <c:v>15860</c:v>
                </c:pt>
                <c:pt idx="74">
                  <c:v>16072</c:v>
                </c:pt>
                <c:pt idx="75">
                  <c:v>16284</c:v>
                </c:pt>
                <c:pt idx="76">
                  <c:v>16489</c:v>
                </c:pt>
                <c:pt idx="77">
                  <c:v>16694</c:v>
                </c:pt>
                <c:pt idx="78">
                  <c:v>16878</c:v>
                </c:pt>
                <c:pt idx="79">
                  <c:v>16958</c:v>
                </c:pt>
                <c:pt idx="80">
                  <c:v>17072</c:v>
                </c:pt>
                <c:pt idx="81">
                  <c:v>17263</c:v>
                </c:pt>
                <c:pt idx="82">
                  <c:v>17468</c:v>
                </c:pt>
                <c:pt idx="83">
                  <c:v>17680</c:v>
                </c:pt>
                <c:pt idx="84">
                  <c:v>17892</c:v>
                </c:pt>
                <c:pt idx="85">
                  <c:v>18104</c:v>
                </c:pt>
                <c:pt idx="86">
                  <c:v>18184</c:v>
                </c:pt>
                <c:pt idx="87">
                  <c:v>18298</c:v>
                </c:pt>
                <c:pt idx="88">
                  <c:v>18306</c:v>
                </c:pt>
                <c:pt idx="89">
                  <c:v>18322</c:v>
                </c:pt>
              </c:numCache>
            </c:numRef>
          </c:val>
          <c:smooth val="0"/>
          <c:extLst>
            <c:ext xmlns:c16="http://schemas.microsoft.com/office/drawing/2014/chart" uri="{C3380CC4-5D6E-409C-BE32-E72D297353CC}">
              <c16:uniqueId val="{00000003-4779-4345-A18E-D1391D0C3C45}"/>
            </c:ext>
          </c:extLst>
        </c:ser>
        <c:dLbls>
          <c:showLegendKey val="0"/>
          <c:showVal val="0"/>
          <c:showCatName val="0"/>
          <c:showSerName val="0"/>
          <c:showPercent val="0"/>
          <c:showBubbleSize val="0"/>
        </c:dLbls>
        <c:marker val="1"/>
        <c:smooth val="0"/>
        <c:axId val="1308023792"/>
        <c:axId val="1308020432"/>
      </c:lineChart>
      <c:catAx>
        <c:axId val="130802379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ar-SA"/>
          </a:p>
        </c:txPr>
        <c:crossAx val="1308020432"/>
        <c:crosses val="autoZero"/>
        <c:auto val="1"/>
        <c:lblAlgn val="ctr"/>
        <c:lblOffset val="100"/>
        <c:noMultiLvlLbl val="0"/>
      </c:catAx>
      <c:valAx>
        <c:axId val="1308020432"/>
        <c:scaling>
          <c:orientation val="minMax"/>
        </c:scaling>
        <c:delete val="0"/>
        <c:axPos val="l"/>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ar-SA"/>
          </a:p>
        </c:txPr>
        <c:crossAx val="13080237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ar-SA"/>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tx1">
          <a:lumMod val="15000"/>
          <a:lumOff val="85000"/>
        </a:schemeClr>
      </a:solidFill>
      <a:round/>
    </a:ln>
    <a:effectLst/>
  </c:spPr>
  <c:txPr>
    <a:bodyPr/>
    <a:lstStyle/>
    <a:p>
      <a:pPr>
        <a:defRPr/>
      </a:pPr>
      <a:endParaRPr lang="ar-SA"/>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 Analysis 1.xlsm]Pivot Tables!PivotTable7</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ar-SA"/>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bg1"/>
                  </a:solidFill>
                  <a:latin typeface="+mn-lt"/>
                  <a:ea typeface="+mn-ea"/>
                  <a:cs typeface="+mn-cs"/>
                </a:defRPr>
              </a:pPr>
              <a:endParaRPr lang="ar-SA"/>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s>
    <c:plotArea>
      <c:layout/>
      <c:pieChart>
        <c:varyColors val="1"/>
        <c:ser>
          <c:idx val="0"/>
          <c:order val="0"/>
          <c:tx>
            <c:strRef>
              <c:f>'Pivot Tables'!$P$71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1A8-495A-8B40-E8090646132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1A8-495A-8B40-E8090646132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1A8-495A-8B40-E8090646132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1A8-495A-8B40-E8090646132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1A8-495A-8B40-E8090646132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1A8-495A-8B40-E8090646132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1A8-495A-8B40-E8090646132B}"/>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61A8-495A-8B40-E8090646132B}"/>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61A8-495A-8B40-E8090646132B}"/>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61A8-495A-8B40-E8090646132B}"/>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61A8-495A-8B40-E8090646132B}"/>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61A8-495A-8B40-E8090646132B}"/>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61A8-495A-8B40-E8090646132B}"/>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61A8-495A-8B40-E8090646132B}"/>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61A8-495A-8B40-E8090646132B}"/>
              </c:ext>
            </c:extLst>
          </c:dPt>
          <c:dLbls>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bg1"/>
                    </a:solidFill>
                    <a:latin typeface="+mn-lt"/>
                    <a:ea typeface="+mn-ea"/>
                    <a:cs typeface="+mn-cs"/>
                  </a:defRPr>
                </a:pPr>
                <a:endParaRPr lang="ar-SA"/>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multiLvlStrRef>
              <c:f>'Pivot Tables'!$O$72:$O$90</c:f>
              <c:multiLvlStrCache>
                <c:ptCount val="15"/>
                <c:lvl>
                  <c:pt idx="0">
                    <c:v>CM Activity of HVAC </c:v>
                  </c:pt>
                  <c:pt idx="1">
                    <c:v>CM Activity of HVAC  - D 301-1 &amp; D 301-2 Wash &amp; Change Building</c:v>
                  </c:pt>
                  <c:pt idx="2">
                    <c:v>CM Activity of HVAC  - D204 Jackup Leg Shop</c:v>
                  </c:pt>
                  <c:pt idx="3">
                    <c:v>CM Activity of HVAC  - Fire Station</c:v>
                  </c:pt>
                  <c:pt idx="4">
                    <c:v>CM Activity of HVAC  - Outfitting Shop &amp; Warehouse</c:v>
                  </c:pt>
                  <c:pt idx="5">
                    <c:v>CM Activity of HVAC  - Production Office</c:v>
                  </c:pt>
                  <c:pt idx="6">
                    <c:v>CM Activity of HVAC - (D 301)</c:v>
                  </c:pt>
                  <c:pt idx="7">
                    <c:v>CM Activity of HVAC - A Block</c:v>
                  </c:pt>
                  <c:pt idx="8">
                    <c:v>CM Activity of HVAC - A Block - Jalboot 1 206 TR</c:v>
                  </c:pt>
                  <c:pt idx="9">
                    <c:v>CM Activity of HVAC - B Block</c:v>
                  </c:pt>
                  <c:pt idx="10">
                    <c:v>CM Activity of HVAC - A Block - Jalboot 1 206 TR</c:v>
                  </c:pt>
                  <c:pt idx="11">
                    <c:v>CM Activity of HVAC - A Block - Sanbook 1 214C</c:v>
                  </c:pt>
                  <c:pt idx="12">
                    <c:v>PM Activity of HVAC - Baiss 2</c:v>
                  </c:pt>
                  <c:pt idx="13">
                    <c:v>PM Activity of HVAC - Baiss 4</c:v>
                  </c:pt>
                  <c:pt idx="14">
                    <c:v>PM Activity of HVAC - Boom 7</c:v>
                  </c:pt>
                </c:lvl>
                <c:lvl>
                  <c:pt idx="0">
                    <c:v>Corrective Maintenance of HVAC </c:v>
                  </c:pt>
                  <c:pt idx="10">
                    <c:v>Corrective Maintenance of HVAC  - Blower Motor Change</c:v>
                  </c:pt>
                  <c:pt idx="12">
                    <c:v>Preventive Maintenance of HVAC </c:v>
                  </c:pt>
                </c:lvl>
              </c:multiLvlStrCache>
            </c:multiLvlStrRef>
          </c:cat>
          <c:val>
            <c:numRef>
              <c:f>'Pivot Tables'!$P$72:$P$90</c:f>
              <c:numCache>
                <c:formatCode>General</c:formatCode>
                <c:ptCount val="15"/>
                <c:pt idx="0">
                  <c:v>14</c:v>
                </c:pt>
                <c:pt idx="1">
                  <c:v>1</c:v>
                </c:pt>
                <c:pt idx="2">
                  <c:v>1</c:v>
                </c:pt>
                <c:pt idx="3">
                  <c:v>1</c:v>
                </c:pt>
                <c:pt idx="4">
                  <c:v>1</c:v>
                </c:pt>
                <c:pt idx="5">
                  <c:v>1</c:v>
                </c:pt>
                <c:pt idx="6">
                  <c:v>1</c:v>
                </c:pt>
                <c:pt idx="7">
                  <c:v>14</c:v>
                </c:pt>
                <c:pt idx="8">
                  <c:v>1</c:v>
                </c:pt>
                <c:pt idx="9">
                  <c:v>14</c:v>
                </c:pt>
                <c:pt idx="10">
                  <c:v>1</c:v>
                </c:pt>
                <c:pt idx="11">
                  <c:v>1</c:v>
                </c:pt>
                <c:pt idx="12">
                  <c:v>5</c:v>
                </c:pt>
                <c:pt idx="13">
                  <c:v>2</c:v>
                </c:pt>
                <c:pt idx="14">
                  <c:v>2</c:v>
                </c:pt>
              </c:numCache>
            </c:numRef>
          </c:val>
          <c:extLst>
            <c:ext xmlns:c16="http://schemas.microsoft.com/office/drawing/2014/chart" uri="{C3380CC4-5D6E-409C-BE32-E72D297353CC}">
              <c16:uniqueId val="{00000000-8FAE-4FCB-8D55-B8D5F11867FF}"/>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j-cs"/>
            </a:defRPr>
          </a:pPr>
          <a:endParaRPr lang="ar-SA"/>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ar-SA"/>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 Analysis 1.xlsm]Pivot Tables!PivotTable5</c:name>
    <c:fmtId val="0"/>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1" i="0" u="none" strike="noStrike" kern="1200" spc="100" baseline="0">
                <a:solidFill>
                  <a:sysClr val="window" lastClr="FFFFFF">
                    <a:lumMod val="95000"/>
                  </a:sysClr>
                </a:solidFill>
                <a:effectLst>
                  <a:outerShdw blurRad="50800" dist="38100" dir="5400000" algn="t" rotWithShape="0">
                    <a:prstClr val="black">
                      <a:alpha val="40000"/>
                    </a:prstClr>
                  </a:outerShdw>
                </a:effectLst>
                <a:latin typeface="+mn-lt"/>
                <a:ea typeface="+mn-ea"/>
                <a:cs typeface="+mn-cs"/>
              </a:defRPr>
            </a:pPr>
            <a:r>
              <a:rPr lang="en-US" sz="1600" b="1" i="0" u="none" strike="noStrike" kern="1200" spc="100" baseline="0">
                <a:solidFill>
                  <a:sysClr val="window" lastClr="FFFFFF">
                    <a:lumMod val="95000"/>
                  </a:sysClr>
                </a:solidFill>
                <a:effectLst>
                  <a:outerShdw blurRad="50800" dist="38100" dir="5400000" algn="t" rotWithShape="0">
                    <a:prstClr val="black">
                      <a:alpha val="40000"/>
                    </a:prstClr>
                  </a:outerShdw>
                </a:effectLst>
              </a:rPr>
              <a:t>TBT Sessions: Corrective vs. Preventive Maintenance</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1" i="0" u="none" strike="noStrike" kern="1200" spc="100" baseline="0">
              <a:solidFill>
                <a:sysClr val="window" lastClr="FFFFFF">
                  <a:lumMod val="95000"/>
                </a:sysClr>
              </a:solidFill>
              <a:effectLst>
                <a:outerShdw blurRad="50800" dist="38100" dir="5400000" algn="t" rotWithShape="0">
                  <a:prstClr val="black">
                    <a:alpha val="40000"/>
                  </a:prstClr>
                </a:outerShdw>
              </a:effectLst>
              <a:latin typeface="+mn-lt"/>
              <a:ea typeface="+mn-ea"/>
              <a:cs typeface="+mn-cs"/>
            </a:defRPr>
          </a:pPr>
          <a:endParaRPr lang="ar-SA"/>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ar-SA"/>
            </a:p>
          </c:txPr>
          <c:showLegendKey val="0"/>
          <c:showVal val="0"/>
          <c:showCatName val="0"/>
          <c:showSerName val="0"/>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'Pivot Tables'!$Q$127</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8DBC-4727-A6F6-39695EB7D77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8DBC-4727-A6F6-39695EB7D77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8DBC-4727-A6F6-39695EB7D77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ar-SA"/>
              </a:p>
            </c:txP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'Pivot Tables'!$P$128:$P$131</c:f>
              <c:strCache>
                <c:ptCount val="3"/>
                <c:pt idx="0">
                  <c:v>Corrective Maintenance of HVAC </c:v>
                </c:pt>
                <c:pt idx="1">
                  <c:v>Preventive Maintenance of HVAC </c:v>
                </c:pt>
                <c:pt idx="2">
                  <c:v>(blank)</c:v>
                </c:pt>
              </c:strCache>
            </c:strRef>
          </c:cat>
          <c:val>
            <c:numRef>
              <c:f>'Pivot Tables'!$Q$128:$Q$131</c:f>
              <c:numCache>
                <c:formatCode>General</c:formatCode>
                <c:ptCount val="3"/>
                <c:pt idx="0">
                  <c:v>15</c:v>
                </c:pt>
                <c:pt idx="1">
                  <c:v>1</c:v>
                </c:pt>
              </c:numCache>
            </c:numRef>
          </c:val>
          <c:extLst>
            <c:ext xmlns:c16="http://schemas.microsoft.com/office/drawing/2014/chart" uri="{C3380CC4-5D6E-409C-BE32-E72D297353CC}">
              <c16:uniqueId val="{00000000-7AB8-4DBB-8010-ED5D0CD5A9E2}"/>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ar-SA"/>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ar-SA"/>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ar-SA"/>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SA"/>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v>Total</c:v>
          </c:tx>
          <c:spPr>
            <a:solidFill>
              <a:schemeClr val="accent1"/>
            </a:solidFill>
            <a:ln>
              <a:noFill/>
            </a:ln>
            <a:effectLst/>
          </c:spPr>
          <c:invertIfNegative val="0"/>
          <c:cat>
            <c:strLit>
              <c:ptCount val="31"/>
              <c:pt idx="0">
                <c:v>Abdulilah</c:v>
              </c:pt>
              <c:pt idx="1">
                <c:v>Adnan</c:v>
              </c:pt>
              <c:pt idx="2">
                <c:v>Afzal</c:v>
              </c:pt>
              <c:pt idx="3">
                <c:v>Anthony</c:v>
              </c:pt>
              <c:pt idx="4">
                <c:v>Arbaaz</c:v>
              </c:pt>
              <c:pt idx="5">
                <c:v>Asif</c:v>
              </c:pt>
              <c:pt idx="6">
                <c:v>Danish</c:v>
              </c:pt>
              <c:pt idx="7">
                <c:v>Dinnies</c:v>
              </c:pt>
              <c:pt idx="8">
                <c:v>Erickson</c:v>
              </c:pt>
              <c:pt idx="9">
                <c:v>Faheem</c:v>
              </c:pt>
              <c:pt idx="10">
                <c:v>George</c:v>
              </c:pt>
              <c:pt idx="11">
                <c:v>GhurahuGond</c:v>
              </c:pt>
              <c:pt idx="12">
                <c:v>Hassan</c:v>
              </c:pt>
              <c:pt idx="13">
                <c:v>Jaffar</c:v>
              </c:pt>
              <c:pt idx="14">
                <c:v>Kumar</c:v>
              </c:pt>
              <c:pt idx="15">
                <c:v>Mahfooz</c:v>
              </c:pt>
              <c:pt idx="16">
                <c:v>Mario</c:v>
              </c:pt>
              <c:pt idx="17">
                <c:v>Mokarram</c:v>
              </c:pt>
              <c:pt idx="18">
                <c:v>Mustakim</c:v>
              </c:pt>
              <c:pt idx="19">
                <c:v>Naque</c:v>
              </c:pt>
              <c:pt idx="20">
                <c:v>NasirBatwale</c:v>
              </c:pt>
              <c:pt idx="21">
                <c:v>Nayaz</c:v>
              </c:pt>
              <c:pt idx="22">
                <c:v>Nirmal</c:v>
              </c:pt>
              <c:pt idx="23">
                <c:v>Rizwan</c:v>
              </c:pt>
              <c:pt idx="24">
                <c:v>Sadik</c:v>
              </c:pt>
              <c:pt idx="25">
                <c:v>Sadiq</c:v>
              </c:pt>
              <c:pt idx="26">
                <c:v>Sadique</c:v>
              </c:pt>
              <c:pt idx="27">
                <c:v>Salman</c:v>
              </c:pt>
              <c:pt idx="28">
                <c:v>Sardar</c:v>
              </c:pt>
              <c:pt idx="29">
                <c:v>Wassem</c:v>
              </c:pt>
              <c:pt idx="30">
                <c:v>Zubair</c:v>
              </c:pt>
            </c:strLit>
          </c:cat>
          <c:val>
            <c:numLit>
              <c:formatCode>General</c:formatCode>
              <c:ptCount val="31"/>
              <c:pt idx="0">
                <c:v>4</c:v>
              </c:pt>
              <c:pt idx="1">
                <c:v>31</c:v>
              </c:pt>
              <c:pt idx="2">
                <c:v>27</c:v>
              </c:pt>
              <c:pt idx="3">
                <c:v>23</c:v>
              </c:pt>
              <c:pt idx="4">
                <c:v>27</c:v>
              </c:pt>
              <c:pt idx="5">
                <c:v>25</c:v>
              </c:pt>
              <c:pt idx="6">
                <c:v>34</c:v>
              </c:pt>
              <c:pt idx="7">
                <c:v>16</c:v>
              </c:pt>
              <c:pt idx="8">
                <c:v>23</c:v>
              </c:pt>
              <c:pt idx="9">
                <c:v>28</c:v>
              </c:pt>
              <c:pt idx="10">
                <c:v>22</c:v>
              </c:pt>
              <c:pt idx="11">
                <c:v>21</c:v>
              </c:pt>
              <c:pt idx="12">
                <c:v>3</c:v>
              </c:pt>
              <c:pt idx="13">
                <c:v>27</c:v>
              </c:pt>
              <c:pt idx="14">
                <c:v>30</c:v>
              </c:pt>
              <c:pt idx="15">
                <c:v>44</c:v>
              </c:pt>
              <c:pt idx="16">
                <c:v>22</c:v>
              </c:pt>
              <c:pt idx="17">
                <c:v>33</c:v>
              </c:pt>
              <c:pt idx="18">
                <c:v>26</c:v>
              </c:pt>
              <c:pt idx="19">
                <c:v>27</c:v>
              </c:pt>
              <c:pt idx="20">
                <c:v>24</c:v>
              </c:pt>
              <c:pt idx="21">
                <c:v>16</c:v>
              </c:pt>
              <c:pt idx="22">
                <c:v>16</c:v>
              </c:pt>
              <c:pt idx="23">
                <c:v>24</c:v>
              </c:pt>
              <c:pt idx="24">
                <c:v>13</c:v>
              </c:pt>
              <c:pt idx="25">
                <c:v>18</c:v>
              </c:pt>
              <c:pt idx="26">
                <c:v>5</c:v>
              </c:pt>
              <c:pt idx="27">
                <c:v>32</c:v>
              </c:pt>
              <c:pt idx="28">
                <c:v>25</c:v>
              </c:pt>
              <c:pt idx="29">
                <c:v>21</c:v>
              </c:pt>
              <c:pt idx="30">
                <c:v>42</c:v>
              </c:pt>
            </c:numLit>
          </c:val>
          <c:extLst>
            <c:ext xmlns:c16="http://schemas.microsoft.com/office/drawing/2014/chart" uri="{C3380CC4-5D6E-409C-BE32-E72D297353CC}">
              <c16:uniqueId val="{00000000-841A-497F-A1DB-51F6B88E728B}"/>
            </c:ext>
          </c:extLst>
        </c:ser>
        <c:dLbls>
          <c:showLegendKey val="0"/>
          <c:showVal val="0"/>
          <c:showCatName val="0"/>
          <c:showSerName val="0"/>
          <c:showPercent val="0"/>
          <c:showBubbleSize val="0"/>
        </c:dLbls>
        <c:gapWidth val="150"/>
        <c:overlap val="100"/>
        <c:axId val="2145283136"/>
        <c:axId val="2145284096"/>
      </c:barChart>
      <c:catAx>
        <c:axId val="21452831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ar-SA"/>
          </a:p>
        </c:txPr>
        <c:crossAx val="2145284096"/>
        <c:crosses val="autoZero"/>
        <c:auto val="1"/>
        <c:lblAlgn val="ctr"/>
        <c:lblOffset val="100"/>
        <c:noMultiLvlLbl val="0"/>
      </c:catAx>
      <c:valAx>
        <c:axId val="21452840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ar-SA"/>
          </a:p>
        </c:txPr>
        <c:crossAx val="21452831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ar-SA"/>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ar-SA"/>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1">
  <a:schemeClr val="accent1"/>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withinLinearReversed" id="26">
  <a:schemeClr val="accent6"/>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Spin" dx="31" fmlaLink="$F$2" max="30000" min="2" page="10" val="2"/>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7" Type="http://schemas.openxmlformats.org/officeDocument/2006/relationships/chart" Target="../charts/chart8.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5" Type="http://schemas.openxmlformats.org/officeDocument/2006/relationships/chart" Target="../charts/chart6.xml"/><Relationship Id="rId4" Type="http://schemas.openxmlformats.org/officeDocument/2006/relationships/chart" Target="../charts/chart5.xml"/></Relationships>
</file>

<file path=xl/drawings/_rels/drawing5.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9525</xdr:colOff>
      <xdr:row>19</xdr:row>
      <xdr:rowOff>92075</xdr:rowOff>
    </xdr:from>
    <xdr:to>
      <xdr:col>3</xdr:col>
      <xdr:colOff>536575</xdr:colOff>
      <xdr:row>31</xdr:row>
      <xdr:rowOff>92075</xdr:rowOff>
    </xdr:to>
    <xdr:graphicFrame macro="">
      <xdr:nvGraphicFramePr>
        <xdr:cNvPr id="3" name="Chart 2">
          <a:extLst>
            <a:ext uri="{FF2B5EF4-FFF2-40B4-BE49-F238E27FC236}">
              <a16:creationId xmlns:a16="http://schemas.microsoft.com/office/drawing/2014/main" id="{C2CA6E1D-BABC-B22C-D82E-97C26BFF9E6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7</xdr:col>
      <xdr:colOff>425450</xdr:colOff>
      <xdr:row>12</xdr:row>
      <xdr:rowOff>28123</xdr:rowOff>
    </xdr:from>
    <xdr:to>
      <xdr:col>11</xdr:col>
      <xdr:colOff>129721</xdr:colOff>
      <xdr:row>24</xdr:row>
      <xdr:rowOff>49894</xdr:rowOff>
    </xdr:to>
    <xdr:graphicFrame macro="">
      <xdr:nvGraphicFramePr>
        <xdr:cNvPr id="6" name="Chart 5">
          <a:extLst>
            <a:ext uri="{FF2B5EF4-FFF2-40B4-BE49-F238E27FC236}">
              <a16:creationId xmlns:a16="http://schemas.microsoft.com/office/drawing/2014/main" id="{DE53D637-96D7-6C47-C66E-3410A00910B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117929</xdr:colOff>
      <xdr:row>7</xdr:row>
      <xdr:rowOff>39008</xdr:rowOff>
    </xdr:from>
    <xdr:to>
      <xdr:col>2</xdr:col>
      <xdr:colOff>181429</xdr:colOff>
      <xdr:row>19</xdr:row>
      <xdr:rowOff>60779</xdr:rowOff>
    </xdr:to>
    <xdr:graphicFrame macro="">
      <xdr:nvGraphicFramePr>
        <xdr:cNvPr id="3" name="Chart 2">
          <a:extLst>
            <a:ext uri="{FF2B5EF4-FFF2-40B4-BE49-F238E27FC236}">
              <a16:creationId xmlns:a16="http://schemas.microsoft.com/office/drawing/2014/main" id="{6FEE00F8-72A0-DDFA-8707-A81E5CA98BA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133350</xdr:colOff>
      <xdr:row>4</xdr:row>
      <xdr:rowOff>215900</xdr:rowOff>
    </xdr:from>
    <xdr:to>
      <xdr:col>20</xdr:col>
      <xdr:colOff>717550</xdr:colOff>
      <xdr:row>16</xdr:row>
      <xdr:rowOff>215900</xdr:rowOff>
    </xdr:to>
    <xdr:graphicFrame macro="">
      <xdr:nvGraphicFramePr>
        <xdr:cNvPr id="4" name="Chart 3">
          <a:extLst>
            <a:ext uri="{FF2B5EF4-FFF2-40B4-BE49-F238E27FC236}">
              <a16:creationId xmlns:a16="http://schemas.microsoft.com/office/drawing/2014/main" id="{937B21CE-A8AD-86AC-638A-904D7CB018F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3282</xdr:colOff>
      <xdr:row>202</xdr:row>
      <xdr:rowOff>21830</xdr:rowOff>
    </xdr:from>
    <xdr:to>
      <xdr:col>15</xdr:col>
      <xdr:colOff>14768</xdr:colOff>
      <xdr:row>207</xdr:row>
      <xdr:rowOff>310116</xdr:rowOff>
    </xdr:to>
    <xdr:graphicFrame macro="">
      <xdr:nvGraphicFramePr>
        <xdr:cNvPr id="8" name="Chart 7">
          <a:extLst>
            <a:ext uri="{FF2B5EF4-FFF2-40B4-BE49-F238E27FC236}">
              <a16:creationId xmlns:a16="http://schemas.microsoft.com/office/drawing/2014/main" id="{23D27A96-73E4-F0B4-1801-42E43766466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0</xdr:colOff>
      <xdr:row>197</xdr:row>
      <xdr:rowOff>585084</xdr:rowOff>
    </xdr:from>
    <xdr:to>
      <xdr:col>26</xdr:col>
      <xdr:colOff>14768</xdr:colOff>
      <xdr:row>205</xdr:row>
      <xdr:rowOff>767906</xdr:rowOff>
    </xdr:to>
    <xdr:graphicFrame macro="">
      <xdr:nvGraphicFramePr>
        <xdr:cNvPr id="2" name="Chart 1">
          <a:extLst>
            <a:ext uri="{FF2B5EF4-FFF2-40B4-BE49-F238E27FC236}">
              <a16:creationId xmlns:a16="http://schemas.microsoft.com/office/drawing/2014/main" id="{409CC5BA-F10A-C635-82FF-1269FBED341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756708</xdr:colOff>
      <xdr:row>67</xdr:row>
      <xdr:rowOff>74788</xdr:rowOff>
    </xdr:from>
    <xdr:to>
      <xdr:col>19</xdr:col>
      <xdr:colOff>4780140</xdr:colOff>
      <xdr:row>81</xdr:row>
      <xdr:rowOff>123472</xdr:rowOff>
    </xdr:to>
    <xdr:graphicFrame macro="">
      <xdr:nvGraphicFramePr>
        <xdr:cNvPr id="9" name="Chart 8">
          <a:extLst>
            <a:ext uri="{FF2B5EF4-FFF2-40B4-BE49-F238E27FC236}">
              <a16:creationId xmlns:a16="http://schemas.microsoft.com/office/drawing/2014/main" id="{6BE6BE64-0A1F-3A18-6015-390F6AB6182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790726</xdr:colOff>
      <xdr:row>136</xdr:row>
      <xdr:rowOff>503162</xdr:rowOff>
    </xdr:from>
    <xdr:to>
      <xdr:col>16</xdr:col>
      <xdr:colOff>2626179</xdr:colOff>
      <xdr:row>142</xdr:row>
      <xdr:rowOff>41124</xdr:rowOff>
    </xdr:to>
    <xdr:graphicFrame macro="">
      <xdr:nvGraphicFramePr>
        <xdr:cNvPr id="7" name="Chart 6">
          <a:extLst>
            <a:ext uri="{FF2B5EF4-FFF2-40B4-BE49-F238E27FC236}">
              <a16:creationId xmlns:a16="http://schemas.microsoft.com/office/drawing/2014/main" id="{D1EC9F18-8A85-04DA-6D6A-EB4D528C607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6350</xdr:colOff>
          <xdr:row>0</xdr:row>
          <xdr:rowOff>19050</xdr:rowOff>
        </xdr:from>
        <xdr:to>
          <xdr:col>13</xdr:col>
          <xdr:colOff>806450</xdr:colOff>
          <xdr:row>0</xdr:row>
          <xdr:rowOff>603250</xdr:rowOff>
        </xdr:to>
        <xdr:sp macro="" textlink="">
          <xdr:nvSpPr>
            <xdr:cNvPr id="46118" name="Button 2086" hidden="1">
              <a:extLst>
                <a:ext uri="{63B3BB69-23CF-44E3-9099-C40C66FF867C}">
                  <a14:compatExt spid="_x0000_s46118"/>
                </a:ext>
                <a:ext uri="{FF2B5EF4-FFF2-40B4-BE49-F238E27FC236}">
                  <a16:creationId xmlns:a16="http://schemas.microsoft.com/office/drawing/2014/main" id="{00000000-0008-0000-0800-000026B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400" b="0" i="0" u="none" strike="noStrike" baseline="0">
                  <a:solidFill>
                    <a:srgbClr val="000000"/>
                  </a:solidFill>
                  <a:latin typeface="Times New Roman"/>
                  <a:cs typeface="Times New Roman"/>
                </a:rPr>
                <a:t>Update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0</xdr:row>
          <xdr:rowOff>692150</xdr:rowOff>
        </xdr:from>
        <xdr:to>
          <xdr:col>6</xdr:col>
          <xdr:colOff>406400</xdr:colOff>
          <xdr:row>2</xdr:row>
          <xdr:rowOff>19050</xdr:rowOff>
        </xdr:to>
        <xdr:sp macro="" textlink="">
          <xdr:nvSpPr>
            <xdr:cNvPr id="9218" name="Spinner 2" hidden="1">
              <a:extLst>
                <a:ext uri="{63B3BB69-23CF-44E3-9099-C40C66FF867C}">
                  <a14:compatExt spid="_x0000_s9218"/>
                </a:ext>
                <a:ext uri="{FF2B5EF4-FFF2-40B4-BE49-F238E27FC236}">
                  <a16:creationId xmlns:a16="http://schemas.microsoft.com/office/drawing/2014/main" id="{00000000-0008-0000-0E00-00000224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9</xdr:col>
      <xdr:colOff>297295</xdr:colOff>
      <xdr:row>9</xdr:row>
      <xdr:rowOff>211666</xdr:rowOff>
    </xdr:from>
    <xdr:to>
      <xdr:col>22</xdr:col>
      <xdr:colOff>692728</xdr:colOff>
      <xdr:row>35</xdr:row>
      <xdr:rowOff>211668</xdr:rowOff>
    </xdr:to>
    <xdr:graphicFrame macro="">
      <xdr:nvGraphicFramePr>
        <xdr:cNvPr id="2" name="Chart 1">
          <a:extLst>
            <a:ext uri="{FF2B5EF4-FFF2-40B4-BE49-F238E27FC236}">
              <a16:creationId xmlns:a16="http://schemas.microsoft.com/office/drawing/2014/main" id="{889CBB2A-6ADB-3F87-1465-78599A96FED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5720.651541435182" createdVersion="8" refreshedVersion="8" minRefreshableVersion="3" recordCount="12" xr:uid="{700F57DD-CE2E-49A6-9763-A8DD974146DB}">
  <cacheSource type="worksheet">
    <worksheetSource name="Table47"/>
  </cacheSource>
  <cacheFields count="7">
    <cacheField name="Date" numFmtId="14">
      <sharedItems containsSemiMixedTypes="0" containsNonDate="0" containsDate="1" containsString="0" minDate="2025-01-20T00:00:00" maxDate="2025-02-01T00:00:00" count="12">
        <d v="2025-01-20T00:00:00"/>
        <d v="2025-01-21T00:00:00"/>
        <d v="2025-01-22T00:00:00"/>
        <d v="2025-01-23T00:00:00"/>
        <d v="2025-01-24T00:00:00"/>
        <d v="2025-01-25T00:00:00"/>
        <d v="2025-01-26T00:00:00"/>
        <d v="2025-01-27T00:00:00"/>
        <d v="2025-01-28T00:00:00"/>
        <d v="2025-01-29T00:00:00"/>
        <d v="2025-01-30T00:00:00"/>
        <d v="2025-01-31T00:00:00"/>
      </sharedItems>
    </cacheField>
    <cacheField name="No. of Workers" numFmtId="0">
      <sharedItems containsSemiMixedTypes="0" containsString="0" containsNumber="1" containsInteger="1" minValue="2" maxValue="31"/>
    </cacheField>
    <cacheField name="Daily Hours" numFmtId="0">
      <sharedItems containsSemiMixedTypes="0" containsString="0" containsNumber="1" containsInteger="1" minValue="8" maxValue="8"/>
    </cacheField>
    <cacheField name="Lost Hours" numFmtId="0">
      <sharedItems containsSemiMixedTypes="0" containsString="0" containsNumber="1" containsInteger="1" minValue="0" maxValue="0"/>
    </cacheField>
    <cacheField name="Daily TSMH" numFmtId="0">
      <sharedItems containsSemiMixedTypes="0" containsString="0" containsNumber="1" containsInteger="1" minValue="16" maxValue="252"/>
    </cacheField>
    <cacheField name="Cumulative TSMH" numFmtId="0">
      <sharedItems containsSemiMixedTypes="0" containsString="0" containsNumber="1" containsInteger="1" minValue="4061" maxValue="6491"/>
    </cacheField>
    <cacheField name="Helper" numFmtId="0">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5754.447359490739" createdVersion="8" refreshedVersion="8" minRefreshableVersion="3" recordCount="30" xr:uid="{369CA7CB-522F-4769-8D1F-77A797109476}">
  <cacheSource type="worksheet">
    <worksheetSource ref="A163:L193" sheet="TBT"/>
  </cacheSource>
  <cacheFields count="12">
    <cacheField name="Feb 8, 2025" numFmtId="171">
      <sharedItems containsSemiMixedTypes="0" containsNonDate="0" containsDate="1" containsString="0" minDate="2025-02-08T00:00:00" maxDate="2025-02-14T00:00:00"/>
    </cacheField>
    <cacheField name="HVAC" numFmtId="171">
      <sharedItems/>
    </cacheField>
    <cacheField name="F" numFmtId="0">
      <sharedItems/>
    </cacheField>
    <cacheField name="2nd" numFmtId="0">
      <sharedItems/>
    </cacheField>
    <cacheField name="CM Activity of HVAC - Block A" numFmtId="0">
      <sharedItems/>
    </cacheField>
    <cacheField name="12377" numFmtId="0">
      <sharedItems containsSemiMixedTypes="0" containsString="0" containsNumber="1" containsInteger="1" minValue="12375" maxValue="12905"/>
    </cacheField>
    <cacheField name="Corrective Maintenance of HVAC " numFmtId="0">
      <sharedItems count="2">
        <s v="Preventive Maintenance of HVAC "/>
        <s v="Corrective Maintenance of HVAC "/>
      </sharedItems>
    </cacheField>
    <cacheField name="Hand Tools &amp; Ladders" numFmtId="0">
      <sharedItems/>
    </cacheField>
    <cacheField name="PPE's" numFmtId="0">
      <sharedItems/>
    </cacheField>
    <cacheField name="Attendance Names" numFmtId="0">
      <sharedItems/>
    </cacheField>
    <cacheField name="ZOMCO" numFmtId="0">
      <sharedItems/>
    </cacheField>
    <cacheField name="Abdullah AlSubai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5771.356118055555" createdVersion="8" refreshedVersion="8" minRefreshableVersion="3" recordCount="439" xr:uid="{9CC85B02-6726-498A-8FFC-13C0EEF14A91}">
  <cacheSource type="worksheet">
    <worksheetSource ref="M195:W634" sheet="Pivot Tables"/>
  </cacheSource>
  <cacheFields count="11">
    <cacheField name="Jan 2, 2025" numFmtId="171">
      <sharedItems containsSemiMixedTypes="0" containsNonDate="0" containsDate="1" containsString="0" minDate="2025-01-02T00:00:00" maxDate="2025-04-01T00:00:00"/>
    </cacheField>
    <cacheField name="HVAC" numFmtId="0">
      <sharedItems/>
    </cacheField>
    <cacheField name="F" numFmtId="0">
      <sharedItems/>
    </cacheField>
    <cacheField name="1st" numFmtId="0">
      <sharedItems/>
    </cacheField>
    <cacheField name="PM Activity of HVAC of BOOM 4 - Block A" numFmtId="0">
      <sharedItems/>
    </cacheField>
    <cacheField name="11239" numFmtId="0">
      <sharedItems containsSemiMixedTypes="0" containsString="0" containsNumber="1" containsInteger="1" minValue="11239" maxValue="14035"/>
    </cacheField>
    <cacheField name="Preventive Maintenance of HVAC " numFmtId="0">
      <sharedItems count="2">
        <s v="Corrective Maintenance of HVAC "/>
        <s v="Preventive Maintenance of HVAC "/>
      </sharedItems>
    </cacheField>
    <cacheField name="Hand Tools &amp; Ladders" numFmtId="0">
      <sharedItems/>
    </cacheField>
    <cacheField name="PPE's" numFmtId="0">
      <sharedItems containsBlank="1"/>
    </cacheField>
    <cacheField name="Attendance Names" numFmtId="0">
      <sharedItems/>
    </cacheField>
    <cacheField name="ZOMCO" numFmtId="0">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5771.372837731484" createdVersion="8" refreshedVersion="8" minRefreshableVersion="3" recordCount="90" xr:uid="{28B75EF9-1DA5-4CC2-9D56-0E900716C4D0}">
  <cacheSource type="worksheet">
    <worksheetSource name="Table115"/>
  </cacheSource>
  <cacheFields count="6">
    <cacheField name="Date" numFmtId="14">
      <sharedItems containsSemiMixedTypes="0" containsNonDate="0" containsDate="1" containsString="0" minDate="2025-01-01T00:00:00" maxDate="2025-04-01T00:00:00" count="90">
        <d v="2025-01-01T00:00:00"/>
        <d v="2025-01-02T00:00:00"/>
        <d v="2025-01-03T00:00:00"/>
        <d v="2025-01-04T00:00:00"/>
        <d v="2025-01-05T00:00:00"/>
        <d v="2025-01-06T00:00:00"/>
        <d v="2025-01-07T00:00:00"/>
        <d v="2025-01-08T00:00:00"/>
        <d v="2025-01-09T00:00:00"/>
        <d v="2025-01-10T00:00:00"/>
        <d v="2025-01-11T00:00:00"/>
        <d v="2025-01-12T00:00:00"/>
        <d v="2025-01-13T00:00:00"/>
        <d v="2025-01-14T00:00:00"/>
        <d v="2025-01-15T00:00:00"/>
        <d v="2025-01-16T00:00:00"/>
        <d v="2025-01-17T00:00:00"/>
        <d v="2025-01-18T00:00:00"/>
        <d v="2025-01-19T00:00:00"/>
        <d v="2025-01-20T00:00:00"/>
        <d v="2025-01-21T00:00:00"/>
        <d v="2025-01-22T00:00:00"/>
        <d v="2025-01-23T00:00:00"/>
        <d v="2025-01-24T00:00:00"/>
        <d v="2025-01-25T00:00:00"/>
        <d v="2025-01-26T00:00:00"/>
        <d v="2025-01-27T00:00:00"/>
        <d v="2025-01-28T00:00:00"/>
        <d v="2025-01-29T00:00:00"/>
        <d v="2025-01-30T00:00:00"/>
        <d v="2025-01-31T00:00:00"/>
        <d v="2025-02-01T00:00:00"/>
        <d v="2025-02-02T00:00:00"/>
        <d v="2025-02-03T00:00:00"/>
        <d v="2025-02-04T00:00:00"/>
        <d v="2025-02-05T00:00:00"/>
        <d v="2025-02-06T00:00:00"/>
        <d v="2025-02-07T00:00:00"/>
        <d v="2025-02-08T00:00:00"/>
        <d v="2025-02-09T00:00:00"/>
        <d v="2025-02-10T00:00:00"/>
        <d v="2025-02-11T00:00:00"/>
        <d v="2025-02-12T00:00:00"/>
        <d v="2025-02-13T00:00:00"/>
        <d v="2025-02-14T00:00:00"/>
        <d v="2025-02-15T00:00:00"/>
        <d v="2025-02-16T00:00:00"/>
        <d v="2025-02-17T00:00:00"/>
        <d v="2025-02-18T00:00:00"/>
        <d v="2025-02-19T00:00:00"/>
        <d v="2025-02-20T00:00:00"/>
        <d v="2025-02-21T00:00:00"/>
        <d v="2025-02-22T00:00:00"/>
        <d v="2025-02-23T00:00:00"/>
        <d v="2025-02-24T00:00:00"/>
        <d v="2025-02-25T00:00:00"/>
        <d v="2025-02-26T00:00:00"/>
        <d v="2025-02-27T00:00:00"/>
        <d v="2025-02-28T00:00:00"/>
        <d v="2025-03-01T00:00:00"/>
        <d v="2025-03-02T00:00:00"/>
        <d v="2025-03-03T00:00:00"/>
        <d v="2025-03-04T00:00:00"/>
        <d v="2025-03-05T00:00:00"/>
        <d v="2025-03-06T00:00:00"/>
        <d v="2025-03-07T00:00:00"/>
        <d v="2025-03-08T00:00:00"/>
        <d v="2025-03-09T00:00:00"/>
        <d v="2025-03-10T00:00:00"/>
        <d v="2025-03-11T00:00:00"/>
        <d v="2025-03-12T00:00:00"/>
        <d v="2025-03-13T00:00:00"/>
        <d v="2025-03-14T00:00:00"/>
        <d v="2025-03-15T00:00:00"/>
        <d v="2025-03-16T00:00:00"/>
        <d v="2025-03-17T00:00:00"/>
        <d v="2025-03-18T00:00:00"/>
        <d v="2025-03-19T00:00:00"/>
        <d v="2025-03-20T00:00:00"/>
        <d v="2025-03-21T00:00:00"/>
        <d v="2025-03-22T00:00:00"/>
        <d v="2025-03-23T00:00:00"/>
        <d v="2025-03-24T00:00:00"/>
        <d v="2025-03-25T00:00:00"/>
        <d v="2025-03-26T00:00:00"/>
        <d v="2025-03-27T00:00:00"/>
        <d v="2025-03-28T00:00:00"/>
        <d v="2025-03-29T00:00:00"/>
        <d v="2025-03-30T00:00:00"/>
        <d v="2025-03-31T00:00:00"/>
      </sharedItems>
    </cacheField>
    <cacheField name="No. of Workers" numFmtId="0">
      <sharedItems containsSemiMixedTypes="0" containsString="0" containsNumber="1" containsInteger="1" minValue="0" maxValue="32"/>
    </cacheField>
    <cacheField name="Daily Hours" numFmtId="0">
      <sharedItems containsSemiMixedTypes="0" containsString="0" containsNumber="1" containsInteger="1" minValue="7" maxValue="8"/>
    </cacheField>
    <cacheField name="Lost Hours" numFmtId="0">
      <sharedItems containsString="0" containsBlank="1" containsNumber="1" containsInteger="1" minValue="0" maxValue="0"/>
    </cacheField>
    <cacheField name="Daily TSMH" numFmtId="0">
      <sharedItems containsSemiMixedTypes="0" containsString="0" containsNumber="1" containsInteger="1" minValue="0" maxValue="301"/>
    </cacheField>
    <cacheField name="Cumulative TSMH" numFmtId="0">
      <sharedItems containsSemiMixedTypes="0" containsString="0" containsNumber="1" containsInteger="1" minValue="211" maxValue="18322" count="89">
        <n v="211"/>
        <n v="430"/>
        <n v="494"/>
        <n v="648"/>
        <n v="843"/>
        <n v="1054"/>
        <n v="1273"/>
        <n v="1492"/>
        <n v="1711"/>
        <n v="1791"/>
        <n v="1930"/>
        <n v="2149"/>
        <n v="2376"/>
        <n v="2611"/>
        <n v="2838"/>
        <n v="3073"/>
        <n v="3233"/>
        <n v="3460"/>
        <n v="3711"/>
        <n v="3962"/>
        <n v="4213"/>
        <n v="4456"/>
        <n v="4699"/>
        <n v="4891"/>
        <n v="5134"/>
        <n v="5377"/>
        <n v="5620"/>
        <n v="5871"/>
        <n v="6122"/>
        <n v="6373"/>
        <n v="6389"/>
        <n v="6616"/>
        <n v="6867"/>
        <n v="7102"/>
        <n v="7361"/>
        <n v="7620"/>
        <n v="7879"/>
        <n v="7959"/>
        <n v="8114"/>
        <n v="8373"/>
        <n v="8632"/>
        <n v="8891"/>
        <n v="9142"/>
        <n v="9390"/>
        <n v="9671"/>
        <n v="9942"/>
        <n v="10229"/>
        <n v="10524"/>
        <n v="10791"/>
        <n v="11076"/>
        <n v="11346"/>
        <n v="11578"/>
        <n v="11877"/>
        <n v="12178"/>
        <n v="12479"/>
        <n v="12780"/>
        <n v="13073"/>
        <n v="13249"/>
        <n v="13401"/>
        <n v="13604"/>
        <n v="13812"/>
        <n v="14022"/>
        <n v="14225"/>
        <n v="14421"/>
        <n v="14491"/>
        <n v="14619"/>
        <n v="14815"/>
        <n v="15023"/>
        <n v="15221"/>
        <n v="15433"/>
        <n v="15645"/>
        <n v="15725"/>
        <n v="15860"/>
        <n v="16072"/>
        <n v="16284"/>
        <n v="16489"/>
        <n v="16694"/>
        <n v="16878"/>
        <n v="16958"/>
        <n v="17072"/>
        <n v="17263"/>
        <n v="17468"/>
        <n v="17680"/>
        <n v="17892"/>
        <n v="18104"/>
        <n v="18184"/>
        <n v="18298"/>
        <n v="18306"/>
        <n v="18322"/>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5791.576274305553" createdVersion="8" refreshedVersion="8" minRefreshableVersion="3" recordCount="60" xr:uid="{1A4EC69E-33ED-415C-9BC6-7AD7B0C35CC0}">
  <cacheSource type="worksheet">
    <worksheetSource ref="M64:X124" sheet="Pivot Tables"/>
  </cacheSource>
  <cacheFields count="12">
    <cacheField name="May 7, 2025" numFmtId="171">
      <sharedItems containsSemiMixedTypes="0" containsNonDate="0" containsDate="1" containsString="0" minDate="2025-05-07T00:00:00" maxDate="2025-05-15T00:00:00"/>
    </cacheField>
    <cacheField name="HVAC" numFmtId="171">
      <sharedItems/>
    </cacheField>
    <cacheField name="D" numFmtId="0">
      <sharedItems/>
    </cacheField>
    <cacheField name="1st" numFmtId="0">
      <sharedItems/>
    </cacheField>
    <cacheField name="CM Activity of HVAC - (D 301)" numFmtId="0">
      <sharedItems count="14">
        <s v="PM Activity of HVAC - Baiss 2"/>
        <s v="CM Activity of HVAC - A Block"/>
        <s v="CM Activity of HVAC - B Block"/>
        <s v="CM Activity of HVAC "/>
        <s v="CM Activity of HVAC - (D 301)"/>
        <s v="CM Activity of HVAC - A Block - Sanbook 1 214C"/>
        <s v="CM Activity of HVAC - A Block - Jalboot 1 206 TR"/>
        <s v="CM Activity of HVAC  - Fire Station"/>
        <s v="PM Activity of HVAC - Baiss 4"/>
        <s v="PM Activity of HVAC - Boom 7"/>
        <s v="CM Activity of HVAC  - Outfitting Shop &amp; Warehouse"/>
        <s v="CM Activity of HVAC  - Production Office"/>
        <s v="CM Activity of HVAC  - D 301-1 &amp; D 301-2 Wash &amp; Change Building"/>
        <s v="CM Activity of HVAC  - D204 Jackup Leg Shop"/>
      </sharedItems>
    </cacheField>
    <cacheField name="14834" numFmtId="0">
      <sharedItems containsMixedTypes="1" containsNumber="1" containsInteger="1" minValue="14834" maxValue="15300"/>
    </cacheField>
    <cacheField name="Corrective Maintenance of HVAC " numFmtId="0">
      <sharedItems count="3">
        <s v="Preventive Maintenance of HVAC "/>
        <s v="Corrective Maintenance of HVAC "/>
        <s v="Corrective Maintenance of HVAC  - Blower Motor Change"/>
      </sharedItems>
    </cacheField>
    <cacheField name="Hand Tools &amp; Ladders" numFmtId="0">
      <sharedItems/>
    </cacheField>
    <cacheField name="Isolation, PPE" numFmtId="0">
      <sharedItems/>
    </cacheField>
    <cacheField name="Attendance Names" numFmtId="0">
      <sharedItems/>
    </cacheField>
    <cacheField name="ZOMCO" numFmtId="0">
      <sharedItems/>
    </cacheField>
    <cacheField name="Abdullah AlSubaie" numFmtId="0">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5908.652191435183" createdVersion="8" refreshedVersion="8" minRefreshableVersion="3" recordCount="21" xr:uid="{1F5F5F77-97F4-440E-8E1E-E5DAB68FD66A}">
  <cacheSource type="worksheet">
    <worksheetSource ref="A126:L147" sheet="Pivot Tables"/>
  </cacheSource>
  <cacheFields count="12">
    <cacheField name="Jun 10, 2025" numFmtId="171">
      <sharedItems containsNonDate="0" containsDate="1" containsString="0" containsBlank="1" minDate="2025-06-10T00:00:00" maxDate="2025-06-13T00:00:00"/>
    </cacheField>
    <cacheField name="HVAC" numFmtId="171">
      <sharedItems containsBlank="1"/>
    </cacheField>
    <cacheField name="F" numFmtId="0">
      <sharedItems containsBlank="1"/>
    </cacheField>
    <cacheField name="1st" numFmtId="0">
      <sharedItems containsBlank="1"/>
    </cacheField>
    <cacheField name="CM Activity of HVAC - A Block" numFmtId="0">
      <sharedItems containsBlank="1"/>
    </cacheField>
    <cacheField name="16045" numFmtId="0">
      <sharedItems containsString="0" containsBlank="1" containsNumber="1" containsInteger="1" minValue="15947" maxValue="16050"/>
    </cacheField>
    <cacheField name="Corrective Maintenance of HVAC " numFmtId="0">
      <sharedItems containsBlank="1" count="3">
        <s v="Corrective Maintenance of HVAC "/>
        <s v="Preventive Maintenance of HVAC "/>
        <m/>
      </sharedItems>
    </cacheField>
    <cacheField name="Hand Tools, Power Tools &amp; Ladders" numFmtId="171">
      <sharedItems containsBlank="1"/>
    </cacheField>
    <cacheField name="Heat Stress, Permit To Work, Fall Protection" numFmtId="0">
      <sharedItems containsBlank="1"/>
    </cacheField>
    <cacheField name="Attendance Names" numFmtId="0">
      <sharedItems containsBlank="1"/>
    </cacheField>
    <cacheField name="ZOMCO" numFmtId="0">
      <sharedItems containsBlank="1"/>
    </cacheField>
    <cacheField name="Abdullah AlSubaie" numFmtId="0">
      <sharedItems containsBlank="1"/>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5908.658633449071" createdVersion="8" refreshedVersion="8" minRefreshableVersion="3" recordCount="5" xr:uid="{BC3FBC01-6127-4090-BB25-1EEB1CB4AAF0}">
  <cacheSource type="worksheet">
    <worksheetSource name="Table59"/>
  </cacheSource>
  <cacheFields count="6">
    <cacheField name="Date" numFmtId="172">
      <sharedItems containsSemiMixedTypes="0" containsNonDate="0" containsDate="1" containsString="0" minDate="2025-02-01T00:00:00" maxDate="2025-06-15T00:00:00" count="101">
        <d v="2025-06-10T00:00:00"/>
        <d v="2025-06-11T00:00:00"/>
        <d v="2025-06-12T00:00:00"/>
        <d v="2025-06-13T00:00:00"/>
        <d v="2025-06-14T00:00:00"/>
        <d v="2025-06-01T00:00:00" u="1"/>
        <d v="2025-06-02T00:00:00" u="1"/>
        <d v="2025-06-03T00:00:00" u="1"/>
        <d v="2025-06-04T00:00:00" u="1"/>
        <d v="2025-06-05T00:00:00" u="1"/>
        <d v="2025-06-06T00:00:00" u="1"/>
        <d v="2025-06-07T00:00:00" u="1"/>
        <d v="2025-05-22T00:00:00" u="1"/>
        <d v="2025-05-23T00:00:00" u="1"/>
        <d v="2025-05-24T00:00:00" u="1"/>
        <d v="2025-05-25T00:00:00" u="1"/>
        <d v="2025-05-26T00:00:00" u="1"/>
        <d v="2025-05-27T00:00:00" u="1"/>
        <d v="2025-05-28T00:00:00" u="1"/>
        <d v="2025-05-29T00:00:00" u="1"/>
        <d v="2025-05-30T00:00:00" u="1"/>
        <d v="2025-05-31T00:00:00" u="1"/>
        <d v="2025-05-01T00:00:00" u="1"/>
        <d v="2025-05-02T00:00:00" u="1"/>
        <d v="2025-05-03T00:00:00" u="1"/>
        <d v="2025-05-04T00:00:00" u="1"/>
        <d v="2025-05-05T00:00:00" u="1"/>
        <d v="2025-05-06T00:00:00" u="1"/>
        <d v="2025-05-07T00:00:00" u="1"/>
        <d v="2025-04-22T00:00:00" u="1"/>
        <d v="2025-04-23T00:00:00" u="1"/>
        <d v="2025-04-24T00:00:00" u="1"/>
        <d v="2025-04-25T00:00:00" u="1"/>
        <d v="2025-04-26T00:00:00" u="1"/>
        <d v="2025-04-27T00:00:00" u="1"/>
        <d v="2025-04-28T00:00:00" u="1"/>
        <d v="2025-04-29T00:00:00" u="1"/>
        <d v="2025-04-30T00:00:00" u="1"/>
        <d v="2025-04-15T00:00:00" u="1"/>
        <d v="2025-04-16T00:00:00" u="1"/>
        <d v="2025-04-17T00:00:00" u="1"/>
        <d v="2025-04-18T00:00:00" u="1"/>
        <d v="2025-04-19T00:00:00" u="1"/>
        <d v="2025-04-20T00:00:00" u="1"/>
        <d v="2025-04-21T00:00:00" u="1"/>
        <d v="2025-04-08T00:00:00" u="1"/>
        <d v="2025-04-09T00:00:00" u="1"/>
        <d v="2025-04-10T00:00:00" u="1"/>
        <d v="2025-04-11T00:00:00" u="1"/>
        <d v="2025-04-12T00:00:00" u="1"/>
        <d v="2025-04-13T00:00:00" u="1"/>
        <d v="2025-04-14T00:00:00" u="1"/>
        <d v="2025-04-01T00:00:00" u="1"/>
        <d v="2025-04-02T00:00:00" u="1"/>
        <d v="2025-04-03T00:00:00" u="1"/>
        <d v="2025-04-04T00:00:00" u="1"/>
        <d v="2025-04-05T00:00:00" u="1"/>
        <d v="2025-04-06T00:00:00" u="1"/>
        <d v="2025-04-07T00:00:00" u="1"/>
        <d v="2025-03-15T00:00:00" u="1"/>
        <d v="2025-03-16T00:00:00" u="1"/>
        <d v="2025-03-17T00:00:00" u="1"/>
        <d v="2025-03-18T00:00:00" u="1"/>
        <d v="2025-03-19T00:00:00" u="1"/>
        <d v="2025-03-20T00:00:00" u="1"/>
        <d v="2025-03-21T00:00:00" u="1"/>
        <d v="2025-03-08T00:00:00" u="1"/>
        <d v="2025-03-09T00:00:00" u="1"/>
        <d v="2025-03-10T00:00:00" u="1"/>
        <d v="2025-03-11T00:00:00" u="1"/>
        <d v="2025-03-12T00:00:00" u="1"/>
        <d v="2025-03-13T00:00:00" u="1"/>
        <d v="2025-03-14T00:00:00" u="1"/>
        <d v="2025-03-01T00:00:00" u="1"/>
        <d v="2025-03-02T00:00:00" u="1"/>
        <d v="2025-03-03T00:00:00" u="1"/>
        <d v="2025-03-04T00:00:00" u="1"/>
        <d v="2025-03-05T00:00:00" u="1"/>
        <d v="2025-03-06T00:00:00" u="1"/>
        <d v="2025-03-07T00:00:00" u="1"/>
        <d v="2025-02-15T00:00:00" u="1"/>
        <d v="2025-02-16T00:00:00" u="1"/>
        <d v="2025-02-17T00:00:00" u="1"/>
        <d v="2025-02-18T00:00:00" u="1"/>
        <d v="2025-02-19T00:00:00" u="1"/>
        <d v="2025-02-20T00:00:00" u="1"/>
        <d v="2025-02-21T00:00:00" u="1"/>
        <d v="2025-02-08T00:00:00" u="1"/>
        <d v="2025-02-09T00:00:00" u="1"/>
        <d v="2025-02-10T00:00:00" u="1"/>
        <d v="2025-02-11T00:00:00" u="1"/>
        <d v="2025-02-12T00:00:00" u="1"/>
        <d v="2025-02-13T00:00:00" u="1"/>
        <d v="2025-02-14T00:00:00" u="1"/>
        <d v="2025-02-01T00:00:00" u="1"/>
        <d v="2025-02-02T00:00:00" u="1"/>
        <d v="2025-02-03T00:00:00" u="1"/>
        <d v="2025-02-04T00:00:00" u="1"/>
        <d v="2025-02-05T00:00:00" u="1"/>
        <d v="2025-02-06T00:00:00" u="1"/>
        <d v="2025-02-07T00:00:00" u="1"/>
      </sharedItems>
    </cacheField>
    <cacheField name="No. of Workers" numFmtId="1">
      <sharedItems containsSemiMixedTypes="0" containsString="0" containsNumber="1" containsInteger="1" minValue="0" maxValue="25"/>
    </cacheField>
    <cacheField name="Daily Hours" numFmtId="1">
      <sharedItems containsSemiMixedTypes="0" containsString="0" containsNumber="1" containsInteger="1" minValue="0" maxValue="8"/>
    </cacheField>
    <cacheField name="Lost Hours" numFmtId="1">
      <sharedItems containsSemiMixedTypes="0" containsString="0" containsNumber="1" containsInteger="1" minValue="0" maxValue="0"/>
    </cacheField>
    <cacheField name="Daily TSMH" numFmtId="1">
      <sharedItems containsSemiMixedTypes="0" containsString="0" containsNumber="1" containsInteger="1" minValue="0" maxValue="207"/>
    </cacheField>
    <cacheField name="Cumulative TSMH" numFmtId="1">
      <sharedItems containsSemiMixedTypes="0" containsString="0" containsNumber="1" containsInteger="1" minValue="30363" maxValue="30957"/>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
  <r>
    <x v="0"/>
    <n v="31"/>
    <n v="8"/>
    <n v="0"/>
    <n v="251"/>
    <n v="4061"/>
    <b v="1"/>
  </r>
  <r>
    <x v="1"/>
    <n v="31"/>
    <n v="8"/>
    <n v="0"/>
    <n v="252"/>
    <n v="4313"/>
    <b v="1"/>
  </r>
  <r>
    <x v="2"/>
    <n v="30"/>
    <n v="8"/>
    <n v="0"/>
    <n v="244"/>
    <n v="4557"/>
    <b v="1"/>
  </r>
  <r>
    <x v="3"/>
    <n v="30"/>
    <n v="8"/>
    <n v="0"/>
    <n v="243"/>
    <n v="4800"/>
    <b v="1"/>
  </r>
  <r>
    <x v="4"/>
    <n v="24"/>
    <n v="8"/>
    <n v="0"/>
    <n v="192"/>
    <n v="4992"/>
    <b v="1"/>
  </r>
  <r>
    <x v="5"/>
    <n v="30"/>
    <n v="8"/>
    <n v="0"/>
    <n v="243"/>
    <n v="5235"/>
    <b v="1"/>
  </r>
  <r>
    <x v="6"/>
    <n v="30"/>
    <n v="8"/>
    <n v="0"/>
    <n v="244"/>
    <n v="5479"/>
    <b v="1"/>
  </r>
  <r>
    <x v="7"/>
    <n v="30"/>
    <n v="8"/>
    <n v="0"/>
    <n v="243"/>
    <n v="5722"/>
    <b v="1"/>
  </r>
  <r>
    <x v="8"/>
    <n v="31"/>
    <n v="8"/>
    <n v="0"/>
    <n v="251"/>
    <n v="5973"/>
    <b v="1"/>
  </r>
  <r>
    <x v="9"/>
    <n v="31"/>
    <n v="8"/>
    <n v="0"/>
    <n v="251"/>
    <n v="6224"/>
    <b v="1"/>
  </r>
  <r>
    <x v="10"/>
    <n v="31"/>
    <n v="8"/>
    <n v="0"/>
    <n v="251"/>
    <n v="6475"/>
    <b v="1"/>
  </r>
  <r>
    <x v="11"/>
    <n v="2"/>
    <n v="8"/>
    <n v="0"/>
    <n v="16"/>
    <n v="6491"/>
    <b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
  <r>
    <d v="2025-02-08T00:00:00"/>
    <s v="HVAC"/>
    <s v="F"/>
    <s v="1st"/>
    <s v="PM Activity of HVAC - Corporate Office Building"/>
    <n v="12380"/>
    <x v="0"/>
    <s v="Hand Tools &amp; Ladders"/>
    <s v="PPE's"/>
    <s v="Attendance Names"/>
    <s v="ZOMCO"/>
    <s v="Arbaz"/>
  </r>
  <r>
    <d v="2025-02-08T00:00:00"/>
    <s v="HVAC"/>
    <s v="E"/>
    <s v="1st"/>
    <s v="CM Activity of HVAC "/>
    <n v="12375"/>
    <x v="1"/>
    <s v="Hand Tools &amp; Ladders"/>
    <s v="PPE's"/>
    <s v="Attendance Names"/>
    <s v="ZOMCO"/>
    <s v="Arbaz"/>
  </r>
  <r>
    <d v="2025-02-08T00:00:00"/>
    <s v="HVAC"/>
    <s v="F"/>
    <s v="1st"/>
    <s v="CM Activity of HVAC - Block B"/>
    <n v="12378"/>
    <x v="1"/>
    <s v="Hand Tools &amp; Ladders"/>
    <s v="PPE's"/>
    <s v="Attendance Names"/>
    <s v="ZOMCO"/>
    <s v="Arbaz"/>
  </r>
  <r>
    <d v="2025-02-08T00:00:00"/>
    <s v="HVAC"/>
    <s v="F"/>
    <s v="1st"/>
    <s v="CM Activity of HVAC - Block A"/>
    <n v="12377"/>
    <x v="1"/>
    <s v="Hand Tools &amp; Ladders"/>
    <s v="PPE's"/>
    <s v="Attendance Names"/>
    <s v="ZOMCO"/>
    <s v="Abdullah AlSubaie"/>
  </r>
  <r>
    <d v="2025-02-09T00:00:00"/>
    <s v="HVAC"/>
    <s v="E"/>
    <s v="1st"/>
    <s v="CM Activity of HVAC "/>
    <n v="12375"/>
    <x v="1"/>
    <s v="Hand Tools &amp; Ladders"/>
    <s v="PPE's"/>
    <s v="Attendance Names"/>
    <s v="ZOMCO"/>
    <s v="Abdullah AlSubaie"/>
  </r>
  <r>
    <d v="2025-02-09T00:00:00"/>
    <s v="HVAC"/>
    <s v="F"/>
    <s v="1st"/>
    <s v="CM Activity of HVAC - Block A"/>
    <n v="12377"/>
    <x v="1"/>
    <s v="Hand Tools &amp; Ladders"/>
    <s v="PPE's"/>
    <s v="Attendance Names"/>
    <s v="ZOMCO"/>
    <s v="Abdullah AlSubaie"/>
  </r>
  <r>
    <d v="2025-02-09T00:00:00"/>
    <s v="HVAC"/>
    <s v="F"/>
    <s v="1st"/>
    <s v="CM Activity of HVAC - Block B"/>
    <n v="12378"/>
    <x v="1"/>
    <s v="Hand Tools &amp; Ladders"/>
    <s v="PPE's"/>
    <s v="Attendance Names"/>
    <s v="ZOMCO"/>
    <s v="Abdullah AlSubaie"/>
  </r>
  <r>
    <d v="2025-02-09T00:00:00"/>
    <s v="HVAC"/>
    <s v="F"/>
    <s v="2nd"/>
    <s v="CM Activity of HVAC - Block A"/>
    <n v="12377"/>
    <x v="1"/>
    <s v="Hand Tools &amp; Ladders"/>
    <s v="PPE's"/>
    <s v="Attendance Names"/>
    <s v="ZOMCO"/>
    <s v="Mohammed Ali"/>
  </r>
  <r>
    <d v="2025-02-10T00:00:00"/>
    <s v="HVAC"/>
    <s v="F"/>
    <s v="1st"/>
    <s v="CM Activity of HVAC - Block A"/>
    <n v="12377"/>
    <x v="1"/>
    <s v="Hand Tools &amp; Ladders"/>
    <s v="PPE's"/>
    <s v="Attendance Names"/>
    <s v="ZOMCO"/>
    <s v="Abdullah AlSubaie"/>
  </r>
  <r>
    <d v="2025-02-10T00:00:00"/>
    <s v="HVAC"/>
    <s v="F"/>
    <s v="1st"/>
    <s v="CM Activity of HVAC - Block B"/>
    <n v="12378"/>
    <x v="1"/>
    <s v="Hand Tools &amp; Ladders"/>
    <s v="PPE's"/>
    <s v="Attendance Names"/>
    <s v="ZOMCO"/>
    <s v="Abdullah AlSubaie"/>
  </r>
  <r>
    <d v="2025-02-10T00:00:00"/>
    <s v="HVAC"/>
    <s v="E"/>
    <s v="1st"/>
    <s v="CM Activity of HVAC "/>
    <n v="12375"/>
    <x v="1"/>
    <s v="Hand Tools &amp; Ladders"/>
    <s v="PPE's"/>
    <s v="Attendance Names"/>
    <s v="ZOMCO"/>
    <s v="Abdullah AlSubaie"/>
  </r>
  <r>
    <d v="2025-02-10T00:00:00"/>
    <s v="HVAC"/>
    <s v="F"/>
    <s v="1st"/>
    <s v="PM Activity of HVAC - Jalboot1"/>
    <n v="12525"/>
    <x v="0"/>
    <s v="Hand Tools &amp; Ladders"/>
    <s v="PPE's"/>
    <s v="Attendance Names"/>
    <s v="ZOMCO"/>
    <s v="Abdullah AlSubaie"/>
  </r>
  <r>
    <d v="2025-02-10T00:00:00"/>
    <s v="HVAC"/>
    <s v="F"/>
    <s v="1st"/>
    <s v="PM Activity of HVAC - Block A Sanbook 3"/>
    <n v="12451"/>
    <x v="0"/>
    <s v="Hand Tools &amp; Ladders"/>
    <s v="PPE's"/>
    <s v="Attendance Names"/>
    <s v="ZOMCO"/>
    <s v="Abdullah AlSubaie"/>
  </r>
  <r>
    <d v="2025-02-10T00:00:00"/>
    <s v="HVAC"/>
    <s v="F"/>
    <s v="2nd"/>
    <s v="CM Activity of HVAC - Block A"/>
    <n v="12377"/>
    <x v="1"/>
    <s v="Hand Tools &amp; Ladders"/>
    <s v="PPE's"/>
    <s v="Attendance Names"/>
    <s v="ZOMCO"/>
    <s v="Abdullah AlSubaie"/>
  </r>
  <r>
    <d v="2025-02-11T00:00:00"/>
    <s v="HVAC"/>
    <s v="F"/>
    <s v="1st"/>
    <s v="PM Activity of HVAC - Block A Sanbook 3"/>
    <n v="12451"/>
    <x v="0"/>
    <s v="Hand Tools &amp; Ladders"/>
    <s v="PPE's"/>
    <s v="Attendance Names"/>
    <s v="ZOMCO"/>
    <s v="Abdullah AlSubaie"/>
  </r>
  <r>
    <d v="2025-02-11T00:00:00"/>
    <s v="HVAC"/>
    <s v="F"/>
    <s v="1st"/>
    <s v="PM Activity of HVAC - Jalboot1"/>
    <n v="12525"/>
    <x v="0"/>
    <s v="Hand Tools &amp; Ladders"/>
    <s v="PPE's"/>
    <s v="Attendance Names"/>
    <s v="ZOMCO"/>
    <s v="Abdullah AlSubaie"/>
  </r>
  <r>
    <d v="2025-02-11T00:00:00"/>
    <s v="HVAC"/>
    <s v="F"/>
    <s v="1st"/>
    <s v="CM Activity of HVAC - Block B"/>
    <n v="12378"/>
    <x v="1"/>
    <s v="Hand Tools &amp; Ladders"/>
    <s v="PPE's"/>
    <s v="Attendance Names"/>
    <s v="ZOMCO"/>
    <s v="Abdullah AlSubaie"/>
  </r>
  <r>
    <d v="2025-02-11T00:00:00"/>
    <s v="HVAC"/>
    <s v="F"/>
    <s v="2nd"/>
    <s v="CM Activity of HVAC - Block A"/>
    <n v="12377"/>
    <x v="1"/>
    <s v="Hand Tools &amp; Ladders"/>
    <s v="PPE's"/>
    <s v="Attendance Names"/>
    <s v="ZOMCO"/>
    <s v="Abdullah AlSubaie"/>
  </r>
  <r>
    <d v="2025-02-11T00:00:00"/>
    <s v="HVAC"/>
    <s v="E"/>
    <s v="1st"/>
    <s v="CM Activity of HVAC "/>
    <n v="12375"/>
    <x v="1"/>
    <s v="Hand Tools &amp; Ladders"/>
    <s v="PPE's"/>
    <s v="Attendance Names"/>
    <s v="ZOMCO"/>
    <s v="Abdullah AlSubaie"/>
  </r>
  <r>
    <d v="2025-02-11T00:00:00"/>
    <s v="HVAC"/>
    <s v="F"/>
    <s v="2nd"/>
    <s v="CM Activity of HVAC - Block A"/>
    <n v="12377"/>
    <x v="1"/>
    <s v="Hand Tools &amp; Ladders"/>
    <s v="PPE's"/>
    <s v="Attendance Names"/>
    <s v="ZOMCO"/>
    <s v="Abdullah AlSubaie"/>
  </r>
  <r>
    <d v="2025-02-12T00:00:00"/>
    <s v="HVAC"/>
    <s v="F"/>
    <s v="1st"/>
    <s v="PM Activity of HVAC - Block A Sanbook 3"/>
    <n v="12451"/>
    <x v="0"/>
    <s v="Hand Tools &amp; Ladders"/>
    <s v="PPE's"/>
    <s v="Attendance Names"/>
    <s v="ZOMCO"/>
    <s v="Abdullah AlSubaie"/>
  </r>
  <r>
    <d v="2025-02-12T00:00:00"/>
    <s v="HVAC"/>
    <s v="F"/>
    <s v="1st"/>
    <s v="PM Activity of HVAC - Jalboot1"/>
    <n v="12525"/>
    <x v="0"/>
    <s v="Hand Tools &amp; Ladders"/>
    <s v="PPE's"/>
    <s v="Attendance Names"/>
    <s v="ZOMCO"/>
    <s v="Abdullah AlSubaie"/>
  </r>
  <r>
    <d v="2025-02-12T00:00:00"/>
    <s v="HVAC"/>
    <s v="E"/>
    <s v="1st"/>
    <s v="CM Activity of HVAC "/>
    <n v="12375"/>
    <x v="1"/>
    <s v="Hand Tools &amp; Ladders"/>
    <s v="PPE's"/>
    <s v="Attendance Names"/>
    <s v="ZOMCO"/>
    <s v="Abdullah AlSubaie"/>
  </r>
  <r>
    <d v="2025-02-12T00:00:00"/>
    <s v="HVAC"/>
    <s v="F"/>
    <s v="2nd"/>
    <s v="CM Activity of HVAC - Block A"/>
    <n v="12602"/>
    <x v="1"/>
    <s v="Hand Tools &amp; Ladders"/>
    <s v="PPE's"/>
    <s v="Attendance Names"/>
    <s v="ZOMCO"/>
    <s v="Abdullah AlSubaie"/>
  </r>
  <r>
    <d v="2025-02-13T00:00:00"/>
    <s v="HVAC"/>
    <s v="F"/>
    <s v="1st"/>
    <s v="CM Activity of HVAC - Block A"/>
    <n v="12635"/>
    <x v="1"/>
    <s v="Hand Tools &amp; Ladders"/>
    <s v="PPE's"/>
    <s v="Attendance Names"/>
    <s v="ZOMCO"/>
    <s v="Abdullah AlSubaie"/>
  </r>
  <r>
    <d v="2025-02-13T00:00:00"/>
    <s v="HVAC"/>
    <s v="E"/>
    <s v="1st"/>
    <s v="CM Activity of HVAC "/>
    <n v="12598"/>
    <x v="1"/>
    <s v="Hand Tools &amp; Ladders"/>
    <s v="PPE's"/>
    <s v="Attendance Names"/>
    <s v="ZOMCO"/>
    <s v="Abdullah AlSubaie"/>
  </r>
  <r>
    <d v="2025-02-13T00:00:00"/>
    <s v="HVAC"/>
    <s v="F"/>
    <s v="1st"/>
    <s v="PM Activity of HVAC - Hori1"/>
    <n v="12903"/>
    <x v="0"/>
    <s v="Hand Tools &amp; Ladders"/>
    <s v="PPE's"/>
    <s v="Attendance Names"/>
    <s v="ZOMCO"/>
    <s v="Abdullah AlSubaie"/>
  </r>
  <r>
    <d v="2025-02-13T00:00:00"/>
    <s v="HVAC"/>
    <s v="F"/>
    <s v="1st"/>
    <s v="CM Activity of HVAC - Block B"/>
    <n v="12600"/>
    <x v="1"/>
    <s v="Hand Tools &amp; Ladders"/>
    <s v="PPE's"/>
    <s v="Attendance Names"/>
    <s v="ZOMCO"/>
    <s v="Abdullah AlSubaie"/>
  </r>
  <r>
    <d v="2025-02-13T00:00:00"/>
    <s v="HVAC"/>
    <s v="F"/>
    <s v="1st"/>
    <s v="PM Activity of HVAC - Jalboot3"/>
    <n v="12904"/>
    <x v="0"/>
    <s v="Hand Tools &amp; Ladders"/>
    <s v="PPE's"/>
    <s v="Attendance Names"/>
    <s v="ZOMCO"/>
    <s v="Abdullah AlSubaie"/>
  </r>
  <r>
    <d v="2025-02-13T00:00:00"/>
    <s v="HVAC"/>
    <s v="E"/>
    <s v="1st"/>
    <s v="PM Activity of HVAC - Corporate Office Building"/>
    <n v="12905"/>
    <x v="0"/>
    <s v="Hand Tools &amp; Ladders"/>
    <s v="PPE's"/>
    <s v="Attendance Names"/>
    <s v="ZOMCO"/>
    <s v="Abdullah AlSubaie"/>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39">
  <r>
    <d v="2025-01-02T00:00:00"/>
    <s v="HVAC"/>
    <s v="F"/>
    <s v="1st"/>
    <s v="CM Activity of HVAC - Block A"/>
    <n v="11265"/>
    <x v="0"/>
    <s v="Hand Tools &amp; Ladders"/>
    <s v="PPE's"/>
    <s v="Attendance Names"/>
    <s v="ZOMCO"/>
  </r>
  <r>
    <d v="2025-01-02T00:00:00"/>
    <s v="HVAC"/>
    <s v="F"/>
    <s v="1st"/>
    <s v="CM Activity of HVAC - Block B"/>
    <n v="11266"/>
    <x v="0"/>
    <s v="Hand Tools &amp; Ladders"/>
    <s v="PPE's"/>
    <s v="Attendance Names"/>
    <s v="ZOMCO"/>
  </r>
  <r>
    <d v="2025-01-02T00:00:00"/>
    <s v="HVAC"/>
    <s v="E"/>
    <s v="1st"/>
    <s v="CM Activity of HVAC"/>
    <n v="11268"/>
    <x v="0"/>
    <s v="Hand Tools &amp; Ladders"/>
    <s v="PPE's"/>
    <s v="Attendance Names"/>
    <s v="ZOMCO"/>
  </r>
  <r>
    <d v="2025-01-03T00:00:00"/>
    <s v="HVAC"/>
    <s v="F"/>
    <s v="1st"/>
    <s v="PM Activity of HVAC of BOOM 4 - Block A"/>
    <n v="11239"/>
    <x v="1"/>
    <s v="Hand Tools &amp; Ladders"/>
    <s v="PPE's"/>
    <s v="Attendance Names"/>
    <s v="ZOMCO"/>
  </r>
  <r>
    <d v="2025-01-04T00:00:00"/>
    <s v="HVAC"/>
    <s v="A"/>
    <s v="1st"/>
    <s v="PM Activity of HVAC - MRO Tool Shop"/>
    <n v="11263"/>
    <x v="1"/>
    <s v="Hand Tools &amp; Ladders"/>
    <s v="PPE's, Harness"/>
    <s v="Attendance Names"/>
    <s v="ZOMCO"/>
  </r>
  <r>
    <d v="2025-01-04T00:00:00"/>
    <s v="HVAC"/>
    <s v="F"/>
    <s v="1st"/>
    <s v="PM Activity of HVAC of BOOM 4 - Block A"/>
    <n v="11239"/>
    <x v="1"/>
    <s v="Hand Tools &amp; Ladders"/>
    <s v="PPE's"/>
    <s v="Attendance Names"/>
    <s v="ZOMCO"/>
  </r>
  <r>
    <d v="2025-01-04T00:00:00"/>
    <s v="HVAC"/>
    <s v="F"/>
    <s v="1st"/>
    <s v="CM Activity of HVAC - Block A"/>
    <n v="11265"/>
    <x v="0"/>
    <s v="Hand Tools &amp; Ladders"/>
    <s v="PPE's"/>
    <s v="Attendance Names"/>
    <s v="ZOMCO"/>
  </r>
  <r>
    <d v="2025-01-04T00:00:00"/>
    <s v="HVAC"/>
    <s v="E"/>
    <s v="1st"/>
    <s v="CM Activity of HVAC "/>
    <n v="11264"/>
    <x v="0"/>
    <s v="Hand Tools &amp; Ladders"/>
    <s v="PPE's"/>
    <s v="Attendance Names"/>
    <s v="ZOMCO"/>
  </r>
  <r>
    <d v="2025-01-04T00:00:00"/>
    <s v="HVAC"/>
    <s v="F"/>
    <s v="2nd"/>
    <s v="CM Activity of HVAC - Block A"/>
    <n v="11265"/>
    <x v="0"/>
    <s v="Hand Tools &amp; Ladders"/>
    <s v="PPE's"/>
    <s v="Attendance Names"/>
    <s v="ZOMCO"/>
  </r>
  <r>
    <d v="2025-01-05T00:00:00"/>
    <s v="HVAC"/>
    <s v="F"/>
    <s v="1st"/>
    <s v="CM Activity of HVAC - Block A"/>
    <n v="11265"/>
    <x v="0"/>
    <s v="Hand Tools &amp; Ladders"/>
    <s v="PPE's"/>
    <s v="Attendance Names"/>
    <s v="ZOMCO"/>
  </r>
  <r>
    <d v="2025-01-05T00:00:00"/>
    <s v="HVAC"/>
    <s v="F"/>
    <s v="1st"/>
    <s v="CM Activity of HVAC - Block B"/>
    <n v="11266"/>
    <x v="0"/>
    <s v="Hand Tools &amp; Ladders"/>
    <s v="PPE's"/>
    <s v="Attendance Names"/>
    <s v="ZOMCO"/>
  </r>
  <r>
    <d v="2025-01-05T00:00:00"/>
    <s v="HVAC"/>
    <s v="E"/>
    <s v="1st"/>
    <s v="CM Activity of HVAC "/>
    <n v="11264"/>
    <x v="0"/>
    <s v="Hand Tools &amp; Ladders"/>
    <s v="PPE's"/>
    <s v="Attendance Names"/>
    <s v="ZOMCO"/>
  </r>
  <r>
    <d v="2025-01-05T00:00:00"/>
    <s v="HVAC"/>
    <s v="F"/>
    <s v="2nd"/>
    <s v="CM Activity of HVAC - Block A"/>
    <n v="11265"/>
    <x v="0"/>
    <s v="Hand Tools &amp; Ladders"/>
    <s v="PPE's"/>
    <s v="Attendance Names"/>
    <s v="ZOMCO"/>
  </r>
  <r>
    <d v="2025-01-06T00:00:00"/>
    <s v="HVAC"/>
    <s v="E"/>
    <s v="1st"/>
    <s v="CM Activity of HVAC  - Zone E"/>
    <n v="11264"/>
    <x v="0"/>
    <s v="Hand Tools &amp; Ladders"/>
    <s v="PPE's"/>
    <s v="Attendance Names"/>
    <s v="ZOMCO"/>
  </r>
  <r>
    <d v="2025-01-06T00:00:00"/>
    <s v="HVAC"/>
    <s v="F"/>
    <s v="2nd"/>
    <s v="PM Activity of HVAC of BOOM 7 - Block A"/>
    <n v="11465"/>
    <x v="1"/>
    <s v="Hand Tools &amp; Ladders"/>
    <s v="PPE's"/>
    <s v="Attendance Names"/>
    <s v="ZOMCO"/>
  </r>
  <r>
    <d v="2025-01-07T00:00:00"/>
    <s v="HVAC"/>
    <s v="E"/>
    <s v="1st"/>
    <s v="CM Activity of HVAC  - Zone E"/>
    <n v="11264"/>
    <x v="0"/>
    <s v="Hand Tools &amp; Ladders"/>
    <s v="PPE's"/>
    <s v="Attendance Names"/>
    <s v="ZOMCO"/>
  </r>
  <r>
    <d v="2025-01-07T00:00:00"/>
    <s v="HVAC"/>
    <s v="F"/>
    <s v="1st"/>
    <s v="PM Activity of HVAC "/>
    <n v="11465"/>
    <x v="1"/>
    <s v="Hand Tools &amp; Ladders"/>
    <s v="PPE's"/>
    <s v="Attendance Names"/>
    <s v="ZOMCO"/>
  </r>
  <r>
    <d v="2025-01-07T00:00:00"/>
    <s v="HVAC"/>
    <s v="D"/>
    <s v="1st"/>
    <s v="PM Activity of HVAC  (production office)"/>
    <n v="11493"/>
    <x v="1"/>
    <s v="Hand Tools &amp; Ladders"/>
    <s v="PPE's"/>
    <s v="Attendance Names"/>
    <s v="ZOMCO"/>
  </r>
  <r>
    <d v="2025-01-07T00:00:00"/>
    <s v="HVAC"/>
    <s v="F"/>
    <s v="2nd"/>
    <s v="CM Activity of HVAC - Block A"/>
    <n v="11265"/>
    <x v="0"/>
    <s v="Hand Tools &amp; Ladders"/>
    <s v="PPE's"/>
    <s v="Attendance Names"/>
    <s v="ZOMCO"/>
  </r>
  <r>
    <d v="2025-01-07T00:00:00"/>
    <s v="HVAC"/>
    <s v="F"/>
    <s v="1st"/>
    <s v="CM Activity of HVAC - Block A"/>
    <n v="11265"/>
    <x v="0"/>
    <s v="Hand Tools &amp; Ladders"/>
    <s v="PPE's"/>
    <s v="Attendance Names"/>
    <s v="ZOMCO"/>
  </r>
  <r>
    <d v="2025-01-08T00:00:00"/>
    <s v="HVAC"/>
    <s v="D"/>
    <s v="1st"/>
    <s v="PM Activity of HVAC  (production office)"/>
    <n v="11486"/>
    <x v="1"/>
    <s v="Hand Tools &amp; Ladders"/>
    <s v="PPE's"/>
    <s v="Attendance Names"/>
    <s v="ZOMCO"/>
  </r>
  <r>
    <d v="2025-01-08T00:00:00"/>
    <s v="HVAC"/>
    <s v="F"/>
    <s v="1st"/>
    <s v="PM Activity of HVAC of BOOM 7 - Block A"/>
    <n v="11465"/>
    <x v="1"/>
    <s v="Hand Tools &amp; Ladders"/>
    <s v="PPE's"/>
    <s v="Attendance Names"/>
    <s v="ZOMCO"/>
  </r>
  <r>
    <d v="2025-01-09T00:00:00"/>
    <s v="HVAC"/>
    <s v="F"/>
    <s v="1st"/>
    <s v="PM Activity of HVAC of BOOM 7 - Block A"/>
    <n v="11465"/>
    <x v="1"/>
    <s v="Hand Tools &amp; Ladders"/>
    <s v="PPE's"/>
    <s v="Attendance Names"/>
    <s v="ZOMCO"/>
  </r>
  <r>
    <d v="2025-01-09T00:00:00"/>
    <s v="HVAC"/>
    <s v="F"/>
    <s v="2nd"/>
    <s v="CM Activity of HVAC - Block A"/>
    <n v="11592"/>
    <x v="0"/>
    <s v="Hand Tools &amp; Ladders"/>
    <s v="PPE's"/>
    <s v="Attendance Names"/>
    <s v="ZOMCO"/>
  </r>
  <r>
    <d v="2025-01-11T00:00:00"/>
    <s v="HVAC"/>
    <s v="F"/>
    <s v="1st"/>
    <s v="CM Activity of HVAC - Block B"/>
    <n v="11595"/>
    <x v="0"/>
    <s v="Hand Tools &amp; Ladders"/>
    <s v="PPE's"/>
    <s v="Attendance Names"/>
    <s v="ZOMCO"/>
  </r>
  <r>
    <d v="2025-01-11T00:00:00"/>
    <s v="HVAC"/>
    <s v="F"/>
    <s v="1st"/>
    <s v="CM Activity of HVAC - Block A"/>
    <n v="11592"/>
    <x v="0"/>
    <s v="Hand Tools &amp; Ladders"/>
    <s v="PPE's"/>
    <s v="Attendance Names"/>
    <s v="ZOMCO"/>
  </r>
  <r>
    <d v="2025-01-11T00:00:00"/>
    <s v="HVAC"/>
    <s v="E"/>
    <s v="1st"/>
    <s v="CM Activity of HVAC "/>
    <n v="11608"/>
    <x v="0"/>
    <s v="Hand Tools &amp; Ladders"/>
    <s v="PPE's"/>
    <s v="Attendance Names"/>
    <s v="ZOMCO"/>
  </r>
  <r>
    <d v="2025-01-11T00:00:00"/>
    <s v="HVAC"/>
    <s v="F"/>
    <s v="1st"/>
    <s v="PM Activity of HVAC of BOOM 7 - Block A"/>
    <n v="11465"/>
    <x v="1"/>
    <s v="Hand Tools &amp; Ladders"/>
    <s v="PPE's"/>
    <s v="Attendance Names"/>
    <s v="ZOMCO"/>
  </r>
  <r>
    <d v="2025-01-11T00:00:00"/>
    <s v="HVAC"/>
    <s v="F"/>
    <s v="2nd"/>
    <s v="CM Activity of HVAC - Block A"/>
    <n v="11592"/>
    <x v="0"/>
    <s v="Hand Tools &amp; Ladders"/>
    <s v="PPE's"/>
    <s v="Attendance Names"/>
    <s v="ZOMCO"/>
  </r>
  <r>
    <d v="2025-01-12T00:00:00"/>
    <s v="HVAC"/>
    <s v="F"/>
    <s v="1st"/>
    <s v="PM Activity of HVAC of Sanbook 4"/>
    <n v="11621"/>
    <x v="1"/>
    <s v="Hand Tools &amp; Ladders"/>
    <s v="PPE's"/>
    <s v="Attendance Names"/>
    <s v="ZOMCO"/>
  </r>
  <r>
    <d v="2025-01-12T00:00:00"/>
    <s v="HVAC"/>
    <s v="E"/>
    <s v="1st"/>
    <s v="CM Activity of HVAC "/>
    <n v="11608"/>
    <x v="0"/>
    <s v="Hand Tools &amp; Ladders"/>
    <s v="PPE's"/>
    <s v="Attendance Names"/>
    <s v="ZOMCO"/>
  </r>
  <r>
    <d v="2025-01-12T00:00:00"/>
    <s v="HVAC"/>
    <s v="F"/>
    <s v="1st"/>
    <s v="CM Activity of HVAC - Block B"/>
    <n v="11595"/>
    <x v="0"/>
    <s v="Hand Tools &amp; Ladders"/>
    <s v="PPE's"/>
    <s v="Attendance Names"/>
    <s v="ZOMCO"/>
  </r>
  <r>
    <d v="2025-01-12T00:00:00"/>
    <s v="HVAC"/>
    <s v="F"/>
    <s v="2nd"/>
    <s v="CM Activity of HVAC - Block A"/>
    <n v="11621"/>
    <x v="0"/>
    <s v="Hand Tools &amp; Ladders"/>
    <s v="PPE's"/>
    <s v="Attendance Names"/>
    <s v="ZOMCO"/>
  </r>
  <r>
    <d v="2025-01-13T00:00:00"/>
    <s v="HVAC"/>
    <s v="F"/>
    <s v="1st"/>
    <s v="CM Activity of HVAC - Block B"/>
    <n v="11595"/>
    <x v="0"/>
    <s v="Hand Tools &amp; Ladders"/>
    <s v="PPE's"/>
    <s v="Attendance Names"/>
    <s v="ZOMCO"/>
  </r>
  <r>
    <d v="2025-01-13T00:00:00"/>
    <s v="HVAC"/>
    <s v="F"/>
    <s v="1st"/>
    <s v="CM Activity of HVAC - Block A"/>
    <n v="11592"/>
    <x v="0"/>
    <s v="Hand Tools &amp; Ladders"/>
    <s v="PPE's"/>
    <s v="Attendance Names"/>
    <s v="ZOMCO"/>
  </r>
  <r>
    <d v="2025-01-13T00:00:00"/>
    <s v="HVAC"/>
    <s v="E"/>
    <s v="1st"/>
    <s v="CM Activity of HVAC "/>
    <n v="11608"/>
    <x v="0"/>
    <s v="Hand Tools &amp; Ladders"/>
    <s v="PPE's"/>
    <s v="Attendance Names"/>
    <s v="ZOMCO"/>
  </r>
  <r>
    <d v="2025-01-13T00:00:00"/>
    <s v="HVAC"/>
    <s v="F"/>
    <s v="2nd"/>
    <s v="CM Activity of HVAC - Block A"/>
    <n v="11592"/>
    <x v="0"/>
    <s v="Hand Tools &amp; Ladders"/>
    <s v="PPE's"/>
    <s v="Attendance Names"/>
    <s v="ZOMCO"/>
  </r>
  <r>
    <d v="2025-01-14T00:00:00"/>
    <s v="HVAC"/>
    <s v="E"/>
    <s v="1st"/>
    <s v="CM Activity of HVAC "/>
    <n v="11608"/>
    <x v="0"/>
    <s v="Hand Tools &amp; Ladders"/>
    <s v="PPE's"/>
    <s v="Attendance Names"/>
    <s v="ZOMCO"/>
  </r>
  <r>
    <d v="2025-01-14T00:00:00"/>
    <s v="HVAC"/>
    <s v="F"/>
    <s v="1st"/>
    <s v="CM Activity of HVAC - Block A"/>
    <n v="11592"/>
    <x v="0"/>
    <s v="Hand Tools &amp; Ladders"/>
    <s v="PPE's"/>
    <s v="Attendance Names"/>
    <s v="ZOMCO"/>
  </r>
  <r>
    <d v="2025-01-14T00:00:00"/>
    <s v="HVAC"/>
    <s v="F"/>
    <s v="1st"/>
    <s v="CM Activity of HVAC - Block B"/>
    <n v="11595"/>
    <x v="0"/>
    <s v="Hand Tools &amp; Ladders"/>
    <s v="PPE's"/>
    <s v="Attendance Names"/>
    <s v="ZOMCO"/>
  </r>
  <r>
    <d v="2025-01-14T00:00:00"/>
    <s v="HVAC"/>
    <s v="F"/>
    <s v="1st"/>
    <s v="PM Activity of HVAC of Sanbook 4"/>
    <n v="11621"/>
    <x v="1"/>
    <s v="Hand Tools &amp; Ladders"/>
    <s v="PPE's"/>
    <s v="Attendance Names"/>
    <s v="ZOMCO"/>
  </r>
  <r>
    <d v="2025-01-15T00:00:00"/>
    <s v="HVAC"/>
    <s v="F"/>
    <s v="1st"/>
    <s v="CM Activity of HVAC - Block B Baiss 2"/>
    <n v="11714"/>
    <x v="1"/>
    <s v="Hand Tools &amp; Ladders"/>
    <s v="PPE's"/>
    <s v="Attendance Names"/>
    <s v="ZOMCO"/>
  </r>
  <r>
    <d v="2025-01-15T00:00:00"/>
    <s v="HVAC"/>
    <s v="F"/>
    <s v="1st"/>
    <s v="PM Activity of HVAC of Sanbook 4"/>
    <n v="11621"/>
    <x v="1"/>
    <s v="Hand Tools &amp; Ladders"/>
    <s v="PPE's"/>
    <s v="Attendance Names"/>
    <s v="ZOMCO"/>
  </r>
  <r>
    <d v="2025-01-15T00:00:00"/>
    <s v="HVAC"/>
    <s v="F"/>
    <s v="2nd"/>
    <s v="PM Activity of HVAC - Block B Baiss 2"/>
    <n v="11714"/>
    <x v="1"/>
    <s v="Hand Tools &amp; Ladders"/>
    <s v="PPE's"/>
    <s v="Attendance Names"/>
    <s v="ZOMCO"/>
  </r>
  <r>
    <d v="2025-01-16T00:00:00"/>
    <s v="HVAC"/>
    <s v="F"/>
    <s v="1st"/>
    <s v="CM Activity of HVAC - Block B Saryah 2"/>
    <n v="11769"/>
    <x v="0"/>
    <s v="Hand Tools &amp; Ladders"/>
    <s v="PPE's"/>
    <s v="Attendance Names"/>
    <s v="ZOMCO"/>
  </r>
  <r>
    <d v="2025-01-16T00:00:00"/>
    <s v="HVAC"/>
    <s v="F"/>
    <s v="1st"/>
    <s v="PM Activity of HVAC - Block B"/>
    <n v="11735"/>
    <x v="1"/>
    <s v="Hand Tools &amp; Ladders"/>
    <s v="PPE's"/>
    <s v="Attendance Names"/>
    <s v="ZOMCO"/>
  </r>
  <r>
    <d v="2025-01-16T00:00:00"/>
    <s v="HVAC"/>
    <s v="F"/>
    <s v="1st"/>
    <s v="PM Activity of HVAC - Block B Baiss 2"/>
    <n v="11714"/>
    <x v="1"/>
    <s v="Hand Tools &amp; Ladders"/>
    <s v="PPE's"/>
    <s v="Attendance Names"/>
    <s v="ZOMCO"/>
  </r>
  <r>
    <d v="2025-01-16T00:00:00"/>
    <s v="HVAC"/>
    <s v="F"/>
    <s v="1st"/>
    <s v="PM Activity of HVAC - Block B Saryah 4"/>
    <n v="11736"/>
    <x v="1"/>
    <s v="Hand Tools &amp; Ladders"/>
    <s v="PPE's"/>
    <s v="Attendance Names"/>
    <s v="ZOMCO"/>
  </r>
  <r>
    <d v="2025-01-16T00:00:00"/>
    <s v="HVAC"/>
    <s v="F"/>
    <s v="1st"/>
    <s v="CM Activity of HVAC - Block B "/>
    <n v="11737"/>
    <x v="0"/>
    <s v="Hand Tools &amp; Ladders"/>
    <s v="PPE's"/>
    <s v="Attendance Names"/>
    <s v="ZOMCO"/>
  </r>
  <r>
    <d v="2025-01-16T00:00:00"/>
    <s v="HVAC"/>
    <s v="F"/>
    <s v="1st"/>
    <s v="CM Activity of HVAC - Block A"/>
    <n v="11738"/>
    <x v="0"/>
    <s v="Hand Tools &amp; Ladders"/>
    <s v="PPE's"/>
    <s v="Attendance Names"/>
    <s v="ZOMCO"/>
  </r>
  <r>
    <d v="2025-01-16T00:00:00"/>
    <s v="HVAC"/>
    <s v="E"/>
    <s v="1st"/>
    <s v="CM Activity of HVAC "/>
    <n v="11739"/>
    <x v="0"/>
    <s v="Hand Tools &amp; Ladders"/>
    <s v="PPE's"/>
    <s v="Attendance Names"/>
    <s v="ZOMCO"/>
  </r>
  <r>
    <d v="2025-01-17T00:00:00"/>
    <s v="HVAC"/>
    <s v="F"/>
    <s v="1st"/>
    <s v="PM Activity of HVAC - Block B Saryah 2"/>
    <n v="11769"/>
    <x v="1"/>
    <s v="Hand Tools &amp; Ladders"/>
    <s v="PPE's"/>
    <s v="Attendance Names"/>
    <s v="ZOMCO"/>
  </r>
  <r>
    <d v="2025-01-17T00:00:00"/>
    <s v="HVAC"/>
    <s v="F"/>
    <s v="2nd"/>
    <s v="PM Activity of HVAC - Block B Saryah 2"/>
    <n v="11769"/>
    <x v="1"/>
    <s v="Hand Tools &amp; Ladders"/>
    <s v="PPE's"/>
    <s v="Attendance Names"/>
    <s v="ZOMCO"/>
  </r>
  <r>
    <d v="2025-01-18T00:00:00"/>
    <s v="HVAC"/>
    <s v="E"/>
    <s v="1st"/>
    <s v="CM Activity of HVAC "/>
    <n v="11739"/>
    <x v="0"/>
    <s v="Hand Tools &amp; Ladders"/>
    <s v="PPE's"/>
    <s v="Attendance Names"/>
    <s v="ZOMCO"/>
  </r>
  <r>
    <d v="2025-01-18T00:00:00"/>
    <s v="HVAC"/>
    <s v="F"/>
    <s v="2nd"/>
    <s v="CM Activity of HVAC - Block A"/>
    <n v="11738"/>
    <x v="0"/>
    <s v="Hand Tools &amp; Ladders"/>
    <s v="PPE's"/>
    <s v="Attendance Names"/>
    <s v="ZOMCO"/>
  </r>
  <r>
    <d v="2025-01-18T00:00:00"/>
    <s v="HVAC"/>
    <s v="F"/>
    <s v="1st"/>
    <s v="CM Activity of HVAC - Block A"/>
    <n v="11738"/>
    <x v="0"/>
    <s v="Hand Tools &amp; Ladders"/>
    <s v="PPE's"/>
    <s v="Attendance Names"/>
    <s v="ZOMCO"/>
  </r>
  <r>
    <d v="2025-01-18T00:00:00"/>
    <s v="HVAC"/>
    <s v="F"/>
    <s v="1st"/>
    <s v="CM Activity of HVAC - Block B"/>
    <n v="11737"/>
    <x v="0"/>
    <s v="Hand Tools &amp; Ladders"/>
    <s v="PPE's"/>
    <s v="Attendance Names"/>
    <s v="ZOMCO"/>
  </r>
  <r>
    <d v="2025-01-18T00:00:00"/>
    <s v="HVAC"/>
    <s v="F"/>
    <s v="1st"/>
    <s v="PM Activity of HVAC - Block B Saryah 4"/>
    <n v="11736"/>
    <x v="1"/>
    <s v="Hand Tools &amp; Ladders"/>
    <s v="PPE's"/>
    <s v="Attendance Names"/>
    <s v="ZOMCO"/>
  </r>
  <r>
    <d v="2025-01-18T00:00:00"/>
    <s v="HVAC"/>
    <s v="F"/>
    <s v="1st"/>
    <s v="PM Activity of HVAC - Block B Saryah 2"/>
    <n v="11769"/>
    <x v="1"/>
    <s v="Hand Tools &amp; Ladders"/>
    <s v="PPE's"/>
    <s v="Attendance Names"/>
    <s v="ZOMCO"/>
  </r>
  <r>
    <d v="2025-01-19T00:00:00"/>
    <s v="HVAC"/>
    <s v="F"/>
    <s v="2nd"/>
    <s v="CM Activity of HVAC - Block A"/>
    <n v="11738"/>
    <x v="0"/>
    <s v="Hand Tools &amp; Ladders"/>
    <s v="PPE's"/>
    <s v="Attendance Names"/>
    <s v="ZOMCO"/>
  </r>
  <r>
    <d v="2025-01-19T00:00:00"/>
    <s v="HVAC"/>
    <s v="F"/>
    <s v="1st"/>
    <s v="CM Activity of HVAC - Block A"/>
    <n v="11738"/>
    <x v="0"/>
    <s v="Hand Tools &amp; Ladders"/>
    <s v="PPE's"/>
    <s v="Attendance Names"/>
    <s v="ZOMCO"/>
  </r>
  <r>
    <d v="2025-01-19T00:00:00"/>
    <s v="HVAC"/>
    <s v="F"/>
    <s v="1st"/>
    <s v="CM Activity of HVAC - Block B"/>
    <n v="11737"/>
    <x v="0"/>
    <s v="Hand Tools &amp; Ladders"/>
    <s v="PPE's"/>
    <s v="Attendance Names"/>
    <s v="ZOMCO"/>
  </r>
  <r>
    <d v="2025-01-19T00:00:00"/>
    <s v="HVAC"/>
    <s v="E"/>
    <s v="1st"/>
    <s v="CM Activity of HVAC "/>
    <n v="11739"/>
    <x v="0"/>
    <s v="Hand Tools &amp; Ladders"/>
    <s v="PPE's"/>
    <s v="Attendance Names"/>
    <s v="ZOMCO"/>
  </r>
  <r>
    <d v="2025-01-19T00:00:00"/>
    <s v="HVAC"/>
    <s v="F"/>
    <s v="1st"/>
    <s v="PM Activity of HVAC - Block B Saryah 4"/>
    <n v="11736"/>
    <x v="1"/>
    <s v="Hand Tools &amp; Ladders"/>
    <s v="PPE's"/>
    <s v="Attendance Names"/>
    <s v="ZOMCO"/>
  </r>
  <r>
    <d v="2025-01-19T00:00:00"/>
    <s v="HVAC"/>
    <s v="F"/>
    <s v="1st"/>
    <s v="PM Activity of HVAC - Block B Saryah 1"/>
    <n v="11735"/>
    <x v="1"/>
    <s v="Hand Tools &amp; Ladders"/>
    <s v="PPE's"/>
    <s v="Attendance Names"/>
    <s v="ZOMCO"/>
  </r>
  <r>
    <d v="2025-01-20T00:00:00"/>
    <s v="HVAC"/>
    <s v="F"/>
    <s v="1st"/>
    <s v="PM Activity of HVAC - Block B Shiraa 1"/>
    <n v="11809"/>
    <x v="1"/>
    <s v="Hand Tools &amp; Ladders"/>
    <s v="PPE's"/>
    <s v="Attendance Names"/>
    <s v="ZOMCO"/>
  </r>
  <r>
    <d v="2025-01-20T00:00:00"/>
    <s v="HVAC"/>
    <s v="F"/>
    <s v="2nd"/>
    <s v="CM Activity of HVAC - Block A"/>
    <n v="11738"/>
    <x v="0"/>
    <s v="Hand Tools &amp; Ladders"/>
    <s v="PPE's"/>
    <s v="Attendance Names"/>
    <s v="ZOMCO"/>
  </r>
  <r>
    <d v="2025-01-20T00:00:00"/>
    <s v="HVAC"/>
    <s v="F"/>
    <s v="1st"/>
    <s v="CM Activity of HVAC - Block A"/>
    <n v="11738"/>
    <x v="0"/>
    <s v="Hand Tools &amp; Ladders"/>
    <s v="PPE's"/>
    <s v="Attendance Names"/>
    <s v="ZOMCO"/>
  </r>
  <r>
    <d v="2025-01-20T00:00:00"/>
    <s v="HVAC"/>
    <s v="F"/>
    <s v="1st"/>
    <s v="CM Activity of HVAC - Block B"/>
    <n v="11737"/>
    <x v="0"/>
    <s v="Hand Tools &amp; Ladders"/>
    <s v="PPE's"/>
    <s v="Attendance Names"/>
    <s v="ZOMCO"/>
  </r>
  <r>
    <d v="2025-01-20T00:00:00"/>
    <s v="HVAC"/>
    <s v="E"/>
    <s v="1st"/>
    <s v="CM Activity of HVAC "/>
    <n v="11739"/>
    <x v="0"/>
    <s v="Hand Tools &amp; Ladders"/>
    <s v="PPE's"/>
    <s v="Attendance Names"/>
    <s v="ZOMCO"/>
  </r>
  <r>
    <d v="2025-01-21T00:00:00"/>
    <s v="HVAC"/>
    <s v="F"/>
    <s v="2nd"/>
    <s v="CM Activity of HVAC - Block A"/>
    <n v="11738"/>
    <x v="0"/>
    <s v="Hand Tools &amp; Ladders"/>
    <s v="PPE's"/>
    <s v="Attendance Names"/>
    <s v="ZOMCO"/>
  </r>
  <r>
    <d v="2025-01-20T00:00:00"/>
    <s v="HVAC"/>
    <s v="F"/>
    <s v="1st"/>
    <s v="CM Activity of HVAC - Block B"/>
    <n v="11737"/>
    <x v="0"/>
    <s v="Hand Tools &amp; Ladders"/>
    <s v="PPE's"/>
    <s v="Attendance Names"/>
    <s v="ZOMCO"/>
  </r>
  <r>
    <d v="2025-01-20T00:00:00"/>
    <s v="HVAC"/>
    <s v="F"/>
    <s v="1st"/>
    <s v="CM Activity of HVAC - Block A"/>
    <n v="11738"/>
    <x v="0"/>
    <s v="Hand Tools &amp; Ladders"/>
    <s v="PPE's"/>
    <s v="Attendance Names"/>
    <s v="ZOMCO"/>
  </r>
  <r>
    <d v="2025-01-21T00:00:00"/>
    <s v="HVAC"/>
    <s v="F"/>
    <s v="1st"/>
    <s v="PM Activity of HVAC - Block B Shiraa 6"/>
    <n v="11810"/>
    <x v="1"/>
    <s v="Hand Tools &amp; Ladders"/>
    <s v="PPE's"/>
    <s v="Attendance Names"/>
    <s v="ZOMCO"/>
  </r>
  <r>
    <d v="2025-01-21T00:00:00"/>
    <s v="HVAC"/>
    <s v="F"/>
    <s v="2nd"/>
    <s v="CM Activity of HVAC - Block A"/>
    <n v="11738"/>
    <x v="0"/>
    <s v="Hand Tools &amp; Ladders"/>
    <s v="PPE's"/>
    <s v="Attendance Names"/>
    <s v="ZOMCO"/>
  </r>
  <r>
    <d v="2025-01-21T00:00:00"/>
    <s v="HVAC"/>
    <s v="F"/>
    <s v="1st"/>
    <s v="CM Activity of HVAC - Block A"/>
    <n v="11738"/>
    <x v="0"/>
    <s v="Hand Tools &amp; Ladders"/>
    <s v="PPE's"/>
    <s v="Attendance Names"/>
    <s v="ZOMCO"/>
  </r>
  <r>
    <d v="2025-01-21T00:00:00"/>
    <s v="HVAC"/>
    <s v="F"/>
    <s v="1st"/>
    <s v="CM Activity of HVAC - Block B"/>
    <n v="11737"/>
    <x v="0"/>
    <s v="Hand Tools &amp; Ladders"/>
    <s v="PPE's"/>
    <s v="Attendance Names"/>
    <s v="ZOMCO"/>
  </r>
  <r>
    <d v="2025-01-22T00:00:00"/>
    <s v="HVAC"/>
    <s v="F"/>
    <s v="1st"/>
    <s v="PM Activity of HVAC - Block B Shiraa 6"/>
    <n v="11810"/>
    <x v="1"/>
    <s v="Hand Tools &amp; Ladders"/>
    <s v="PPE's"/>
    <s v="Attendance Names"/>
    <s v="ZOMCO"/>
  </r>
  <r>
    <d v="2025-01-22T00:00:00"/>
    <s v="HVAC"/>
    <s v="F"/>
    <s v="1st"/>
    <s v="PM Activity of HVAC - Block B Shiraa 7"/>
    <n v="11811"/>
    <x v="1"/>
    <s v="Hand Tools &amp; Ladders"/>
    <s v="PPE's"/>
    <s v="Attendance Names"/>
    <s v="ZOMCO"/>
  </r>
  <r>
    <d v="2025-01-22T00:00:00"/>
    <s v="HVAC"/>
    <s v="E"/>
    <s v="1st"/>
    <s v="CM Activity of HVAC "/>
    <n v="11987"/>
    <x v="0"/>
    <s v="Hand Tools &amp; Ladders"/>
    <s v="PPE's"/>
    <s v="Attendance Names"/>
    <s v="ZOMCO"/>
  </r>
  <r>
    <d v="2025-01-22T00:00:00"/>
    <s v="HVAC"/>
    <s v="F"/>
    <s v="1st"/>
    <s v="CM Activity of HVAC - Block B"/>
    <n v="11990"/>
    <x v="0"/>
    <s v="Hand Tools &amp; Ladders"/>
    <s v="PPE's"/>
    <s v="Attendance Names"/>
    <s v="ZOMCO"/>
  </r>
  <r>
    <d v="2025-01-22T00:00:00"/>
    <s v="HVAC"/>
    <s v="F"/>
    <s v="2nd"/>
    <s v="CM Activity of HVAC - Block A"/>
    <n v="11989"/>
    <x v="0"/>
    <s v="Hand Tools &amp; Ladders"/>
    <s v="PPE's"/>
    <s v="Attendance Names"/>
    <s v="ZOMCO"/>
  </r>
  <r>
    <d v="2025-01-22T00:00:00"/>
    <s v="HVAC"/>
    <s v="F"/>
    <s v="1st"/>
    <s v="CM Activity of HVAC - Block A"/>
    <n v="11989"/>
    <x v="0"/>
    <s v="Hand Tools &amp; Ladders"/>
    <s v="PPE's"/>
    <s v="Attendance Names"/>
    <s v="ZOMCO"/>
  </r>
  <r>
    <d v="2025-01-23T00:00:00"/>
    <s v="HVAC"/>
    <s v="F"/>
    <s v="1st"/>
    <s v="PM Activity of HVAC - Block B Dastoor 3"/>
    <n v="11992"/>
    <x v="1"/>
    <s v="Hand Tools &amp; Ladders"/>
    <s v="PPE's"/>
    <s v="Attendance Names"/>
    <s v="ZOMCO"/>
  </r>
  <r>
    <d v="2025-01-23T00:00:00"/>
    <s v="HVAC"/>
    <s v="F"/>
    <s v="1st"/>
    <s v="PM Activity of HVAC - Block B Baiss 3"/>
    <n v="11991"/>
    <x v="1"/>
    <s v="Hand Tools &amp; Ladders"/>
    <s v="PPE's"/>
    <s v="Attendance Names"/>
    <s v="ZOMCO"/>
  </r>
  <r>
    <d v="2025-01-23T00:00:00"/>
    <s v="HVAC"/>
    <s v="F"/>
    <s v="2nd"/>
    <s v="CM Activity of HVAC - Block A"/>
    <n v="11989"/>
    <x v="0"/>
    <s v="Hand Tools &amp; Ladders"/>
    <s v="PPE's"/>
    <s v="Attendance Names"/>
    <s v="ZOMCO"/>
  </r>
  <r>
    <d v="2025-01-23T00:00:00"/>
    <s v="HVAC"/>
    <s v="F"/>
    <s v="1st"/>
    <s v="CM Activity of HVAC - Block A"/>
    <n v="11989"/>
    <x v="0"/>
    <s v="Hand Tools &amp; Ladders"/>
    <s v="PPE's"/>
    <s v="Attendance Names"/>
    <s v="ZOMCO"/>
  </r>
  <r>
    <d v="2025-01-23T00:00:00"/>
    <s v="HVAC"/>
    <s v="F"/>
    <s v="1st"/>
    <s v="CM Activity of HVAC - Block B"/>
    <n v="11990"/>
    <x v="0"/>
    <s v="Hand Tools &amp; Ladders"/>
    <s v="PPE's"/>
    <s v="Attendance Names"/>
    <s v="ZOMCO"/>
  </r>
  <r>
    <d v="2025-01-23T00:00:00"/>
    <s v="HVAC"/>
    <s v="E"/>
    <s v="1st"/>
    <s v="CM Activity of HVAC "/>
    <n v="11987"/>
    <x v="0"/>
    <s v="Hand Tools &amp; Ladders"/>
    <s v="PPE's"/>
    <s v="Attendance Names"/>
    <s v="ZOMCO"/>
  </r>
  <r>
    <d v="2025-01-23T00:00:00"/>
    <s v="HVAC"/>
    <s v="F"/>
    <s v="1st"/>
    <s v="PM Activity of HVAC - Block B Shiraa 7"/>
    <n v="11811"/>
    <x v="1"/>
    <s v="Hand Tools &amp; Ladders"/>
    <s v="PPE's"/>
    <s v="Attendance Names"/>
    <s v="ZOMCO"/>
  </r>
  <r>
    <d v="2025-01-23T00:00:00"/>
    <s v="HVAC"/>
    <s v="D"/>
    <s v="1st"/>
    <s v="CM Activity of HVAC  (production office)"/>
    <n v="11493"/>
    <x v="0"/>
    <s v="Hand Tools &amp; Ladders"/>
    <s v="PPE's"/>
    <s v="Attendance Names"/>
    <s v="ZOMCO"/>
  </r>
  <r>
    <d v="2025-01-24T00:00:00"/>
    <s v="HVAC"/>
    <s v="F"/>
    <s v="2nd"/>
    <s v="CM Activity of HVAC - Block A"/>
    <n v="11989"/>
    <x v="0"/>
    <s v="Hand Tools &amp; Ladders"/>
    <s v="PPE's"/>
    <s v="Attendance Names"/>
    <s v="ZOMCO"/>
  </r>
  <r>
    <d v="2025-01-24T00:00:00"/>
    <s v="HVAC"/>
    <s v="F"/>
    <s v="1st"/>
    <s v="CM Activity of HVAC - Block A"/>
    <n v="11989"/>
    <x v="0"/>
    <s v="Hand Tools &amp; Ladders"/>
    <s v="PPE's"/>
    <s v="Attendance Names"/>
    <s v="ZOMCO"/>
  </r>
  <r>
    <d v="2025-01-24T00:00:00"/>
    <s v="HVAC"/>
    <s v="F"/>
    <s v="1st"/>
    <s v="PM Activity of HVAC - Block B Dastoor 3"/>
    <n v="11992"/>
    <x v="1"/>
    <s v="Hand Tools &amp; Ladders"/>
    <s v="PPE's"/>
    <s v="Attendance Names"/>
    <s v="ZOMCO"/>
  </r>
  <r>
    <d v="2025-01-24T00:00:00"/>
    <s v="HVAC"/>
    <s v="F"/>
    <s v="1st"/>
    <s v="CM Activity of HVAC - Block B"/>
    <n v="11990"/>
    <x v="0"/>
    <s v="Hand Tools &amp; Ladders"/>
    <s v="PPE's"/>
    <s v="Attendance Names"/>
    <s v="ZOMCO"/>
  </r>
  <r>
    <d v="2025-01-24T00:00:00"/>
    <s v="HVAC"/>
    <s v="F"/>
    <s v="1st"/>
    <s v="PM Activity of HVAC - Block B Shiraa 7"/>
    <n v="11811"/>
    <x v="1"/>
    <s v="Hand Tools &amp; Ladders"/>
    <s v="PPE's"/>
    <s v="Attendance Names"/>
    <s v="ZOMCO"/>
  </r>
  <r>
    <d v="2025-01-25T00:00:00"/>
    <s v="HVAC"/>
    <s v="F"/>
    <s v="2nd"/>
    <s v="CM Activity of HVAC - Block A"/>
    <n v="11989"/>
    <x v="0"/>
    <s v="Hand Tools &amp; Ladders"/>
    <s v="PPE's"/>
    <s v="Attendance Names"/>
    <s v="ZOMCO"/>
  </r>
  <r>
    <d v="2025-01-25T00:00:00"/>
    <s v="HVAC"/>
    <s v="F"/>
    <s v="1st"/>
    <s v="CM Activity of HVAC - Block A"/>
    <n v="11989"/>
    <x v="0"/>
    <s v="Hand Tools &amp; Ladders"/>
    <s v="PPE's"/>
    <s v="Attendance Names"/>
    <s v="ZOMCO"/>
  </r>
  <r>
    <d v="2025-01-25T00:00:00"/>
    <s v="HVAC"/>
    <s v="F"/>
    <s v="1st"/>
    <s v="PM Activity of HVAC - Block B Baiss 3"/>
    <n v="11991"/>
    <x v="1"/>
    <s v="Hand Tools &amp; Ladders"/>
    <s v="PPE's"/>
    <s v="Attendance Names"/>
    <s v="ZOMCO"/>
  </r>
  <r>
    <d v="2025-01-25T00:00:00"/>
    <s v="HVAC"/>
    <s v="F"/>
    <s v="1st"/>
    <s v="PM Activity of HVAC - Block B Dastoor 3"/>
    <n v="11992"/>
    <x v="1"/>
    <s v="Hand Tools &amp; Ladders"/>
    <s v="PPE's"/>
    <s v="Attendance Names"/>
    <s v="ZOMCO"/>
  </r>
  <r>
    <d v="2025-01-25T00:00:00"/>
    <s v="HVAC"/>
    <s v="E"/>
    <s v="1st"/>
    <s v="CM Activity of HVAC "/>
    <n v="11987"/>
    <x v="0"/>
    <s v="Hand Tools &amp; Ladders"/>
    <s v="PPE's"/>
    <s v="Attendance Names"/>
    <s v="ZOMCO"/>
  </r>
  <r>
    <d v="2025-01-25T00:00:00"/>
    <s v="HVAC"/>
    <s v="F"/>
    <s v="1st"/>
    <s v="CM Activity of HVAC - Block B"/>
    <n v="11990"/>
    <x v="0"/>
    <s v="Hand Tools &amp; Ladders"/>
    <s v="PPE's"/>
    <s v="Attendance Names"/>
    <s v="ZOMCO"/>
  </r>
  <r>
    <d v="2025-01-26T00:00:00"/>
    <s v="HVAC"/>
    <s v="F"/>
    <s v="1st"/>
    <s v="CM Activity of HVAC - Block B"/>
    <n v="11990"/>
    <x v="0"/>
    <s v="Hand Tools &amp; Ladders"/>
    <s v="PPE's"/>
    <s v="Attendance Names"/>
    <s v="ZOMCO"/>
  </r>
  <r>
    <d v="2025-01-26T00:00:00"/>
    <s v="HVAC"/>
    <s v="F"/>
    <s v="2nd"/>
    <s v="CM Activity of HVAC - Block B"/>
    <n v="11990"/>
    <x v="0"/>
    <s v="Hand - Power Tools &amp; Ladders"/>
    <s v="PPE's - LOTO - Evacuation Plan"/>
    <s v="Attendance Names"/>
    <s v="ZOMCO"/>
  </r>
  <r>
    <d v="2025-01-26T00:00:00"/>
    <s v="HVAC"/>
    <s v="F"/>
    <s v="1st"/>
    <s v="CM Activity of HVAC - Block A"/>
    <n v="11989"/>
    <x v="0"/>
    <s v="Hand Tools &amp; Ladders"/>
    <s v="PPE's"/>
    <s v="Attendance Names"/>
    <s v="ZOMCO"/>
  </r>
  <r>
    <d v="2025-01-26T00:00:00"/>
    <s v="HVAC"/>
    <s v="E"/>
    <s v="1st"/>
    <s v="CM Activity of HVAC "/>
    <n v="11987"/>
    <x v="0"/>
    <s v="Hand Tools &amp; Ladders"/>
    <s v="PPE's"/>
    <s v="Attendance Names"/>
    <s v="ZOMCO"/>
  </r>
  <r>
    <d v="2025-01-26T00:00:00"/>
    <s v="HVAC"/>
    <s v="F"/>
    <s v="1st"/>
    <s v="PM Activity of HVAC - Block B Dastoor 3"/>
    <n v="11992"/>
    <x v="1"/>
    <s v="Hand Tools &amp; Ladders"/>
    <s v="PPE's"/>
    <s v="Attendance Names"/>
    <s v="ZOMCO"/>
  </r>
  <r>
    <d v="2025-01-26T00:00:00"/>
    <s v="HVAC"/>
    <s v="F"/>
    <s v="1st"/>
    <s v="PM Activity of HVAC - Block B Baiss 3"/>
    <n v="11991"/>
    <x v="1"/>
    <s v="Hand Tools &amp; Ladders"/>
    <s v="PPE's"/>
    <s v="Attendance Names"/>
    <s v="ZOMCO"/>
  </r>
  <r>
    <d v="2025-01-27T00:00:00"/>
    <s v="HVAC"/>
    <s v="F"/>
    <s v="1st"/>
    <s v="CM Activity of HVAC - Block B"/>
    <n v="11990"/>
    <x v="0"/>
    <s v="Hand Tools &amp; Ladders"/>
    <s v="PPE's"/>
    <s v="Attendance Names"/>
    <s v="ZOMCO"/>
  </r>
  <r>
    <d v="2025-01-27T00:00:00"/>
    <s v="HVAC"/>
    <s v="F"/>
    <s v="1st"/>
    <s v="CM Activity of HVAC - Block A"/>
    <n v="11989"/>
    <x v="0"/>
    <s v="Hand Tools &amp; Ladders"/>
    <s v="PPE's"/>
    <s v="Attendance Names"/>
    <s v="ZOMCO"/>
  </r>
  <r>
    <d v="2025-01-27T00:00:00"/>
    <s v="HVAC"/>
    <s v="E"/>
    <s v="1st"/>
    <s v="CM Activity of HVAC "/>
    <n v="11987"/>
    <x v="0"/>
    <s v="Hand Tools &amp; Ladders"/>
    <s v="PPE's"/>
    <s v="Attendance Names"/>
    <s v="ZOMCO"/>
  </r>
  <r>
    <d v="2025-01-27T00:00:00"/>
    <s v="HVAC"/>
    <s v="F"/>
    <s v="1st"/>
    <s v="PM Activity of HVAC - Block B Baiss 3"/>
    <n v="11991"/>
    <x v="0"/>
    <s v="Hand Tools &amp; Ladders"/>
    <s v="PPE's "/>
    <s v="Attendance Names"/>
    <s v="ZOMCO"/>
  </r>
  <r>
    <d v="2025-01-27T00:00:00"/>
    <s v="HVAC"/>
    <s v="F"/>
    <s v="2nd"/>
    <s v="CM Activity of HVAC - Block A"/>
    <n v="11989"/>
    <x v="0"/>
    <s v="Hand - Power Tools &amp; Ladders"/>
    <s v="PPE's "/>
    <s v="Attendance Names"/>
    <s v="ZOMCO"/>
  </r>
  <r>
    <d v="2025-01-27T00:00:00"/>
    <s v="HVAC"/>
    <s v="F"/>
    <s v="1st"/>
    <s v="PM Activity of HVAC - Block B Dastoor 3"/>
    <n v="11992"/>
    <x v="1"/>
    <s v="Hand Tools &amp; Ladders"/>
    <s v="PPE's"/>
    <s v="Attendance Names"/>
    <s v="ZOMCO"/>
  </r>
  <r>
    <d v="2025-01-28T00:00:00"/>
    <s v="HVAC"/>
    <s v="F"/>
    <s v="2nd"/>
    <s v="CM Activity of HVAC - Block A"/>
    <n v="11989"/>
    <x v="0"/>
    <s v="Hand - Power Tools &amp; Ladders"/>
    <s v="PPE's "/>
    <s v="Attendance Names"/>
    <s v="ZOMCO"/>
  </r>
  <r>
    <d v="2025-01-28T00:00:00"/>
    <s v="HVAC"/>
    <s v="F"/>
    <s v="1st"/>
    <s v="PM Activity of HVAC - Block B Baiss 3"/>
    <n v="11991"/>
    <x v="0"/>
    <s v="Hand Tools &amp; Ladders"/>
    <s v="PPE's "/>
    <s v="Attendance Names"/>
    <s v="ZOMCO"/>
  </r>
  <r>
    <d v="2025-01-28T00:00:00"/>
    <s v="HVAC"/>
    <s v="E"/>
    <s v="1st"/>
    <s v="CM Activity of HVAC "/>
    <n v="11987"/>
    <x v="0"/>
    <s v="Hand Tools &amp; Ladders"/>
    <s v="PPE's"/>
    <s v="Attendance Names"/>
    <s v="ZOMCO"/>
  </r>
  <r>
    <d v="2025-01-28T00:00:00"/>
    <s v="HVAC"/>
    <s v="F"/>
    <s v="1st"/>
    <s v="CM Activity of HVAC - Block B"/>
    <n v="11990"/>
    <x v="0"/>
    <s v="Hand Tools &amp; Ladders"/>
    <s v="PPE's"/>
    <s v="Attendance Names"/>
    <s v="ZOMCO"/>
  </r>
  <r>
    <d v="2025-01-28T00:00:00"/>
    <s v="HVAC"/>
    <s v="F"/>
    <s v="1st"/>
    <s v="CM Activity of HVAC - Block A"/>
    <n v="11989"/>
    <x v="0"/>
    <s v="Hand Tools &amp; Ladders"/>
    <s v="PPE's"/>
    <s v="Attendance Names"/>
    <s v="ZOMCO"/>
  </r>
  <r>
    <d v="2025-01-29T00:00:00"/>
    <s v="HVAC"/>
    <s v="F"/>
    <s v="1st"/>
    <s v="CM Activity of HVAC - Block A"/>
    <n v="12244"/>
    <x v="0"/>
    <s v="Hand Tools &amp; Ladders"/>
    <s v="PPE's"/>
    <s v="Attendance Names"/>
    <s v="ZOMCO"/>
  </r>
  <r>
    <d v="2025-01-29T00:00:00"/>
    <s v="HVAC"/>
    <s v="F"/>
    <s v="1st"/>
    <s v="CM Activity of HVAC - Block B"/>
    <n v="12245"/>
    <x v="0"/>
    <s v="Hand Tools &amp; Ladders"/>
    <s v="PPE's"/>
    <s v="Attendance Names"/>
    <s v="ZOMCO"/>
  </r>
  <r>
    <d v="2025-01-29T00:00:00"/>
    <s v="HVAC"/>
    <s v="E"/>
    <s v="1st"/>
    <s v="CM Activity of HVAC "/>
    <n v="12243"/>
    <x v="0"/>
    <s v="Hand Tools &amp; Ladders"/>
    <s v="PPE's"/>
    <s v="Attendance Names"/>
    <s v="ZOMCO"/>
  </r>
  <r>
    <d v="2025-01-30T00:00:00"/>
    <s v="HVAC"/>
    <s v="F"/>
    <s v="1st"/>
    <s v="CM Activity of HVAC - Block B"/>
    <n v="12245"/>
    <x v="0"/>
    <s v="Hand Tools &amp; Ladders"/>
    <s v="PPE's"/>
    <s v="Attendance Names"/>
    <s v="ZOMCO"/>
  </r>
  <r>
    <d v="2025-01-30T00:00:00"/>
    <s v="HVAC"/>
    <s v="F"/>
    <s v="1st"/>
    <s v="CM Activity of HVAC - Block A"/>
    <n v="12244"/>
    <x v="0"/>
    <s v="Hand Tools &amp; Ladders"/>
    <s v="PPE's"/>
    <s v="Attendance Names"/>
    <s v="ZOMCO"/>
  </r>
  <r>
    <d v="2025-01-30T00:00:00"/>
    <s v="HVAC"/>
    <s v="E"/>
    <s v="1st"/>
    <s v="CM Activity of HVAC "/>
    <n v="12243"/>
    <x v="0"/>
    <s v="Hand Tools &amp; Ladders"/>
    <s v="PPE's"/>
    <s v="Attendance Names"/>
    <s v="ZOMCO"/>
  </r>
  <r>
    <d v="2025-01-30T00:00:00"/>
    <s v="HVAC"/>
    <s v="F"/>
    <s v="2nd"/>
    <s v="CM Activity of HVAC - Block A"/>
    <n v="12244"/>
    <x v="0"/>
    <s v="Hand - Power Tools &amp; Ladders"/>
    <s v="PPE's "/>
    <s v="Attendance Names"/>
    <s v="ZOMCO"/>
  </r>
  <r>
    <d v="2025-02-01T00:00:00"/>
    <s v="HVAC"/>
    <s v="F"/>
    <s v="1st"/>
    <s v="CM Activity of HVAC - Block B"/>
    <n v="12245"/>
    <x v="0"/>
    <s v="Hand Tools &amp; Ladders"/>
    <s v="PPE's"/>
    <s v="Attendance Names"/>
    <s v="ZOMCO"/>
  </r>
  <r>
    <d v="2025-02-01T00:00:00"/>
    <s v="HVAC"/>
    <s v="E"/>
    <s v="1st"/>
    <s v="PM Activity of HVAC - Corporate Office Building"/>
    <n v="12273"/>
    <x v="1"/>
    <s v="Hand Tools &amp; Ladders"/>
    <s v="PPE's"/>
    <s v="Attendance Names"/>
    <s v="ZOMCO"/>
  </r>
  <r>
    <d v="2025-02-01T00:00:00"/>
    <s v="HVAC"/>
    <s v="F"/>
    <s v="1st"/>
    <s v="CM Activity of HVAC - Block A"/>
    <n v="12244"/>
    <x v="0"/>
    <s v="Hand Tools &amp; Ladders"/>
    <s v="PPE's"/>
    <s v="Attendance Names"/>
    <s v="ZOMCO"/>
  </r>
  <r>
    <d v="2025-02-01T00:00:00"/>
    <s v="HVAC"/>
    <s v="F"/>
    <s v="2nd"/>
    <s v="CM Activity of HVAC - Block A"/>
    <n v="12244"/>
    <x v="0"/>
    <s v="Hand - Power Tools &amp; Ladders"/>
    <s v="PPE's "/>
    <s v="Attendance Names"/>
    <s v="ZOMCO"/>
  </r>
  <r>
    <d v="2025-02-01T00:00:00"/>
    <s v="HVAC"/>
    <s v="E"/>
    <s v="1st"/>
    <s v="CM Activity of HVAC "/>
    <n v="12243"/>
    <x v="0"/>
    <s v="Hand Tools &amp; Ladders"/>
    <s v="PPE's"/>
    <s v="Attendance Names"/>
    <s v="ZOMCO"/>
  </r>
  <r>
    <d v="2025-02-02T00:00:00"/>
    <s v="HVAC"/>
    <s v="F"/>
    <s v="1st"/>
    <s v="CM Activity of HVAC - Block B"/>
    <n v="12245"/>
    <x v="0"/>
    <s v="Hand Tools &amp; Ladders"/>
    <s v="PPE's"/>
    <s v="Attendance Names"/>
    <s v="ZOMCO"/>
  </r>
  <r>
    <d v="2025-02-02T00:00:00"/>
    <s v="HVAC"/>
    <s v="E"/>
    <s v="1st"/>
    <s v="CM Activity of HVAC "/>
    <n v="12243"/>
    <x v="0"/>
    <s v="Hand Tools &amp; Ladders"/>
    <s v="PPE's"/>
    <s v="Attendance Names"/>
    <s v="ZOMCO"/>
  </r>
  <r>
    <d v="2025-02-02T00:00:00"/>
    <s v="HVAC"/>
    <s v="F"/>
    <s v="2nd"/>
    <s v="CM Activity of HVAC - Block A"/>
    <n v="12244"/>
    <x v="0"/>
    <s v="Hand - Power Tools &amp; Ladders"/>
    <s v="PPE's "/>
    <s v="Attendance Names"/>
    <s v="ZOMCO"/>
  </r>
  <r>
    <d v="2025-02-02T00:00:00"/>
    <s v="HVAC"/>
    <s v="F"/>
    <s v="1st"/>
    <s v="CM Activity of HVAC - Block A"/>
    <n v="12244"/>
    <x v="0"/>
    <s v="Hand Tools &amp; Ladders"/>
    <s v="PPE's"/>
    <s v="Attendance Names"/>
    <s v="ZOMCO"/>
  </r>
  <r>
    <d v="2025-02-02T00:00:00"/>
    <s v="HVAC"/>
    <s v="E"/>
    <s v="1st"/>
    <s v="PM Activity of HVAC - Corporate Office Building"/>
    <n v="12273"/>
    <x v="1"/>
    <s v="Hand Tools &amp; Ladders"/>
    <s v="PPE's"/>
    <s v="Attendance Names"/>
    <s v="ZOMCO"/>
  </r>
  <r>
    <d v="2025-02-03T00:00:00"/>
    <s v="HVAC"/>
    <s v="F"/>
    <s v="1st"/>
    <s v="CM Activity of HVAC - Block B"/>
    <n v="12245"/>
    <x v="0"/>
    <s v="Hand Tools &amp; Ladders"/>
    <s v="PPE's"/>
    <s v="Attendance Names"/>
    <s v="ZOMCO"/>
  </r>
  <r>
    <d v="2025-02-03T00:00:00"/>
    <s v="HVAC"/>
    <s v="F"/>
    <s v="1st"/>
    <s v="CM Activity of HVAC - Block A"/>
    <n v="12244"/>
    <x v="0"/>
    <s v="Hand Tools &amp; Ladders"/>
    <s v="PPE's"/>
    <s v="Attendance Names"/>
    <s v="ZOMCO"/>
  </r>
  <r>
    <d v="2025-02-03T00:00:00"/>
    <s v="HVAC"/>
    <s v="E"/>
    <s v="1st"/>
    <s v="CM Activity of HVAC "/>
    <n v="12243"/>
    <x v="0"/>
    <s v="Hand Tools &amp; Ladders"/>
    <s v="PPE's"/>
    <s v="Attendance Names"/>
    <s v="ZOMCO"/>
  </r>
  <r>
    <d v="2025-02-03T00:00:00"/>
    <s v="HVAC"/>
    <s v="F"/>
    <s v="1st"/>
    <s v="PM Activity of HVAC - Block A Sanbook 2"/>
    <n v="12299"/>
    <x v="1"/>
    <s v="Hand Tools &amp; Ladders"/>
    <s v="PPE's"/>
    <s v="Attendance Names"/>
    <s v="ZOMCO"/>
  </r>
  <r>
    <d v="2025-02-03T00:00:00"/>
    <s v="HVAC"/>
    <s v="F"/>
    <s v="1st"/>
    <s v="PM Activity of HVAC - Block A Sanbook 1"/>
    <n v="12297"/>
    <x v="1"/>
    <s v="Hand Tools &amp; Ladders"/>
    <s v="PPE's"/>
    <s v="Attendance Names"/>
    <s v="ZOMCO"/>
  </r>
  <r>
    <d v="2025-02-03T00:00:00"/>
    <s v="HVAC"/>
    <s v="F"/>
    <s v="2nd"/>
    <s v="CM Activity of HVAC - Block A"/>
    <n v="12244"/>
    <x v="0"/>
    <s v="Hand - Power Tools &amp; Ladders"/>
    <s v="PPE's "/>
    <s v="Attendance Names"/>
    <s v="ZOMCO"/>
  </r>
  <r>
    <d v="2025-02-04T00:00:00"/>
    <s v="HVAC"/>
    <s v="E"/>
    <s v="1st"/>
    <s v="CM Activity of HVAC "/>
    <n v="12243"/>
    <x v="0"/>
    <s v="Hand Tools &amp; Ladders"/>
    <s v="PPE's"/>
    <s v="Attendance Names"/>
    <s v="ZOMCO"/>
  </r>
  <r>
    <d v="2025-02-04T00:00:00"/>
    <s v="HVAC"/>
    <s v="F"/>
    <s v="1st"/>
    <s v="PM Activity of HVAC - Block A Sanbook 1"/>
    <n v="12297"/>
    <x v="1"/>
    <s v="Hand Tools &amp; Ladders"/>
    <s v="PPE's"/>
    <s v="Attendance Names"/>
    <s v="ZOMCO"/>
  </r>
  <r>
    <d v="2025-02-04T00:00:00"/>
    <s v="HVAC"/>
    <s v="F"/>
    <s v="1st"/>
    <s v="PM Activity of HVAC - Block A Sanbook 2"/>
    <n v="12299"/>
    <x v="1"/>
    <s v="Hand Tools &amp; Ladders"/>
    <s v="PPE's"/>
    <s v="Attendance Names"/>
    <s v="ZOMCO"/>
  </r>
  <r>
    <d v="2025-02-04T00:00:00"/>
    <s v="HVAC"/>
    <s v="F"/>
    <s v="1st"/>
    <s v="CM Activity of HVAC - Block A"/>
    <n v="12244"/>
    <x v="0"/>
    <s v="Hand Tools &amp; Ladders"/>
    <s v="PPE's"/>
    <s v="Attendance Names"/>
    <s v="ZOMCO"/>
  </r>
  <r>
    <d v="2025-02-04T00:00:00"/>
    <s v="HVAC"/>
    <s v="F"/>
    <s v="1st"/>
    <s v="CM Activity of HVAC - Block B"/>
    <n v="12245"/>
    <x v="0"/>
    <s v="Hand Tools &amp; Ladders"/>
    <s v="PPE's"/>
    <s v="Attendance Names"/>
    <s v="ZOMCO"/>
  </r>
  <r>
    <d v="2025-02-04T00:00:00"/>
    <s v="HVAC"/>
    <s v="F"/>
    <s v="2nd"/>
    <s v="CM Activity of HVAC - Block A"/>
    <n v="12244"/>
    <x v="0"/>
    <s v="Hand - Power Tools &amp; Ladders"/>
    <s v="PPE's "/>
    <s v="Attendance Names"/>
    <s v="ZOMCO"/>
  </r>
  <r>
    <d v="2025-02-05T00:00:00"/>
    <s v="HVAC"/>
    <s v="F"/>
    <s v="1st"/>
    <s v="PM Activity of HVAC - Block A Sanbook 1"/>
    <n v="12297"/>
    <x v="1"/>
    <s v="Hand Tools &amp; Ladders"/>
    <s v="PPE's"/>
    <s v="Attendance Names"/>
    <s v="ZOMCO"/>
  </r>
  <r>
    <d v="2025-02-05T00:00:00"/>
    <s v="HVAC"/>
    <s v="F"/>
    <s v="1st"/>
    <s v="PM Activity of HVAC - Block A Sanbook 2"/>
    <n v="12299"/>
    <x v="1"/>
    <s v="Hand Tools &amp; Ladders"/>
    <s v="PPE's"/>
    <s v="Attendance Names"/>
    <s v="ZOMCO"/>
  </r>
  <r>
    <d v="2025-02-05T00:00:00"/>
    <s v="HVAC"/>
    <s v="F"/>
    <s v="2nd"/>
    <s v="CM Activity of HVAC - Block B"/>
    <n v="12378"/>
    <x v="0"/>
    <s v="Hand Tools &amp; Ladders"/>
    <s v="PPE's"/>
    <s v="Attendance Names"/>
    <s v="ZOMCO"/>
  </r>
  <r>
    <d v="2025-02-05T00:00:00"/>
    <s v="HVAC"/>
    <s v="F"/>
    <s v="2nd"/>
    <s v="CM Activity of HVAC - Block A"/>
    <n v="12377"/>
    <x v="0"/>
    <s v="Hand Tools &amp; Ladders"/>
    <s v="PPE's"/>
    <s v="Attendance Names"/>
    <s v="ZOMCO"/>
  </r>
  <r>
    <d v="2025-02-06T00:00:00"/>
    <s v="HVAC"/>
    <s v="F"/>
    <s v="2nd"/>
    <s v="CM Activity of HVAC - Block A"/>
    <n v="12378"/>
    <x v="0"/>
    <s v="Hand Tools &amp; Ladders"/>
    <s v="PPE's"/>
    <s v="Attendance Names"/>
    <s v="ZOMCO"/>
  </r>
  <r>
    <d v="2025-02-06T00:00:00"/>
    <s v="HVAC"/>
    <s v="E"/>
    <s v="1st"/>
    <s v="CM Activity of HVAC "/>
    <n v="12375"/>
    <x v="0"/>
    <s v="Hand Tools &amp; Ladders"/>
    <s v="PPE's"/>
    <s v="Attendance Names"/>
    <s v="ZOMCO"/>
  </r>
  <r>
    <d v="2025-02-06T00:00:00"/>
    <s v="HVAC"/>
    <s v="F"/>
    <s v="1st"/>
    <s v="CM Activity of HVAC - Block B"/>
    <n v="12378"/>
    <x v="0"/>
    <s v="Hand Tools &amp; Ladders"/>
    <s v="PPE's"/>
    <s v="Attendance Names"/>
    <s v="ZOMCO"/>
  </r>
  <r>
    <d v="2025-02-06T00:00:00"/>
    <s v="HVAC"/>
    <s v="F"/>
    <s v="1st"/>
    <s v="CM Activity of HVAC - Block A"/>
    <n v="12377"/>
    <x v="0"/>
    <s v="Hand Tools &amp; Ladders"/>
    <s v="PPE's"/>
    <s v="Attendance Names"/>
    <s v="ZOMCO"/>
  </r>
  <r>
    <d v="2025-02-06T00:00:00"/>
    <s v="HVAC"/>
    <s v="F"/>
    <s v="1st"/>
    <s v="PM Activity of HVAC - Block A Sanbook 2"/>
    <n v="12299"/>
    <x v="1"/>
    <s v="Hand Tools &amp; Ladders"/>
    <s v="PPE's"/>
    <s v="Attendance Names"/>
    <s v="ZOMCO"/>
  </r>
  <r>
    <d v="2025-02-06T00:00:00"/>
    <s v="HVAC"/>
    <s v="F"/>
    <s v="1st"/>
    <s v="PM Activity of HVAC - Block A Sanbook 1"/>
    <n v="12297"/>
    <x v="1"/>
    <s v="Hand Tools &amp; Ladders"/>
    <s v="PPE's"/>
    <s v="Attendance Names"/>
    <s v="ZOMCO"/>
  </r>
  <r>
    <d v="2025-02-07T00:00:00"/>
    <s v="HVAC"/>
    <s v="F"/>
    <s v="1st"/>
    <s v="PM Activity of HVAC - Corporate Office Building"/>
    <n v="12380"/>
    <x v="1"/>
    <s v="Hand Tools &amp; Ladders"/>
    <s v="PPE's"/>
    <s v="Attendance Names"/>
    <s v="ZOMCO"/>
  </r>
  <r>
    <d v="2025-02-08T00:00:00"/>
    <s v="HVAC"/>
    <s v="F"/>
    <s v="2nd"/>
    <s v="CM Activity of HVAC - Block A"/>
    <n v="12377"/>
    <x v="0"/>
    <s v="Hand Tools &amp; Ladders"/>
    <s v="PPE's"/>
    <s v="Attendance Names"/>
    <s v="ZOMCO"/>
  </r>
  <r>
    <d v="2025-02-08T00:00:00"/>
    <s v="HVAC"/>
    <s v="F"/>
    <s v="1st"/>
    <s v="PM Activity of HVAC - Corporate Office Building"/>
    <n v="12380"/>
    <x v="1"/>
    <s v="Hand Tools &amp; Ladders"/>
    <s v="PPE's"/>
    <s v="Attendance Names"/>
    <s v="ZOMCO"/>
  </r>
  <r>
    <d v="2025-02-08T00:00:00"/>
    <s v="HVAC"/>
    <s v="E"/>
    <s v="1st"/>
    <s v="CM Activity of HVAC "/>
    <n v="12375"/>
    <x v="0"/>
    <s v="Hand Tools &amp; Ladders"/>
    <s v="PPE's"/>
    <s v="Attendance Names"/>
    <s v="ZOMCO"/>
  </r>
  <r>
    <d v="2025-02-08T00:00:00"/>
    <s v="HVAC"/>
    <s v="F"/>
    <s v="1st"/>
    <s v="CM Activity of HVAC - Block B"/>
    <n v="12378"/>
    <x v="0"/>
    <s v="Hand Tools &amp; Ladders"/>
    <s v="PPE's"/>
    <s v="Attendance Names"/>
    <s v="ZOMCO"/>
  </r>
  <r>
    <d v="2025-02-08T00:00:00"/>
    <s v="HVAC"/>
    <s v="F"/>
    <s v="1st"/>
    <s v="CM Activity of HVAC - Block A"/>
    <n v="12377"/>
    <x v="0"/>
    <s v="Hand Tools &amp; Ladders"/>
    <s v="PPE's"/>
    <s v="Attendance Names"/>
    <s v="ZOMCO"/>
  </r>
  <r>
    <d v="2025-02-09T00:00:00"/>
    <s v="HVAC"/>
    <s v="E"/>
    <s v="1st"/>
    <s v="CM Activity of HVAC "/>
    <n v="12375"/>
    <x v="0"/>
    <s v="Hand Tools &amp; Ladders"/>
    <s v="PPE's"/>
    <s v="Attendance Names"/>
    <s v="ZOMCO"/>
  </r>
  <r>
    <d v="2025-02-09T00:00:00"/>
    <s v="HVAC"/>
    <s v="F"/>
    <s v="1st"/>
    <s v="CM Activity of HVAC - Block A"/>
    <n v="12377"/>
    <x v="0"/>
    <s v="Hand Tools &amp; Ladders"/>
    <s v="PPE's"/>
    <s v="Attendance Names"/>
    <s v="ZOMCO"/>
  </r>
  <r>
    <d v="2025-02-09T00:00:00"/>
    <s v="HVAC"/>
    <s v="F"/>
    <s v="1st"/>
    <s v="CM Activity of HVAC - Block B"/>
    <n v="12378"/>
    <x v="0"/>
    <s v="Hand Tools &amp; Ladders"/>
    <s v="PPE's"/>
    <s v="Attendance Names"/>
    <s v="ZOMCO"/>
  </r>
  <r>
    <d v="2025-02-09T00:00:00"/>
    <s v="HVAC"/>
    <s v="F"/>
    <s v="2nd"/>
    <s v="CM Activity of HVAC - Block A"/>
    <n v="12377"/>
    <x v="0"/>
    <s v="Hand Tools &amp; Ladders"/>
    <s v="PPE's"/>
    <s v="Attendance Names"/>
    <s v="ZOMCO"/>
  </r>
  <r>
    <d v="2025-02-10T00:00:00"/>
    <s v="HVAC"/>
    <s v="F"/>
    <s v="1st"/>
    <s v="CM Activity of HVAC - Block A"/>
    <n v="12377"/>
    <x v="0"/>
    <s v="Hand Tools &amp; Ladders"/>
    <s v="PPE's"/>
    <s v="Attendance Names"/>
    <s v="ZOMCO"/>
  </r>
  <r>
    <d v="2025-02-10T00:00:00"/>
    <s v="HVAC"/>
    <s v="F"/>
    <s v="1st"/>
    <s v="CM Activity of HVAC - Block B"/>
    <n v="12378"/>
    <x v="0"/>
    <s v="Hand Tools &amp; Ladders"/>
    <s v="PPE's"/>
    <s v="Attendance Names"/>
    <s v="ZOMCO"/>
  </r>
  <r>
    <d v="2025-02-10T00:00:00"/>
    <s v="HVAC"/>
    <s v="E"/>
    <s v="1st"/>
    <s v="CM Activity of HVAC "/>
    <n v="12375"/>
    <x v="0"/>
    <s v="Hand Tools &amp; Ladders"/>
    <s v="PPE's"/>
    <s v="Attendance Names"/>
    <s v="ZOMCO"/>
  </r>
  <r>
    <d v="2025-02-10T00:00:00"/>
    <s v="HVAC"/>
    <s v="F"/>
    <s v="1st"/>
    <s v="PM Activity of HVAC - Jalboot1"/>
    <n v="12525"/>
    <x v="1"/>
    <s v="Hand Tools &amp; Ladders"/>
    <s v="PPE's"/>
    <s v="Attendance Names"/>
    <s v="ZOMCO"/>
  </r>
  <r>
    <d v="2025-02-10T00:00:00"/>
    <s v="HVAC"/>
    <s v="F"/>
    <s v="1st"/>
    <s v="PM Activity of HVAC - Block A Sanbook 3"/>
    <n v="12451"/>
    <x v="1"/>
    <s v="Hand Tools &amp; Ladders"/>
    <s v="PPE's"/>
    <s v="Attendance Names"/>
    <s v="ZOMCO"/>
  </r>
  <r>
    <d v="2025-02-10T00:00:00"/>
    <s v="HVAC"/>
    <s v="F"/>
    <s v="2nd"/>
    <s v="CM Activity of HVAC - Block A"/>
    <n v="12377"/>
    <x v="0"/>
    <s v="Hand Tools &amp; Ladders"/>
    <s v="PPE's"/>
    <s v="Attendance Names"/>
    <s v="ZOMCO"/>
  </r>
  <r>
    <d v="2025-02-11T00:00:00"/>
    <s v="HVAC"/>
    <s v="F"/>
    <s v="1st"/>
    <s v="PM Activity of HVAC - Block A Sanbook 3"/>
    <n v="12451"/>
    <x v="1"/>
    <s v="Hand Tools &amp; Ladders"/>
    <s v="PPE's"/>
    <s v="Attendance Names"/>
    <s v="ZOMCO"/>
  </r>
  <r>
    <d v="2025-02-11T00:00:00"/>
    <s v="HVAC"/>
    <s v="F"/>
    <s v="1st"/>
    <s v="PM Activity of HVAC - Jalboot1"/>
    <n v="12525"/>
    <x v="1"/>
    <s v="Hand Tools &amp; Ladders"/>
    <s v="PPE's"/>
    <s v="Attendance Names"/>
    <s v="ZOMCO"/>
  </r>
  <r>
    <d v="2025-02-11T00:00:00"/>
    <s v="HVAC"/>
    <s v="F"/>
    <s v="1st"/>
    <s v="CM Activity of HVAC - Block B"/>
    <n v="12378"/>
    <x v="0"/>
    <s v="Hand Tools &amp; Ladders"/>
    <s v="PPE's"/>
    <s v="Attendance Names"/>
    <s v="ZOMCO"/>
  </r>
  <r>
    <d v="2025-02-11T00:00:00"/>
    <s v="HVAC"/>
    <s v="F"/>
    <s v="2nd"/>
    <s v="CM Activity of HVAC - Block A"/>
    <n v="12377"/>
    <x v="0"/>
    <s v="Hand Tools &amp; Ladders"/>
    <s v="PPE's"/>
    <s v="Attendance Names"/>
    <s v="ZOMCO"/>
  </r>
  <r>
    <d v="2025-02-11T00:00:00"/>
    <s v="HVAC"/>
    <s v="E"/>
    <s v="1st"/>
    <s v="CM Activity of HVAC "/>
    <n v="12375"/>
    <x v="0"/>
    <s v="Hand Tools &amp; Ladders"/>
    <s v="PPE's"/>
    <s v="Attendance Names"/>
    <s v="ZOMCO"/>
  </r>
  <r>
    <d v="2025-02-11T00:00:00"/>
    <s v="HVAC"/>
    <s v="F"/>
    <s v="2nd"/>
    <s v="CM Activity of HVAC - Block A"/>
    <n v="12377"/>
    <x v="0"/>
    <s v="Hand Tools &amp; Ladders"/>
    <s v="PPE's"/>
    <s v="Attendance Names"/>
    <s v="ZOMCO"/>
  </r>
  <r>
    <d v="2025-02-12T00:00:00"/>
    <s v="HVAC"/>
    <s v="F"/>
    <s v="1st"/>
    <s v="PM Activity of HVAC - Block A Sanbook 3"/>
    <n v="12451"/>
    <x v="1"/>
    <s v="Hand Tools &amp; Ladders"/>
    <s v="PPE's"/>
    <s v="Attendance Names"/>
    <s v="ZOMCO"/>
  </r>
  <r>
    <d v="2025-02-12T00:00:00"/>
    <s v="HVAC"/>
    <s v="F"/>
    <s v="1st"/>
    <s v="PM Activity of HVAC - Jalboot1"/>
    <n v="12525"/>
    <x v="1"/>
    <s v="Hand Tools &amp; Ladders"/>
    <s v="PPE's"/>
    <s v="Attendance Names"/>
    <s v="ZOMCO"/>
  </r>
  <r>
    <d v="2025-02-12T00:00:00"/>
    <s v="HVAC"/>
    <s v="E"/>
    <s v="1st"/>
    <s v="CM Activity of HVAC "/>
    <n v="12375"/>
    <x v="0"/>
    <s v="Hand Tools &amp; Ladders"/>
    <s v="PPE's"/>
    <s v="Attendance Names"/>
    <s v="ZOMCO"/>
  </r>
  <r>
    <d v="2025-02-12T00:00:00"/>
    <s v="HVAC"/>
    <s v="F"/>
    <s v="2nd"/>
    <s v="CM Activity of HVAC - Block A"/>
    <n v="12602"/>
    <x v="0"/>
    <s v="Hand Tools &amp; Ladders"/>
    <s v="PPE's"/>
    <s v="Attendance Names"/>
    <s v="ZOMCO"/>
  </r>
  <r>
    <d v="2025-02-13T00:00:00"/>
    <s v="HVAC"/>
    <s v="F"/>
    <s v="1st"/>
    <s v="CM Activity of HVAC - Block A"/>
    <n v="12635"/>
    <x v="0"/>
    <s v="Hand Tools &amp; Ladders"/>
    <s v="PPE's"/>
    <s v="Attendance Names"/>
    <s v="ZOMCO"/>
  </r>
  <r>
    <d v="2025-02-13T00:00:00"/>
    <s v="HVAC"/>
    <s v="E"/>
    <s v="1st"/>
    <s v="CM Activity of HVAC "/>
    <n v="12598"/>
    <x v="0"/>
    <s v="Hand Tools &amp; Ladders"/>
    <s v="PPE's"/>
    <s v="Attendance Names"/>
    <s v="ZOMCO"/>
  </r>
  <r>
    <d v="2025-02-13T00:00:00"/>
    <s v="HVAC"/>
    <s v="F"/>
    <s v="1st"/>
    <s v="PM Activity of HVAC - Hori 1"/>
    <n v="12903"/>
    <x v="1"/>
    <s v="Hand Tools &amp; Ladders"/>
    <s v="PPE's"/>
    <s v="Attendance Names"/>
    <s v="ZOMCO"/>
  </r>
  <r>
    <d v="2025-02-13T00:00:00"/>
    <s v="HVAC"/>
    <s v="F"/>
    <s v="1st"/>
    <s v="CM Activity of HVAC - Block B"/>
    <n v="12600"/>
    <x v="0"/>
    <s v="Hand Tools &amp; Ladders"/>
    <s v="PPE's"/>
    <s v="Attendance Names"/>
    <s v="ZOMCO"/>
  </r>
  <r>
    <d v="2025-02-13T00:00:00"/>
    <s v="HVAC"/>
    <s v="F"/>
    <s v="1st"/>
    <s v="PM Activity of HVAC - Jalboot3"/>
    <n v="12904"/>
    <x v="1"/>
    <s v="Hand Tools &amp; Ladders"/>
    <s v="PPE's"/>
    <s v="Attendance Names"/>
    <s v="ZOMCO"/>
  </r>
  <r>
    <d v="2025-02-13T00:00:00"/>
    <s v="HVAC"/>
    <s v="E"/>
    <s v="1st"/>
    <s v="PM Activity of HVAC - Corporate Office Building"/>
    <n v="12905"/>
    <x v="1"/>
    <s v="Hand Tools &amp; Ladders"/>
    <s v="PPE's"/>
    <s v="Attendance Names"/>
    <s v="ZOMCO"/>
  </r>
  <r>
    <d v="2025-02-13T00:00:00"/>
    <s v="HVAC"/>
    <s v="F"/>
    <s v="2nd"/>
    <s v="CM Activity of HVAC - Block A"/>
    <n v="12635"/>
    <x v="0"/>
    <s v="Hand Tools &amp; Ladders"/>
    <s v="PPE's"/>
    <s v="Attendance Names"/>
    <s v="ZOMCO"/>
  </r>
  <r>
    <d v="2025-02-15T00:00:00"/>
    <s v="HVAC"/>
    <s v="F"/>
    <s v="1st"/>
    <s v="CM Activity of HVAC - Block B"/>
    <n v="12600"/>
    <x v="0"/>
    <s v="Hand Tools &amp; Ladders"/>
    <s v="PPE's"/>
    <s v="Attendance Names"/>
    <s v="ZOMCO"/>
  </r>
  <r>
    <d v="2025-02-15T00:00:00"/>
    <s v="HVAC"/>
    <s v="F"/>
    <s v="1st"/>
    <s v="CM Activity of HVAC - Block A"/>
    <n v="12635"/>
    <x v="0"/>
    <s v="Hand Tools &amp; Ladders"/>
    <s v="PPE's"/>
    <s v="Attendance Names"/>
    <s v="ZOMCO"/>
  </r>
  <r>
    <d v="2025-02-15T00:00:00"/>
    <s v="HVAC"/>
    <s v="E"/>
    <s v="1st"/>
    <s v="CM Activity of HVAC "/>
    <n v="12598"/>
    <x v="0"/>
    <s v="Hand Tools &amp; Ladders"/>
    <s v="PPE's"/>
    <s v="Attendance Names"/>
    <s v="ZOMCO"/>
  </r>
  <r>
    <d v="2025-02-15T00:00:00"/>
    <s v="HVAC"/>
    <s v="F"/>
    <s v="2nd"/>
    <s v="CM Activity of HVAC - Block A"/>
    <n v="12635"/>
    <x v="0"/>
    <s v="Hand Tools &amp; Ladders"/>
    <s v="PPE's"/>
    <s v="Attendance Names"/>
    <s v="ZOMCO"/>
  </r>
  <r>
    <d v="2025-02-15T00:00:00"/>
    <s v="HVAC"/>
    <s v="F"/>
    <s v="1st"/>
    <s v="PM Activity of HVAC - Baiss 1"/>
    <n v="12933"/>
    <x v="1"/>
    <s v="Hand Tools &amp; Ladders"/>
    <s v="PPE's"/>
    <s v="Attendance Names"/>
    <s v="ZOMCO"/>
  </r>
  <r>
    <d v="2025-02-15T00:00:00"/>
    <s v="HVAC"/>
    <s v="E"/>
    <s v="1st"/>
    <s v="PM Activity of HVAC - Marsa 4"/>
    <n v="12912"/>
    <x v="0"/>
    <s v="Hand Tools &amp; Ladders"/>
    <s v="PPE's"/>
    <s v="Attendance Names"/>
    <s v="ZOMCO"/>
  </r>
  <r>
    <d v="2025-02-15T00:00:00"/>
    <s v="HVAC"/>
    <s v="F"/>
    <s v="1st"/>
    <s v="PM Activity of HVAC - Shira 4"/>
    <n v="12932"/>
    <x v="1"/>
    <s v="Hand Tools &amp; Ladders"/>
    <s v="PPE's"/>
    <s v="Attendance Names"/>
    <s v="ZOMCO"/>
  </r>
  <r>
    <d v="2025-02-15T00:00:00"/>
    <s v="HVAC"/>
    <s v="E"/>
    <s v="1st"/>
    <s v="PM Activity of HVAC - HSE Building"/>
    <n v="12898"/>
    <x v="1"/>
    <s v="Hand Tools &amp; Ladders"/>
    <s v="PPE's"/>
    <s v="Attendance Names"/>
    <s v="ZOMCO"/>
  </r>
  <r>
    <d v="2025-02-16T00:00:00"/>
    <s v="HVAC"/>
    <s v="F"/>
    <s v="1st"/>
    <s v="PM Activity of HVAC - Baiss 1"/>
    <n v="12933"/>
    <x v="1"/>
    <s v="Hand Tools &amp; Ladders"/>
    <s v="PPE's"/>
    <s v="Attendance Names"/>
    <s v="ZOMCO"/>
  </r>
  <r>
    <d v="2025-02-16T00:00:00"/>
    <s v="HVAC"/>
    <s v="F"/>
    <s v="1st"/>
    <s v="PM Activity of HVAC - Dastoor 2"/>
    <n v="12949"/>
    <x v="1"/>
    <s v="Hand Tools &amp; Ladders"/>
    <s v="PPE's"/>
    <s v="Attendance Names"/>
    <s v="ZOMCO"/>
  </r>
  <r>
    <d v="2025-02-16T00:00:00"/>
    <s v="HVAC"/>
    <s v="F"/>
    <s v="1st"/>
    <s v="PM Activity of HVAC - Dastoor 1"/>
    <n v="12948"/>
    <x v="1"/>
    <s v="Hand Tools &amp; Ladders"/>
    <s v="PPE's"/>
    <s v="Attendance Names"/>
    <s v="ZOMCO"/>
  </r>
  <r>
    <d v="2025-02-16T00:00:00"/>
    <s v="HVAC"/>
    <s v="F"/>
    <s v="1st"/>
    <s v="PM Activity of HVAC - Dastoor 4"/>
    <n v="12950"/>
    <x v="1"/>
    <s v="Hand Tools &amp; Ladders"/>
    <s v="PPE's"/>
    <s v="Attendance Names"/>
    <s v="ZOMCO"/>
  </r>
  <r>
    <d v="2025-02-16T00:00:00"/>
    <s v="HVAC"/>
    <s v="F"/>
    <s v="1st"/>
    <s v="CM Activity of HVAC - Block A"/>
    <n v="12635"/>
    <x v="0"/>
    <s v="Hand Tools &amp; Ladders"/>
    <s v="PPE's"/>
    <s v="Attendance Names"/>
    <s v="ZOMCO"/>
  </r>
  <r>
    <d v="2025-02-16T00:00:00"/>
    <s v="HVAC"/>
    <s v="F"/>
    <s v="2nd"/>
    <s v="CM Activity of HVAC - Block A"/>
    <n v="12635"/>
    <x v="0"/>
    <s v="Hand Tools &amp; Ladders"/>
    <s v="PPE's"/>
    <s v="Attendance Names"/>
    <s v="ZOMCO"/>
  </r>
  <r>
    <d v="2025-02-16T00:00:00"/>
    <s v="HVAC"/>
    <s v="F"/>
    <s v="1st"/>
    <s v="PM Activity of HVAC - Shira 4"/>
    <n v="12932"/>
    <x v="1"/>
    <s v="Hand Tools &amp; Ladders"/>
    <s v="PPE's"/>
    <s v="Attendance Names"/>
    <s v="ZOMCO"/>
  </r>
  <r>
    <d v="2025-02-16T00:00:00"/>
    <s v="HVAC"/>
    <s v="E"/>
    <s v="1st"/>
    <s v="CM Activity of HVAC "/>
    <n v="12598"/>
    <x v="0"/>
    <s v="Hand Tools &amp; Ladders"/>
    <s v="PPE's"/>
    <s v="Attendance Names"/>
    <s v="ZOMCO"/>
  </r>
  <r>
    <d v="2025-02-16T00:00:00"/>
    <s v="HVAC"/>
    <s v="F"/>
    <s v="1st"/>
    <s v="CM Activity of HVAC - Block B"/>
    <n v="12600"/>
    <x v="0"/>
    <s v="Hand Tools &amp; Ladders"/>
    <s v="PPE's"/>
    <s v="Attendance Names"/>
    <s v="ZOMCO"/>
  </r>
  <r>
    <d v="2025-02-17T00:00:00"/>
    <s v="HVAC"/>
    <s v="F"/>
    <s v="1st"/>
    <s v="PM Activity of HVAC - Dastoor 2"/>
    <n v="12949"/>
    <x v="1"/>
    <s v="Hand Tools &amp; Ladders"/>
    <s v="PPE's"/>
    <s v="Attendance Names"/>
    <s v="ZOMCO"/>
  </r>
  <r>
    <d v="2025-02-17T00:00:00"/>
    <s v="HVAC"/>
    <s v="F"/>
    <s v="1st"/>
    <s v="PM Activity of HVAC - Dastoor 4"/>
    <n v="12950"/>
    <x v="1"/>
    <s v="Hand Tools &amp; Ladders"/>
    <s v="PPE's"/>
    <s v="Attendance Names"/>
    <s v="ZOMCO"/>
  </r>
  <r>
    <d v="2025-02-17T00:00:00"/>
    <s v="HVAC"/>
    <s v="F"/>
    <s v="1st"/>
    <s v="PM Activity of HVAC - Dastoor 1"/>
    <n v="12948"/>
    <x v="1"/>
    <s v="Hand Tools &amp; Ladders"/>
    <s v="PPE's"/>
    <s v="Attendance Names"/>
    <s v="ZOMCO"/>
  </r>
  <r>
    <d v="2025-02-17T00:00:00"/>
    <s v="HVAC"/>
    <s v="E"/>
    <s v="1st"/>
    <s v="CM Activity of HVAC "/>
    <n v="12598"/>
    <x v="0"/>
    <s v="Hand Tools &amp; Ladders"/>
    <s v="PPE's"/>
    <s v="Attendance Names"/>
    <s v="ZOMCO"/>
  </r>
  <r>
    <d v="2025-02-17T00:00:00"/>
    <s v="HVAC"/>
    <s v="E"/>
    <s v="1st"/>
    <s v="PM Activity of HVAC - Marsa 4"/>
    <n v="12912"/>
    <x v="1"/>
    <s v="Hand Tools &amp; Ladders"/>
    <s v="PPE's"/>
    <s v="Attendance Names"/>
    <s v="ZOMCO"/>
  </r>
  <r>
    <d v="2025-02-17T00:00:00"/>
    <s v="HVAC"/>
    <s v="F"/>
    <s v="1st"/>
    <s v="CM Activity of HVAC - Block A"/>
    <n v="12635"/>
    <x v="0"/>
    <s v="Hand Tools &amp; Ladders"/>
    <s v="PPE's"/>
    <s v="Attendance Names"/>
    <s v="ZOMCO"/>
  </r>
  <r>
    <d v="2025-02-17T00:00:00"/>
    <s v="HVAC"/>
    <s v="F"/>
    <s v="2nd"/>
    <s v="CM Activity of HVAC - Block A"/>
    <n v="12635"/>
    <x v="0"/>
    <s v="Hand Tools &amp; Ladders"/>
    <s v="PPE's"/>
    <s v="Attendance Names"/>
    <s v="ZOMCO"/>
  </r>
  <r>
    <d v="2025-02-18T00:00:00"/>
    <s v="HVAC"/>
    <s v="F"/>
    <s v="1st"/>
    <s v="PM Activity of HVAC - Marsa 4"/>
    <n v="12973"/>
    <x v="1"/>
    <s v="Hand Tools &amp; Ladders"/>
    <s v="PPE's"/>
    <s v="Attendance Names"/>
    <s v="ZOMCO"/>
  </r>
  <r>
    <d v="2025-02-18T00:00:00"/>
    <s v="HVAC"/>
    <s v="F"/>
    <s v="1st"/>
    <s v="CM Activity of HVAC - Block B"/>
    <n v="12600"/>
    <x v="0"/>
    <s v="Hand Tools &amp; Ladders"/>
    <s v="PPE's"/>
    <s v="Attendance Names"/>
    <s v="ZOMCO"/>
  </r>
  <r>
    <d v="2025-02-18T00:00:00"/>
    <s v="HVAC"/>
    <s v="F"/>
    <s v="1st"/>
    <s v="CM Activity of HVAC - Block A"/>
    <n v="12635"/>
    <x v="0"/>
    <s v="Hand Tools &amp; Ladders"/>
    <s v="PPE's"/>
    <s v="Attendance Names"/>
    <s v="ZOMCO"/>
  </r>
  <r>
    <d v="2025-02-18T00:00:00"/>
    <s v="HVAC"/>
    <s v="F"/>
    <s v="1st"/>
    <s v="PM Activity of HVAC - Dastoor 1"/>
    <n v="12948"/>
    <x v="1"/>
    <s v="Hand Tools &amp; Ladders"/>
    <s v="PPE's"/>
    <s v="Attendance Names"/>
    <s v="ZOMCO"/>
  </r>
  <r>
    <d v="2025-02-18T00:00:00"/>
    <s v="HVAC"/>
    <s v="E"/>
    <s v="1st"/>
    <s v="CM Activity of HVAC "/>
    <n v="12598"/>
    <x v="0"/>
    <s v="Hand Tools &amp; Ladders"/>
    <s v="PPE's"/>
    <s v="Attendance Names"/>
    <s v="ZOMCO"/>
  </r>
  <r>
    <d v="2025-02-18T00:00:00"/>
    <s v="HVAC"/>
    <s v="E"/>
    <s v="1st"/>
    <s v="PM Activity of HVAC - HSE Building"/>
    <n v="12898"/>
    <x v="1"/>
    <s v="Hand Tools &amp; Ladders"/>
    <s v="PPE's"/>
    <s v="Attendance Names"/>
    <s v="ZOMCO"/>
  </r>
  <r>
    <d v="2025-02-18T00:00:00"/>
    <s v="HVAC"/>
    <s v="F"/>
    <s v="1st"/>
    <s v="PM Activity of HVAC - Hori 3"/>
    <n v="12982"/>
    <x v="1"/>
    <s v="Hand Tools &amp; Ladders"/>
    <s v="PPE's"/>
    <s v="Attendance Names"/>
    <s v="ZOMCO"/>
  </r>
  <r>
    <d v="2025-02-18T00:00:00"/>
    <s v="HVAC"/>
    <s v="F"/>
    <s v="1st"/>
    <s v="PM Activity of HVAC - Baiss 5"/>
    <n v="12978"/>
    <x v="1"/>
    <s v="Hand Tools &amp; Ladders"/>
    <s v="PPE's"/>
    <s v="Attendance Names"/>
    <s v="ZOMCO"/>
  </r>
  <r>
    <d v="2025-02-19T00:00:00"/>
    <s v="HVAC"/>
    <s v="F"/>
    <s v="1st"/>
    <s v="PM Activity of HVAC - Marsa 3"/>
    <n v="12976"/>
    <x v="1"/>
    <s v="Hand Tools &amp; Ladders"/>
    <s v="PPE's, Pressure washer usage, slip and trip"/>
    <s v="Attendance Names"/>
    <s v="ZOMCO"/>
  </r>
  <r>
    <d v="2025-02-19T00:00:00"/>
    <s v="HVAC"/>
    <s v="F"/>
    <s v="1st"/>
    <s v="CM Activity of HVAC - Block A"/>
    <n v="12635"/>
    <x v="0"/>
    <s v="Hand Tools &amp; Ladders"/>
    <s v="PPE's, Slip and Trip, Working at height"/>
    <s v="Attendance Names"/>
    <s v="ZOMCO"/>
  </r>
  <r>
    <d v="2025-02-19T00:00:00"/>
    <s v="HVAC"/>
    <s v="F"/>
    <s v="1st"/>
    <s v="CM Activity of HVAC - Block B"/>
    <n v="12600"/>
    <x v="0"/>
    <s v="Hand Tools &amp; Ladders"/>
    <s v="PPE's, Slip and Trip, Working at height"/>
    <s v="Attendance Names"/>
    <s v="ZOMCO"/>
  </r>
  <r>
    <d v="2025-02-20T00:00:00"/>
    <s v="HVAC"/>
    <s v="E"/>
    <s v="1st"/>
    <s v="PM Activity of HVAC - HSE Building"/>
    <n v="13115"/>
    <x v="1"/>
    <s v="Hand Tools &amp; Ladders"/>
    <s v="PPE's and Hand Pinch"/>
    <s v="Attendance Names"/>
    <s v="ZOMCO"/>
  </r>
  <r>
    <d v="2025-02-20T00:00:00"/>
    <s v="HVAC"/>
    <s v="E"/>
    <s v="1st"/>
    <s v="PM Activity of HVAC - Gas Station"/>
    <n v="13112"/>
    <x v="1"/>
    <s v="Hand Tools &amp; Ladders"/>
    <s v="PPE's"/>
    <s v="Attendance Names"/>
    <s v="ZOMCO"/>
  </r>
  <r>
    <d v="2025-02-20T00:00:00"/>
    <s v="HVAC"/>
    <s v="E"/>
    <s v="1st"/>
    <s v="CM Activity of HVAC "/>
    <n v="13088"/>
    <x v="0"/>
    <s v="Hand Tools &amp; Ladders"/>
    <s v="PPE's"/>
    <s v="Attendance Names"/>
    <s v="ZOMCO"/>
  </r>
  <r>
    <d v="2025-02-20T00:00:00"/>
    <s v="HVAC"/>
    <s v="F"/>
    <s v="1st"/>
    <s v="CM Activity of HVAC - Block A"/>
    <n v="13094"/>
    <x v="0"/>
    <s v="Hand Tools &amp; Ladders"/>
    <s v="PPE's, Slip and Trip, Working at height"/>
    <s v="Attendance Names"/>
    <s v="ZOMCO"/>
  </r>
  <r>
    <d v="2025-02-20T00:00:00"/>
    <s v="HVAC"/>
    <s v="F"/>
    <s v="2nd"/>
    <s v="CM Activity of HVAC - Block A"/>
    <n v="13094"/>
    <x v="0"/>
    <s v="Hand Tools &amp; Ladders"/>
    <s v="PPE's and Hand Pinch"/>
    <s v="Attendance Names"/>
    <s v="ZOMCO"/>
  </r>
  <r>
    <d v="2025-02-20T00:00:00"/>
    <s v="HVAC"/>
    <s v="F"/>
    <s v="1st"/>
    <s v="CM Activity of HVAC - Block B"/>
    <n v="13105"/>
    <x v="0"/>
    <s v="Hand Tools &amp; Ladders"/>
    <s v="Hand Pinch, Save Eyes, and Weather Condition"/>
    <s v="Attendance Names"/>
    <s v="ZOMCO"/>
  </r>
  <r>
    <d v="2025-02-20T00:00:00"/>
    <s v="HVAC"/>
    <s v="E"/>
    <s v="1st"/>
    <s v="PM Activity of HVAC - Employees Development Centre"/>
    <n v="13114"/>
    <x v="1"/>
    <s v="Hand Tools &amp; Ladders"/>
    <s v="PPE's"/>
    <s v="Attendance Names"/>
    <s v="ZOMCO"/>
  </r>
  <r>
    <d v="2025-02-20T00:00:00"/>
    <s v="HVAC"/>
    <s v="E"/>
    <s v="1st"/>
    <s v="PM Activity of HVAC - Fire Station"/>
    <n v="13111"/>
    <x v="1"/>
    <s v="Hand Tools &amp; Ladders"/>
    <s v="PPE's"/>
    <s v="Attendance Names"/>
    <s v="ZOMCO"/>
  </r>
  <r>
    <d v="2025-02-20T00:00:00"/>
    <s v="HVAC"/>
    <s v="E"/>
    <s v="1st"/>
    <s v="PM Activity of HVAC - Security Building"/>
    <n v="13106"/>
    <x v="1"/>
    <s v="Hand Tools &amp; Ladders"/>
    <s v="PPE's, Working at Height"/>
    <s v="Attendance Names"/>
    <s v="ZOMCO"/>
  </r>
  <r>
    <d v="2025-02-21T00:00:00"/>
    <s v="HVAC"/>
    <s v="E"/>
    <s v="1st"/>
    <s v="CM Activity of HVAC "/>
    <n v="13088"/>
    <x v="0"/>
    <s v="Hand Tools &amp; Ladders"/>
    <s v="Weather Condition"/>
    <s v="Attendance Names"/>
    <s v="ZOMCO"/>
  </r>
  <r>
    <d v="2025-02-21T00:00:00"/>
    <s v="HVAC"/>
    <s v="F"/>
    <s v="1st"/>
    <s v="CM Activity of HVAC - Block B"/>
    <n v="13105"/>
    <x v="0"/>
    <s v="Hand Tools &amp; Ladders"/>
    <s v="Weather Condition"/>
    <s v="Attendance Names"/>
    <s v="ZOMCO"/>
  </r>
  <r>
    <d v="2025-02-21T00:00:00"/>
    <s v="HVAC"/>
    <s v="F"/>
    <s v="1st"/>
    <s v="CM Activity of HVAC - Block A"/>
    <n v="13094"/>
    <x v="0"/>
    <s v="Hand Tools &amp; Ladders"/>
    <s v="Weather Condition and Eyes Safety"/>
    <s v="Attendance Names"/>
    <s v="ZOMCO"/>
  </r>
  <r>
    <d v="2025-02-21T00:00:00"/>
    <s v="HVAC"/>
    <s v="E"/>
    <s v="1st"/>
    <s v="PM Activity of HVAC - Gas Station"/>
    <n v="13112"/>
    <x v="1"/>
    <s v="Hand Tools &amp; Ladders"/>
    <s v="PPE's"/>
    <s v="Attendance Names"/>
    <s v="ZOMCO"/>
  </r>
  <r>
    <d v="2025-02-21T00:00:00"/>
    <s v="HVAC"/>
    <s v="E"/>
    <s v="1st"/>
    <s v="PM Activity of HVAC - Medical Clinic "/>
    <n v="13110"/>
    <x v="1"/>
    <s v="Hand Tools &amp; Ladders"/>
    <s v="Weather Condition and Types of Ladder's"/>
    <s v="Attendance Names"/>
    <s v="ZOMCO"/>
  </r>
  <r>
    <d v="2025-02-21T00:00:00"/>
    <s v="HVAC"/>
    <s v="F"/>
    <s v="1st"/>
    <s v="PM Activity of HVAC - Marsa 3"/>
    <n v="12976"/>
    <x v="1"/>
    <s v="Hand Tools &amp; Ladders"/>
    <s v="PPE's, Working at Height, Eyes Safety"/>
    <s v="Attendance Names"/>
    <s v="ZOMCO"/>
  </r>
  <r>
    <d v="2025-02-21T00:00:00"/>
    <s v="HVAC"/>
    <s v="E"/>
    <s v="1st"/>
    <s v="PM Activity of HVAC - Technical Building"/>
    <n v="13107"/>
    <x v="1"/>
    <s v="Hand Tools &amp; Ladders"/>
    <s v="Weather Condition and Types of Ladder's"/>
    <s v="Attendance Names"/>
    <s v="ZOMCO"/>
  </r>
  <r>
    <d v="2025-02-18T00:00:00"/>
    <s v="HVAC"/>
    <s v="E"/>
    <s v="1st"/>
    <s v="PM Activity of HVAC - Ship Building"/>
    <n v="13109"/>
    <x v="1"/>
    <s v="Hand Tools &amp; Ladders"/>
    <s v="PPE's, Weather Condition"/>
    <s v="Attendance Names"/>
    <s v="ZOMCO"/>
  </r>
  <r>
    <d v="2025-02-19T00:00:00"/>
    <s v="HVAC"/>
    <s v="D"/>
    <s v="1st"/>
    <s v="PM Activity of HVAC - D302-6"/>
    <n v="12986"/>
    <x v="1"/>
    <s v="Hand Tools &amp; Ladders"/>
    <s v="PPE's, Slip and Trip, Hand Pinch"/>
    <s v="Attendance Names"/>
    <s v="ZOMCO"/>
  </r>
  <r>
    <d v="2025-02-19T00:00:00"/>
    <s v="HVAC"/>
    <s v="D"/>
    <s v="1st"/>
    <s v="PM Activity of HVAC - D302-1"/>
    <n v="12984"/>
    <x v="1"/>
    <s v="Hand Tools &amp; Ladders"/>
    <s v="PPE's, Slip and Trip, Weather Condition, Working at Height"/>
    <s v="Attendance Names"/>
    <s v="ZOMCO"/>
  </r>
  <r>
    <d v="2025-02-19T00:00:00"/>
    <s v="HVAC"/>
    <s v="D"/>
    <s v="1st"/>
    <s v="PM Activity of HVAC - D201"/>
    <n v="12983"/>
    <x v="1"/>
    <s v="Hand Tools &amp; Ladders"/>
    <s v="PPE's"/>
    <s v="Attendance Names"/>
    <s v="ZOMCO"/>
  </r>
  <r>
    <d v="2025-02-19T00:00:00"/>
    <s v="HVAC"/>
    <s v="D"/>
    <s v="1st"/>
    <s v="PM Activity of HVAC - D204"/>
    <n v="12988"/>
    <x v="1"/>
    <s v="Hand Tools &amp; Ladders"/>
    <s v="PPE's"/>
    <s v="Attendance Names"/>
    <s v="ZOMCO"/>
  </r>
  <r>
    <d v="2025-02-17T00:00:00"/>
    <s v="HVAC"/>
    <s v="F"/>
    <s v="1st"/>
    <s v="CM Activity of HVAC - Block B"/>
    <n v="12600"/>
    <x v="0"/>
    <s v="Hand Tools &amp; Ladders"/>
    <s v="PPE's"/>
    <s v="Attendance Names"/>
    <s v="ZOMCO"/>
  </r>
  <r>
    <d v="2025-02-21T00:00:00"/>
    <s v="HVAC"/>
    <s v="F"/>
    <s v="2nd"/>
    <s v="CM Activity of HVAC - Block A"/>
    <n v="13094"/>
    <x v="0"/>
    <s v="Hand Tools &amp; Ladders"/>
    <s v="Work at height, Hand Pinch"/>
    <s v="Attendance Names"/>
    <s v="ZOMCO"/>
  </r>
  <r>
    <d v="2025-02-22T00:00:00"/>
    <s v="HVAC"/>
    <s v="F"/>
    <s v="1st"/>
    <s v="CM Activity of HVAC - Block B"/>
    <n v="13105"/>
    <x v="0"/>
    <s v="Hand Tools &amp; Ladders"/>
    <s v="PPE's, Weather Condition"/>
    <s v="Attendance Names"/>
    <s v="ZOMCO"/>
  </r>
  <r>
    <d v="2025-02-22T00:00:00"/>
    <s v="HVAC"/>
    <s v="E"/>
    <s v="1st"/>
    <s v="CM Activity of HVAC "/>
    <n v="13088"/>
    <x v="0"/>
    <s v="Hand Tools &amp; Ladders"/>
    <s v="PPE's, Weather Condition"/>
    <s v="Attendance Names"/>
    <s v="ZOMCO"/>
  </r>
  <r>
    <d v="2025-02-22T00:00:00"/>
    <s v="HVAC"/>
    <s v="D"/>
    <s v="1st"/>
    <s v="PM Activity of HVAC - D302-6"/>
    <n v="12986"/>
    <x v="1"/>
    <s v="Hand Tools &amp; Ladders"/>
    <s v="PPE's, Weather Condition"/>
    <s v="Attendance Names"/>
    <s v="ZOMCO"/>
  </r>
  <r>
    <d v="2025-02-22T00:00:00"/>
    <s v="HVAC"/>
    <s v="F"/>
    <s v="1st"/>
    <s v="CM Activity of HVAC - Block A"/>
    <n v="13094"/>
    <x v="0"/>
    <s v="Hand Tools &amp; Ladders"/>
    <s v="PPE's, Weather Condition"/>
    <s v="Attendance Names"/>
    <s v="ZOMCO"/>
  </r>
  <r>
    <d v="2025-02-22T00:00:00"/>
    <s v="HVAC"/>
    <s v="F"/>
    <s v="2nd"/>
    <s v="CM Activity of HVAC - Block A"/>
    <n v="13094"/>
    <x v="0"/>
    <s v="Hand Tools &amp; Ladders"/>
    <s v="PPE's, Weather Condition"/>
    <s v="Attendance Names"/>
    <s v="ZOMCO"/>
  </r>
  <r>
    <d v="2025-02-22T00:00:00"/>
    <s v="HVAC"/>
    <s v="E"/>
    <s v="1st"/>
    <s v="PM Activity of HVAC - Ship Building"/>
    <n v="13109"/>
    <x v="1"/>
    <s v="Hand Tools &amp; Ladders"/>
    <s v="PPE's, Weather Condition"/>
    <s v="Attendance Names"/>
    <s v="ZOMCO"/>
  </r>
  <r>
    <d v="2025-02-22T00:00:00"/>
    <s v="HVAC"/>
    <s v="F"/>
    <s v="1st"/>
    <s v="PM Activity of HVAC - Marsa 3"/>
    <n v="12976"/>
    <x v="1"/>
    <s v="Hand Tools &amp; Ladders"/>
    <s v="PPE's, Weather Condition"/>
    <s v="Attendance Names"/>
    <s v="ZOMCO"/>
  </r>
  <r>
    <d v="2025-02-22T00:00:00"/>
    <s v="HVAC"/>
    <s v="D"/>
    <s v="1st"/>
    <s v="PM Activity of HVAC - D204"/>
    <n v="12988"/>
    <x v="1"/>
    <s v="Hand Tools &amp; Ladders"/>
    <s v="PPE's, Weather Condition"/>
    <s v="Attendance Names"/>
    <s v="ZOMCO"/>
  </r>
  <r>
    <d v="2025-02-23T00:00:00"/>
    <s v="HVAC"/>
    <s v="D"/>
    <s v="1st"/>
    <s v="PM Activity of HVAC - D310-1"/>
    <n v="13148"/>
    <x v="1"/>
    <s v="Hand Tools &amp; Ladders"/>
    <s v="Work at height, Weather"/>
    <s v="Attendance Names"/>
    <s v="ZOMCO"/>
  </r>
  <r>
    <d v="2025-02-23T00:00:00"/>
    <s v="HVAC"/>
    <s v="D"/>
    <s v="1st"/>
    <s v="PM Activity of HVAC - D304-1"/>
    <n v="13147"/>
    <x v="1"/>
    <s v="Hand Tools &amp; Ladders"/>
    <s v="Weather Condition, Hand Tool"/>
    <s v="Attendance Names"/>
    <s v="ZOMCO"/>
  </r>
  <r>
    <d v="2025-02-23T00:00:00"/>
    <s v="HVAC"/>
    <s v="F"/>
    <s v="1st"/>
    <s v="CM Activity of HVAC - Block A"/>
    <n v="13094"/>
    <x v="0"/>
    <s v="Hand Tools &amp; Ladders"/>
    <s v="PPE's, Weather Condition"/>
    <s v="Attendance Names"/>
    <s v="ZOMCO"/>
  </r>
  <r>
    <d v="2025-02-23T00:00:00"/>
    <s v="HVAC"/>
    <s v="F"/>
    <s v="2nd"/>
    <s v="CM Activity of HVAC - Block A"/>
    <n v="13094"/>
    <x v="0"/>
    <s v="Hand Tools &amp; Ladders"/>
    <s v="PPE's, Weather Condition"/>
    <s v="Attendance Names"/>
    <s v="ZOMCO"/>
  </r>
  <r>
    <d v="2025-02-23T00:00:00"/>
    <s v="HVAC"/>
    <s v="F"/>
    <s v="1st"/>
    <s v="CM Activity of HVAC - Block B"/>
    <n v="13105"/>
    <x v="0"/>
    <s v="Hand Tools &amp; Ladders"/>
    <s v="Hand Tool, Weather Condition"/>
    <s v="Attendance Names"/>
    <s v="ZOMCO"/>
  </r>
  <r>
    <d v="2025-02-23T00:00:00"/>
    <s v="HVAC"/>
    <s v="E"/>
    <s v="1st"/>
    <s v="CM Activity of HVAC "/>
    <n v="13088"/>
    <x v="0"/>
    <s v="Hand Tools &amp; Ladders"/>
    <s v="Hand Pinch, Weather Condition"/>
    <s v="Attendance Names"/>
    <s v="ZOMCO"/>
  </r>
  <r>
    <d v="2025-02-24T00:00:00"/>
    <s v="HVAC"/>
    <s v="F"/>
    <s v="1st"/>
    <s v="CM Activity of HVAC - Block B"/>
    <n v="13105"/>
    <x v="0"/>
    <s v="Hand Tools &amp; Ladders"/>
    <s v="PPE's, Weather Condition, A Type of ladder"/>
    <s v="Attendance Names"/>
    <s v="ZOMCO"/>
  </r>
  <r>
    <d v="2025-02-24T00:00:00"/>
    <s v="HVAC"/>
    <s v="D"/>
    <s v="1st"/>
    <s v="PM Activity of HVAC - D310-2"/>
    <n v="13150"/>
    <x v="1"/>
    <s v="Hand Tools &amp; Ladders"/>
    <s v="PPE's, Weather Condition, A Type of ladder"/>
    <s v="Attendance Names"/>
    <s v="ZOMCO"/>
  </r>
  <r>
    <d v="2025-02-24T00:00:00"/>
    <s v="HVAC"/>
    <s v="D"/>
    <s v="1st"/>
    <s v="PM Activity of HVAC - Welfare Building D302-9"/>
    <n v="13149"/>
    <x v="1"/>
    <s v="Hand Tools &amp; Ladders"/>
    <s v="PPE's, Weather Condition, A Type of ladder"/>
    <s v="Attendance Names"/>
    <s v="ZOMCO"/>
  </r>
  <r>
    <d v="2025-02-24T00:00:00"/>
    <s v="HVAC"/>
    <s v="D"/>
    <s v="1st"/>
    <s v="PM Activity of HVAC - D304-1 "/>
    <n v="13147"/>
    <x v="1"/>
    <s v="Hand Tools &amp; Ladders"/>
    <s v="Weather Condition, Hand Tool"/>
    <s v="Attendance Names"/>
    <s v="ZOMCO"/>
  </r>
  <r>
    <d v="2025-02-24T00:00:00"/>
    <s v="HVAC"/>
    <s v="F"/>
    <s v="1st"/>
    <s v="CM Activity of HVAC - Block A"/>
    <n v="13094"/>
    <x v="0"/>
    <s v="Hand Tools &amp; Ladders"/>
    <s v="Weather Condition, A type of ladder "/>
    <s v="Attendance Names"/>
    <s v="ZOMCO"/>
  </r>
  <r>
    <d v="2025-02-24T00:00:00"/>
    <s v="HVAC"/>
    <s v="E"/>
    <s v="1st"/>
    <s v="CM Activity of HVAC "/>
    <n v="13088"/>
    <x v="0"/>
    <s v="Hand Tools &amp; Ladders"/>
    <s v="PPE's, Weather Condition, A Type of ladder"/>
    <s v="Attendance Names"/>
    <s v="ZOMCO"/>
  </r>
  <r>
    <d v="2025-02-25T00:00:00"/>
    <s v="HVAC"/>
    <s v="F"/>
    <s v="1st"/>
    <s v="CM Activity of HVAC - Block B"/>
    <n v="13105"/>
    <x v="0"/>
    <s v="Hand Tools &amp; Ladders"/>
    <s v="PPE's, Working at Height, Manual Handling"/>
    <s v="Attendance Names"/>
    <s v="ZOMCO"/>
  </r>
  <r>
    <d v="2025-02-25T00:00:00"/>
    <s v="HVAC"/>
    <s v="E"/>
    <s v="1st"/>
    <s v="CM Activity of HVAC "/>
    <n v="13088"/>
    <x v="0"/>
    <s v="Hand Tools &amp; Ladders"/>
    <s v="PPE's, Working at Height, Manual Handling"/>
    <s v="Attendance Names"/>
    <s v="ZOMCO"/>
  </r>
  <r>
    <d v="2025-02-25T00:00:00"/>
    <s v="HVAC"/>
    <s v="F"/>
    <s v="1st"/>
    <s v="CM Activity of HVAC - Block A"/>
    <n v="13094"/>
    <x v="0"/>
    <s v="Hand Tools &amp; Ladders"/>
    <s v="PPE's, Working at Height, Manual Handling"/>
    <s v="Attendance Names"/>
    <s v="ZOMCO"/>
  </r>
  <r>
    <d v="2025-02-25T00:00:00"/>
    <s v="HVAC"/>
    <s v="F"/>
    <s v="2nd"/>
    <s v="CM Activity of HVAC - Block A"/>
    <n v="13094"/>
    <x v="0"/>
    <s v="Hand Tools &amp; Ladders"/>
    <s v="PPE's, Working at Height, Manual Handling"/>
    <s v="Attendance Names"/>
    <s v="ZOMCO"/>
  </r>
  <r>
    <d v="2025-02-25T00:00:00"/>
    <s v="HVAC"/>
    <s v="F"/>
    <s v="1st"/>
    <s v="PM Activity of HVAC - Boom 1"/>
    <n v="13229"/>
    <x v="1"/>
    <s v="Hand Tools &amp; Ladders"/>
    <s v="Manual Handling"/>
    <s v="Attendance Names"/>
    <s v="ZOMCO"/>
  </r>
  <r>
    <d v="2025-02-25T00:00:00"/>
    <s v="HVAC"/>
    <s v="C"/>
    <s v="1st"/>
    <s v="PM Activity of HVAC - Pipe shop"/>
    <n v="13151"/>
    <x v="1"/>
    <s v="Hand Tools &amp; Ladders"/>
    <s v="PPE's, Manual Handling"/>
    <s v="Attendance Names"/>
    <s v="ZOMCO"/>
  </r>
  <r>
    <d v="2025-02-26T00:00:00"/>
    <s v="HVAC"/>
    <s v="E"/>
    <s v="1st"/>
    <s v="CM Activity of HVAC "/>
    <n v="13244"/>
    <x v="0"/>
    <s v="Hand Tools &amp; Ladders"/>
    <s v="Working at Height"/>
    <s v="Attendance Names"/>
    <s v="ZOMCO"/>
  </r>
  <r>
    <d v="2025-02-26T00:00:00"/>
    <s v="HVAC"/>
    <s v="F"/>
    <s v="1st"/>
    <s v="CM Activity of HVAC - Block A"/>
    <n v="13245"/>
    <x v="0"/>
    <s v="Hand Tools &amp; Ladders"/>
    <s v="Working at Height, Eyes Safety"/>
    <s v="Attendance Names"/>
    <s v="ZOMCO"/>
  </r>
  <r>
    <d v="2025-02-26T00:00:00"/>
    <s v="HVAC"/>
    <s v="F"/>
    <s v="1st"/>
    <s v="CM Activity of HVAC - Block B"/>
    <n v="13246"/>
    <x v="0"/>
    <s v="Hand Tools &amp; Ladders"/>
    <s v="Working at Height, Eyes Safety"/>
    <s v="Attendance Names"/>
    <s v="ZOMCO"/>
  </r>
  <r>
    <d v="2025-02-26T00:00:00"/>
    <s v="HVAC"/>
    <s v="F"/>
    <s v="1st"/>
    <s v="PM Activity of HVAC - Boom 2"/>
    <n v="13233"/>
    <x v="1"/>
    <s v="Hand Tools &amp; Ladders"/>
    <s v="Working at Height, Eyes Safety"/>
    <s v="Attendance Names"/>
    <s v="ZOMCO"/>
  </r>
  <r>
    <d v="2025-02-26T00:00:00"/>
    <s v="HVAC"/>
    <s v="F"/>
    <s v="1st"/>
    <s v="PM Activity of HVAC - Jalboot 2"/>
    <n v="13238"/>
    <x v="1"/>
    <s v="Hand Tools &amp; Ladders"/>
    <s v="Working at Height, Eyes Safety"/>
    <s v="Attendance Names"/>
    <s v="ZOMCO"/>
  </r>
  <r>
    <d v="2025-02-27T00:00:00"/>
    <s v="HVAC"/>
    <s v="F"/>
    <s v="1st"/>
    <s v="PM Activity of HVAC - Hori 2"/>
    <n v="13242"/>
    <x v="1"/>
    <s v="Hand Tools &amp; Ladders"/>
    <s v="Working at Height, Hand pinch"/>
    <s v="Attendance Names"/>
    <s v="ZOMCO"/>
  </r>
  <r>
    <d v="2025-02-27T00:00:00"/>
    <s v="HVAC"/>
    <s v="F"/>
    <s v="1st"/>
    <s v="CM Activity of HVAC - Block B"/>
    <n v="13246"/>
    <x v="0"/>
    <s v="Hand Tools &amp; Ladders"/>
    <s v="Working at Height, Hand pinch"/>
    <s v="Attendance Names"/>
    <s v="ZOMCO"/>
  </r>
  <r>
    <d v="2025-02-27T00:00:00"/>
    <s v="HVAC"/>
    <s v="A"/>
    <s v="1st"/>
    <s v="PM Activity of HVAC - MRO Tool Shop"/>
    <n v="13298"/>
    <x v="1"/>
    <s v="Hand Tools &amp; Ladders"/>
    <s v="Working at Height, Hand pinch"/>
    <s v="Attendance Names"/>
    <s v="ZOMCO"/>
  </r>
  <r>
    <d v="2025-02-27T00:00:00"/>
    <s v="HVAC"/>
    <s v="E"/>
    <s v="1st"/>
    <s v="CM Activity of HVAC "/>
    <n v="13244"/>
    <x v="0"/>
    <s v="Hand Tools &amp; Ladders"/>
    <s v="Working at Height, Hand pinch"/>
    <s v="Attendance Names"/>
    <s v="ZOMCO"/>
  </r>
  <r>
    <d v="2025-02-27T00:00:00"/>
    <s v="HVAC"/>
    <s v="F"/>
    <s v="2nd"/>
    <s v="CM Activity of HVAC - Block A"/>
    <n v="13245"/>
    <x v="0"/>
    <s v="Hand Tools &amp; Ladders"/>
    <s v="Working at Height, Hand pinch"/>
    <s v="Attendance Names"/>
    <s v="ZOMCO"/>
  </r>
  <r>
    <d v="2025-02-27T00:00:00"/>
    <s v="HVAC"/>
    <s v="F"/>
    <s v="1st"/>
    <s v="CM Activity of HVAC - Block A"/>
    <n v="13245"/>
    <x v="0"/>
    <s v="Hand Tools &amp; Ladders"/>
    <s v="Working at Height, Hand pinch"/>
    <s v="Attendance Names"/>
    <s v="ZOMCO"/>
  </r>
  <r>
    <d v="2025-02-28T00:00:00"/>
    <s v="HVAC"/>
    <s v="F"/>
    <s v="1st"/>
    <s v="PM Activity of HVAC - Jalboot 4"/>
    <n v="13291"/>
    <x v="1"/>
    <s v="Hand Tools &amp; Ladders"/>
    <s v="Safety Harness Usage"/>
    <s v="Attendance Names"/>
    <s v="ZOMCO"/>
  </r>
  <r>
    <d v="2025-03-01T00:00:00"/>
    <s v="HVAC"/>
    <s v="F"/>
    <s v="1st"/>
    <s v="CM Activity of HVAC - Block B"/>
    <n v="13246"/>
    <x v="0"/>
    <s v="Hand Tools &amp; Ladders"/>
    <s v="Working at Height, Hand pinch"/>
    <s v="Attendance Names"/>
    <s v="ZOMCO"/>
  </r>
  <r>
    <d v="2025-03-01T00:00:00"/>
    <s v="HVAC"/>
    <s v="E"/>
    <s v="1st"/>
    <s v="CM Activity of HVAC "/>
    <n v="13244"/>
    <x v="0"/>
    <s v="Hand Tools &amp; Ladders"/>
    <s v="PPE's"/>
    <s v="Attendance Names"/>
    <s v="ZOMCO"/>
  </r>
  <r>
    <d v="2025-03-01T00:00:00"/>
    <s v="HVAC"/>
    <s v="F"/>
    <s v="1st"/>
    <s v="PM Activity of HVAC - Jalboot 4"/>
    <n v="13291"/>
    <x v="1"/>
    <s v="Hand Tools &amp; Ladders"/>
    <s v="Working at Height, Hand pinch"/>
    <s v="Attendance Names"/>
    <s v="ZOMCO"/>
  </r>
  <r>
    <d v="2025-03-02T00:00:00"/>
    <s v="HVAC"/>
    <s v="F"/>
    <s v="2nd"/>
    <s v="CM Activity of HVAC - Block B"/>
    <n v="13246"/>
    <x v="0"/>
    <s v="Hand Tools &amp; Ladders"/>
    <s v="Uses of an A type ladder's"/>
    <s v="Attendance Names"/>
    <s v="ZOMCO"/>
  </r>
  <r>
    <d v="2025-03-02T00:00:00"/>
    <s v="HVAC"/>
    <s v="F"/>
    <s v="1st"/>
    <s v="CM Activity of HVAC - Block A"/>
    <n v="13245"/>
    <x v="0"/>
    <s v="Hand Tools &amp; Ladders"/>
    <s v="Uses of an A type ladder's"/>
    <s v="Attendance Names"/>
    <s v="ZOMCO"/>
  </r>
  <r>
    <d v="2025-03-02T00:00:00"/>
    <s v="HVAC"/>
    <s v="F"/>
    <s v="1st"/>
    <s v="CM Activity of HVAC - Block B"/>
    <n v="13246"/>
    <x v="0"/>
    <s v="Hand Tools &amp; Ladders"/>
    <s v="Uses of an A type ladder's"/>
    <s v="Attendance Names"/>
    <s v="ZOMCO"/>
  </r>
  <r>
    <d v="2025-03-02T00:00:00"/>
    <s v="HVAC"/>
    <s v="E"/>
    <s v="1st"/>
    <s v="CM Activity of HVAC "/>
    <n v="13244"/>
    <x v="0"/>
    <s v="Hand Tools &amp; Ladders"/>
    <s v="Uses of an A type ladder's"/>
    <s v="Attendance Names"/>
    <s v="ZOMCO"/>
  </r>
  <r>
    <d v="2025-03-02T00:00:00"/>
    <s v="HVAC"/>
    <s v="F"/>
    <s v="1st"/>
    <s v="PM Activity of HVAC - Hori 4"/>
    <n v="13289"/>
    <x v="1"/>
    <s v="Hand Tools &amp; Ladders"/>
    <s v="Uses of an A type ladder's"/>
    <s v="Attendance Names"/>
    <s v="ZOMCO"/>
  </r>
  <r>
    <d v="2025-03-03T00:00:00"/>
    <s v="HVAC"/>
    <s v="F"/>
    <s v="1st"/>
    <s v="PM Activity of HVAC - Hori 6"/>
    <n v="13290"/>
    <x v="1"/>
    <s v="Hand Tools &amp; Ladders"/>
    <s v="Slip &amp; Trip Hazards"/>
    <s v="Attendance Names"/>
    <s v="ZOMCO"/>
  </r>
  <r>
    <d v="2025-03-03T00:00:00"/>
    <s v="HVAC"/>
    <s v="E"/>
    <s v="1st"/>
    <s v="CM Activity of HVAC "/>
    <n v="13244"/>
    <x v="0"/>
    <s v="Hand Tools &amp; Ladders"/>
    <s v="Slip &amp; Trip Hazards"/>
    <s v="Attendance Names"/>
    <s v="ZOMCO"/>
  </r>
  <r>
    <d v="2025-03-03T00:00:00"/>
    <s v="HVAC"/>
    <s v="F"/>
    <s v="1st"/>
    <s v="CM Activity of HVAC - Block B"/>
    <n v="13246"/>
    <x v="0"/>
    <s v="Hand Tools &amp; Ladders"/>
    <s v="Slip &amp; Trip Hazards"/>
    <s v="Attendance Names"/>
    <s v="ZOMCO"/>
  </r>
  <r>
    <d v="2025-03-03T00:00:00"/>
    <s v="HVAC"/>
    <s v="F"/>
    <s v="1st"/>
    <s v="CM Activity of HVAC - Block A"/>
    <n v="13245"/>
    <x v="0"/>
    <s v="Hand Tools &amp; Ladders"/>
    <s v="Slip &amp; Trip Hazards"/>
    <s v="Attendance Names"/>
    <s v="ZOMCO"/>
  </r>
  <r>
    <d v="2025-03-03T00:00:00"/>
    <s v="HVAC"/>
    <s v="F"/>
    <s v="1st"/>
    <s v="PM Activity of HVAC - Hori 4"/>
    <n v="13289"/>
    <x v="1"/>
    <s v="Hand Tools &amp; Ladders"/>
    <s v="Uses of an A type ladder's"/>
    <s v="Attendance Names"/>
    <s v="ZOMCO"/>
  </r>
  <r>
    <d v="2025-03-03T00:00:00"/>
    <s v="HVAC"/>
    <s v="F"/>
    <s v="2nd"/>
    <s v="CM Activity of HVAC - Block A"/>
    <n v="13245"/>
    <x v="0"/>
    <s v="Hand Tools &amp; Ladders"/>
    <s v="Working at Height, Hand pinch, and Slip &amp; Trip Hazards"/>
    <s v="Attendance Names"/>
    <s v="ZOMCO"/>
  </r>
  <r>
    <d v="2025-03-01T00:00:00"/>
    <s v="HVAC"/>
    <s v="F"/>
    <s v="1st"/>
    <s v="CM Activity of HVAC - Block A"/>
    <n v="13245"/>
    <x v="0"/>
    <s v="Hand Tools &amp; Ladders"/>
    <s v="Working at Height and Hand pinch"/>
    <s v="Attendance Names"/>
    <s v="ZOMCO"/>
  </r>
  <r>
    <d v="2025-03-04T00:00:00"/>
    <s v="HVAC"/>
    <s v="F"/>
    <s v="2nd"/>
    <s v="CM Activity of HVAC - Block A"/>
    <n v="13245"/>
    <x v="0"/>
    <s v="Hand Tools &amp; Ladders"/>
    <s v="Weather Condition"/>
    <s v="Attendance Names"/>
    <s v="ZOMCO"/>
  </r>
  <r>
    <d v="2025-03-04T00:00:00"/>
    <s v="HVAC"/>
    <s v="F"/>
    <s v="1st"/>
    <s v="CM Activity of HVAC - Block A"/>
    <n v="13245"/>
    <x v="0"/>
    <s v="Hand Tools &amp; Ladders"/>
    <s v="Weather Condition"/>
    <s v="Attendance Names"/>
    <s v="ZOMCO"/>
  </r>
  <r>
    <d v="2025-03-04T00:00:00"/>
    <s v="HVAC"/>
    <s v="F"/>
    <s v="1st"/>
    <s v="PM Activity of HVAC - Hori 4"/>
    <n v="13289"/>
    <x v="1"/>
    <s v="Hand Tools &amp; Ladders"/>
    <s v="Weather Condition"/>
    <s v="Attendance Names"/>
    <s v="ZOMCO"/>
  </r>
  <r>
    <d v="2025-03-04T00:00:00"/>
    <s v="HVAC"/>
    <s v="F"/>
    <s v="1st"/>
    <s v="CM Activity of HVAC - Block B"/>
    <n v="13246"/>
    <x v="0"/>
    <s v="Hand Tools &amp; Ladders"/>
    <s v="Weather Condition"/>
    <s v="Attendance Names"/>
    <s v="ZOMCO"/>
  </r>
  <r>
    <d v="2025-03-04T00:00:00"/>
    <s v="HVAC"/>
    <s v="E"/>
    <s v="1st"/>
    <s v="CM Activity of HVAC "/>
    <n v="13244"/>
    <x v="0"/>
    <s v="Hand Tools &amp; Ladders"/>
    <s v="Weather Condition"/>
    <s v="Attendance Names"/>
    <s v="ZOMCO"/>
  </r>
  <r>
    <d v="2025-03-04T00:00:00"/>
    <s v="HVAC"/>
    <s v="F"/>
    <s v="1st"/>
    <s v="PM Activity of HVAC - Hori 6"/>
    <n v="13290"/>
    <x v="1"/>
    <s v="Hand Tools &amp; Ladders"/>
    <s v="Weather Condition"/>
    <s v="Attendance Names"/>
    <s v="ZOMCO"/>
  </r>
  <r>
    <d v="2025-03-05T00:00:00"/>
    <s v="HVAC"/>
    <s v="F"/>
    <s v="1st"/>
    <s v="CM Activity of HVAC "/>
    <n v="13417"/>
    <x v="0"/>
    <s v="Hand Tools &amp; Ladders"/>
    <s v="Eyes Safety"/>
    <s v="Attendance Names"/>
    <s v="ZOMCO"/>
  </r>
  <r>
    <d v="2025-03-05T00:00:00"/>
    <s v="HVAC"/>
    <s v="F"/>
    <s v="1st"/>
    <s v="PM Activity of HVAC - Hori 6"/>
    <n v="13290"/>
    <x v="1"/>
    <s v="Hand Tools &amp; Ladders"/>
    <s v="Weather Condition"/>
    <s v="Attendance Names"/>
    <s v="ZOMCO"/>
  </r>
  <r>
    <d v="2025-03-07T00:00:00"/>
    <s v="HVAC"/>
    <s v="F"/>
    <s v="1st"/>
    <s v="PM Activity of HVAC - Sanbook 4"/>
    <n v="13349"/>
    <x v="1"/>
    <s v="Hand Tools &amp; Ladders"/>
    <s v="ERP In Place"/>
    <s v="Attendance Names"/>
    <s v="ZOMCO"/>
  </r>
  <r>
    <d v="2025-03-06T00:00:00"/>
    <s v="HVAC"/>
    <s v="F"/>
    <s v="1st"/>
    <s v="PM Activity of HVAC - Sanbook 4"/>
    <n v="13349"/>
    <x v="1"/>
    <s v="Hand Tools &amp; Ladders"/>
    <s v="Working at Height"/>
    <s v="Attendance Names"/>
    <s v="ZOMCO"/>
  </r>
  <r>
    <d v="2025-03-05T00:00:00"/>
    <s v="HVAC"/>
    <s v="F"/>
    <s v="1st"/>
    <s v="PM Activity of HVAC - Hori 4"/>
    <n v="13289"/>
    <x v="1"/>
    <s v="Hand Tools &amp; Ladders"/>
    <s v="Eyes Safety"/>
    <s v="Attendance Names"/>
    <s v="ZOMCO"/>
  </r>
  <r>
    <d v="2025-03-06T00:00:00"/>
    <s v="HVAC"/>
    <s v="F"/>
    <s v="1st"/>
    <s v="CM Activity of HVAC "/>
    <n v="13417"/>
    <x v="0"/>
    <s v="Hand Tools &amp; Ladders"/>
    <s v="Working at Height"/>
    <s v="Attendance Names"/>
    <s v="ZOMCO"/>
  </r>
  <r>
    <d v="2025-03-06T00:00:00"/>
    <s v="HVAC"/>
    <s v="F"/>
    <s v="1st"/>
    <s v="CM Activity of HVAC "/>
    <n v="13418"/>
    <x v="0"/>
    <s v="Hand Tools &amp; Ladders"/>
    <s v="Working at Height"/>
    <s v="Attendance Names"/>
    <s v="ZOMCO"/>
  </r>
  <r>
    <d v="2025-03-06T00:00:00"/>
    <s v="HVAC"/>
    <s v="F"/>
    <s v="1st"/>
    <s v="PM Activity of HVAC - Sanbook 5"/>
    <n v="13350"/>
    <x v="1"/>
    <s v="Hand Tools &amp; Ladders"/>
    <s v="Working at Height"/>
    <s v="Attendance Names"/>
    <s v="ZOMCO"/>
  </r>
  <r>
    <d v="2025-03-07T00:00:00"/>
    <s v="HVAC"/>
    <s v="F"/>
    <s v="1st"/>
    <s v="PM Activity of HVAC - Sanbook 5"/>
    <n v="13350"/>
    <x v="1"/>
    <s v="Hand Tools &amp; Ladders"/>
    <s v="Eyes Safety"/>
    <s v="Attendance Names"/>
    <s v="ZOMCO"/>
  </r>
  <r>
    <d v="2025-03-06T00:00:00"/>
    <s v="HVAC"/>
    <s v="E"/>
    <s v="1st"/>
    <s v="CM Activity of HVAC "/>
    <n v="13415"/>
    <x v="0"/>
    <s v="Hand Tools &amp; Ladders"/>
    <s v="Working at Height"/>
    <s v="Attendance Names"/>
    <s v="ZOMCO"/>
  </r>
  <r>
    <d v="2025-03-06T00:00:00"/>
    <s v="HVAC"/>
    <s v="A"/>
    <s v="2nd"/>
    <s v="CM Activity of HVAC - Block A"/>
    <n v="13417"/>
    <x v="0"/>
    <s v="Hand Tools &amp; Ladders"/>
    <s v="Working at Height"/>
    <s v="Attendance Names"/>
    <s v="ZOMCO"/>
  </r>
  <r>
    <d v="2025-03-05T00:00:00"/>
    <s v="HVAC"/>
    <s v="F"/>
    <s v="2nd"/>
    <s v="CM Activity of HVAC "/>
    <n v="13417"/>
    <x v="0"/>
    <s v="Hand Tools &amp; Ladders"/>
    <s v="Eyes Safety"/>
    <s v="Attendance Names"/>
    <s v="ZOMCO"/>
  </r>
  <r>
    <d v="2025-03-08T00:00:00"/>
    <s v="HVAC"/>
    <s v="F"/>
    <s v="1st"/>
    <s v="PM Activity of HVAC - Sanbook 5"/>
    <n v="13350"/>
    <x v="1"/>
    <s v="Hand Tools &amp; Ladders"/>
    <s v="Eyes Safety"/>
    <s v="Attendance Names"/>
    <s v="ZOMCO"/>
  </r>
  <r>
    <d v="2025-03-08T00:00:00"/>
    <s v="HVAC"/>
    <s v="E"/>
    <s v="1st"/>
    <s v="CM Activity of HVAC "/>
    <n v="13415"/>
    <x v="0"/>
    <s v="Hand Tools &amp; Ladders"/>
    <s v="Eyes Safety"/>
    <s v="Attendance Names"/>
    <s v="ZOMCO"/>
  </r>
  <r>
    <d v="2025-03-08T00:00:00"/>
    <s v="HVAC"/>
    <s v="F"/>
    <s v="1st"/>
    <s v="CM Activity of HVAC "/>
    <n v="13418"/>
    <x v="0"/>
    <s v="Hand Tools &amp; Ladders"/>
    <s v="Eyes Safety"/>
    <s v="Attendance Names"/>
    <s v="ZOMCO"/>
  </r>
  <r>
    <d v="2025-03-08T00:00:00"/>
    <s v="HVAC"/>
    <s v="F"/>
    <s v="2nd"/>
    <s v="CM Activity of HVAC "/>
    <n v="13417"/>
    <x v="0"/>
    <s v="Hand Tools &amp; Ladders"/>
    <s v="Eyes Safety"/>
    <s v="Attendance Names"/>
    <s v="ZOMCO"/>
  </r>
  <r>
    <d v="2025-03-09T00:00:00"/>
    <s v="HVAC"/>
    <s v="F"/>
    <s v="1st"/>
    <s v="PM Activity of HVAC - Sanbook 4"/>
    <n v="13349"/>
    <x v="1"/>
    <s v="Hand Tools &amp; Ladders"/>
    <s v="Working at Height, Manual Handling"/>
    <s v="Attendance Names"/>
    <s v="ZOMCO"/>
  </r>
  <r>
    <d v="2025-03-09T00:00:00"/>
    <s v="HVAC"/>
    <s v="F"/>
    <s v="1st"/>
    <s v="PM Activity of HVAC - Sanbook 5"/>
    <n v="13350"/>
    <x v="1"/>
    <s v="Hand Tools &amp; Ladders"/>
    <s v="Working at Height, Manual Handling"/>
    <s v="Attendance Names"/>
    <s v="ZOMCO"/>
  </r>
  <r>
    <d v="2025-03-09T00:00:00"/>
    <s v="HVAC"/>
    <s v="F"/>
    <s v="1st"/>
    <s v="CM Activity of HVAC "/>
    <n v="13417"/>
    <x v="0"/>
    <s v="Hand Tools &amp; Ladders"/>
    <s v="Working at Height, Manual Handling"/>
    <s v="Attendance Names"/>
    <s v="ZOMCO"/>
  </r>
  <r>
    <d v="2025-03-10T00:00:00"/>
    <s v="HVAC"/>
    <s v="F"/>
    <s v="1st"/>
    <s v="PM Activity of HVAC - Boom 7"/>
    <n v="13348"/>
    <x v="1"/>
    <s v="Hand Tools &amp; Ladders"/>
    <s v="Working at Height, Manual Handling"/>
    <s v="Attendance Names"/>
    <s v="ZOMCO"/>
  </r>
  <r>
    <d v="2025-03-10T00:00:00"/>
    <s v="HVAC"/>
    <s v="F"/>
    <s v="1st"/>
    <s v="CM Activity of HVAC "/>
    <n v="13417"/>
    <x v="0"/>
    <s v="Hand Tools &amp; Ladders"/>
    <s v="Uses of PPE's, Weather Condition"/>
    <s v="Attendance Names"/>
    <s v="ZOMCO"/>
  </r>
  <r>
    <d v="2025-03-10T00:00:00"/>
    <s v="HVAC"/>
    <s v="E"/>
    <s v="1st"/>
    <s v="CM Activity of HVAC "/>
    <n v="13415"/>
    <x v="0"/>
    <s v="Hand Tools &amp; Ladders"/>
    <s v="Working at Height, Manual Handling"/>
    <s v="Attendance Names"/>
    <s v="ZOMCO"/>
  </r>
  <r>
    <d v="2025-03-10T00:00:00"/>
    <s v="HVAC"/>
    <s v="F"/>
    <s v="1st"/>
    <s v="PM Activity of HVAC - Boom 3"/>
    <n v="13346"/>
    <x v="1"/>
    <s v="Hand Tools &amp; Ladders"/>
    <s v="Working at Height,  Weather Condition"/>
    <s v="Attendance Names"/>
    <s v="ZOMCO"/>
  </r>
  <r>
    <d v="2025-03-10T00:00:00"/>
    <s v="HVAC"/>
    <s v="F"/>
    <s v="1st"/>
    <s v="PM Activity of HVAC - Boom 4"/>
    <n v="13347"/>
    <x v="1"/>
    <s v="Hand Tools &amp; Ladders"/>
    <s v="Working at Height,  Weather Condition"/>
    <s v="Attendance Names"/>
    <s v="ZOMCO"/>
  </r>
  <r>
    <d v="2025-03-10T00:00:00"/>
    <s v="HVAC"/>
    <s v="F"/>
    <s v="2nd"/>
    <s v="CM Activity of HVAC "/>
    <n v="13417"/>
    <x v="0"/>
    <s v="Hand Tools &amp; Ladders"/>
    <s v="Working at Heigh"/>
    <s v="Attendance Names"/>
    <s v="ZOMCO"/>
  </r>
  <r>
    <d v="2025-03-10T00:00:00"/>
    <s v="HVAC"/>
    <s v="F"/>
    <s v="1st"/>
    <s v="CM Activity of HVAC "/>
    <n v="13418"/>
    <x v="0"/>
    <s v="Hand Tools &amp; Ladders"/>
    <s v="Working at Height, Manual Handling"/>
    <s v="Attendance Names"/>
    <s v="ZOMCO"/>
  </r>
  <r>
    <d v="2025-03-11T00:00:00"/>
    <s v="HVAC"/>
    <s v="F"/>
    <s v="1st"/>
    <s v="PM Activity of HVAC - Boom 3"/>
    <n v="13550"/>
    <x v="1"/>
    <s v="Hand Tools &amp; Ladders"/>
    <s v="Hand Pinch"/>
    <s v="Attendance Names"/>
    <s v="ZOMCO"/>
  </r>
  <r>
    <d v="2025-03-11T00:00:00"/>
    <s v="HVAC"/>
    <s v="F"/>
    <s v="2nd"/>
    <s v="CM Activity of HVAC "/>
    <n v="13418"/>
    <x v="0"/>
    <s v="Hand Tools &amp; Ladders"/>
    <s v="Hand Pinch"/>
    <s v="Attendance Names"/>
    <s v="ZOMCO"/>
  </r>
  <r>
    <d v="2025-03-12T00:00:00"/>
    <s v="HVAC"/>
    <s v="F"/>
    <s v="2nd"/>
    <s v="CM Activity of HVAC "/>
    <n v="13548"/>
    <x v="0"/>
    <s v="Hand Tools &amp; Ladders"/>
    <s v="Heavy Weight"/>
    <s v="Attendance Names"/>
    <s v="ZOMCO"/>
  </r>
  <r>
    <d v="2025-03-12T00:00:00"/>
    <s v="HVAC"/>
    <s v="F"/>
    <s v="1st"/>
    <s v="CM Activity of HVAC "/>
    <n v="13548"/>
    <x v="0"/>
    <s v="Hand Tools &amp; Ladders"/>
    <s v="Heavy Weight"/>
    <s v="Attendance Names"/>
    <s v="ZOMCO"/>
  </r>
  <r>
    <d v="2025-03-12T00:00:00"/>
    <s v="HVAC"/>
    <s v="E"/>
    <s v="1st"/>
    <s v="CM Activity of HVAC "/>
    <n v="13547"/>
    <x v="0"/>
    <s v="Hand Tools &amp; Ladders"/>
    <s v="Hand Pinch, Heavy Weight"/>
    <s v="Attendance Names"/>
    <s v="ZOMCO"/>
  </r>
  <r>
    <d v="2025-03-12T00:00:00"/>
    <s v="HVAC"/>
    <s v="F"/>
    <s v="1st"/>
    <s v="PM Activity of HVAC - Boom 3"/>
    <n v="13346"/>
    <x v="1"/>
    <s v="Hand Tools &amp; Ladders"/>
    <s v="Heavy Weight"/>
    <s v="Attendance Names"/>
    <s v="ZOMCO"/>
  </r>
  <r>
    <d v="2025-03-11T00:00:00"/>
    <s v="HVAC"/>
    <s v="F"/>
    <s v="1st"/>
    <s v="PM Activity of HVAC - Boom 4"/>
    <n v="13347"/>
    <x v="1"/>
    <s v="Hand Tools &amp; Ladders"/>
    <s v="Hand Pinch"/>
    <s v="Attendance Names"/>
    <s v="ZOMCO"/>
  </r>
  <r>
    <d v="2025-03-11T00:00:00"/>
    <s v="HVAC"/>
    <s v="F"/>
    <s v="1st"/>
    <s v="CM Activity of HVAC "/>
    <n v="13417"/>
    <x v="0"/>
    <s v="Hand Tools &amp; Ladders"/>
    <s v="Hand Pinch"/>
    <s v="Attendance Names"/>
    <s v="ZOMCO"/>
  </r>
  <r>
    <d v="2025-03-11T00:00:00"/>
    <s v="HVAC"/>
    <s v="F"/>
    <s v="1st"/>
    <s v="CM Activity of HVAC "/>
    <n v="13418"/>
    <x v="0"/>
    <s v="Hand Tools &amp; Ladders"/>
    <s v="Hand Pinch"/>
    <s v="Attendance Names"/>
    <s v="ZOMCO"/>
  </r>
  <r>
    <d v="2025-03-12T00:00:00"/>
    <s v="HVAC"/>
    <s v="F"/>
    <s v="1st"/>
    <s v="PM Activity of HVAC - Boom 4"/>
    <n v="13552"/>
    <x v="1"/>
    <s v="Hand Tools &amp; Ladders"/>
    <s v="Heavy Weight"/>
    <s v="Attendance Names"/>
    <s v="ZOMCO"/>
  </r>
  <r>
    <d v="2025-03-13T00:00:00"/>
    <s v="HVAC"/>
    <s v="F"/>
    <s v="2nd"/>
    <s v="CM Activity of HVAC "/>
    <n v="13548"/>
    <x v="0"/>
    <s v="Hand Tools &amp; Ladders"/>
    <s v="Manual Handling"/>
    <s v="Attendance Names"/>
    <s v="ZOMCO"/>
  </r>
  <r>
    <d v="2025-03-14T00:00:00"/>
    <s v="HVAC"/>
    <s v="F"/>
    <s v="1st"/>
    <s v="PM Activity of HVAC - Boom 7"/>
    <n v="13551"/>
    <x v="1"/>
    <s v="Hand Tools &amp; Ladders"/>
    <s v="Eyes Safety, Uses of PPE's"/>
    <s v="Attendance Names"/>
    <s v="ZOMCO"/>
  </r>
  <r>
    <d v="2025-03-13T00:00:00"/>
    <s v="HVAC"/>
    <s v="E"/>
    <s v="1st"/>
    <s v="CM Activity of HVAC "/>
    <n v="13547"/>
    <x v="0"/>
    <s v="Hand Tools &amp; Ladders"/>
    <s v="Manual Handling"/>
    <s v="Attendance Names"/>
    <s v="ZOMCO"/>
  </r>
  <r>
    <d v="2025-03-13T00:00:00"/>
    <s v="HVAC"/>
    <s v="F"/>
    <s v="1st"/>
    <s v="PM Activity of HVAC - Hori 6"/>
    <n v="13553"/>
    <x v="1"/>
    <s v="Hand Tools &amp; Ladders"/>
    <s v="Manual Handling"/>
    <s v="Attendance Names"/>
    <s v="ZOMCO"/>
  </r>
  <r>
    <d v="2025-03-13T00:00:00"/>
    <s v="HVAC"/>
    <s v="F"/>
    <s v="1st"/>
    <s v="CM Activity of HVAC "/>
    <n v="13418"/>
    <x v="0"/>
    <s v="Hand Tools &amp; Ladders"/>
    <s v="Manual Handling"/>
    <s v="Attendance Names"/>
    <s v="ZOMCO"/>
  </r>
  <r>
    <d v="2025-03-12T00:00:00"/>
    <s v="HVAC"/>
    <s v="F"/>
    <s v="1st"/>
    <s v="CM Activity of HVAC "/>
    <n v="13549"/>
    <x v="0"/>
    <s v="Hand Tools &amp; Ladders"/>
    <s v="Heavy Weight"/>
    <s v="Attendance Names"/>
    <s v="ZOMCO"/>
  </r>
  <r>
    <d v="2025-03-13T00:00:00"/>
    <s v="HVAC"/>
    <s v="F"/>
    <s v="1st"/>
    <s v="CM Activity of HVAC "/>
    <n v="13548"/>
    <x v="0"/>
    <s v="Hand Tools &amp; Ladders"/>
    <s v="Manual Handling"/>
    <s v="Attendance Names"/>
    <s v="ZOMCO"/>
  </r>
  <r>
    <d v="2025-03-13T00:00:00"/>
    <s v="HVAC"/>
    <s v="F"/>
    <s v="1st"/>
    <s v="CM Activity of HVAC "/>
    <n v="13549"/>
    <x v="0"/>
    <s v="Hand Tools &amp; Ladders"/>
    <s v="Manual Handling"/>
    <s v="Attendance Names"/>
    <s v="ZOMCO"/>
  </r>
  <r>
    <d v="2025-03-13T00:00:00"/>
    <s v="HVAC"/>
    <s v="F"/>
    <s v="1st"/>
    <s v="PM Activity of HVAC - Boom 4"/>
    <n v="13552"/>
    <x v="1"/>
    <s v="Hand Tools &amp; Ladders"/>
    <s v="Manual Handling"/>
    <s v="Attendance Names"/>
    <s v="ZOMCO"/>
  </r>
  <r>
    <d v="2025-03-13T00:00:00"/>
    <s v="HVAC"/>
    <s v="F"/>
    <s v="1st"/>
    <s v="PM Activity of HVAC - Boom 7"/>
    <n v="13551"/>
    <x v="1"/>
    <s v="Hand Tools &amp; Ladders"/>
    <s v="Manual Handling"/>
    <s v="Attendance Names"/>
    <s v="ZOMCO"/>
  </r>
  <r>
    <d v="2025-03-15T00:00:00"/>
    <s v="HVAC"/>
    <s v="F"/>
    <s v="1st"/>
    <s v="PM Activity of HVAC - Boom 7"/>
    <n v="13551"/>
    <x v="1"/>
    <s v="Hand Tools &amp; Ladders"/>
    <s v="Eyes Safety, Uses of PPE's"/>
    <s v="Attendance Names"/>
    <s v="ZOMCO"/>
  </r>
  <r>
    <d v="2025-03-15T00:00:00"/>
    <s v="HVAC"/>
    <s v="E"/>
    <s v="1st"/>
    <s v="CM Activity of HVAC "/>
    <n v="13547"/>
    <x v="0"/>
    <s v="Hand Tools &amp; Ladders"/>
    <s v="Eyes Safety, Uses of PPE's"/>
    <s v="Attendance Names"/>
    <s v="ZOMCO"/>
  </r>
  <r>
    <d v="2025-03-15T00:00:00"/>
    <s v="HVAC"/>
    <s v="F"/>
    <s v="1st"/>
    <s v="CM Activity of HVAC "/>
    <n v="13549"/>
    <x v="0"/>
    <s v="Hand Tools &amp; Ladders"/>
    <s v="Eyes Safety, Uses of PPE's"/>
    <s v="Attendance Names"/>
    <s v="ZOMCO"/>
  </r>
  <r>
    <d v="2025-03-15T00:00:00"/>
    <s v="HVAC"/>
    <s v="F"/>
    <s v="2nd"/>
    <s v="CM Activity of HVAC "/>
    <n v="13548"/>
    <x v="0"/>
    <s v="Hand Tools &amp; Ladders"/>
    <s v="Eyes Safety, Uses of PPE's, STOP WORK AUTHORITY"/>
    <s v="Attendance Names"/>
    <s v="ZOMCO"/>
  </r>
  <r>
    <d v="2025-03-15T00:00:00"/>
    <s v="HVAC"/>
    <s v="F"/>
    <s v="1st"/>
    <s v="CM Activity of HVAC "/>
    <n v="13548"/>
    <x v="0"/>
    <s v="Hand Tools &amp; Ladders"/>
    <s v="Eyes Safety, Uses of PPE's"/>
    <s v="Attendance Names"/>
    <s v="ZOMCO"/>
  </r>
  <r>
    <d v="2025-03-16T00:00:00"/>
    <s v="HVAC"/>
    <s v="F"/>
    <s v="1st"/>
    <s v="CM Activity of HVAC "/>
    <n v="13548"/>
    <x v="0"/>
    <s v="Hand Tools &amp; Ladders"/>
    <s v="Hand Safety, PPE's, PTW"/>
    <s v="Attendance Names"/>
    <s v="ZOMCO"/>
  </r>
  <r>
    <d v="2025-03-16T00:00:00"/>
    <s v="HVAC"/>
    <s v="F"/>
    <s v="2nd"/>
    <s v="CM Activity of HVAC "/>
    <n v="13548"/>
    <x v="0"/>
    <s v="Hand Tools &amp; Ladders"/>
    <s v="Hand Safety, PPE's, PTW"/>
    <s v="Attendance Names"/>
    <s v="ZOMCO"/>
  </r>
  <r>
    <d v="2025-03-16T00:00:00"/>
    <s v="HVAC"/>
    <s v="E"/>
    <s v="1st"/>
    <s v="CM Activity of HVAC "/>
    <n v="13547"/>
    <x v="0"/>
    <s v="Hand Tools &amp; Ladders"/>
    <s v="Hand Safety, PPE's, PTW"/>
    <s v="Attendance Names"/>
    <s v="ZOMCO"/>
  </r>
  <r>
    <d v="2025-03-16T00:00:00"/>
    <s v="HVAC"/>
    <s v="F"/>
    <s v="1st"/>
    <s v="CM Activity of HVAC "/>
    <n v="13549"/>
    <x v="0"/>
    <s v="Hand Tools &amp; Ladders"/>
    <s v="Hand Safety, PPE's, PTW"/>
    <s v="Attendance Names"/>
    <s v="ZOMCO"/>
  </r>
  <r>
    <d v="2025-03-16T00:00:00"/>
    <s v="HVAC"/>
    <s v="F"/>
    <s v="2nd"/>
    <s v="CM Activity of HVAC "/>
    <n v="13549"/>
    <x v="0"/>
    <s v="Hand Tools &amp; Ladders"/>
    <s v="Hand Safety, PPE's, PTW"/>
    <s v="Attendance Names"/>
    <s v="ZOMCO"/>
  </r>
  <r>
    <d v="2025-03-16T00:00:00"/>
    <s v="HVAC"/>
    <s v="F"/>
    <s v="1st"/>
    <s v="PM Activity of HVAC - Boom 7"/>
    <n v="13551"/>
    <x v="1"/>
    <s v="Hand Tools &amp; Ladders"/>
    <s v="Hand Safety, PPE's, PTW"/>
    <s v="Attendance Names"/>
    <s v="ZOMCO"/>
  </r>
  <r>
    <d v="2025-03-17T00:00:00"/>
    <s v="HVAC"/>
    <s v="F"/>
    <s v="1st"/>
    <s v="PM Activity of HVAC - Baiss 4"/>
    <n v="13723"/>
    <x v="1"/>
    <s v="Hand Tools &amp; Ladders"/>
    <s v="System Override, PPE's"/>
    <s v="Attendance Names"/>
    <s v="ZOMCO"/>
  </r>
  <r>
    <d v="2025-03-17T00:00:00"/>
    <s v="HVAC"/>
    <s v="E"/>
    <s v="1st"/>
    <s v="CM Activity of HVAC "/>
    <n v="13547"/>
    <x v="0"/>
    <s v="Hand Tools &amp; Ladders"/>
    <s v="System Override, PPE's"/>
    <s v="Attendance Names"/>
    <s v="ZOMCO"/>
  </r>
  <r>
    <d v="2025-03-17T00:00:00"/>
    <s v="HVAC"/>
    <s v="F"/>
    <s v="2nd"/>
    <s v="CM Activity of HVAC "/>
    <n v="13548"/>
    <x v="0"/>
    <s v="Hand Tools &amp; Ladders"/>
    <s v="System Override, PPE's"/>
    <s v="Attendance Names"/>
    <s v="ZOMCO"/>
  </r>
  <r>
    <d v="2025-03-17T00:00:00"/>
    <s v="HVAC"/>
    <s v="F"/>
    <s v="1st"/>
    <s v="CM Activity of HVAC "/>
    <n v="13548"/>
    <x v="0"/>
    <s v="Hand Tools &amp; Ladders"/>
    <s v="System Override, PPE's"/>
    <s v="Attendance Names"/>
    <s v="ZOMCO"/>
  </r>
  <r>
    <d v="2025-03-17T00:00:00"/>
    <s v="HVAC"/>
    <s v="F"/>
    <s v="2nd"/>
    <s v="CM Activity of HVAC "/>
    <n v="13549"/>
    <x v="0"/>
    <s v="Hand Tools &amp; Ladders"/>
    <s v="System Override, PPE's"/>
    <s v="Attendance Names"/>
    <s v="ZOMCO"/>
  </r>
  <r>
    <d v="2025-03-17T00:00:00"/>
    <s v="HVAC"/>
    <s v="F"/>
    <s v="1st"/>
    <s v="CM Activity of HVAC "/>
    <n v="13549"/>
    <x v="0"/>
    <s v="Hand Tools &amp; Ladders"/>
    <s v="System Override, PPE's"/>
    <s v="Attendance Names"/>
    <s v="ZOMCO"/>
  </r>
  <r>
    <d v="2025-03-18T00:00:00"/>
    <s v="HVAC"/>
    <s v="F"/>
    <s v="1st"/>
    <s v="PM Activity of HVAC - Baiss 4"/>
    <n v="13723"/>
    <x v="1"/>
    <s v="Hand Tools &amp; Ladders"/>
    <s v="PPE's"/>
    <s v="Attendance Names"/>
    <s v="ZOMCO"/>
  </r>
  <r>
    <d v="2025-03-18T00:00:00"/>
    <s v="HVAC"/>
    <s v="E"/>
    <s v="1st"/>
    <s v="CM Activity of HVAC "/>
    <n v="13547"/>
    <x v="0"/>
    <s v="Hand Tools &amp; Ladders"/>
    <s v="PPE's"/>
    <s v="Attendance Names"/>
    <s v="ZOMCO"/>
  </r>
  <r>
    <d v="2025-03-18T00:00:00"/>
    <s v="HVAC"/>
    <s v="F"/>
    <s v="2nd"/>
    <s v="CM Activity of HVAC "/>
    <n v="13548"/>
    <x v="0"/>
    <s v="Hand Tools &amp; Ladders"/>
    <s v="PPE's"/>
    <s v="Attendance Names"/>
    <s v="ZOMCO"/>
  </r>
  <r>
    <d v="2025-03-18T00:00:00"/>
    <s v="HVAC"/>
    <s v="F"/>
    <s v="1st"/>
    <s v="CM Activity of HVAC "/>
    <n v="13548"/>
    <x v="0"/>
    <s v="Hand Tools &amp; Ladders"/>
    <s v="PPE's"/>
    <s v="Attendance Names"/>
    <s v="ZOMCO"/>
  </r>
  <r>
    <d v="2025-03-18T00:00:00"/>
    <s v="HVAC"/>
    <s v="F"/>
    <s v="2nd"/>
    <s v="CM Activity of HVAC "/>
    <n v="13549"/>
    <x v="0"/>
    <s v="Hand Tools &amp; Ladders"/>
    <s v="PPE's"/>
    <s v="Attendance Names"/>
    <s v="ZOMCO"/>
  </r>
  <r>
    <d v="2025-03-18T00:00:00"/>
    <s v="HVAC"/>
    <s v="F"/>
    <s v="1st"/>
    <s v="CM Activity of HVAC "/>
    <n v="13549"/>
    <x v="0"/>
    <s v="Hand Tools &amp; Ladders"/>
    <s v="PPE's"/>
    <s v="Attendance Names"/>
    <s v="ZOMCO"/>
  </r>
  <r>
    <d v="2025-03-19T00:00:00"/>
    <s v="HVAC"/>
    <s v="E"/>
    <s v="1st"/>
    <s v="CM Activity of HVAC "/>
    <n v="13800"/>
    <x v="0"/>
    <s v="Hand Tools &amp; Ladders"/>
    <s v="Chemical Handling, PPE's"/>
    <s v="Attendance Names"/>
    <s v="ZOMCO"/>
  </r>
  <r>
    <d v="2025-03-19T00:00:00"/>
    <s v="HVAC"/>
    <s v="F"/>
    <s v="1st"/>
    <s v="PM Activity of HVAC - Baiss 4"/>
    <n v="13723"/>
    <x v="1"/>
    <s v="Hand Tools &amp; Ladders"/>
    <s v="Chemical Handling, PPE's"/>
    <s v="Attendance Names"/>
    <s v="ZOMCO"/>
  </r>
  <r>
    <d v="2025-03-19T00:00:00"/>
    <s v="HVAC"/>
    <s v="F"/>
    <s v="1st"/>
    <s v="CM Activity of HVAC - B Block"/>
    <n v="13805"/>
    <x v="0"/>
    <s v="Hand Tools &amp; Ladders"/>
    <s v="Chemical Handling, PPE's"/>
    <s v="Attendance Names"/>
    <s v="ZOMCO"/>
  </r>
  <r>
    <d v="2025-03-19T00:00:00"/>
    <s v="HVAC"/>
    <s v="F"/>
    <s v="2nd"/>
    <s v="CM Activity of HVAC - B Block"/>
    <n v="13805"/>
    <x v="0"/>
    <s v="Hand Tools &amp; Ladders"/>
    <s v="Chemical Handling, PPE's"/>
    <s v="Attendance Names"/>
    <s v="ZOMCO"/>
  </r>
  <r>
    <d v="2025-03-19T00:00:00"/>
    <s v="HVAC"/>
    <s v="F"/>
    <s v="1st"/>
    <s v="CM Activity of HVAC - A Block"/>
    <n v="13804"/>
    <x v="0"/>
    <s v="Hand Tools &amp; Ladders"/>
    <s v="Chemical Handling, PPE's"/>
    <s v="Attendance Names"/>
    <s v="ZOMCO"/>
  </r>
  <r>
    <d v="2025-03-19T00:00:00"/>
    <s v="HVAC"/>
    <s v="F"/>
    <s v="2nd"/>
    <s v="CM Activity of HVAC - A Block"/>
    <n v="13804"/>
    <x v="0"/>
    <s v="Hand Tools &amp; Ladders"/>
    <s v="Chemical Handling, PPE's"/>
    <s v="Attendance Names"/>
    <s v="ZOMCO"/>
  </r>
  <r>
    <d v="2025-03-20T00:00:00"/>
    <s v="HVAC"/>
    <s v="F"/>
    <s v="1st"/>
    <s v="PM Activity of HVAC - Dastoor 3"/>
    <n v="13843"/>
    <x v="1"/>
    <s v="Hand Tools &amp; Ladders"/>
    <s v="Working at Height, Don't Use Phone"/>
    <s v="Attendance Names"/>
    <s v="ZOMCO"/>
  </r>
  <r>
    <d v="2025-03-20T00:00:00"/>
    <s v="HVAC"/>
    <s v="F"/>
    <s v="1st"/>
    <s v="CM Activity of HVAC - A Block"/>
    <n v="13804"/>
    <x v="0"/>
    <s v="Hand Tools &amp; Ladders"/>
    <s v="Working at Height"/>
    <s v="Attendance Names"/>
    <s v="ZOMCO"/>
  </r>
  <r>
    <d v="2025-03-20T00:00:00"/>
    <s v="HVAC"/>
    <s v="F"/>
    <s v="1st"/>
    <s v="CM Activity of HVAC - B Block"/>
    <n v="13805"/>
    <x v="0"/>
    <s v="Hand Tools &amp; Ladders"/>
    <s v="Working at Height"/>
    <s v="Attendance Names"/>
    <s v="ZOMCO"/>
  </r>
  <r>
    <d v="2025-03-20T00:00:00"/>
    <s v="HVAC"/>
    <s v="E"/>
    <s v="1st"/>
    <s v="CM Activity of HVAC "/>
    <n v="13800"/>
    <x v="0"/>
    <s v="Hand Tools &amp; Ladders"/>
    <s v="Working at Height"/>
    <s v="Attendance Names"/>
    <s v="ZOMCO"/>
  </r>
  <r>
    <d v="2025-03-21T00:00:00"/>
    <s v="HVAC"/>
    <s v="F"/>
    <s v="1st"/>
    <s v="PM Activity of HVAC - Dastoor 3"/>
    <n v="13843"/>
    <x v="1"/>
    <s v="Hand Tools &amp; Ladders"/>
    <s v="Fall Protection, Weather Condition"/>
    <s v="Attendance Names"/>
    <s v="ZOMCO"/>
  </r>
  <r>
    <d v="2025-03-22T00:00:00"/>
    <s v="HVAC"/>
    <s v="E"/>
    <s v="1st"/>
    <s v="CM Activity of HVAC "/>
    <n v="13800"/>
    <x v="0"/>
    <s v="Hand Tools &amp; Ladders"/>
    <s v="Uses of PPE's "/>
    <s v="Attendance Names"/>
    <s v="ZOMCO"/>
  </r>
  <r>
    <d v="2025-03-22T00:00:00"/>
    <s v="HVAC"/>
    <s v="F"/>
    <s v="1st"/>
    <s v="PM Activity of HVAC - Dastoor 3"/>
    <n v="13843"/>
    <x v="1"/>
    <s v="Hand Tools &amp; Ladders"/>
    <s v="Uses of PPE's "/>
    <s v="Attendance Names"/>
    <s v="ZOMCO"/>
  </r>
  <r>
    <d v="2025-03-22T00:00:00"/>
    <s v="HVAC"/>
    <s v="F"/>
    <s v="2nd"/>
    <s v="CM Activity of HVAC - A Block"/>
    <n v="13804"/>
    <x v="0"/>
    <s v="Hand Tools &amp; Ladders"/>
    <s v="Hand Tool, Uses of PPE's"/>
    <s v="Attendance Names"/>
    <s v="ZOMCO"/>
  </r>
  <r>
    <d v="2025-03-22T00:00:00"/>
    <s v="HVAC"/>
    <s v="F"/>
    <s v="1st"/>
    <s v="CM Activity of HVAC - A Block"/>
    <n v="13804"/>
    <x v="0"/>
    <s v="Hand Tools &amp; Ladders"/>
    <s v="Uses of PPE's "/>
    <s v="Attendance Names"/>
    <s v="ZOMCO"/>
  </r>
  <r>
    <d v="2025-03-22T00:00:00"/>
    <s v="HVAC"/>
    <s v="F"/>
    <s v="1st"/>
    <s v="CM Activity of HVAC - B Block"/>
    <n v="13805"/>
    <x v="0"/>
    <s v="Hand Tools &amp; Ladders"/>
    <s v="Uses of PPE's "/>
    <s v="Attendance Names"/>
    <s v="ZOMCO"/>
  </r>
  <r>
    <d v="2025-03-23T00:00:00"/>
    <s v="HVAC"/>
    <s v="F"/>
    <s v="1st"/>
    <s v="PM Activity of HVAC - Dastoor 3"/>
    <n v="13843"/>
    <x v="1"/>
    <s v="Hand Tools &amp; Ladders"/>
    <s v="Fall Protection, PPE's"/>
    <s v="Attendance Names"/>
    <s v="ZOMCO"/>
  </r>
  <r>
    <d v="2025-03-23T00:00:00"/>
    <s v="HVAC"/>
    <s v="F"/>
    <s v="1st"/>
    <s v="CM Activity of HVAC - B Block"/>
    <n v="13805"/>
    <x v="0"/>
    <s v="Hand Tools &amp; Ladders"/>
    <s v="Fall Protection, PPE's"/>
    <s v="Attendance Names"/>
    <s v="ZOMCO"/>
  </r>
  <r>
    <d v="2025-03-23T00:00:00"/>
    <s v="HVAC"/>
    <s v="F"/>
    <s v="2nd"/>
    <s v="CM Activity of HVAC - B Block"/>
    <n v="13805"/>
    <x v="0"/>
    <s v="Hand Tools &amp; Ladders"/>
    <s v="Fall Protection, PPE's"/>
    <s v="Attendance Names"/>
    <s v="ZOMCO"/>
  </r>
  <r>
    <d v="2025-03-23T00:00:00"/>
    <s v="HVAC"/>
    <s v="F"/>
    <s v="1st"/>
    <s v="CM Activity of HVAC - A Block"/>
    <n v="13804"/>
    <x v="0"/>
    <s v="Hand Tools &amp; Ladders"/>
    <s v="Fall Protection, PPE's"/>
    <s v="Attendance Names"/>
    <s v="ZOMCO"/>
  </r>
  <r>
    <d v="2025-03-23T00:00:00"/>
    <s v="HVAC"/>
    <s v="F"/>
    <s v="2nd"/>
    <s v="CM Activity of HVAC - A Block"/>
    <n v="13804"/>
    <x v="0"/>
    <s v="Hand Tools &amp; Ladders"/>
    <s v="Fall Protection, PPE's"/>
    <s v="Attendance Names"/>
    <s v="ZOMCO"/>
  </r>
  <r>
    <d v="2025-03-23T00:00:00"/>
    <s v="HVAC"/>
    <s v="E"/>
    <s v="1st"/>
    <s v="CM Activity of HVAC "/>
    <n v="13800"/>
    <x v="0"/>
    <s v="Hand Tools &amp; Ladders"/>
    <s v="Fall Protection, PPE's"/>
    <s v="Attendance Names"/>
    <s v="ZOMCO"/>
  </r>
  <r>
    <d v="2025-03-24T00:00:00"/>
    <s v="HVAC"/>
    <s v="F"/>
    <s v="1st"/>
    <s v="PM Activity of HVAC - Dastoor 3"/>
    <n v="13843"/>
    <x v="1"/>
    <s v="Hand Tools &amp; Ladders"/>
    <s v="Confined Space Entry"/>
    <s v="Attendance Names"/>
    <s v="ZOMCO"/>
  </r>
  <r>
    <d v="2025-03-24T00:00:00"/>
    <s v="HVAC"/>
    <s v="F"/>
    <s v="1st"/>
    <s v="PM Activity of HVAC - Shiraa 2"/>
    <n v="13875"/>
    <x v="1"/>
    <s v="Hand Tools &amp; Ladders"/>
    <s v="Confined Space Entry"/>
    <s v="Attendance Names"/>
    <s v="ZOMCO"/>
  </r>
  <r>
    <d v="2025-03-24T00:00:00"/>
    <s v="HVAC"/>
    <s v="E"/>
    <s v="1st"/>
    <s v="CM Activity of HVAC "/>
    <n v="13800"/>
    <x v="0"/>
    <s v="Hand Tools &amp; Ladders"/>
    <s v="Confined Space Entry"/>
    <s v="Attendance Names"/>
    <s v="ZOMCO"/>
  </r>
  <r>
    <d v="2025-03-24T00:00:00"/>
    <s v="HVAC"/>
    <s v="F"/>
    <s v="1st"/>
    <s v="CM Activity of HVAC - B Block"/>
    <n v="13805"/>
    <x v="0"/>
    <s v="Hand Tools &amp; Ladders"/>
    <s v="Confined Space Entry"/>
    <s v="Attendance Names"/>
    <s v="ZOMCO"/>
  </r>
  <r>
    <d v="2025-03-24T00:00:00"/>
    <s v="HVAC"/>
    <s v="F"/>
    <s v="2nd"/>
    <s v="CM Activity of HVAC - B Block"/>
    <n v="13805"/>
    <x v="0"/>
    <s v="Hand Tools &amp; Ladders"/>
    <s v="Confined Space Entry"/>
    <s v="Attendance Names"/>
    <s v="ZOMCO"/>
  </r>
  <r>
    <d v="2025-03-24T00:00:00"/>
    <s v="HVAC"/>
    <s v="F"/>
    <s v="2nd"/>
    <s v="CM Activity of HVAC - A Block"/>
    <n v="13804"/>
    <x v="0"/>
    <s v="Hand Tools &amp; Ladders"/>
    <s v="Confined Space Entry"/>
    <s v="Attendance Names"/>
    <s v="ZOMCO"/>
  </r>
  <r>
    <d v="2025-03-24T00:00:00"/>
    <s v="HVAC"/>
    <s v="F"/>
    <s v="1st"/>
    <s v="CM Activity of HVAC - A Block"/>
    <n v="13804"/>
    <x v="0"/>
    <s v="Hand Tools &amp; Ladders"/>
    <s v="Confined Space Entry"/>
    <s v="Attendance Names"/>
    <s v="ZOMCO"/>
  </r>
  <r>
    <d v="2025-03-24T00:00:00"/>
    <s v="HVAC"/>
    <s v="E"/>
    <s v="1st"/>
    <s v="CM Activity of HVAC "/>
    <n v="13800"/>
    <x v="0"/>
    <s v="Hand Tools &amp; Ladders"/>
    <s v="Confined Space Entry"/>
    <s v="Attendance Names"/>
    <s v="ZOMCO"/>
  </r>
  <r>
    <d v="2025-03-25T00:00:00"/>
    <s v="HVAC"/>
    <s v="F"/>
    <s v="1st"/>
    <s v="PM Activity of HVAC - Shiraa 2"/>
    <n v="13875"/>
    <x v="1"/>
    <s v="Hand Tools &amp; Ladders"/>
    <s v="System Isolation, PPEs"/>
    <s v="Attendance Names"/>
    <s v="ZOMCO"/>
  </r>
  <r>
    <d v="2025-03-25T00:00:00"/>
    <s v="HVAC"/>
    <s v="E"/>
    <s v="1st"/>
    <s v="CM Activity of HVAC "/>
    <n v="13800"/>
    <x v="0"/>
    <s v="Hand Tools &amp; Ladders"/>
    <s v="System Isolation, PPEs"/>
    <s v="Attendance Names"/>
    <s v="ZOMCO"/>
  </r>
  <r>
    <d v="2025-03-25T00:00:00"/>
    <s v="HVAC"/>
    <s v="F"/>
    <s v="1st"/>
    <s v="CM Activity of HVAC - B Block"/>
    <n v="13805"/>
    <x v="0"/>
    <s v="Hand Tools &amp; Ladders"/>
    <s v="System Isolation, PPEs"/>
    <s v="Attendance Names"/>
    <s v="ZOMCO"/>
  </r>
  <r>
    <d v="2025-03-25T00:00:00"/>
    <s v="HVAC"/>
    <s v="F"/>
    <s v="2nd"/>
    <s v="CM Activity of HVAC - B Block"/>
    <n v="13805"/>
    <x v="0"/>
    <s v="Hand Tools &amp; Ladders"/>
    <s v="System Isolation, PPEs"/>
    <s v="Attendance Names"/>
    <s v="ZOMCO"/>
  </r>
  <r>
    <d v="2025-03-25T00:00:00"/>
    <s v="HVAC"/>
    <s v="F"/>
    <s v="2nd"/>
    <s v="CM Activity of HVAC - A Block"/>
    <n v="13804"/>
    <x v="0"/>
    <s v="Hand Tools &amp; Ladders"/>
    <s v="System Isolation, PPEs"/>
    <s v="Attendance Names"/>
    <s v="ZOMCO"/>
  </r>
  <r>
    <d v="2025-03-25T00:00:00"/>
    <s v="HVAC"/>
    <s v="F"/>
    <s v="1st"/>
    <s v="CM Activity of HVAC - A Block"/>
    <n v="13804"/>
    <x v="0"/>
    <s v="Hand Tools &amp; Ladders"/>
    <s v="System Isolation, PPEs"/>
    <s v="Attendance Names"/>
    <s v="ZOMCO"/>
  </r>
  <r>
    <d v="2025-03-26T00:00:00"/>
    <s v="HVAC"/>
    <s v="F"/>
    <s v="1st"/>
    <s v="PM Activity of HVAC - Shiraa 2"/>
    <n v="13875"/>
    <x v="1"/>
    <s v="Hand Tools &amp; Ladders"/>
    <s v="Smoking Areas"/>
    <s v="Attendance Names"/>
    <s v="ZOMCO"/>
  </r>
  <r>
    <d v="2025-03-26T00:00:00"/>
    <s v="HVAC"/>
    <s v="E"/>
    <s v="1st"/>
    <s v="CM Activity of HVAC "/>
    <n v="14035"/>
    <x v="0"/>
    <s v="Hand Tools &amp; Ladders"/>
    <s v="Smoking Areas"/>
    <s v="Attendance Names"/>
    <s v="ZOMCO"/>
  </r>
  <r>
    <d v="2025-03-26T00:00:00"/>
    <s v="HVAC"/>
    <s v="F"/>
    <s v="1st"/>
    <s v="CM Activity of HVAC - B Block"/>
    <n v="13805"/>
    <x v="0"/>
    <s v="Hand Tools &amp; Ladders"/>
    <s v="Smoking Areas"/>
    <s v="Attendance Names"/>
    <s v="ZOMCO"/>
  </r>
  <r>
    <d v="2025-03-26T00:00:00"/>
    <s v="HVAC"/>
    <s v="F"/>
    <s v="2nd"/>
    <s v="CM Activity of HVAC - B Block"/>
    <n v="14017"/>
    <x v="0"/>
    <s v="Hand Tools &amp; Ladders"/>
    <s v="Smoking Areas"/>
    <s v="Attendance Names"/>
    <s v="ZOMCO"/>
  </r>
  <r>
    <d v="2025-03-26T00:00:00"/>
    <s v="HVAC"/>
    <s v="F"/>
    <s v="2nd"/>
    <s v="CM Activity of HVAC - A Block"/>
    <n v="14024"/>
    <x v="0"/>
    <s v="Hand Tools &amp; Ladders"/>
    <s v="Smoking Areas"/>
    <s v="Attendance Names"/>
    <s v="ZOMCO"/>
  </r>
  <r>
    <d v="2025-03-26T00:00:00"/>
    <s v="HVAC"/>
    <s v="F"/>
    <s v="1st"/>
    <s v="CM Activity of HVAC - A Block"/>
    <n v="14024"/>
    <x v="0"/>
    <s v="Hand Tools &amp; Ladders"/>
    <s v="Smoking Areas"/>
    <s v="Attendance Names"/>
    <s v="ZOMCO"/>
  </r>
  <r>
    <d v="2025-03-27T00:00:00"/>
    <s v="HVAC"/>
    <s v="E"/>
    <s v="1st"/>
    <s v="CM Activity of HVAC "/>
    <n v="14035"/>
    <x v="0"/>
    <s v="Hand Tools &amp; Ladders"/>
    <m/>
    <s v="Attendance Names"/>
    <s v="ZOMCO"/>
  </r>
  <r>
    <d v="2025-03-27T00:00:00"/>
    <s v="HVAC"/>
    <s v="F"/>
    <s v="1st"/>
    <s v="CM Activity of HVAC - B Block"/>
    <n v="13805"/>
    <x v="0"/>
    <s v="Hand Tools &amp; Ladders"/>
    <m/>
    <s v="Attendance Names"/>
    <s v="ZOMCO"/>
  </r>
  <r>
    <d v="2025-03-27T00:00:00"/>
    <s v="HVAC"/>
    <s v="F"/>
    <s v="2nd"/>
    <s v="CM Activity of HVAC - B Block"/>
    <n v="14017"/>
    <x v="0"/>
    <s v="Hand Tools &amp; Ladders"/>
    <m/>
    <s v="Attendance Names"/>
    <s v="ZOMCO"/>
  </r>
  <r>
    <d v="2025-03-27T00:00:00"/>
    <s v="HVAC"/>
    <s v="F"/>
    <s v="2nd"/>
    <s v="CM Activity of HVAC - A Block"/>
    <n v="14024"/>
    <x v="0"/>
    <s v="Hand Tools &amp; Ladders"/>
    <m/>
    <s v="Attendance Names"/>
    <s v="ZOMCO"/>
  </r>
  <r>
    <d v="2025-03-27T00:00:00"/>
    <s v="HVAC"/>
    <s v="F"/>
    <s v="1st"/>
    <s v="CM Activity of HVAC - A Block"/>
    <n v="14024"/>
    <x v="0"/>
    <s v="Hand Tools &amp; Ladders"/>
    <m/>
    <s v="Attendance Names"/>
    <s v="ZOMCO"/>
  </r>
  <r>
    <d v="2025-03-27T00:00:00"/>
    <s v="HVAC"/>
    <s v="F"/>
    <s v="1st"/>
    <s v="PM Activity of HVAC - Shiraa 2"/>
    <n v="13875"/>
    <x v="1"/>
    <s v="Hand Tools &amp; Ladders"/>
    <m/>
    <s v="Attendance Names"/>
    <s v="ZOMCO"/>
  </r>
  <r>
    <d v="2025-03-28T00:00:00"/>
    <s v="HVAC"/>
    <s v="E"/>
    <s v="1st"/>
    <s v="CM Activity of HVAC "/>
    <n v="14035"/>
    <x v="0"/>
    <s v="Hand Tools &amp; Ladders"/>
    <m/>
    <s v="Attendance Names"/>
    <s v="ZOMCO"/>
  </r>
  <r>
    <d v="2025-03-28T00:00:00"/>
    <s v="HVAC"/>
    <s v="F"/>
    <s v="1st"/>
    <s v="CM Activity of HVAC - B Block"/>
    <n v="13805"/>
    <x v="0"/>
    <s v="Hand Tools &amp; Ladders"/>
    <m/>
    <s v="Attendance Names"/>
    <s v="ZOMCO"/>
  </r>
  <r>
    <d v="2025-03-28T00:00:00"/>
    <s v="HVAC"/>
    <s v="F"/>
    <s v="2nd"/>
    <s v="CM Activity of HVAC - B Block"/>
    <n v="14017"/>
    <x v="0"/>
    <s v="Hand Tools &amp; Ladders"/>
    <m/>
    <s v="Attendance Names"/>
    <s v="ZOMCO"/>
  </r>
  <r>
    <d v="2025-03-28T00:00:00"/>
    <s v="HVAC"/>
    <s v="F"/>
    <s v="2nd"/>
    <s v="CM Activity of HVAC - A Block"/>
    <n v="14024"/>
    <x v="0"/>
    <s v="Hand Tools &amp; Ladders"/>
    <m/>
    <s v="Attendance Names"/>
    <s v="ZOMCO"/>
  </r>
  <r>
    <d v="2025-03-28T00:00:00"/>
    <s v="HVAC"/>
    <s v="F"/>
    <s v="1st"/>
    <s v="CM Activity of HVAC - A Block"/>
    <n v="14024"/>
    <x v="0"/>
    <s v="Hand Tools &amp; Ladders"/>
    <m/>
    <s v="Attendance Names"/>
    <s v="ZOMCO"/>
  </r>
  <r>
    <d v="2025-03-28T00:00:00"/>
    <s v="HVAC"/>
    <s v="F"/>
    <s v="1st"/>
    <s v="PM Activity of HVAC - Shiraa 2"/>
    <n v="13875"/>
    <x v="1"/>
    <s v="Hand Tools &amp; Ladders"/>
    <m/>
    <s v="Attendance Names"/>
    <s v="ZOMCO"/>
  </r>
  <r>
    <d v="2025-03-29T00:00:00"/>
    <s v="HVAC"/>
    <s v="E"/>
    <s v="1st"/>
    <s v="CM Activity of HVAC "/>
    <n v="14035"/>
    <x v="0"/>
    <s v="Hand Tools &amp; Ladders"/>
    <m/>
    <s v="Attendance Names"/>
    <s v="ZOMCO"/>
  </r>
  <r>
    <d v="2025-03-29T00:00:00"/>
    <s v="HVAC"/>
    <s v="F"/>
    <s v="1st"/>
    <s v="CM Activity of HVAC - B Block"/>
    <n v="13805"/>
    <x v="0"/>
    <s v="Hand Tools &amp; Ladders"/>
    <m/>
    <s v="Attendance Names"/>
    <s v="ZOMCO"/>
  </r>
  <r>
    <d v="2025-03-29T00:00:00"/>
    <s v="HVAC"/>
    <s v="F"/>
    <s v="2nd"/>
    <s v="CM Activity of HVAC - B Block"/>
    <n v="14017"/>
    <x v="0"/>
    <s v="Hand Tools &amp; Ladders"/>
    <m/>
    <s v="Attendance Names"/>
    <s v="ZOMCO"/>
  </r>
  <r>
    <d v="2025-03-29T00:00:00"/>
    <s v="HVAC"/>
    <s v="F"/>
    <s v="2nd"/>
    <s v="CM Activity of HVAC - A Block"/>
    <n v="14024"/>
    <x v="0"/>
    <s v="Hand Tools &amp; Ladders"/>
    <m/>
    <s v="Attendance Names"/>
    <s v="ZOMCO"/>
  </r>
  <r>
    <d v="2025-03-29T00:00:00"/>
    <s v="HVAC"/>
    <s v="F"/>
    <s v="1st"/>
    <s v="CM Activity of HVAC - A Block"/>
    <n v="14024"/>
    <x v="0"/>
    <s v="Hand Tools &amp; Ladders"/>
    <m/>
    <s v="Attendance Names"/>
    <s v="ZOMCO"/>
  </r>
  <r>
    <d v="2025-03-29T00:00:00"/>
    <s v="HVAC"/>
    <s v="F"/>
    <s v="1st"/>
    <s v="PM Activity of HVAC - Shiraa 2"/>
    <n v="13875"/>
    <x v="1"/>
    <s v="Hand Tools &amp; Ladders"/>
    <m/>
    <s v="Attendance Names"/>
    <s v="ZOMCO"/>
  </r>
  <r>
    <d v="2025-03-31T00:00:00"/>
    <s v="HVAC"/>
    <s v="F"/>
    <s v="2nd"/>
    <s v="CM Activity of HVAC - B Block"/>
    <n v="14017"/>
    <x v="0"/>
    <s v="Hand Tools &amp; Ladders"/>
    <m/>
    <s v="Attendance Names"/>
    <s v="ZOMCO"/>
  </r>
  <r>
    <d v="2025-03-31T00:00:00"/>
    <s v="HVAC"/>
    <s v="E"/>
    <s v="1st"/>
    <s v="CM Activity of HVAC "/>
    <n v="14035"/>
    <x v="0"/>
    <s v="Hand Tools &amp; Ladders"/>
    <s v="Work at Height, PPE"/>
    <s v="Attendance Names"/>
    <s v="ZOMCO"/>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0">
  <r>
    <x v="0"/>
    <n v="26"/>
    <n v="8"/>
    <n v="0"/>
    <n v="211"/>
    <x v="0"/>
  </r>
  <r>
    <x v="1"/>
    <n v="27"/>
    <n v="8"/>
    <n v="0"/>
    <n v="219"/>
    <x v="1"/>
  </r>
  <r>
    <x v="2"/>
    <n v="8"/>
    <n v="8"/>
    <n v="0"/>
    <n v="64"/>
    <x v="2"/>
  </r>
  <r>
    <x v="3"/>
    <n v="19"/>
    <n v="8"/>
    <n v="0"/>
    <n v="154"/>
    <x v="3"/>
  </r>
  <r>
    <x v="4"/>
    <n v="24"/>
    <n v="8"/>
    <n v="0"/>
    <n v="195"/>
    <x v="4"/>
  </r>
  <r>
    <x v="5"/>
    <n v="26"/>
    <n v="8"/>
    <n v="0"/>
    <n v="211"/>
    <x v="5"/>
  </r>
  <r>
    <x v="6"/>
    <n v="27"/>
    <n v="8"/>
    <n v="0"/>
    <n v="219"/>
    <x v="6"/>
  </r>
  <r>
    <x v="7"/>
    <n v="27"/>
    <n v="8"/>
    <m/>
    <n v="219"/>
    <x v="7"/>
  </r>
  <r>
    <x v="8"/>
    <n v="27"/>
    <n v="8"/>
    <n v="0"/>
    <n v="219"/>
    <x v="8"/>
  </r>
  <r>
    <x v="9"/>
    <n v="10"/>
    <n v="8"/>
    <m/>
    <n v="80"/>
    <x v="9"/>
  </r>
  <r>
    <x v="10"/>
    <n v="17"/>
    <n v="8"/>
    <n v="0"/>
    <n v="139"/>
    <x v="10"/>
  </r>
  <r>
    <x v="11"/>
    <n v="27"/>
    <n v="8"/>
    <n v="0"/>
    <n v="219"/>
    <x v="11"/>
  </r>
  <r>
    <x v="12"/>
    <n v="28"/>
    <n v="8"/>
    <n v="0"/>
    <n v="227"/>
    <x v="12"/>
  </r>
  <r>
    <x v="13"/>
    <n v="29"/>
    <n v="8"/>
    <n v="0"/>
    <n v="235"/>
    <x v="13"/>
  </r>
  <r>
    <x v="14"/>
    <n v="28"/>
    <n v="8"/>
    <n v="0"/>
    <n v="227"/>
    <x v="14"/>
  </r>
  <r>
    <x v="15"/>
    <n v="29"/>
    <n v="8"/>
    <n v="0"/>
    <n v="235"/>
    <x v="15"/>
  </r>
  <r>
    <x v="16"/>
    <n v="20"/>
    <n v="8"/>
    <n v="0"/>
    <n v="160"/>
    <x v="16"/>
  </r>
  <r>
    <x v="17"/>
    <n v="28"/>
    <n v="8"/>
    <n v="0"/>
    <n v="227"/>
    <x v="17"/>
  </r>
  <r>
    <x v="18"/>
    <n v="31"/>
    <n v="8"/>
    <n v="0"/>
    <n v="251"/>
    <x v="18"/>
  </r>
  <r>
    <x v="19"/>
    <n v="31"/>
    <n v="8"/>
    <n v="0"/>
    <n v="251"/>
    <x v="19"/>
  </r>
  <r>
    <x v="20"/>
    <n v="31"/>
    <n v="8"/>
    <n v="0"/>
    <n v="251"/>
    <x v="20"/>
  </r>
  <r>
    <x v="21"/>
    <n v="30"/>
    <n v="8"/>
    <n v="0"/>
    <n v="243"/>
    <x v="21"/>
  </r>
  <r>
    <x v="22"/>
    <n v="30"/>
    <n v="8"/>
    <n v="0"/>
    <n v="243"/>
    <x v="22"/>
  </r>
  <r>
    <x v="23"/>
    <n v="24"/>
    <n v="8"/>
    <n v="0"/>
    <n v="192"/>
    <x v="23"/>
  </r>
  <r>
    <x v="24"/>
    <n v="30"/>
    <n v="8"/>
    <n v="0"/>
    <n v="243"/>
    <x v="24"/>
  </r>
  <r>
    <x v="25"/>
    <n v="30"/>
    <n v="8"/>
    <n v="0"/>
    <n v="243"/>
    <x v="25"/>
  </r>
  <r>
    <x v="26"/>
    <n v="30"/>
    <n v="8"/>
    <n v="0"/>
    <n v="243"/>
    <x v="26"/>
  </r>
  <r>
    <x v="27"/>
    <n v="31"/>
    <n v="8"/>
    <n v="0"/>
    <n v="251"/>
    <x v="27"/>
  </r>
  <r>
    <x v="28"/>
    <n v="31"/>
    <n v="8"/>
    <n v="0"/>
    <n v="251"/>
    <x v="28"/>
  </r>
  <r>
    <x v="29"/>
    <n v="31"/>
    <n v="8"/>
    <n v="0"/>
    <n v="251"/>
    <x v="29"/>
  </r>
  <r>
    <x v="30"/>
    <n v="2"/>
    <n v="8"/>
    <n v="0"/>
    <n v="16"/>
    <x v="30"/>
  </r>
  <r>
    <x v="31"/>
    <n v="28"/>
    <n v="8"/>
    <n v="0"/>
    <n v="227"/>
    <x v="31"/>
  </r>
  <r>
    <x v="32"/>
    <n v="31"/>
    <n v="8"/>
    <n v="0"/>
    <n v="251"/>
    <x v="32"/>
  </r>
  <r>
    <x v="33"/>
    <n v="29"/>
    <n v="8"/>
    <n v="0"/>
    <n v="235"/>
    <x v="33"/>
  </r>
  <r>
    <x v="34"/>
    <n v="32"/>
    <n v="8"/>
    <n v="0"/>
    <n v="259"/>
    <x v="34"/>
  </r>
  <r>
    <x v="35"/>
    <n v="32"/>
    <n v="8"/>
    <n v="0"/>
    <n v="259"/>
    <x v="35"/>
  </r>
  <r>
    <x v="36"/>
    <n v="32"/>
    <n v="8"/>
    <n v="0"/>
    <n v="259"/>
    <x v="36"/>
  </r>
  <r>
    <x v="37"/>
    <n v="10"/>
    <n v="8"/>
    <n v="0"/>
    <n v="80"/>
    <x v="37"/>
  </r>
  <r>
    <x v="38"/>
    <n v="19"/>
    <n v="8"/>
    <n v="0"/>
    <n v="155"/>
    <x v="38"/>
  </r>
  <r>
    <x v="39"/>
    <n v="32"/>
    <n v="8"/>
    <n v="0"/>
    <n v="259"/>
    <x v="39"/>
  </r>
  <r>
    <x v="40"/>
    <n v="32"/>
    <n v="8"/>
    <n v="0"/>
    <n v="259"/>
    <x v="40"/>
  </r>
  <r>
    <x v="41"/>
    <n v="32"/>
    <n v="8"/>
    <n v="0"/>
    <n v="259"/>
    <x v="41"/>
  </r>
  <r>
    <x v="42"/>
    <n v="31"/>
    <n v="8"/>
    <n v="0"/>
    <n v="251"/>
    <x v="42"/>
  </r>
  <r>
    <x v="43"/>
    <n v="31"/>
    <n v="8"/>
    <n v="0"/>
    <n v="248"/>
    <x v="43"/>
  </r>
  <r>
    <x v="44"/>
    <n v="0"/>
    <n v="8"/>
    <n v="0"/>
    <n v="0"/>
    <x v="43"/>
  </r>
  <r>
    <x v="45"/>
    <n v="29"/>
    <n v="8"/>
    <n v="0"/>
    <n v="281"/>
    <x v="44"/>
  </r>
  <r>
    <x v="46"/>
    <n v="28"/>
    <n v="8"/>
    <n v="0"/>
    <n v="271"/>
    <x v="45"/>
  </r>
  <r>
    <x v="47"/>
    <n v="30"/>
    <n v="8"/>
    <n v="0"/>
    <n v="287"/>
    <x v="46"/>
  </r>
  <r>
    <x v="48"/>
    <n v="30"/>
    <n v="8"/>
    <n v="0"/>
    <n v="295"/>
    <x v="47"/>
  </r>
  <r>
    <x v="49"/>
    <n v="28"/>
    <n v="8"/>
    <n v="0"/>
    <n v="267"/>
    <x v="48"/>
  </r>
  <r>
    <x v="50"/>
    <n v="29"/>
    <n v="8"/>
    <n v="0"/>
    <n v="285"/>
    <x v="49"/>
  </r>
  <r>
    <x v="51"/>
    <n v="27"/>
    <n v="8"/>
    <n v="0"/>
    <n v="270"/>
    <x v="50"/>
  </r>
  <r>
    <x v="52"/>
    <n v="29"/>
    <n v="8"/>
    <n v="0"/>
    <n v="232"/>
    <x v="51"/>
  </r>
  <r>
    <x v="53"/>
    <n v="31"/>
    <n v="8"/>
    <n v="0"/>
    <n v="299"/>
    <x v="52"/>
  </r>
  <r>
    <x v="54"/>
    <n v="31"/>
    <n v="8"/>
    <n v="0"/>
    <n v="301"/>
    <x v="53"/>
  </r>
  <r>
    <x v="55"/>
    <n v="31"/>
    <n v="8"/>
    <n v="0"/>
    <n v="301"/>
    <x v="54"/>
  </r>
  <r>
    <x v="56"/>
    <n v="31"/>
    <n v="8"/>
    <n v="0"/>
    <n v="301"/>
    <x v="55"/>
  </r>
  <r>
    <x v="57"/>
    <n v="30"/>
    <n v="8"/>
    <n v="0"/>
    <n v="293"/>
    <x v="56"/>
  </r>
  <r>
    <x v="58"/>
    <n v="22"/>
    <n v="8"/>
    <n v="0"/>
    <n v="176"/>
    <x v="57"/>
  </r>
  <r>
    <x v="59"/>
    <n v="22"/>
    <n v="8"/>
    <n v="0"/>
    <n v="152"/>
    <x v="58"/>
  </r>
  <r>
    <x v="60"/>
    <n v="29"/>
    <n v="8"/>
    <n v="0"/>
    <n v="203"/>
    <x v="59"/>
  </r>
  <r>
    <x v="61"/>
    <n v="30"/>
    <n v="8"/>
    <n v="0"/>
    <n v="208"/>
    <x v="60"/>
  </r>
  <r>
    <x v="62"/>
    <n v="30"/>
    <n v="8"/>
    <n v="0"/>
    <n v="210"/>
    <x v="61"/>
  </r>
  <r>
    <x v="63"/>
    <n v="29"/>
    <n v="8"/>
    <n v="0"/>
    <n v="203"/>
    <x v="62"/>
  </r>
  <r>
    <x v="64"/>
    <n v="28"/>
    <n v="8"/>
    <n v="0"/>
    <n v="196"/>
    <x v="63"/>
  </r>
  <r>
    <x v="65"/>
    <n v="10"/>
    <n v="7"/>
    <n v="0"/>
    <n v="70"/>
    <x v="64"/>
  </r>
  <r>
    <x v="66"/>
    <n v="18"/>
    <n v="8"/>
    <n v="0"/>
    <n v="128"/>
    <x v="65"/>
  </r>
  <r>
    <x v="67"/>
    <n v="28"/>
    <n v="8"/>
    <n v="0"/>
    <n v="196"/>
    <x v="66"/>
  </r>
  <r>
    <x v="68"/>
    <n v="30"/>
    <n v="8"/>
    <n v="0"/>
    <n v="208"/>
    <x v="67"/>
  </r>
  <r>
    <x v="69"/>
    <n v="28"/>
    <n v="8"/>
    <n v="0"/>
    <n v="198"/>
    <x v="68"/>
  </r>
  <r>
    <x v="70"/>
    <n v="30"/>
    <n v="8"/>
    <n v="0"/>
    <n v="212"/>
    <x v="69"/>
  </r>
  <r>
    <x v="71"/>
    <n v="30"/>
    <n v="8"/>
    <n v="0"/>
    <n v="212"/>
    <x v="70"/>
  </r>
  <r>
    <x v="72"/>
    <n v="10"/>
    <n v="8"/>
    <n v="0"/>
    <n v="80"/>
    <x v="71"/>
  </r>
  <r>
    <x v="73"/>
    <n v="19"/>
    <n v="8"/>
    <n v="0"/>
    <n v="135"/>
    <x v="72"/>
  </r>
  <r>
    <x v="74"/>
    <n v="30"/>
    <n v="8"/>
    <n v="0"/>
    <n v="212"/>
    <x v="73"/>
  </r>
  <r>
    <x v="75"/>
    <n v="30"/>
    <n v="8"/>
    <n v="0"/>
    <n v="212"/>
    <x v="74"/>
  </r>
  <r>
    <x v="76"/>
    <n v="29"/>
    <n v="8"/>
    <n v="0"/>
    <n v="205"/>
    <x v="75"/>
  </r>
  <r>
    <x v="77"/>
    <n v="29"/>
    <n v="8"/>
    <n v="0"/>
    <n v="205"/>
    <x v="76"/>
  </r>
  <r>
    <x v="78"/>
    <n v="26"/>
    <n v="8"/>
    <n v="0"/>
    <n v="184"/>
    <x v="77"/>
  </r>
  <r>
    <x v="79"/>
    <n v="10"/>
    <n v="8"/>
    <n v="0"/>
    <n v="80"/>
    <x v="78"/>
  </r>
  <r>
    <x v="80"/>
    <n v="16"/>
    <n v="8"/>
    <n v="0"/>
    <n v="114"/>
    <x v="79"/>
  </r>
  <r>
    <x v="81"/>
    <n v="27"/>
    <n v="8"/>
    <n v="0"/>
    <n v="191"/>
    <x v="80"/>
  </r>
  <r>
    <x v="82"/>
    <n v="29"/>
    <n v="8"/>
    <n v="0"/>
    <n v="205"/>
    <x v="81"/>
  </r>
  <r>
    <x v="83"/>
    <n v="30"/>
    <n v="8"/>
    <n v="0"/>
    <n v="212"/>
    <x v="82"/>
  </r>
  <r>
    <x v="84"/>
    <n v="30"/>
    <n v="8"/>
    <n v="0"/>
    <n v="212"/>
    <x v="83"/>
  </r>
  <r>
    <x v="85"/>
    <n v="30"/>
    <n v="8"/>
    <n v="0"/>
    <n v="212"/>
    <x v="84"/>
  </r>
  <r>
    <x v="86"/>
    <n v="10"/>
    <n v="8"/>
    <n v="0"/>
    <n v="80"/>
    <x v="85"/>
  </r>
  <r>
    <x v="87"/>
    <n v="16"/>
    <n v="8"/>
    <n v="0"/>
    <n v="114"/>
    <x v="86"/>
  </r>
  <r>
    <x v="88"/>
    <n v="1"/>
    <n v="8"/>
    <n v="0"/>
    <n v="8"/>
    <x v="87"/>
  </r>
  <r>
    <x v="89"/>
    <n v="2"/>
    <n v="8"/>
    <n v="0"/>
    <n v="16"/>
    <x v="8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
  <r>
    <d v="2025-05-07T00:00:00"/>
    <s v="HVAC"/>
    <s v="F"/>
    <s v="1st"/>
    <x v="0"/>
    <n v="15033"/>
    <x v="0"/>
    <s v="Hand Tools &amp; Ladders"/>
    <s v="Isolation, PPE"/>
    <s v="Attendance Names"/>
    <s v="ZOMCO"/>
    <s v="Abdullah AlSubaie"/>
  </r>
  <r>
    <d v="2025-05-07T00:00:00"/>
    <s v="HVAC"/>
    <s v="F"/>
    <s v="2nd"/>
    <x v="1"/>
    <n v="15030"/>
    <x v="1"/>
    <s v="Hand Tools &amp; Ladders"/>
    <s v="Isolation, PPE"/>
    <s v="Attendance Names"/>
    <s v="ZOMCO"/>
    <s v="Abdullah AlSubaie"/>
  </r>
  <r>
    <d v="2025-05-07T00:00:00"/>
    <s v="HVAC"/>
    <s v="F"/>
    <s v="1st"/>
    <x v="1"/>
    <n v="15030"/>
    <x v="1"/>
    <s v="Hand Tools &amp; Ladders"/>
    <s v="Isolation, PPE"/>
    <s v="Attendance Names"/>
    <s v="ZOMCO"/>
    <s v="Abdullah AlSubaie"/>
  </r>
  <r>
    <d v="2025-05-07T00:00:00"/>
    <s v="HVAC"/>
    <s v="F"/>
    <s v="1st"/>
    <x v="2"/>
    <n v="15031"/>
    <x v="1"/>
    <s v="Hand Tools &amp; Ladders"/>
    <s v="Isolation, PPE"/>
    <s v="Attendance Names"/>
    <s v="ZOMCO"/>
    <s v="Abdullah AlSubaie"/>
  </r>
  <r>
    <d v="2025-05-07T00:00:00"/>
    <s v="HVAC"/>
    <s v="F"/>
    <s v="2nd"/>
    <x v="2"/>
    <n v="15031"/>
    <x v="1"/>
    <s v="Hand Tools &amp; Ladders"/>
    <s v="Isolation, PPE"/>
    <s v="Attendance Names"/>
    <s v="ZOMCO"/>
    <s v="Abdullah AlSubaie"/>
  </r>
  <r>
    <d v="2025-05-07T00:00:00"/>
    <s v="HVAC"/>
    <s v="E"/>
    <s v="1st"/>
    <x v="3"/>
    <n v="15044"/>
    <x v="1"/>
    <s v="Hand Tools &amp; Ladders"/>
    <s v="Isolation, PPE"/>
    <s v="Attendance Names"/>
    <s v="ZOMCO"/>
    <s v="Abdullah AlSubaie"/>
  </r>
  <r>
    <d v="2025-05-07T00:00:00"/>
    <s v="HVAC"/>
    <s v="E"/>
    <s v="2nd"/>
    <x v="3"/>
    <n v="15044"/>
    <x v="1"/>
    <s v="Hand Tools &amp; Ladders"/>
    <s v="Isolation, PPE"/>
    <s v="Attendance Names"/>
    <s v="ZOMCO"/>
    <s v="Abdullah AlSubaie"/>
  </r>
  <r>
    <d v="2025-05-08T00:00:00"/>
    <s v="HVAC"/>
    <s v="E"/>
    <s v="1st"/>
    <x v="3"/>
    <s v="-"/>
    <x v="1"/>
    <s v="Hand Tools &amp; Ladders"/>
    <s v="Isolation, PPE"/>
    <s v="Attendance Names"/>
    <s v="ZOMCO"/>
    <s v="Abdullah AlSubaie"/>
  </r>
  <r>
    <d v="2025-05-08T00:00:00"/>
    <s v="HVAC"/>
    <s v="E"/>
    <s v="2nd"/>
    <x v="3"/>
    <s v="-"/>
    <x v="1"/>
    <s v="Hand Tools &amp; Ladders"/>
    <s v="Isolation, PPE"/>
    <s v="Attendance Names"/>
    <s v="ZOMCO"/>
    <s v="Abdullah AlSubaie"/>
  </r>
  <r>
    <d v="2025-05-08T00:00:00"/>
    <s v="HVAC"/>
    <s v="F"/>
    <s v="1st"/>
    <x v="1"/>
    <n v="15091"/>
    <x v="1"/>
    <s v="Hand Tools &amp; Ladders"/>
    <s v="Isolation, PPE"/>
    <s v="Attendance Names"/>
    <s v="ZOMCO"/>
    <s v="Abdullah AlSubaie"/>
  </r>
  <r>
    <d v="2025-05-08T00:00:00"/>
    <s v="HVAC"/>
    <s v="F"/>
    <s v="1st"/>
    <x v="2"/>
    <n v="15092"/>
    <x v="1"/>
    <s v="Hand Tools &amp; Ladders"/>
    <s v="Isolation, PPE"/>
    <s v="Attendance Names"/>
    <s v="ZOMCO"/>
    <s v="Abdullah AlSubaie"/>
  </r>
  <r>
    <d v="2025-05-08T00:00:00"/>
    <s v="HVAC"/>
    <s v="D"/>
    <s v="1st"/>
    <x v="4"/>
    <n v="14834"/>
    <x v="1"/>
    <s v="Hand Tools &amp; Ladders"/>
    <s v="Isolation, PPE"/>
    <s v="Attendance Names"/>
    <s v="ZOMCO"/>
    <s v="Abdullah AlSubaie"/>
  </r>
  <r>
    <d v="2025-05-08T00:00:00"/>
    <s v="HVAC"/>
    <s v="F"/>
    <s v="1st"/>
    <x v="0"/>
    <n v="15095"/>
    <x v="0"/>
    <s v="Hand Tools &amp; Ladders"/>
    <s v="Isolation, PPE"/>
    <s v="Attendance Names"/>
    <s v="ZOMCO"/>
    <s v="Abdullah AlSubaie"/>
  </r>
  <r>
    <d v="2025-05-08T00:00:00"/>
    <s v="HVAC"/>
    <s v="F"/>
    <s v="2nd"/>
    <x v="1"/>
    <n v="15030"/>
    <x v="1"/>
    <s v="Hand Tools &amp; Ladders"/>
    <s v="Isolation, PPE"/>
    <s v="Attendance Names"/>
    <s v="ZOMCO"/>
    <s v="Abdullah AlSubaie"/>
  </r>
  <r>
    <d v="2025-05-08T00:00:00"/>
    <s v="HVAC"/>
    <s v="F"/>
    <s v="2nd"/>
    <x v="2"/>
    <n v="15092"/>
    <x v="1"/>
    <s v="Hand Tools &amp; Ladders"/>
    <s v="Isolation, PPE"/>
    <s v="Attendance Names"/>
    <s v="ZOMCO"/>
    <s v="Abdullah AlSubaie"/>
  </r>
  <r>
    <d v="2025-05-10T00:00:00"/>
    <s v="HVAC"/>
    <s v="F"/>
    <s v="1st"/>
    <x v="1"/>
    <n v="15091"/>
    <x v="1"/>
    <s v="Hand Tools &amp; Ladders"/>
    <s v="Isolation, Work at Height"/>
    <s v="Attendance Names"/>
    <s v="ZOMCO"/>
    <s v="Jaffar"/>
  </r>
  <r>
    <d v="2025-05-10T00:00:00"/>
    <s v="HVAC"/>
    <s v="F"/>
    <s v="1st"/>
    <x v="0"/>
    <n v="15095"/>
    <x v="0"/>
    <s v="Hand Tools &amp; Ladders"/>
    <s v="Isolation, Work at Height"/>
    <s v="Attendance Names"/>
    <s v="ZOMCO"/>
    <s v="Jaffar"/>
  </r>
  <r>
    <d v="2025-05-10T00:00:00"/>
    <s v="HVAC"/>
    <s v="E"/>
    <s v="1st"/>
    <x v="3"/>
    <n v="15093"/>
    <x v="1"/>
    <s v="Hand Tools &amp; Ladders"/>
    <s v="Isolation, Work at Height"/>
    <s v="Attendance Names"/>
    <s v="ZOMCO"/>
    <s v="Jaffar"/>
  </r>
  <r>
    <d v="2025-05-10T00:00:00"/>
    <s v="HVAC"/>
    <s v="E"/>
    <s v="2nd"/>
    <x v="3"/>
    <n v="15093"/>
    <x v="1"/>
    <s v="Hand Tools &amp; Ladders"/>
    <s v="Isolation, Work at Height"/>
    <s v="Attendance Names"/>
    <s v="ZOMCO"/>
    <s v="Jaffar"/>
  </r>
  <r>
    <d v="2025-05-10T00:00:00"/>
    <s v="HVAC"/>
    <s v="F"/>
    <s v="2nd"/>
    <x v="1"/>
    <n v="15091"/>
    <x v="1"/>
    <s v="Hand Tools &amp; Ladders"/>
    <s v="Isolation, Work at Height"/>
    <s v="Attendance Names"/>
    <s v="ZOMCO"/>
    <s v="Jaffar"/>
  </r>
  <r>
    <d v="2025-05-10T00:00:00"/>
    <s v="HVAC"/>
    <s v="F"/>
    <s v="1st"/>
    <x v="2"/>
    <n v="15092"/>
    <x v="1"/>
    <s v="Hand Tools &amp; Ladders"/>
    <s v="Isolation, Work at Height"/>
    <s v="Attendance Names"/>
    <s v="ZOMCO"/>
    <s v="Jaffar"/>
  </r>
  <r>
    <d v="2025-05-10T00:00:00"/>
    <s v="HVAC"/>
    <s v="F"/>
    <s v="2nd"/>
    <x v="2"/>
    <n v="15092"/>
    <x v="1"/>
    <s v="Hand Tools &amp; Ladders"/>
    <s v="Isolation, Work at Height"/>
    <s v="Attendance Names"/>
    <s v="ZOMCO"/>
    <s v="Jaffar"/>
  </r>
  <r>
    <d v="2025-05-11T00:00:00"/>
    <s v="HVAC"/>
    <s v="F"/>
    <s v="1st"/>
    <x v="0"/>
    <n v="15095"/>
    <x v="0"/>
    <s v="Hand Tools &amp; Ladders"/>
    <s v="Isolation"/>
    <s v="Attendance Names"/>
    <s v="ZOMCO"/>
    <s v="Abdullah AlSubaie"/>
  </r>
  <r>
    <d v="2025-05-11T00:00:00"/>
    <s v="HVAC"/>
    <s v="F"/>
    <s v="1st"/>
    <x v="2"/>
    <n v="15177"/>
    <x v="1"/>
    <s v="Hand Tools &amp; Ladders"/>
    <s v="Isolation"/>
    <s v="Attendance Names"/>
    <s v="ZOMCO"/>
    <s v="Abdullah AlSubaie"/>
  </r>
  <r>
    <d v="2025-05-11T00:00:00"/>
    <s v="HVAC"/>
    <s v="F"/>
    <s v="2nd"/>
    <x v="2"/>
    <n v="15177"/>
    <x v="1"/>
    <s v="Hand Tools &amp; Ladders"/>
    <s v="Isolation"/>
    <s v="Attendance Names"/>
    <s v="ZOMCO"/>
    <s v="Abdullah AlSubaie"/>
  </r>
  <r>
    <d v="2025-05-11T00:00:00"/>
    <s v="HVAC"/>
    <s v="F"/>
    <s v="1st"/>
    <x v="1"/>
    <n v="15176"/>
    <x v="1"/>
    <s v="Hand Tools &amp; Ladders"/>
    <s v="Isolation"/>
    <s v="Attendance Names"/>
    <s v="ZOMCO"/>
    <s v="Abdullah AlSubaie"/>
  </r>
  <r>
    <d v="2025-05-11T00:00:00"/>
    <s v="HVAC"/>
    <s v="F"/>
    <s v="2nd"/>
    <x v="1"/>
    <n v="15176"/>
    <x v="1"/>
    <s v="Hand Tools &amp; Ladders"/>
    <s v="Isolation"/>
    <s v="Attendance Names"/>
    <s v="ZOMCO"/>
    <s v="Abdullah AlSubaie"/>
  </r>
  <r>
    <d v="2025-05-11T00:00:00"/>
    <s v="HVAC"/>
    <s v="E"/>
    <s v="1st"/>
    <x v="3"/>
    <n v="15175"/>
    <x v="1"/>
    <s v="Hand Tools &amp; Ladders"/>
    <s v="Isolation"/>
    <s v="Attendance Names"/>
    <s v="ZOMCO"/>
    <s v="Abdullah AlSubaie"/>
  </r>
  <r>
    <d v="2025-05-11T00:00:00"/>
    <s v="HVAC"/>
    <s v="E"/>
    <s v="2nd"/>
    <x v="3"/>
    <n v="15175"/>
    <x v="1"/>
    <s v="Hand Tools &amp; Ladders"/>
    <s v="Isolation"/>
    <s v="Attendance Names"/>
    <s v="ZOMCO"/>
    <s v="Abdullah AlSubaie"/>
  </r>
  <r>
    <d v="2025-05-12T00:00:00"/>
    <s v="HVAC"/>
    <s v="F"/>
    <s v="1st"/>
    <x v="5"/>
    <n v="15279"/>
    <x v="2"/>
    <s v="Hand Tools &amp; Ladders"/>
    <s v="Isolation, PPE"/>
    <s v="Attendance Names"/>
    <s v="ZOMCO"/>
    <s v="Abdullah AlSubaie"/>
  </r>
  <r>
    <d v="2025-05-12T00:00:00"/>
    <s v="HVAC"/>
    <s v="F"/>
    <s v="1st"/>
    <x v="6"/>
    <n v="15221"/>
    <x v="1"/>
    <s v="Hand Tools &amp; Ladders"/>
    <s v="Isolation, PPE"/>
    <s v="Attendance Names"/>
    <s v="ZOMCO"/>
    <s v="Abdullah AlSubaie"/>
  </r>
  <r>
    <d v="2025-05-12T00:00:00"/>
    <s v="HVAC"/>
    <s v="F"/>
    <s v="1st"/>
    <x v="2"/>
    <n v="15177"/>
    <x v="1"/>
    <s v="Hand Tools &amp; Ladders"/>
    <s v="Isolation, PPE"/>
    <s v="Attendance Names"/>
    <s v="ZOMCO"/>
    <s v="Abdullah AlSubaie"/>
  </r>
  <r>
    <d v="2025-05-12T00:00:00"/>
    <s v="HVAC"/>
    <s v="F"/>
    <s v="2nd"/>
    <x v="2"/>
    <n v="15177"/>
    <x v="1"/>
    <s v="Hand Tools &amp; Ladders"/>
    <s v="Isolation, PPE"/>
    <s v="Attendance Names"/>
    <s v="ZOMCO"/>
    <s v="Abdullah AlSubaie"/>
  </r>
  <r>
    <d v="2025-05-12T00:00:00"/>
    <s v="HVAC"/>
    <s v="F"/>
    <s v="1st"/>
    <x v="1"/>
    <n v="15176"/>
    <x v="1"/>
    <s v="Hand Tools &amp; Ladders"/>
    <s v="Isolation, PPE"/>
    <s v="Attendance Names"/>
    <s v="ZOMCO"/>
    <s v="Abdullah AlSubaie"/>
  </r>
  <r>
    <d v="2025-05-12T00:00:00"/>
    <s v="HVAC"/>
    <s v="F"/>
    <s v="2nd"/>
    <x v="1"/>
    <n v="15176"/>
    <x v="1"/>
    <s v="Hand Tools &amp; Ladders"/>
    <s v="Isolation, PPE"/>
    <s v="Attendance Names"/>
    <s v="ZOMCO"/>
    <s v="Abdullah AlSubaie"/>
  </r>
  <r>
    <d v="2025-05-12T00:00:00"/>
    <s v="HVAC"/>
    <s v="E"/>
    <s v="1st"/>
    <x v="3"/>
    <n v="15175"/>
    <x v="1"/>
    <s v="Hand Tools &amp; Ladders"/>
    <s v="Isolation, PPE"/>
    <s v="Attendance Names"/>
    <s v="ZOMCO"/>
    <s v="Abdullah AlSubaie"/>
  </r>
  <r>
    <d v="2025-05-12T00:00:00"/>
    <s v="HVAC"/>
    <s v="E"/>
    <s v="2nd"/>
    <x v="3"/>
    <n v="15175"/>
    <x v="1"/>
    <s v="Hand Tools &amp; Ladders"/>
    <s v="Isolation, PPE"/>
    <s v="Attendance Names"/>
    <s v="ZOMCO"/>
    <s v="Abdullah AlSubaie"/>
  </r>
  <r>
    <d v="2025-05-12T00:00:00"/>
    <s v="HVAC"/>
    <s v="F"/>
    <s v="1st"/>
    <x v="0"/>
    <n v="15095"/>
    <x v="0"/>
    <s v="Hand Tools &amp; Ladders"/>
    <s v="Isolation, PPE"/>
    <s v="Attendance Names"/>
    <s v="ZOMCO"/>
    <s v="Abdullah AlSubaie"/>
  </r>
  <r>
    <d v="2025-05-12T00:00:00"/>
    <s v="HVAC"/>
    <s v="E"/>
    <s v="1st"/>
    <x v="7"/>
    <n v="15222"/>
    <x v="1"/>
    <s v="Hand Tools &amp; Ladders"/>
    <s v="Isolation, PPE"/>
    <s v="Attendance Names"/>
    <s v="ZOMCO"/>
    <s v="Abdullah AlSubaie"/>
  </r>
  <r>
    <d v="2025-05-13T00:00:00"/>
    <s v="HVAC"/>
    <s v="F"/>
    <s v="1st"/>
    <x v="1"/>
    <n v="15290"/>
    <x v="1"/>
    <s v="Hand Tools &amp; Ladders"/>
    <s v="Isolation, Work at Height"/>
    <s v="Attendance Names"/>
    <s v="ZOMCO"/>
    <s v="Abdullah AlSubaie"/>
  </r>
  <r>
    <d v="2025-05-13T00:00:00"/>
    <s v="HVAC"/>
    <s v="F"/>
    <s v="2nd"/>
    <x v="1"/>
    <n v="15290"/>
    <x v="1"/>
    <s v="Hand Tools &amp; Ladders"/>
    <s v="Isolation, Work at Height"/>
    <s v="Attendance Names"/>
    <s v="ZOMCO"/>
    <s v="Abdullah AlSubaie"/>
  </r>
  <r>
    <d v="2025-05-13T00:00:00"/>
    <s v="HVAC"/>
    <s v="F"/>
    <s v="1st"/>
    <x v="2"/>
    <n v="15292"/>
    <x v="1"/>
    <s v="Hand Tools &amp; Ladders"/>
    <s v="Isolation, Work at Height"/>
    <s v="Attendance Names"/>
    <s v="ZOMCO"/>
    <s v="Abdullah AlSubaie"/>
  </r>
  <r>
    <d v="2025-05-13T00:00:00"/>
    <s v="HVAC"/>
    <s v="F"/>
    <s v="2nd"/>
    <x v="2"/>
    <n v="15292"/>
    <x v="1"/>
    <s v="Hand Tools &amp; Ladders"/>
    <s v="Isolation, Work at Height"/>
    <s v="Attendance Names"/>
    <s v="ZOMCO"/>
    <s v="Abdullah AlSubaie"/>
  </r>
  <r>
    <d v="2025-05-13T00:00:00"/>
    <s v="HVAC"/>
    <s v="E"/>
    <s v="1st"/>
    <x v="3"/>
    <n v="15287"/>
    <x v="1"/>
    <s v="Hand Tools &amp; Ladders"/>
    <s v="Isolation, Work at Height"/>
    <s v="Attendance Names"/>
    <s v="ZOMCO"/>
    <s v="Abdullah AlSubaie"/>
  </r>
  <r>
    <d v="2025-05-13T00:00:00"/>
    <s v="HVAC"/>
    <s v="E"/>
    <s v="2nd"/>
    <x v="3"/>
    <n v="15287"/>
    <x v="1"/>
    <s v="Hand Tools &amp; Ladders"/>
    <s v="Isolation, Work at Height"/>
    <s v="Attendance Names"/>
    <s v="ZOMCO"/>
    <s v="Abdullah AlSubaie"/>
  </r>
  <r>
    <d v="2025-05-13T00:00:00"/>
    <s v="HVAC"/>
    <s v="F"/>
    <s v="1st"/>
    <x v="6"/>
    <n v="15221"/>
    <x v="2"/>
    <s v="Hand Tools &amp; Ladders"/>
    <s v="Isolation, Work at Height"/>
    <s v="Attendance Names"/>
    <s v="ZOMCO"/>
    <s v="Abdullah AlSubaie"/>
  </r>
  <r>
    <d v="2025-05-13T00:00:00"/>
    <s v="HVAC"/>
    <s v="F"/>
    <s v="1st"/>
    <x v="8"/>
    <n v="15233"/>
    <x v="0"/>
    <s v="Hand Tools &amp; Ladders"/>
    <s v="Isolation, Work at Height"/>
    <s v="Attendance Names"/>
    <s v="ZOMCO"/>
    <s v="Abdullah AlSubaie"/>
  </r>
  <r>
    <d v="2025-05-13T00:00:00"/>
    <s v="HVAC"/>
    <s v="F"/>
    <s v="1st"/>
    <x v="9"/>
    <n v="15234"/>
    <x v="0"/>
    <s v="Hand Tools &amp; Ladders"/>
    <s v="Isolation, Work at Height"/>
    <s v="Attendance Names"/>
    <s v="ZOMCO"/>
    <s v="Abdullah AlSubaie"/>
  </r>
  <r>
    <d v="2025-05-14T00:00:00"/>
    <s v="HVAC"/>
    <s v="F"/>
    <s v="1st"/>
    <x v="1"/>
    <n v="15290"/>
    <x v="1"/>
    <s v="Hand Tools &amp; Ladders"/>
    <s v="Isolation, Work at Height"/>
    <s v="Attendance Names"/>
    <s v="ZOMCO"/>
    <s v="Abdullah AlSubaie"/>
  </r>
  <r>
    <d v="2025-05-14T00:00:00"/>
    <s v="HVAC"/>
    <s v="F"/>
    <s v="2nd"/>
    <x v="1"/>
    <n v="15290"/>
    <x v="1"/>
    <s v="Hand Tools &amp; Ladders"/>
    <s v="Isolation, Work at Height"/>
    <s v="Attendance Names"/>
    <s v="ZOMCO"/>
    <s v="Abdullah AlSubaie"/>
  </r>
  <r>
    <d v="2025-05-14T00:00:00"/>
    <s v="HVAC"/>
    <s v="F"/>
    <s v="1st"/>
    <x v="2"/>
    <n v="15292"/>
    <x v="1"/>
    <s v="Hand Tools &amp; Ladders"/>
    <s v="Isolation, Work at Height"/>
    <s v="Attendance Names"/>
    <s v="ZOMCO"/>
    <s v="Abdullah AlSubaie"/>
  </r>
  <r>
    <d v="2025-05-14T00:00:00"/>
    <s v="HVAC"/>
    <s v="F"/>
    <s v="2nd"/>
    <x v="2"/>
    <n v="15292"/>
    <x v="1"/>
    <s v="Hand Tools &amp; Ladders"/>
    <s v="Isolation, Work at Height"/>
    <s v="Attendance Names"/>
    <s v="ZOMCO"/>
    <s v="Abdullah AlSubaie"/>
  </r>
  <r>
    <d v="2025-05-14T00:00:00"/>
    <s v="HVAC"/>
    <s v="E"/>
    <s v="1st"/>
    <x v="3"/>
    <n v="15287"/>
    <x v="1"/>
    <s v="Hand Tools &amp; Ladders"/>
    <s v="Isolation, Work at Height"/>
    <s v="Attendance Names"/>
    <s v="ZOMCO"/>
    <s v="Abdullah AlSubaie"/>
  </r>
  <r>
    <d v="2025-05-14T00:00:00"/>
    <s v="HVAC"/>
    <s v="E"/>
    <s v="2nd"/>
    <x v="3"/>
    <n v="15287"/>
    <x v="1"/>
    <s v="Hand Tools &amp; Ladders"/>
    <s v="Isolation, Work at Height"/>
    <s v="Attendance Names"/>
    <s v="ZOMCO"/>
    <s v="Abdullah AlSubaie"/>
  </r>
  <r>
    <d v="2025-05-14T00:00:00"/>
    <s v="HVAC"/>
    <s v="F"/>
    <s v="1st"/>
    <x v="8"/>
    <n v="15233"/>
    <x v="0"/>
    <s v="Hand Tools &amp; Ladders"/>
    <s v="Isolation, Work at Height"/>
    <s v="Attendance Names"/>
    <s v="ZOMCO"/>
    <s v="Abdullah AlSubaie"/>
  </r>
  <r>
    <d v="2025-05-14T00:00:00"/>
    <s v="HVAC"/>
    <s v="F"/>
    <s v="1st"/>
    <x v="9"/>
    <n v="15234"/>
    <x v="0"/>
    <s v="Hand Tools &amp; Ladders"/>
    <s v="Isolation, Work at Height"/>
    <s v="Attendance Names"/>
    <s v="ZOMCO"/>
    <s v="Abdullah AlSubaie"/>
  </r>
  <r>
    <d v="2025-05-14T00:00:00"/>
    <s v="HVAC"/>
    <s v="D"/>
    <s v="1st"/>
    <x v="10"/>
    <n v="15174"/>
    <x v="1"/>
    <s v="Hand Tools &amp; Ladders"/>
    <s v="Isolation, PPE"/>
    <s v="Attendance Names"/>
    <s v="ZOMCO"/>
    <s v="Abdullah AlSubaie"/>
  </r>
  <r>
    <d v="2025-05-14T00:00:00"/>
    <s v="HVAC"/>
    <s v="D"/>
    <s v="1st"/>
    <x v="11"/>
    <n v="15172"/>
    <x v="1"/>
    <s v="Hand Tools &amp; Ladders"/>
    <s v="Isolation, PPE"/>
    <s v="Attendance Names"/>
    <s v="ZOMCO"/>
    <s v="Abdullah AlSubaie"/>
  </r>
  <r>
    <d v="2025-05-14T00:00:00"/>
    <s v="HVAC"/>
    <s v="D"/>
    <s v="1st"/>
    <x v="12"/>
    <n v="15300"/>
    <x v="1"/>
    <s v="Hand Tools &amp; Ladders"/>
    <s v="Isolation, PPE"/>
    <s v="Attendance Names"/>
    <s v="ZOMCO"/>
    <s v="Abdullah AlSubaie"/>
  </r>
  <r>
    <d v="2025-05-14T00:00:00"/>
    <s v="HVAC"/>
    <s v="D"/>
    <s v="1st"/>
    <x v="13"/>
    <n v="15173"/>
    <x v="1"/>
    <s v="Hand Tools &amp; Ladders"/>
    <s v="Isolation, PPE"/>
    <s v="Attendance Names"/>
    <s v="ZOMCO"/>
    <s v="Abdullah AlSubaie"/>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
  <r>
    <d v="2025-06-10T00:00:00"/>
    <s v="HVAC"/>
    <s v="F"/>
    <s v="2nd"/>
    <s v="CM Activity of HVAC - A Block"/>
    <n v="16045"/>
    <x v="0"/>
    <s v="Hand Tools, Power Tools &amp; Ladders"/>
    <s v="Heat Stress, Permit To Work, Fall Protection"/>
    <s v="Attendance Names"/>
    <s v="ZOMCO"/>
    <s v="Abdullah AlSubaie"/>
  </r>
  <r>
    <d v="2025-06-10T00:00:00"/>
    <s v="HVAC"/>
    <s v="F"/>
    <s v="1st"/>
    <s v="CM Activity of HVAC - B Block"/>
    <n v="16041"/>
    <x v="0"/>
    <s v="Hand Tools, Power Tools &amp; Ladders"/>
    <s v="Heat Stress, Fall Protection"/>
    <s v="Attendance Names"/>
    <s v="ZOMCO"/>
    <s v="Abdullah AlSubaie"/>
  </r>
  <r>
    <d v="2025-06-10T00:00:00"/>
    <s v="HVAC"/>
    <s v="F"/>
    <s v="2nd"/>
    <s v="CM Activity of HVAC - B Block"/>
    <n v="16041"/>
    <x v="0"/>
    <s v="Hand Tools, Power Tools &amp; Ladders"/>
    <s v="Heat Stress, Fall Protection"/>
    <s v="Attendance Names"/>
    <s v="ZOMCO"/>
    <s v="Abdullah AlSubaie"/>
  </r>
  <r>
    <d v="2025-06-10T00:00:00"/>
    <s v="HVAC"/>
    <s v="E"/>
    <s v="1st"/>
    <s v="CM Activity of HVAC "/>
    <n v="16027"/>
    <x v="0"/>
    <s v="Hand Tools, Power Tools &amp; Ladders"/>
    <s v="Heat Stress, Fall Protection"/>
    <s v="Attendance Names"/>
    <s v="ZOMCO"/>
    <s v="Abdullah AlSubaie"/>
  </r>
  <r>
    <d v="2025-06-10T00:00:00"/>
    <s v="HVAC"/>
    <s v="E"/>
    <s v="2nd"/>
    <s v="CM Activity of HVAC "/>
    <n v="16027"/>
    <x v="0"/>
    <s v="Hand Tools, Power Tools &amp; Ladders"/>
    <s v="Heat Stress, Fall Protection"/>
    <s v="Attendance Names"/>
    <s v="ZOMCO"/>
    <s v="Abdullah AlSubaie"/>
  </r>
  <r>
    <d v="2025-06-11T00:00:00"/>
    <s v="HVAC"/>
    <s v="F"/>
    <s v="1st"/>
    <s v="PM Activity of HVAC - Boom 3"/>
    <n v="15947"/>
    <x v="1"/>
    <s v="Hand Tools, Power Tools &amp; Ladders"/>
    <s v="Heat Stress, Work Area Safety"/>
    <s v="Attendance Names"/>
    <s v="ZOMCO"/>
    <s v="Abdullah AlSubaie"/>
  </r>
  <r>
    <d v="2025-06-11T00:00:00"/>
    <s v="HVAC"/>
    <s v="F"/>
    <s v="1st"/>
    <s v="CM Activity of HVAC - A Block"/>
    <n v="16045"/>
    <x v="0"/>
    <s v="Hand Tools, Power Tools &amp; Ladders"/>
    <s v="Heat Stress, Permit To Work, Fall Protection"/>
    <s v="Attendance Names"/>
    <s v="ZOMCO"/>
    <s v="Abdullah AlSubaie"/>
  </r>
  <r>
    <d v="2025-06-11T00:00:00"/>
    <s v="HVAC"/>
    <s v="F"/>
    <s v="2nd"/>
    <s v="CM Activity of HVAC - A Block"/>
    <n v="16045"/>
    <x v="0"/>
    <s v="Hand Tools, Power Tools &amp; Ladders"/>
    <s v="Heat Stress, Permit To Work, Fall Protection"/>
    <s v="Attendance Names"/>
    <s v="ZOMCO"/>
    <s v="Abdullah AlSubaie"/>
  </r>
  <r>
    <d v="2025-06-11T00:00:00"/>
    <s v="HVAC"/>
    <s v="F"/>
    <s v="1st"/>
    <s v="CM Activity of HVAC - B Block"/>
    <n v="16041"/>
    <x v="0"/>
    <s v="Hand Tools, Power Tools &amp; Ladders"/>
    <s v="Heat Stress, Fall Protection"/>
    <s v="Attendance Names"/>
    <s v="ZOMCO"/>
    <s v="Abdullah AlSubaie"/>
  </r>
  <r>
    <d v="2025-06-11T00:00:00"/>
    <s v="HVAC"/>
    <s v="F"/>
    <s v="2nd"/>
    <s v="CM Activity of HVAC - B Block"/>
    <n v="16041"/>
    <x v="0"/>
    <s v="Hand Tools, Power Tools &amp; Ladders"/>
    <s v="Heat Stress, Fall Protection"/>
    <s v="Attendance Names"/>
    <s v="ZOMCO"/>
    <s v="Abdullah AlSubaie"/>
  </r>
  <r>
    <d v="2025-06-11T00:00:00"/>
    <s v="HVAC"/>
    <s v="E"/>
    <s v="1st"/>
    <s v="CM Activity of HVAC "/>
    <n v="16027"/>
    <x v="0"/>
    <s v="Hand Tools, Power Tools &amp; Ladders"/>
    <s v="Heat Stress, Fall Protection"/>
    <s v="Attendance Names"/>
    <s v="ZOMCO"/>
    <s v="Abdullah AlSubaie"/>
  </r>
  <r>
    <d v="2025-06-11T00:00:00"/>
    <s v="HVAC"/>
    <s v="E"/>
    <s v="2nd"/>
    <s v="CM Activity of HVAC "/>
    <n v="16027"/>
    <x v="0"/>
    <s v="Hand Tools, Power Tools &amp; Ladders"/>
    <s v="Heat Stress, Fall Protection"/>
    <s v="Attendance Names"/>
    <s v="ZOMCO"/>
    <s v="Abdullah AlSubaie"/>
  </r>
  <r>
    <d v="2025-06-12T00:00:00"/>
    <s v="HVAC"/>
    <s v="F"/>
    <s v="1st"/>
    <s v="CM Activity of HVAC - A Block"/>
    <n v="16050"/>
    <x v="0"/>
    <s v="Hand Tools, Power Tools &amp; Ladders"/>
    <s v="Heat Stress, Fall Protection"/>
    <s v="Attendance Names"/>
    <s v="ZOMCO"/>
    <s v="Abdullah AlSubaie"/>
  </r>
  <r>
    <d v="2025-06-12T00:00:00"/>
    <s v="HVAC"/>
    <s v="F"/>
    <s v="2nd"/>
    <s v="CM Activity of HVAC - A Block"/>
    <n v="16050"/>
    <x v="0"/>
    <s v="Hand Tools, Power Tools &amp; Ladders"/>
    <s v="Heat Stress, Fall Protection"/>
    <s v="Attendance Names"/>
    <s v="ZOMCO"/>
    <s v="Abdullah AlSubaie"/>
  </r>
  <r>
    <d v="2025-06-12T00:00:00"/>
    <s v="HVAC"/>
    <s v="F"/>
    <s v="1st"/>
    <s v="CM Activity of HVAC - B Block"/>
    <n v="16048"/>
    <x v="0"/>
    <s v="Hand Tools, Power Tools &amp; Ladders"/>
    <s v="Heat Stress, Fall Protection"/>
    <s v="Attendance Names"/>
    <s v="ZOMCO"/>
    <s v="Abdullah AlSubaie"/>
  </r>
  <r>
    <d v="2025-06-12T00:00:00"/>
    <s v="HVAC"/>
    <s v="F"/>
    <s v="2nd"/>
    <s v="CM Activity of HVAC - B Block"/>
    <n v="16048"/>
    <x v="0"/>
    <s v="Hand Tools, Power Tools &amp; Ladders"/>
    <s v="Heat Stress, Fall Protection"/>
    <s v="Attendance Names"/>
    <s v="ZOMCO"/>
    <s v="Abdullah AlSubaie"/>
  </r>
  <r>
    <m/>
    <m/>
    <m/>
    <m/>
    <m/>
    <m/>
    <x v="2"/>
    <m/>
    <m/>
    <m/>
    <m/>
    <m/>
  </r>
  <r>
    <m/>
    <m/>
    <m/>
    <m/>
    <m/>
    <m/>
    <x v="2"/>
    <m/>
    <m/>
    <m/>
    <m/>
    <m/>
  </r>
  <r>
    <m/>
    <m/>
    <m/>
    <m/>
    <m/>
    <m/>
    <x v="2"/>
    <m/>
    <m/>
    <m/>
    <m/>
    <m/>
  </r>
  <r>
    <m/>
    <m/>
    <m/>
    <m/>
    <m/>
    <m/>
    <x v="2"/>
    <m/>
    <m/>
    <m/>
    <m/>
    <m/>
  </r>
  <r>
    <m/>
    <m/>
    <m/>
    <m/>
    <m/>
    <m/>
    <x v="2"/>
    <m/>
    <m/>
    <m/>
    <m/>
    <m/>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
  <r>
    <x v="0"/>
    <n v="23"/>
    <n v="8"/>
    <n v="0"/>
    <n v="189"/>
    <n v="30363"/>
  </r>
  <r>
    <x v="1"/>
    <n v="25"/>
    <n v="8"/>
    <n v="0"/>
    <n v="207"/>
    <n v="30570"/>
  </r>
  <r>
    <x v="2"/>
    <n v="23"/>
    <n v="8"/>
    <n v="0"/>
    <n v="197"/>
    <n v="30767"/>
  </r>
  <r>
    <x v="3"/>
    <n v="0"/>
    <n v="0"/>
    <n v="0"/>
    <n v="0"/>
    <n v="30767"/>
  </r>
  <r>
    <x v="4"/>
    <n v="23"/>
    <n v="8"/>
    <n v="0"/>
    <n v="190"/>
    <n v="3095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5CD2FAF-3AA4-4F2C-A2BC-4DBB22C7E960}"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A6:B19" firstHeaderRow="1" firstDataRow="1" firstDataCol="1"/>
  <pivotFields count="7">
    <pivotField axis="axisRow" numFmtId="14" showAll="0">
      <items count="13">
        <item x="0"/>
        <item x="1"/>
        <item x="2"/>
        <item x="3"/>
        <item x="4"/>
        <item x="5"/>
        <item x="6"/>
        <item x="7"/>
        <item x="8"/>
        <item x="9"/>
        <item x="10"/>
        <item x="11"/>
        <item t="default"/>
      </items>
    </pivotField>
    <pivotField showAll="0"/>
    <pivotField showAll="0"/>
    <pivotField showAll="0"/>
    <pivotField showAll="0"/>
    <pivotField dataField="1" showAll="0"/>
    <pivotField showAll="0"/>
  </pivotFields>
  <rowFields count="1">
    <field x="0"/>
  </rowFields>
  <rowItems count="13">
    <i>
      <x/>
    </i>
    <i>
      <x v="1"/>
    </i>
    <i>
      <x v="2"/>
    </i>
    <i>
      <x v="3"/>
    </i>
    <i>
      <x v="4"/>
    </i>
    <i>
      <x v="5"/>
    </i>
    <i>
      <x v="6"/>
    </i>
    <i>
      <x v="7"/>
    </i>
    <i>
      <x v="8"/>
    </i>
    <i>
      <x v="9"/>
    </i>
    <i>
      <x v="10"/>
    </i>
    <i>
      <x v="11"/>
    </i>
    <i t="grand">
      <x/>
    </i>
  </rowItems>
  <colItems count="1">
    <i/>
  </colItems>
  <dataFields count="1">
    <dataField name="Max of Cumulative TSMH" fld="5" subtotal="max" baseField="0" baseItem="0"/>
  </dataFields>
  <chartFormats count="1">
    <chartFormat chart="2"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177A759-8CE4-4F7E-B302-F5A051F168E4}" name="PivotTable7"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O71:P90" firstHeaderRow="1" firstDataRow="1" firstDataCol="1"/>
  <pivotFields count="12">
    <pivotField numFmtId="171" showAll="0"/>
    <pivotField showAll="0"/>
    <pivotField showAll="0"/>
    <pivotField showAll="0"/>
    <pivotField axis="axisRow" showAll="0">
      <items count="15">
        <item x="3"/>
        <item x="12"/>
        <item x="13"/>
        <item x="7"/>
        <item x="10"/>
        <item x="11"/>
        <item x="4"/>
        <item x="1"/>
        <item x="6"/>
        <item x="5"/>
        <item x="2"/>
        <item x="0"/>
        <item x="8"/>
        <item x="9"/>
        <item t="default"/>
      </items>
    </pivotField>
    <pivotField showAll="0"/>
    <pivotField axis="axisRow" dataField="1" showAll="0">
      <items count="4">
        <item x="1"/>
        <item x="2"/>
        <item x="0"/>
        <item t="default"/>
      </items>
    </pivotField>
    <pivotField showAll="0"/>
    <pivotField showAll="0"/>
    <pivotField showAll="0"/>
    <pivotField showAll="0"/>
    <pivotField showAll="0"/>
  </pivotFields>
  <rowFields count="2">
    <field x="6"/>
    <field x="4"/>
  </rowFields>
  <rowItems count="19">
    <i>
      <x/>
    </i>
    <i r="1">
      <x/>
    </i>
    <i r="1">
      <x v="1"/>
    </i>
    <i r="1">
      <x v="2"/>
    </i>
    <i r="1">
      <x v="3"/>
    </i>
    <i r="1">
      <x v="4"/>
    </i>
    <i r="1">
      <x v="5"/>
    </i>
    <i r="1">
      <x v="6"/>
    </i>
    <i r="1">
      <x v="7"/>
    </i>
    <i r="1">
      <x v="8"/>
    </i>
    <i r="1">
      <x v="10"/>
    </i>
    <i>
      <x v="1"/>
    </i>
    <i r="1">
      <x v="8"/>
    </i>
    <i r="1">
      <x v="9"/>
    </i>
    <i>
      <x v="2"/>
    </i>
    <i r="1">
      <x v="11"/>
    </i>
    <i r="1">
      <x v="12"/>
    </i>
    <i r="1">
      <x v="13"/>
    </i>
    <i t="grand">
      <x/>
    </i>
  </rowItems>
  <colItems count="1">
    <i/>
  </colItems>
  <dataFields count="1">
    <dataField name="Count of Corrective Maintenance of HVAC " fld="6" subtotal="count" baseField="0" baseItem="0"/>
  </dataFields>
  <chartFormats count="16">
    <chartFormat chart="0" format="0" series="1">
      <pivotArea type="data" outline="0" fieldPosition="0">
        <references count="1">
          <reference field="4294967294" count="1" selected="0">
            <x v="0"/>
          </reference>
        </references>
      </pivotArea>
    </chartFormat>
    <chartFormat chart="0" format="1">
      <pivotArea type="data" outline="0" fieldPosition="0">
        <references count="3">
          <reference field="4294967294" count="1" selected="0">
            <x v="0"/>
          </reference>
          <reference field="4" count="1" selected="0">
            <x v="0"/>
          </reference>
          <reference field="6" count="1" selected="0">
            <x v="0"/>
          </reference>
        </references>
      </pivotArea>
    </chartFormat>
    <chartFormat chart="0" format="2">
      <pivotArea type="data" outline="0" fieldPosition="0">
        <references count="3">
          <reference field="4294967294" count="1" selected="0">
            <x v="0"/>
          </reference>
          <reference field="4" count="1" selected="0">
            <x v="1"/>
          </reference>
          <reference field="6" count="1" selected="0">
            <x v="0"/>
          </reference>
        </references>
      </pivotArea>
    </chartFormat>
    <chartFormat chart="0" format="3">
      <pivotArea type="data" outline="0" fieldPosition="0">
        <references count="3">
          <reference field="4294967294" count="1" selected="0">
            <x v="0"/>
          </reference>
          <reference field="4" count="1" selected="0">
            <x v="2"/>
          </reference>
          <reference field="6" count="1" selected="0">
            <x v="0"/>
          </reference>
        </references>
      </pivotArea>
    </chartFormat>
    <chartFormat chart="0" format="4">
      <pivotArea type="data" outline="0" fieldPosition="0">
        <references count="3">
          <reference field="4294967294" count="1" selected="0">
            <x v="0"/>
          </reference>
          <reference field="4" count="1" selected="0">
            <x v="3"/>
          </reference>
          <reference field="6" count="1" selected="0">
            <x v="0"/>
          </reference>
        </references>
      </pivotArea>
    </chartFormat>
    <chartFormat chart="0" format="5">
      <pivotArea type="data" outline="0" fieldPosition="0">
        <references count="3">
          <reference field="4294967294" count="1" selected="0">
            <x v="0"/>
          </reference>
          <reference field="4" count="1" selected="0">
            <x v="4"/>
          </reference>
          <reference field="6" count="1" selected="0">
            <x v="0"/>
          </reference>
        </references>
      </pivotArea>
    </chartFormat>
    <chartFormat chart="0" format="6">
      <pivotArea type="data" outline="0" fieldPosition="0">
        <references count="3">
          <reference field="4294967294" count="1" selected="0">
            <x v="0"/>
          </reference>
          <reference field="4" count="1" selected="0">
            <x v="5"/>
          </reference>
          <reference field="6" count="1" selected="0">
            <x v="0"/>
          </reference>
        </references>
      </pivotArea>
    </chartFormat>
    <chartFormat chart="0" format="7">
      <pivotArea type="data" outline="0" fieldPosition="0">
        <references count="3">
          <reference field="4294967294" count="1" selected="0">
            <x v="0"/>
          </reference>
          <reference field="4" count="1" selected="0">
            <x v="6"/>
          </reference>
          <reference field="6" count="1" selected="0">
            <x v="0"/>
          </reference>
        </references>
      </pivotArea>
    </chartFormat>
    <chartFormat chart="0" format="8">
      <pivotArea type="data" outline="0" fieldPosition="0">
        <references count="3">
          <reference field="4294967294" count="1" selected="0">
            <x v="0"/>
          </reference>
          <reference field="4" count="1" selected="0">
            <x v="7"/>
          </reference>
          <reference field="6" count="1" selected="0">
            <x v="0"/>
          </reference>
        </references>
      </pivotArea>
    </chartFormat>
    <chartFormat chart="0" format="9">
      <pivotArea type="data" outline="0" fieldPosition="0">
        <references count="3">
          <reference field="4294967294" count="1" selected="0">
            <x v="0"/>
          </reference>
          <reference field="4" count="1" selected="0">
            <x v="8"/>
          </reference>
          <reference field="6" count="1" selected="0">
            <x v="0"/>
          </reference>
        </references>
      </pivotArea>
    </chartFormat>
    <chartFormat chart="0" format="10">
      <pivotArea type="data" outline="0" fieldPosition="0">
        <references count="3">
          <reference field="4294967294" count="1" selected="0">
            <x v="0"/>
          </reference>
          <reference field="4" count="1" selected="0">
            <x v="10"/>
          </reference>
          <reference field="6" count="1" selected="0">
            <x v="0"/>
          </reference>
        </references>
      </pivotArea>
    </chartFormat>
    <chartFormat chart="0" format="11">
      <pivotArea type="data" outline="0" fieldPosition="0">
        <references count="3">
          <reference field="4294967294" count="1" selected="0">
            <x v="0"/>
          </reference>
          <reference field="4" count="1" selected="0">
            <x v="8"/>
          </reference>
          <reference field="6" count="1" selected="0">
            <x v="1"/>
          </reference>
        </references>
      </pivotArea>
    </chartFormat>
    <chartFormat chart="0" format="12">
      <pivotArea type="data" outline="0" fieldPosition="0">
        <references count="3">
          <reference field="4294967294" count="1" selected="0">
            <x v="0"/>
          </reference>
          <reference field="4" count="1" selected="0">
            <x v="9"/>
          </reference>
          <reference field="6" count="1" selected="0">
            <x v="1"/>
          </reference>
        </references>
      </pivotArea>
    </chartFormat>
    <chartFormat chart="0" format="13">
      <pivotArea type="data" outline="0" fieldPosition="0">
        <references count="3">
          <reference field="4294967294" count="1" selected="0">
            <x v="0"/>
          </reference>
          <reference field="4" count="1" selected="0">
            <x v="11"/>
          </reference>
          <reference field="6" count="1" selected="0">
            <x v="2"/>
          </reference>
        </references>
      </pivotArea>
    </chartFormat>
    <chartFormat chart="0" format="14">
      <pivotArea type="data" outline="0" fieldPosition="0">
        <references count="3">
          <reference field="4294967294" count="1" selected="0">
            <x v="0"/>
          </reference>
          <reference field="4" count="1" selected="0">
            <x v="12"/>
          </reference>
          <reference field="6" count="1" selected="0">
            <x v="2"/>
          </reference>
        </references>
      </pivotArea>
    </chartFormat>
    <chartFormat chart="0" format="15">
      <pivotArea type="data" outline="0" fieldPosition="0">
        <references count="3">
          <reference field="4294967294" count="1" selected="0">
            <x v="0"/>
          </reference>
          <reference field="4" count="1" selected="0">
            <x v="13"/>
          </reference>
          <reference field="6"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BBEFE51-3E26-4C5D-B207-6C3B82D3200A}" name="PivotTable3"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6">
  <location ref="F13:G19" firstHeaderRow="1" firstDataRow="1" firstDataCol="1"/>
  <pivotFields count="6">
    <pivotField axis="axisRow" numFmtId="14" showAll="0">
      <items count="102">
        <item m="1" x="94"/>
        <item m="1" x="95"/>
        <item m="1" x="96"/>
        <item m="1" x="97"/>
        <item m="1" x="98"/>
        <item m="1" x="99"/>
        <item m="1" x="100"/>
        <item m="1" x="87"/>
        <item m="1" x="88"/>
        <item m="1" x="89"/>
        <item m="1" x="90"/>
        <item m="1" x="91"/>
        <item m="1" x="92"/>
        <item m="1" x="93"/>
        <item m="1" x="80"/>
        <item m="1" x="81"/>
        <item m="1" x="82"/>
        <item m="1" x="83"/>
        <item m="1" x="84"/>
        <item m="1" x="85"/>
        <item m="1" x="86"/>
        <item m="1" x="73"/>
        <item m="1" x="74"/>
        <item m="1" x="75"/>
        <item m="1" x="76"/>
        <item m="1" x="77"/>
        <item m="1" x="78"/>
        <item m="1" x="79"/>
        <item m="1" x="66"/>
        <item m="1" x="67"/>
        <item m="1" x="68"/>
        <item m="1" x="69"/>
        <item m="1" x="70"/>
        <item m="1" x="71"/>
        <item m="1" x="72"/>
        <item m="1" x="59"/>
        <item m="1" x="60"/>
        <item m="1" x="61"/>
        <item m="1" x="62"/>
        <item m="1" x="63"/>
        <item m="1" x="64"/>
        <item m="1" x="65"/>
        <item m="1" x="52"/>
        <item m="1" x="53"/>
        <item m="1" x="54"/>
        <item m="1" x="55"/>
        <item m="1" x="56"/>
        <item m="1" x="57"/>
        <item m="1" x="58"/>
        <item m="1" x="45"/>
        <item m="1" x="46"/>
        <item m="1" x="47"/>
        <item m="1" x="48"/>
        <item m="1" x="49"/>
        <item m="1" x="50"/>
        <item m="1" x="51"/>
        <item m="1" x="38"/>
        <item m="1" x="39"/>
        <item m="1" x="40"/>
        <item m="1" x="41"/>
        <item m="1" x="42"/>
        <item m="1" x="43"/>
        <item m="1" x="44"/>
        <item m="1" x="29"/>
        <item m="1" x="30"/>
        <item m="1" x="31"/>
        <item m="1" x="32"/>
        <item m="1" x="33"/>
        <item m="1" x="34"/>
        <item m="1" x="35"/>
        <item m="1" x="36"/>
        <item m="1" x="37"/>
        <item m="1" x="22"/>
        <item m="1" x="23"/>
        <item m="1" x="24"/>
        <item m="1" x="25"/>
        <item m="1" x="26"/>
        <item m="1" x="27"/>
        <item m="1" x="28"/>
        <item m="1" x="12"/>
        <item m="1" x="13"/>
        <item m="1" x="14"/>
        <item m="1" x="15"/>
        <item m="1" x="16"/>
        <item m="1" x="17"/>
        <item m="1" x="18"/>
        <item m="1" x="19"/>
        <item m="1" x="20"/>
        <item m="1" x="21"/>
        <item m="1" x="5"/>
        <item m="1" x="6"/>
        <item m="1" x="7"/>
        <item m="1" x="8"/>
        <item m="1" x="9"/>
        <item m="1" x="10"/>
        <item m="1" x="11"/>
        <item x="0"/>
        <item x="1"/>
        <item x="2"/>
        <item x="3"/>
        <item x="4"/>
        <item t="default"/>
      </items>
    </pivotField>
    <pivotField showAll="0"/>
    <pivotField showAll="0"/>
    <pivotField showAll="0"/>
    <pivotField showAll="0"/>
    <pivotField dataField="1" showAll="0"/>
  </pivotFields>
  <rowFields count="1">
    <field x="0"/>
  </rowFields>
  <rowItems count="6">
    <i>
      <x v="96"/>
    </i>
    <i>
      <x v="97"/>
    </i>
    <i>
      <x v="98"/>
    </i>
    <i>
      <x v="99"/>
    </i>
    <i>
      <x v="100"/>
    </i>
    <i t="grand">
      <x/>
    </i>
  </rowItems>
  <colItems count="1">
    <i/>
  </colItems>
  <dataFields count="1">
    <dataField name="Max of Cumulative TSMH" fld="5" subtotal="max" baseField="0" baseItem="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51"/>
          </reference>
        </references>
      </pivotArea>
    </chartFormat>
    <chartFormat chart="0" format="2">
      <pivotArea type="data" outline="0" fieldPosition="0">
        <references count="2">
          <reference field="4294967294" count="1" selected="0">
            <x v="0"/>
          </reference>
          <reference field="0" count="1" selected="0">
            <x v="61"/>
          </reference>
        </references>
      </pivotArea>
    </chartFormat>
    <chartFormat chart="0" format="3">
      <pivotArea type="data" outline="0" fieldPosition="0">
        <references count="2">
          <reference field="4294967294" count="1" selected="0">
            <x v="0"/>
          </reference>
          <reference field="0" count="1" selected="0">
            <x v="92"/>
          </reference>
        </references>
      </pivotArea>
    </chartFormat>
    <chartFormat chart="0" format="4">
      <pivotArea type="data" outline="0" fieldPosition="0">
        <references count="2">
          <reference field="4294967294" count="1" selected="0">
            <x v="0"/>
          </reference>
          <reference field="0" count="1" selected="0">
            <x v="93"/>
          </reference>
        </references>
      </pivotArea>
    </chartFormat>
    <chartFormat chart="0" format="5">
      <pivotArea type="data" outline="0" fieldPosition="0">
        <references count="2">
          <reference field="4294967294" count="1" selected="0">
            <x v="0"/>
          </reference>
          <reference field="0" count="1" selected="0">
            <x v="95"/>
          </reference>
        </references>
      </pivotArea>
    </chartFormat>
    <chartFormat chart="0" format="6">
      <pivotArea type="data" outline="0" fieldPosition="0">
        <references count="2">
          <reference field="4294967294" count="1" selected="0">
            <x v="0"/>
          </reference>
          <reference field="0" count="1" selected="0">
            <x v="94"/>
          </reference>
        </references>
      </pivotArea>
    </chartFormat>
    <chartFormat chart="0" format="7">
      <pivotArea type="data" outline="0" fieldPosition="0">
        <references count="2">
          <reference field="4294967294" count="1" selected="0">
            <x v="0"/>
          </reference>
          <reference field="0" count="1" selected="0">
            <x v="91"/>
          </reference>
        </references>
      </pivotArea>
    </chartFormat>
    <chartFormat chart="0" format="8">
      <pivotArea type="data" outline="0" fieldPosition="0">
        <references count="2">
          <reference field="4294967294" count="1" selected="0">
            <x v="0"/>
          </reference>
          <reference field="0" count="1" selected="0">
            <x v="90"/>
          </reference>
        </references>
      </pivotArea>
    </chartFormat>
    <chartFormat chart="0" format="9">
      <pivotArea type="data" outline="0" fieldPosition="0">
        <references count="2">
          <reference field="4294967294" count="1" selected="0">
            <x v="0"/>
          </reference>
          <reference field="0" count="1" selected="0">
            <x v="8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F76C486-B770-40C8-95B1-0A080E6D6F56}" name="PivotTable2" cacheId="3" applyNumberFormats="0" applyBorderFormats="0" applyFontFormats="0" applyPatternFormats="0" applyAlignmentFormats="0" applyWidthHeightFormats="1" dataCaption="Values" updatedVersion="8" minRefreshableVersion="3" useAutoFormatting="1" itemPrintTitles="1" createdVersion="8" indent="0" multipleFieldFilters="0" chartFormat="2">
  <location ref="M215:N306" firstHeaderRow="1" firstDataRow="1" firstDataCol="1"/>
  <pivotFields count="6">
    <pivotField axis="axisRow" numFmtId="14" showAll="0">
      <items count="9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t="default"/>
      </items>
    </pivotField>
    <pivotField showAll="0"/>
    <pivotField showAll="0"/>
    <pivotField showAll="0"/>
    <pivotField showAll="0"/>
    <pivotField dataField="1" showAll="0">
      <items count="9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s>
  <rowFields count="1">
    <field x="0"/>
  </rowFields>
  <rowItems count="9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t="grand">
      <x/>
    </i>
  </rowItems>
  <colItems count="1">
    <i/>
  </colItems>
  <dataFields count="1">
    <dataField name="Sum of Cumulative TSMH" fld="5"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4913C8E-38F8-4A14-B96F-7E68166D9A7C}" name="PivotTable5"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P127:Q131" firstHeaderRow="1" firstDataRow="1" firstDataCol="1"/>
  <pivotFields count="12">
    <pivotField showAll="0"/>
    <pivotField showAll="0"/>
    <pivotField showAll="0"/>
    <pivotField showAll="0"/>
    <pivotField showAll="0"/>
    <pivotField showAll="0"/>
    <pivotField axis="axisRow" dataField="1" showAll="0">
      <items count="4">
        <item x="0"/>
        <item x="1"/>
        <item x="2"/>
        <item t="default"/>
      </items>
    </pivotField>
    <pivotField showAll="0"/>
    <pivotField showAll="0"/>
    <pivotField showAll="0"/>
    <pivotField showAll="0"/>
    <pivotField showAll="0"/>
  </pivotFields>
  <rowFields count="1">
    <field x="6"/>
  </rowFields>
  <rowItems count="4">
    <i>
      <x/>
    </i>
    <i>
      <x v="1"/>
    </i>
    <i>
      <x v="2"/>
    </i>
    <i t="grand">
      <x/>
    </i>
  </rowItems>
  <colItems count="1">
    <i/>
  </colItems>
  <dataFields count="1">
    <dataField name="Count of Corrective Maintenance of HVAC " fld="6" subtotal="count" baseField="0" baseItem="0"/>
  </dataFields>
  <chartFormats count="4">
    <chartFormat chart="0" format="0" series="1">
      <pivotArea type="data" outline="0" fieldPosition="0">
        <references count="1">
          <reference field="4294967294" count="1" selected="0">
            <x v="0"/>
          </reference>
        </references>
      </pivotArea>
    </chartFormat>
    <chartFormat chart="0" format="4">
      <pivotArea type="data" outline="0" fieldPosition="0">
        <references count="2">
          <reference field="4294967294" count="1" selected="0">
            <x v="0"/>
          </reference>
          <reference field="6" count="1" selected="0">
            <x v="0"/>
          </reference>
        </references>
      </pivotArea>
    </chartFormat>
    <chartFormat chart="0" format="5">
      <pivotArea type="data" outline="0" fieldPosition="0">
        <references count="2">
          <reference field="4294967294" count="1" selected="0">
            <x v="0"/>
          </reference>
          <reference field="6" count="1" selected="0">
            <x v="1"/>
          </reference>
        </references>
      </pivotArea>
    </chartFormat>
    <chartFormat chart="0" format="6">
      <pivotArea type="data" outline="0" fieldPosition="0">
        <references count="2">
          <reference field="4294967294" count="1" selected="0">
            <x v="0"/>
          </reference>
          <reference field="6"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37D19A1-00ED-4DFF-96FA-DB659E90AC30}" name="PivotTable9"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P112:Q116" firstHeaderRow="1" firstDataRow="1" firstDataCol="1"/>
  <pivotFields count="12">
    <pivotField numFmtId="171" showAll="0"/>
    <pivotField showAll="0"/>
    <pivotField showAll="0"/>
    <pivotField showAll="0"/>
    <pivotField showAll="0"/>
    <pivotField showAll="0"/>
    <pivotField axis="axisRow" dataField="1" showAll="0">
      <items count="4">
        <item x="1"/>
        <item x="2"/>
        <item x="0"/>
        <item t="default"/>
      </items>
    </pivotField>
    <pivotField showAll="0"/>
    <pivotField showAll="0"/>
    <pivotField showAll="0"/>
    <pivotField showAll="0"/>
    <pivotField showAll="0"/>
  </pivotFields>
  <rowFields count="1">
    <field x="6"/>
  </rowFields>
  <rowItems count="4">
    <i>
      <x/>
    </i>
    <i>
      <x v="1"/>
    </i>
    <i>
      <x v="2"/>
    </i>
    <i t="grand">
      <x/>
    </i>
  </rowItems>
  <colItems count="1">
    <i/>
  </colItems>
  <dataFields count="1">
    <dataField name="Count of Corrective Maintenance of HVAC " fld="6"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9EFDB9A0-D23C-4353-A264-4228793C6F2F}" name="PivotTable6" cacheId="2" applyNumberFormats="0" applyBorderFormats="0" applyFontFormats="0" applyPatternFormats="0" applyAlignmentFormats="0" applyWidthHeightFormats="1" dataCaption="Values" updatedVersion="8" minRefreshableVersion="3" useAutoFormatting="1" itemPrintTitles="1" createdVersion="8" indent="0" multipleFieldFilters="0" chartFormat="2">
  <location ref="N199:O202" firstHeaderRow="1" firstDataRow="1" firstDataCol="1"/>
  <pivotFields count="11">
    <pivotField numFmtId="171" showAll="0"/>
    <pivotField showAll="0"/>
    <pivotField showAll="0"/>
    <pivotField showAll="0"/>
    <pivotField showAll="0"/>
    <pivotField showAll="0"/>
    <pivotField axis="axisRow" dataField="1" showAll="0">
      <items count="3">
        <item x="0"/>
        <item x="1"/>
        <item t="default"/>
      </items>
    </pivotField>
    <pivotField showAll="0"/>
    <pivotField showAll="0"/>
    <pivotField showAll="0"/>
    <pivotField showAll="0"/>
  </pivotFields>
  <rowFields count="1">
    <field x="6"/>
  </rowFields>
  <rowItems count="3">
    <i>
      <x/>
    </i>
    <i>
      <x v="1"/>
    </i>
    <i t="grand">
      <x/>
    </i>
  </rowItems>
  <colItems count="1">
    <i/>
  </colItems>
  <dataFields count="1">
    <dataField name="Count of Preventive Maintenance of HVAC " fld="6" subtotal="count" baseField="0" baseItem="0"/>
  </dataField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6" count="1" selected="0">
            <x v="0"/>
          </reference>
        </references>
      </pivotArea>
    </chartFormat>
    <chartFormat chart="0" format="2">
      <pivotArea type="data" outline="0" fieldPosition="0">
        <references count="2">
          <reference field="4294967294" count="1" selected="0">
            <x v="0"/>
          </reference>
          <reference field="6"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D590E865-546C-47FB-A0A9-2185B245C85B}"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rowHeaderCaption="Activity">
  <location ref="A3:B6" firstHeaderRow="1" firstDataRow="1" firstDataCol="1"/>
  <pivotFields count="12">
    <pivotField numFmtId="171" showAll="0"/>
    <pivotField showAll="0"/>
    <pivotField showAll="0"/>
    <pivotField showAll="0"/>
    <pivotField showAll="0"/>
    <pivotField showAll="0"/>
    <pivotField axis="axisRow" dataField="1" showAll="0">
      <items count="3">
        <item x="1"/>
        <item x="0"/>
        <item t="default"/>
      </items>
    </pivotField>
    <pivotField showAll="0"/>
    <pivotField showAll="0"/>
    <pivotField showAll="0"/>
    <pivotField showAll="0"/>
    <pivotField showAll="0"/>
  </pivotFields>
  <rowFields count="1">
    <field x="6"/>
  </rowFields>
  <rowItems count="3">
    <i>
      <x/>
    </i>
    <i>
      <x v="1"/>
    </i>
    <i t="grand">
      <x/>
    </i>
  </rowItems>
  <colItems count="1">
    <i/>
  </colItems>
  <dataFields count="1">
    <dataField name="No. Of TBTs" fld="6" subtotal="count" baseField="0" baseItem="0"/>
  </dataFields>
  <chartFormats count="3">
    <chartFormat chart="0" format="0" series="1">
      <pivotArea type="data" outline="0" fieldPosition="0">
        <references count="1">
          <reference field="4294967294" count="1" selected="0">
            <x v="0"/>
          </reference>
        </references>
      </pivotArea>
    </chartFormat>
    <chartFormat chart="0" format="3">
      <pivotArea type="data" outline="0" fieldPosition="0">
        <references count="2">
          <reference field="4294967294" count="1" selected="0">
            <x v="0"/>
          </reference>
          <reference field="6" count="1" selected="0">
            <x v="0"/>
          </reference>
        </references>
      </pivotArea>
    </chartFormat>
    <chartFormat chart="0" format="4">
      <pivotArea type="data" outline="0" fieldPosition="0">
        <references count="2">
          <reference field="4294967294" count="1" selected="0">
            <x v="0"/>
          </reference>
          <reference field="6"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_rels/richValueRel.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0</v>
    <v>5</v>
  </rv>
  <rv s="0">
    <v>1</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4FF7E50-53E5-4066-9731-CE4578DBC0B2}" name="Employees" displayName="Employees" ref="A1:F35" totalsRowShown="0" headerRowDxfId="86982" dataDxfId="86981">
  <autoFilter ref="A1:F35" xr:uid="{5661FBF9-BF8D-40AD-A334-18C83C6EA65C}"/>
  <tableColumns count="6">
    <tableColumn id="1" xr3:uid="{937A3B45-229F-4951-85BB-B2173B5E4ABF}" name="ID" dataDxfId="86980"/>
    <tableColumn id="2" xr3:uid="{4FEA0911-C0B4-4240-8432-24AF2D1E93D9}" name="Name" dataDxfId="86979"/>
    <tableColumn id="3" xr3:uid="{1D9495CD-EAF4-4707-861D-C16145A439F5}" name="Department" dataDxfId="86978"/>
    <tableColumn id="6" xr3:uid="{476F2066-1BD9-4209-A415-ECF8AEC23E08}" name="Designation" dataDxfId="86977"/>
    <tableColumn id="9" xr3:uid="{AF630437-1233-4D17-90DF-C5D3D358076E}" name="Role in Permit" dataDxfId="86976"/>
    <tableColumn id="4" xr3:uid="{BBD1D89A-FCCA-4D2D-88F7-103181F6CEEE}" name="Remarks" dataDxfId="86975"/>
  </tableColumns>
  <tableStyleInfo name="TableStyleMedium2" showFirstColumn="1"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1ACEB4A-DFB0-4B99-8593-5C29464AF6C0}" name="PPE" displayName="PPE" ref="A1:C60" totalsRowShown="0">
  <autoFilter ref="A1:C60" xr:uid="{002A8966-1E90-432C-8FF2-E1693BE6B796}"/>
  <tableColumns count="3">
    <tableColumn id="1" xr3:uid="{08ED1515-2351-4805-B949-4D29D59F423D}" name="ID"/>
    <tableColumn id="2" xr3:uid="{A68B8D28-1CC8-4464-9CCE-0B433A17337F}" name="PPE"/>
    <tableColumn id="3" xr3:uid="{6BBF1553-9201-4911-996F-2E07F873596B}" name="Date"/>
  </tableColumns>
  <tableStyleInfo name="TableStyleMedium3" showFirstColumn="0" showLastColumn="0" showRowStripes="0" showColumnStripes="1"/>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B061A353-465F-4A1A-BAF3-8F74EBA94AE6}" name="Table47" displayName="Table47" ref="E16:K28" totalsRowShown="0" headerRowDxfId="86974" headerRowBorderDxfId="86973" tableBorderDxfId="86972">
  <autoFilter ref="E16:K28" xr:uid="{B061A353-465F-4A1A-BAF3-8F74EBA94AE6}"/>
  <tableColumns count="7">
    <tableColumn id="1" xr3:uid="{4EF2BDA9-06EB-447C-AAA5-4D2AF4734B86}" name="Date" dataDxfId="86971"/>
    <tableColumn id="2" xr3:uid="{D623D541-7099-465F-805E-2748289617BF}" name="No. of Workers"/>
    <tableColumn id="3" xr3:uid="{0314A9DF-11C0-4285-9655-9A9EEF195529}" name="Daily Hours"/>
    <tableColumn id="4" xr3:uid="{97031672-7A45-4D6D-9936-B6EB32010360}" name="Lost Hours"/>
    <tableColumn id="5" xr3:uid="{8125A839-9F9F-4E4B-9833-49136E531E30}" name="Daily TSMH"/>
    <tableColumn id="6" xr3:uid="{51BC8C30-06FB-4B32-A65F-9AC68BBD6C25}" name="Cumulative TSMH"/>
    <tableColumn id="7" xr3:uid="{AB689337-806D-4673-850E-922F33B190C8}" name="Helper"/>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EC71BB7-745C-4586-BA71-1F1E737A4187}" name="Table9" displayName="Table9" ref="A1:F244" totalsRowShown="0" headerRowDxfId="86970">
  <autoFilter ref="A1:F244" xr:uid="{3EC71BB7-745C-4586-BA71-1F1E737A4187}"/>
  <tableColumns count="6">
    <tableColumn id="1" xr3:uid="{59561310-8EF1-46AD-8EA5-EDD6BB97EEAF}" name="Date" dataDxfId="86969">
      <calculatedColumnFormula>IF(ROW()-2 &lt;= DAY(EOMONTH(DATE(#REF!, MATCH(#REF!, {"Jan","Feb","Mar","Apr","May","Jun","Jul","Aug","Sep","Oct","Nov","Dec"}, 0), 1), 0)), DATE(#REF!, MATCH(#REF!, {"Jan","Feb","Mar","Apr","May","Jun","Jul","Aug","Sep","Oct","Nov","Dec"}, 0), ROW()-1), "")</calculatedColumnFormula>
    </tableColumn>
    <tableColumn id="2" xr3:uid="{65CBE084-F9F5-486F-BCE2-B00540138550}" name="No. of Workers" dataDxfId="86968"/>
    <tableColumn id="3" xr3:uid="{B4E1B5B5-D2E6-4A65-90C6-C2942DDCA4F7}" name="Daily Hours" dataDxfId="86967"/>
    <tableColumn id="4" xr3:uid="{A88FE66D-85F9-494F-8997-678F0BCC78EF}" name="Lost Hours" dataDxfId="86966"/>
    <tableColumn id="5" xr3:uid="{933AC930-F7B4-4DE8-9517-AB16E1DCFDA6}" name="Daily TSMH" dataDxfId="86965">
      <calculatedColumnFormula>IF(AND(ISNUMBER(B2), ISNUMBER(C2)), B2 * C2 - D2, 0)</calculatedColumnFormula>
    </tableColumn>
    <tableColumn id="6" xr3:uid="{EFF7D9F2-2D6C-4B3E-A6F3-D47DEE67B2F6}" name="Cumulative TSMH" dataDxfId="86964">
      <calculatedColumnFormula>SUM(E$2:E2)</calculatedColumnFormula>
    </tableColumn>
  </tableColumns>
  <tableStyleInfo name="TableStyleMedium2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2D816891-4422-4AC1-91E4-0CBB9F554FB9}" name="Table12" displayName="Table12" ref="J1:O6" totalsRowCount="1" headerRowDxfId="86963">
  <tableColumns count="6">
    <tableColumn id="1" xr3:uid="{43CEAF90-0FFC-4D58-83D9-9402CCF60223}" name="Shift"/>
    <tableColumn id="2" xr3:uid="{CA0AE90A-15C4-43B7-B660-2FE70376C09D}" name="Number of employees" totalsRowFunction="sum"/>
    <tableColumn id="3" xr3:uid="{38D375FB-5083-4ECC-B39E-46ACB4DCFD1E}" name="Start Time" dataDxfId="86962" totalsRowDxfId="86961"/>
    <tableColumn id="4" xr3:uid="{696E51CA-04E4-4A7C-8F70-91EE4A05D4D6}" name="End Time" dataDxfId="86960" totalsRowDxfId="86959"/>
    <tableColumn id="5" xr3:uid="{88A8957C-82A5-4075-951B-C43B17160F99}" name="Break (hrs)" dataDxfId="86958" totalsRowDxfId="86957"/>
    <tableColumn id="6" xr3:uid="{CB0100F6-7BB1-4F77-977F-BA0BD448AA16}" name="Hours worked" totalsRowFunction="custom" dataDxfId="86956">
      <calculatedColumnFormula xml:space="preserve"> K2 * ( ((M2 - L2) * 24 ) - N2 )</calculatedColumnFormula>
      <totalsRowFormula>O5+O4+O3+O2</totalsRowFormula>
    </tableColumn>
  </tableColumns>
  <tableStyleInfo name="TableStyleLight2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2787F0D4-FFFC-470F-9BB4-B0872D86BF02}" name="Table1214" displayName="Table1214" ref="J8:O15" totalsRowCount="1" headerRowDxfId="86955">
  <tableColumns count="6">
    <tableColumn id="1" xr3:uid="{9E6FB5A4-FAF1-46C1-B2BF-1370CEA663BA}" name="Shift"/>
    <tableColumn id="2" xr3:uid="{B0BE9183-3154-4E09-A546-69DB16F0C794}" name="Number of employees" totalsRowFunction="sum"/>
    <tableColumn id="3" xr3:uid="{07F725AE-D92C-45A9-819C-C438F36108AC}" name="Start Time" dataDxfId="86954" totalsRowDxfId="86953"/>
    <tableColumn id="4" xr3:uid="{28E8DC9F-A09A-4524-B1DA-352A70867DC5}" name="End Time" dataDxfId="86952" totalsRowDxfId="86951"/>
    <tableColumn id="5" xr3:uid="{206E4303-55BB-4838-AEAD-46C4C0159C2D}" name="Break (hrs)" dataDxfId="86950" totalsRowDxfId="86949"/>
    <tableColumn id="6" xr3:uid="{94AF14F1-0998-48E7-8938-B89524D93C01}" name="Hours worked" totalsRowFunction="custom" dataDxfId="86948">
      <calculatedColumnFormula xml:space="preserve"> K9 * ( ((M9 - L9) * 24 ) - N9 )</calculatedColumnFormula>
      <totalsRowFormula>O13+O12+O11+O10+O9</totalsRowFormula>
    </tableColumn>
  </tableColumns>
  <tableStyleInfo name="TableStyleLight2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F2F68FC-9860-414E-ACCA-886C7CC84EC5}" name="Table121416" displayName="Table121416" ref="J17:O24" totalsRowCount="1" headerRowDxfId="86947">
  <tableColumns count="6">
    <tableColumn id="1" xr3:uid="{0D69AAF0-645D-4FAA-8A75-E10CE26796C5}" name="Shift"/>
    <tableColumn id="2" xr3:uid="{2CAFE703-ECAD-4402-A43A-1DC715C512C1}" name="Number of employees" totalsRowFunction="sum"/>
    <tableColumn id="3" xr3:uid="{A8449D44-CAB2-403D-B666-F47226B091BD}" name="Start Time" dataDxfId="86946" totalsRowDxfId="86945"/>
    <tableColumn id="4" xr3:uid="{D7DB3274-E2A2-479E-BA61-3C5CDDE9F0F9}" name="End Time" dataDxfId="86944" totalsRowDxfId="86943"/>
    <tableColumn id="5" xr3:uid="{30E4F2D8-7F28-47DC-9174-3ACD0F1C5C03}" name="Break (hrs)" dataDxfId="86942" totalsRowDxfId="86941"/>
    <tableColumn id="6" xr3:uid="{65689117-563A-4A62-AF69-3584ED39283E}" name="Hours worked" totalsRowFunction="custom" dataDxfId="86940" totalsRowDxfId="86939">
      <calculatedColumnFormula xml:space="preserve"> K18 * ( ((M18 - L18) * 24 ) - N18 )</calculatedColumnFormula>
      <totalsRowFormula>O22+O21+O20+O19+O18</totalsRowFormula>
    </tableColumn>
  </tableColumns>
  <tableStyleInfo name="TableStyleLight2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A92B4B81-FBC6-4353-9BF2-1AAF273269C5}" name="Table12141617" displayName="Table12141617" ref="J26:O33" totalsRowCount="1" headerRowDxfId="86938">
  <tableColumns count="6">
    <tableColumn id="1" xr3:uid="{832116DD-FFC2-4A78-8E2B-29BC6E1FE340}" name="Shift"/>
    <tableColumn id="2" xr3:uid="{0B265864-E8CC-4C8D-BE09-791A68E12886}" name="Number of employees" totalsRowFunction="sum"/>
    <tableColumn id="3" xr3:uid="{8DECD7E6-1D7B-4CB2-89AC-4978D4C7D4CE}" name="Start Time" dataDxfId="86937" totalsRowDxfId="86936"/>
    <tableColumn id="4" xr3:uid="{427A1310-A458-4173-BBE4-DE26AEBD090D}" name="End Time" dataDxfId="86935" totalsRowDxfId="86934"/>
    <tableColumn id="5" xr3:uid="{1805BB07-9907-48FC-A0E0-A10DB8A49B45}" name="Break (hrs)" dataDxfId="86933" totalsRowDxfId="86932"/>
    <tableColumn id="6" xr3:uid="{BCD7FF00-DA71-4B4F-8D5B-7A3976A4D88A}" name="Hours worked" totalsRowFunction="sum" dataDxfId="86931">
      <calculatedColumnFormula xml:space="preserve"> K27 * ( ((M27 - L27) * 24 ) - N27 )</calculatedColumnFormula>
    </tableColumn>
  </tableColumns>
  <tableStyleInfo name="TableStyleLight2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75F2AFC-364E-4A7B-8622-E29EAF7CEA55}" name="Table1214161718" displayName="Table1214161718" ref="J35:O42" totalsRowCount="1" headerRowDxfId="86930">
  <tableColumns count="6">
    <tableColumn id="1" xr3:uid="{18F40F64-4113-441D-BFC5-B9A0AD9E4141}" name="Shift"/>
    <tableColumn id="2" xr3:uid="{5F8F0BAE-B871-4E92-BB0A-0034FB1F97D6}" name="Number of employees" totalsRowFunction="sum"/>
    <tableColumn id="3" xr3:uid="{C05C6179-1EA5-4449-AE91-AD22807996AB}" name="Start Time" dataDxfId="86929" totalsRowDxfId="86928"/>
    <tableColumn id="4" xr3:uid="{93108044-8CEC-4EBB-B244-8CDD946CF36D}" name="End Time" dataDxfId="86927" totalsRowDxfId="86926"/>
    <tableColumn id="5" xr3:uid="{1E87FA0F-CCC0-400D-BB3A-DCD02C02D81C}" name="Break (hrs)" dataDxfId="86925" totalsRowDxfId="86924"/>
    <tableColumn id="6" xr3:uid="{0566DB13-0662-4B32-8F6E-2A1318CFC167}" name="Hours worked" totalsRowFunction="custom" dataDxfId="86923">
      <calculatedColumnFormula xml:space="preserve"> K36 * ( ((M36 - L36) * 24 ) - N36 )</calculatedColumnFormula>
      <totalsRowFormula>O40+O39+O38+O37+O36</totalsRowFormula>
    </tableColumn>
  </tableColumns>
  <tableStyleInfo name="TableStyleLight2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1087C4C-86EC-4407-B835-00B8A57E18BE}" name="Table121416171819" displayName="Table121416171819" ref="J44:O51" totalsRowCount="1" headerRowDxfId="86922">
  <tableColumns count="6">
    <tableColumn id="1" xr3:uid="{A9D31ACB-D878-4899-BA64-FEFC830C799D}" name="Shift"/>
    <tableColumn id="2" xr3:uid="{81069AFA-FAED-406D-B65F-40E3FFF67E14}" name="Number of employees" totalsRowFunction="sum"/>
    <tableColumn id="3" xr3:uid="{A4236270-7FC2-4A93-8A41-E3A4781117DB}" name="Start Time" dataDxfId="86921" totalsRowDxfId="86920"/>
    <tableColumn id="4" xr3:uid="{C9F3DD94-0140-4368-9339-2CE3DBD82C54}" name="End Time" dataDxfId="86919" totalsRowDxfId="86918"/>
    <tableColumn id="5" xr3:uid="{A459BCC7-E1ED-4253-8084-D8A7BC0853D3}" name="Break (hrs)" dataDxfId="86917" totalsRowDxfId="86916"/>
    <tableColumn id="6" xr3:uid="{0BB7EFCF-72C7-403B-A766-6C643B21C4D9}" name="Hours worked" totalsRowFunction="custom" dataDxfId="86915">
      <calculatedColumnFormula xml:space="preserve"> K45 * ( ((M45 - L45) * 24 ) - N45 )</calculatedColumnFormula>
      <totalsRowFormula>O49+O48+O47+O46+O45</totalsRowFormula>
    </tableColumn>
  </tableColumns>
  <tableStyleInfo name="TableStyleLight2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68098186-963B-4C1D-AF87-802F65E66642}" name="Table12141617181920" displayName="Table12141617181920" ref="J53:O60" totalsRowCount="1" headerRowDxfId="86914">
  <tableColumns count="6">
    <tableColumn id="1" xr3:uid="{E8467B58-BC18-43CB-8A1A-46CD051A9111}" name="Shift"/>
    <tableColumn id="2" xr3:uid="{46439C23-E809-4A37-B3D4-ECD47B6801A6}" name="Number of employees" totalsRowFunction="sum"/>
    <tableColumn id="3" xr3:uid="{281EB451-E42A-473F-8FF0-702BF2154119}" name="Start Time" dataDxfId="86913" totalsRowDxfId="86912"/>
    <tableColumn id="4" xr3:uid="{33C2467C-0447-49E7-808A-90E892A34B26}" name="End Time" dataDxfId="86911" totalsRowDxfId="86910"/>
    <tableColumn id="5" xr3:uid="{1CC61465-7782-4330-8BAD-E898EEF871F9}" name="Break (hrs)" dataDxfId="86909" totalsRowDxfId="86908"/>
    <tableColumn id="6" xr3:uid="{4B87D893-6A9D-4EF3-9064-2CA7C43A348F}" name="Hours worked" totalsRowFunction="custom" dataDxfId="86907">
      <calculatedColumnFormula xml:space="preserve"> K54 * ( ((M54 - L54) * 24 ) - N54 )</calculatedColumnFormula>
      <totalsRowFormula>O58+O57+O56+O55+O54</totalsRowFormula>
    </tableColumn>
  </tableColumns>
  <tableStyleInfo name="TableStyleLight2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3D37E99E-E409-4331-B8E4-BD4B967905F4}" name="Table1214161718192023" displayName="Table1214161718192023" ref="J62:O69" totalsRowCount="1" headerRowDxfId="86906">
  <tableColumns count="6">
    <tableColumn id="1" xr3:uid="{B65C237D-B2B4-4242-AF8B-AF5BD6468A53}" name="Shift"/>
    <tableColumn id="2" xr3:uid="{04748E6C-A01D-4DAD-9313-C6DF3A08BFF2}" name="Number of employees" totalsRowFunction="sum"/>
    <tableColumn id="3" xr3:uid="{E21AE783-7ABB-4A99-8D18-EB4A520105FC}" name="Start Time" dataDxfId="86905"/>
    <tableColumn id="4" xr3:uid="{28B84C3D-4931-4598-A8B9-67DE1F9F62D5}" name="End Time" dataDxfId="86904"/>
    <tableColumn id="5" xr3:uid="{C4C3279E-419B-463A-B64B-94ACD1472DB9}" name="Break (hrs)" dataDxfId="86903"/>
    <tableColumn id="6" xr3:uid="{96A7B0D2-3809-40C3-B96D-A3612F701D7E}" name="Hours worked" totalsRowFunction="custom" dataDxfId="86902">
      <calculatedColumnFormula xml:space="preserve"> K63 * ( ((M63 - L63) * 24 ) - N63 )</calculatedColumnFormula>
      <totalsRowFormula>O67+O66+O65+O64+O63</totalsRowFormula>
    </tableColumn>
  </tableColumns>
  <tableStyleInfo name="TableStyleLight2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5C96D75-7628-4DE9-8247-80815693B29A}" name="Table121416171819202315" displayName="Table121416171819202315" ref="J80:O85" totalsRowCount="1" headerRowDxfId="86901">
  <tableColumns count="6">
    <tableColumn id="1" xr3:uid="{087697D8-AE30-4FB0-8DFB-2D917E175C20}" name="Shift"/>
    <tableColumn id="2" xr3:uid="{01B7BCC3-28AF-4557-865E-97D7E0741FBC}" name="Number of employees" totalsRowFunction="sum"/>
    <tableColumn id="3" xr3:uid="{BFADE61E-004F-431D-97A7-B153F2256F8B}" name="Start Time" dataDxfId="86900" totalsRowDxfId="86899"/>
    <tableColumn id="4" xr3:uid="{1DE7DE3F-7C0C-42A3-8BD6-71B911BB18A6}" name="End Time" dataDxfId="86898" totalsRowDxfId="86897"/>
    <tableColumn id="5" xr3:uid="{07AAF4D1-2034-49AC-B585-1FD4E51E0FD5}" name="Break (hrs)" dataDxfId="86896" totalsRowDxfId="86895"/>
    <tableColumn id="6" xr3:uid="{C66E79D2-54F7-4FA7-B2B8-C131C04814ED}" name="Hours worked" totalsRowFunction="sum" dataDxfId="86894">
      <calculatedColumnFormula xml:space="preserve"> K81 * ( ((M81 - L81) * 24 ) - N81 )</calculatedColumnFormula>
    </tableColumn>
  </tableColumns>
  <tableStyleInfo name="TableStyleLight2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646D3F65-1874-472C-A8DC-2134702BA45E}" name="Table12141617181920231522" displayName="Table12141617181920231522" ref="R1:W6" totalsRowCount="1" headerRowDxfId="86893">
  <tableColumns count="6">
    <tableColumn id="1" xr3:uid="{08DD8D98-EA33-4F4D-9BEC-44EE86007241}" name="Shift"/>
    <tableColumn id="2" xr3:uid="{B0753CEE-31B5-497B-A467-1371EC5BA0DD}" name="Number of employees" totalsRowFunction="sum"/>
    <tableColumn id="3" xr3:uid="{C5FF6E37-ADCC-45A0-9854-AB7F7129F260}" name="Start Time" dataDxfId="86892" totalsRowDxfId="86891"/>
    <tableColumn id="4" xr3:uid="{E63D1286-667C-49DC-AAD6-D777D0135A81}" name="End Time" dataDxfId="86890" totalsRowDxfId="86889"/>
    <tableColumn id="5" xr3:uid="{CD6BF65E-692B-409E-ACBE-A6C845F4E386}" name="Break (hrs)" dataDxfId="86888" totalsRowDxfId="86887"/>
    <tableColumn id="6" xr3:uid="{5C45FC97-7DEA-47DB-AA44-6E8DE3F1EB2C}" name="Hours worked" totalsRowFunction="sum" dataDxfId="86886">
      <calculatedColumnFormula xml:space="preserve"> S2 * ( ((U2 - T2) * 24 ) - V2 )</calculatedColumnFormula>
    </tableColumn>
  </tableColumns>
  <tableStyleInfo name="TableStyleLight2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B5BC4151-53E9-4508-8EAC-638A95AE7288}" name="Table1214161718192023152224" displayName="Table1214161718192023152224" ref="R8:W13" totalsRowCount="1" headerRowDxfId="86885">
  <tableColumns count="6">
    <tableColumn id="1" xr3:uid="{5F090079-04EF-45FB-AB4C-BD27691D5B78}" name="Shift"/>
    <tableColumn id="2" xr3:uid="{CFC2B6FC-74C9-4B93-A041-90FA32839888}" name="Number of employees" totalsRowFunction="sum"/>
    <tableColumn id="3" xr3:uid="{51427F0B-EE35-478D-ABA8-E1D0F3E6B159}" name="Start Time" dataDxfId="86884" totalsRowDxfId="86883"/>
    <tableColumn id="4" xr3:uid="{2623B852-35E6-4A79-9E2F-FEC598C762D7}" name="End Time" dataDxfId="86882" totalsRowDxfId="86881"/>
    <tableColumn id="5" xr3:uid="{0F4443A5-0A7F-4409-B4AB-E8EE6EAF6863}" name="Break (hrs)" dataDxfId="86880" totalsRowDxfId="86879"/>
    <tableColumn id="6" xr3:uid="{09E9B41C-C3AB-49A7-8534-AC359F93CD35}" name="Hours worked" totalsRowFunction="sum" dataDxfId="86878">
      <calculatedColumnFormula xml:space="preserve"> S9 * ( ((U9 - T9) * 24 ) - V9 )</calculatedColumnFormula>
    </tableColumn>
  </tableColumns>
  <tableStyleInfo name="TableStyleLight2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77110B2F-E1A3-4EF4-9604-1B5FE4CAAB1B}" name="Table121416171819202315222425" displayName="Table121416171819202315222425" ref="R17:W22" totalsRowCount="1" headerRowDxfId="86877">
  <tableColumns count="6">
    <tableColumn id="1" xr3:uid="{C6226A4F-FC69-48A9-8146-65769A2D0B02}" name="Shift"/>
    <tableColumn id="2" xr3:uid="{98FB202C-CAF4-48D7-8D02-1F22D40E0F78}" name="Number of employees" totalsRowFunction="sum"/>
    <tableColumn id="3" xr3:uid="{07AE13E8-25C0-49E9-94E2-3FA2877DE3D3}" name="Start Time" dataDxfId="86876" totalsRowDxfId="86875"/>
    <tableColumn id="4" xr3:uid="{06087659-E306-4EDB-A7D7-CF355EFADF9E}" name="End Time" dataDxfId="86874" totalsRowDxfId="86873"/>
    <tableColumn id="5" xr3:uid="{78B15429-A745-4DDA-A646-6C95B5FBD9B9}" name="Break (hrs)" dataDxfId="86872" totalsRowDxfId="86871"/>
    <tableColumn id="6" xr3:uid="{82531464-141F-476E-9091-7037055FC7B2}" name="Hours worked" totalsRowFunction="sum" dataDxfId="86870">
      <calculatedColumnFormula xml:space="preserve"> S18 * ( ((U18 - T18) * 24 ) - V18 )</calculatedColumnFormula>
    </tableColumn>
  </tableColumns>
  <tableStyleInfo name="TableStyleLight2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72E9E949-13B0-4780-83DE-2F28F2E98623}" name="Table12141617181920231522242526" displayName="Table12141617181920231522242526" ref="R26:W31" totalsRowCount="1" headerRowDxfId="86869">
  <tableColumns count="6">
    <tableColumn id="1" xr3:uid="{8C809D2E-E4CE-4305-8DB8-EC1F41AC5A0C}" name="Shift"/>
    <tableColumn id="2" xr3:uid="{D5FB0AB7-F5B2-465E-A563-600A8B735CA0}" name="Number of employees" totalsRowFunction="sum"/>
    <tableColumn id="3" xr3:uid="{7C08B613-8955-49D0-BE7B-03A2785093B1}" name="Start Time" dataDxfId="86868" totalsRowDxfId="86867"/>
    <tableColumn id="4" xr3:uid="{DCDE6EBE-6617-4B7A-8923-6E8BEA0682EC}" name="End Time" dataDxfId="86866" totalsRowDxfId="86865"/>
    <tableColumn id="5" xr3:uid="{E4F5D8D6-20F0-4767-8BF8-A0F55D3BDDA8}" name="Break (hrs)" dataDxfId="86864" totalsRowDxfId="86863"/>
    <tableColumn id="6" xr3:uid="{EB96C191-F499-4275-B21E-B5BA95E5D394}" name="Hours worked" totalsRowFunction="sum" dataDxfId="86862">
      <calculatedColumnFormula xml:space="preserve"> S27 * ( ((U27 - T27) * 24 ) - V27 )</calculatedColumnFormula>
    </tableColumn>
  </tableColumns>
  <tableStyleInfo name="TableStyleLight2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29285FB4-BF98-44B1-9C60-5B1DC9A61A8A}" name="Table1214161718192023152224252627" displayName="Table1214161718192023152224252627" ref="R35:W40" totalsRowCount="1" headerRowDxfId="86861">
  <tableColumns count="6">
    <tableColumn id="1" xr3:uid="{4BA97495-04AA-45B5-88CE-927E540A2006}" name="Shift"/>
    <tableColumn id="2" xr3:uid="{74C9A3DB-2B01-445D-BC05-1776532BFCEF}" name="Number of employees" totalsRowFunction="sum"/>
    <tableColumn id="3" xr3:uid="{F0CFDF7C-BB54-43B1-ACF3-55517A1CA249}" name="Start Time" dataDxfId="86860" totalsRowDxfId="86859"/>
    <tableColumn id="4" xr3:uid="{21E56CCF-769C-4291-8756-50AFA44178ED}" name="End Time" dataDxfId="86858" totalsRowDxfId="86857"/>
    <tableColumn id="5" xr3:uid="{1D0F3D65-5136-4678-8B6B-9CFEB793EB4B}" name="Break (hrs)" dataDxfId="86856" totalsRowDxfId="86855"/>
    <tableColumn id="6" xr3:uid="{AFB1D746-64ED-48DC-9BFE-E79F317F0C9B}" name="Hours worked" totalsRowFunction="sum" dataDxfId="86854">
      <calculatedColumnFormula xml:space="preserve"> S36 * ( ((U36 - T36) * 24 ) - V36 )</calculatedColumnFormula>
    </tableColumn>
  </tableColumns>
  <tableStyleInfo name="TableStyleLight2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4A04424C-179B-462A-BCD4-0AB9535B64FE}" name="Table121416171819202315222425262728" displayName="Table121416171819202315222425262728" ref="R44:W49" totalsRowCount="1" headerRowDxfId="86853">
  <tableColumns count="6">
    <tableColumn id="1" xr3:uid="{ECED84E4-C3E1-45DF-A16F-877C2A94942D}" name="Shift"/>
    <tableColumn id="2" xr3:uid="{74F66A4D-1CFA-416B-AA78-CC4786D7D76F}" name="Number of employees" totalsRowFunction="sum"/>
    <tableColumn id="3" xr3:uid="{939B7F34-02B6-4279-BA48-055A1446BEBE}" name="Start Time" dataDxfId="86852" totalsRowDxfId="86851"/>
    <tableColumn id="4" xr3:uid="{548E66D6-48F8-4A80-9C05-3D1BA497F8A9}" name="End Time" dataDxfId="86850" totalsRowDxfId="86849"/>
    <tableColumn id="5" xr3:uid="{461862EA-C6D4-4FD7-A1C1-DF6FE0924C30}" name="Break (hrs)" dataDxfId="86848" totalsRowDxfId="86847"/>
    <tableColumn id="6" xr3:uid="{C27D9BC1-2A0B-465C-B921-5098527E9A31}" name="Hours worked" totalsRowFunction="sum" dataDxfId="86846">
      <calculatedColumnFormula xml:space="preserve"> S45 * ( ((U45 - T45) * 24 ) - V45 )</calculatedColumnFormula>
    </tableColumn>
  </tableColumns>
  <tableStyleInfo name="TableStyleLight2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7DB7DB62-CAA6-44BC-BA3E-4AF64F49737C}" name="Table12141617181920231522242526272829" displayName="Table12141617181920231522242526272829" ref="R53:W58" totalsRowCount="1" headerRowDxfId="86845">
  <tableColumns count="6">
    <tableColumn id="1" xr3:uid="{1AC184F5-9276-48EA-8535-3F47B48B7778}" name="Shift"/>
    <tableColumn id="2" xr3:uid="{3CB7A400-24BD-402D-A2F7-01AF51DD662B}" name="Number of employees" totalsRowFunction="sum"/>
    <tableColumn id="3" xr3:uid="{236A6B79-6F9C-413A-8C4E-5BFE1BB62F1E}" name="Start Time" dataDxfId="86844" totalsRowDxfId="86843"/>
    <tableColumn id="4" xr3:uid="{2719BDC4-1209-4C93-96FE-CE5205F0D278}" name="End Time" dataDxfId="86842" totalsRowDxfId="86841"/>
    <tableColumn id="5" xr3:uid="{C6415E1C-3FA8-419D-8241-E8B79F41AEC0}" name="Break (hrs)" dataDxfId="86840" totalsRowDxfId="86839"/>
    <tableColumn id="6" xr3:uid="{43D477B2-9E3C-4A5C-B982-6632CB75DE88}" name="Hours worked" totalsRowFunction="sum" dataDxfId="86838">
      <calculatedColumnFormula xml:space="preserve"> S54 * ( ((U54 - T54) * 24 ) - V54 )</calculatedColumnFormula>
    </tableColumn>
  </tableColumns>
  <tableStyleInfo name="TableStyleLight2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BB2F5B3-3D33-46AA-AD0A-2D60A3706547}" name="Table12141617181920231522242526272832" displayName="Table12141617181920231522242526272832" ref="R62:W67" totalsRowCount="1" headerRowDxfId="86837">
  <tableColumns count="6">
    <tableColumn id="1" xr3:uid="{CE7290DE-4690-4473-B90F-69A913BBD03D}" name="Shift"/>
    <tableColumn id="2" xr3:uid="{88A5DC04-DA97-48BC-AEE2-3EC17AFA43B3}" name="Number of employees" totalsRowFunction="sum"/>
    <tableColumn id="3" xr3:uid="{AA8DCD20-F844-4119-BBBE-880EEC6A2757}" name="Start Time" dataDxfId="86836" totalsRowDxfId="86835"/>
    <tableColumn id="4" xr3:uid="{E20527C0-41CE-4D40-B98E-3EC1FEA53B29}" name="End Time" dataDxfId="86834" totalsRowDxfId="86833"/>
    <tableColumn id="5" xr3:uid="{611E9522-426D-466E-812B-8C92D4B73F7A}" name="Break (hrs)" dataDxfId="86832" totalsRowDxfId="86831"/>
    <tableColumn id="6" xr3:uid="{D4F6D210-2112-4AE5-BB13-DBB0835B5189}" name="Hours worked" totalsRowFunction="sum" dataDxfId="86830">
      <calculatedColumnFormula xml:space="preserve"> S63 * ( ((U63 - T63) * 24 ) - V63 )</calculatedColumnFormula>
    </tableColumn>
  </tableColumns>
  <tableStyleInfo name="TableStyleLight2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B5EB2ED-E795-4B0C-9F2A-B0DB06516F89}" name="Table1214161718192023152224252627283233" displayName="Table1214161718192023152224252627283233" ref="R71:W76" totalsRowCount="1" headerRowDxfId="86829">
  <tableColumns count="6">
    <tableColumn id="1" xr3:uid="{0B3E6971-118A-464A-BA55-02DDD07FF83E}" name="Shift"/>
    <tableColumn id="2" xr3:uid="{57479AA9-6227-40F1-88D1-068C0A225DAE}" name="Number of employees" totalsRowFunction="sum"/>
    <tableColumn id="3" xr3:uid="{8AC9102A-F329-46AE-9D94-57CA4E1D7ADA}" name="Start Time" dataDxfId="86828" totalsRowDxfId="86827"/>
    <tableColumn id="4" xr3:uid="{C5ADB48C-CD99-4251-A501-FF75DC0CF404}" name="End Time" dataDxfId="86826" totalsRowDxfId="86825"/>
    <tableColumn id="5" xr3:uid="{B6443DFA-A83C-4B82-9034-9ED3600E9A77}" name="Break (hrs)" dataDxfId="86824" totalsRowDxfId="86823"/>
    <tableColumn id="6" xr3:uid="{4F90296E-BE65-4CB7-B943-6957D1A35D2B}" name="Hours worked" totalsRowFunction="sum" dataDxfId="86822">
      <calculatedColumnFormula xml:space="preserve"> S72 * ( ((U72 - T72) * 24 ) - V72 )</calculatedColumnFormula>
    </tableColumn>
  </tableColumns>
  <tableStyleInfo name="TableStyleLight2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A93774BC-3F79-440E-B44F-442EC8E0D33C}" name="Table121416171819202315222425262728323337" displayName="Table121416171819202315222425262728323337" ref="R80:W85" totalsRowCount="1" headerRowDxfId="86821">
  <tableColumns count="6">
    <tableColumn id="1" xr3:uid="{EDF3DAD5-44CB-4639-9642-66EC531F789F}" name="Shift"/>
    <tableColumn id="2" xr3:uid="{8DE15032-C21C-49B6-80A1-3DB3E0191EE4}" name="Number of employees" totalsRowFunction="sum"/>
    <tableColumn id="3" xr3:uid="{65C22479-0295-48FF-938D-64B62CE8C010}" name="Start Time" dataDxfId="86820" totalsRowDxfId="86819"/>
    <tableColumn id="4" xr3:uid="{66790BAA-67A7-4EC5-A81D-283B1553C854}" name="End Time" dataDxfId="86818" totalsRowDxfId="86817"/>
    <tableColumn id="5" xr3:uid="{4EAF3449-A3A1-4EEC-8800-02FBD81C5622}" name="Break (hrs)" dataDxfId="86816" totalsRowDxfId="86815"/>
    <tableColumn id="6" xr3:uid="{19C31F9D-17F9-429D-B82E-7EA8F14F1268}" name="Hours worked" totalsRowFunction="sum" dataDxfId="86814">
      <calculatedColumnFormula xml:space="preserve"> S81 * ( ((U81 - T81) * 24 ) - V81 )</calculatedColumnFormula>
    </tableColumn>
  </tableColumns>
  <tableStyleInfo name="TableStyleLight2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90C77BBF-BDC5-4353-B866-74C3B94DF1D3}" name="Table12141617181920231522242526272832333738" displayName="Table12141617181920231522242526272832333738" ref="Z1:AE6" totalsRowCount="1" headerRowDxfId="86813">
  <tableColumns count="6">
    <tableColumn id="1" xr3:uid="{FF9C3207-32BF-40F2-8297-69B903A7B0C1}" name="Shift"/>
    <tableColumn id="2" xr3:uid="{A18BE3EF-FA50-4DE7-BBB6-FF14AF59EC50}" name="Number of employees" totalsRowFunction="sum"/>
    <tableColumn id="3" xr3:uid="{36E3CADA-9A5C-4B3A-ACEF-2FCFBC4480EB}" name="Start Time" dataDxfId="86812" totalsRowDxfId="86811"/>
    <tableColumn id="4" xr3:uid="{2473DF66-5C7B-49F9-B054-967E9796048D}" name="End Time" dataDxfId="86810" totalsRowDxfId="86809"/>
    <tableColumn id="5" xr3:uid="{DBC89A34-501F-4720-9C3B-7A6EECBA9D4E}" name="Break (hrs)" dataDxfId="86808" totalsRowDxfId="86807"/>
    <tableColumn id="6" xr3:uid="{31C36ECA-4163-4B26-A2D5-09F039496360}" name="Hours worked" totalsRowFunction="sum" dataDxfId="86806">
      <calculatedColumnFormula xml:space="preserve"> AA2 * ( ((AC2 - AB2) * 24 ) - AD2 )</calculatedColumnFormula>
    </tableColumn>
  </tableColumns>
  <tableStyleInfo name="TableStyleLight2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BACEDCE7-055D-485E-938F-B0575F909209}" name="Table1214161718192023152224252627283233373839" displayName="Table1214161718192023152224252627283233373839" ref="Z8:AE13" totalsRowCount="1" headerRowDxfId="86805">
  <tableColumns count="6">
    <tableColumn id="1" xr3:uid="{33C01F58-4A3D-4225-AB55-B8BB34D3212A}" name="Shift"/>
    <tableColumn id="2" xr3:uid="{24C85A92-EC09-4BF3-9B25-CD87A6E541C2}" name="Number of employees" totalsRowFunction="sum"/>
    <tableColumn id="3" xr3:uid="{D180BC92-44C8-4010-AE0B-1735DA4DA8B9}" name="Start Time" dataDxfId="86804" totalsRowDxfId="86803"/>
    <tableColumn id="4" xr3:uid="{6F0E64E6-3409-4BC9-98EA-6402F91CB28D}" name="End Time" dataDxfId="86802" totalsRowDxfId="86801"/>
    <tableColumn id="5" xr3:uid="{340D70F6-D755-4216-A551-130E50992A60}" name="Break (hrs)" dataDxfId="86800" totalsRowDxfId="86799"/>
    <tableColumn id="6" xr3:uid="{46184C1C-022B-4960-9183-3E198910F4FC}" name="Hours worked" totalsRowFunction="sum" dataDxfId="86798">
      <calculatedColumnFormula xml:space="preserve"> AA9 * ( ((AC9 - AB9) * 24 ) - AD9 )</calculatedColumnFormula>
    </tableColumn>
  </tableColumns>
  <tableStyleInfo name="TableStyleLight2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CEE7AF93-2CB3-47D6-B8CF-895EEEC6A6EB}" name="Table121416171819202315222425262728323337383940" displayName="Table121416171819202315222425262728323337383940" ref="Z17:AE22" totalsRowCount="1" headerRowDxfId="86797">
  <tableColumns count="6">
    <tableColumn id="1" xr3:uid="{4A54108C-D6F0-4529-B772-2FE7F66CB0BC}" name="Shift"/>
    <tableColumn id="2" xr3:uid="{59D13273-5C96-4116-9B08-9F91E5FC0696}" name="Number of employees" totalsRowFunction="sum"/>
    <tableColumn id="3" xr3:uid="{F0B48184-5E9B-452B-942C-344E27512A6E}" name="Start Time" dataDxfId="86796" totalsRowDxfId="86795"/>
    <tableColumn id="4" xr3:uid="{5E9EB4F5-B98C-469A-AF50-375188E36643}" name="End Time" dataDxfId="86794" totalsRowDxfId="86793"/>
    <tableColumn id="5" xr3:uid="{FD91F189-BF15-4F2F-A303-0DC2CE7A2F6C}" name="Break (hrs)" dataDxfId="86792" totalsRowDxfId="86791"/>
    <tableColumn id="6" xr3:uid="{DBAD385A-E94B-47E9-AD60-490B3A35890D}" name="Hours worked" totalsRowFunction="sum" dataDxfId="86790">
      <calculatedColumnFormula xml:space="preserve"> AA18 * ( ((AC18 - AB18) * 24 ) - AD18 )</calculatedColumnFormula>
    </tableColumn>
  </tableColumns>
  <tableStyleInfo name="TableStyleLight2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F30A9891-16FB-47FE-85D0-AC1662DA8021}" name="Table12141617181920231522242526272832333738394021" displayName="Table12141617181920231522242526272832333738394021" ref="Z26:AE31" totalsRowCount="1" headerRowDxfId="86789">
  <tableColumns count="6">
    <tableColumn id="1" xr3:uid="{18E57F7A-1E2A-4B1E-B936-8FBEFF8D8248}" name="Shift"/>
    <tableColumn id="2" xr3:uid="{789A95B8-3F16-4648-BC30-6F08AA21CA88}" name="Number of employees" totalsRowFunction="sum"/>
    <tableColumn id="3" xr3:uid="{C201FA29-DCE8-4E7C-B61A-880E8FF840F6}" name="Start Time" dataDxfId="86788" totalsRowDxfId="86787"/>
    <tableColumn id="4" xr3:uid="{4FE2AE54-EAA2-4205-A81C-382C2BF79186}" name="End Time" dataDxfId="86786" totalsRowDxfId="86785"/>
    <tableColumn id="5" xr3:uid="{7689933F-1E16-4CF5-A01D-F540D35E8439}" name="Break (hrs)" dataDxfId="86784" totalsRowDxfId="86783"/>
    <tableColumn id="6" xr3:uid="{CB79D268-DA58-46CB-9622-0EC0B1B9DEA2}" name="Hours worked" totalsRowFunction="sum" dataDxfId="86782">
      <calculatedColumnFormula xml:space="preserve"> AA27 * ( ((AC27 - AB27) * 24 ) - AD27 )</calculatedColumnFormula>
    </tableColumn>
  </tableColumns>
  <tableStyleInfo name="TableStyleLight2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EA82933C-6F65-49D0-98F0-A3B145177EE9}" name="Table1214161718192023152224252627283233373839402134" displayName="Table1214161718192023152224252627283233373839402134" ref="Z35:AE40" totalsRowCount="1" headerRowDxfId="86781">
  <tableColumns count="6">
    <tableColumn id="1" xr3:uid="{9B497AA4-BEEA-4EC2-92F6-2B74DF53A5EA}" name="Shift"/>
    <tableColumn id="2" xr3:uid="{4EE9B7C5-92AC-40B9-9B41-2980FA8C744B}" name="Number of employees" totalsRowFunction="sum"/>
    <tableColumn id="3" xr3:uid="{2D1B0C00-A1A3-4101-B162-42D08E35FD2B}" name="Start Time" dataDxfId="86780" totalsRowDxfId="86779"/>
    <tableColumn id="4" xr3:uid="{5343C195-8316-4E7C-AD6C-274B31A1AD09}" name="End Time" dataDxfId="86778" totalsRowDxfId="86777"/>
    <tableColumn id="5" xr3:uid="{A47088D8-F5F2-4076-A9C2-94000CDED915}" name="Break (hrs)" dataDxfId="86776" totalsRowDxfId="86775"/>
    <tableColumn id="6" xr3:uid="{2EB1A5F2-9716-4C16-97F2-725E1E8D1781}" name="Hours worked" totalsRowFunction="sum" dataDxfId="86774">
      <calculatedColumnFormula xml:space="preserve"> AA36 * ( ((AC36 - AB36) * 24 ) - AD36 )</calculatedColumnFormula>
    </tableColumn>
  </tableColumns>
  <tableStyleInfo name="TableStyleLight2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586BA73-D999-4BC3-87ED-4850AFEBB6AD}" name="Table121416171819202315222425262728323337383940213435" displayName="Table121416171819202315222425262728323337383940213435" ref="Z44:AE49" totalsRowCount="1" headerRowDxfId="86773">
  <tableColumns count="6">
    <tableColumn id="1" xr3:uid="{20D60E5A-CF2F-489C-92DF-7AB11B8A6AD4}" name="Shift"/>
    <tableColumn id="2" xr3:uid="{917CDEA3-AFD8-4543-A704-4A67B7BFDA65}" name="Number of employees" totalsRowFunction="sum"/>
    <tableColumn id="3" xr3:uid="{4D1F3B0D-0EF0-4A3A-9A4F-4563DC4274EF}" name="Start Time" dataDxfId="86772" totalsRowDxfId="86771"/>
    <tableColumn id="4" xr3:uid="{248FA3D3-C539-4DF2-9F90-7BC935F398B1}" name="End Time" dataDxfId="86770" totalsRowDxfId="86769"/>
    <tableColumn id="5" xr3:uid="{7A95A8D6-966C-476E-9949-0A37761BA67C}" name="Break (hrs)" dataDxfId="86768" totalsRowDxfId="86767"/>
    <tableColumn id="6" xr3:uid="{221710F2-758A-4446-9E8C-08F2327D66E4}" name="Hours worked" totalsRowFunction="sum" dataDxfId="86766">
      <calculatedColumnFormula xml:space="preserve"> AA45 * ( ((AC45 - AB45) * 24 ) - AD45 )</calculatedColumnFormula>
    </tableColumn>
  </tableColumns>
  <tableStyleInfo name="TableStyleLight2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C23AB67-7A87-474F-880E-0DF745C87430}" name="Table12141617181920231522242526272832333738394021343536" displayName="Table12141617181920231522242526272832333738394021343536" ref="Z53:AE58" totalsRowCount="1" headerRowDxfId="86765">
  <tableColumns count="6">
    <tableColumn id="1" xr3:uid="{52D43F68-158E-4297-A5DA-DDEEA9A19126}" name="Shift"/>
    <tableColumn id="2" xr3:uid="{C848D56B-BF11-4CA1-B665-3FA3F411971B}" name="Number of employees" totalsRowFunction="sum"/>
    <tableColumn id="3" xr3:uid="{D17DEE36-7F8E-49EE-BC0A-D13C4C74A644}" name="Start Time" dataDxfId="86764" totalsRowDxfId="86763"/>
    <tableColumn id="4" xr3:uid="{D618525A-25C1-4BCB-A9D2-90D257BFE0CE}" name="End Time" dataDxfId="86762" totalsRowDxfId="86761"/>
    <tableColumn id="5" xr3:uid="{FAF043FC-5230-4CF2-9236-DFA9388911C7}" name="Break (hrs)" dataDxfId="86760" totalsRowDxfId="86759"/>
    <tableColumn id="6" xr3:uid="{980992B5-CF16-4989-99E9-E2D36B962ED8}" name="Hours worked" totalsRowFunction="sum" dataDxfId="86758">
      <calculatedColumnFormula xml:space="preserve"> AA54 * ( ((AC54 - AB54) * 24 ) - AD54 )</calculatedColumnFormula>
    </tableColumn>
  </tableColumns>
  <tableStyleInfo name="TableStyleLight2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397EB307-655C-4ADD-9800-E5AB2679E2F8}" name="Table1214161718192023152224252627283233373839402134353642" displayName="Table1214161718192023152224252627283233373839402134353642" ref="Z62:AE67" totalsRowCount="1" headerRowDxfId="86757">
  <tableColumns count="6">
    <tableColumn id="1" xr3:uid="{C348B583-BE93-4930-9958-0D804C1819EC}" name="Shift"/>
    <tableColumn id="2" xr3:uid="{148BF598-E75C-4616-B05C-583C064095E7}" name="Number of employees" totalsRowFunction="sum"/>
    <tableColumn id="3" xr3:uid="{0ACAA26F-EC3F-4220-BF83-90C5D46889C8}" name="Start Time" dataDxfId="86756" totalsRowDxfId="86755"/>
    <tableColumn id="4" xr3:uid="{EACF58A7-5A3D-47CD-8973-0CB3046BD07F}" name="End Time" dataDxfId="86754" totalsRowDxfId="86753"/>
    <tableColumn id="5" xr3:uid="{6A11DFED-38AB-4267-A3F1-8180A80D05CC}" name="Break (hrs)" dataDxfId="86752" totalsRowDxfId="86751"/>
    <tableColumn id="6" xr3:uid="{E6B2D7EA-4AB9-4564-A997-E55C4ED5DEE2}" name="Hours worked" totalsRowFunction="sum" dataDxfId="86750">
      <calculatedColumnFormula xml:space="preserve"> AA63 * ( ((AC63 - AB63) * 24 ) - AD63 )</calculatedColumnFormula>
    </tableColumn>
  </tableColumns>
  <tableStyleInfo name="TableStyleLight2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5BB7D904-D522-4F7F-99AB-5667ADCED109}" name="Table121416171819202315222425262728323337383940213435364243" displayName="Table121416171819202315222425262728323337383940213435364243" ref="Z71:AE76" totalsRowCount="1" headerRowDxfId="86749">
  <tableColumns count="6">
    <tableColumn id="1" xr3:uid="{E302B8B8-D759-4B37-8210-B5AE162FC425}" name="Shift"/>
    <tableColumn id="2" xr3:uid="{F246ED98-D3AA-495B-9013-B5F150411254}" name="Number of employees" totalsRowFunction="sum"/>
    <tableColumn id="3" xr3:uid="{5C6B1751-5C3D-4590-AEC5-B5F26021CF69}" name="Start Time" dataDxfId="86748" totalsRowDxfId="86747"/>
    <tableColumn id="4" xr3:uid="{38AEA1C0-AA81-4AE1-AD54-62C0370CCBA6}" name="End Time" dataDxfId="86746" totalsRowDxfId="86745"/>
    <tableColumn id="5" xr3:uid="{A3E06622-6EAB-4A0D-88B3-962BBD477B5B}" name="Break (hrs)" dataDxfId="86744" totalsRowDxfId="86743"/>
    <tableColumn id="6" xr3:uid="{3A0FBE83-EC30-4A5E-BE0D-329B6292A719}" name="Hours worked" totalsRowFunction="sum" dataDxfId="86742">
      <calculatedColumnFormula xml:space="preserve"> AA72 * ( ((AC72 - AB72) * 24 ) - AD72 )</calculatedColumnFormula>
    </tableColumn>
  </tableColumns>
  <tableStyleInfo name="TableStyleLight2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99A7DE30-5C98-4352-9BFC-32AA50E653BB}" name="Table12141617181920231522242526272832333738394021343536424344" displayName="Table12141617181920231522242526272832333738394021343536424344" ref="Z80:AE85" totalsRowCount="1" headerRowDxfId="86741">
  <tableColumns count="6">
    <tableColumn id="1" xr3:uid="{4E88822B-CFB9-4677-9EA4-6FCF97F649C7}" name="Shift"/>
    <tableColumn id="2" xr3:uid="{DF0E1467-EB57-4184-9E7D-C52EDBC1C56E}" name="Number of employees" totalsRowFunction="sum"/>
    <tableColumn id="3" xr3:uid="{5DBF38BC-06E4-4F46-8F8F-E0A61D507FCE}" name="Start Time" dataDxfId="86740" totalsRowDxfId="86739"/>
    <tableColumn id="4" xr3:uid="{A2B9CD00-381D-4D24-A02A-56BCD70F4D70}" name="End Time" dataDxfId="86738" totalsRowDxfId="86737"/>
    <tableColumn id="5" xr3:uid="{87EF4D76-4DE9-4610-97FA-E1170026499D}" name="Break (hrs)" dataDxfId="86736" totalsRowDxfId="86735"/>
    <tableColumn id="6" xr3:uid="{6C979E30-584F-48CB-A1DA-7CF3AD598330}" name="Hours worked" totalsRowFunction="sum" dataDxfId="86734">
      <calculatedColumnFormula xml:space="preserve"> AA81 * ( ((AC81 - AB81) * 24 ) - AD81 )</calculatedColumnFormula>
    </tableColumn>
  </tableColumns>
  <tableStyleInfo name="TableStyleLight2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11DE385D-68EC-403F-ACD6-C00BDBF68C26}" name="Table1214161718192023152224252627283233373839402134353642434445" displayName="Table1214161718192023152224252627283233373839402134353642434445" ref="AH1:AM6" totalsRowCount="1" headerRowDxfId="86733">
  <tableColumns count="6">
    <tableColumn id="1" xr3:uid="{9DD52894-7863-4149-82E9-CF67F299A455}" name="Shift"/>
    <tableColumn id="2" xr3:uid="{FF351412-5A39-4E0A-9D31-E333C9723E16}" name="Number of employees" totalsRowFunction="sum"/>
    <tableColumn id="3" xr3:uid="{F181CA43-BD05-4F46-9DAF-32B01C72BC4E}" name="Start Time" dataDxfId="86732" totalsRowDxfId="86731"/>
    <tableColumn id="4" xr3:uid="{DC844000-939A-4353-AF0C-75B762385D79}" name="End Time" dataDxfId="86730" totalsRowDxfId="86729"/>
    <tableColumn id="5" xr3:uid="{7BE774C7-3EBD-46AE-81B2-A159D3189592}" name="Break (hrs)" dataDxfId="86728" totalsRowDxfId="86727"/>
    <tableColumn id="6" xr3:uid="{1B741437-FAE9-4EA8-AD53-036725BD0DB3}" name="Hours worked" totalsRowFunction="sum" dataDxfId="86726">
      <calculatedColumnFormula xml:space="preserve"> AI2 * ( ((AK2 - AJ2) * 24 ) - AL2 )</calculatedColumnFormula>
    </tableColumn>
  </tableColumns>
  <tableStyleInfo name="TableStyleLight2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56BFD477-EBAF-45FC-B732-2B38FB440766}" name="Table121416171819202315222425262728323337383940213435364243444549" displayName="Table121416171819202315222425262728323337383940213435364243444549" ref="AH8:AM13" totalsRowCount="1" headerRowDxfId="86725">
  <tableColumns count="6">
    <tableColumn id="1" xr3:uid="{0EE72435-4D89-4BF7-9BF1-65271B85F18F}" name="Shift"/>
    <tableColumn id="2" xr3:uid="{A45E9901-14AC-446A-8BFF-F51F92E504F6}" name="Number of employees" totalsRowFunction="sum"/>
    <tableColumn id="3" xr3:uid="{BCA3368D-48B3-4E9C-BC32-EC7C9207E826}" name="Start Time" dataDxfId="86724" totalsRowDxfId="86723"/>
    <tableColumn id="4" xr3:uid="{A80A06E7-04CF-45BF-9EA7-06AA061F7A8B}" name="End Time" dataDxfId="86722" totalsRowDxfId="86721"/>
    <tableColumn id="5" xr3:uid="{F6FD74A4-C1BD-46E8-BEF6-B1704F94E8E1}" name="Break (hrs)" dataDxfId="86720" totalsRowDxfId="86719"/>
    <tableColumn id="6" xr3:uid="{F0C99680-63D1-4FF7-BC44-8E19E12A87C0}" name="Hours worked" totalsRowFunction="sum" dataDxfId="86718">
      <calculatedColumnFormula xml:space="preserve"> AI9 * ( ((AK9 - AJ9) * 24 ) - AL9 )</calculatedColumnFormula>
    </tableColumn>
  </tableColumns>
  <tableStyleInfo name="TableStyleMedium3"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A663AD32-77E8-4F2C-8949-08CD6B26E012}" name="Table12141617181920231522242526272832333738394021343536424344454941" displayName="Table12141617181920231522242526272832333738394021343536424344454941" ref="AH17:AM22" totalsRowCount="1" headerRowDxfId="86717">
  <tableColumns count="6">
    <tableColumn id="1" xr3:uid="{D4FAC9D8-3B9C-40C4-95DE-6B0C0B000405}" name="Shift"/>
    <tableColumn id="2" xr3:uid="{57E50E58-CE56-4F13-BF4E-E79D83DD2BF7}" name="Number of employees" totalsRowFunction="sum"/>
    <tableColumn id="3" xr3:uid="{146BA857-8980-4327-BB0A-B151BFE20BDF}" name="Start Time" dataDxfId="86716" totalsRowDxfId="86715"/>
    <tableColumn id="4" xr3:uid="{D91E3E0A-D410-420C-BC43-DA616CA57C46}" name="End Time" dataDxfId="86714" totalsRowDxfId="86713"/>
    <tableColumn id="5" xr3:uid="{B1148408-0B84-4B8F-8251-38C7A5860696}" name="Break (hrs)" dataDxfId="86712" totalsRowDxfId="86711"/>
    <tableColumn id="6" xr3:uid="{D186C5AA-9B34-43E8-AD90-D289B01D854B}" name="Hours worked" totalsRowFunction="sum" dataDxfId="86710">
      <calculatedColumnFormula xml:space="preserve"> AI18 * ( ((AK18 - AJ18) * 24 ) - AL18 )</calculatedColumnFormula>
    </tableColumn>
  </tableColumns>
  <tableStyleInfo name="TableStyleMedium3"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8D2A8030-1EB0-46C3-81A0-E38C691D1447}" name="Table121416171819202315222425262728323337383940213435364243444549414750" displayName="Table121416171819202315222425262728323337383940213435364243444549414750" ref="AH26:AM31" totalsRowCount="1" headerRowDxfId="86709">
  <tableColumns count="6">
    <tableColumn id="1" xr3:uid="{53A3107D-F275-4EA4-B439-2A0D4AEC3CD6}" name="Shift"/>
    <tableColumn id="2" xr3:uid="{74DD0A59-D410-43B7-99D3-05F3C710FC4A}" name="Number of employees" totalsRowFunction="sum"/>
    <tableColumn id="3" xr3:uid="{99116E02-9C6F-4E30-A69D-FE4C7911107E}" name="Start Time" dataDxfId="86708" totalsRowDxfId="86707"/>
    <tableColumn id="4" xr3:uid="{B5201FC1-6D11-4846-91F0-8838DFAF7099}" name="End Time" dataDxfId="86706" totalsRowDxfId="86705"/>
    <tableColumn id="5" xr3:uid="{DD0E0BEF-045C-4ECD-9122-C4C6B538E6BE}" name="Break (hrs)" dataDxfId="86704" totalsRowDxfId="86703"/>
    <tableColumn id="6" xr3:uid="{AF5F1547-2415-46E1-926A-789165B2D8B7}" name="Hours worked" totalsRowFunction="sum" dataDxfId="86702">
      <calculatedColumnFormula xml:space="preserve"> AI27 * ( ((AK27 - AJ27) * 24 ) - AL27 )</calculatedColumnFormula>
    </tableColumn>
  </tableColumns>
  <tableStyleInfo name="TableStyleMedium3"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487D261F-18E1-4A9D-8BF6-3E528211F7C6}" name="Table12141617181920231522242526272832333738394021343536424344454941475052" displayName="Table12141617181920231522242526272832333738394021343536424344454941475052" ref="AH35:AM40" totalsRowCount="1" headerRowDxfId="86701">
  <tableColumns count="6">
    <tableColumn id="1" xr3:uid="{CC2262DD-7EA5-48D1-8C22-8663A02726BF}" name="Shift"/>
    <tableColumn id="2" xr3:uid="{DBB7DC58-CBCA-47F9-8939-2D64F37E90DB}" name="Number of employees" totalsRowFunction="sum"/>
    <tableColumn id="3" xr3:uid="{B7463D5A-CDB1-4115-9DE0-EA3B760403CD}" name="Start Time" dataDxfId="86700" totalsRowDxfId="86699"/>
    <tableColumn id="4" xr3:uid="{CC15126B-9507-4CA4-9FAA-CE2FE89CA5D0}" name="End Time" dataDxfId="86698" totalsRowDxfId="86697"/>
    <tableColumn id="5" xr3:uid="{106E5139-ED6E-4BB6-B396-0F4895EF7113}" name="Break (hrs)" dataDxfId="86696" totalsRowDxfId="86695"/>
    <tableColumn id="6" xr3:uid="{19B658B9-0035-4254-9CB9-9D0B35DECA01}" name="Hours worked" totalsRowFunction="sum" dataDxfId="86694">
      <calculatedColumnFormula xml:space="preserve"> AI36 * ( ((AK36 - AJ36) * 24 ) - AL36 )</calculatedColumnFormula>
    </tableColumn>
  </tableColumns>
  <tableStyleInfo name="TableStyleMedium3"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2B91421A-6E98-40FC-88EB-60B9CA9E2AE1}" name="Table12141617181920231522242526272832333738394021343536424344454941475053" displayName="Table12141617181920231522242526272832333738394021343536424344454941475053" ref="AH44:AM49" totalsRowCount="1" headerRowDxfId="86693">
  <tableColumns count="6">
    <tableColumn id="1" xr3:uid="{719AB577-4B65-47CE-80BD-2B150F2B0A8F}" name="Shift"/>
    <tableColumn id="2" xr3:uid="{57B86695-0649-4AEF-A738-E650B0EF011D}" name="Number of employees" totalsRowFunction="sum"/>
    <tableColumn id="3" xr3:uid="{041B5D6E-2588-4AAD-9F4A-8021458BE54B}" name="Start Time" dataDxfId="86692" totalsRowDxfId="86691"/>
    <tableColumn id="4" xr3:uid="{8964D09B-F5B2-47AE-8D0D-5A4FCA3BE660}" name="End Time" dataDxfId="86690" totalsRowDxfId="86689"/>
    <tableColumn id="5" xr3:uid="{169D1DB8-8AA3-4BE6-8B4D-FDD4420942EF}" name="Break (hrs)" dataDxfId="86688" totalsRowDxfId="86687"/>
    <tableColumn id="6" xr3:uid="{B78440B1-49CB-455C-9ED6-F676C19842F7}" name="Hours worked" totalsRowFunction="sum" dataDxfId="86686">
      <calculatedColumnFormula xml:space="preserve"> AI45 * ( ((AK45 - AJ45) * 24 ) - AL45 )</calculatedColumnFormula>
    </tableColumn>
  </tableColumns>
  <tableStyleInfo name="TableStyleMedium3"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64C0FAE-E4CB-479B-8962-983D383166B5}" name="Table12141617181920231522242526272832333738394021343536424344454941475054" displayName="Table12141617181920231522242526272832333738394021343536424344454941475054" ref="AH53:AM58" totalsRowCount="1" headerRowDxfId="86685">
  <tableColumns count="6">
    <tableColumn id="1" xr3:uid="{60A64AD9-2575-4DD1-8A96-FD39D397B496}" name="Shift"/>
    <tableColumn id="2" xr3:uid="{291D3117-CB87-4181-BFAE-DBED34A4530C}" name="Number of employees" totalsRowFunction="sum"/>
    <tableColumn id="3" xr3:uid="{F1745381-E16E-4D05-914D-F85C6CCBE923}" name="Start Time" dataDxfId="86684" totalsRowDxfId="86683"/>
    <tableColumn id="4" xr3:uid="{DC5FAB29-4676-4E59-A2E7-970251400F40}" name="End Time" dataDxfId="86682" totalsRowDxfId="86681"/>
    <tableColumn id="5" xr3:uid="{A8F559B0-EC8E-4D9C-A053-77D5B2BD655B}" name="Break (hrs)" dataDxfId="86680" totalsRowDxfId="86679"/>
    <tableColumn id="6" xr3:uid="{A0CC3F6F-29D6-4F5D-AF67-69D0DAFCD2A0}" name="Hours worked" totalsRowFunction="sum" dataDxfId="86678">
      <calculatedColumnFormula xml:space="preserve"> AI54 * ( ((AK54 - AJ54) * 24 ) - AL54 )</calculatedColumnFormula>
    </tableColumn>
  </tableColumns>
  <tableStyleInfo name="TableStyleMedium3"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B9E0E560-0A4C-452E-B921-5CEABC69EB7B}" name="Table121416171819202356" displayName="Table121416171819202356" ref="J71:O78" totalsRowCount="1" headerRowDxfId="86677">
  <tableColumns count="6">
    <tableColumn id="1" xr3:uid="{0FC2829C-EC0F-495C-9C2A-C64A9E1F2780}" name="Shift"/>
    <tableColumn id="2" xr3:uid="{69EAA4CD-ADF6-4AD1-87AE-8926DB987E4C}" name="Number of employees" totalsRowFunction="sum"/>
    <tableColumn id="3" xr3:uid="{F3AF607F-04EB-47B5-99D9-09327D9C5BF1}" name="Start Time" dataDxfId="86676" totalsRowDxfId="86675"/>
    <tableColumn id="4" xr3:uid="{5679E50D-E0D0-4EC7-9DF4-8BC4DBAFF294}" name="End Time" dataDxfId="86674" totalsRowDxfId="86673"/>
    <tableColumn id="5" xr3:uid="{051684DE-A93D-4C02-80D4-152AE7752638}" name="Break (hrs)" dataDxfId="86672" totalsRowDxfId="86671"/>
    <tableColumn id="6" xr3:uid="{CB0B908C-096E-4CCA-952E-C0E776A1BD42}" name="Hours worked" totalsRowFunction="custom" dataDxfId="86670">
      <calculatedColumnFormula xml:space="preserve"> K72 * ( ((M72 - L72) * 24 ) - N72 )</calculatedColumnFormula>
      <totalsRowFormula>O76+O75+O74+O73+O72</totalsRowFormula>
    </tableColumn>
  </tableColumns>
  <tableStyleInfo name="TableStyleLight21"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F822696-1A41-45A7-AE56-88D514054A31}" name="Table1214161718192023152224252627283233373839402134353642434445494147505458" displayName="Table1214161718192023152224252627283233373839402134353642434445494147505458" ref="AH62:AM67" totalsRowCount="1" headerRowDxfId="86669">
  <tableColumns count="6">
    <tableColumn id="1" xr3:uid="{85610B06-912C-40B7-B466-F4B92A1C0247}" name="Shift"/>
    <tableColumn id="2" xr3:uid="{7E25D1CE-C928-4053-83AB-C1165905CEB0}" name="Number of employees" totalsRowFunction="sum"/>
    <tableColumn id="3" xr3:uid="{C035B02D-9C04-4F6D-91EF-F4147D3E5D58}" name="Start Time" dataDxfId="86668" totalsRowDxfId="86667"/>
    <tableColumn id="4" xr3:uid="{1DCB4379-981C-4518-BB30-5B16EFDD9BC4}" name="End Time" dataDxfId="86666" totalsRowDxfId="86665"/>
    <tableColumn id="5" xr3:uid="{89CB96D5-B1FD-422F-AA97-7F3EE35FEEB4}" name="Break (hrs)" dataDxfId="86664" totalsRowDxfId="86663"/>
    <tableColumn id="6" xr3:uid="{17831019-FA8F-44C8-A447-46412530AB8F}" name="Hours worked" totalsRowFunction="sum" dataDxfId="86662">
      <calculatedColumnFormula xml:space="preserve"> AI63 * ( ((AK63 - AJ63) * 24 ) - AL63 )</calculatedColumnFormula>
    </tableColumn>
  </tableColumns>
  <tableStyleInfo name="TableStyleMedium3"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FADA63CE-5B47-4D01-924B-C8CCB7C804C9}" name="Table121416171819202315222425262728323337383940213435364243444549414750545847" displayName="Table121416171819202315222425262728323337383940213435364243444549414750545847" ref="AH71:AM76" totalsRowCount="1" headerRowDxfId="86661">
  <tableColumns count="6">
    <tableColumn id="1" xr3:uid="{303CF41F-D6B9-45F4-8632-C0FDFF2E8845}" name="Shift"/>
    <tableColumn id="2" xr3:uid="{1E9340A4-0407-447E-9DA2-08AA66C1367A}" name="Number of employees" totalsRowFunction="sum"/>
    <tableColumn id="3" xr3:uid="{97BC2012-FA94-4DAA-B111-A014FB161CD9}" name="Start Time" dataDxfId="86660" totalsRowDxfId="86659"/>
    <tableColumn id="4" xr3:uid="{1C1E55C0-53EB-4BC2-A2BB-B75D5DB86BED}" name="End Time" dataDxfId="86658" totalsRowDxfId="86657"/>
    <tableColumn id="5" xr3:uid="{A79C9D3A-9B94-4DB3-A0CC-EFAAB7BD62C4}" name="Break (hrs)" dataDxfId="86656" totalsRowDxfId="86655"/>
    <tableColumn id="6" xr3:uid="{4CFE2386-862C-45D1-A8FA-6BAA9AA9DDD9}" name="Hours worked" totalsRowFunction="sum" dataDxfId="86654">
      <calculatedColumnFormula xml:space="preserve"> AI72 * ( ((AK72 - AJ72) * 24 ) - AL72 )</calculatedColumnFormula>
    </tableColumn>
  </tableColumns>
  <tableStyleInfo name="TableStyleMedium3"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13A6B14C-8F09-45A9-BEF7-8BADA5F261FB}" name="Table121416171819202315222425262728323337383940213435364243444549414750545851" displayName="Table121416171819202315222425262728323337383940213435364243444549414750545851" ref="AH80:AM85" totalsRowCount="1" headerRowDxfId="86653">
  <tableColumns count="6">
    <tableColumn id="1" xr3:uid="{39FBC564-9174-4CBB-925F-FF0A4840793A}" name="Shift"/>
    <tableColumn id="2" xr3:uid="{EF332C59-E983-4004-BBEC-70F0A607DA3B}" name="Number of employees" totalsRowFunction="sum"/>
    <tableColumn id="3" xr3:uid="{82A2070E-485A-4CA2-A5EC-1316F1F39526}" name="Start Time" dataDxfId="86652" totalsRowDxfId="86651"/>
    <tableColumn id="4" xr3:uid="{50655A47-057B-4CA7-8E61-F667D9E659E8}" name="End Time" dataDxfId="86650" totalsRowDxfId="86649"/>
    <tableColumn id="5" xr3:uid="{5C68B5FB-7726-424D-9DB8-11EC2447382D}" name="Break (hrs)" dataDxfId="86648" totalsRowDxfId="86647"/>
    <tableColumn id="6" xr3:uid="{694FB556-EAD1-43CC-A9C7-E83D83EF5624}" name="Hours worked" totalsRowFunction="sum" dataDxfId="86646">
      <calculatedColumnFormula xml:space="preserve"> AI81 * ( ((AK81 - AJ81) * 24 ) - AL81 )</calculatedColumnFormula>
    </tableColumn>
  </tableColumns>
  <tableStyleInfo name="TableStyleMedium3"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42BF46ED-083B-4387-B96E-B1C9B67F8BA4}" name="Table12141617181920231522242526272832333738394021343536424344454941475054585155" displayName="Table12141617181920231522242526272832333738394021343536424344454941475054585155" ref="AP1:AU6" totalsRowCount="1" headerRowDxfId="86645">
  <tableColumns count="6">
    <tableColumn id="1" xr3:uid="{F1F21683-41A0-4110-B6D8-A3D0F1361E11}" name="Shift"/>
    <tableColumn id="2" xr3:uid="{E4BAB948-B44F-4B8E-9C18-8E86C8E51BEC}" name="Number of employees" totalsRowFunction="sum"/>
    <tableColumn id="3" xr3:uid="{69093471-D09E-40CB-9EBE-79FED926C652}" name="Start Time" dataDxfId="86644" totalsRowDxfId="86643"/>
    <tableColumn id="4" xr3:uid="{973B2ED7-B9B9-4C40-8EC4-1B1E5CBC829E}" name="End Time" dataDxfId="86642" totalsRowDxfId="86641"/>
    <tableColumn id="5" xr3:uid="{44C5854E-8459-4DAF-BFFE-4FEB2BA86D83}" name="Break (hrs)" dataDxfId="86640" totalsRowDxfId="86639"/>
    <tableColumn id="6" xr3:uid="{6A90DAC6-F5F9-456E-9DFD-C05F76FA09F9}" name="Hours worked" totalsRowFunction="sum" dataDxfId="86638">
      <calculatedColumnFormula xml:space="preserve"> AQ2 * ( ((AS2 - AR2) * 24 ) - AT2 )</calculatedColumnFormula>
    </tableColumn>
  </tableColumns>
  <tableStyleInfo name="TableStyleMedium3"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E6B6797-B318-42AF-9B90-185AE63E3A22}" name="Table121416171819202315222425262728323337383940213435364243444549414750545851557" displayName="Table121416171819202315222425262728323337383940213435364243444549414750545851557" ref="AP8:AU13" totalsRowCount="1" headerRowDxfId="86637">
  <tableColumns count="6">
    <tableColumn id="1" xr3:uid="{04FD86EF-0501-4B8F-B022-CC19BA25188D}" name="Shift"/>
    <tableColumn id="2" xr3:uid="{0C224CF4-3A0E-49D0-B857-CC71B0ECE642}" name="Number of employees" totalsRowFunction="sum"/>
    <tableColumn id="3" xr3:uid="{AB76F8F5-9E5A-40B7-B022-22B0167CFCE3}" name="Start Time" dataDxfId="86636" totalsRowDxfId="86635"/>
    <tableColumn id="4" xr3:uid="{FA217944-5C2E-46FB-ACBE-6B0C5F472F22}" name="End Time" dataDxfId="86634" totalsRowDxfId="86633"/>
    <tableColumn id="5" xr3:uid="{9E253893-6027-4B50-8B3F-F793A8D8F3D8}" name="Break (hrs)" dataDxfId="86632" totalsRowDxfId="86631"/>
    <tableColumn id="6" xr3:uid="{59FBF1BD-BCEA-4C06-AFE2-FFFEFC6154A8}" name="Hours worked" totalsRowFunction="sum" dataDxfId="86630">
      <calculatedColumnFormula xml:space="preserve"> AQ9 * ( ((AS9 - AR9) * 24 ) - AT9 )</calculatedColumnFormula>
    </tableColumn>
  </tableColumns>
  <tableStyleInfo name="TableStyleMedium3"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D2C3CAA9-ABDB-4547-A533-13A0BD9789AE}" name="Table1214161718192023152224252627283233373839402134353642434445494147505458515546" displayName="Table1214161718192023152224252627283233373839402134353642434445494147505458515546" ref="AP17:AU22" totalsRowCount="1" headerRowDxfId="86629">
  <tableColumns count="6">
    <tableColumn id="1" xr3:uid="{C9DDEF49-6828-4CA6-A97C-48D211FB7C8B}" name="Shift"/>
    <tableColumn id="2" xr3:uid="{4619A2A3-DB45-485B-AC14-9B54A16B3045}" name="Number of employees" totalsRowFunction="sum"/>
    <tableColumn id="3" xr3:uid="{B7D8BA21-0E71-4AF3-AB02-E6034D8620C2}" name="Start Time" dataDxfId="86628" totalsRowDxfId="86627"/>
    <tableColumn id="4" xr3:uid="{AD778193-7709-480D-AAE1-AF56BA57A1F7}" name="End Time" dataDxfId="86626" totalsRowDxfId="86625"/>
    <tableColumn id="5" xr3:uid="{70398BDA-3620-48BE-B135-A90905CBA016}" name="Break (hrs)" dataDxfId="86624" totalsRowDxfId="86623"/>
    <tableColumn id="6" xr3:uid="{88C58E74-A305-4263-9906-9E4A9F03B725}" name="Hours worked" totalsRowFunction="sum" dataDxfId="86622">
      <calculatedColumnFormula xml:space="preserve"> AQ18 * ( ((AS18 - AR18) * 24 ) - AT18 )</calculatedColumnFormula>
    </tableColumn>
  </tableColumns>
  <tableStyleInfo name="TableStyleMedium3"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1D102142-214A-47D7-8DCB-E1F6DDBAF2DF}" name="Table1214161718192023152224252627283233373839402134353642434445494147505458515559" displayName="Table1214161718192023152224252627283233373839402134353642434445494147505458515559" ref="AP26:AU31" totalsRowCount="1" headerRowDxfId="86621">
  <tableColumns count="6">
    <tableColumn id="1" xr3:uid="{3FC39286-B27C-4DA4-86AC-A91ADC0E21E9}" name="Shift"/>
    <tableColumn id="2" xr3:uid="{A0F0ED81-DD88-4C09-9124-9FEBD1D6F756}" name="Number of employees" totalsRowFunction="sum"/>
    <tableColumn id="3" xr3:uid="{BBCB48E6-A134-4BC4-91E2-718189DC17DA}" name="Start Time" dataDxfId="86620" totalsRowDxfId="86619"/>
    <tableColumn id="4" xr3:uid="{09E34559-5129-4FB9-A192-1466589CCB67}" name="End Time" dataDxfId="86618" totalsRowDxfId="86617"/>
    <tableColumn id="5" xr3:uid="{774149D3-A9FA-41B6-A3C2-38BDA0DD3AB6}" name="Break (hrs)" dataDxfId="86616" totalsRowDxfId="86615"/>
    <tableColumn id="6" xr3:uid="{2AD0241F-FC4F-4B16-B386-BBFD68C29759}" name="Hours worked" totalsRowFunction="sum" dataDxfId="86614">
      <calculatedColumnFormula xml:space="preserve"> AQ27 * ( ((AS27 - AR27) * 24 ) - AT27 )</calculatedColumnFormula>
    </tableColumn>
  </tableColumns>
  <tableStyleInfo name="TableStyleMedium3"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ED159C7A-BF49-456A-96E4-455A22B000D0}" name="Table1214161718192023152224252627283233373839402134353642434445494147505458515561" displayName="Table1214161718192023152224252627283233373839402134353642434445494147505458515561" ref="AP35:AU40" totalsRowCount="1" headerRowDxfId="86613">
  <tableColumns count="6">
    <tableColumn id="1" xr3:uid="{13C2C343-C3CF-431F-913A-5E074245F04D}" name="Shift"/>
    <tableColumn id="2" xr3:uid="{769BBD27-690C-4A29-BEB7-85C947660AF8}" name="Number of employees" totalsRowFunction="sum"/>
    <tableColumn id="3" xr3:uid="{0C55B937-D1A2-49BC-A98F-213B80042FAE}" name="Start Time" dataDxfId="86612" totalsRowDxfId="86611"/>
    <tableColumn id="4" xr3:uid="{EAAAACB4-2FB2-47AF-B2C2-93658FD44848}" name="End Time" dataDxfId="86610" totalsRowDxfId="86609"/>
    <tableColumn id="5" xr3:uid="{155AB266-F522-4D5B-BB47-ADF22F56E7B3}" name="Break (hrs)" dataDxfId="86608" totalsRowDxfId="86607"/>
    <tableColumn id="6" xr3:uid="{AC36C4A0-827E-46EB-81C0-F809C2262A40}" name="Hours worked" totalsRowFunction="sum" dataDxfId="86606">
      <calculatedColumnFormula xml:space="preserve"> AQ36 * ( ((AS36 - AR36) * 24 ) - AT36 )</calculatedColumnFormula>
    </tableColumn>
  </tableColumns>
  <tableStyleInfo name="TableStyleMedium3"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7546E764-B5CE-4AA0-BE06-1B0F7D412BF0}" name="Table1214161718192023152224252627283233373839402134353642434445494147505458515562" displayName="Table1214161718192023152224252627283233373839402134353642434445494147505458515562" ref="AP44:AU49" totalsRowCount="1" headerRowDxfId="86605">
  <tableColumns count="6">
    <tableColumn id="1" xr3:uid="{17B5BF99-2CF2-4882-A19A-3F40907ACC95}" name="Shift"/>
    <tableColumn id="2" xr3:uid="{5CE8AE79-1B59-4AE3-A91F-62202D3B7CF2}" name="Number of employees" totalsRowFunction="sum"/>
    <tableColumn id="3" xr3:uid="{1CC75048-1CF7-420D-AF77-8079BFE51654}" name="Start Time" dataDxfId="86604" totalsRowDxfId="86603"/>
    <tableColumn id="4" xr3:uid="{EA134AD4-CC1C-42BA-81E7-CE4FFA413F1E}" name="End Time" dataDxfId="86602" totalsRowDxfId="86601"/>
    <tableColumn id="5" xr3:uid="{C628238B-B9AC-4CA1-93E3-C7C36F5DE0E5}" name="Break (hrs)" dataDxfId="86600" totalsRowDxfId="86599"/>
    <tableColumn id="6" xr3:uid="{BB44FB0D-572E-4279-A930-196BD87AC101}" name="Hours worked" totalsRowFunction="sum" dataDxfId="86598">
      <calculatedColumnFormula xml:space="preserve"> AQ45 * ( ((AS45 - AR45) * 24 ) - AT45 )</calculatedColumnFormula>
    </tableColumn>
  </tableColumns>
  <tableStyleInfo name="TableStyleMedium3"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B21DB72E-2514-4A80-9EC2-210640E57759}" name="Table1214161718192023152224252627283233373839402134353642434445494147505458515563" displayName="Table1214161718192023152224252627283233373839402134353642434445494147505458515563" ref="AP53:AU58" totalsRowCount="1" headerRowDxfId="86597">
  <tableColumns count="6">
    <tableColumn id="1" xr3:uid="{65ECF2EB-69B7-4EA8-8788-9A003FD252BE}" name="Shift"/>
    <tableColumn id="2" xr3:uid="{AD9A729B-DAC2-439A-A03C-E51240B442E6}" name="Number of employees" totalsRowFunction="sum"/>
    <tableColumn id="3" xr3:uid="{9F021514-FEE8-475E-85A8-36A528982711}" name="Start Time" dataDxfId="86596" totalsRowDxfId="86595"/>
    <tableColumn id="4" xr3:uid="{718E7040-275F-4BBE-91DC-5A785BC18F03}" name="End Time" dataDxfId="86594" totalsRowDxfId="86593"/>
    <tableColumn id="5" xr3:uid="{97C30B4B-959A-4031-82A7-E2E2F2FA85AF}" name="Break (hrs)" dataDxfId="86592" totalsRowDxfId="86591"/>
    <tableColumn id="6" xr3:uid="{9F844727-BC9E-4534-804F-11CE693B90EA}" name="Hours worked" totalsRowFunction="sum" dataDxfId="86590">
      <calculatedColumnFormula xml:space="preserve"> AQ54 * ( ((AS54 - AR54) * 24 ) - AT54 )</calculatedColumnFormula>
    </tableColumn>
  </tableColumns>
  <tableStyleInfo name="TableStyleMedium3"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CD35B8AD-C381-4E1F-B6DE-CB6870E415D6}" name="Table1214161718192023152224252627283233373839402134353642434445494147505458515564" displayName="Table1214161718192023152224252627283233373839402134353642434445494147505458515564" ref="AP62:AU67" totalsRowCount="1" headerRowDxfId="86589">
  <tableColumns count="6">
    <tableColumn id="1" xr3:uid="{60ED07F7-1E21-4BF3-AED4-6A22A14628AB}" name="Shift"/>
    <tableColumn id="2" xr3:uid="{796A5BC2-93E2-4C92-9006-B136599EF21A}" name="Number of employees" totalsRowFunction="sum"/>
    <tableColumn id="3" xr3:uid="{7D793D1D-9FFD-442D-AFD0-8BABDF93E477}" name="Start Time" dataDxfId="86588" totalsRowDxfId="86587"/>
    <tableColumn id="4" xr3:uid="{251EBA84-07E5-418A-91D5-58CDA816054F}" name="End Time" dataDxfId="86586" totalsRowDxfId="86585"/>
    <tableColumn id="5" xr3:uid="{2AA0985D-CB50-426B-98FB-3B64C73E0B71}" name="Break (hrs)" dataDxfId="86584" totalsRowDxfId="86583"/>
    <tableColumn id="6" xr3:uid="{CD0B1063-D272-4E04-8EC4-9DC2F4827C56}" name="Hours worked" totalsRowFunction="sum" dataDxfId="86582">
      <calculatedColumnFormula xml:space="preserve"> AQ63 * ( ((AS63 - AR63) * 24 ) - AT63 )</calculatedColumnFormula>
    </tableColumn>
  </tableColumns>
  <tableStyleInfo name="TableStyleMedium3"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8B5EB77B-94F0-4CBC-951E-235A5CB304E5}" name="Table1214161718192023152224252627283233373839402134353642434445494147505458515565" displayName="Table1214161718192023152224252627283233373839402134353642434445494147505458515565" ref="AP71:AU76" totalsRowCount="1" headerRowDxfId="86581">
  <tableColumns count="6">
    <tableColumn id="1" xr3:uid="{9862BB24-A5B3-4BB3-865D-5CCFF56D533A}" name="Shift"/>
    <tableColumn id="2" xr3:uid="{2FEB4E39-B76C-4B31-BA05-0B22A084639B}" name="Number of employees" totalsRowFunction="sum"/>
    <tableColumn id="3" xr3:uid="{B7156599-4B53-444F-AE92-78D1F749C13F}" name="Start Time" dataDxfId="86580" totalsRowDxfId="86579"/>
    <tableColumn id="4" xr3:uid="{2CC02D95-CD15-4724-81C7-67DB91BC3C40}" name="End Time" dataDxfId="86578" totalsRowDxfId="86577"/>
    <tableColumn id="5" xr3:uid="{93B5E8D8-4354-4A0B-BB1C-5BCA97B17866}" name="Break (hrs)" dataDxfId="86576" totalsRowDxfId="86575"/>
    <tableColumn id="6" xr3:uid="{380947FD-DEDB-4650-9ED3-2E4688A8A936}" name="Hours worked" totalsRowFunction="sum" dataDxfId="86574">
      <calculatedColumnFormula xml:space="preserve"> AQ72 * ( ((AS72 - AR72) * 24 ) - AT72 )</calculatedColumnFormula>
    </tableColumn>
  </tableColumns>
  <tableStyleInfo name="TableStyleMedium3"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442475C8-3D5C-4EBA-A76B-38D74F97BA7C}" name="Table1214161718192023152224252627283233373839402134353642434445494147505458515566" displayName="Table1214161718192023152224252627283233373839402134353642434445494147505458515566" ref="AP80:AU85" totalsRowCount="1" headerRowDxfId="86573">
  <tableColumns count="6">
    <tableColumn id="1" xr3:uid="{C9CBD364-38C5-401E-B5E6-0F066EA86AFB}" name="Shift"/>
    <tableColumn id="2" xr3:uid="{73DE899E-94AC-42AE-977B-141132407849}" name="Number of employees" totalsRowFunction="sum"/>
    <tableColumn id="3" xr3:uid="{58CF22FF-5D5A-4436-B8B5-937AAFCE90FB}" name="Start Time" dataDxfId="86572" totalsRowDxfId="86571"/>
    <tableColumn id="4" xr3:uid="{94B92319-7D26-41CD-BE6D-09300A00A1A9}" name="End Time" dataDxfId="86570" totalsRowDxfId="86569"/>
    <tableColumn id="5" xr3:uid="{DB9FA627-1D90-4488-944B-6FABEF7DC41F}" name="Break (hrs)" dataDxfId="86568" totalsRowDxfId="86567"/>
    <tableColumn id="6" xr3:uid="{73C18310-9490-4DBD-AFE1-7A3D140D919A}" name="Hours worked" totalsRowFunction="sum" dataDxfId="86566">
      <calculatedColumnFormula xml:space="preserve"> AQ81 * ( ((AS81 - AR81) * 24 ) - AT81 )</calculatedColumnFormula>
    </tableColumn>
  </tableColumns>
  <tableStyleInfo name="TableStyleMedium3"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18ED3B5F-3709-46AA-83DC-2A90513B743C}" name="Table1214161718192023152224252627283233373839402134353642434445494147505458515567" displayName="Table1214161718192023152224252627283233373839402134353642434445494147505458515567" ref="AX1:BC6" totalsRowCount="1" headerRowDxfId="86565">
  <tableColumns count="6">
    <tableColumn id="1" xr3:uid="{ABE3D82F-B4EA-456B-9F15-317C29376392}" name="Shift"/>
    <tableColumn id="2" xr3:uid="{7E293084-4FEE-4879-BB52-4B2FD3227A3D}" name="Number of employees" totalsRowFunction="sum"/>
    <tableColumn id="3" xr3:uid="{46808D77-8C53-4797-AFCF-8593FD45A19B}" name="Start Time" dataDxfId="86564" totalsRowDxfId="86563"/>
    <tableColumn id="4" xr3:uid="{CF3639D8-8167-456A-A870-6C4D3D8312D7}" name="End Time" dataDxfId="86562" totalsRowDxfId="86561"/>
    <tableColumn id="5" xr3:uid="{80D6CE4C-9BAF-4B0D-BD0A-C422E788497E}" name="Break (hrs)" dataDxfId="86560" totalsRowDxfId="86559"/>
    <tableColumn id="6" xr3:uid="{BBEE8A26-A1FA-4A46-B63E-B23B8867B33E}" name="Hours worked" totalsRowFunction="sum" dataDxfId="86558">
      <calculatedColumnFormula xml:space="preserve"> AY2 * ( ((BA2 - AZ2) * 24 ) - BB2 )</calculatedColumnFormula>
    </tableColumn>
  </tableColumns>
  <tableStyleInfo name="TableStyleMedium3"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879A9B3D-5EC3-42B5-BEE7-207DEAB56232}" name="Table1214161718192023152224252627283233373839402134353642434445494147505458515568" displayName="Table1214161718192023152224252627283233373839402134353642434445494147505458515568" ref="AX8:BC13" totalsRowCount="1" headerRowDxfId="86557">
  <tableColumns count="6">
    <tableColumn id="1" xr3:uid="{E46621E0-9958-47AF-A66D-5C02A2655D49}" name="Shift"/>
    <tableColumn id="2" xr3:uid="{F367F38F-9D03-47D0-BE08-8A08E2A79549}" name="Number of employees" totalsRowFunction="sum"/>
    <tableColumn id="3" xr3:uid="{1F923C3C-228F-4EC2-91A5-9C1B9F109EA9}" name="Start Time" dataDxfId="86556" totalsRowDxfId="86555"/>
    <tableColumn id="4" xr3:uid="{8D1BD253-4EFE-47E8-A5FC-CD63BF13EE99}" name="End Time" dataDxfId="86554" totalsRowDxfId="86553"/>
    <tableColumn id="5" xr3:uid="{D05D26B0-4914-4406-8AA9-99CC38DE54CA}" name="Break (hrs)" dataDxfId="86552" totalsRowDxfId="86551"/>
    <tableColumn id="6" xr3:uid="{10062084-06B4-4F82-9020-93D616FB607C}" name="Hours worked" totalsRowFunction="sum" dataDxfId="86550">
      <calculatedColumnFormula xml:space="preserve"> AY9 * ( ((BA9 - AZ9) * 24 ) - BB9 )</calculatedColumnFormula>
    </tableColumn>
  </tableColumns>
  <tableStyleInfo name="TableStyleMedium3"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38250A18-0CB7-45ED-80F0-8DCD8E99B5F9}" name="Table1214161718192023152224252627283233373839402134353642434445494147505458515569" displayName="Table1214161718192023152224252627283233373839402134353642434445494147505458515569" ref="AX17:BC22" totalsRowCount="1" headerRowDxfId="86549">
  <tableColumns count="6">
    <tableColumn id="1" xr3:uid="{9D25BAEA-6B37-4DC6-8D06-2D6534D95E88}" name="Shift"/>
    <tableColumn id="2" xr3:uid="{B4A56BB7-C25F-41CE-A08F-7C255B5B8207}" name="Number of employees" totalsRowFunction="sum"/>
    <tableColumn id="3" xr3:uid="{50BBC0D8-E007-48E0-944E-DB8581C69C1D}" name="Start Time" dataDxfId="86548" totalsRowDxfId="86547"/>
    <tableColumn id="4" xr3:uid="{38FA7989-FFAB-464F-8714-7A648E081521}" name="End Time" dataDxfId="86546" totalsRowDxfId="86545"/>
    <tableColumn id="5" xr3:uid="{5107D08A-47DF-4588-9060-3084B8B6D103}" name="Break (hrs)" dataDxfId="86544" totalsRowDxfId="86543"/>
    <tableColumn id="6" xr3:uid="{383500A2-E622-4733-A2F4-B047E5956028}" name="Hours worked" totalsRowFunction="sum" dataDxfId="86542">
      <calculatedColumnFormula xml:space="preserve"> AY18 * ( ((BA18 - AZ18) * 24 ) - BB18 )</calculatedColumnFormula>
    </tableColumn>
  </tableColumns>
  <tableStyleInfo name="TableStyleMedium3"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5880F1FB-2BA4-4B81-B2E5-5C3D74EE4A13}" name="Table1214161718192023152224252627283233373839402134353642434445494147505458515570" displayName="Table1214161718192023152224252627283233373839402134353642434445494147505458515570" ref="AX26:BC31" totalsRowCount="1" headerRowDxfId="86541">
  <tableColumns count="6">
    <tableColumn id="1" xr3:uid="{688BAD29-3BDA-4E3B-A8E2-5420DFE48E9C}" name="Shift"/>
    <tableColumn id="2" xr3:uid="{70BF9A58-AAAD-497D-9B50-055E614E6711}" name="Number of employees" totalsRowFunction="sum"/>
    <tableColumn id="3" xr3:uid="{B185E2AE-7D5D-4DC3-B38F-37CB1B25C519}" name="Start Time" dataDxfId="86540" totalsRowDxfId="86539"/>
    <tableColumn id="4" xr3:uid="{56CA2674-B466-4124-877A-7D8DC9EE3367}" name="End Time" dataDxfId="86538" totalsRowDxfId="86537"/>
    <tableColumn id="5" xr3:uid="{F00B671E-B578-4C85-BE7A-50C1201504DB}" name="Break (hrs)" dataDxfId="86536" totalsRowDxfId="86535"/>
    <tableColumn id="6" xr3:uid="{E56BB6C0-128B-4D3F-8D8E-A1E86726C00B}" name="Hours worked" totalsRowFunction="sum" dataDxfId="86534">
      <calculatedColumnFormula xml:space="preserve"> AY27 * ( ((BA27 - AZ27) * 24 ) - BB27 )</calculatedColumnFormula>
    </tableColumn>
  </tableColumns>
  <tableStyleInfo name="TableStyleMedium3"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4BD1F8B8-CE7D-48AE-8711-D138ED6AB655}" name="Table1214161718192023152224252627283233373839402134353642434445494147505458515571" displayName="Table1214161718192023152224252627283233373839402134353642434445494147505458515571" ref="AX35:BC40" totalsRowCount="1" headerRowDxfId="86533">
  <tableColumns count="6">
    <tableColumn id="1" xr3:uid="{745D02A1-F8D3-4235-9A4F-9878D6FA395E}" name="Shift"/>
    <tableColumn id="2" xr3:uid="{E8F39D5F-8A62-4359-8019-C8340D40EAC7}" name="Number of employees" totalsRowFunction="sum"/>
    <tableColumn id="3" xr3:uid="{8AE30670-BF5C-4EFF-AE81-9B217A73FFBC}" name="Start Time" dataDxfId="86532" totalsRowDxfId="86531"/>
    <tableColumn id="4" xr3:uid="{73A44DCE-8CC2-4CEE-84A0-E1B8E423A1B3}" name="End Time" dataDxfId="86530" totalsRowDxfId="86529"/>
    <tableColumn id="5" xr3:uid="{C71038EA-933E-4E7B-BF25-27D536D9EA7F}" name="Break (hrs)" dataDxfId="86528" totalsRowDxfId="86527"/>
    <tableColumn id="6" xr3:uid="{0E71BF77-4E8F-4936-8A98-17137DDEA825}" name="Hours worked" totalsRowFunction="sum" dataDxfId="86526">
      <calculatedColumnFormula xml:space="preserve"> AY36 * ( ((BA36 - AZ36) * 24 ) - BB36 )</calculatedColumnFormula>
    </tableColumn>
  </tableColumns>
  <tableStyleInfo name="TableStyleMedium3"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2D96FFA7-7564-4216-8AEB-B6B70FD90A72}" name="Table1214161718192023152224252627283233373839402134353642434445494147505458515572" displayName="Table1214161718192023152224252627283233373839402134353642434445494147505458515572" ref="AX44:BC49" totalsRowCount="1" headerRowDxfId="86525">
  <tableColumns count="6">
    <tableColumn id="1" xr3:uid="{6C6FBFD2-1D2B-4C30-83F6-E963930F1CA6}" name="Shift"/>
    <tableColumn id="2" xr3:uid="{D1610FCD-712B-45E9-AEC7-F09BEB197C28}" name="Number of employees" totalsRowFunction="sum"/>
    <tableColumn id="3" xr3:uid="{A1B511B3-EA3C-4A3F-9059-DBC079236602}" name="Start Time" dataDxfId="86524" totalsRowDxfId="86523"/>
    <tableColumn id="4" xr3:uid="{72A7FF74-8A5E-4EF7-8D86-9D7566DAA9C4}" name="End Time" dataDxfId="86522" totalsRowDxfId="86521"/>
    <tableColumn id="5" xr3:uid="{73612CC3-FBD7-4775-92FE-EE9B95975971}" name="Break (hrs)" dataDxfId="86520" totalsRowDxfId="86519"/>
    <tableColumn id="6" xr3:uid="{063D10E1-B588-48E8-942B-5858F419E460}" name="Hours worked" totalsRowFunction="sum" dataDxfId="86518">
      <calculatedColumnFormula xml:space="preserve"> AY45 * ( ((BA45 - AZ45) * 24 ) - BB45 )</calculatedColumnFormula>
    </tableColumn>
  </tableColumns>
  <tableStyleInfo name="TableStyleMedium3"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3F58DDD4-8BAF-452A-98C7-A6B0BE28D221}" name="Table1214161718192023152224252627283233373839402134353642434445494147505458515573" displayName="Table1214161718192023152224252627283233373839402134353642434445494147505458515573" ref="AX53:BC58" totalsRowCount="1" headerRowDxfId="86517">
  <tableColumns count="6">
    <tableColumn id="1" xr3:uid="{D6774DB6-61FF-4A8B-9EA5-16EFDF837053}" name="Shift"/>
    <tableColumn id="2" xr3:uid="{53996059-A279-49DB-9DFB-C976479AFCFC}" name="Number of employees" totalsRowFunction="sum"/>
    <tableColumn id="3" xr3:uid="{3FE417D9-EB88-43E2-AC16-B672D74B2BE2}" name="Start Time" dataDxfId="86516" totalsRowDxfId="86515"/>
    <tableColumn id="4" xr3:uid="{0953DD78-5D63-4887-99A7-295A1507386E}" name="End Time" dataDxfId="86514" totalsRowDxfId="86513"/>
    <tableColumn id="5" xr3:uid="{AC77903F-54CF-4943-9E9C-8B4FCB3B3A05}" name="Break (hrs)" dataDxfId="86512" totalsRowDxfId="86511"/>
    <tableColumn id="6" xr3:uid="{2D098EF8-C85C-4800-9D4C-94CE6B65E811}" name="Hours worked" totalsRowFunction="sum" dataDxfId="86510">
      <calculatedColumnFormula xml:space="preserve"> AY54 * ( ((BA54 - AZ54) * 24 ) - BB54 )</calculatedColumnFormula>
    </tableColumn>
  </tableColumns>
  <tableStyleInfo name="TableStyleMedium3"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C31A4B4E-3BA1-4126-9B86-751DF28EA561}" name="Table1214161718192023152224252627283233373839402134353642434445494147505458515574" displayName="Table1214161718192023152224252627283233373839402134353642434445494147505458515574" ref="AX62:BC67" totalsRowCount="1" headerRowDxfId="86509">
  <tableColumns count="6">
    <tableColumn id="1" xr3:uid="{683BF444-49D2-400A-9002-16ECACE13D9B}" name="Shift"/>
    <tableColumn id="2" xr3:uid="{7B358B02-C334-4FD4-A2B0-AC7C85037966}" name="Number of employees" totalsRowFunction="sum"/>
    <tableColumn id="3" xr3:uid="{A9D8284C-4033-49FA-B564-7E06E71A3E34}" name="Start Time" dataDxfId="86508" totalsRowDxfId="86507"/>
    <tableColumn id="4" xr3:uid="{A50077CA-B74B-4DFE-8171-244AC74FE120}" name="End Time" dataDxfId="86506" totalsRowDxfId="86505"/>
    <tableColumn id="5" xr3:uid="{02CFCC41-8C33-4346-A98B-096138F012B8}" name="Break (hrs)" dataDxfId="86504" totalsRowDxfId="86503"/>
    <tableColumn id="6" xr3:uid="{32BA7BBC-1B47-411C-8E30-F7AF9F3B88A3}" name="Hours worked" totalsRowFunction="sum" dataDxfId="86502">
      <calculatedColumnFormula xml:space="preserve"> AY63 * ( ((BA63 - AZ63) * 24 ) - BB63 )</calculatedColumnFormula>
    </tableColumn>
  </tableColumns>
  <tableStyleInfo name="TableStyleMedium3"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A18AF1E2-E0FF-4904-A8FC-BCC5A52569D9}" name="Table1214161718192023152224252627283233373839402134353642434445494147505458515575" displayName="Table1214161718192023152224252627283233373839402134353642434445494147505458515575" ref="AX71:BC76" totalsRowCount="1" headerRowDxfId="86501">
  <tableColumns count="6">
    <tableColumn id="1" xr3:uid="{0CD6604B-D5AD-4602-88CF-F906C320EBB7}" name="Shift"/>
    <tableColumn id="2" xr3:uid="{2F9EF628-A90E-41F2-B749-4456202964BD}" name="Number of employees" totalsRowFunction="sum"/>
    <tableColumn id="3" xr3:uid="{D11C15B1-C9F1-487A-8C63-310047E9F6FA}" name="Start Time" dataDxfId="86500" totalsRowDxfId="86499"/>
    <tableColumn id="4" xr3:uid="{587C5E54-746C-489D-B644-A49B0349FC45}" name="End Time" dataDxfId="86498" totalsRowDxfId="86497"/>
    <tableColumn id="5" xr3:uid="{92CBB464-C20C-4B31-AD80-D5BCD9F7D44F}" name="Break (hrs)" dataDxfId="86496" totalsRowDxfId="86495"/>
    <tableColumn id="6" xr3:uid="{9124926E-FB54-48E4-B7E6-33B4EDE65663}" name="Hours worked" totalsRowFunction="sum" dataDxfId="86494">
      <calculatedColumnFormula xml:space="preserve"> AY72 * ( ((BA72 - AZ72) * 24 ) - BB72 )</calculatedColumnFormula>
    </tableColumn>
  </tableColumns>
  <tableStyleInfo name="TableStyleMedium3"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43F292E-E933-4816-B2E3-C69465C7DA30}" name="Table1214161718192023152224252627283233373839402134353642434445494147505458515578" displayName="Table1214161718192023152224252627283233373839402134353642434445494147505458515578" ref="AX80:BC85" totalsRowCount="1" headerRowDxfId="86493">
  <tableColumns count="6">
    <tableColumn id="1" xr3:uid="{58BC6769-08C3-4256-A65B-16391151B7C6}" name="Shift"/>
    <tableColumn id="2" xr3:uid="{7277CF96-7751-490C-89B9-4205F710079D}" name="Number of employees" totalsRowFunction="sum"/>
    <tableColumn id="3" xr3:uid="{14664946-BD5C-4ECA-84A9-E72422C617CC}" name="Start Time" dataDxfId="86492" totalsRowDxfId="86491"/>
    <tableColumn id="4" xr3:uid="{F1732DC1-9C71-44A5-B34A-BE11FAABC600}" name="End Time" dataDxfId="86490" totalsRowDxfId="86489"/>
    <tableColumn id="5" xr3:uid="{14810CFE-787A-42DC-8006-4D83EB1D5589}" name="Break (hrs)" dataDxfId="86488" totalsRowDxfId="86487"/>
    <tableColumn id="6" xr3:uid="{C3638F1A-A24D-4098-A28F-AB9EBE8E8AA7}" name="Hours worked" totalsRowFunction="sum" dataDxfId="86486">
      <calculatedColumnFormula xml:space="preserve"> AY81 * ( ((BA81 - AZ81) * 24 ) - BB81 )</calculatedColumnFormula>
    </tableColumn>
  </tableColumns>
  <tableStyleInfo name="TableStyleMedium3"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419B6E02-9212-4B75-9579-54A2C1C98303}" name="Table121416171819202315222425262728323337383940213435364243444549414750545851557876" displayName="Table121416171819202315222425262728323337383940213435364243444549414750545851557876" ref="BF1:BK6" totalsRowCount="1" headerRowDxfId="86485">
  <tableColumns count="6">
    <tableColumn id="1" xr3:uid="{E138E543-EA12-4700-B051-DF6CA1FCFAFD}" name="Shift"/>
    <tableColumn id="2" xr3:uid="{E2B90E1C-B7FD-4561-A592-7CF8002201A8}" name="Number of employees" totalsRowFunction="sum"/>
    <tableColumn id="3" xr3:uid="{65C4A283-E0E0-4270-8491-88355CF49817}" name="Start Time" dataDxfId="86484" totalsRowDxfId="86483"/>
    <tableColumn id="4" xr3:uid="{775CA8B4-8C11-4AD2-9681-01AE19642605}" name="End Time" dataDxfId="86482" totalsRowDxfId="86481"/>
    <tableColumn id="5" xr3:uid="{30F6EC59-B488-412F-92AA-5740E03B3432}" name="Break (hrs)" dataDxfId="86480" totalsRowDxfId="86479"/>
    <tableColumn id="6" xr3:uid="{B9FB11B5-0DC2-45EB-8CEA-E651AA7B0E7F}" name="Hours worked" totalsRowFunction="sum" dataDxfId="86478">
      <calculatedColumnFormula xml:space="preserve"> BG2 * ( ((BI2 - BH2) * 24 ) - BJ2 )</calculatedColumnFormula>
    </tableColumn>
  </tableColumns>
  <tableStyleInfo name="TableStyleMedium5"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EDE2387C-CD74-44A6-85C0-9C72C923D81B}" name="Table12141617181920231522242526272832333738394021343536424344454941475054585155787677" displayName="Table12141617181920231522242526272832333738394021343536424344454941475054585155787677" ref="BF8:BL13" totalsRowCount="1" headerRowDxfId="86477">
  <tableColumns count="7">
    <tableColumn id="1" xr3:uid="{A1E66E5C-8C18-4259-AF86-FA7FFBEC7CC9}" name="Shift"/>
    <tableColumn id="2" xr3:uid="{3C75AE53-CDF1-4865-8FA0-F94D806BD3F4}" name="Number of employees" totalsRowFunction="sum"/>
    <tableColumn id="3" xr3:uid="{E4E4515D-3C5B-473F-B36A-8BAEA16BDEC1}" name="Start Time" dataDxfId="86476" totalsRowDxfId="86475"/>
    <tableColumn id="4" xr3:uid="{BB8E8B3E-BF6F-43C1-B8FD-A1A2F0CC609D}" name="End Time" dataDxfId="86474" totalsRowDxfId="86473"/>
    <tableColumn id="5" xr3:uid="{F279B5EA-ED36-4B6F-80F0-FFF1BC774504}" name="Break (hrs)" dataDxfId="86472" totalsRowDxfId="86471"/>
    <tableColumn id="6" xr3:uid="{9E5CC64F-3EC2-4138-A0D5-BCE7E835C2FF}" name="Hours worked" totalsRowFunction="sum" dataDxfId="86470">
      <calculatedColumnFormula xml:space="preserve"> BG9 * ( ((BI9 - BH9) * 24 ) - BJ9 )</calculatedColumnFormula>
    </tableColumn>
    <tableColumn id="10" xr3:uid="{23EFEC1F-2C2F-47E7-83A1-2A7804DC919C}" name="Column1" dataDxfId="86469" totalsRowDxfId="86468"/>
  </tableColumns>
  <tableStyleInfo name="TableStyleMedium5"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C3B27704-57DF-45AF-A7C0-70345144D48E}" name="Table1214161718192023152224252627283233373839402134353642434445494147505458515578767779" displayName="Table1214161718192023152224252627283233373839402134353642434445494147505458515578767779" ref="BF17:BK22" totalsRowCount="1" headerRowDxfId="86467">
  <tableColumns count="6">
    <tableColumn id="1" xr3:uid="{16CF5F20-1DE5-49C1-A794-0F031BAA4F75}" name="Shift"/>
    <tableColumn id="2" xr3:uid="{8B85D142-48E3-4CD3-BA9C-FF9709E4FEE2}" name="Number of employees" totalsRowFunction="sum"/>
    <tableColumn id="3" xr3:uid="{07BAA711-D48C-41BF-A124-F11BFBAE0A14}" name="Start Time" dataDxfId="86466" totalsRowDxfId="86465"/>
    <tableColumn id="4" xr3:uid="{E25C4DBF-771F-4725-8D87-650EE7F4C5B5}" name="End Time" dataDxfId="86464" totalsRowDxfId="86463"/>
    <tableColumn id="5" xr3:uid="{67D679EE-258A-445F-AF62-9B6C879BBB12}" name="Break (hrs)" dataDxfId="86462" totalsRowDxfId="86461"/>
    <tableColumn id="6" xr3:uid="{FBAE6442-17A8-43E3-A90A-FFFBD227E0A7}" name="Hours worked" totalsRowFunction="sum" dataDxfId="86460">
      <calculatedColumnFormula xml:space="preserve"> BG18 * ( ((BI18 - BH18) * 24 ) - BJ18 )</calculatedColumnFormula>
    </tableColumn>
  </tableColumns>
  <tableStyleInfo name="TableStyleMedium5"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4CFB1A51-C0BD-45F0-BC28-AEAD67C96397}" name="Table121416171819202315222425262728323337383940213435364243444549414750545851557876777980" displayName="Table121416171819202315222425262728323337383940213435364243444549414750545851557876777980" ref="BF26:BK31" totalsRowCount="1" headerRowDxfId="86459">
  <tableColumns count="6">
    <tableColumn id="1" xr3:uid="{04C78C6D-0EA9-4230-A053-AA24218ED814}" name="Shift"/>
    <tableColumn id="2" xr3:uid="{DEDA5EBC-B3D1-4042-A639-9CA3A07FAA28}" name="Number of employees" totalsRowFunction="sum"/>
    <tableColumn id="3" xr3:uid="{FAD34126-586E-4648-A6C5-EF1AD15833E3}" name="Start Time" dataDxfId="86458" totalsRowDxfId="86457"/>
    <tableColumn id="4" xr3:uid="{0525762D-E131-4250-95D9-FCAB15E728C5}" name="End Time" dataDxfId="86456" totalsRowDxfId="86455"/>
    <tableColumn id="5" xr3:uid="{8654A396-F3B9-4F13-9C96-ABABAB3E7219}" name="Break (hrs)" dataDxfId="86454" totalsRowDxfId="86453"/>
    <tableColumn id="6" xr3:uid="{F434F9A5-349C-44B0-82E3-C538A61FCBE6}" name="Hours worked" totalsRowFunction="sum" dataDxfId="86452">
      <calculatedColumnFormula xml:space="preserve"> BG27 * ( ((BI27 - BH27) * 24 ) - BJ27 )</calculatedColumnFormula>
    </tableColumn>
  </tableColumns>
  <tableStyleInfo name="TableStyleMedium5"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CE0A3A0F-0756-404B-BB48-E6F9E696F822}" name="Table121416171819202315222425262728323337383940213435364243444549414750545851557876777981" displayName="Table121416171819202315222425262728323337383940213435364243444549414750545851557876777981" ref="BF35:BK40" totalsRowCount="1" headerRowDxfId="86451">
  <tableColumns count="6">
    <tableColumn id="1" xr3:uid="{8A16DD9C-D099-495A-9689-8AAEAC8F8523}" name="Shift"/>
    <tableColumn id="2" xr3:uid="{8F353A57-BFC2-4A65-B5B0-858F7D00A796}" name="Number of employees" totalsRowFunction="sum"/>
    <tableColumn id="3" xr3:uid="{3B0E944A-6024-4A7E-9578-CF9B34256EE9}" name="Start Time" dataDxfId="86450" totalsRowDxfId="86449"/>
    <tableColumn id="4" xr3:uid="{CE6627DF-8742-47EB-8A56-79FAD82EAF76}" name="End Time" dataDxfId="86448" totalsRowDxfId="86447"/>
    <tableColumn id="5" xr3:uid="{379907B5-305B-4A60-8F83-B73F549000EC}" name="Break (hrs)" dataDxfId="86446" totalsRowDxfId="86445"/>
    <tableColumn id="6" xr3:uid="{8CACB964-6549-49C9-A772-37D50BC4CA30}" name="Hours worked" totalsRowFunction="sum" dataDxfId="86444">
      <calculatedColumnFormula xml:space="preserve"> BG36 * ( ((BI36 - BH36) * 24 ) - BJ36 )</calculatedColumnFormula>
    </tableColumn>
  </tableColumns>
  <tableStyleInfo name="TableStyleMedium5"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5806F7D0-1487-4B5A-93A5-C8DF4C314F7A}" name="Table12141617181920231522242526272832333738394021343536424344454941475054585155787677798082" displayName="Table12141617181920231522242526272832333738394021343536424344454941475054585155787677798082" ref="BF44:BK49" totalsRowCount="1" headerRowDxfId="86443">
  <tableColumns count="6">
    <tableColumn id="1" xr3:uid="{2F35C928-04AB-4050-B691-70D6BE8A8195}" name="Shift"/>
    <tableColumn id="2" xr3:uid="{0C61B0A5-14FC-4412-ABFF-DCA172065275}" name="Number of employees" totalsRowFunction="sum"/>
    <tableColumn id="3" xr3:uid="{DFC9EE76-7D40-41BB-941B-C1E536041FE6}" name="Start Time" dataDxfId="86442" totalsRowDxfId="86441"/>
    <tableColumn id="4" xr3:uid="{6E4D1024-78D3-4EAE-BF7D-14A647F8997F}" name="End Time" dataDxfId="86440" totalsRowDxfId="86439"/>
    <tableColumn id="5" xr3:uid="{F903891E-C4C1-482D-8975-509BDAFFC809}" name="Break (hrs)" dataDxfId="86438" totalsRowDxfId="86437"/>
    <tableColumn id="6" xr3:uid="{BBE3AD90-2031-4136-8162-9F5A8794FD4A}" name="Hours worked" totalsRowFunction="sum" dataDxfId="86436">
      <calculatedColumnFormula xml:space="preserve"> BG45 * ( ((BI45 - BH45) * 24 ) - BJ45 )</calculatedColumnFormula>
    </tableColumn>
  </tableColumns>
  <tableStyleInfo name="TableStyleMedium5"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A8863C9F-CDC8-4129-AEDA-F84158420BFC}" name="Table12141617181920231522242526272832333738394021343536424344454941475054585155787677798183" displayName="Table12141617181920231522242526272832333738394021343536424344454941475054585155787677798183" ref="BF53:BK58" totalsRowCount="1" headerRowDxfId="86435">
  <tableColumns count="6">
    <tableColumn id="1" xr3:uid="{245C3543-060F-4A57-8CFB-9CA623CAEEF4}" name="Shift"/>
    <tableColumn id="2" xr3:uid="{095ADB15-147A-4EC0-806B-B9B415446A15}" name="Number of employees" totalsRowFunction="sum"/>
    <tableColumn id="3" xr3:uid="{46C22EB1-06B1-4756-B258-F2BDCC87D9F2}" name="Start Time" dataDxfId="86434" totalsRowDxfId="86433"/>
    <tableColumn id="4" xr3:uid="{1CB80C65-E5F2-47CA-8A23-A2E9A80BB0B7}" name="End Time" dataDxfId="86432" totalsRowDxfId="86431"/>
    <tableColumn id="5" xr3:uid="{9AA2790E-9692-4D14-8D46-E12D78801939}" name="Break (hrs)" dataDxfId="86430" totalsRowDxfId="86429"/>
    <tableColumn id="6" xr3:uid="{E25CF1E0-6DE6-40DC-907B-468CFF663397}" name="Hours worked" totalsRowFunction="sum" dataDxfId="86428">
      <calculatedColumnFormula xml:space="preserve"> BG54 * ( ((BI54 - BH54) * 24 ) - BJ54 )</calculatedColumnFormula>
    </tableColumn>
  </tableColumns>
  <tableStyleInfo name="TableStyleMedium5"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76E010B2-EE53-4C54-97C2-276AC34D4831}" name="Table1214161718192023152224252627283233373839402134353642434445494147505458515578767779808284" displayName="Table1214161718192023152224252627283233373839402134353642434445494147505458515578767779808284" ref="BF62:BK67" totalsRowCount="1" headerRowDxfId="86427">
  <tableColumns count="6">
    <tableColumn id="1" xr3:uid="{57E266B5-87D3-4BDD-AE8C-2F6B0AFF1B83}" name="Shift"/>
    <tableColumn id="2" xr3:uid="{6F87E81A-264F-43FF-94C1-6BC3F1A8630E}" name="Number of employees" totalsRowFunction="sum"/>
    <tableColumn id="3" xr3:uid="{1D0EF0EB-72E9-431A-B9C5-3B68CB309EE8}" name="Start Time" dataDxfId="86426" totalsRowDxfId="86425"/>
    <tableColumn id="4" xr3:uid="{DB53A573-A38D-44F0-9F1C-F648813B37C9}" name="End Time" dataDxfId="86424" totalsRowDxfId="86423"/>
    <tableColumn id="5" xr3:uid="{53558518-34C1-4149-81B6-51966FC1CDD6}" name="Break (hrs)" dataDxfId="86422" totalsRowDxfId="86421"/>
    <tableColumn id="6" xr3:uid="{47ACF8F5-F553-4757-8EE5-AF305DAFC5AF}" name="Hours worked" totalsRowFunction="sum" dataDxfId="86420">
      <calculatedColumnFormula xml:space="preserve"> BG63 * ( ((BI63 - BH63) * 24 ) - BJ63 )</calculatedColumnFormula>
    </tableColumn>
  </tableColumns>
  <tableStyleInfo name="TableStyleMedium5"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4" xr:uid="{01FCDC63-612C-4083-BFC6-4A396B330DA8}" name="Table1214161718192023152224252627283233373839402134353642434445494147505458515578767779818385" displayName="Table1214161718192023152224252627283233373839402134353642434445494147505458515578767779818385" ref="BF71:BK76" totalsRowCount="1" headerRowDxfId="86419">
  <tableColumns count="6">
    <tableColumn id="1" xr3:uid="{E5EDF0ED-2731-48D9-98DD-466663428EB3}" name="Shift"/>
    <tableColumn id="2" xr3:uid="{2EB12A18-9B2D-464E-8E7A-C37D656DE788}" name="Number of employees" totalsRowFunction="sum"/>
    <tableColumn id="3" xr3:uid="{B779F10E-1B1F-4EC2-BB3F-B72A85F9EF91}" name="Start Time" dataDxfId="86418" totalsRowDxfId="86417"/>
    <tableColumn id="4" xr3:uid="{4A7155DD-E35F-49B2-81F0-642AD4CC1175}" name="End Time" dataDxfId="86416" totalsRowDxfId="86415"/>
    <tableColumn id="5" xr3:uid="{65CF8A41-FF08-4036-B93B-93482CE917E5}" name="Break (hrs)" dataDxfId="86414" totalsRowDxfId="86413"/>
    <tableColumn id="6" xr3:uid="{274D87B7-E1D4-42DD-9517-42AE17988CB9}" name="Hours worked" totalsRowFunction="sum" dataDxfId="86412">
      <calculatedColumnFormula xml:space="preserve"> BG72 * ( ((BI72 - BH72) * 24 ) - BJ72 )</calculatedColumnFormula>
    </tableColumn>
  </tableColumns>
  <tableStyleInfo name="TableStyleMedium5"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5" xr:uid="{AA2AFB88-597E-4382-8E35-03990B7CBB08}" name="Table121416171819202315222425262728323337383940213435364243444549414750545851557876777980828486" displayName="Table121416171819202315222425262728323337383940213435364243444549414750545851557876777980828486" ref="BF80:BK85" totalsRowCount="1" headerRowDxfId="86411">
  <tableColumns count="6">
    <tableColumn id="1" xr3:uid="{2B899EB7-4589-4144-8C7B-4F1DFAA983C1}" name="Shift"/>
    <tableColumn id="2" xr3:uid="{F1B4C2EE-A90B-4862-B6AB-93E4A49B2BA4}" name="Number of employees" totalsRowFunction="sum"/>
    <tableColumn id="3" xr3:uid="{02049422-54B1-40FD-9F9A-93B47F173210}" name="Start Time" dataDxfId="86410" totalsRowDxfId="86409"/>
    <tableColumn id="4" xr3:uid="{B438203E-FF8C-4472-AC72-A9E786B60D7C}" name="End Time" dataDxfId="86408" totalsRowDxfId="86407"/>
    <tableColumn id="5" xr3:uid="{B88AF869-89DB-4809-B9F4-B5879AE027E8}" name="Break (hrs)" dataDxfId="86406" totalsRowDxfId="86405"/>
    <tableColumn id="6" xr3:uid="{F7FC1A89-83A0-4050-9A4C-CC21EBE739F9}" name="Hours worked" totalsRowFunction="sum" dataDxfId="86404">
      <calculatedColumnFormula xml:space="preserve"> BG81 * ( ((BI81 - BH81) * 24 ) - BJ81 )</calculatedColumnFormula>
    </tableColumn>
  </tableColumns>
  <tableStyleInfo name="TableStyleMedium5"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6" xr:uid="{A1FC3503-FAA0-4B58-8F58-02A2EEA2E7E1}" name="Table12141617181920231522242526272832333738394021343536424344454941475054585155787687" displayName="Table12141617181920231522242526272832333738394021343536424344454941475054585155787687" ref="BN1:BS6" totalsRowCount="1" headerRowDxfId="86403">
  <tableColumns count="6">
    <tableColumn id="1" xr3:uid="{F21E1063-078F-48AF-9DAD-79F7A052BF0C}" name="Shift"/>
    <tableColumn id="2" xr3:uid="{EE3CF404-FCEE-4F12-819C-3C4799192A3D}" name="Number of employees" totalsRowFunction="sum"/>
    <tableColumn id="3" xr3:uid="{8D8F9479-ED54-49D5-8B51-BC350771C3A1}" name="Start Time" dataDxfId="86402" totalsRowDxfId="86401"/>
    <tableColumn id="4" xr3:uid="{F28D24AF-B860-4ED6-9790-0644EB42BF3D}" name="End Time" dataDxfId="86400" totalsRowDxfId="86399"/>
    <tableColumn id="5" xr3:uid="{A9806325-9160-4CEB-B4E1-ADED07F593DD}" name="Break (hrs)" dataDxfId="86398" totalsRowDxfId="86397"/>
    <tableColumn id="6" xr3:uid="{25B6C2D2-31B2-4ACE-9155-C6DB8ABAA30F}" name="Hours worked" totalsRowFunction="sum" dataDxfId="86396">
      <calculatedColumnFormula xml:space="preserve"> BO2 * ( ((BQ2 - BP2) * 24 ) - BR2 )</calculatedColumnFormula>
    </tableColumn>
  </tableColumns>
  <tableStyleInfo name="TableStyleMedium5"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7" xr:uid="{BE9CBCE4-7B45-4CC9-B20B-EC53B66E90F9}" name="Table1214161718192023152224252627283233373839402134353642434445494147505458515578767788" displayName="Table1214161718192023152224252627283233373839402134353642434445494147505458515578767788" ref="BN8:BS13" totalsRowCount="1" headerRowDxfId="86395">
  <tableColumns count="6">
    <tableColumn id="1" xr3:uid="{DE84E94C-85E4-4FF3-B55E-694EC3210130}" name="Shift"/>
    <tableColumn id="2" xr3:uid="{BF56E586-D2A6-43D0-AE73-5C0055DB43A2}" name="Number of employees" totalsRowFunction="sum"/>
    <tableColumn id="3" xr3:uid="{85528611-EAB4-49F3-AFF5-8B7D81D926B9}" name="Start Time" dataDxfId="86394" totalsRowDxfId="86393"/>
    <tableColumn id="4" xr3:uid="{7AA5ADA3-CD9F-4D53-945A-6B6638B27349}" name="End Time" dataDxfId="86392" totalsRowDxfId="86391"/>
    <tableColumn id="5" xr3:uid="{BE4E17C3-8F1B-49CA-BC36-E00291CFB2F9}" name="Break (hrs)" dataDxfId="86390" totalsRowDxfId="86389"/>
    <tableColumn id="6" xr3:uid="{8A90E954-A3DE-4366-B9FA-B6F950F8F956}" name="Hours worked" totalsRowFunction="sum" dataDxfId="86388">
      <calculatedColumnFormula xml:space="preserve"> BO9 * ( ((BQ9 - BP9) * 24 ) - BR9 )</calculatedColumnFormula>
    </tableColumn>
  </tableColumns>
  <tableStyleInfo name="TableStyleMedium5"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8" xr:uid="{83D36DE5-B484-41BA-A547-6CB23943A6D2}" name="Table121416171819202315222425262728323337383940213435364243444549414750545851557876777989" displayName="Table121416171819202315222425262728323337383940213435364243444549414750545851557876777989" ref="BN17:BS22" totalsRowCount="1" headerRowDxfId="86387">
  <tableColumns count="6">
    <tableColumn id="1" xr3:uid="{3B0F5779-47DE-40A2-B3FD-01F70E4A2D1F}" name="Shift"/>
    <tableColumn id="2" xr3:uid="{959D2BA4-EFB6-4FB2-BDD6-1AA34256E930}" name="Number of employees" totalsRowFunction="sum"/>
    <tableColumn id="3" xr3:uid="{3B7EAB1B-07A0-4488-94F3-20EE5C96C37E}" name="Start Time" dataDxfId="86386" totalsRowDxfId="86385"/>
    <tableColumn id="4" xr3:uid="{6EBC1A50-1A48-47F8-826D-EF1E264CCFBA}" name="End Time" dataDxfId="86384" totalsRowDxfId="86383"/>
    <tableColumn id="5" xr3:uid="{086F558F-484C-4ABF-B937-20E5DEA2B38B}" name="Break (hrs)" dataDxfId="86382" totalsRowDxfId="86381"/>
    <tableColumn id="6" xr3:uid="{60A0B2C4-05C1-4796-B6CD-1EB21DE19056}" name="Hours worked" totalsRowFunction="sum" dataDxfId="86380">
      <calculatedColumnFormula xml:space="preserve"> BO18 * ( ((BQ18 - BP18) * 24 ) - BR18 )</calculatedColumnFormula>
    </tableColumn>
  </tableColumns>
  <tableStyleInfo name="TableStyleMedium5"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9" xr:uid="{BBC6B784-C245-4E15-B554-030697FE853A}" name="Table12141617181920231522242526272832333738394021343536424344454941475054585155787677798090" displayName="Table12141617181920231522242526272832333738394021343536424344454941475054585155787677798090" ref="BN26:BS31" totalsRowCount="1" headerRowDxfId="86379">
  <tableColumns count="6">
    <tableColumn id="1" xr3:uid="{AD506CEC-4FCC-4AE7-A1D9-F0901B64884D}" name="Shift"/>
    <tableColumn id="2" xr3:uid="{6A8D2B73-8B39-4308-9DEA-F72CEB6323D3}" name="Number of employees" totalsRowFunction="sum"/>
    <tableColumn id="3" xr3:uid="{2D2F0C6B-A450-4104-9489-55444C373FAE}" name="Start Time" dataDxfId="86378" totalsRowDxfId="86377"/>
    <tableColumn id="4" xr3:uid="{7E3D2847-3C66-461B-A369-EB00215596D5}" name="End Time" dataDxfId="86376" totalsRowDxfId="86375"/>
    <tableColumn id="5" xr3:uid="{1460D657-F43E-43C6-910A-362B8DAC8F27}" name="Break (hrs)" dataDxfId="86374" totalsRowDxfId="86373"/>
    <tableColumn id="6" xr3:uid="{C57DD95F-FCCD-437F-8A38-00FB956B31C0}" name="Hours worked" totalsRowFunction="sum" dataDxfId="86372">
      <calculatedColumnFormula xml:space="preserve"> BO27 * ( ((BQ27 - BP27) * 24 ) - BR27 )</calculatedColumnFormula>
    </tableColumn>
  </tableColumns>
  <tableStyleInfo name="TableStyleMedium5"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0" xr:uid="{6C9EDB28-C738-462F-9216-FE8ADF55F5E9}" name="Table12141617181920231522242526272832333738394021343536424344454941475054585155787677798191" displayName="Table12141617181920231522242526272832333738394021343536424344454941475054585155787677798191" ref="BN35:BS40" totalsRowCount="1" headerRowDxfId="86371">
  <tableColumns count="6">
    <tableColumn id="1" xr3:uid="{430812E5-9F1D-4208-BF7B-CFE5D00BA23F}" name="Shift"/>
    <tableColumn id="2" xr3:uid="{451E4B1F-5A3D-4498-9A73-8C97842B9A99}" name="Number of employees" totalsRowFunction="sum"/>
    <tableColumn id="3" xr3:uid="{1BE1DE5D-487A-4365-8A8B-A59BD866C3A2}" name="Start Time" dataDxfId="86370" totalsRowDxfId="86369"/>
    <tableColumn id="4" xr3:uid="{11EF42EA-B7F9-426E-926B-56D5B0218701}" name="End Time" dataDxfId="86368" totalsRowDxfId="86367"/>
    <tableColumn id="5" xr3:uid="{BDD89B49-2D11-4280-B410-0EA77E415308}" name="Break (hrs)" dataDxfId="86366" totalsRowDxfId="86365"/>
    <tableColumn id="6" xr3:uid="{5652FF51-8CE3-46C6-81B5-974C95103DAC}" name="Hours worked" totalsRowFunction="sum" dataDxfId="86364">
      <calculatedColumnFormula xml:space="preserve"> BO36 * ( ((BQ36 - BP36) * 24 ) - BR36 )</calculatedColumnFormula>
    </tableColumn>
  </tableColumns>
  <tableStyleInfo name="TableStyleMedium5"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1" xr:uid="{69C9E574-8413-4CDF-A8C6-E4825584C6D5}" name="Table1214161718192023152224252627283233373839402134353642434445494147505458515578767779808292" displayName="Table1214161718192023152224252627283233373839402134353642434445494147505458515578767779808292" ref="BN44:BS49" totalsRowCount="1" headerRowDxfId="86363">
  <tableColumns count="6">
    <tableColumn id="1" xr3:uid="{858706A2-04B6-4727-BFAF-E89BBF8B3139}" name="Shift"/>
    <tableColumn id="2" xr3:uid="{4DD0D650-6C50-408B-8F41-1BBF092E4F42}" name="Number of employees" totalsRowFunction="sum"/>
    <tableColumn id="3" xr3:uid="{DAB0E475-7583-43C9-AD3B-A12AD5B987F3}" name="Start Time" dataDxfId="86362" totalsRowDxfId="86361"/>
    <tableColumn id="4" xr3:uid="{C1D0B38B-8427-4417-9CBA-53706E3A6B00}" name="End Time" dataDxfId="86360" totalsRowDxfId="86359"/>
    <tableColumn id="5" xr3:uid="{DF28E800-D7CA-4459-88DC-E4E3486BE44E}" name="Break (hrs)" dataDxfId="86358" totalsRowDxfId="86357"/>
    <tableColumn id="6" xr3:uid="{BDC2FC2D-A599-4004-972B-338BD31FD0B1}" name="Hours worked" totalsRowFunction="sum" dataDxfId="86356">
      <calculatedColumnFormula xml:space="preserve"> BO45 * ( ((BQ45 - BP45) * 24 ) - BR45 )</calculatedColumnFormula>
    </tableColumn>
  </tableColumns>
  <tableStyleInfo name="TableStyleMedium5"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2" xr:uid="{7ABF88D6-FB07-406C-B84F-5283FC169001}" name="Table1214161718192023152224252627283233373839402134353642434445494147505458515578767779818393" displayName="Table1214161718192023152224252627283233373839402134353642434445494147505458515578767779818393" ref="BN53:BS58" totalsRowCount="1" headerRowDxfId="86355">
  <tableColumns count="6">
    <tableColumn id="1" xr3:uid="{E13A917F-E1F9-4BF2-8C68-B0B4276624AD}" name="Shift"/>
    <tableColumn id="2" xr3:uid="{59441E4A-691E-4965-85CD-75B0E0365B69}" name="Number of employees" totalsRowFunction="sum"/>
    <tableColumn id="3" xr3:uid="{107D03C6-C7F1-4E9A-AA78-C76B6E672AAA}" name="Start Time" dataDxfId="86354" totalsRowDxfId="86353"/>
    <tableColumn id="4" xr3:uid="{4B2316A8-AA42-4B8C-81FE-C70A02BAD863}" name="End Time" dataDxfId="86352" totalsRowDxfId="86351"/>
    <tableColumn id="5" xr3:uid="{9ACCC895-7607-40E1-91C1-42C7C7973B0B}" name="Break (hrs)" dataDxfId="86350" totalsRowDxfId="86349"/>
    <tableColumn id="6" xr3:uid="{3C5ED0E4-A285-4F02-BA49-CCFDF7356692}" name="Hours worked" totalsRowFunction="sum" dataDxfId="86348">
      <calculatedColumnFormula xml:space="preserve"> BO54 * ( ((BQ54 - BP54) * 24 ) - BR54 )</calculatedColumnFormula>
    </tableColumn>
  </tableColumns>
  <tableStyleInfo name="TableStyleMedium5"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3" xr:uid="{D8FBE996-8E14-4356-AEE4-C98C571A37E8}" name="Table121416171819202315222425262728323337383940213435364243444549414750545851557876777980828494" displayName="Table121416171819202315222425262728323337383940213435364243444549414750545851557876777980828494" ref="BN62:BS67" totalsRowCount="1" headerRowDxfId="86347">
  <tableColumns count="6">
    <tableColumn id="1" xr3:uid="{72913E7D-AE68-47DF-B2B3-240558DFC721}" name="Shift"/>
    <tableColumn id="2" xr3:uid="{390C4986-26CD-4788-A3D0-65F2F66B2D7D}" name="Number of employees" totalsRowFunction="sum"/>
    <tableColumn id="3" xr3:uid="{0466D505-784E-4FB1-82FB-3F47E1794AA3}" name="Start Time" dataDxfId="86346" totalsRowDxfId="86345"/>
    <tableColumn id="4" xr3:uid="{985CEF3D-DA9D-4D28-8DD5-8718CFBD8302}" name="End Time" dataDxfId="86344" totalsRowDxfId="86343"/>
    <tableColumn id="5" xr3:uid="{C4F6E51D-34F7-4B91-A484-1B0BB14EE6FA}" name="Break (hrs)" dataDxfId="86342" totalsRowDxfId="86341"/>
    <tableColumn id="6" xr3:uid="{8FB18513-0563-438B-B6CB-5B183723D063}" name="Hours worked" totalsRowFunction="sum" dataDxfId="86340">
      <calculatedColumnFormula xml:space="preserve"> BO63 * ( ((BQ63 - BP63) * 24 ) - BR63 )</calculatedColumnFormula>
    </tableColumn>
  </tableColumns>
  <tableStyleInfo name="TableStyleMedium5" showFirstColumn="0" showLastColumn="0" showRowStripes="1" showColumnStripes="0"/>
</table>
</file>

<file path=xl/tables/table8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4" xr:uid="{AF52339B-C9C5-4793-A4F8-ABC5262ECE47}" name="Table121416171819202315222425262728323337383940213435364243444549414750545851557876777981838595" displayName="Table121416171819202315222425262728323337383940213435364243444549414750545851557876777981838595" ref="BN71:BS76" totalsRowCount="1" headerRowDxfId="86339">
  <tableColumns count="6">
    <tableColumn id="1" xr3:uid="{B0233FAB-2A43-4C9D-9D90-E27D9C80731B}" name="Shift"/>
    <tableColumn id="2" xr3:uid="{4322F74B-34AB-4F6C-8699-36389E428DED}" name="Number of employees" totalsRowFunction="sum"/>
    <tableColumn id="3" xr3:uid="{DDD4B41D-B43E-4D8A-831C-D4B2429A18D2}" name="Start Time" dataDxfId="86338" totalsRowDxfId="86337"/>
    <tableColumn id="4" xr3:uid="{7299E90F-FCCF-4C0D-B288-642A2EC06C34}" name="End Time" dataDxfId="86336" totalsRowDxfId="86335"/>
    <tableColumn id="5" xr3:uid="{A4A265FB-7540-4853-92F7-199376578DD9}" name="Break (hrs)" dataDxfId="86334" totalsRowDxfId="86333"/>
    <tableColumn id="6" xr3:uid="{9EEE3404-AB04-4C7C-B1C5-10980F981139}" name="Hours worked" totalsRowFunction="sum" dataDxfId="86332">
      <calculatedColumnFormula xml:space="preserve"> BO72 * ( ((BQ72 - BP72) * 24 ) - BR72 )</calculatedColumnFormula>
    </tableColumn>
  </tableColumns>
  <tableStyleInfo name="TableStyleMedium5" showFirstColumn="0" showLastColumn="0" showRowStripes="1" showColumnStripes="0"/>
</table>
</file>

<file path=xl/tables/table8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5" xr:uid="{D411DC3E-645F-4F7A-8AB9-67D5670AAD46}" name="Table12141617181920231522242526272832333738394021343536424344454941475054585155787677798082848696" displayName="Table12141617181920231522242526272832333738394021343536424344454941475054585155787677798082848696" ref="BN80:BS85" totalsRowCount="1" headerRowDxfId="86331">
  <tableColumns count="6">
    <tableColumn id="1" xr3:uid="{68EB6142-1B64-46C7-8434-C8FDBCBE1CF4}" name="Shift"/>
    <tableColumn id="2" xr3:uid="{5155DDA0-DDAF-41AF-B512-0B666FC5CB2A}" name="Number of employees" totalsRowFunction="sum"/>
    <tableColumn id="3" xr3:uid="{74A2A29D-DD1A-4D70-A222-390E31B61284}" name="Start Time" dataDxfId="86330" totalsRowDxfId="86329"/>
    <tableColumn id="4" xr3:uid="{9EBDA75D-CBC8-48EE-B8E1-3EF35118C6E9}" name="End Time" dataDxfId="86328" totalsRowDxfId="86327"/>
    <tableColumn id="5" xr3:uid="{3C51C6B1-9488-4FD5-9E28-5EF9EBA7C91F}" name="Break (hrs)" dataDxfId="86326" totalsRowDxfId="86325"/>
    <tableColumn id="6" xr3:uid="{EDEF80DF-1844-4957-AEA9-8563949ED76D}" name="Hours worked" totalsRowFunction="sum" dataDxfId="86324">
      <calculatedColumnFormula xml:space="preserve"> BO81 * ( ((BQ81 - BP81) * 24 ) - BR81 )</calculatedColumnFormula>
    </tableColumn>
  </tableColumns>
  <tableStyleInfo name="TableStyleMedium5" showFirstColumn="0" showLastColumn="0" showRowStripes="1" showColumnStripes="0"/>
</table>
</file>

<file path=xl/tables/table8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6" xr:uid="{39B92910-BB55-4577-89AB-D5DEC523F82A}" name="Table12141617181920231522242526272832333738394021343536424344454941475054585155787697" displayName="Table12141617181920231522242526272832333738394021343536424344454941475054585155787697" ref="BV1:CA6" totalsRowCount="1" headerRowDxfId="86323">
  <tableColumns count="6">
    <tableColumn id="1" xr3:uid="{048D939B-6F7A-4066-B9F5-DDBB52FCE96C}" name="Shift"/>
    <tableColumn id="2" xr3:uid="{F49CE1DB-0F81-4016-9ABF-85FF1EBE259F}" name="Number of employees" totalsRowFunction="sum"/>
    <tableColumn id="3" xr3:uid="{61746645-8D53-404E-B9ED-EBC87A46A26C}" name="Start Time" dataDxfId="86322" totalsRowDxfId="86321"/>
    <tableColumn id="4" xr3:uid="{8B8ED91D-914C-4372-B84B-0D4ED4961F27}" name="End Time" dataDxfId="86320" totalsRowDxfId="86319"/>
    <tableColumn id="5" xr3:uid="{620DE30F-6043-4CC4-8049-061CC1AAC235}" name="Break (hrs)" dataDxfId="86318" totalsRowDxfId="86317"/>
    <tableColumn id="6" xr3:uid="{14CD848A-EC70-4510-AFBD-3C99ED325750}" name="Hours worked" totalsRowFunction="sum" dataDxfId="86316">
      <calculatedColumnFormula xml:space="preserve"> BW2 * ( ((BY2 - BX2) * 24 ) - BZ2 )</calculatedColumnFormula>
    </tableColumn>
  </tableColumns>
  <tableStyleInfo name="TableStyleMedium5" showFirstColumn="0" showLastColumn="0" showRowStripes="1" showColumnStripes="0"/>
</table>
</file>

<file path=xl/tables/table8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7" xr:uid="{CB87A3D0-17C8-4D04-9081-780E6C7473E1}" name="Table1214161718192023152224252627283233373839402134353642434445494147505458515578767798" displayName="Table1214161718192023152224252627283233373839402134353642434445494147505458515578767798" ref="BV8:CA13" totalsRowCount="1" headerRowDxfId="86315">
  <tableColumns count="6">
    <tableColumn id="1" xr3:uid="{4AC9266D-415A-413C-9AE9-0AA6DDE43781}" name="Shift"/>
    <tableColumn id="2" xr3:uid="{85BAAB8B-FF56-4D6E-9845-F7B6BFC57C85}" name="Number of employees" totalsRowFunction="sum"/>
    <tableColumn id="3" xr3:uid="{C71B3F45-6321-4CC8-95E0-DDDC8D5CB88E}" name="Start Time" dataDxfId="86314" totalsRowDxfId="86313"/>
    <tableColumn id="4" xr3:uid="{C58124AD-1DC2-4FBD-8ADB-2630C9F8D890}" name="End Time" dataDxfId="86312" totalsRowDxfId="86311"/>
    <tableColumn id="5" xr3:uid="{6A69FBCF-B5A7-485E-A6B9-28AC5733C80A}" name="Break (hrs)" dataDxfId="86310" totalsRowDxfId="86309"/>
    <tableColumn id="6" xr3:uid="{86A1AE42-C2EB-4014-A0EF-7DF3E657B7E1}" name="Hours worked" totalsRowFunction="sum" dataDxfId="86308">
      <calculatedColumnFormula xml:space="preserve"> BW9 * ( ((BY9 - BX9) * 24 ) - BZ9 )</calculatedColumnFormula>
    </tableColumn>
  </tableColumns>
  <tableStyleInfo name="TableStyleMedium5" showFirstColumn="0" showLastColumn="0" showRowStripes="1" showColumnStripes="0"/>
</table>
</file>

<file path=xl/tables/table8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8" xr:uid="{B7B3842F-36E9-4198-B490-5FCEBF030C24}" name="Table121416171819202315222425262728323337383940213435364243444549414750545851557876777999" displayName="Table121416171819202315222425262728323337383940213435364243444549414750545851557876777999" ref="BV17:CA22" totalsRowCount="1" headerRowDxfId="86307">
  <tableColumns count="6">
    <tableColumn id="1" xr3:uid="{78699EB3-9219-4B68-8AE9-5B2B6FA9F250}" name="Shift"/>
    <tableColumn id="2" xr3:uid="{4FCC2242-A0BC-41E2-912D-6411A311096E}" name="Number of employees" totalsRowFunction="sum"/>
    <tableColumn id="3" xr3:uid="{775820B6-A52F-4A82-9804-80C669E0642E}" name="Start Time" dataDxfId="86306" totalsRowDxfId="86305"/>
    <tableColumn id="4" xr3:uid="{240C8B2D-62A6-4112-A42F-1515C80D3622}" name="End Time" dataDxfId="86304" totalsRowDxfId="86303"/>
    <tableColumn id="5" xr3:uid="{3B7EAC67-921E-4A04-9246-4A9F1218ED22}" name="Break (hrs)" dataDxfId="86302" totalsRowDxfId="86301"/>
    <tableColumn id="6" xr3:uid="{1A461CBA-58FA-43CF-996E-459CF519E7E2}" name="Hours worked" totalsRowFunction="sum" dataDxfId="86300">
      <calculatedColumnFormula xml:space="preserve"> BW18 * ( ((BY18 - BX18) * 24 ) - BZ18 )</calculatedColumnFormula>
    </tableColumn>
  </tableColumns>
  <tableStyleInfo name="TableStyleMedium5" showFirstColumn="0" showLastColumn="0" showRowStripes="1" showColumnStripes="0"/>
</table>
</file>

<file path=xl/tables/table8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9" xr:uid="{602849F2-8825-45A6-B593-F3230C7059DA}" name="Table121416171819202315222425262728323337383940213435364243444549414750545851557876777980100" displayName="Table121416171819202315222425262728323337383940213435364243444549414750545851557876777980100" ref="BV26:CA31" totalsRowCount="1" headerRowDxfId="86299">
  <tableColumns count="6">
    <tableColumn id="1" xr3:uid="{0C6D294D-D5D9-4230-AA1F-20A9BE49E7A7}" name="Shift"/>
    <tableColumn id="2" xr3:uid="{45244F5E-9077-4535-9B6C-794A81EBAC61}" name="Number of employees" totalsRowFunction="sum"/>
    <tableColumn id="3" xr3:uid="{AEAD13BE-DF03-4159-B7C0-1C82ABDD8E5F}" name="Start Time" dataDxfId="86298" totalsRowDxfId="86297"/>
    <tableColumn id="4" xr3:uid="{6D767702-3CEF-4F3E-9EA6-22EE083156F2}" name="End Time" dataDxfId="86296" totalsRowDxfId="86295"/>
    <tableColumn id="5" xr3:uid="{A7545C48-C025-4683-A2BD-1E143C79F2A9}" name="Break (hrs)" dataDxfId="86294" totalsRowDxfId="86293"/>
    <tableColumn id="6" xr3:uid="{4B76D7E0-FA0B-4700-A7B4-E1B528FE7240}" name="Hours worked" totalsRowFunction="sum" dataDxfId="86292">
      <calculatedColumnFormula xml:space="preserve"> BW27 * ( ((BY27 - BX27) * 24 ) - BZ27 )</calculatedColumnFormula>
    </tableColumn>
  </tableColumns>
  <tableStyleInfo name="TableStyleMedium5" showFirstColumn="0" showLastColumn="0" showRowStripes="1" showColumnStripes="0"/>
</table>
</file>

<file path=xl/tables/table8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0" xr:uid="{A159A11E-81DA-48AB-B851-160825BD3867}" name="Table121416171819202315222425262728323337383940213435364243444549414750545851557876777981101" displayName="Table121416171819202315222425262728323337383940213435364243444549414750545851557876777981101" ref="BV35:CA40" totalsRowCount="1" headerRowDxfId="86291">
  <tableColumns count="6">
    <tableColumn id="1" xr3:uid="{199D1A3D-F7BE-4021-8332-8E7DB94C6D15}" name="Shift"/>
    <tableColumn id="2" xr3:uid="{4F93EB5A-84C8-4900-A8E9-B744AB6000AC}" name="Number of employees" totalsRowFunction="sum"/>
    <tableColumn id="3" xr3:uid="{9BDB43C6-3441-48E9-9F01-00790C69FEB6}" name="Start Time" dataDxfId="86290" totalsRowDxfId="86289"/>
    <tableColumn id="4" xr3:uid="{7B9FC1E0-C9DC-433E-B7C9-323F96B35E08}" name="End Time" dataDxfId="86288" totalsRowDxfId="86287"/>
    <tableColumn id="5" xr3:uid="{F13E4288-B89B-4BE3-A1CD-CFD271DC0D4C}" name="Break (hrs)" dataDxfId="86286" totalsRowDxfId="86285"/>
    <tableColumn id="6" xr3:uid="{D978D398-08C8-4333-B571-91D43DFB02F2}" name="Hours worked" totalsRowFunction="sum" dataDxfId="86284">
      <calculatedColumnFormula xml:space="preserve"> BW36 * ( ((BY36 - BX36) * 24 ) - BZ36 )</calculatedColumnFormula>
    </tableColumn>
  </tableColumns>
  <tableStyleInfo name="TableStyleMedium5" showFirstColumn="0" showLastColumn="0" showRowStripes="1" showColumnStripes="0"/>
</table>
</file>

<file path=xl/tables/table9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1" xr:uid="{7D40CA39-0C46-4B76-BD25-FC48DFBDF18F}" name="Table12141617181920231522242526272832333738394021343536424344454941475054585155787677798082102" displayName="Table12141617181920231522242526272832333738394021343536424344454941475054585155787677798082102" ref="BV44:CA49" totalsRowCount="1" headerRowDxfId="86283">
  <tableColumns count="6">
    <tableColumn id="1" xr3:uid="{CF058BD6-7531-4799-A339-771B90646407}" name="Shift"/>
    <tableColumn id="2" xr3:uid="{947EDF5C-313A-45B0-8EB5-8C3D7BEF9A78}" name="Number of employees" totalsRowFunction="sum"/>
    <tableColumn id="3" xr3:uid="{C2CAF6DA-3C36-4A72-A5CE-64422C761CED}" name="Start Time" dataDxfId="86282" totalsRowDxfId="86281"/>
    <tableColumn id="4" xr3:uid="{72F4BD1A-69EE-4167-82DD-98EB0302EE8A}" name="End Time" dataDxfId="86280" totalsRowDxfId="86279"/>
    <tableColumn id="5" xr3:uid="{C602C798-ADE7-4C46-9356-FC5EDAF3DD1C}" name="Break (hrs)" dataDxfId="86278" totalsRowDxfId="86277"/>
    <tableColumn id="6" xr3:uid="{4C6909F4-0116-4379-B8C8-4CEFB7243BE2}" name="Hours worked" totalsRowFunction="sum" dataDxfId="86276">
      <calculatedColumnFormula xml:space="preserve"> BW45 * ( ((BY45 - BX45) * 24 ) - BZ45 )</calculatedColumnFormula>
    </tableColumn>
  </tableColumns>
  <tableStyleInfo name="TableStyleMedium5" showFirstColumn="0" showLastColumn="0" showRowStripes="1" showColumnStripes="0"/>
</table>
</file>

<file path=xl/tables/table9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2" xr:uid="{B58E2C17-F696-46D3-95A1-4C7F120D3214}" name="Table12141617181920231522242526272832333738394021343536424344454941475054585155787677798183103" displayName="Table12141617181920231522242526272832333738394021343536424344454941475054585155787677798183103" ref="BV53:CA58" totalsRowCount="1" headerRowDxfId="86275">
  <tableColumns count="6">
    <tableColumn id="1" xr3:uid="{D41BA161-42A6-4A78-95A9-3583DE735361}" name="Shift"/>
    <tableColumn id="2" xr3:uid="{616C8345-1CC2-40C6-AC15-DFE6FCB08EEB}" name="Number of employees" totalsRowFunction="sum"/>
    <tableColumn id="3" xr3:uid="{4B01C4CF-0428-498D-A9B2-B6E2905C4373}" name="Start Time" dataDxfId="86274" totalsRowDxfId="86273"/>
    <tableColumn id="4" xr3:uid="{E00ECD63-7D2C-43DD-B01E-F5B8D80C2FE2}" name="End Time" dataDxfId="86272" totalsRowDxfId="86271"/>
    <tableColumn id="5" xr3:uid="{CDB7F895-A3A0-4F3D-BD41-33B377F190B7}" name="Break (hrs)" dataDxfId="86270" totalsRowDxfId="86269"/>
    <tableColumn id="6" xr3:uid="{A1C8E0DA-F7E1-4558-B18A-A04FD7C76967}" name="Hours worked" totalsRowFunction="sum" dataDxfId="86268">
      <calculatedColumnFormula xml:space="preserve"> BW54 * ( ((BY54 - BX54) * 24 ) - BZ54 )</calculatedColumnFormula>
    </tableColumn>
  </tableColumns>
  <tableStyleInfo name="TableStyleMedium5" showFirstColumn="0" showLastColumn="0" showRowStripes="1" showColumnStripes="0"/>
</table>
</file>

<file path=xl/tables/table9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3" xr:uid="{1C00900B-68E1-4072-A012-922C2D004017}" name="Table1214161718192023152224252627283233373839402134353642434445494147505458515578767779808284104" displayName="Table1214161718192023152224252627283233373839402134353642434445494147505458515578767779808284104" ref="BV62:CA67" totalsRowCount="1" headerRowDxfId="86267">
  <tableColumns count="6">
    <tableColumn id="1" xr3:uid="{3994ED61-59AF-4068-880E-8C4F55C11B23}" name="Shift"/>
    <tableColumn id="2" xr3:uid="{C2B0A93E-A373-4FF1-8D32-33FF79D97AAC}" name="Number of employees" totalsRowFunction="sum"/>
    <tableColumn id="3" xr3:uid="{473225DF-67F1-4AD4-89F0-4A90913BEF68}" name="Start Time" dataDxfId="86266" totalsRowDxfId="86265"/>
    <tableColumn id="4" xr3:uid="{352FAD8C-1730-4228-AC3F-24E14AF32BB0}" name="End Time" dataDxfId="86264" totalsRowDxfId="86263"/>
    <tableColumn id="5" xr3:uid="{C650BADE-B0D0-46E8-AE7C-E00B25583191}" name="Break (hrs)" dataDxfId="86262" totalsRowDxfId="86261"/>
    <tableColumn id="6" xr3:uid="{9E135F06-0A9D-497E-9101-2187992AABBD}" name="Hours worked" totalsRowFunction="sum" dataDxfId="86260">
      <calculatedColumnFormula xml:space="preserve"> BW63 * ( ((BY63 - BX63) * 24 ) - BZ63 )</calculatedColumnFormula>
    </tableColumn>
  </tableColumns>
  <tableStyleInfo name="TableStyleMedium5" showFirstColumn="0" showLastColumn="0" showRowStripes="1" showColumnStripes="0"/>
</table>
</file>

<file path=xl/tables/table9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4" xr:uid="{249896DB-7214-45B3-8961-223916C59C58}" name="Table1214161718192023152224252627283233373839402134353642434445494147505458515578767779818385105" displayName="Table1214161718192023152224252627283233373839402134353642434445494147505458515578767779818385105" ref="BV71:CA76" totalsRowCount="1" headerRowDxfId="86259">
  <tableColumns count="6">
    <tableColumn id="1" xr3:uid="{F1625919-6DE0-4673-B4E3-7F251105B8B5}" name="Shift"/>
    <tableColumn id="2" xr3:uid="{7A016296-8E0A-431A-974F-8FA22F4D1361}" name="Number of employees" totalsRowFunction="sum"/>
    <tableColumn id="3" xr3:uid="{93939B94-5F36-402E-A7D8-FFBBD86C4EB1}" name="Start Time" dataDxfId="86258" totalsRowDxfId="86257"/>
    <tableColumn id="4" xr3:uid="{E2BF5CCF-DA75-44B2-933A-D288972B5D23}" name="End Time" dataDxfId="86256" totalsRowDxfId="86255"/>
    <tableColumn id="5" xr3:uid="{C3ED72AA-D14F-4ECC-B60E-C73A7C780E40}" name="Break (hrs)" dataDxfId="86254" totalsRowDxfId="86253"/>
    <tableColumn id="6" xr3:uid="{5FD4C59A-E7BB-47C4-A9C3-97ACD5A0118A}" name="Hours worked" totalsRowFunction="sum" dataDxfId="86252">
      <calculatedColumnFormula xml:space="preserve"> BW72 * ( ((BY72 - BX72) * 24 ) - BZ72 )</calculatedColumnFormula>
    </tableColumn>
  </tableColumns>
  <tableStyleInfo name="TableStyleMedium5" showFirstColumn="0" showLastColumn="0" showRowStripes="1" showColumnStripes="0"/>
</table>
</file>

<file path=xl/tables/table9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5" xr:uid="{3467763A-29F9-41CB-955B-023624AFAEF2}" name="Table121416171819202315222425262728323337383940213435364243444549414750545851557876777980828486106" displayName="Table121416171819202315222425262728323337383940213435364243444549414750545851557876777980828486106" ref="BV80:CA85" totalsRowCount="1" headerRowDxfId="86251">
  <tableColumns count="6">
    <tableColumn id="1" xr3:uid="{8C191C4F-DD1B-43B1-9158-AA33261CC53A}" name="Shift"/>
    <tableColumn id="2" xr3:uid="{89EFCEAC-1913-4912-A55A-107FDFBE30DC}" name="Number of employees" totalsRowFunction="sum"/>
    <tableColumn id="3" xr3:uid="{5D4CD944-01E4-4493-BA08-2B0ECB3CA9F1}" name="Start Time" dataDxfId="86250" totalsRowDxfId="86249"/>
    <tableColumn id="4" xr3:uid="{E0EC7A87-B813-4D8C-8E26-186377203F5C}" name="End Time" dataDxfId="86248" totalsRowDxfId="86247"/>
    <tableColumn id="5" xr3:uid="{CB693D03-8B9F-48F8-A4AF-683FB726AB15}" name="Break (hrs)" dataDxfId="86246" totalsRowDxfId="86245"/>
    <tableColumn id="6" xr3:uid="{33742575-7AC3-4AA7-B73F-AA6335E03F07}" name="Hours worked" totalsRowFunction="sum" dataDxfId="86244">
      <calculatedColumnFormula xml:space="preserve"> BW81 * ( ((BY81 - BX81) * 24 ) - BZ81 )</calculatedColumnFormula>
    </tableColumn>
  </tableColumns>
  <tableStyleInfo name="TableStyleMedium5" showFirstColumn="0" showLastColumn="0" showRowStripes="1" showColumnStripes="0"/>
</table>
</file>

<file path=xl/tables/table9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7" xr:uid="{58BFAA8D-2770-45A2-8581-2F75CAD5A6FE}" name="Table121416171819202315222425262728323337383940213435364243444549414750545851557876777980828486106108" displayName="Table121416171819202315222425262728323337383940213435364243444549414750545851557876777980828486106108" ref="CD1:CI6" totalsRowCount="1" headerRowDxfId="86243">
  <tableColumns count="6">
    <tableColumn id="1" xr3:uid="{19716FA6-E764-474F-9A4F-2AA8D1225071}" name="Shift"/>
    <tableColumn id="2" xr3:uid="{A69E5742-0386-46F4-85A2-603723992416}" name="Number of employees" totalsRowFunction="sum"/>
    <tableColumn id="3" xr3:uid="{2E9F37C5-C3A6-4F65-A54B-D2BFAC49716C}" name="Start Time" dataDxfId="86242" totalsRowDxfId="86241"/>
    <tableColumn id="4" xr3:uid="{44480093-4188-4867-8D43-848E2C402063}" name="End Time" dataDxfId="86240" totalsRowDxfId="86239"/>
    <tableColumn id="5" xr3:uid="{E24F65F4-DC25-4D0A-A5B1-1EBFBDEF3B3D}" name="Break (hrs)" dataDxfId="86238" totalsRowDxfId="86237"/>
    <tableColumn id="6" xr3:uid="{EBFC85AA-11C1-451B-BFD5-973FDA677DB2}" name="Hours worked" totalsRowFunction="sum" dataDxfId="86236">
      <calculatedColumnFormula xml:space="preserve"> CE2 * ( ((CG2 - CF2) * 24 ) - CH2 )</calculatedColumnFormula>
    </tableColumn>
  </tableColumns>
  <tableStyleInfo name="TableStyleMedium5" showFirstColumn="0" showLastColumn="0" showRowStripes="1" showColumnStripes="0"/>
</table>
</file>

<file path=xl/tables/table9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8" xr:uid="{F16D1C52-7EC9-49C3-95E9-BBE2CC79694B}" name="Table12141617181920231522242526272832333738394021343536424344454941475054585155109" displayName="Table12141617181920231522242526272832333738394021343536424344454941475054585155109" ref="CD8:CI13" totalsRowCount="1" headerRowDxfId="86235">
  <tableColumns count="6">
    <tableColumn id="1" xr3:uid="{EA902B9C-D29B-49BB-B996-E54478330E30}" name="Shift"/>
    <tableColumn id="2" xr3:uid="{9B15B7F3-3B11-44B6-B1F3-672FAF965D92}" name="Number of employees" totalsRowFunction="sum"/>
    <tableColumn id="3" xr3:uid="{055A3720-6388-4D05-8452-561411170FBD}" name="Start Time" dataDxfId="86234" totalsRowDxfId="86233"/>
    <tableColumn id="4" xr3:uid="{C63E6BE0-0113-418D-84D8-12B95A9642A6}" name="End Time" dataDxfId="86232" totalsRowDxfId="86231"/>
    <tableColumn id="5" xr3:uid="{ACC11424-B029-42D7-AFDD-C3EE1CA59B70}" name="Break (hrs)" dataDxfId="86230" totalsRowDxfId="86229"/>
    <tableColumn id="6" xr3:uid="{AA49BD79-9F92-4548-8468-4F208912AAF8}" name="Hours worked" totalsRowFunction="sum" dataDxfId="86228">
      <calculatedColumnFormula xml:space="preserve"> CE9 * ( ((CG9 - CF9) * 24 ) - CH9 )</calculatedColumnFormula>
    </tableColumn>
  </tableColumns>
  <tableStyleInfo name="TableStyleMedium2" showFirstColumn="0" showLastColumn="0" showRowStripes="1" showColumnStripes="0"/>
</table>
</file>

<file path=xl/tables/table9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9" xr:uid="{A24773A9-66A9-4F30-8F29-D67E548914F1}" name="Table12141617181920231522242526272832333738394021343536424344454941475054585155109110" displayName="Table12141617181920231522242526272832333738394021343536424344454941475054585155109110" ref="CD17:CI22" totalsRowCount="1" headerRowDxfId="86227">
  <tableColumns count="6">
    <tableColumn id="1" xr3:uid="{F082CA7E-DCBF-481C-8DD0-D7BE493686F8}" name="Shift"/>
    <tableColumn id="2" xr3:uid="{5A74A389-E492-4EBD-8A75-278509538C08}" name="Number of employees" totalsRowFunction="sum"/>
    <tableColumn id="3" xr3:uid="{BE72B60A-CAD8-4196-B869-7A381F615203}" name="Start Time" dataDxfId="86226" totalsRowDxfId="86225"/>
    <tableColumn id="4" xr3:uid="{BD63CAF0-9931-4107-A219-AE1C38FF84F3}" name="End Time" dataDxfId="86224" totalsRowDxfId="86223"/>
    <tableColumn id="5" xr3:uid="{976B0DCF-4012-4FF6-8F28-BD1A0EF3F81F}" name="Break (hrs)" dataDxfId="86222" totalsRowDxfId="86221"/>
    <tableColumn id="6" xr3:uid="{A5341426-F7EA-4F3F-81CF-BA6D92D846F0}" name="Hours worked" totalsRowFunction="sum" dataDxfId="86220">
      <calculatedColumnFormula xml:space="preserve"> CE18 * ( ((CG18 - CF18) * 24 ) - CH18 )</calculatedColumnFormula>
    </tableColumn>
  </tableColumns>
  <tableStyleInfo name="TableStyleMedium2" showFirstColumn="0" showLastColumn="0" showRowStripes="1" showColumnStripes="0"/>
</table>
</file>

<file path=xl/tables/table9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0" xr:uid="{844E50C6-E73F-4E90-B875-530BCF23F0CE}" name="Table12141617181920231522242526272832333738394021343536424344454941475054585155109110111" displayName="Table12141617181920231522242526272832333738394021343536424344454941475054585155109110111" ref="CD26:CI31" totalsRowCount="1" headerRowDxfId="86219">
  <tableColumns count="6">
    <tableColumn id="1" xr3:uid="{D4691788-D033-4AF6-9CD8-6C84BB8B0434}" name="Shift"/>
    <tableColumn id="2" xr3:uid="{26C81495-9ACA-4907-93A2-AEC7C2E3BC8B}" name="Number of employees" totalsRowFunction="sum"/>
    <tableColumn id="3" xr3:uid="{7FACC99A-51D4-41F1-8A29-B938F7D6CED7}" name="Start Time" dataDxfId="86218" totalsRowDxfId="86217"/>
    <tableColumn id="4" xr3:uid="{F2195527-6722-48ED-B575-77E382905086}" name="End Time" dataDxfId="86216" totalsRowDxfId="86215"/>
    <tableColumn id="5" xr3:uid="{7F02EEF5-8898-42D8-BBF1-CE4E939CD49F}" name="Break (hrs)" dataDxfId="86214" totalsRowDxfId="86213"/>
    <tableColumn id="6" xr3:uid="{580E0343-0616-4B44-8CE6-1002DBB12DF5}" name="Hours worked" totalsRowFunction="sum" dataDxfId="86212">
      <calculatedColumnFormula xml:space="preserve"> CE27 * ( ((CG27 - CF27) * 24 ) - CH27 )</calculatedColumnFormula>
    </tableColumn>
  </tableColumns>
  <tableStyleInfo name="TableStyleMedium2" showFirstColumn="0" showLastColumn="0" showRowStripes="1" showColumnStripes="0"/>
</table>
</file>

<file path=xl/tables/table9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1" xr:uid="{0592A15A-185C-4C91-B718-B82B9BB805BA}" name="Table12141617181920231522242526272832333738394021343536424344454941475054585155109110111112" displayName="Table12141617181920231522242526272832333738394021343536424344454941475054585155109110111112" ref="CD35:CI40" totalsRowCount="1" headerRowDxfId="86211">
  <tableColumns count="6">
    <tableColumn id="1" xr3:uid="{8ACCC31D-6CE9-42F3-AA1B-89E3276669FF}" name="Shift"/>
    <tableColumn id="2" xr3:uid="{29F9EB11-3A26-4B68-9B44-52A307CFB5CC}" name="Number of employees" totalsRowFunction="sum"/>
    <tableColumn id="3" xr3:uid="{BE3B2BC9-5F6A-4311-BD87-D9F5DE398E5E}" name="Start Time" dataDxfId="86210" totalsRowDxfId="86209"/>
    <tableColumn id="4" xr3:uid="{4D77DCB2-72CC-4691-9742-E5667D73C4B5}" name="End Time" dataDxfId="86208" totalsRowDxfId="86207"/>
    <tableColumn id="5" xr3:uid="{7A83288A-8131-4199-82FC-DBE579B20645}" name="Break (hrs)" dataDxfId="86206" totalsRowDxfId="86205"/>
    <tableColumn id="6" xr3:uid="{86A8D512-555A-4431-810E-558F7028FE10}" name="Hours worked" totalsRowFunction="sum" dataDxfId="86204" totalsRowDxfId="86203">
      <calculatedColumnFormula xml:space="preserve"> CE36 * ( ((CG36 - CF36) * 24 ) - CH36 )</calculatedColumnFormula>
    </tableColumn>
  </tableColumns>
  <tableStyleInfo name="TableStyleMedium2" showFirstColumn="0" showLastColumn="0" showRowStripes="1" showColumnStripes="0"/>
</table>
</file>

<file path=xl/tables/table10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2" xr:uid="{BF9D50EB-D6A0-4EBE-A040-7CCF966A9F63}" name="Table12141617181920231522242526272832333738394021343536424344454941475054585155109110111113" displayName="Table12141617181920231522242526272832333738394021343536424344454941475054585155109110111113" ref="CD44:CI49" totalsRowCount="1" headerRowDxfId="86202">
  <tableColumns count="6">
    <tableColumn id="1" xr3:uid="{6007A3E6-82AA-4D9E-A877-2FDAFB95E66F}" name="Shift"/>
    <tableColumn id="2" xr3:uid="{AB401D6D-E8F9-4462-B9BE-4ADD7BCC5ACB}" name="Number of employees" totalsRowFunction="sum"/>
    <tableColumn id="3" xr3:uid="{A4979DB4-06D3-47E2-BBD9-AA38088CFEA5}" name="Start Time" dataDxfId="86201" totalsRowDxfId="86200"/>
    <tableColumn id="4" xr3:uid="{AF6D7F51-980C-4856-9687-6CEFDB5B026B}" name="End Time" dataDxfId="86199" totalsRowDxfId="86198"/>
    <tableColumn id="5" xr3:uid="{9C13213D-42DB-4B4F-8AE4-467F6E017E37}" name="Break (hrs)" dataDxfId="86197" totalsRowDxfId="86196"/>
    <tableColumn id="6" xr3:uid="{7BF5C327-29DD-48EF-8D41-6124D068643A}" name="Hours worked" totalsRowFunction="sum" dataDxfId="86195">
      <calculatedColumnFormula xml:space="preserve"> CE45 * ( ((CG45 - CF45) * 24 ) - CH45 )</calculatedColumnFormula>
    </tableColumn>
  </tableColumns>
  <tableStyleInfo name="TableStyleMedium2" showFirstColumn="0" showLastColumn="0" showRowStripes="1" showColumnStripes="0"/>
</table>
</file>

<file path=xl/tables/table10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4" xr:uid="{4CDE7F37-A776-4C31-BD4C-26FB165337FB}" name="Table12141617181920231522242526272832333738394021343536424344454941475054585155109110111113115" displayName="Table12141617181920231522242526272832333738394021343536424344454941475054585155109110111113115" ref="CD53:CI58" totalsRowCount="1" headerRowDxfId="86194">
  <tableColumns count="6">
    <tableColumn id="1" xr3:uid="{D78B353A-5BA3-4A8C-AEA4-98FB44FA5813}" name="Shift"/>
    <tableColumn id="2" xr3:uid="{1FA35B50-AC5F-4BBB-B9A8-59B3495B3277}" name="Number of employees" totalsRowFunction="sum"/>
    <tableColumn id="3" xr3:uid="{E66C45C2-CEC2-4232-BDBB-3686B6E5FD3E}" name="Start Time" dataDxfId="86193" totalsRowDxfId="86192"/>
    <tableColumn id="4" xr3:uid="{B54F35BE-2F34-4C20-BD99-E7DC7CF80A05}" name="End Time" dataDxfId="86191" totalsRowDxfId="86190"/>
    <tableColumn id="5" xr3:uid="{14B4BC92-D0AC-4C34-9A82-9A95D049577A}" name="Break (hrs)" dataDxfId="86189" totalsRowDxfId="86188"/>
    <tableColumn id="6" xr3:uid="{D23C55F9-2998-4A9D-B028-811C4BFED5F5}" name="Hours worked" totalsRowFunction="sum" dataDxfId="86187">
      <calculatedColumnFormula xml:space="preserve"> CE54 * ( ((CG54 - CF54) * 24 ) - CH54 )</calculatedColumnFormula>
    </tableColumn>
  </tableColumns>
  <tableStyleInfo name="TableStyleMedium2" showFirstColumn="0" showLastColumn="0" showRowStripes="1" showColumnStripes="0"/>
</table>
</file>

<file path=xl/tables/table10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8" xr:uid="{8911855A-22C7-442A-9307-499EFEAFA53E}" name="Table12141617181920231522242526272832333738394021343536424344454941475054585155109110111113115119" displayName="Table12141617181920231522242526272832333738394021343536424344454941475054585155109110111113115119" ref="CD62:CI67" totalsRowCount="1" headerRowDxfId="86186">
  <tableColumns count="6">
    <tableColumn id="1" xr3:uid="{B9AC75C2-7384-4664-9330-B573298354B1}" name="Shift"/>
    <tableColumn id="2" xr3:uid="{22113909-0E49-41B9-B61E-09BBB7121A42}" name="Number of employees" totalsRowFunction="sum"/>
    <tableColumn id="3" xr3:uid="{8D7B6D89-D6F1-42D4-9E73-2BCA119B9A8B}" name="Start Time" dataDxfId="86185" totalsRowDxfId="86184"/>
    <tableColumn id="4" xr3:uid="{58B8F769-34ED-47B0-91B9-353EF15B6F50}" name="End Time" dataDxfId="86183" totalsRowDxfId="86182"/>
    <tableColumn id="5" xr3:uid="{EB3F8061-5EFE-4B2D-ACDA-5DBE079F3067}" name="Break (hrs)" dataDxfId="86181" totalsRowDxfId="86180"/>
    <tableColumn id="6" xr3:uid="{16B68714-AE83-474B-ADA2-C77348AE996E}" name="Hours worked" totalsRowFunction="sum" dataDxfId="86179">
      <calculatedColumnFormula xml:space="preserve"> CE63 * ( ((CG63 - CF63) * 24 ) - CH63 )</calculatedColumnFormula>
    </tableColumn>
  </tableColumns>
  <tableStyleInfo name="TableStyleMedium2" showFirstColumn="0" showLastColumn="0" showRowStripes="1" showColumnStripes="0"/>
</table>
</file>

<file path=xl/tables/table10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9" xr:uid="{EE59F8CF-B685-4D57-86EC-8D7D3CB7FED7}" name="Table12141617181920231522242526272832333738394021343536424344454941475054585155109110111113115119120" displayName="Table12141617181920231522242526272832333738394021343536424344454941475054585155109110111113115119120" ref="CD71:CI76" totalsRowCount="1" headerRowDxfId="86178">
  <tableColumns count="6">
    <tableColumn id="1" xr3:uid="{C9DE89AA-9B1E-45F1-84B2-957CEE9E8C11}" name="Shift"/>
    <tableColumn id="2" xr3:uid="{36D3B09E-AF18-4BE2-99D9-31737A3D40E7}" name="Number of employees" totalsRowFunction="sum"/>
    <tableColumn id="3" xr3:uid="{B5F69EEB-508D-4D19-A357-7740713773B2}" name="Start Time" dataDxfId="86177" totalsRowDxfId="86176"/>
    <tableColumn id="4" xr3:uid="{DF630F6B-68C5-4BF5-8FF1-0546B60CFF42}" name="End Time" dataDxfId="86175" totalsRowDxfId="86174"/>
    <tableColumn id="5" xr3:uid="{9B32B7AA-5D1E-4AFC-84F5-52122F25FBAD}" name="Break (hrs)" dataDxfId="86173" totalsRowDxfId="86172"/>
    <tableColumn id="6" xr3:uid="{FE29052A-20B0-40FA-A937-B62D769D16EA}" name="Hours worked" totalsRowFunction="sum" dataDxfId="86171">
      <calculatedColumnFormula xml:space="preserve"> CE72 * ( ((CG72 - CF72) * 24 ) - CH72 )</calculatedColumnFormula>
    </tableColumn>
  </tableColumns>
  <tableStyleInfo name="TableStyleMedium2" showFirstColumn="0" showLastColumn="0" showRowStripes="1" showColumnStripes="0"/>
</table>
</file>

<file path=xl/tables/table10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0" xr:uid="{E9C76F9B-83A2-4D41-9698-2907259622A9}" name="Table12141617181920231522242526272832333738394021343536424344454941475054585155109110111113115119120121" displayName="Table12141617181920231522242526272832333738394021343536424344454941475054585155109110111113115119120121" ref="CD80:CI85" totalsRowCount="1" headerRowDxfId="86170">
  <tableColumns count="6">
    <tableColumn id="1" xr3:uid="{A3439DB4-FD91-4A1F-A1F3-0871B00B385C}" name="Shift"/>
    <tableColumn id="2" xr3:uid="{C23E572B-0A2B-42D4-930E-27CDC1D69DB7}" name="Number of employees" totalsRowFunction="sum"/>
    <tableColumn id="3" xr3:uid="{CF85354C-A9ED-48E4-AD1A-0ACD80C44871}" name="Start Time" dataDxfId="86169" totalsRowDxfId="86168"/>
    <tableColumn id="4" xr3:uid="{4A6BAD4D-3FB8-4291-A6EF-E4D7B113C78E}" name="End Time" dataDxfId="86167" totalsRowDxfId="86166"/>
    <tableColumn id="5" xr3:uid="{260E99D2-C75B-4DB9-B7AC-53C97DA02665}" name="Break (hrs)" dataDxfId="86165" totalsRowDxfId="86164"/>
    <tableColumn id="6" xr3:uid="{02C788E5-938F-49B8-99CD-69617C12529A}" name="Hours worked" totalsRowFunction="sum" dataDxfId="86163">
      <calculatedColumnFormula xml:space="preserve"> CE81 * ( ((CG81 - CF81) * 24 ) - CH81 )</calculatedColumnFormula>
    </tableColumn>
  </tableColumns>
  <tableStyleInfo name="TableStyleMedium2" showFirstColumn="0" showLastColumn="0" showRowStripes="1" showColumnStripes="0"/>
</table>
</file>

<file path=xl/tables/table10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1" xr:uid="{7DDE8AE9-E0B3-49C4-BCBE-4754C302C990}" name="Table12141617181920231522242526272832333738394021343536424344454941475054585155109110111113115119120121122" displayName="Table12141617181920231522242526272832333738394021343536424344454941475054585155109110111113115119120121122" ref="CL1:CQ6" totalsRowCount="1" headerRowDxfId="86162">
  <tableColumns count="6">
    <tableColumn id="1" xr3:uid="{15F94B7B-97CB-4956-8420-616BC38AC62B}" name="Shift"/>
    <tableColumn id="2" xr3:uid="{E8DB38B3-972C-4225-AA5D-71388EF65AC6}" name="Number of employees" totalsRowFunction="sum"/>
    <tableColumn id="3" xr3:uid="{660FBDA8-088E-484D-9711-95DC02AC2488}" name="Start Time" dataDxfId="86161" totalsRowDxfId="86160"/>
    <tableColumn id="4" xr3:uid="{BDE40B61-70AA-40FF-BC91-DF3B531175D8}" name="End Time" dataDxfId="86159" totalsRowDxfId="86158"/>
    <tableColumn id="5" xr3:uid="{8844C550-3D5A-4C97-8027-35A46D8D0B14}" name="Break (hrs)" dataDxfId="86157" totalsRowDxfId="86156"/>
    <tableColumn id="6" xr3:uid="{5FEAAB77-AAA9-415D-ABD3-466B70FBDAD8}" name="Hours worked" totalsRowFunction="sum" dataDxfId="86155">
      <calculatedColumnFormula xml:space="preserve"> CM2 * ( ((CO2 - CN2) * 24 ) - CP2 )</calculatedColumnFormula>
    </tableColumn>
  </tableColumns>
  <tableStyleInfo name="TableStyleMedium2" showFirstColumn="0" showLastColumn="0" showRowStripes="1" showColumnStripes="0"/>
</table>
</file>

<file path=xl/tables/table10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2" xr:uid="{7D4E2E3F-C163-4137-9E5A-7F894EF39EE0}" name="Table12141617181920231522242526272832333738394021343536424344454941475054585155109110111113115119120121122123" displayName="Table12141617181920231522242526272832333738394021343536424344454941475054585155109110111113115119120121122123" ref="CL8:CQ13" totalsRowCount="1" headerRowDxfId="86154">
  <tableColumns count="6">
    <tableColumn id="1" xr3:uid="{A41C5DCB-3238-4119-AB98-33DDE00BA8EF}" name="Shift"/>
    <tableColumn id="2" xr3:uid="{DE04ADB2-E0D9-4910-A4A0-AE338BD479BC}" name="Number of employees" totalsRowFunction="sum"/>
    <tableColumn id="3" xr3:uid="{387075F7-A5C0-4C9C-98D3-718503B5CE64}" name="Start Time" dataDxfId="86153" totalsRowDxfId="86152"/>
    <tableColumn id="4" xr3:uid="{DA14EB24-A2F7-42C0-AA4E-6A008E048F85}" name="End Time" dataDxfId="86151" totalsRowDxfId="86150"/>
    <tableColumn id="5" xr3:uid="{69A89F1B-ADE7-435E-84D8-F13962FAEAB9}" name="Break (hrs)" dataDxfId="86149" totalsRowDxfId="86148"/>
    <tableColumn id="6" xr3:uid="{B08CA944-38C1-47FA-885D-A330AF81274F}" name="Hours worked" totalsRowFunction="sum" dataDxfId="86147">
      <calculatedColumnFormula xml:space="preserve"> CM9 * ( ((CO9 - CN9) * 24 ) - CP9 )</calculatedColumnFormula>
    </tableColumn>
  </tableColumns>
  <tableStyleInfo name="TableStyleMedium2" showFirstColumn="0" showLastColumn="0" showRowStripes="1" showColumnStripes="0"/>
</table>
</file>

<file path=xl/tables/table10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3" xr:uid="{778653C4-0079-4851-93CF-B6456C97EE18}" name="Table12141617181920231522242526272832333738394021343536424344454941475054585155109110111113115119120121122123124" displayName="Table12141617181920231522242526272832333738394021343536424344454941475054585155109110111113115119120121122123124" ref="CL17:CQ22" totalsRowCount="1" headerRowDxfId="86146">
  <tableColumns count="6">
    <tableColumn id="1" xr3:uid="{921CB07C-C5F9-41F6-A353-AC5AE989D1C7}" name="Shift"/>
    <tableColumn id="2" xr3:uid="{6D1E96A4-2A67-4DA2-B1E7-EF217C95AF5A}" name="Number of employees" totalsRowFunction="sum"/>
    <tableColumn id="3" xr3:uid="{B8EC846E-C74B-4E29-9588-21CDB6590EA1}" name="Start Time" dataDxfId="86145" totalsRowDxfId="86144"/>
    <tableColumn id="4" xr3:uid="{1E071B14-2E43-4255-A70B-086C94C8F7BB}" name="End Time" dataDxfId="86143" totalsRowDxfId="86142"/>
    <tableColumn id="5" xr3:uid="{59CE18CB-DC5A-4203-8403-77B54A748EA4}" name="Break (hrs)" dataDxfId="86141" totalsRowDxfId="86140"/>
    <tableColumn id="6" xr3:uid="{98640BA0-CF81-42E6-B41C-710B1F2D5CD4}" name="Hours worked" totalsRowFunction="sum" dataDxfId="86139">
      <calculatedColumnFormula xml:space="preserve"> CM18 * ( ((CO18 - CN18) * 24 ) - CP18 )</calculatedColumnFormula>
    </tableColumn>
  </tableColumns>
  <tableStyleInfo name="TableStyleMedium2" showFirstColumn="0" showLastColumn="0" showRowStripes="1" showColumnStripes="0"/>
</table>
</file>

<file path=xl/tables/table10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4" xr:uid="{1784671F-F65B-4D45-A594-EDAE4635D644}" name="Table12141617181920231522242526272832333738394021343536424344454941475054585155109110111113115119120121122123124125" displayName="Table12141617181920231522242526272832333738394021343536424344454941475054585155109110111113115119120121122123124125" ref="CL26:CQ31" totalsRowCount="1" headerRowDxfId="86138">
  <tableColumns count="6">
    <tableColumn id="1" xr3:uid="{0D907FB4-C5B6-4D21-8119-29EE52CBC999}" name="Shift"/>
    <tableColumn id="2" xr3:uid="{A553ACA7-A8F3-4459-B674-1062FA875F37}" name="Number of employees" totalsRowFunction="sum"/>
    <tableColumn id="3" xr3:uid="{6520D7A3-5332-4E28-8269-84FEA7CF5DB7}" name="Start Time" dataDxfId="86137" totalsRowDxfId="86136"/>
    <tableColumn id="4" xr3:uid="{121B5D6F-3EC5-4801-A044-E72F29AE4DEA}" name="End Time" dataDxfId="86135" totalsRowDxfId="86134"/>
    <tableColumn id="5" xr3:uid="{4AD75A20-B4C3-4B67-A8F6-6599752A888B}" name="Break (hrs)" dataDxfId="86133" totalsRowDxfId="86132"/>
    <tableColumn id="6" xr3:uid="{56835187-DE81-4B58-818A-030597136D77}" name="Hours worked" totalsRowFunction="sum" dataDxfId="86131">
      <calculatedColumnFormula xml:space="preserve"> CM27 * ( ((CO27 - CN27) * 24 ) - CP27 )</calculatedColumnFormula>
    </tableColumn>
  </tableColumns>
  <tableStyleInfo name="TableStyleMedium2" showFirstColumn="0" showLastColumn="0" showRowStripes="1" showColumnStripes="0"/>
</table>
</file>

<file path=xl/tables/table10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5" xr:uid="{84F97DE4-FE02-4A66-8E7F-1BB28352FA54}" name="Table12141617181920231522242526272832333738394021343536424344454941475054585155109110111113115119120121122123124125126" displayName="Table12141617181920231522242526272832333738394021343536424344454941475054585155109110111113115119120121122123124125126" ref="CL35:CQ40" totalsRowCount="1" headerRowDxfId="86130">
  <tableColumns count="6">
    <tableColumn id="1" xr3:uid="{CB91921D-2C2C-40C8-9A4A-B83C7C9D308A}" name="Shift"/>
    <tableColumn id="2" xr3:uid="{583FFFCC-582D-467E-AEA1-5181E4D9A5D6}" name="Number of employees" totalsRowFunction="sum"/>
    <tableColumn id="3" xr3:uid="{B0A318BE-F62E-4F02-AF76-0D08B2E2B9DA}" name="Start Time" dataDxfId="86129" totalsRowDxfId="86128"/>
    <tableColumn id="4" xr3:uid="{9ABD8920-AD7B-4EE4-B685-3B5DCCF27655}" name="End Time" dataDxfId="86127" totalsRowDxfId="86126"/>
    <tableColumn id="5" xr3:uid="{6E1449D7-D80A-40B5-81CD-7F9D5CC573A8}" name="Break (hrs)" dataDxfId="86125" totalsRowDxfId="86124"/>
    <tableColumn id="6" xr3:uid="{900F1169-431E-453E-AF1B-B71CD72FF1E7}" name="Hours worked" totalsRowFunction="sum" dataDxfId="86123">
      <calculatedColumnFormula xml:space="preserve"> CM36 * ( ((CO36 - CN36) * 24 ) - CP36 )</calculatedColumnFormula>
    </tableColumn>
  </tableColumns>
  <tableStyleInfo name="TableStyleMedium2" showFirstColumn="0" showLastColumn="0" showRowStripes="1" showColumnStripes="0"/>
</table>
</file>

<file path=xl/tables/table1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6" xr:uid="{85947C31-6646-4012-915B-855EDF34045F}" name="Table12141617181920231522242526272832333738394021343536424344454941475054585155109110111113115119120121122123124125126127" displayName="Table12141617181920231522242526272832333738394021343536424344454941475054585155109110111113115119120121122123124125126127" ref="CL44:CQ49" totalsRowCount="1" headerRowDxfId="86122">
  <tableColumns count="6">
    <tableColumn id="1" xr3:uid="{40371196-A389-4CAA-B421-809AD6CF65F4}" name="Shift"/>
    <tableColumn id="2" xr3:uid="{A1838AE8-8D94-4CEF-AEAE-642DCD2292E5}" name="Number of employees" totalsRowFunction="sum"/>
    <tableColumn id="3" xr3:uid="{D45A4E0A-6070-41E4-BD3E-898AA207C1ED}" name="Start Time" dataDxfId="86121" totalsRowDxfId="86120"/>
    <tableColumn id="4" xr3:uid="{C40743E3-EDEC-4525-9A33-297CE2B9C6BA}" name="End Time" dataDxfId="86119" totalsRowDxfId="86118"/>
    <tableColumn id="5" xr3:uid="{F1856AF2-C52D-4C5E-A6D4-1D42C763AB2A}" name="Break (hrs)" dataDxfId="86117" totalsRowDxfId="86116"/>
    <tableColumn id="6" xr3:uid="{80DCBE32-B341-48DC-9268-4AB964772DDE}" name="Hours worked" totalsRowFunction="sum" dataDxfId="86115">
      <calculatedColumnFormula xml:space="preserve"> CM45 * ( ((CO45 - CN45) * 24 ) - CP45 )</calculatedColumnFormula>
    </tableColumn>
  </tableColumns>
  <tableStyleInfo name="TableStyleMedium2" showFirstColumn="0" showLastColumn="0" showRowStripes="1" showColumnStripes="0"/>
</table>
</file>

<file path=xl/tables/table1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7" xr:uid="{BA85D7D3-8509-40D7-8B19-D4811C0E56F5}" name="Table12141617181920231522242526272832333738394021343536424344454941475054585155109110111113115119120121122123124125126127128" displayName="Table12141617181920231522242526272832333738394021343536424344454941475054585155109110111113115119120121122123124125126127128" ref="CL53:CQ58" totalsRowCount="1" headerRowDxfId="86114">
  <tableColumns count="6">
    <tableColumn id="1" xr3:uid="{BE204475-BAA8-4741-A1E8-BEC3ED9D4483}" name="Shift"/>
    <tableColumn id="2" xr3:uid="{B44C8616-9EAD-4D2A-8CB3-42D46F61992F}" name="Number of employees" totalsRowFunction="sum"/>
    <tableColumn id="3" xr3:uid="{06BE5E94-11BF-46F0-B77E-023BF4CDFC35}" name="Start Time" dataDxfId="86113" totalsRowDxfId="86112"/>
    <tableColumn id="4" xr3:uid="{4A0421D4-E072-4C40-B793-8FB108E5E2F9}" name="End Time" dataDxfId="86111" totalsRowDxfId="86110"/>
    <tableColumn id="5" xr3:uid="{FC1C1C50-291E-4276-BFBC-2851FBBEDBD2}" name="Break (hrs)" dataDxfId="86109" totalsRowDxfId="86108"/>
    <tableColumn id="6" xr3:uid="{EEE085EE-2EF0-4845-995B-6A18F2C7E115}" name="Hours worked" totalsRowFunction="sum" dataDxfId="86107">
      <calculatedColumnFormula xml:space="preserve"> CM54 * ( ((CO54 - CN54) * 24 ) - CP54 )</calculatedColumnFormula>
    </tableColumn>
  </tableColumns>
  <tableStyleInfo name="TableStyleMedium2" showFirstColumn="0" showLastColumn="0" showRowStripes="1" showColumnStripes="0"/>
</table>
</file>

<file path=xl/tables/table1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8" xr:uid="{4952A355-2522-4A73-B20F-096707E5916D}" name="Table12141617181920231522242526272832333738394021343536424344454941475054585155109110111113115119120121122123124125126127128129" displayName="Table12141617181920231522242526272832333738394021343536424344454941475054585155109110111113115119120121122123124125126127128129" ref="CL62:CQ67" totalsRowCount="1" headerRowDxfId="86106">
  <tableColumns count="6">
    <tableColumn id="1" xr3:uid="{07D35FDE-6EAD-4749-90E6-61A66862B550}" name="Shift"/>
    <tableColumn id="2" xr3:uid="{0CB8873F-8A82-4FB4-BA8D-F61851FD0528}" name="Number of employees" totalsRowFunction="sum"/>
    <tableColumn id="3" xr3:uid="{658A6E61-62F4-485C-81A0-CCBB050DA712}" name="Start Time" dataDxfId="86105" totalsRowDxfId="86104"/>
    <tableColumn id="4" xr3:uid="{647F2D4C-D86A-432F-B766-BE41377002C5}" name="End Time" dataDxfId="86103" totalsRowDxfId="86102"/>
    <tableColumn id="5" xr3:uid="{6F0D6A5F-0926-43D3-A970-63A04A406239}" name="Break (hrs)" dataDxfId="86101" totalsRowDxfId="86100"/>
    <tableColumn id="6" xr3:uid="{0F0C410C-151C-4CE0-B05F-99D0CD66C027}" name="Hours worked" totalsRowFunction="sum" dataDxfId="86099">
      <calculatedColumnFormula xml:space="preserve"> CM63 * ( ((CO63 - CN63) * 24 ) - CP63 )</calculatedColumnFormula>
    </tableColumn>
  </tableColumns>
  <tableStyleInfo name="TableStyleMedium2" showFirstColumn="0" showLastColumn="0" showRowStripes="1" showColumnStripes="0"/>
</table>
</file>

<file path=xl/tables/table1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9" xr:uid="{4379DBAC-D386-4BBD-B30A-1C531E98D9E4}" name="Table12141617181920231522242526272832333738394021343536424344454941475054585155109110111113115119120121122123124125126127128129130" displayName="Table12141617181920231522242526272832333738394021343536424344454941475054585155109110111113115119120121122123124125126127128129130" ref="CL71:CQ76" totalsRowCount="1" headerRowDxfId="86098">
  <tableColumns count="6">
    <tableColumn id="1" xr3:uid="{F1DA6372-2605-4B8B-8B43-9ED228F13B9E}" name="Shift"/>
    <tableColumn id="2" xr3:uid="{664C1DCF-44C6-424A-B158-E566845F85F4}" name="Number of employees" totalsRowFunction="sum"/>
    <tableColumn id="3" xr3:uid="{CBBB3BA3-1F25-4F95-9479-B75A54A1AF6E}" name="Start Time" dataDxfId="86097" totalsRowDxfId="86096"/>
    <tableColumn id="4" xr3:uid="{BD99F452-8245-445F-916A-885E4E1E3D1C}" name="End Time" dataDxfId="86095" totalsRowDxfId="86094"/>
    <tableColumn id="5" xr3:uid="{D1B0E519-7B06-4648-85C8-9E880984F694}" name="Break (hrs)" dataDxfId="86093" totalsRowDxfId="86092"/>
    <tableColumn id="6" xr3:uid="{1B6E0346-4B03-45CA-B1BA-4C7E895B77AC}" name="Hours worked" totalsRowFunction="sum" dataDxfId="86091">
      <calculatedColumnFormula xml:space="preserve"> CM72 * ( ((CO72 - CN72) * 24 ) - CP72 )</calculatedColumnFormula>
    </tableColumn>
  </tableColumns>
  <tableStyleInfo name="TableStyleMedium2" showFirstColumn="0" showLastColumn="0" showRowStripes="1" showColumnStripes="0"/>
</table>
</file>

<file path=xl/tables/table1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0" xr:uid="{47E723E2-AD6B-43C7-8F0A-0A32F5440E44}" name="Table12141617181920231522242526272832333738394021343536424344454941475054585155109110111113115119120121122123124125126127128129130131" displayName="Table12141617181920231522242526272832333738394021343536424344454941475054585155109110111113115119120121122123124125126127128129130131" ref="CL80:CQ85" totalsRowCount="1" headerRowDxfId="86090">
  <tableColumns count="6">
    <tableColumn id="1" xr3:uid="{75CDC5EF-9740-4413-853A-A97A27C8D6DB}" name="Shift"/>
    <tableColumn id="2" xr3:uid="{1D4EEA7A-D703-43B1-AF7F-5C47A02811BF}" name="Number of employees" totalsRowFunction="sum"/>
    <tableColumn id="3" xr3:uid="{BD5016BD-90CA-4EAD-8D03-8AD016900AEA}" name="Start Time" dataDxfId="86089" totalsRowDxfId="86088"/>
    <tableColumn id="4" xr3:uid="{193C4723-D5CE-4505-9AB6-0A2D8750DBC3}" name="End Time" dataDxfId="86087" totalsRowDxfId="86086"/>
    <tableColumn id="5" xr3:uid="{60CBEFED-A5E0-4DD5-9810-C7AC65E54C24}" name="Break (hrs)" dataDxfId="86085" totalsRowDxfId="86084"/>
    <tableColumn id="6" xr3:uid="{125D6616-C0D3-41C8-B16D-FDB1C998E9AE}" name="Hours worked" totalsRowFunction="sum" dataDxfId="86083">
      <calculatedColumnFormula xml:space="preserve"> CM81 * ( ((CO81 - CN81) * 24 ) - CP81 )</calculatedColumnFormula>
    </tableColumn>
  </tableColumns>
  <tableStyleInfo name="TableStyleMedium2" showFirstColumn="0" showLastColumn="0" showRowStripes="1" showColumnStripes="0"/>
</table>
</file>

<file path=xl/tables/table1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1" xr:uid="{448D5956-655E-4966-BE06-2DE5DD7EC5E4}" name="Table12141617181920231522242526272832333738394021343536424344454941475054585155109110111113115119120121122123124125126127128129130131132" displayName="Table12141617181920231522242526272832333738394021343536424344454941475054585155109110111113115119120121122123124125126127128129130131132" ref="CT1:CY6" totalsRowCount="1" headerRowDxfId="86082">
  <tableColumns count="6">
    <tableColumn id="1" xr3:uid="{736B37A2-8A57-412E-AFE2-34604BE742F2}" name="Shift"/>
    <tableColumn id="2" xr3:uid="{0605C954-919F-47AD-A0FC-8A17104B7208}" name="Number of employees" totalsRowFunction="sum"/>
    <tableColumn id="3" xr3:uid="{74C0827A-7216-410C-86F6-F818C2AE8C5E}" name="Start Time" dataDxfId="86081" totalsRowDxfId="86080"/>
    <tableColumn id="4" xr3:uid="{7305278B-646E-49DD-B685-92B44BEAB559}" name="End Time" dataDxfId="86079" totalsRowDxfId="86078"/>
    <tableColumn id="5" xr3:uid="{6B8FEB0C-1665-4BD1-9AC8-E90BF2690070}" name="Break (hrs)" dataDxfId="86077" totalsRowDxfId="86076"/>
    <tableColumn id="6" xr3:uid="{1F2E72C7-2C77-4338-A30D-30D8FA31F607}" name="Hours worked" totalsRowFunction="sum" dataDxfId="86075">
      <calculatedColumnFormula xml:space="preserve"> CU2 * ( ((CW2 - CV2) * 24 ) - CX2 )</calculatedColumnFormula>
    </tableColumn>
  </tableColumns>
  <tableStyleInfo name="TableStyleMedium2" showFirstColumn="0" showLastColumn="0" showRowStripes="1" showColumnStripes="0"/>
</table>
</file>

<file path=xl/tables/table1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2" xr:uid="{8BA51487-29A0-437C-9757-80703E78B8F2}" name="Table12141617181920231522242526272832333738394021343536424344454941475054585155109110111113115119120121122123124125126127128129130131132133" displayName="Table12141617181920231522242526272832333738394021343536424344454941475054585155109110111113115119120121122123124125126127128129130131132133" ref="CT8:CY13" totalsRowCount="1" headerRowDxfId="86074">
  <tableColumns count="6">
    <tableColumn id="1" xr3:uid="{7442E2C2-891B-4849-AFAB-A8E8AC2804C5}" name="Shift"/>
    <tableColumn id="2" xr3:uid="{336F2523-FBBD-4A29-B314-AFC6A2EEBDFF}" name="Number of employees" totalsRowFunction="sum"/>
    <tableColumn id="3" xr3:uid="{529354CE-8B26-433B-834C-2A40F9A206A7}" name="Start Time" dataDxfId="86073" totalsRowDxfId="86072"/>
    <tableColumn id="4" xr3:uid="{F7C7069D-3E50-40C4-A444-D56FB9EAA616}" name="End Time" dataDxfId="86071" totalsRowDxfId="86070"/>
    <tableColumn id="5" xr3:uid="{CDF62B8B-52AA-4370-BDE5-F5AD27FF56B9}" name="Break (hrs)" dataDxfId="86069" totalsRowDxfId="86068"/>
    <tableColumn id="6" xr3:uid="{E7AF6CE6-77EC-40C2-AD34-2CF9253BFB21}" name="Hours worked" totalsRowFunction="sum" dataDxfId="86067">
      <calculatedColumnFormula xml:space="preserve"> CU9 * ( ((CW9 - CV9) * 24 ) - CX9 )</calculatedColumnFormula>
    </tableColumn>
  </tableColumns>
  <tableStyleInfo name="TableStyleMedium2" showFirstColumn="0" showLastColumn="0" showRowStripes="1" showColumnStripes="0"/>
</table>
</file>

<file path=xl/tables/table1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3" xr:uid="{F1DFFE18-DAE9-47A9-BA5A-C30DB0E08823}" name="Table12141617181920231522242526272832333738394021343536424344454941475054585155109110111113115119120121122123124125126127128129130131132133134" displayName="Table12141617181920231522242526272832333738394021343536424344454941475054585155109110111113115119120121122123124125126127128129130131132133134" ref="CT17:CY22" totalsRowCount="1" headerRowDxfId="86066">
  <tableColumns count="6">
    <tableColumn id="1" xr3:uid="{3FE5C088-B800-43DE-9CF3-0C53A09CC1F6}" name="Shift"/>
    <tableColumn id="2" xr3:uid="{0D2317CF-D07E-441D-8D81-CF0D52CC7B40}" name="Number of employees" totalsRowFunction="sum"/>
    <tableColumn id="3" xr3:uid="{79504833-D93A-4958-A198-9D6206D358F1}" name="Start Time" dataDxfId="86065" totalsRowDxfId="86064"/>
    <tableColumn id="4" xr3:uid="{F70463F9-B3DE-4F88-9A5C-3992856D8EA6}" name="End Time" dataDxfId="86063" totalsRowDxfId="86062"/>
    <tableColumn id="5" xr3:uid="{BF3CB8CE-7191-4204-9805-6DB4BCAA3731}" name="Break (hrs)" dataDxfId="86061" totalsRowDxfId="86060"/>
    <tableColumn id="6" xr3:uid="{31336AD6-B28A-438A-AA2D-7782D9894282}" name="Hours worked" totalsRowFunction="sum" dataDxfId="86059">
      <calculatedColumnFormula xml:space="preserve"> CU18 * ( ((CW18 - CV18) * 24 ) - CX18 )</calculatedColumnFormula>
    </tableColumn>
  </tableColumns>
  <tableStyleInfo name="TableStyleMedium2" showFirstColumn="0" showLastColumn="0" showRowStripes="1" showColumnStripes="0"/>
</table>
</file>

<file path=xl/tables/table1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4" xr:uid="{FF6275F5-2CA4-4B0C-AA6D-AD51FF2FAD2E}" name="Table12141617181920231522242526272832333738394021343536424344454941475054585155109110111113115119120121122123124125126127128129130131132133134135" displayName="Table12141617181920231522242526272832333738394021343536424344454941475054585155109110111113115119120121122123124125126127128129130131132133134135" ref="CT26:CY31" totalsRowCount="1" headerRowDxfId="86058">
  <tableColumns count="6">
    <tableColumn id="1" xr3:uid="{4B7BDDE5-3A05-4CC3-A467-B7E00D2E2EE3}" name="Shift"/>
    <tableColumn id="2" xr3:uid="{78F288D5-6C4B-4048-9A9E-B8F17BFC7404}" name="Number of employees" totalsRowFunction="sum"/>
    <tableColumn id="3" xr3:uid="{00778029-FDA3-43DD-B5A4-8EAE2ECE3A8D}" name="Start Time" dataDxfId="86057" totalsRowDxfId="86056"/>
    <tableColumn id="4" xr3:uid="{22A6B822-ED50-4CE0-A0F1-67C37D7F0058}" name="End Time" dataDxfId="86055" totalsRowDxfId="86054"/>
    <tableColumn id="5" xr3:uid="{5CF2302A-FD74-4AC9-BEC5-9EC5085C08E6}" name="Break (hrs)" dataDxfId="86053" totalsRowDxfId="86052"/>
    <tableColumn id="6" xr3:uid="{A49BDD32-24B0-4516-B842-0761AFC13319}" name="Hours worked" totalsRowFunction="sum" dataDxfId="86051">
      <calculatedColumnFormula xml:space="preserve"> CU27 * ( ((CW27 - CV27) * 24 ) - CX27 )</calculatedColumnFormula>
    </tableColumn>
  </tableColumns>
  <tableStyleInfo name="TableStyleMedium2" showFirstColumn="0" showLastColumn="0" showRowStripes="1" showColumnStripes="0"/>
</table>
</file>

<file path=xl/tables/table1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5" xr:uid="{A1FDE998-ABEF-4300-BC89-8F0362485334}" name="Table12141617181920231522242526272832333738394021343536424344454941475054585155109110111113115119120121122123124125126127128129130131132133134135136" displayName="Table12141617181920231522242526272832333738394021343536424344454941475054585155109110111113115119120121122123124125126127128129130131132133134135136" ref="CT35:CY40" totalsRowCount="1" headerRowDxfId="86050">
  <tableColumns count="6">
    <tableColumn id="1" xr3:uid="{D2F23317-302E-452D-BAC6-76622509F693}" name="Shift"/>
    <tableColumn id="2" xr3:uid="{C2C817D6-F923-4A3F-B074-61FF7F8957C7}" name="Number of employees" totalsRowFunction="sum"/>
    <tableColumn id="3" xr3:uid="{4A8826C0-5214-4A23-AB12-39F9FDC9FB78}" name="Start Time" dataDxfId="86049" totalsRowDxfId="86048"/>
    <tableColumn id="4" xr3:uid="{5B9B9844-0C5A-4B48-AE2E-53F25A2B3EBA}" name="End Time" dataDxfId="86047" totalsRowDxfId="86046"/>
    <tableColumn id="5" xr3:uid="{45435921-5BC0-43F0-B391-9C36B893C41F}" name="Break (hrs)" dataDxfId="86045" totalsRowDxfId="86044"/>
    <tableColumn id="6" xr3:uid="{6AAFB9F1-7B57-49BE-AEF3-6C5E44040E34}" name="Hours worked" totalsRowFunction="sum" dataDxfId="86043">
      <calculatedColumnFormula xml:space="preserve"> CU36 * ( ((CW36 - CV36) * 24 ) - CX36 )</calculatedColumnFormula>
    </tableColumn>
  </tableColumns>
  <tableStyleInfo name="TableStyleMedium2" showFirstColumn="0" showLastColumn="0" showRowStripes="1" showColumnStripes="0"/>
</table>
</file>

<file path=xl/tables/table1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6" xr:uid="{E03AFF17-822A-4145-A392-6CB11B2ABE3B}" name="Table12141617181920231522242526272832333738394021343536424344454941475054585155109110111113115119120121122123124125126127128129130131132133134135136137" displayName="Table12141617181920231522242526272832333738394021343536424344454941475054585155109110111113115119120121122123124125126127128129130131132133134135136137" ref="CT44:CY49" totalsRowCount="1" headerRowDxfId="86042">
  <tableColumns count="6">
    <tableColumn id="1" xr3:uid="{94AAFED7-9005-41CA-A124-323352745837}" name="Shift"/>
    <tableColumn id="2" xr3:uid="{42F8B326-6EE8-41DF-957E-0153F70A94DA}" name="Number of employees" totalsRowFunction="sum"/>
    <tableColumn id="3" xr3:uid="{993778F4-1D8B-4F38-9E81-2259E1BB88AA}" name="Start Time" dataDxfId="86041" totalsRowDxfId="86040"/>
    <tableColumn id="4" xr3:uid="{80A881FE-F5FC-4BF0-8CD9-04AA2E2757D3}" name="End Time" dataDxfId="86039" totalsRowDxfId="86038"/>
    <tableColumn id="5" xr3:uid="{746490C6-18BE-4B32-A60D-5058EACA70B3}" name="Break (hrs)" dataDxfId="86037" totalsRowDxfId="86036"/>
    <tableColumn id="6" xr3:uid="{7D6DDBE3-54E6-45BD-8059-B2D75791D161}" name="Hours worked" totalsRowFunction="sum" dataDxfId="86035">
      <calculatedColumnFormula xml:space="preserve"> CU45 * ( ((CW45 - CV45) * 24 ) - CX45 )</calculatedColumnFormula>
    </tableColumn>
  </tableColumns>
  <tableStyleInfo name="TableStyleMedium2" showFirstColumn="0" showLastColumn="0" showRowStripes="1" showColumnStripes="0"/>
</table>
</file>

<file path=xl/tables/table1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7" xr:uid="{43798A4B-F77F-47F9-8D4F-A38A5E050F23}" name="Table12141617181920231522242526272832333738394021343536424344454941475054585155109110111113115119120121122123124125126127128129130131132133134135136137138" displayName="Table12141617181920231522242526272832333738394021343536424344454941475054585155109110111113115119120121122123124125126127128129130131132133134135136137138" ref="CT53:CY58" totalsRowCount="1" headerRowDxfId="86034">
  <tableColumns count="6">
    <tableColumn id="1" xr3:uid="{EEB41378-5008-4DD8-9345-38BE404809A6}" name="Shift"/>
    <tableColumn id="2" xr3:uid="{BA6E3F5F-FC11-4087-9F4E-D0AD03081CC8}" name="Number of employees" totalsRowFunction="sum"/>
    <tableColumn id="3" xr3:uid="{33527F13-20EB-4E5C-ADAE-084CEA0EFAD1}" name="Start Time" dataDxfId="86033" totalsRowDxfId="86032"/>
    <tableColumn id="4" xr3:uid="{DFC0E23E-1657-4ACA-ABA2-6DE1A37EBDB8}" name="End Time" dataDxfId="86031" totalsRowDxfId="86030"/>
    <tableColumn id="5" xr3:uid="{E24B8DD0-01BE-4F31-887B-030F49BCB8C6}" name="Break (hrs)" dataDxfId="86029" totalsRowDxfId="86028"/>
    <tableColumn id="6" xr3:uid="{449E7EC5-2F2A-437D-BC64-4F8107FEDF6D}" name="Hours worked" totalsRowFunction="sum" dataDxfId="86027">
      <calculatedColumnFormula xml:space="preserve"> CU54 * ( ((CW54 - CV54) * 24 ) - CX54 )</calculatedColumnFormula>
    </tableColumn>
  </tableColumns>
  <tableStyleInfo name="TableStyleMedium2" showFirstColumn="0" showLastColumn="0" showRowStripes="1" showColumnStripes="0"/>
</table>
</file>

<file path=xl/tables/table1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8" xr:uid="{A159BC1A-6DBE-4716-B457-6A6B63961805}" name="Table12141617181920231522242526272832333738394021343536424344454941475054585155109110111113115119120121122123124125126127128129130131132133134135136137138139" displayName="Table12141617181920231522242526272832333738394021343536424344454941475054585155109110111113115119120121122123124125126127128129130131132133134135136137138139" ref="CT62:CY67" totalsRowCount="1" headerRowDxfId="86026">
  <tableColumns count="6">
    <tableColumn id="1" xr3:uid="{FD8CC354-EC00-4B53-A192-5435D3DB03B2}" name="Shift"/>
    <tableColumn id="2" xr3:uid="{0183BEBD-2B8D-4FF4-8B58-EB5553ABE931}" name="Number of employees" totalsRowFunction="sum"/>
    <tableColumn id="3" xr3:uid="{237C8EE3-F610-49AA-B074-E148912B019A}" name="Start Time" dataDxfId="86025" totalsRowDxfId="86024"/>
    <tableColumn id="4" xr3:uid="{51657768-6020-4F08-98FC-CFD7DAAA4556}" name="End Time" dataDxfId="86023" totalsRowDxfId="86022"/>
    <tableColumn id="5" xr3:uid="{9D296A20-89F1-497C-B78C-04AF85F0656E}" name="Break (hrs)" dataDxfId="86021" totalsRowDxfId="86020"/>
    <tableColumn id="6" xr3:uid="{304B02D9-E391-4883-8DC5-6FF16B273127}" name="Hours worked" totalsRowFunction="sum" dataDxfId="86019">
      <calculatedColumnFormula xml:space="preserve"> CU63 * ( ((CW63 - CV63) * 24 ) - CX63 )</calculatedColumnFormula>
    </tableColumn>
  </tableColumns>
  <tableStyleInfo name="TableStyleMedium2" showFirstColumn="0" showLastColumn="0" showRowStripes="1" showColumnStripes="0"/>
</table>
</file>

<file path=xl/tables/table1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9" xr:uid="{4F297D4C-1757-4975-9C77-814D6775780E}" name="Table12141617181920231522242526272832333738394021343536424344454941475054585155109110111113115119120121122123124125126127128129130131132133134135136137138139140" displayName="Table12141617181920231522242526272832333738394021343536424344454941475054585155109110111113115119120121122123124125126127128129130131132133134135136137138139140" ref="CT71:CY76" totalsRowCount="1" headerRowDxfId="86018">
  <tableColumns count="6">
    <tableColumn id="1" xr3:uid="{BB6F79BF-CA3C-43B4-B227-D815BB3C56C0}" name="Shift"/>
    <tableColumn id="2" xr3:uid="{E58D69B0-310B-48E3-A660-5C68B621E194}" name="Number of employees" totalsRowFunction="sum"/>
    <tableColumn id="3" xr3:uid="{577D786C-80F6-4FD4-8AB5-CDB048F874C4}" name="Start Time" dataDxfId="86017" totalsRowDxfId="86016"/>
    <tableColumn id="4" xr3:uid="{661262CC-FF07-4C21-9218-693D681792FF}" name="End Time" dataDxfId="86015" totalsRowDxfId="86014"/>
    <tableColumn id="5" xr3:uid="{B774A57E-E568-464E-9F83-F53DCF81649D}" name="Break (hrs)" dataDxfId="86013" totalsRowDxfId="86012"/>
    <tableColumn id="6" xr3:uid="{9E4E61A3-19CE-43C1-9ADC-720020110CA5}" name="Hours worked" totalsRowFunction="sum" dataDxfId="86011">
      <calculatedColumnFormula xml:space="preserve"> CU72 * ( ((CW72 - CV72) * 24 ) - CX72 )</calculatedColumnFormula>
    </tableColumn>
  </tableColumns>
  <tableStyleInfo name="TableStyleMedium2" showFirstColumn="0" showLastColumn="0" showRowStripes="1" showColumnStripes="0"/>
</table>
</file>

<file path=xl/tables/table1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0" xr:uid="{7EABD288-ECA4-40A7-9AAB-FF0BC9B0AC75}" name="Table12141617181920231522242526272832333738394021343536424344454941475054585155109110111113115119120121122123124125126127128129130131132133134135136137138139140141" displayName="Table12141617181920231522242526272832333738394021343536424344454941475054585155109110111113115119120121122123124125126127128129130131132133134135136137138139140141" ref="CT80:CY85" totalsRowCount="1" headerRowDxfId="86010">
  <tableColumns count="6">
    <tableColumn id="1" xr3:uid="{5BD19386-5E97-454F-86C5-70AB1B30425B}" name="Shift"/>
    <tableColumn id="2" xr3:uid="{62674434-DA6A-4E95-B1E9-35D5C74AE7C3}" name="Number of employees" totalsRowFunction="sum"/>
    <tableColumn id="3" xr3:uid="{1B1A2BF8-A352-417F-9705-8286D75BCB36}" name="Start Time" dataDxfId="86009" totalsRowDxfId="86008"/>
    <tableColumn id="4" xr3:uid="{7739D83B-AEDA-4992-A339-D9B0B6033C2B}" name="End Time" dataDxfId="86007" totalsRowDxfId="86006"/>
    <tableColumn id="5" xr3:uid="{BDD6F9D7-4313-4E79-AD32-F50C0CE178BF}" name="Break (hrs)" dataDxfId="86005" totalsRowDxfId="86004"/>
    <tableColumn id="6" xr3:uid="{3C2A4EA9-123F-4073-B024-A2C88A948E31}" name="Hours worked" totalsRowFunction="sum" dataDxfId="86003">
      <calculatedColumnFormula xml:space="preserve"> CU81 * ( ((CW81 - CV81) * 24 ) - CX81 )</calculatedColumnFormula>
    </tableColumn>
  </tableColumns>
  <tableStyleInfo name="TableStyleMedium2" showFirstColumn="0" showLastColumn="0" showRowStripes="1" showColumnStripes="0"/>
</table>
</file>

<file path=xl/tables/table1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C8CA97D4-FCCE-4CDB-9A55-90717DDDEF74}" name="Table1214161718192023152224252627283233373839402134353642434445494147505458515510911011111311511912012112231" displayName="Table1214161718192023152224252627283233373839402134353642434445494147505458515510911011111311511912012112231" ref="DB1:DG6" totalsRowCount="1" headerRowDxfId="86002">
  <tableColumns count="6">
    <tableColumn id="1" xr3:uid="{AFCE664C-66C2-4698-A101-A3FE54B8A356}" name="Shift"/>
    <tableColumn id="2" xr3:uid="{B4A74922-A9AE-4D27-985A-0CF9351FF3C0}" name="Number of employees" totalsRowFunction="sum"/>
    <tableColumn id="3" xr3:uid="{1B78021C-1213-41A7-8BD4-6AA8840295F8}" name="Start Time" dataDxfId="86001" totalsRowDxfId="86000"/>
    <tableColumn id="4" xr3:uid="{6DCE7E8E-FCF6-4FE3-B949-F6717B595926}" name="End Time" dataDxfId="85999" totalsRowDxfId="85998"/>
    <tableColumn id="5" xr3:uid="{CF5CF530-12CF-48C4-BF69-74D51902169D}" name="Break (hrs)" dataDxfId="85997" totalsRowDxfId="85996"/>
    <tableColumn id="6" xr3:uid="{1E65314C-D37B-4B67-97DA-822557FCBCD3}" name="Hours worked" totalsRowFunction="sum" dataDxfId="85995">
      <calculatedColumnFormula xml:space="preserve"> DC2 * ( ((DE2 - DD2) * 24 ) - DF2 )</calculatedColumnFormula>
    </tableColumn>
  </tableColumns>
  <tableStyleInfo name="TableStyleMedium4" showFirstColumn="0" showLastColumn="0" showRowStripes="1" showColumnStripes="0"/>
</table>
</file>

<file path=xl/tables/table1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6" xr:uid="{B6DCC3D9-4D0D-47BF-82AD-021CB9494550}" name="Table12141617181920231522242526272832333738394021343536424344454941475054585155109110111113115119120121122123117" displayName="Table12141617181920231522242526272832333738394021343536424344454941475054585155109110111113115119120121122123117" ref="DB8:DG13" totalsRowCount="1" headerRowDxfId="85994">
  <tableColumns count="6">
    <tableColumn id="1" xr3:uid="{2252ADE8-F3CC-43F4-A47E-180C6071E019}" name="Shift"/>
    <tableColumn id="2" xr3:uid="{987FB367-1054-4A6B-8408-D14149A34590}" name="Number of employees" totalsRowFunction="sum"/>
    <tableColumn id="3" xr3:uid="{6A3F35EF-7874-4724-8E32-130BC0D15187}" name="Start Time" dataDxfId="85993" totalsRowDxfId="85992"/>
    <tableColumn id="4" xr3:uid="{4FDCCC7A-3F40-4F95-A0DD-7C88EAFDB926}" name="End Time" dataDxfId="85991" totalsRowDxfId="85990"/>
    <tableColumn id="5" xr3:uid="{1128EDD7-4695-46DB-90D1-DA222F146F12}" name="Break (hrs)" dataDxfId="85989" totalsRowDxfId="85988"/>
    <tableColumn id="6" xr3:uid="{33AF7671-B389-4B99-A39D-AE7A451EE656}" name="Hours worked" totalsRowFunction="sum" dataDxfId="85987">
      <calculatedColumnFormula xml:space="preserve"> DC9 * ( ((DE9 - DD9) * 24 ) - DF9 )</calculatedColumnFormula>
    </tableColumn>
  </tableColumns>
  <tableStyleInfo name="TableStyleMedium4" showFirstColumn="0" showLastColumn="0" showRowStripes="1" showColumnStripes="0"/>
</table>
</file>

<file path=xl/tables/table1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1" xr:uid="{F3E5E91E-FF5A-447C-A94F-7931A064CEEB}" name="Table12141617181920231522242526272832333738394021343536424344454941475054585155109110111113115119120121122123124142" displayName="Table12141617181920231522242526272832333738394021343536424344454941475054585155109110111113115119120121122123124142" ref="DB17:DG22" totalsRowCount="1" headerRowDxfId="85986">
  <tableColumns count="6">
    <tableColumn id="1" xr3:uid="{89C0EB89-4D18-45E4-8135-068BE0C9639C}" name="Shift"/>
    <tableColumn id="2" xr3:uid="{53865A94-6C70-4AA6-89D5-B738156C56B2}" name="Number of employees" totalsRowFunction="sum"/>
    <tableColumn id="3" xr3:uid="{F8293228-C47B-4217-AF37-35ADB5F285DA}" name="Start Time" dataDxfId="85985" totalsRowDxfId="85984"/>
    <tableColumn id="4" xr3:uid="{7333564F-16C5-4153-88DC-05D65D6AF870}" name="End Time" dataDxfId="85983" totalsRowDxfId="85982"/>
    <tableColumn id="5" xr3:uid="{379F5794-9FF4-4BA8-AF64-0AABFC61EEC6}" name="Break (hrs)" dataDxfId="85981" totalsRowDxfId="85980"/>
    <tableColumn id="6" xr3:uid="{0775B58C-03FD-4492-B55F-2CBD2E08A208}" name="Hours worked" totalsRowFunction="sum" dataDxfId="85979">
      <calculatedColumnFormula xml:space="preserve"> DC18 * ( ((DE18 - DD18) * 24 ) - DF18 )</calculatedColumnFormula>
    </tableColumn>
  </tableColumns>
  <tableStyleInfo name="TableStyleMedium4" showFirstColumn="0" showLastColumn="0" showRowStripes="1" showColumnStripes="0"/>
</table>
</file>

<file path=xl/tables/table1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2" xr:uid="{8275DC11-F222-4C79-B24A-D38A1DF97BC1}" name="Table12141617181920231522242526272832333738394021343536424344454941475054585155109110111113115119120121122123124125143" displayName="Table12141617181920231522242526272832333738394021343536424344454941475054585155109110111113115119120121122123124125143" ref="DB26:DG31" totalsRowCount="1" headerRowDxfId="85978">
  <tableColumns count="6">
    <tableColumn id="1" xr3:uid="{5543DB82-4C51-4405-8B64-2AE0EE8F84CE}" name="Shift"/>
    <tableColumn id="2" xr3:uid="{A3B4D9F6-E64B-454B-8381-A975B2A66E87}" name="Number of employees" totalsRowFunction="sum"/>
    <tableColumn id="3" xr3:uid="{FB3886CC-EB80-45F3-91E4-A54FD9AE4122}" name="Start Time" dataDxfId="85977" totalsRowDxfId="85976"/>
    <tableColumn id="4" xr3:uid="{0DADB51E-6AA9-47E1-A91F-7CC88888AEAF}" name="End Time" dataDxfId="85975" totalsRowDxfId="85974"/>
    <tableColumn id="5" xr3:uid="{A813AA30-F0B3-4A4A-9C48-DE8B1A5BE014}" name="Break (hrs)" dataDxfId="85973" totalsRowDxfId="85972"/>
    <tableColumn id="6" xr3:uid="{52244838-F02B-4FF2-8320-F648BFB505B1}" name="Hours worked" totalsRowFunction="sum" dataDxfId="85971">
      <calculatedColumnFormula xml:space="preserve"> DC27 * ( ((DE27 - DD27) * 24 ) - DF27 )</calculatedColumnFormula>
    </tableColumn>
  </tableColumns>
  <tableStyleInfo name="TableStyleMedium4" showFirstColumn="0" showLastColumn="0" showRowStripes="1" showColumnStripes="0"/>
</table>
</file>

<file path=xl/tables/table1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3" xr:uid="{F6DADFA5-D346-477A-A2AB-582612EF62D8}" name="Table12141617181920231522242526272832333738394021343536424344454941475054585155109110111113115119120121122123124125126144" displayName="Table12141617181920231522242526272832333738394021343536424344454941475054585155109110111113115119120121122123124125126144" ref="DB35:DG40" totalsRowCount="1" headerRowDxfId="85970">
  <tableColumns count="6">
    <tableColumn id="1" xr3:uid="{07735FC3-A002-4C02-A679-6A2153355338}" name="Shift"/>
    <tableColumn id="2" xr3:uid="{1C282FFB-B47F-45A2-85D4-37B5EB2E494F}" name="Number of employees" totalsRowFunction="sum"/>
    <tableColumn id="3" xr3:uid="{75E1090E-54FD-4909-A9EA-C600A87D2478}" name="Start Time" dataDxfId="85969" totalsRowDxfId="85968"/>
    <tableColumn id="4" xr3:uid="{3FB33B91-5877-44AA-B621-7B7293D60D11}" name="End Time" dataDxfId="85967" totalsRowDxfId="85966"/>
    <tableColumn id="5" xr3:uid="{6185B0BD-EFF0-4E95-8C48-98F8C581E359}" name="Break (hrs)" dataDxfId="85965" totalsRowDxfId="85964"/>
    <tableColumn id="6" xr3:uid="{899BF84E-AE2E-405E-8E43-D70797CD4D98}" name="Hours worked" totalsRowFunction="sum" dataDxfId="85963">
      <calculatedColumnFormula xml:space="preserve"> DC36 * ( ((DE36 - DD36) * 24 ) - DF36 )</calculatedColumnFormula>
    </tableColumn>
  </tableColumns>
  <tableStyleInfo name="TableStyleMedium4" showFirstColumn="0" showLastColumn="0" showRowStripes="1" showColumnStripes="0"/>
</table>
</file>

<file path=xl/tables/table1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4" xr:uid="{ADD2348D-1DEC-402C-A682-E0C6BF218F43}" name="Table12141617181920231522242526272832333738394021343536424344454941475054585155109110111113115119120121122123124125126127145" displayName="Table12141617181920231522242526272832333738394021343536424344454941475054585155109110111113115119120121122123124125126127145" ref="DB44:DG49" totalsRowCount="1" headerRowDxfId="85962">
  <tableColumns count="6">
    <tableColumn id="1" xr3:uid="{2D1BA92A-CFEE-4C2C-9211-A53FAD4F399B}" name="Shift"/>
    <tableColumn id="2" xr3:uid="{776650A4-ADCE-4DCD-8F13-644021EFC981}" name="Number of employees" totalsRowFunction="sum"/>
    <tableColumn id="3" xr3:uid="{68B4DDEA-4328-40A8-8774-E1E3BD60FCD5}" name="Start Time" dataDxfId="85961" totalsRowDxfId="85960"/>
    <tableColumn id="4" xr3:uid="{5C343750-4B98-46C1-816C-56F1F068C4D2}" name="End Time" dataDxfId="85959" totalsRowDxfId="85958"/>
    <tableColumn id="5" xr3:uid="{D6B2957F-6EB0-44C6-BF14-B0DC7E581C2D}" name="Break (hrs)" dataDxfId="85957" totalsRowDxfId="85956"/>
    <tableColumn id="6" xr3:uid="{183FD05B-601E-47FC-82D2-A2B59DF43F95}" name="Hours worked" totalsRowFunction="sum" dataDxfId="85955">
      <calculatedColumnFormula xml:space="preserve"> DC45 * ( ((DE45 - DD45) * 24 ) - DF45 )</calculatedColumnFormula>
    </tableColumn>
  </tableColumns>
  <tableStyleInfo name="TableStyleMedium4" showFirstColumn="0" showLastColumn="0" showRowStripes="1" showColumnStripes="0"/>
</table>
</file>

<file path=xl/tables/table1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5" xr:uid="{5210ADA6-114D-4521-BE1C-B83551AD8E5B}" name="Table12141617181920231522242526272832333738394021343536424344454941475054585155109110111113115119120121122123124125126127128146" displayName="Table12141617181920231522242526272832333738394021343536424344454941475054585155109110111113115119120121122123124125126127128146" ref="DB53:DG58" totalsRowCount="1" headerRowDxfId="85954">
  <tableColumns count="6">
    <tableColumn id="1" xr3:uid="{89B49885-3015-4DC8-B732-43C1C4435E56}" name="Shift"/>
    <tableColumn id="2" xr3:uid="{586D37B0-5478-4283-9401-4303FAD2FEFA}" name="Number of employees" totalsRowFunction="sum"/>
    <tableColumn id="3" xr3:uid="{40D8DBE2-82AC-4505-82FF-348918003EB6}" name="Start Time" dataDxfId="85953" totalsRowDxfId="85952"/>
    <tableColumn id="4" xr3:uid="{3B148C54-422F-4994-84F9-D0B3EF8F3343}" name="End Time" dataDxfId="85951" totalsRowDxfId="85950"/>
    <tableColumn id="5" xr3:uid="{345BB404-0B34-4498-9556-0D797E7628BB}" name="Break (hrs)" dataDxfId="85949" totalsRowDxfId="85948"/>
    <tableColumn id="6" xr3:uid="{2D4A52B8-59E3-4B28-808C-288A8E71677A}" name="Hours worked" totalsRowFunction="sum" dataDxfId="85947">
      <calculatedColumnFormula xml:space="preserve"> DC54 * ( ((DE54 - DD54) * 24 ) - DF54 )</calculatedColumnFormula>
    </tableColumn>
  </tableColumns>
  <tableStyleInfo name="TableStyleMedium4" showFirstColumn="0" showLastColumn="0" showRowStripes="1" showColumnStripes="0"/>
</table>
</file>

<file path=xl/tables/table1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6" xr:uid="{FA0C400E-DACD-4317-846F-5EB7098A60D0}" name="Table12141617181920231522242526272832333738394021343536424344454941475054585155109110111113115119120121122123124125126127128129147" displayName="Table12141617181920231522242526272832333738394021343536424344454941475054585155109110111113115119120121122123124125126127128129147" ref="DB62:DG67" totalsRowCount="1" headerRowDxfId="85946">
  <tableColumns count="6">
    <tableColumn id="1" xr3:uid="{92021283-2E9E-4CBC-B291-F3FF3271E5EE}" name="Shift"/>
    <tableColumn id="2" xr3:uid="{BE06FA3A-6747-4623-B4AB-5F1C87F64B07}" name="Number of employees" totalsRowFunction="sum"/>
    <tableColumn id="3" xr3:uid="{718EF27D-092F-4DD1-857D-4E77A98530B6}" name="Start Time" dataDxfId="85945" totalsRowDxfId="85944"/>
    <tableColumn id="4" xr3:uid="{381CC48A-9E17-464A-91F8-0F35F32A4092}" name="End Time" dataDxfId="85943" totalsRowDxfId="85942"/>
    <tableColumn id="5" xr3:uid="{9BCCA3B6-03BE-4BCB-B4ED-71D81D988C55}" name="Break (hrs)" dataDxfId="85941" totalsRowDxfId="85940"/>
    <tableColumn id="6" xr3:uid="{123C1B5D-8332-4873-8EE3-A46348C917CC}" name="Hours worked" totalsRowFunction="sum" dataDxfId="85939">
      <calculatedColumnFormula xml:space="preserve"> DC63 * ( ((DE63 - DD63) * 24 ) - DF63 )</calculatedColumnFormula>
    </tableColumn>
  </tableColumns>
  <tableStyleInfo name="TableStyleMedium4" showFirstColumn="0" showLastColumn="0" showRowStripes="1" showColumnStripes="0"/>
</table>
</file>

<file path=xl/tables/table1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7" xr:uid="{A4A71B9B-B413-47C1-B36B-C6D5FFCB65FC}" name="Table12141617181920231522242526272832333738394021343536424344454941475054585155109110111113115119120121122123124125126127128129130148" displayName="Table12141617181920231522242526272832333738394021343536424344454941475054585155109110111113115119120121122123124125126127128129130148" ref="DB71:DG76" totalsRowCount="1" headerRowDxfId="85938">
  <tableColumns count="6">
    <tableColumn id="1" xr3:uid="{0E391BF1-933C-482C-AC49-79018566F568}" name="Shift"/>
    <tableColumn id="2" xr3:uid="{47A8A8F6-79E5-4794-AB3C-A964DB137318}" name="Number of employees" totalsRowFunction="sum"/>
    <tableColumn id="3" xr3:uid="{201E8508-8CE8-494C-BD7F-FA3E652D3C1C}" name="Start Time" dataDxfId="85937" totalsRowDxfId="85936"/>
    <tableColumn id="4" xr3:uid="{A3EF7FB9-81E0-4B97-9FD9-8D29494F0A3B}" name="End Time" dataDxfId="85935" totalsRowDxfId="85934"/>
    <tableColumn id="5" xr3:uid="{E1AC38AF-08C2-455F-8EB2-CBE473D61204}" name="Break (hrs)" dataDxfId="85933" totalsRowDxfId="85932"/>
    <tableColumn id="6" xr3:uid="{1DFBF192-C112-4329-9830-FF6F502E31CC}" name="Hours worked" totalsRowFunction="sum" dataDxfId="85931">
      <calculatedColumnFormula xml:space="preserve"> DC72 * ( ((DE72 - DD72) * 24 ) - DF72 )</calculatedColumnFormula>
    </tableColumn>
  </tableColumns>
  <tableStyleInfo name="TableStyleMedium4" showFirstColumn="0" showLastColumn="0" showRowStripes="1" showColumnStripes="0"/>
</table>
</file>

<file path=xl/tables/table1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8" xr:uid="{32F01A7E-C799-4D28-931B-77754CAA4E26}" name="Table12141617181920231522242526272832333738394021343536424344454941475054585155109110111113115119120121122123124125126127128129130131149" displayName="Table12141617181920231522242526272832333738394021343536424344454941475054585155109110111113115119120121122123124125126127128129130131149" ref="DB80:DG85" totalsRowCount="1" headerRowDxfId="85930">
  <tableColumns count="6">
    <tableColumn id="1" xr3:uid="{C43D78C0-CB06-45BE-A34C-61A5527F8A86}" name="Shift"/>
    <tableColumn id="2" xr3:uid="{419C7776-F4D0-42D2-87AF-0A50ABABF7F3}" name="Number of employees" totalsRowFunction="sum"/>
    <tableColumn id="3" xr3:uid="{5D571D9A-522A-47A6-8149-B76E3EB43078}" name="Start Time" dataDxfId="85929" totalsRowDxfId="85928"/>
    <tableColumn id="4" xr3:uid="{F9314D58-637E-487C-BFBD-ABAB674238E4}" name="End Time" dataDxfId="85927" totalsRowDxfId="85926"/>
    <tableColumn id="5" xr3:uid="{16237DB7-B7FB-46EA-A5DC-47015D7A3A09}" name="Break (hrs)" dataDxfId="85925" totalsRowDxfId="85924"/>
    <tableColumn id="6" xr3:uid="{3F310A9F-5662-4D89-AC8F-5E5C3A2C2431}" name="Hours worked" totalsRowFunction="sum" dataDxfId="85923">
      <calculatedColumnFormula xml:space="preserve"> DC81 * ( ((DE81 - DD81) * 24 ) - DF81 )</calculatedColumnFormula>
    </tableColumn>
  </tableColumns>
  <tableStyleInfo name="TableStyleMedium4" showFirstColumn="0" showLastColumn="0" showRowStripes="1" showColumnStripes="0"/>
</table>
</file>

<file path=xl/tables/table1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9" xr:uid="{ED559EB9-5C72-457A-96DF-45D994495209}" name="Table1214161718192023152224252627283233373839402134353642434445494147505458515510911011111311511912012112231150" displayName="Table1214161718192023152224252627283233373839402134353642434445494147505458515510911011111311511912012112231150" ref="DJ1:DO6" totalsRowCount="1" headerRowDxfId="85922">
  <tableColumns count="6">
    <tableColumn id="1" xr3:uid="{1D8DF789-6971-4746-ABEA-F6EB61940B52}" name="Shift"/>
    <tableColumn id="2" xr3:uid="{F683886B-CD2F-4756-A102-A752EE60CB55}" name="Number of employees" totalsRowFunction="sum"/>
    <tableColumn id="3" xr3:uid="{E1D41DBA-B44F-44FE-B3C0-85DCE951DF9B}" name="Start Time" dataDxfId="85921" totalsRowDxfId="85920"/>
    <tableColumn id="4" xr3:uid="{ACAFE01F-904A-4DB2-A1E9-865EDB352F95}" name="End Time" dataDxfId="85919" totalsRowDxfId="85918"/>
    <tableColumn id="5" xr3:uid="{3EAFABF9-5687-4984-8331-D25300064655}" name="Break (hrs)" dataDxfId="85917" totalsRowDxfId="85916"/>
    <tableColumn id="6" xr3:uid="{88ABF0C3-A4E2-4BCE-A67B-CF6AFBD59BA3}" name="Hours worked" totalsRowFunction="sum" dataDxfId="85915">
      <calculatedColumnFormula xml:space="preserve"> DK2 * ( ((DM2 - DL2) * 24 ) - DN2 )</calculatedColumnFormula>
    </tableColumn>
  </tableColumns>
  <tableStyleInfo name="TableStyleMedium4" showFirstColumn="0" showLastColumn="0" showRowStripes="1" showColumnStripes="0"/>
</table>
</file>

<file path=xl/tables/table1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0" xr:uid="{7CACB019-C46C-4026-91CD-50FEE3AD36A8}" name="Table12141617181920231522242526272832333738394021343536424344454941475054585155109110111113115119120121122123117151" displayName="Table12141617181920231522242526272832333738394021343536424344454941475054585155109110111113115119120121122123117151" ref="DJ8:DO13" totalsRowCount="1" headerRowDxfId="85914">
  <tableColumns count="6">
    <tableColumn id="1" xr3:uid="{F5FC6D79-3408-4534-B876-8B2ECFA6B958}" name="Shift"/>
    <tableColumn id="2" xr3:uid="{DA4ECB00-1B46-4332-8B39-43A6B06F7B67}" name="Number of employees" totalsRowFunction="sum"/>
    <tableColumn id="3" xr3:uid="{2A3988DA-BD8B-4625-A719-FEBE2083E0E0}" name="Start Time" dataDxfId="85913" totalsRowDxfId="85912"/>
    <tableColumn id="4" xr3:uid="{BEF19B32-C1DA-47F7-BF9B-0C39984BB3CC}" name="End Time" dataDxfId="85911" totalsRowDxfId="85910"/>
    <tableColumn id="5" xr3:uid="{2316C9F4-28AA-4851-BBFB-A964BC7015A7}" name="Break (hrs)" dataDxfId="85909" totalsRowDxfId="85908"/>
    <tableColumn id="6" xr3:uid="{76844289-1243-4A31-91A3-6CECDC47691C}" name="Hours worked" totalsRowFunction="sum" dataDxfId="85907">
      <calculatedColumnFormula xml:space="preserve"> DK9 * ( ((DM9 - DL9) * 24 ) - DN9 )</calculatedColumnFormula>
    </tableColumn>
  </tableColumns>
  <tableStyleInfo name="TableStyleMedium4" showFirstColumn="0" showLastColumn="0" showRowStripes="1" showColumnStripes="0"/>
</table>
</file>

<file path=xl/tables/table1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1" xr:uid="{EE0EDF68-9CED-4D3E-BD53-EE807DD618FC}" name="Table12141617181920231522242526272832333738394021343536424344454941475054585155109110111113115119120121122123124142152" displayName="Table12141617181920231522242526272832333738394021343536424344454941475054585155109110111113115119120121122123124142152" ref="DJ17:DO22" totalsRowCount="1" headerRowDxfId="85906">
  <tableColumns count="6">
    <tableColumn id="1" xr3:uid="{5161177A-257E-4F1F-8CC6-9F05E7B54A3E}" name="Shift"/>
    <tableColumn id="2" xr3:uid="{DD8DFF7B-5C61-4029-A1E4-6740E9B43257}" name="Number of employees" totalsRowFunction="sum"/>
    <tableColumn id="3" xr3:uid="{6A959BE8-1EE5-4A42-83F2-296EBEC2F66C}" name="Start Time" dataDxfId="85905" totalsRowDxfId="85904"/>
    <tableColumn id="4" xr3:uid="{36F5B14A-922B-4DDA-BBC2-A568D495AEAE}" name="End Time" dataDxfId="85903" totalsRowDxfId="85902"/>
    <tableColumn id="5" xr3:uid="{B11DF251-9A9B-4BDE-A938-550E9100BD9E}" name="Break (hrs)" dataDxfId="85901" totalsRowDxfId="85900"/>
    <tableColumn id="6" xr3:uid="{EC522813-7B76-44BB-954A-441A06B673E4}" name="Hours worked" totalsRowFunction="sum" dataDxfId="85899">
      <calculatedColumnFormula xml:space="preserve"> DK18 * ( ((DM18 - DL18) * 24 ) - DN18 )</calculatedColumnFormula>
    </tableColumn>
  </tableColumns>
  <tableStyleInfo name="TableStyleMedium4" showFirstColumn="0" showLastColumn="0" showRowStripes="1" showColumnStripes="0"/>
</table>
</file>

<file path=xl/tables/table1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2" xr:uid="{DAEDB417-42FF-4B19-8BA2-5D625E6D6CB0}" name="Table12141617181920231522242526272832333738394021343536424344454941475054585155109110111113115119120121122123124125143153" displayName="Table12141617181920231522242526272832333738394021343536424344454941475054585155109110111113115119120121122123124125143153" ref="DJ26:DO31" totalsRowCount="1" headerRowDxfId="85898">
  <tableColumns count="6">
    <tableColumn id="1" xr3:uid="{6A1A3F98-5E7D-4E07-85D3-FD7FE373FCED}" name="Shift"/>
    <tableColumn id="2" xr3:uid="{77A23334-66FC-4E3C-8FCE-D26E7EFA2FDB}" name="Number of employees" totalsRowFunction="sum"/>
    <tableColumn id="3" xr3:uid="{756177F3-E12D-47B8-8823-65D2ED4578F4}" name="Start Time" dataDxfId="85897" totalsRowDxfId="85896"/>
    <tableColumn id="4" xr3:uid="{DF0E4C48-965E-4A9B-9AF7-8869F7E40CCF}" name="End Time" dataDxfId="85895" totalsRowDxfId="85894"/>
    <tableColumn id="5" xr3:uid="{05C5679C-89D9-4739-8C7F-630ECB4AC3D9}" name="Break (hrs)" dataDxfId="85893" totalsRowDxfId="85892"/>
    <tableColumn id="6" xr3:uid="{DE2817FE-439C-4BC1-AEFB-BC5FFDC480BB}" name="Hours worked" totalsRowFunction="sum" dataDxfId="85891">
      <calculatedColumnFormula xml:space="preserve"> DK27 * ( ((DM27 - DL27) * 24 ) - DN27 )</calculatedColumnFormula>
    </tableColumn>
  </tableColumns>
  <tableStyleInfo name="TableStyleMedium4" showFirstColumn="0" showLastColumn="0" showRowStripes="1" showColumnStripes="0"/>
</table>
</file>

<file path=xl/tables/table1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3" xr:uid="{9B4BD04E-50B3-41F0-B855-5A33185207AF}" name="Table12141617181920231522242526272832333738394021343536424344454941475054585155109110111113115119120121122123124125126144154" displayName="Table12141617181920231522242526272832333738394021343536424344454941475054585155109110111113115119120121122123124125126144154" ref="DJ35:DO40" totalsRowCount="1" headerRowDxfId="85890">
  <tableColumns count="6">
    <tableColumn id="1" xr3:uid="{D98C6968-95A6-4AB1-81A3-8B0C15EB23A8}" name="Shift"/>
    <tableColumn id="2" xr3:uid="{26F8DC80-5B5D-43AC-B635-D0F38DDFD500}" name="Number of employees" totalsRowFunction="sum"/>
    <tableColumn id="3" xr3:uid="{FF711608-47DF-4CDC-884F-582C3BF2E9F4}" name="Start Time" dataDxfId="85889" totalsRowDxfId="85888"/>
    <tableColumn id="4" xr3:uid="{188E076B-2FA9-4C9E-B7B5-5F82F880F9A9}" name="End Time" dataDxfId="85887" totalsRowDxfId="85886"/>
    <tableColumn id="5" xr3:uid="{0E0CE3BD-F9B9-4E87-A8BE-0DF09567C0D4}" name="Break (hrs)" dataDxfId="85885" totalsRowDxfId="85884"/>
    <tableColumn id="6" xr3:uid="{8EE2A14D-59B4-40EF-B68B-C50F644DFA80}" name="Hours worked" totalsRowFunction="sum" dataDxfId="85883">
      <calculatedColumnFormula xml:space="preserve"> DK36 * ( ((DM36 - DL36) * 24 ) - DN36 )</calculatedColumnFormula>
    </tableColumn>
  </tableColumns>
  <tableStyleInfo name="TableStyleMedium4" showFirstColumn="0" showLastColumn="0" showRowStripes="1" showColumnStripes="0"/>
</table>
</file>

<file path=xl/tables/table1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4" xr:uid="{87F45C12-2BA1-4B1B-B4E7-BD252BEC865A}" name="Table12141617181920231522242526272832333738394021343536424344454941475054585155109110111113115119120121122123124125126127145155" displayName="Table12141617181920231522242526272832333738394021343536424344454941475054585155109110111113115119120121122123124125126127145155" ref="DJ44:DO49" totalsRowCount="1" headerRowDxfId="85882">
  <tableColumns count="6">
    <tableColumn id="1" xr3:uid="{AF5F981C-4A32-4A03-88AD-387CAF402085}" name="Shift"/>
    <tableColumn id="2" xr3:uid="{F8247CC1-D81D-4509-B8C5-7CE9130E85DF}" name="Number of employees" totalsRowFunction="sum"/>
    <tableColumn id="3" xr3:uid="{3FA7CAFC-BEBC-416A-A5C4-C652EE3E7D62}" name="Start Time" dataDxfId="85881" totalsRowDxfId="85880"/>
    <tableColumn id="4" xr3:uid="{17357CA4-188E-44F2-83A0-08FC127045E7}" name="End Time" dataDxfId="85879" totalsRowDxfId="85878"/>
    <tableColumn id="5" xr3:uid="{5B04E209-FEA9-4253-B79E-B9B2D8C3A4D0}" name="Break (hrs)" dataDxfId="85877" totalsRowDxfId="85876"/>
    <tableColumn id="6" xr3:uid="{5F71ED18-9D12-40ED-9DBB-75C048B99571}" name="Hours worked" totalsRowFunction="sum" dataDxfId="85875">
      <calculatedColumnFormula xml:space="preserve"> DK45 * ( ((DM45 - DL45) * 24 ) - DN45 )</calculatedColumnFormula>
    </tableColumn>
  </tableColumns>
  <tableStyleInfo name="TableStyleMedium4" showFirstColumn="0" showLastColumn="0" showRowStripes="1" showColumnStripes="0"/>
</table>
</file>

<file path=xl/tables/table1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5" xr:uid="{192483C3-3872-48F7-B66E-6020EE184722}" name="Table12141617181920231522242526272832333738394021343536424344454941475054585155109110111113115119120121122123124125126127128146156" displayName="Table12141617181920231522242526272832333738394021343536424344454941475054585155109110111113115119120121122123124125126127128146156" ref="DJ53:DO58" totalsRowCount="1" headerRowDxfId="85874">
  <tableColumns count="6">
    <tableColumn id="1" xr3:uid="{7153F5C5-D149-487C-9E36-0869581D3861}" name="Shift"/>
    <tableColumn id="2" xr3:uid="{24BF3750-70F1-406E-913D-46E251E384F8}" name="Number of employees" totalsRowFunction="sum"/>
    <tableColumn id="3" xr3:uid="{1E08C912-78D3-44D7-9906-91282EE47184}" name="Start Time" dataDxfId="85873" totalsRowDxfId="85872"/>
    <tableColumn id="4" xr3:uid="{6AA4A33D-08C7-4299-86D6-62838C707302}" name="End Time" dataDxfId="85871" totalsRowDxfId="85870"/>
    <tableColumn id="5" xr3:uid="{8E0CC150-3A3E-4497-A230-046E119BC40D}" name="Break (hrs)" dataDxfId="85869" totalsRowDxfId="85868"/>
    <tableColumn id="6" xr3:uid="{0E1B94AB-B400-4F6B-8A13-34453D25262B}" name="Hours worked" totalsRowFunction="sum" dataDxfId="85867">
      <calculatedColumnFormula xml:space="preserve"> DK54 * ( ((DM54 - DL54) * 24 ) - DN54 )</calculatedColumnFormula>
    </tableColumn>
  </tableColumns>
  <tableStyleInfo name="TableStyleMedium4" showFirstColumn="0" showLastColumn="0" showRowStripes="1" showColumnStripes="0"/>
</table>
</file>

<file path=xl/tables/table1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6" xr:uid="{81AEC94D-89E5-4B23-8AFD-EEC2225511FE}" name="Table12141617181920231522242526272832333738394021343536424344454941475054585155109110111113115119120121122123124125126127128129147157" displayName="Table12141617181920231522242526272832333738394021343536424344454941475054585155109110111113115119120121122123124125126127128129147157" ref="DJ62:DO67" totalsRowCount="1" headerRowDxfId="85866">
  <tableColumns count="6">
    <tableColumn id="1" xr3:uid="{FA545A54-59CC-4B06-9FE3-FE2C17FB5406}" name="Shift"/>
    <tableColumn id="2" xr3:uid="{C56CE58D-5A52-4E84-80C9-4762CB7D4BAD}" name="Number of employees" totalsRowFunction="sum"/>
    <tableColumn id="3" xr3:uid="{093582EC-272C-4FD8-AE77-69EACC72898D}" name="Start Time" dataDxfId="85865" totalsRowDxfId="85864"/>
    <tableColumn id="4" xr3:uid="{7CD2ABA2-39BE-45DE-ACD1-596B27DAAAAC}" name="End Time" dataDxfId="85863" totalsRowDxfId="85862"/>
    <tableColumn id="5" xr3:uid="{F9BE9178-2E28-427C-8112-D66ACD23DEDD}" name="Break (hrs)" dataDxfId="85861" totalsRowDxfId="85860"/>
    <tableColumn id="6" xr3:uid="{F9CDEABA-35EF-40FD-B635-464C2099F9E7}" name="Hours worked" totalsRowFunction="sum" dataDxfId="85859">
      <calculatedColumnFormula xml:space="preserve"> DK63 * ( ((DM63 - DL63) * 24 ) - DN63 )</calculatedColumnFormula>
    </tableColumn>
  </tableColumns>
  <tableStyleInfo name="TableStyleMedium4" showFirstColumn="0" showLastColumn="0" showRowStripes="1" showColumnStripes="0"/>
</table>
</file>

<file path=xl/tables/table1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7" xr:uid="{831CB8A8-D82F-49B2-A77F-15025023D16D}" name="Table12141617181920231522242526272832333738394021343536424344454941475054585155109110111113115119120121122123124125126127128129130148158" displayName="Table12141617181920231522242526272832333738394021343536424344454941475054585155109110111113115119120121122123124125126127128129130148158" ref="DJ71:DO76" totalsRowCount="1" headerRowDxfId="85858">
  <tableColumns count="6">
    <tableColumn id="1" xr3:uid="{A0F6D75D-A277-4CEF-B764-955AE06C219F}" name="Shift"/>
    <tableColumn id="2" xr3:uid="{DDBCAB65-3772-430B-9641-AE8FAD71B4FE}" name="Number of employees" totalsRowFunction="sum"/>
    <tableColumn id="3" xr3:uid="{857D416B-3CD5-4B91-80C4-468DCFBC2C3C}" name="Start Time" dataDxfId="85857" totalsRowDxfId="85856"/>
    <tableColumn id="4" xr3:uid="{0531EB92-F811-4DA7-B3FA-D4E754081B2B}" name="End Time" dataDxfId="85855" totalsRowDxfId="85854"/>
    <tableColumn id="5" xr3:uid="{F2B48DA9-8F8D-4169-8E9E-3F2FDC61950F}" name="Break (hrs)" dataDxfId="85853" totalsRowDxfId="85852"/>
    <tableColumn id="6" xr3:uid="{D7433231-BFDF-447C-8D19-9237AD4C46DB}" name="Hours worked" totalsRowFunction="sum" dataDxfId="85851">
      <calculatedColumnFormula xml:space="preserve"> DK72 * ( ((DM72 - DL72) * 24 ) - DN72 )</calculatedColumnFormula>
    </tableColumn>
  </tableColumns>
  <tableStyleInfo name="TableStyleMedium4" showFirstColumn="0" showLastColumn="0" showRowStripes="1" showColumnStripes="0"/>
</table>
</file>

<file path=xl/tables/table1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8" xr:uid="{D4BBF041-5E14-4220-A673-380D496408CD}" name="Table12141617181920231522242526272832333738394021343536424344454941475054585155109110111113115119120121122123124125126127128129130131149159" displayName="Table12141617181920231522242526272832333738394021343536424344454941475054585155109110111113115119120121122123124125126127128129130131149159" ref="DJ80:DO85" totalsRowCount="1" headerRowDxfId="85850">
  <tableColumns count="6">
    <tableColumn id="1" xr3:uid="{BEFFCB1C-3BCB-42E4-BA33-3790F97AB85D}" name="Shift"/>
    <tableColumn id="2" xr3:uid="{F59F862B-065A-4E1F-88FA-46283698F711}" name="Number of employees" totalsRowFunction="sum"/>
    <tableColumn id="3" xr3:uid="{50EB11CC-C862-4DA3-BCAD-129308F328CD}" name="Start Time" dataDxfId="85849" totalsRowDxfId="85848"/>
    <tableColumn id="4" xr3:uid="{97E38446-4BCD-47A2-8349-65A79C41A7F0}" name="End Time" dataDxfId="85847" totalsRowDxfId="85846"/>
    <tableColumn id="5" xr3:uid="{79ACD623-CA3B-4B2B-B46A-E76177634C38}" name="Break (hrs)" dataDxfId="85845" totalsRowDxfId="85844"/>
    <tableColumn id="6" xr3:uid="{AB58A94F-A5C9-4E66-99F6-A469D24CE20F}" name="Hours worked" totalsRowFunction="sum" dataDxfId="85843">
      <calculatedColumnFormula xml:space="preserve"> DK81 * ( ((DM81 - DL81) * 24 ) - DN81 )</calculatedColumnFormula>
    </tableColumn>
  </tableColumns>
  <tableStyleInfo name="TableStyleMedium4" showFirstColumn="0" showLastColumn="0" showRowStripes="1" showColumnStripes="0"/>
</table>
</file>

<file path=xl/tables/table1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9" xr:uid="{E0DA07A7-AD1D-4971-BD38-EADD5FF31C58}" name="Table1214161718192023152224252627283233373839402134353642434445494147505458515510911011111311511912012112231160" displayName="Table1214161718192023152224252627283233373839402134353642434445494147505458515510911011111311511912012112231160" ref="DR1:DW6" totalsRowCount="1" headerRowDxfId="85842">
  <tableColumns count="6">
    <tableColumn id="1" xr3:uid="{F07BEDB7-8880-44A5-8899-B8FFFE8B6102}" name="Shift"/>
    <tableColumn id="2" xr3:uid="{B89654AA-121D-48B2-8678-C937E2117224}" name="Number of employees" totalsRowFunction="sum"/>
    <tableColumn id="3" xr3:uid="{47A7BE3D-9DD2-42CB-BCE2-1BA1DD866CD8}" name="Start Time" dataDxfId="85841" totalsRowDxfId="85840"/>
    <tableColumn id="4" xr3:uid="{E14F418F-62D1-43C8-BA7F-1378A6FAAE59}" name="End Time" dataDxfId="85839" totalsRowDxfId="85838"/>
    <tableColumn id="5" xr3:uid="{EF16EDCF-9265-4A51-8A31-9322D971A441}" name="Break (hrs)" dataDxfId="85837" totalsRowDxfId="85836"/>
    <tableColumn id="6" xr3:uid="{20F1224E-C668-466E-870D-555FEB73D43D}" name="Hours worked" totalsRowFunction="sum" dataDxfId="85835">
      <calculatedColumnFormula xml:space="preserve"> DS2 * ( ((DU2 - DT2) * 24 ) - DV2 )</calculatedColumnFormula>
    </tableColumn>
  </tableColumns>
  <tableStyleInfo name="TableStyleMedium4" showFirstColumn="0" showLastColumn="0" showRowStripes="1" showColumnStripes="0"/>
</table>
</file>

<file path=xl/tables/table1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0" xr:uid="{C0DAD7B3-173E-497E-BBE3-8FE23AA74894}" name="Table12141617181920231522242526272832333738394021343536424344454941475054585155109110111113115119120121122123117161" displayName="Table12141617181920231522242526272832333738394021343536424344454941475054585155109110111113115119120121122123117161" ref="DR8:DW13" totalsRowCount="1" headerRowDxfId="85834">
  <tableColumns count="6">
    <tableColumn id="1" xr3:uid="{B30F7C66-5DBA-4B90-885D-2547441EC51F}" name="Shift"/>
    <tableColumn id="2" xr3:uid="{D120E44E-A0D9-4005-8B08-927CDE8779E6}" name="Number of employees" totalsRowFunction="sum"/>
    <tableColumn id="3" xr3:uid="{E3416513-F25D-426B-AFBA-E6A911C2A876}" name="Start Time" dataDxfId="85833" totalsRowDxfId="85832"/>
    <tableColumn id="4" xr3:uid="{FA80A8C5-8908-4F73-AEDE-CB62263B8F25}" name="End Time" dataDxfId="85831" totalsRowDxfId="85830"/>
    <tableColumn id="5" xr3:uid="{F5B00DF0-63A2-4952-8D25-E52BBCDF6A35}" name="Break (hrs)" dataDxfId="85829" totalsRowDxfId="85828"/>
    <tableColumn id="6" xr3:uid="{F3A89530-7220-460F-867D-58D48F12F95F}" name="Hours worked" totalsRowFunction="sum" dataDxfId="85827">
      <calculatedColumnFormula xml:space="preserve"> DS9 * ( ((DU9 - DT9) * 24 ) - DV9 )</calculatedColumnFormula>
    </tableColumn>
  </tableColumns>
  <tableStyleInfo name="TableStyleMedium4" showFirstColumn="0" showLastColumn="0" showRowStripes="1" showColumnStripes="0"/>
</table>
</file>

<file path=xl/tables/table1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1" xr:uid="{28622182-D5F2-4A15-87E9-89C796FDF110}" name="Table12141617181920231522242526272832333738394021343536424344454941475054585155109110111113115119120121122123124142162" displayName="Table12141617181920231522242526272832333738394021343536424344454941475054585155109110111113115119120121122123124142162" ref="DR17:DW22" totalsRowCount="1" headerRowDxfId="85826">
  <tableColumns count="6">
    <tableColumn id="1" xr3:uid="{79B9752D-0CCE-4F5F-806E-1C1A48A79BD8}" name="Shift"/>
    <tableColumn id="2" xr3:uid="{001209FD-C1FD-43A4-94B4-953F3BF6D550}" name="Number of employees" totalsRowFunction="sum"/>
    <tableColumn id="3" xr3:uid="{B362C989-D4B5-4776-9A7B-969D52C102B1}" name="Start Time" dataDxfId="85825" totalsRowDxfId="85824"/>
    <tableColumn id="4" xr3:uid="{F8F30ED1-309C-4C3F-9190-FABEFF892765}" name="End Time" dataDxfId="85823" totalsRowDxfId="85822"/>
    <tableColumn id="5" xr3:uid="{5D882F1B-BC2A-43B6-9C33-2D36A1F12113}" name="Break (hrs)" dataDxfId="85821" totalsRowDxfId="85820"/>
    <tableColumn id="6" xr3:uid="{BDD87F48-29A8-4551-BCDE-052F7A897B0B}" name="Hours worked" totalsRowFunction="sum" dataDxfId="85819">
      <calculatedColumnFormula xml:space="preserve"> DS18 * ( ((DU18 - DT18) * 24 ) - DV18 )</calculatedColumnFormula>
    </tableColumn>
  </tableColumns>
  <tableStyleInfo name="TableStyleMedium4" showFirstColumn="0" showLastColumn="0" showRowStripes="1" showColumnStripes="0"/>
</table>
</file>

<file path=xl/tables/table1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2" xr:uid="{D7505F2A-DCD4-4089-B549-567395E42A74}" name="Table12141617181920231522242526272832333738394021343536424344454941475054585155109110111113115119120121122123124125143163" displayName="Table12141617181920231522242526272832333738394021343536424344454941475054585155109110111113115119120121122123124125143163" ref="DR26:DW31" totalsRowCount="1" headerRowDxfId="85818">
  <tableColumns count="6">
    <tableColumn id="1" xr3:uid="{45604C92-FB1B-45FB-A90C-24553DB03C2A}" name="Shift"/>
    <tableColumn id="2" xr3:uid="{2F5C2DE4-B513-4E9B-B573-823D48F2B629}" name="Number of employees" totalsRowFunction="sum"/>
    <tableColumn id="3" xr3:uid="{5B6DD9F5-C808-42B8-A434-65FDC592A33F}" name="Start Time" dataDxfId="85817" totalsRowDxfId="85816"/>
    <tableColumn id="4" xr3:uid="{300E267A-3D87-4D9E-A36A-29B428FB0736}" name="End Time" dataDxfId="85815" totalsRowDxfId="85814"/>
    <tableColumn id="5" xr3:uid="{23C6CC71-2877-4760-BEE4-041676A7D440}" name="Break (hrs)" dataDxfId="85813" totalsRowDxfId="85812"/>
    <tableColumn id="6" xr3:uid="{5C1D4CA8-9484-47CB-BEDD-834D55A98B8E}" name="Hours worked" totalsRowFunction="sum" dataDxfId="85811">
      <calculatedColumnFormula xml:space="preserve"> DS27 * ( ((DU27 - DT27) * 24 ) - DV27 )</calculatedColumnFormula>
    </tableColumn>
  </tableColumns>
  <tableStyleInfo name="TableStyleMedium4" showFirstColumn="0" showLastColumn="0" showRowStripes="1" showColumnStripes="0"/>
</table>
</file>

<file path=xl/tables/table1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3" xr:uid="{34F70428-0DED-4877-80D1-B320CA7EDFF8}" name="Table12141617181920231522242526272832333738394021343536424344454941475054585155109110111113115119120121122123124125126144164" displayName="Table12141617181920231522242526272832333738394021343536424344454941475054585155109110111113115119120121122123124125126144164" ref="DR35:DW40" totalsRowCount="1" headerRowDxfId="85810">
  <tableColumns count="6">
    <tableColumn id="1" xr3:uid="{1C9F3C5A-9DFF-4E80-9D0A-1FE4873E63C1}" name="Shift"/>
    <tableColumn id="2" xr3:uid="{0CC52E90-69DF-4F75-B57E-7426E766F56B}" name="Number of employees" totalsRowFunction="sum"/>
    <tableColumn id="3" xr3:uid="{1DC4FCFD-6745-4B7B-A649-92E04B8D180A}" name="Start Time" dataDxfId="85809" totalsRowDxfId="85808"/>
    <tableColumn id="4" xr3:uid="{9D06DB90-779D-4D3E-AFE6-58CA6463AFB9}" name="End Time" dataDxfId="85807" totalsRowDxfId="85806"/>
    <tableColumn id="5" xr3:uid="{84B41136-F1BC-4618-AC3A-642A63CBDAFA}" name="Break (hrs)" dataDxfId="85805" totalsRowDxfId="85804"/>
    <tableColumn id="6" xr3:uid="{288E953C-ED34-4B32-8C93-A0805A2E1607}" name="Hours worked" totalsRowFunction="sum" dataDxfId="85803">
      <calculatedColumnFormula xml:space="preserve"> DS36 * ( ((DU36 - DT36) * 24 ) - DV36 )</calculatedColumnFormula>
    </tableColumn>
  </tableColumns>
  <tableStyleInfo name="TableStyleMedium4" showFirstColumn="0" showLastColumn="0" showRowStripes="1" showColumnStripes="0"/>
</table>
</file>

<file path=xl/tables/table1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4" xr:uid="{F6305B82-75B4-4900-A3A1-C42497C86CDC}" name="Table12141617181920231522242526272832333738394021343536424344454941475054585155109110111113115119120121122123124125126127145165" displayName="Table12141617181920231522242526272832333738394021343536424344454941475054585155109110111113115119120121122123124125126127145165" ref="DR44:DW49" totalsRowCount="1" headerRowDxfId="85802">
  <tableColumns count="6">
    <tableColumn id="1" xr3:uid="{C63325D8-C5DA-4F51-B313-EE061CA1A0CF}" name="Shift"/>
    <tableColumn id="2" xr3:uid="{91BDF06C-9CF5-4A48-A4EA-B515EC78C2F3}" name="Number of employees" totalsRowFunction="sum"/>
    <tableColumn id="3" xr3:uid="{F4ABB6A3-5A5B-4A47-80D7-8492C5F63634}" name="Start Time" dataDxfId="85801" totalsRowDxfId="85800"/>
    <tableColumn id="4" xr3:uid="{B639A279-2321-4769-8FA5-C6C353F1BD91}" name="End Time" dataDxfId="85799" totalsRowDxfId="85798"/>
    <tableColumn id="5" xr3:uid="{E0A2AFC8-4F99-4DA0-9690-717B566B73C5}" name="Break (hrs)" dataDxfId="85797" totalsRowDxfId="85796"/>
    <tableColumn id="6" xr3:uid="{E8D86F8C-D240-4430-B48E-A894F6965600}" name="Hours worked" totalsRowFunction="sum" dataDxfId="85795">
      <calculatedColumnFormula xml:space="preserve"> DS45 * ( ((DU45 - DT45) * 24 ) - DV45 )</calculatedColumnFormula>
    </tableColumn>
  </tableColumns>
  <tableStyleInfo name="TableStyleMedium4" showFirstColumn="0" showLastColumn="0" showRowStripes="1" showColumnStripes="0"/>
</table>
</file>

<file path=xl/tables/table1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5" xr:uid="{3AD6CF1B-7F8A-45A6-8678-E0317B9CDA4C}" name="Table12141617181920231522242526272832333738394021343536424344454941475054585155109110111113115119120121122123124125126127128146166" displayName="Table12141617181920231522242526272832333738394021343536424344454941475054585155109110111113115119120121122123124125126127128146166" ref="DR53:DW58" totalsRowCount="1" headerRowDxfId="85794">
  <tableColumns count="6">
    <tableColumn id="1" xr3:uid="{23036200-F2F8-42DF-8A06-4BCA5D71E7F9}" name="Shift"/>
    <tableColumn id="2" xr3:uid="{8C9235B7-3395-4A24-8FCA-2250D9FE912E}" name="Number of employees" totalsRowFunction="sum"/>
    <tableColumn id="3" xr3:uid="{1AF76704-7522-45F5-B9F4-406E82B95E30}" name="Start Time" dataDxfId="85793" totalsRowDxfId="85792"/>
    <tableColumn id="4" xr3:uid="{9CA9A302-8D27-4758-B7AD-D0015D601090}" name="End Time" dataDxfId="85791" totalsRowDxfId="85790"/>
    <tableColumn id="5" xr3:uid="{143322F1-AB21-443E-A24B-FB3F97AD3F26}" name="Break (hrs)" dataDxfId="85789" totalsRowDxfId="85788"/>
    <tableColumn id="6" xr3:uid="{7CB35323-F3F9-4A5F-8239-98F802B0127A}" name="Hours worked" totalsRowFunction="sum" dataDxfId="85787">
      <calculatedColumnFormula xml:space="preserve"> DS54 * ( ((DU54 - DT54) * 24 ) - DV54 )</calculatedColumnFormula>
    </tableColumn>
  </tableColumns>
  <tableStyleInfo name="TableStyleMedium4" showFirstColumn="0" showLastColumn="0" showRowStripes="1" showColumnStripes="0"/>
</table>
</file>

<file path=xl/tables/table1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6" xr:uid="{EBA18212-1D82-4D9A-8248-8B51D56C70BE}" name="Table12141617181920231522242526272832333738394021343536424344454941475054585155109110111113115119120121122123124125126127128129147167" displayName="Table12141617181920231522242526272832333738394021343536424344454941475054585155109110111113115119120121122123124125126127128129147167" ref="DR62:DW67" totalsRowCount="1" headerRowDxfId="85786">
  <tableColumns count="6">
    <tableColumn id="1" xr3:uid="{F9FCB26A-1479-41CA-B9A2-6444E6C1344D}" name="Shift"/>
    <tableColumn id="2" xr3:uid="{2731DEEE-10F5-4899-A292-F9C0FA0E9D61}" name="Number of employees" totalsRowFunction="sum"/>
    <tableColumn id="3" xr3:uid="{D8567A74-1EA5-4AC2-A717-2152CC9E47CD}" name="Start Time" dataDxfId="85785" totalsRowDxfId="85784"/>
    <tableColumn id="4" xr3:uid="{26D59A1D-F66A-40D2-9807-57DB0D46FF25}" name="End Time" dataDxfId="85783" totalsRowDxfId="85782"/>
    <tableColumn id="5" xr3:uid="{2452F13B-3E04-4484-8E07-83847B5C1C01}" name="Break (hrs)" dataDxfId="85781" totalsRowDxfId="85780"/>
    <tableColumn id="6" xr3:uid="{81AF38F9-072F-4002-82F7-2C2200837B5F}" name="Hours worked" totalsRowFunction="sum" dataDxfId="85779">
      <calculatedColumnFormula xml:space="preserve"> DS63 * ( ((DU63 - DT63) * 24 ) - DV63 )</calculatedColumnFormula>
    </tableColumn>
  </tableColumns>
  <tableStyleInfo name="TableStyleMedium4" showFirstColumn="0" showLastColumn="0" showRowStripes="1" showColumnStripes="0"/>
</table>
</file>

<file path=xl/tables/table1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7" xr:uid="{30B97746-E2D2-4DCB-A631-BDDF85DB31A7}" name="Table12141617181920231522242526272832333738394021343536424344454941475054585155109110111113115119120121122123124125126127128129130148168" displayName="Table12141617181920231522242526272832333738394021343536424344454941475054585155109110111113115119120121122123124125126127128129130148168" ref="DR71:DW76" totalsRowCount="1" headerRowDxfId="85778">
  <tableColumns count="6">
    <tableColumn id="1" xr3:uid="{7C19938D-9D90-4137-842A-C7C1379A1EA3}" name="Shift"/>
    <tableColumn id="2" xr3:uid="{6046152B-2BEA-435C-A092-6B7F186C3561}" name="Number of employees" totalsRowFunction="sum"/>
    <tableColumn id="3" xr3:uid="{F09A058A-93C3-40A3-85DC-EA7B8897480B}" name="Start Time" dataDxfId="85777" totalsRowDxfId="85776"/>
    <tableColumn id="4" xr3:uid="{9BFF7BDA-D31A-4F54-8BDB-8BBBF6F62780}" name="End Time" dataDxfId="85775" totalsRowDxfId="85774"/>
    <tableColumn id="5" xr3:uid="{CA04A1ED-56D6-46ED-B572-5FD9F9C92D91}" name="Break (hrs)" dataDxfId="85773" totalsRowDxfId="85772"/>
    <tableColumn id="6" xr3:uid="{CA67B032-6D1E-4680-87F2-901ECFE5F065}" name="Hours worked" totalsRowFunction="sum" dataDxfId="85771">
      <calculatedColumnFormula xml:space="preserve"> DS72 * ( ((DU72 - DT72) * 24 ) - DV72 )</calculatedColumnFormula>
    </tableColumn>
  </tableColumns>
  <tableStyleInfo name="TableStyleMedium4" showFirstColumn="0" showLastColumn="0" showRowStripes="1" showColumnStripes="0"/>
</table>
</file>

<file path=xl/tables/table1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8" xr:uid="{2DD7E48B-462A-45CB-A508-ED214E82F47D}" name="Table12141617181920231522242526272832333738394021343536424344454941475054585155109110111113115119120121122123124125126127128129130131149169" displayName="Table12141617181920231522242526272832333738394021343536424344454941475054585155109110111113115119120121122123124125126127128129130131149169" ref="DR80:DW85" totalsRowCount="1" headerRowDxfId="85770">
  <tableColumns count="6">
    <tableColumn id="1" xr3:uid="{D274FC2C-91EA-4919-A4DB-41DC379668EA}" name="Shift"/>
    <tableColumn id="2" xr3:uid="{7D89CC44-E2D5-4255-A8F0-6144C17B7DCB}" name="Number of employees" totalsRowFunction="sum"/>
    <tableColumn id="3" xr3:uid="{2974BE1C-1BCE-42C8-B337-E993516561EE}" name="Start Time" dataDxfId="85769" totalsRowDxfId="85768"/>
    <tableColumn id="4" xr3:uid="{DA71D637-BD30-4BCC-A381-1EF989AA465D}" name="End Time" dataDxfId="85767" totalsRowDxfId="85766"/>
    <tableColumn id="5" xr3:uid="{AC872180-E27F-4BB8-8DB4-0E55B9E4FDDD}" name="Break (hrs)" dataDxfId="85765" totalsRowDxfId="85764"/>
    <tableColumn id="6" xr3:uid="{3494C5ED-65A3-4EA3-82A0-6DF1D7D30F59}" name="Hours worked" totalsRowFunction="sum" dataDxfId="85763">
      <calculatedColumnFormula xml:space="preserve"> DS81 * ( ((DU81 - DT81) * 24 ) - DV81 )</calculatedColumnFormula>
    </tableColumn>
  </tableColumns>
  <tableStyleInfo name="TableStyleMedium4" showFirstColumn="0" showLastColumn="0" showRowStripes="1" showColumnStripes="0"/>
</table>
</file>

<file path=xl/tables/table1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9" xr:uid="{0C9D7CA5-82C8-4E39-ADC9-36760736A70A}" name="Table1214161718192023152224252627283233373839402134353642434445494147505458515510911011111311511912012112231160170" displayName="Table1214161718192023152224252627283233373839402134353642434445494147505458515510911011111311511912012112231160170" ref="DZ1:EE6" totalsRowCount="1" headerRowDxfId="85762">
  <tableColumns count="6">
    <tableColumn id="1" xr3:uid="{D17AF9C9-CEB1-4FF4-8D71-FEE8CF3180D2}" name="Shift"/>
    <tableColumn id="2" xr3:uid="{66F4501A-D603-447D-82BF-1EFF057CCA26}" name="Number of employees" totalsRowFunction="sum"/>
    <tableColumn id="3" xr3:uid="{FF9898E0-996E-4B8F-8CF6-DF8ECF8A9561}" name="Start Time" dataDxfId="85761" totalsRowDxfId="85760"/>
    <tableColumn id="4" xr3:uid="{98BA314F-3B71-449E-A7D0-D187B138B5F0}" name="End Time" dataDxfId="85759" totalsRowDxfId="85758"/>
    <tableColumn id="5" xr3:uid="{3C287A81-BFD4-434D-81F4-B421AA47A416}" name="Break (hrs)" dataDxfId="85757" totalsRowDxfId="85756"/>
    <tableColumn id="6" xr3:uid="{405D0CB5-FB91-40BC-A2CC-41AB52B4A188}" name="Hours worked" totalsRowFunction="sum" dataDxfId="85755">
      <calculatedColumnFormula xml:space="preserve"> EA2 * ( ((EC2 - EB2) * 24 ) - ED2 )</calculatedColumnFormula>
    </tableColumn>
  </tableColumns>
  <tableStyleInfo name="TableStyleMedium4" showFirstColumn="0" showLastColumn="0" showRowStripes="1" showColumnStripes="0"/>
</table>
</file>

<file path=xl/tables/table1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9" xr:uid="{EB5048AA-BB54-4751-9A10-D3879F551388}" name="Table1214161718192023152224252627283233373839402134353642434445494147505458515510911011111311511912012112231160180" displayName="Table1214161718192023152224252627283233373839402134353642434445494147505458515510911011111311511912012112231160180" ref="DZ8:EE13" totalsRowCount="1" headerRowDxfId="85754">
  <tableColumns count="6">
    <tableColumn id="1" xr3:uid="{77877166-4530-4F53-89AD-A26BE6384A15}" name="Shift"/>
    <tableColumn id="2" xr3:uid="{3F8D6D3B-5849-4A4C-B962-032C7BC6C167}" name="Number of employees" totalsRowFunction="sum"/>
    <tableColumn id="3" xr3:uid="{5D94819C-B90B-4327-BA6E-178A2ED8962B}" name="Start Time" dataDxfId="85753" totalsRowDxfId="85752"/>
    <tableColumn id="4" xr3:uid="{68BB0DC0-8E85-4AE3-97A5-033F683401BA}" name="End Time" dataDxfId="85751" totalsRowDxfId="85750"/>
    <tableColumn id="5" xr3:uid="{9BA1EED6-17AB-42D7-B2D0-81801317F70F}" name="Break (hrs)" dataDxfId="85749" totalsRowDxfId="85748"/>
    <tableColumn id="6" xr3:uid="{E356D6BE-355A-43E7-8F37-7FAC664C0840}" name="Hours worked" totalsRowFunction="sum" dataDxfId="85747">
      <calculatedColumnFormula xml:space="preserve"> EA9 * ( ((EC9 - EB9) * 24 ) - ED9 )</calculatedColumnFormula>
    </tableColumn>
  </tableColumns>
  <tableStyleInfo name="TableStyleMedium1" showFirstColumn="0" showLastColumn="0" showRowStripes="1" showColumnStripes="0"/>
</table>
</file>

<file path=xl/tables/table1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0" xr:uid="{0A20683C-53D0-409F-BE67-E3BB00FBA52F}" name="Table1214161718192023152224252627283233373839402134353642434445494147505458515510911011111311511912012112231160180181" displayName="Table1214161718192023152224252627283233373839402134353642434445494147505458515510911011111311511912012112231160180181" ref="DZ17:EE22" totalsRowCount="1" headerRowDxfId="85746">
  <tableColumns count="6">
    <tableColumn id="1" xr3:uid="{27A9EC55-6241-46DF-8787-E04C1A997E23}" name="Shift"/>
    <tableColumn id="2" xr3:uid="{4B4DB83C-2A73-40E6-9800-21FB0F02704F}" name="Number of employees" totalsRowFunction="sum"/>
    <tableColumn id="3" xr3:uid="{F56ACD21-F799-42B4-AFC3-307659CEFE6E}" name="Start Time" dataDxfId="85745" totalsRowDxfId="85744"/>
    <tableColumn id="4" xr3:uid="{0F949FD0-FFB5-443E-9E6C-B0F6B712E66B}" name="End Time" dataDxfId="85743" totalsRowDxfId="85742"/>
    <tableColumn id="5" xr3:uid="{07AD8FB7-FFA0-4067-A173-8BFD20103737}" name="Break (hrs)" dataDxfId="85741" totalsRowDxfId="85740"/>
    <tableColumn id="6" xr3:uid="{164FEBDB-D1D2-4D64-B049-F431F1F7FBAF}" name="Hours worked" totalsRowFunction="sum" dataDxfId="85739">
      <calculatedColumnFormula xml:space="preserve"> EA18 * ( ((EC18 - EB18) * 24 ) - ED18 )</calculatedColumnFormula>
    </tableColumn>
  </tableColumns>
  <tableStyleInfo name="TableStyleMedium1" showFirstColumn="0" showLastColumn="0" showRowStripes="1" showColumnStripes="0"/>
</table>
</file>

<file path=xl/tables/table1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1" xr:uid="{DE075229-17F9-4A5D-A2C8-EC720243DE88}" name="Table1214161718192023152224252627283233373839402134353642434445494147505458515510911011111311511912012112231160180181182" displayName="Table1214161718192023152224252627283233373839402134353642434445494147505458515510911011111311511912012112231160180181182" ref="DZ26:EE31" totalsRowCount="1" headerRowDxfId="85738">
  <tableColumns count="6">
    <tableColumn id="1" xr3:uid="{14403627-AFAD-4254-98B4-723654C325E3}" name="Shift"/>
    <tableColumn id="2" xr3:uid="{C369E80C-7CC2-47F1-9EFA-0F534875066E}" name="Number of employees" totalsRowFunction="sum"/>
    <tableColumn id="3" xr3:uid="{6AA0C456-496A-4027-B6FB-DF379B4876C5}" name="Start Time" dataDxfId="85737" totalsRowDxfId="85736"/>
    <tableColumn id="4" xr3:uid="{28A7C03E-1918-4DBF-A047-58232604B4CD}" name="End Time" dataDxfId="85735" totalsRowDxfId="85734"/>
    <tableColumn id="5" xr3:uid="{DDF4E706-F736-42BB-9081-34F7E6CCAD66}" name="Break (hrs)" dataDxfId="85733" totalsRowDxfId="85732"/>
    <tableColumn id="6" xr3:uid="{86D130D4-78BE-4359-A2BE-B6988046EA42}" name="Hours worked" totalsRowFunction="sum" dataDxfId="85731">
      <calculatedColumnFormula xml:space="preserve"> EA27 * ( ((EC27 - EB27) * 24 ) - ED27 )</calculatedColumnFormula>
    </tableColumn>
  </tableColumns>
  <tableStyleInfo name="TableStyleMedium1" showFirstColumn="0" showLastColumn="0" showRowStripes="1" showColumnStripes="0"/>
</table>
</file>

<file path=xl/tables/table1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2" xr:uid="{46DFA396-EF32-4C87-94EA-0F307F2F9F9C}" name="Table1214161718192023152224252627283233373839402134353642434445494147505458515510911011111311511912012112231160180181182183" displayName="Table1214161718192023152224252627283233373839402134353642434445494147505458515510911011111311511912012112231160180181182183" ref="DZ35:EE40" totalsRowCount="1" headerRowDxfId="85730">
  <tableColumns count="6">
    <tableColumn id="1" xr3:uid="{DA51D826-B01D-4C4B-ABF7-629519B18B4E}" name="Shift"/>
    <tableColumn id="2" xr3:uid="{68582081-035D-4C75-817F-3010945FFDE1}" name="Number of employees" totalsRowFunction="sum"/>
    <tableColumn id="3" xr3:uid="{E498C1A8-6733-44FC-B839-25AFFD4099ED}" name="Start Time" dataDxfId="85729" totalsRowDxfId="85728"/>
    <tableColumn id="4" xr3:uid="{77238F41-408D-4809-972A-48821465CD27}" name="End Time" dataDxfId="85727" totalsRowDxfId="85726"/>
    <tableColumn id="5" xr3:uid="{CE12AA30-6318-47F1-9D72-F6845EDF80A0}" name="Break (hrs)" dataDxfId="85725" totalsRowDxfId="85724"/>
    <tableColumn id="6" xr3:uid="{D2ECF5B7-841A-4C84-80A1-CCAF481B88FF}" name="Hours worked" totalsRowFunction="sum" dataDxfId="85723">
      <calculatedColumnFormula xml:space="preserve"> EA36 * ( ((EC36 - EB36) * 24 ) - ED36 )</calculatedColumnFormula>
    </tableColumn>
  </tableColumns>
  <tableStyleInfo name="TableStyleMedium1" showFirstColumn="0" showLastColumn="0" showRowStripes="1" showColumnStripes="0"/>
</table>
</file>

<file path=xl/tables/table1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3" xr:uid="{C74519EC-188A-4F47-87F6-EB409C23DF6B}" name="Table1214161718192023152224252627283233373839402134353642434445494147505458515510911011111311511912012112231160180181182183184" displayName="Table1214161718192023152224252627283233373839402134353642434445494147505458515510911011111311511912012112231160180181182183184" ref="DZ44:EE49" totalsRowCount="1" headerRowDxfId="85722" totalsRowDxfId="85721">
  <tableColumns count="6">
    <tableColumn id="1" xr3:uid="{A7EBDF7E-2C37-41BF-8C05-D0229EA80D4C}" name="Shift" totalsRowDxfId="85720"/>
    <tableColumn id="2" xr3:uid="{5CBB0218-0DF0-4695-A3C2-931389C2F8EA}" name="Number of employees" totalsRowFunction="sum" totalsRowDxfId="85719"/>
    <tableColumn id="3" xr3:uid="{ACDB6EE5-4949-447F-ADFA-09FBCD80C174}" name="Start Time" dataDxfId="85718" totalsRowDxfId="85717"/>
    <tableColumn id="4" xr3:uid="{C2591362-7E43-4144-8579-30F7ADD3F3AD}" name="End Time" dataDxfId="85716" totalsRowDxfId="85715"/>
    <tableColumn id="5" xr3:uid="{8CD53F4B-2279-42B0-9D60-5D542BF77C6B}" name="Break (hrs)" dataDxfId="85714" totalsRowDxfId="85713"/>
    <tableColumn id="6" xr3:uid="{93B6AEFD-72B1-4351-B0C8-7ECC6DB196F7}" name="Hours worked" totalsRowFunction="sum" dataDxfId="85712" totalsRowDxfId="85711">
      <calculatedColumnFormula xml:space="preserve"> EA45 * ( ((EC45 - EB45) * 24 ) - ED45 )</calculatedColumnFormula>
    </tableColumn>
  </tableColumns>
  <tableStyleInfo name="TableStyleMedium1" showFirstColumn="0" showLastColumn="0" showRowStripes="1" showColumnStripes="0"/>
</table>
</file>

<file path=xl/tables/table1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4" xr:uid="{FCB54481-13EF-422A-8400-50DE4297B770}" name="Table1214161718192023152224252627283233373839402134353642434445494147505458515510911011111311511912012112231160180181182183184185" displayName="Table1214161718192023152224252627283233373839402134353642434445494147505458515510911011111311511912012112231160180181182183184185" ref="DZ53:EE58" totalsRowCount="1" headerRowDxfId="85710" totalsRowDxfId="85709">
  <tableColumns count="6">
    <tableColumn id="1" xr3:uid="{27F8FBCF-EAC9-479D-8C81-C2267BFF23F6}" name="Shift" totalsRowDxfId="85708"/>
    <tableColumn id="2" xr3:uid="{89FEDE33-DCEB-465D-8717-6938E1688762}" name="Number of employees" totalsRowFunction="sum" totalsRowDxfId="85707"/>
    <tableColumn id="3" xr3:uid="{B48FDA6D-AB80-46BE-9F19-E8C824C2F3A6}" name="Start Time" dataDxfId="85706" totalsRowDxfId="85705"/>
    <tableColumn id="4" xr3:uid="{F8A5B543-E0AD-42A3-8EA1-E50E03E31092}" name="End Time" dataDxfId="85704" totalsRowDxfId="85703"/>
    <tableColumn id="5" xr3:uid="{7B16E885-A7FC-4875-8425-33FD859B30EA}" name="Break (hrs)" dataDxfId="85702" totalsRowDxfId="85701"/>
    <tableColumn id="6" xr3:uid="{5D41F586-DA05-4A05-997C-346181A75AD1}" name="Hours worked" totalsRowFunction="sum" dataDxfId="85700" totalsRowDxfId="85699">
      <calculatedColumnFormula xml:space="preserve"> EA54 * ( ((EC54 - EB54) * 24 ) - ED54 )</calculatedColumnFormula>
    </tableColumn>
  </tableColumns>
  <tableStyleInfo name="TableStyleMedium1" showFirstColumn="0" showLastColumn="0" showRowStripes="1" showColumnStripes="0"/>
</table>
</file>

<file path=xl/tables/table1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5" xr:uid="{258CD60E-9800-4844-BA89-D1BD0A2B829A}" name="Table1214161718192023152224252627283233373839402134353642434445494147505458515510911011111311511912012112231160180181182183184185186" displayName="Table1214161718192023152224252627283233373839402134353642434445494147505458515510911011111311511912012112231160180181182183184185186" ref="DZ62:EE67" totalsRowCount="1" headerRowDxfId="85698" totalsRowDxfId="85697">
  <tableColumns count="6">
    <tableColumn id="1" xr3:uid="{97929C59-D81A-4230-82F2-8D3F6AFA3269}" name="Shift" totalsRowDxfId="85696"/>
    <tableColumn id="2" xr3:uid="{2B193EC9-3D59-4CF1-919A-3D350E05EEF0}" name="Number of employees" totalsRowFunction="sum" totalsRowDxfId="85695"/>
    <tableColumn id="3" xr3:uid="{B2329291-FA6C-4688-B18F-0B98EBB520E0}" name="Start Time" dataDxfId="85694" totalsRowDxfId="85693"/>
    <tableColumn id="4" xr3:uid="{F017042F-E329-4D4B-83A4-14981E437FF6}" name="End Time" dataDxfId="85692" totalsRowDxfId="85691"/>
    <tableColumn id="5" xr3:uid="{1ECF3532-8ECB-4DE7-9FB0-2B4518CA7A60}" name="Break (hrs)" dataDxfId="85690" totalsRowDxfId="85689"/>
    <tableColumn id="6" xr3:uid="{C839149F-C97D-4E20-8A33-E9A85F2FC8D8}" name="Hours worked" totalsRowFunction="sum" dataDxfId="85688" totalsRowDxfId="85687">
      <calculatedColumnFormula xml:space="preserve"> EA63 * ( ((EC63 - EB63) * 24 ) - ED63 )</calculatedColumnFormula>
    </tableColumn>
  </tableColumns>
  <tableStyleInfo name="TableStyleMedium1" showFirstColumn="0" showLastColumn="0" showRowStripes="1" showColumnStripes="0"/>
</table>
</file>

<file path=xl/tables/table1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6" xr:uid="{CF0D44C8-1D01-4408-8475-BDE6F57AA949}" name="Table1214161718192023152224252627283233373839402134353642434445494147505458515510911011111311511912012112231160180181182183184185186187" displayName="Table1214161718192023152224252627283233373839402134353642434445494147505458515510911011111311511912012112231160180181182183184185186187" ref="DZ71:EE76" totalsRowCount="1" headerRowDxfId="85686" totalsRowDxfId="85685">
  <tableColumns count="6">
    <tableColumn id="1" xr3:uid="{760165B4-79BB-4571-87FE-DE0CA6A39A79}" name="Shift" totalsRowDxfId="85684"/>
    <tableColumn id="2" xr3:uid="{735085BC-8A25-4482-9DDE-C579C83EB378}" name="Number of employees" totalsRowFunction="sum" totalsRowDxfId="85683"/>
    <tableColumn id="3" xr3:uid="{91583BBA-49E3-4E4B-96EB-2B79E8D22F4A}" name="Start Time" dataDxfId="85682" totalsRowDxfId="85681"/>
    <tableColumn id="4" xr3:uid="{F84E5A4D-F0BC-4162-8271-BDF0AB26AF85}" name="End Time" dataDxfId="85680" totalsRowDxfId="85679"/>
    <tableColumn id="5" xr3:uid="{A718B0B6-30CD-4784-8EF6-B64F4807C468}" name="Break (hrs)" dataDxfId="85678" totalsRowDxfId="85677"/>
    <tableColumn id="6" xr3:uid="{0A10375B-8C78-49D6-990D-61ADD4C7EBC1}" name="Hours worked" totalsRowFunction="sum" dataDxfId="85676" totalsRowDxfId="85675">
      <calculatedColumnFormula xml:space="preserve"> EA72 * ( ((EC72 - EB72) * 24 ) - ED72 )</calculatedColumnFormula>
    </tableColumn>
  </tableColumns>
  <tableStyleInfo name="TableStyleMedium1" showFirstColumn="0" showLastColumn="0" showRowStripes="1" showColumnStripes="0"/>
</table>
</file>

<file path=xl/tables/table1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7" xr:uid="{82E35E7D-2C62-4AD6-85E5-59C23326983E}" name="Table1214161718192023152224252627283233373839402134353642434445494147505458515510911011111311511912012112231160180181182183184185186187188" displayName="Table1214161718192023152224252627283233373839402134353642434445494147505458515510911011111311511912012112231160180181182183184185186187188" ref="DZ80:EE85" totalsRowCount="1" headerRowDxfId="85674" totalsRowDxfId="85673">
  <tableColumns count="6">
    <tableColumn id="1" xr3:uid="{ED16D62D-E614-41EE-B15E-582EE632FE33}" name="Shift" totalsRowDxfId="85672"/>
    <tableColumn id="2" xr3:uid="{B2360890-BCF2-4AA3-B4C0-D45E67BF1422}" name="Number of employees" totalsRowFunction="sum" totalsRowDxfId="85671"/>
    <tableColumn id="3" xr3:uid="{D0328C34-E793-43FB-9D1A-7C8CD41EDC57}" name="Start Time" dataDxfId="85670" totalsRowDxfId="85669"/>
    <tableColumn id="4" xr3:uid="{A3CC7028-A27E-4C59-85C3-EFFEC9ECE3EF}" name="End Time" dataDxfId="85668" totalsRowDxfId="85667"/>
    <tableColumn id="5" xr3:uid="{EBB278B2-407E-4E96-97F2-AF17458F885A}" name="Break (hrs)" dataDxfId="85666" totalsRowDxfId="85665"/>
    <tableColumn id="6" xr3:uid="{B2F9A0D6-DF7B-4550-8BBC-8466C21DDDD4}" name="Hours worked" totalsRowFunction="sum" dataDxfId="85664" totalsRowDxfId="85663">
      <calculatedColumnFormula xml:space="preserve"> EA81 * ( ((EC81 - EB81) * 24 ) - ED81 )</calculatedColumnFormula>
    </tableColumn>
  </tableColumns>
  <tableStyleInfo name="TableStyleMedium1" showFirstColumn="0" showLastColumn="0" showRowStripes="1" showColumnStripes="0"/>
</table>
</file>

<file path=xl/tables/table1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8" xr:uid="{563CCE70-5E47-4055-A078-F09512C02004}" name="Table1214161718192023152224252627283233373839402134353642434445494147505458515510911011111311511912012112231160170189" displayName="Table1214161718192023152224252627283233373839402134353642434445494147505458515510911011111311511912012112231160170189" ref="EH1:EM6" totalsRowCount="1" headerRowDxfId="85662">
  <tableColumns count="6">
    <tableColumn id="1" xr3:uid="{6A52D8A2-0D1F-404F-91E1-3ED04D0DA4EF}" name="Shift"/>
    <tableColumn id="2" xr3:uid="{A6B8C216-DF5B-4E07-BAD4-784CF070366A}" name="Number of employees" totalsRowFunction="sum"/>
    <tableColumn id="3" xr3:uid="{316EADBB-0BA2-4B8A-ADF5-E1B229C8F950}" name="Start Time" dataDxfId="85661" totalsRowDxfId="85660"/>
    <tableColumn id="4" xr3:uid="{049BE91E-5CAD-4297-B26C-7B5B45A4C748}" name="End Time" dataDxfId="85659" totalsRowDxfId="85658"/>
    <tableColumn id="5" xr3:uid="{3FB4CBE6-2CBF-45A0-879E-B8B7D1A40E02}" name="Break (hrs)" dataDxfId="85657" totalsRowDxfId="85656"/>
    <tableColumn id="6" xr3:uid="{F69645D1-AC80-4604-91AD-4601C762265B}" name="Hours worked" totalsRowFunction="sum" dataDxfId="85655">
      <calculatedColumnFormula xml:space="preserve"> EI2 * ( ((EK2 - EJ2) * 24 ) - EL2 )</calculatedColumnFormula>
    </tableColumn>
  </tableColumns>
  <tableStyleInfo name="TableStyleMedium1" showFirstColumn="0" showLastColumn="0" showRowStripes="1" showColumnStripes="0"/>
</table>
</file>

<file path=xl/tables/table1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9" xr:uid="{55A5D2CE-3849-4684-935C-0EFFCD21CCF6}" name="Table1214161718192023152224252627283233373839402134353642434445494147505458515510911011111311511912012112231160180190" displayName="Table1214161718192023152224252627283233373839402134353642434445494147505458515510911011111311511912012112231160180190" ref="EH8:EM13" totalsRowCount="1" headerRowDxfId="85654">
  <tableColumns count="6">
    <tableColumn id="1" xr3:uid="{CCA6110A-720A-48AB-B5EB-52E397DA9FB2}" name="Shift"/>
    <tableColumn id="2" xr3:uid="{46067B9F-4CD2-4666-9E52-B826DD58BB41}" name="Number of employees" totalsRowFunction="sum"/>
    <tableColumn id="3" xr3:uid="{D74778B2-413F-4F23-9E07-CB194AFFAB8C}" name="Start Time" dataDxfId="85653" totalsRowDxfId="85652"/>
    <tableColumn id="4" xr3:uid="{E89EE628-0984-408E-893B-9013007EB870}" name="End Time" dataDxfId="85651" totalsRowDxfId="85650"/>
    <tableColumn id="5" xr3:uid="{B1263F6F-190B-47AB-AD29-F7EF79C63D30}" name="Break (hrs)" dataDxfId="85649" totalsRowDxfId="85648"/>
    <tableColumn id="6" xr3:uid="{E91E18B1-5317-403A-B4EE-186ECCEBEDA4}" name="Hours worked" totalsRowFunction="sum" dataDxfId="85647">
      <calculatedColumnFormula xml:space="preserve"> EI9 * ( ((EK9 - EJ9) * 24 ) - EL9 )</calculatedColumnFormula>
    </tableColumn>
  </tableColumns>
  <tableStyleInfo name="TableStyleMedium1" showFirstColumn="0" showLastColumn="0" showRowStripes="1" showColumnStripes="0"/>
</table>
</file>

<file path=xl/tables/table1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0" xr:uid="{6A7A1AFA-0BE9-4FA4-B54E-E495A4318CFD}" name="Table1214161718192023152224252627283233373839402134353642434445494147505458515510911011111311511912012112231160180181191" displayName="Table1214161718192023152224252627283233373839402134353642434445494147505458515510911011111311511912012112231160180181191" ref="EH17:EM22" totalsRowCount="1" headerRowDxfId="85646">
  <tableColumns count="6">
    <tableColumn id="1" xr3:uid="{C8B25968-BC19-4ACA-85A1-D3EA5C5D555C}" name="Shift"/>
    <tableColumn id="2" xr3:uid="{91E8A3C2-C743-4945-81AE-C5F827E01E64}" name="Number of employees" totalsRowFunction="sum"/>
    <tableColumn id="3" xr3:uid="{1C7F85EF-826F-4FC7-8586-328D90BBD76D}" name="Start Time" dataDxfId="85645" totalsRowDxfId="85644"/>
    <tableColumn id="4" xr3:uid="{08701C2C-15B5-44C3-B41E-37ED3C2800AA}" name="End Time" dataDxfId="85643" totalsRowDxfId="85642"/>
    <tableColumn id="5" xr3:uid="{E206C6DF-B184-460C-9EB1-639A52D0553D}" name="Break (hrs)" dataDxfId="85641" totalsRowDxfId="85640"/>
    <tableColumn id="6" xr3:uid="{01F014A9-E512-4C18-AC5B-923F744C90B6}" name="Hours worked" totalsRowFunction="sum" dataDxfId="85639">
      <calculatedColumnFormula xml:space="preserve"> EI18 * ( ((EK18 - EJ18) * 24 ) - EL18 )</calculatedColumnFormula>
    </tableColumn>
  </tableColumns>
  <tableStyleInfo name="TableStyleMedium1" showFirstColumn="0" showLastColumn="0" showRowStripes="1" showColumnStripes="0"/>
</table>
</file>

<file path=xl/tables/table1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1" xr:uid="{24496480-08B9-49D9-B576-6B254E79A51D}" name="Table1214161718192023152224252627283233373839402134353642434445494147505458515510911011111311511912012112231160180181182192" displayName="Table1214161718192023152224252627283233373839402134353642434445494147505458515510911011111311511912012112231160180181182192" ref="EH26:EM31" totalsRowCount="1" headerRowDxfId="85638">
  <tableColumns count="6">
    <tableColumn id="1" xr3:uid="{F2DE5EE4-3BD7-410D-8FBF-761E68BF7537}" name="Shift"/>
    <tableColumn id="2" xr3:uid="{72106A9B-9867-4F42-89FA-D9FF1DA714C9}" name="Number of employees" totalsRowFunction="sum"/>
    <tableColumn id="3" xr3:uid="{89242814-8B26-444E-9BE6-98BCA6F30031}" name="Start Time" dataDxfId="85637" totalsRowDxfId="85636"/>
    <tableColumn id="4" xr3:uid="{5F0FC4BB-55A4-4B9C-8C76-A7985E032B42}" name="End Time" dataDxfId="85635" totalsRowDxfId="85634"/>
    <tableColumn id="5" xr3:uid="{FFA5E9CF-C2AE-436F-BDAB-D9D4445CD49A}" name="Break (hrs)" dataDxfId="85633" totalsRowDxfId="85632"/>
    <tableColumn id="6" xr3:uid="{93816CA0-2DE3-452B-8DDA-174DAF3E062C}" name="Hours worked" totalsRowFunction="sum" dataDxfId="85631">
      <calculatedColumnFormula xml:space="preserve"> EI27 * ( ((EK27 - EJ27) * 24 ) - EL27 )</calculatedColumnFormula>
    </tableColumn>
  </tableColumns>
  <tableStyleInfo name="TableStyleMedium1" showFirstColumn="0" showLastColumn="0" showRowStripes="1" showColumnStripes="0"/>
</table>
</file>

<file path=xl/tables/table1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2" xr:uid="{65933E70-0F99-4829-BB6C-6B89C37A032A}" name="Table1214161718192023152224252627283233373839402134353642434445494147505458515510911011111311511912012112231160180181182183193" displayName="Table1214161718192023152224252627283233373839402134353642434445494147505458515510911011111311511912012112231160180181182183193" ref="EH35:EM40" totalsRowCount="1" headerRowDxfId="85630">
  <tableColumns count="6">
    <tableColumn id="1" xr3:uid="{10168967-9862-4AC1-A30C-98AF995F6531}" name="Shift"/>
    <tableColumn id="2" xr3:uid="{612D7DCE-79DD-404E-9726-E97712EC76D5}" name="Number of employees" totalsRowFunction="sum"/>
    <tableColumn id="3" xr3:uid="{086B4268-F051-4AD7-9CAE-5B810FCCEBF0}" name="Start Time" dataDxfId="85629" totalsRowDxfId="85628"/>
    <tableColumn id="4" xr3:uid="{5138E3E9-A94F-49CB-9E76-B9923071B8CF}" name="End Time" dataDxfId="85627" totalsRowDxfId="85626"/>
    <tableColumn id="5" xr3:uid="{6ECDEF89-03CC-47C7-9A03-29BFD3422B12}" name="Break (hrs)" dataDxfId="85625" totalsRowDxfId="85624"/>
    <tableColumn id="6" xr3:uid="{A9EA5435-9715-40D5-B385-556C9DF1D0BE}" name="Hours worked" totalsRowFunction="sum" dataDxfId="85623">
      <calculatedColumnFormula xml:space="preserve"> EI36 * ( ((EK36 - EJ36) * 24 ) - EL36 )</calculatedColumnFormula>
    </tableColumn>
  </tableColumns>
  <tableStyleInfo name="TableStyleMedium1" showFirstColumn="0" showLastColumn="0" showRowStripes="1" showColumnStripes="0"/>
</table>
</file>

<file path=xl/tables/table1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3" xr:uid="{E9B69F74-6C05-418C-B827-4D0918CF9A86}" name="Table1214161718192023152224252627283233373839402134353642434445494147505458515510911011111311511912012112231160180181182183184194" displayName="Table1214161718192023152224252627283233373839402134353642434445494147505458515510911011111311511912012112231160180181182183184194" ref="EH44:EM49" totalsRowCount="1" headerRowDxfId="85622">
  <tableColumns count="6">
    <tableColumn id="1" xr3:uid="{60C6368C-2DA2-4F80-81D8-5FA6CE619BDF}" name="Shift"/>
    <tableColumn id="2" xr3:uid="{62A75C91-D8A7-4B06-A967-1908FB37D0AA}" name="Number of employees" totalsRowFunction="sum"/>
    <tableColumn id="3" xr3:uid="{8E751966-5A22-41A5-B3B1-68D2E477860B}" name="Start Time" dataDxfId="85621" totalsRowDxfId="85620"/>
    <tableColumn id="4" xr3:uid="{6F6BCE4A-851B-4FF5-A2AD-600DE5D645BA}" name="End Time" dataDxfId="85619" totalsRowDxfId="85618"/>
    <tableColumn id="5" xr3:uid="{D2D294AB-300F-4E20-9F3C-C919EA7FA048}" name="Break (hrs)" dataDxfId="85617" totalsRowDxfId="85616"/>
    <tableColumn id="6" xr3:uid="{ECD7431E-7B38-4E13-81D6-25D564C67948}" name="Hours worked" totalsRowFunction="sum" dataDxfId="85615">
      <calculatedColumnFormula xml:space="preserve"> EI45 * ( ((EK45 - EJ45) * 24 ) - EL45 )</calculatedColumnFormula>
    </tableColumn>
  </tableColumns>
  <tableStyleInfo name="TableStyleMedium1" showFirstColumn="0" showLastColumn="0" showRowStripes="1" showColumnStripes="0"/>
</table>
</file>

<file path=xl/tables/table1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4" xr:uid="{FB818BFC-7ABD-4A42-8AA9-8B0726ACDE20}" name="Table1214161718192023152224252627283233373839402134353642434445494147505458515510911011111311511912012112231160180181182183184185195" displayName="Table1214161718192023152224252627283233373839402134353642434445494147505458515510911011111311511912012112231160180181182183184185195" ref="EH53:EM58" totalsRowCount="1" headerRowDxfId="85614">
  <tableColumns count="6">
    <tableColumn id="1" xr3:uid="{7EFAC946-11B8-408E-82F8-DDC3F2F5D953}" name="Shift"/>
    <tableColumn id="2" xr3:uid="{699CB38C-763C-4ABB-B7A2-669ED9A3BA47}" name="Number of employees" totalsRowFunction="sum"/>
    <tableColumn id="3" xr3:uid="{13F244F4-A8BE-4534-91A3-510C598EEC5E}" name="Start Time" dataDxfId="85613" totalsRowDxfId="85612"/>
    <tableColumn id="4" xr3:uid="{47329541-B003-47AD-8A2E-5036B72FD4A7}" name="End Time" dataDxfId="85611" totalsRowDxfId="85610"/>
    <tableColumn id="5" xr3:uid="{0A26BA85-F345-42CA-98F7-891279557674}" name="Break (hrs)" dataDxfId="85609" totalsRowDxfId="85608"/>
    <tableColumn id="6" xr3:uid="{452C9921-4C6F-4BBA-86BA-C98DF629D0B7}" name="Hours worked" totalsRowFunction="sum" dataDxfId="85607">
      <calculatedColumnFormula xml:space="preserve"> EI54 * ( ((EK54 - EJ54) * 24 ) - EL54 )</calculatedColumnFormula>
    </tableColumn>
  </tableColumns>
  <tableStyleInfo name="TableStyleMedium1" showFirstColumn="0" showLastColumn="0" showRowStripes="1" showColumnStripes="0"/>
</table>
</file>

<file path=xl/tables/table1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5" xr:uid="{2EF3B139-12A9-454C-8FB7-860DF4BEDA1E}" name="Table1214161718192023152224252627283233373839402134353642434445494147505458515510911011111311511912012112231160180181182183184185186196" displayName="Table1214161718192023152224252627283233373839402134353642434445494147505458515510911011111311511912012112231160180181182183184185186196" ref="EH62:EM67" totalsRowCount="1" headerRowDxfId="85606">
  <tableColumns count="6">
    <tableColumn id="1" xr3:uid="{CEDC222B-2F71-46E5-A6B5-2235FED54620}" name="Shift"/>
    <tableColumn id="2" xr3:uid="{14273A8E-9CBB-47D8-AA3B-121C50D17BC5}" name="Number of employees" totalsRowFunction="sum"/>
    <tableColumn id="3" xr3:uid="{047E0BCA-6A22-4B7E-BC82-52F8BE2F1EE7}" name="Start Time" dataDxfId="85605" totalsRowDxfId="85604"/>
    <tableColumn id="4" xr3:uid="{1174EDE4-7A70-4CFB-A3CB-FD006E5C5F5B}" name="End Time" dataDxfId="85603" totalsRowDxfId="85602"/>
    <tableColumn id="5" xr3:uid="{1AF0CD85-C483-4981-8C55-67DCF19E9368}" name="Break (hrs)" dataDxfId="85601" totalsRowDxfId="85600"/>
    <tableColumn id="6" xr3:uid="{0B2FF539-C822-4D95-BD6A-CDDC0D3EDC97}" name="Hours worked" totalsRowFunction="sum" dataDxfId="85599">
      <calculatedColumnFormula xml:space="preserve"> EI63 * ( ((EK63 - EJ63) * 24 ) - EL63 )</calculatedColumnFormula>
    </tableColumn>
  </tableColumns>
  <tableStyleInfo name="TableStyleMedium1" showFirstColumn="0" showLastColumn="0" showRowStripes="1" showColumnStripes="0"/>
</table>
</file>

<file path=xl/tables/table1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6" xr:uid="{EFF85665-3593-4A6A-A37E-2DD9C7E3E95E}" name="Table1214161718192023152224252627283233373839402134353642434445494147505458515510911011111311511912012112231160180181182183184185186187197" displayName="Table1214161718192023152224252627283233373839402134353642434445494147505458515510911011111311511912012112231160180181182183184185186187197" ref="EH71:EM76" totalsRowCount="1" headerRowDxfId="85598">
  <tableColumns count="6">
    <tableColumn id="1" xr3:uid="{A398594B-350E-4BD2-8D01-CC41797596F0}" name="Shift"/>
    <tableColumn id="2" xr3:uid="{BD99C52D-5819-413C-AF45-6ACDF2DFAD61}" name="Number of employees" totalsRowFunction="sum"/>
    <tableColumn id="3" xr3:uid="{430F7B50-0212-4368-AA79-95D45585FBCA}" name="Start Time" dataDxfId="85597" totalsRowDxfId="85596"/>
    <tableColumn id="4" xr3:uid="{E0FA37C3-0A5E-4A1E-8C5B-DCF0B1B4110C}" name="End Time" dataDxfId="85595" totalsRowDxfId="85594"/>
    <tableColumn id="5" xr3:uid="{F4FB98EE-C830-479C-9501-F86E911529BC}" name="Break (hrs)" dataDxfId="85593" totalsRowDxfId="85592"/>
    <tableColumn id="6" xr3:uid="{2B589C1D-9141-43B5-832D-F19019B7D903}" name="Hours worked" totalsRowFunction="sum" dataDxfId="85591">
      <calculatedColumnFormula xml:space="preserve"> EI72 * ( ((EK72 - EJ72) * 24 ) - EL72 )</calculatedColumnFormula>
    </tableColumn>
  </tableColumns>
  <tableStyleInfo name="TableStyleMedium1" showFirstColumn="0" showLastColumn="0" showRowStripes="1" showColumnStripes="0"/>
</table>
</file>

<file path=xl/tables/table1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7" xr:uid="{80B7AAE2-276D-4184-AFD3-1119B1B0A44E}" name="Table1214161718192023152224252627283233373839402134353642434445494147505458515510911011111311511912012112231160180181182183184185186187188198" displayName="Table1214161718192023152224252627283233373839402134353642434445494147505458515510911011111311511912012112231160180181182183184185186187188198" ref="EH80:EM85" totalsRowCount="1" headerRowDxfId="85590">
  <tableColumns count="6">
    <tableColumn id="1" xr3:uid="{044AF873-9F2B-47B3-B931-47EF6E20D94B}" name="Shift"/>
    <tableColumn id="2" xr3:uid="{6F84BA26-3FFF-449D-A33A-9B2C58DF9656}" name="Number of employees" totalsRowFunction="sum"/>
    <tableColumn id="3" xr3:uid="{19ADFC62-3C80-4275-A546-668C565E1153}" name="Start Time" dataDxfId="85589" totalsRowDxfId="85588"/>
    <tableColumn id="4" xr3:uid="{77B4CC76-9D28-406E-A96B-06E2B76A2CBC}" name="End Time" dataDxfId="85587" totalsRowDxfId="85586"/>
    <tableColumn id="5" xr3:uid="{60D325FC-F055-4832-85D8-0E85EC55047B}" name="Break (hrs)" dataDxfId="85585" totalsRowDxfId="85584"/>
    <tableColumn id="6" xr3:uid="{D3C95846-9742-4504-81F0-4C09BE4BB2D7}" name="Hours worked" totalsRowFunction="sum" dataDxfId="85583">
      <calculatedColumnFormula xml:space="preserve"> EI81 * ( ((EK81 - EJ81) * 24 ) - EL81 )</calculatedColumnFormula>
    </tableColumn>
  </tableColumns>
  <tableStyleInfo name="TableStyleMedium1" showFirstColumn="0" showLastColumn="0" showRowStripes="1" showColumnStripes="0"/>
</table>
</file>

<file path=xl/tables/table1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8" xr:uid="{D99F8348-E652-4892-A5E5-7421FCFBCAD7}" name="Table1214161718192023152224252627283233373839402134353642434445494147505458515510911011111311511912012112231160170189199" displayName="Table1214161718192023152224252627283233373839402134353642434445494147505458515510911011111311511912012112231160170189199" ref="EP1:EU6" totalsRowCount="1" headerRowDxfId="85582" totalsRowDxfId="85581">
  <tableColumns count="6">
    <tableColumn id="1" xr3:uid="{2FF23306-E00D-4BE6-AB6C-9E8CCB72812C}" name="Shift" totalsRowDxfId="85580"/>
    <tableColumn id="2" xr3:uid="{DDDCD0E3-CD3D-4F02-B5D7-BABB5C1BB390}" name="Number of employees" totalsRowFunction="sum" totalsRowDxfId="85579"/>
    <tableColumn id="3" xr3:uid="{84942264-1A26-4CE6-8431-77B7AEF400ED}" name="Start Time" dataDxfId="85578" totalsRowDxfId="85577"/>
    <tableColumn id="4" xr3:uid="{50BAEFDC-41C0-471F-87C8-EE87DD6D6BFD}" name="End Time" dataDxfId="85576" totalsRowDxfId="85575"/>
    <tableColumn id="5" xr3:uid="{18368D3E-EDD3-49EC-8C02-A1C6A613731C}" name="Break (hrs)" dataDxfId="85574" totalsRowDxfId="85573"/>
    <tableColumn id="6" xr3:uid="{358D1F63-77AB-4CEB-B2FD-E05761043A66}" name="Hours worked" totalsRowFunction="sum" dataDxfId="85572" totalsRowDxfId="85571">
      <calculatedColumnFormula xml:space="preserve"> EQ2 * ( ((ES2 - ER2) * 24 ) - ET2 )</calculatedColumnFormula>
    </tableColumn>
  </tableColumns>
  <tableStyleInfo name="TableStyleMedium1" showFirstColumn="0" showLastColumn="0" showRowStripes="1" showColumnStripes="0"/>
</table>
</file>

<file path=xl/tables/table1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9" xr:uid="{06BE7D92-FBD0-4875-8CE6-FA7251C7CB47}" name="Table1214161718192023152224252627283233373839402134353642434445494147505458515510911011111311511912012112231160180190200" displayName="Table1214161718192023152224252627283233373839402134353642434445494147505458515510911011111311511912012112231160180190200" ref="EP8:EU13" totalsRowCount="1" headerRowDxfId="85570">
  <tableColumns count="6">
    <tableColumn id="1" xr3:uid="{17D216E2-9E5D-4DF4-A8A3-CF0ABD00F2CE}" name="Shift"/>
    <tableColumn id="2" xr3:uid="{5CF7A9AB-E6DC-4CCB-87C9-3985DA3BF672}" name="Number of employees" totalsRowFunction="sum"/>
    <tableColumn id="3" xr3:uid="{EA83FA5D-68D1-4E4D-8064-2396BC9BF111}" name="Start Time" dataDxfId="85569" totalsRowDxfId="85568"/>
    <tableColumn id="4" xr3:uid="{0B57B36D-5218-4381-9360-1F72F3FFE63E}" name="End Time" dataDxfId="85567" totalsRowDxfId="85566"/>
    <tableColumn id="5" xr3:uid="{F89AFF98-073E-4057-8A0F-D8B642B3EAC7}" name="Break (hrs)" dataDxfId="85565" totalsRowDxfId="85564"/>
    <tableColumn id="6" xr3:uid="{3D6BEE07-E4C3-4D6F-BDCD-7537BC3409D1}" name="Hours worked" totalsRowFunction="sum" dataDxfId="85563">
      <calculatedColumnFormula xml:space="preserve"> EQ9 * ( ((ES9 - ER9) * 24 ) - ET9 )</calculatedColumnFormula>
    </tableColumn>
  </tableColumns>
  <tableStyleInfo name="TableStyleMedium1" showFirstColumn="0" showLastColumn="0" showRowStripes="1" showColumnStripes="0"/>
</table>
</file>

<file path=xl/tables/table1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0" xr:uid="{CE803609-893E-4A39-9A7A-7AD52CA2474C}" name="Table1214161718192023152224252627283233373839402134353642434445494147505458515510911011111311511912012112231160180181191201" displayName="Table1214161718192023152224252627283233373839402134353642434445494147505458515510911011111311511912012112231160180181191201" ref="EP17:EU22" totalsRowCount="1" headerRowDxfId="85562">
  <tableColumns count="6">
    <tableColumn id="1" xr3:uid="{BDFE216B-1937-4CD5-B3FD-C6EC92AB11C6}" name="Shift"/>
    <tableColumn id="2" xr3:uid="{7C177EB2-41CF-4EAF-AFCF-C9C7E30AF017}" name="Number of employees" totalsRowFunction="sum"/>
    <tableColumn id="3" xr3:uid="{8DC46F7A-F363-4CBF-95E8-681D101BC42B}" name="Start Time" dataDxfId="85561" totalsRowDxfId="85560"/>
    <tableColumn id="4" xr3:uid="{CA1D9AA2-6BFB-4983-830B-3EEBF21D0C92}" name="End Time" dataDxfId="85559" totalsRowDxfId="85558"/>
    <tableColumn id="5" xr3:uid="{771F7669-02EA-4F67-9180-9ABEDD6611A2}" name="Break (hrs)" dataDxfId="85557" totalsRowDxfId="85556"/>
    <tableColumn id="6" xr3:uid="{6A9A8A5C-693B-4E4C-B526-3064BF5D8CE8}" name="Hours worked" totalsRowFunction="sum" dataDxfId="85555">
      <calculatedColumnFormula xml:space="preserve"> EQ18 * ( ((ES18 - ER18) * 24 ) - ET18 )</calculatedColumnFormula>
    </tableColumn>
  </tableColumns>
  <tableStyleInfo name="TableStyleMedium1" showFirstColumn="0" showLastColumn="0" showRowStripes="1" showColumnStripes="0"/>
</table>
</file>

<file path=xl/tables/table1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1" xr:uid="{CCAF1186-648F-4B50-870B-AC8FE8F3D2F8}" name="Table1214161718192023152224252627283233373839402134353642434445494147505458515510911011111311511912012112231160180181182192202" displayName="Table1214161718192023152224252627283233373839402134353642434445494147505458515510911011111311511912012112231160180181182192202" ref="EP26:EU31" totalsRowCount="1" headerRowDxfId="85554">
  <tableColumns count="6">
    <tableColumn id="1" xr3:uid="{AB3FE2B8-DA6F-4325-81DE-DCADFDBA74A2}" name="Shift"/>
    <tableColumn id="2" xr3:uid="{C2666E1E-3BB3-4F77-A818-0D63003D5757}" name="Number of employees" totalsRowFunction="sum"/>
    <tableColumn id="3" xr3:uid="{7453FFA5-EBFB-4791-8F3E-948D51D38009}" name="Start Time" dataDxfId="85553" totalsRowDxfId="85552"/>
    <tableColumn id="4" xr3:uid="{3511D85A-E32F-4748-A393-3956E3008FCE}" name="End Time" dataDxfId="85551" totalsRowDxfId="85550"/>
    <tableColumn id="5" xr3:uid="{D137CA2F-3958-4DD0-B711-E4FBF930A291}" name="Break (hrs)" dataDxfId="85549" totalsRowDxfId="85548"/>
    <tableColumn id="6" xr3:uid="{C51AA74C-7CC0-4CB6-B262-24946EFB176D}" name="Hours worked" totalsRowFunction="sum" dataDxfId="85547">
      <calculatedColumnFormula xml:space="preserve"> EQ27 * ( ((ES27 - ER27) * 24 ) - ET27 )</calculatedColumnFormula>
    </tableColumn>
  </tableColumns>
  <tableStyleInfo name="TableStyleMedium1" showFirstColumn="0" showLastColumn="0" showRowStripes="1" showColumnStripes="0"/>
</table>
</file>

<file path=xl/tables/table1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2" xr:uid="{463931C2-FCA8-4B38-A4C9-DC095E702711}" name="Table1214161718192023152224252627283233373839402134353642434445494147505458515510911011111311511912012112231160180181182183193203" displayName="Table1214161718192023152224252627283233373839402134353642434445494147505458515510911011111311511912012112231160180181182183193203" ref="EP35:EU40" totalsRowCount="1" headerRowDxfId="85546">
  <tableColumns count="6">
    <tableColumn id="1" xr3:uid="{E9FE0F89-B3F9-4BA4-B04F-6A299BADAD19}" name="Shift"/>
    <tableColumn id="2" xr3:uid="{FD955F45-9F6D-4ABE-AF54-379B2057D1FA}" name="Number of employees" totalsRowFunction="sum"/>
    <tableColumn id="3" xr3:uid="{FBEEC853-3364-4ABB-A915-09011C68CDA6}" name="Start Time" dataDxfId="85545" totalsRowDxfId="85544"/>
    <tableColumn id="4" xr3:uid="{895233A2-BB48-4317-875F-E76CE5DD82AC}" name="End Time" dataDxfId="85543" totalsRowDxfId="85542"/>
    <tableColumn id="5" xr3:uid="{013CD914-096E-47C1-AEFD-10748CCF724C}" name="Break (hrs)" dataDxfId="85541" totalsRowDxfId="85540"/>
    <tableColumn id="6" xr3:uid="{F308B063-9C15-494C-9892-9D11F69344F4}" name="Hours worked" totalsRowFunction="sum" dataDxfId="85539">
      <calculatedColumnFormula xml:space="preserve"> EQ36 * ( ((ES36 - ER36) * 24 ) - ET36 )</calculatedColumnFormula>
    </tableColumn>
  </tableColumns>
  <tableStyleInfo name="TableStyleMedium1" showFirstColumn="0" showLastColumn="0" showRowStripes="1" showColumnStripes="0"/>
</table>
</file>

<file path=xl/tables/table1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3" xr:uid="{703CDAFE-EC18-44E7-897F-F3DEFF986DCE}" name="Table1214161718192023152224252627283233373839402134353642434445494147505458515510911011111311511912012112231160180181182183184194204" displayName="Table1214161718192023152224252627283233373839402134353642434445494147505458515510911011111311511912012112231160180181182183184194204" ref="EP44:EU49" totalsRowCount="1" headerRowDxfId="85538">
  <tableColumns count="6">
    <tableColumn id="1" xr3:uid="{E17844C6-EC48-46D0-ADE4-BAA2F4A6B8BD}" name="Shift"/>
    <tableColumn id="2" xr3:uid="{3552BF15-088C-48FB-9C98-FA680C2C86B2}" name="Number of employees" totalsRowFunction="sum"/>
    <tableColumn id="3" xr3:uid="{9B6144FA-CC32-4459-93D1-964F61792D6C}" name="Start Time" dataDxfId="85537" totalsRowDxfId="85536"/>
    <tableColumn id="4" xr3:uid="{2232394E-E0AE-4042-B90B-21B91592E3FE}" name="End Time" dataDxfId="85535" totalsRowDxfId="85534"/>
    <tableColumn id="5" xr3:uid="{1E6AA2FD-A120-447F-86D4-D7AA32972FB0}" name="Break (hrs)" dataDxfId="85533" totalsRowDxfId="85532"/>
    <tableColumn id="6" xr3:uid="{B0EC91F8-AE45-4BB4-BD65-E8244550BB42}" name="Hours worked" totalsRowFunction="sum" dataDxfId="85531">
      <calculatedColumnFormula xml:space="preserve"> EQ45 * ( ((ES45 - ER45) * 24 ) - ET45 )</calculatedColumnFormula>
    </tableColumn>
  </tableColumns>
  <tableStyleInfo name="TableStyleMedium1" showFirstColumn="0" showLastColumn="0" showRowStripes="1" showColumnStripes="0"/>
</table>
</file>

<file path=xl/tables/table1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4" xr:uid="{73B8B457-C075-4E36-9469-432EB2AC4C0D}" name="Table1214161718192023152224252627283233373839402134353642434445494147505458515510911011111311511912012112231160180181182183184185195205" displayName="Table1214161718192023152224252627283233373839402134353642434445494147505458515510911011111311511912012112231160180181182183184185195205" ref="EP53:EU58" totalsRowCount="1" headerRowDxfId="85530">
  <tableColumns count="6">
    <tableColumn id="1" xr3:uid="{9B05D824-EDA1-4BC4-BAE6-A47C58A0CC4E}" name="Shift"/>
    <tableColumn id="2" xr3:uid="{B7CE6E7C-DA12-4E60-A5AD-B3EFAAA82DC2}" name="Number of employees" totalsRowFunction="sum"/>
    <tableColumn id="3" xr3:uid="{FDD76983-8B34-41C6-8C30-626CE4C6EDCF}" name="Start Time" dataDxfId="85529" totalsRowDxfId="85528"/>
    <tableColumn id="4" xr3:uid="{F0FD006B-F881-47BF-8170-1F6B21CF58CA}" name="End Time" dataDxfId="85527" totalsRowDxfId="85526"/>
    <tableColumn id="5" xr3:uid="{BD5D9A7F-AB3A-4791-B2DD-F30B68809545}" name="Break (hrs)" dataDxfId="85525" totalsRowDxfId="85524"/>
    <tableColumn id="6" xr3:uid="{EB1AEC0A-D399-4447-800E-B3323987E0F2}" name="Hours worked" totalsRowFunction="sum" dataDxfId="85523">
      <calculatedColumnFormula xml:space="preserve"> EQ54 * ( ((ES54 - ER54) * 24 ) - ET54 )</calculatedColumnFormula>
    </tableColumn>
  </tableColumns>
  <tableStyleInfo name="TableStyleMedium1" showFirstColumn="0" showLastColumn="0" showRowStripes="1" showColumnStripes="0"/>
</table>
</file>

<file path=xl/tables/table1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5" xr:uid="{C0335DC2-F2A1-4E9E-B403-D44D7830FD40}" name="Table1214161718192023152224252627283233373839402134353642434445494147505458515510911011111311511912012112231160180181182183184185186196206" displayName="Table1214161718192023152224252627283233373839402134353642434445494147505458515510911011111311511912012112231160180181182183184185186196206" ref="EP62:EU67" totalsRowCount="1" headerRowDxfId="85522">
  <tableColumns count="6">
    <tableColumn id="1" xr3:uid="{9B5E8E5E-FAB6-424C-B48F-ECD55CEAF585}" name="Shift"/>
    <tableColumn id="2" xr3:uid="{CE644A67-FD26-4387-9038-9CB9EE304979}" name="Number of employees" totalsRowFunction="sum"/>
    <tableColumn id="3" xr3:uid="{0E0A38E2-6955-41E2-8E25-02BAA0231D3A}" name="Start Time" dataDxfId="85521" totalsRowDxfId="85520"/>
    <tableColumn id="4" xr3:uid="{6C90D1AB-DCA9-4E8C-83A0-BD72FF6157A7}" name="End Time" dataDxfId="85519" totalsRowDxfId="85518"/>
    <tableColumn id="5" xr3:uid="{02E224D5-4492-46BE-A6CB-352DB12308C6}" name="Break (hrs)" dataDxfId="85517" totalsRowDxfId="85516"/>
    <tableColumn id="6" xr3:uid="{7D1BE7E4-0D04-404D-B203-5BEE2013184B}" name="Hours worked" totalsRowFunction="sum" dataDxfId="85515">
      <calculatedColumnFormula xml:space="preserve"> EQ63 * ( ((ES63 - ER63) * 24 ) - ET63 )</calculatedColumnFormula>
    </tableColumn>
  </tableColumns>
  <tableStyleInfo name="TableStyleMedium1" showFirstColumn="0" showLastColumn="0" showRowStripes="1" showColumnStripes="0"/>
</table>
</file>

<file path=xl/tables/table18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6" xr:uid="{A9BD12CD-7561-4B14-8582-6CC35BD3C7E7}" name="Table1214161718192023152224252627283233373839402134353642434445494147505458515510911011111311511912012112231160180181182183184185186187197207" displayName="Table1214161718192023152224252627283233373839402134353642434445494147505458515510911011111311511912012112231160180181182183184185186187197207" ref="EP71:EU76" totalsRowCount="1" headerRowDxfId="85514">
  <tableColumns count="6">
    <tableColumn id="1" xr3:uid="{4E5A9F1B-A735-4D08-9CF6-B6C2839CE138}" name="Shift"/>
    <tableColumn id="2" xr3:uid="{6EC595C4-E5CB-428B-B6AB-ED727FFD7567}" name="Number of employees" totalsRowFunction="sum"/>
    <tableColumn id="3" xr3:uid="{0DE5AC68-EE6A-4D24-B11D-44BEC72B56B9}" name="Start Time" dataDxfId="85513" totalsRowDxfId="85512"/>
    <tableColumn id="4" xr3:uid="{518DCF6E-0A6D-4EC0-9053-2213BD13618A}" name="End Time" dataDxfId="85511" totalsRowDxfId="85510"/>
    <tableColumn id="5" xr3:uid="{4F0F6F5C-167A-4371-98E0-A6C879364CE5}" name="Break (hrs)" dataDxfId="85509" totalsRowDxfId="85508"/>
    <tableColumn id="6" xr3:uid="{3BD91048-EA36-4B5C-96B6-BF86212BF470}" name="Hours worked" totalsRowFunction="sum" dataDxfId="85507">
      <calculatedColumnFormula xml:space="preserve"> EQ72 * ( ((ES72 - ER72) * 24 ) - ET72 )</calculatedColumnFormula>
    </tableColumn>
  </tableColumns>
  <tableStyleInfo name="TableStyleMedium1" showFirstColumn="0" showLastColumn="0" showRowStripes="1" showColumnStripes="0"/>
</table>
</file>

<file path=xl/tables/table18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7" xr:uid="{BA5E708B-EE6C-49C5-B12F-B4748BEC2A45}" name="Table1214161718192023152224252627283233373839402134353642434445494147505458515510911011111311511912012112231160180181182183184185186187188198208" displayName="Table1214161718192023152224252627283233373839402134353642434445494147505458515510911011111311511912012112231160180181182183184185186187188198208" ref="EP80:EU85" totalsRowCount="1" headerRowDxfId="85506">
  <tableColumns count="6">
    <tableColumn id="1" xr3:uid="{4BADCC55-7F28-412D-90C5-38B96638676F}" name="Shift"/>
    <tableColumn id="2" xr3:uid="{D531BBD2-BC22-433D-978C-3BF3740C931E}" name="Number of employees" totalsRowFunction="sum"/>
    <tableColumn id="3" xr3:uid="{A545CE29-3C1F-474D-B60F-67E15987C1EE}" name="Start Time" dataDxfId="85505" totalsRowDxfId="85504"/>
    <tableColumn id="4" xr3:uid="{6C2149E1-04C6-4A3A-9053-13E2338B8A2E}" name="End Time" dataDxfId="85503" totalsRowDxfId="85502"/>
    <tableColumn id="5" xr3:uid="{12B36C58-8088-4965-AEB2-7B99559FF909}" name="Break (hrs)" dataDxfId="85501" totalsRowDxfId="85500"/>
    <tableColumn id="6" xr3:uid="{9E0F95B1-2EEE-4DA7-8E72-6E49D2DCEC7C}" name="Hours worked" totalsRowFunction="sum" dataDxfId="85499">
      <calculatedColumnFormula xml:space="preserve"> EQ81 * ( ((ES81 - ER81) * 24 ) - ET81 )</calculatedColumnFormula>
    </tableColumn>
  </tableColumns>
  <tableStyleInfo name="TableStyleMedium1" showFirstColumn="0" showLastColumn="0" showRowStripes="1" showColumnStripes="0"/>
</table>
</file>

<file path=xl/tables/table18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8" xr:uid="{08C9D911-A0DA-4472-867F-9DBEBD2159A7}" name="Table1214161718192023152224252627283233373839402134353642434445494147505458515510911011111311511912012112231160180181182183184185186187188198208209" displayName="Table1214161718192023152224252627283233373839402134353642434445494147505458515510911011111311511912012112231160180181182183184185186187188198208209" ref="EX1:FC6" totalsRowCount="1" headerRowDxfId="85498">
  <tableColumns count="6">
    <tableColumn id="1" xr3:uid="{B98CC05A-3A9E-4ECE-A732-9DD9EAB49C16}" name="Shift"/>
    <tableColumn id="2" xr3:uid="{D99A4BB9-ACCF-4F5F-829B-FD26A0EA6CD5}" name="Number of employees" totalsRowFunction="sum"/>
    <tableColumn id="3" xr3:uid="{D335D67D-9A09-4B7B-82DE-8D6A00DE174D}" name="Start Time" dataDxfId="85497" totalsRowDxfId="85496"/>
    <tableColumn id="4" xr3:uid="{7B7E75AB-A316-4B94-90B7-17D8BD023BCF}" name="End Time" dataDxfId="85495" totalsRowDxfId="85494"/>
    <tableColumn id="5" xr3:uid="{A176B71E-12EB-41DA-9B21-238E832DDDED}" name="Break (hrs)" dataDxfId="85493" totalsRowDxfId="85492"/>
    <tableColumn id="6" xr3:uid="{5E9A7936-A86D-45B9-9494-B987A64D9148}" name="Hours worked" totalsRowFunction="sum" dataDxfId="85491">
      <calculatedColumnFormula xml:space="preserve"> EY2 * ( ((FA2 - EZ2) * 24 ) - FB2 )</calculatedColumnFormula>
    </tableColumn>
  </tableColumns>
  <tableStyleInfo name="TableStyleMedium1" showFirstColumn="0" showLastColumn="0" showRowStripes="1" showColumnStripes="0"/>
</table>
</file>

<file path=xl/tables/table18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9" xr:uid="{49086162-83AF-473C-9444-11E099FA9480}" name="Table1214161718192023152224252627283233373839402134353642434445494147505458515510911011111311511912012112231160180210" displayName="Table1214161718192023152224252627283233373839402134353642434445494147505458515510911011111311511912012112231160180210" ref="EX8:FC13" totalsRowCount="1" headerRowDxfId="85490">
  <tableColumns count="6">
    <tableColumn id="1" xr3:uid="{C7B0EBFD-33DE-4094-93FC-3F0DA1F4EE0D}" name="Shift"/>
    <tableColumn id="2" xr3:uid="{04FF12A6-65EA-42D2-8E77-C03321FD3450}" name="Number of employees" totalsRowFunction="sum"/>
    <tableColumn id="3" xr3:uid="{B55D0084-5456-4F37-89DC-82DA07167DEA}" name="Start Time" dataDxfId="85489" totalsRowDxfId="85488"/>
    <tableColumn id="4" xr3:uid="{AA4685E7-B610-478C-961E-691C1BEE019B}" name="End Time" dataDxfId="85487" totalsRowDxfId="85486"/>
    <tableColumn id="5" xr3:uid="{797012AB-B9C5-446E-B3A2-3434A825A6CA}" name="Break (hrs)" dataDxfId="85485" totalsRowDxfId="85484"/>
    <tableColumn id="6" xr3:uid="{05ABC4B0-0572-4265-8388-A99B436F015E}" name="Hours worked" totalsRowFunction="sum" dataDxfId="85483">
      <calculatedColumnFormula xml:space="preserve"> EY9 * ( ((FA9 - EZ9) * 24 ) - FB9 )</calculatedColumnFormula>
    </tableColumn>
  </tableColumns>
  <tableStyleInfo name="TableStyleLight21" showFirstColumn="0" showLastColumn="0" showRowStripes="1" showColumnStripes="0"/>
</table>
</file>

<file path=xl/tables/table18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0" xr:uid="{FAE503C5-6BEC-4591-9DC6-EB6284DAEF24}" name="Table1214161718192023152224252627283233373839402134353642434445494147505458515510911011111311511912012112231160180181211" displayName="Table1214161718192023152224252627283233373839402134353642434445494147505458515510911011111311511912012112231160180181211" ref="EX17:FC22" totalsRowCount="1" headerRowDxfId="85482">
  <tableColumns count="6">
    <tableColumn id="1" xr3:uid="{FDC6BA83-14EC-4B28-A5FB-B52F4C72A2DA}" name="Shift"/>
    <tableColumn id="2" xr3:uid="{5D1666F7-B2A5-44E7-9206-50BBC310926A}" name="Number of employees" totalsRowFunction="sum"/>
    <tableColumn id="3" xr3:uid="{C2DF278C-C27D-4740-824E-1CD265B1B8F4}" name="Start Time" dataDxfId="85481" totalsRowDxfId="85480"/>
    <tableColumn id="4" xr3:uid="{5B50794F-CC20-44EC-84AB-4F351BAC73AB}" name="End Time" dataDxfId="85479" totalsRowDxfId="85478"/>
    <tableColumn id="5" xr3:uid="{A6FA228A-84A1-4B95-92A9-EC74D9DBAC54}" name="Break (hrs)" dataDxfId="85477" totalsRowDxfId="85476"/>
    <tableColumn id="6" xr3:uid="{7C1D299F-F923-4D39-ABA1-6CC319857E94}" name="Hours worked" totalsRowFunction="sum" dataDxfId="85475">
      <calculatedColumnFormula xml:space="preserve"> EY18 * ( ((FA18 - EZ18) * 24 ) - FB18 )</calculatedColumnFormula>
    </tableColumn>
  </tableColumns>
  <tableStyleInfo name="TableStyleLight21" showFirstColumn="0" showLastColumn="0" showRowStripes="1" showColumnStripes="0"/>
</table>
</file>

<file path=xl/tables/table18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1" xr:uid="{7177C3CD-7842-4A18-996C-0C2119CEF2D9}" name="Table1214161718192023152224252627283233373839402134353642434445494147505458515510911011111311511912012112231160180181182212" displayName="Table1214161718192023152224252627283233373839402134353642434445494147505458515510911011111311511912012112231160180181182212" ref="EX26:FC31" totalsRowCount="1" headerRowDxfId="85474">
  <tableColumns count="6">
    <tableColumn id="1" xr3:uid="{39A785DF-E57B-4817-8BE5-6208D572BCE5}" name="Shift"/>
    <tableColumn id="2" xr3:uid="{755357B6-255C-456D-8688-6A21A103A5D5}" name="Number of employees" totalsRowFunction="sum"/>
    <tableColumn id="3" xr3:uid="{BBEFA593-5FD7-44C5-83CA-F79C212919D9}" name="Start Time" dataDxfId="85473" totalsRowDxfId="85472"/>
    <tableColumn id="4" xr3:uid="{D73A5A40-4451-434A-BDAE-F83C8DFD74C5}" name="End Time" dataDxfId="85471" totalsRowDxfId="85470"/>
    <tableColumn id="5" xr3:uid="{E2DC824C-628F-4098-91FA-69C8531EC34E}" name="Break (hrs)" dataDxfId="85469" totalsRowDxfId="85468"/>
    <tableColumn id="6" xr3:uid="{ECEAEFD8-7F0A-4C9E-9025-0BDE15CD29C6}" name="Hours worked" totalsRowFunction="sum" dataDxfId="85467">
      <calculatedColumnFormula xml:space="preserve"> EY27 * ( ((FA27 - EZ27) * 24 ) - FB27 )</calculatedColumnFormula>
    </tableColumn>
  </tableColumns>
  <tableStyleInfo name="TableStyleLight21" showFirstColumn="0" showLastColumn="0" showRowStripes="1" showColumnStripes="0"/>
</table>
</file>

<file path=xl/tables/table18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2" xr:uid="{B9A36D36-58B1-403B-AFED-BCA918E0B4ED}" name="Table1214161718192023152224252627283233373839402134353642434445494147505458515510911011111311511912012112231160180181182183213" displayName="Table1214161718192023152224252627283233373839402134353642434445494147505458515510911011111311511912012112231160180181182183213" ref="EX35:FC40" totalsRowCount="1" headerRowDxfId="85466" totalsRowDxfId="85465">
  <tableColumns count="6">
    <tableColumn id="1" xr3:uid="{938EC138-7A88-47E1-8CEE-BC61B7F30141}" name="Shift" totalsRowDxfId="85464"/>
    <tableColumn id="2" xr3:uid="{262E7ADF-E8C1-4827-802F-E1E176C18AC6}" name="Number of employees" totalsRowFunction="sum" totalsRowDxfId="85463"/>
    <tableColumn id="3" xr3:uid="{251D1923-7BC6-4A75-A4F1-8568DDB2D43A}" name="Start Time" dataDxfId="85462" totalsRowDxfId="85461"/>
    <tableColumn id="4" xr3:uid="{674372C4-2335-4BF1-8178-7E9E751F3273}" name="End Time" dataDxfId="85460" totalsRowDxfId="85459"/>
    <tableColumn id="5" xr3:uid="{C0F37350-9219-4B12-AF91-0EA80AD18A47}" name="Break (hrs)" dataDxfId="85458" totalsRowDxfId="85457"/>
    <tableColumn id="6" xr3:uid="{D4D41E23-F07F-4480-B797-C2B6C8DEA963}" name="Hours worked" totalsRowFunction="sum" dataDxfId="85456" totalsRowDxfId="85455">
      <calculatedColumnFormula xml:space="preserve"> EY36 * ( ((FA36 - EZ36) * 24 ) - FB36 )</calculatedColumnFormula>
    </tableColumn>
  </tableColumns>
  <tableStyleInfo name="TableStyleLight21" showFirstColumn="0" showLastColumn="0" showRowStripes="1" showColumnStripes="0"/>
</table>
</file>

<file path=xl/tables/table19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3" xr:uid="{10BF89CA-3FCE-436E-B6BC-2EB85DFFA302}" name="Table1214161718192023152224252627283233373839402134353642434445494147505458515510911011111311511912012112231160180181182183184214" displayName="Table1214161718192023152224252627283233373839402134353642434445494147505458515510911011111311511912012112231160180181182183184214" ref="EX44:FC49" totalsRowCount="1" headerRowDxfId="85454">
  <tableColumns count="6">
    <tableColumn id="1" xr3:uid="{09A45ABA-5781-4FC8-BEB0-CF657B7E03EA}" name="Shift"/>
    <tableColumn id="2" xr3:uid="{02057F62-E513-45A4-8884-65A9A34924ED}" name="Number of employees" totalsRowFunction="sum"/>
    <tableColumn id="3" xr3:uid="{7AE32412-5074-4C36-AE5E-248A0A23A444}" name="Start Time" dataDxfId="85453" totalsRowDxfId="85452"/>
    <tableColumn id="4" xr3:uid="{411D68BC-BAC1-4F27-8575-61A392B9641E}" name="End Time" dataDxfId="85451" totalsRowDxfId="85450"/>
    <tableColumn id="5" xr3:uid="{84E974DE-D279-42E6-8F3A-306F8C6CC59D}" name="Break (hrs)" dataDxfId="85449" totalsRowDxfId="85448"/>
    <tableColumn id="6" xr3:uid="{EB64F695-0368-4C02-BC47-D0E542477AE7}" name="Hours worked" totalsRowFunction="sum" dataDxfId="85447">
      <calculatedColumnFormula xml:space="preserve"> EY45 * ( ((FA45 - EZ45) * 24 ) - FB45 )</calculatedColumnFormula>
    </tableColumn>
  </tableColumns>
  <tableStyleInfo name="TableStyleLight21" showFirstColumn="0" showLastColumn="0" showRowStripes="1" showColumnStripes="0"/>
</table>
</file>

<file path=xl/tables/table19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4" xr:uid="{7740F58A-235F-48FC-9144-9F4A414B611F}" name="Table1214161718192023152224252627283233373839402134353642434445494147505458515510911011111311511912012112231160180181182183184185215" displayName="Table1214161718192023152224252627283233373839402134353642434445494147505458515510911011111311511912012112231160180181182183184185215" ref="EX53:FC58" totalsRowCount="1" headerRowDxfId="85446">
  <tableColumns count="6">
    <tableColumn id="1" xr3:uid="{BC87E80D-3728-4513-A475-D9A780E66B26}" name="Shift"/>
    <tableColumn id="2" xr3:uid="{EFDC01CE-2827-4D57-A1BF-CFD5BF2BDF83}" name="Number of employees" totalsRowFunction="sum"/>
    <tableColumn id="3" xr3:uid="{E10EC356-8E3A-44FA-8FFF-3B84A7F36CD9}" name="Start Time" dataDxfId="85445" totalsRowDxfId="85444"/>
    <tableColumn id="4" xr3:uid="{2C602EFA-0A2B-4326-AC7F-D9D076A4BC73}" name="End Time" dataDxfId="85443" totalsRowDxfId="85442"/>
    <tableColumn id="5" xr3:uid="{2A4D55B7-185C-4F34-BA3E-1AB8AD379C76}" name="Break (hrs)" dataDxfId="85441" totalsRowDxfId="85440"/>
    <tableColumn id="6" xr3:uid="{098139F8-6732-4E16-8BB7-981367234598}" name="Hours worked" totalsRowFunction="sum" dataDxfId="85439">
      <calculatedColumnFormula xml:space="preserve"> EY54 * ( ((FA54 - EZ54) * 24 ) - FB54 )</calculatedColumnFormula>
    </tableColumn>
  </tableColumns>
  <tableStyleInfo name="TableStyleLight21" showFirstColumn="0" showLastColumn="0" showRowStripes="1" showColumnStripes="0"/>
</table>
</file>

<file path=xl/tables/table19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5" xr:uid="{30FD04D9-A730-4BB0-AEDB-F89FEDFE7EE7}" name="Table1214161718192023152224252627283233373839402134353642434445494147505458515510911011111311511912012112231160180181182183184185186216" displayName="Table1214161718192023152224252627283233373839402134353642434445494147505458515510911011111311511912012112231160180181182183184185186216" ref="EX62:FC67" totalsRowCount="1" headerRowDxfId="85438">
  <tableColumns count="6">
    <tableColumn id="1" xr3:uid="{7790423D-127D-4428-8C60-330AE9B93585}" name="Shift"/>
    <tableColumn id="2" xr3:uid="{8550CF78-1405-4458-A585-B891F6930A96}" name="Number of employees" totalsRowFunction="sum"/>
    <tableColumn id="3" xr3:uid="{3A1F9021-B6C9-4218-A778-F0103A605589}" name="Start Time" dataDxfId="85437" totalsRowDxfId="85436"/>
    <tableColumn id="4" xr3:uid="{9F885875-81D9-43B7-9652-E284A68734D7}" name="End Time" dataDxfId="85435" totalsRowDxfId="85434"/>
    <tableColumn id="5" xr3:uid="{B8378B97-6D0E-4B0B-ABB4-EA9726A13285}" name="Break (hrs)" dataDxfId="85433" totalsRowDxfId="85432"/>
    <tableColumn id="6" xr3:uid="{3AFC263B-0C34-471C-A131-A56AAFA2E38F}" name="Hours worked" totalsRowFunction="sum" dataDxfId="85431">
      <calculatedColumnFormula xml:space="preserve"> EY63 * ( ((FA63 - EZ63) * 24 ) - FB63 )</calculatedColumnFormula>
    </tableColumn>
  </tableColumns>
  <tableStyleInfo name="TableStyleLight21" showFirstColumn="0" showLastColumn="0" showRowStripes="1" showColumnStripes="0"/>
</table>
</file>

<file path=xl/tables/table19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6" xr:uid="{78691504-CCED-4376-A8C3-8A1355185D8B}" name="Table1214161718192023152224252627283233373839402134353642434445494147505458515510911011111311511912012112231160180181182183184185186187217" displayName="Table1214161718192023152224252627283233373839402134353642434445494147505458515510911011111311511912012112231160180181182183184185186187217" ref="EX71:FC76" totalsRowCount="1" headerRowDxfId="85430">
  <tableColumns count="6">
    <tableColumn id="1" xr3:uid="{A201B996-1BAE-4E48-831B-AC5807FB58F1}" name="Shift"/>
    <tableColumn id="2" xr3:uid="{24D12ACE-4015-445C-90F7-370BF3FCA579}" name="Number of employees" totalsRowFunction="sum"/>
    <tableColumn id="3" xr3:uid="{898EAAB3-37DD-4830-B5FA-692C7129160F}" name="Start Time" dataDxfId="85429" totalsRowDxfId="85428"/>
    <tableColumn id="4" xr3:uid="{C8E91C15-C508-45F9-918F-96E4178639AD}" name="End Time" dataDxfId="85427" totalsRowDxfId="85426"/>
    <tableColumn id="5" xr3:uid="{414C7EAD-9FF6-4EA2-8B55-00B0DB3B3979}" name="Break (hrs)" dataDxfId="85425" totalsRowDxfId="85424"/>
    <tableColumn id="6" xr3:uid="{080D208F-F7AB-422E-B560-D4E36934C577}" name="Hours worked" totalsRowFunction="sum" dataDxfId="85423">
      <calculatedColumnFormula xml:space="preserve"> EY72 * ( ((FA72 - EZ72) * 24 ) - FB72 )</calculatedColumnFormula>
    </tableColumn>
  </tableColumns>
  <tableStyleInfo name="TableStyleLight21" showFirstColumn="0" showLastColumn="0" showRowStripes="1" showColumnStripes="0"/>
</table>
</file>

<file path=xl/tables/table19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7" xr:uid="{A07001B8-08EB-4C37-9560-4F79E88BB77A}" name="Table1214161718192023152224252627283233373839402134353642434445494147505458515510911011111311511912012112231160180181182183184185186187188218" displayName="Table1214161718192023152224252627283233373839402134353642434445494147505458515510911011111311511912012112231160180181182183184185186187188218" ref="EX80:FC85" totalsRowCount="1" headerRowDxfId="85422">
  <tableColumns count="6">
    <tableColumn id="1" xr3:uid="{E66C5B6C-71C7-4967-AB28-77F9624FD6A1}" name="Shift"/>
    <tableColumn id="2" xr3:uid="{AC9903E7-D5B3-436B-B432-2713071BB3CC}" name="Number of employees" totalsRowFunction="sum"/>
    <tableColumn id="3" xr3:uid="{506F1076-75A8-4AF2-A823-A2FF5698F098}" name="Start Time" dataDxfId="85421" totalsRowDxfId="85420"/>
    <tableColumn id="4" xr3:uid="{ED0D7133-B725-4646-96BB-EF3A27479C52}" name="End Time" dataDxfId="85419" totalsRowDxfId="85418"/>
    <tableColumn id="5" xr3:uid="{1DBD7C93-015D-45A5-8411-805FA03E5B5B}" name="Break (hrs)" dataDxfId="85417" totalsRowDxfId="85416"/>
    <tableColumn id="6" xr3:uid="{031F0647-1481-455F-86A5-C7949F6C7BD4}" name="Hours worked" totalsRowFunction="sum" dataDxfId="85415">
      <calculatedColumnFormula xml:space="preserve"> EY81 * ( ((FA81 - EZ81) * 24 ) - FB81 )</calculatedColumnFormula>
    </tableColumn>
  </tableColumns>
  <tableStyleInfo name="TableStyleLight21" showFirstColumn="0" showLastColumn="0" showRowStripes="1" showColumnStripes="0"/>
</table>
</file>

<file path=xl/tables/table19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7" xr:uid="{150B8C34-E8D4-4B35-BB10-5C2E0B31C302}" name="Table1214161718192023152224252627283233373839402134353642434445494147505458515510911011111311511912012112231160180181182183184185186187188198208209228" displayName="Table1214161718192023152224252627283233373839402134353642434445494147505458515510911011111311511912012112231160180181182183184185186187188198208209228" ref="FF1:FK6" totalsRowCount="1" headerRowDxfId="85414">
  <tableColumns count="6">
    <tableColumn id="1" xr3:uid="{74D12854-8A09-4873-8831-F1A057C733A8}" name="Shift"/>
    <tableColumn id="2" xr3:uid="{8DB18199-C6E7-4E28-9A69-B0C040D9DEB4}" name="Number of employees" totalsRowFunction="sum"/>
    <tableColumn id="3" xr3:uid="{B163C498-3ACE-44ED-9DF4-1D5647E6CBDB}" name="Start Time" dataDxfId="85413" totalsRowDxfId="85412"/>
    <tableColumn id="4" xr3:uid="{5E857809-0FC1-4E30-B45D-A54F66546DE2}" name="End Time" dataDxfId="85411" totalsRowDxfId="85410"/>
    <tableColumn id="5" xr3:uid="{AFDA55E6-D3E2-4475-B8E4-5DC89E0DB435}" name="Break (hrs)" dataDxfId="85409" totalsRowDxfId="85408"/>
    <tableColumn id="6" xr3:uid="{1DCE7CC4-1172-44E4-9246-934B9DA7C99A}" name="Hours worked" totalsRowFunction="sum" dataDxfId="85407">
      <calculatedColumnFormula xml:space="preserve"> FG2 * ( ((FI2 - FH2) * 24 ) - FJ2 )</calculatedColumnFormula>
    </tableColumn>
  </tableColumns>
  <tableStyleInfo name="TableStyleLight21" showFirstColumn="0" showLastColumn="0" showRowStripes="1" showColumnStripes="0"/>
</table>
</file>

<file path=xl/tables/table19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8" xr:uid="{B5F495E6-692B-47C3-B9D7-32CCD576E96C}" name="Table1214161718192023152224252627283233373839402134353642434445494147505458515510911011111311511912012112231160180210229" displayName="Table1214161718192023152224252627283233373839402134353642434445494147505458515510911011111311511912012112231160180210229" ref="FF8:FK13" totalsRowCount="1" headerRowDxfId="85406">
  <tableColumns count="6">
    <tableColumn id="1" xr3:uid="{50536F1E-7FBC-4778-8371-6C1FC5B3E0B0}" name="Shift"/>
    <tableColumn id="2" xr3:uid="{88D2EDF9-21D6-4C9D-A3EA-28A5C8BB4770}" name="Number of employees" totalsRowFunction="sum"/>
    <tableColumn id="3" xr3:uid="{C96E8F2A-32C0-483E-B651-4D379D28E6B2}" name="Start Time" dataDxfId="85405" totalsRowDxfId="85404"/>
    <tableColumn id="4" xr3:uid="{CDF33237-7C4C-4617-8C5E-D93C5DA79F4C}" name="End Time" dataDxfId="85403" totalsRowDxfId="85402"/>
    <tableColumn id="5" xr3:uid="{0CD0BE7F-A814-4785-829B-450F3A004A6D}" name="Break (hrs)" dataDxfId="85401" totalsRowDxfId="85400"/>
    <tableColumn id="6" xr3:uid="{975CC28D-B408-4366-9E57-999A68FD1D02}" name="Hours worked" totalsRowFunction="sum" dataDxfId="85399">
      <calculatedColumnFormula xml:space="preserve"> FG9 * ( ((FI9 - FH9) * 24 ) - FJ9 )</calculatedColumnFormula>
    </tableColumn>
  </tableColumns>
  <tableStyleInfo name="TableStyleLight21" showFirstColumn="0" showLastColumn="0" showRowStripes="1" showColumnStripes="0"/>
</table>
</file>

<file path=xl/tables/table19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9" xr:uid="{037CFC6F-1430-47A9-A762-8E159D45F053}" name="Table1214161718192023152224252627283233373839402134353642434445494147505458515510911011111311511912012112231160180181211230" displayName="Table1214161718192023152224252627283233373839402134353642434445494147505458515510911011111311511912012112231160180181211230" ref="FF17:FK22" totalsRowCount="1" headerRowDxfId="85398">
  <tableColumns count="6">
    <tableColumn id="1" xr3:uid="{8A4205FA-926D-4B39-8D34-7C73ED5E49D4}" name="Shift"/>
    <tableColumn id="2" xr3:uid="{0E99F97E-56B8-4BF2-A9FD-3DF792824515}" name="Number of employees" totalsRowFunction="sum"/>
    <tableColumn id="3" xr3:uid="{880BC0BF-3033-4217-8F8C-28445C83CC14}" name="Start Time" dataDxfId="85397" totalsRowDxfId="85396"/>
    <tableColumn id="4" xr3:uid="{D2DC6C4A-A3BC-4DB5-B2E2-2301D9467EC2}" name="End Time" dataDxfId="85395" totalsRowDxfId="85394"/>
    <tableColumn id="5" xr3:uid="{DFD04CDC-768B-4AC5-AB21-08664E32A2AE}" name="Break (hrs)" dataDxfId="85393" totalsRowDxfId="85392"/>
    <tableColumn id="6" xr3:uid="{979F9186-52BC-44AF-8DB1-2BA32B862A84}" name="Hours worked" totalsRowFunction="sum" dataDxfId="85391">
      <calculatedColumnFormula xml:space="preserve"> FG18 * ( ((FI18 - FH18) * 24 ) - FJ18 )</calculatedColumnFormula>
    </tableColumn>
  </tableColumns>
  <tableStyleInfo name="TableStyleLight21" showFirstColumn="0" showLastColumn="0" showRowStripes="1" showColumnStripes="0"/>
</table>
</file>

<file path=xl/tables/table19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0" xr:uid="{57D4D85F-D846-4BF4-91A7-D8CA2D04432C}" name="Table1214161718192023152224252627283233373839402134353642434445494147505458515510911011111311511912012112231160180181182212231" displayName="Table1214161718192023152224252627283233373839402134353642434445494147505458515510911011111311511912012112231160180181182212231" ref="FF26:FK31" totalsRowCount="1" headerRowDxfId="85390">
  <tableColumns count="6">
    <tableColumn id="1" xr3:uid="{AE11A86C-D5D9-48C2-AAAD-318E0DB81E74}" name="Shift"/>
    <tableColumn id="2" xr3:uid="{1B4474BC-01EE-4A7D-9343-951EC528BA9F}" name="Number of employees" totalsRowFunction="sum"/>
    <tableColumn id="3" xr3:uid="{3D41E730-3A90-4AF1-B33D-4B207CB212DD}" name="Start Time" dataDxfId="85389" totalsRowDxfId="85388"/>
    <tableColumn id="4" xr3:uid="{6C246073-0B43-48F9-8F67-FD0D736D4BE7}" name="End Time" dataDxfId="85387" totalsRowDxfId="85386"/>
    <tableColumn id="5" xr3:uid="{984A2CC6-D6BB-48DB-9B88-303E23787C5E}" name="Break (hrs)" dataDxfId="85385" totalsRowDxfId="85384"/>
    <tableColumn id="6" xr3:uid="{0C94DCC1-24B7-45C7-92A8-5158DF2945A4}" name="Hours worked" totalsRowFunction="sum" dataDxfId="85383">
      <calculatedColumnFormula xml:space="preserve"> FG27 * ( ((FI27 - FH27) * 24 ) - FJ27 )</calculatedColumnFormula>
    </tableColumn>
  </tableColumns>
  <tableStyleInfo name="TableStyleLight21" showFirstColumn="0" showLastColumn="0" showRowStripes="1" showColumnStripes="0"/>
</table>
</file>

<file path=xl/tables/table19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1" xr:uid="{30D019D1-5DEF-4E34-A8E8-054DF4C52FA5}" name="Table1214161718192023152224252627283233373839402134353642434445494147505458515510911011111311511912012112231160180181182183213232" displayName="Table1214161718192023152224252627283233373839402134353642434445494147505458515510911011111311511912012112231160180181182183213232" ref="FF35:FK40" totalsRowCount="1" headerRowDxfId="85382">
  <tableColumns count="6">
    <tableColumn id="1" xr3:uid="{6A553F63-C1F3-48F5-8884-40272169429D}" name="Shift"/>
    <tableColumn id="2" xr3:uid="{9BCC99D5-A4F9-45FC-9D7E-27F2641B10E1}" name="Number of employees" totalsRowFunction="sum"/>
    <tableColumn id="3" xr3:uid="{F5AFE9FB-5F9D-4BBC-9A2E-866EA2D09F92}" name="Start Time" dataDxfId="85381" totalsRowDxfId="85380"/>
    <tableColumn id="4" xr3:uid="{1A5FB9BD-9E69-474E-84FA-F014B9CF0BC0}" name="End Time" dataDxfId="85379" totalsRowDxfId="85378"/>
    <tableColumn id="5" xr3:uid="{E5ED5672-E6B4-4E7F-9E42-F32404260F06}" name="Break (hrs)" dataDxfId="85377" totalsRowDxfId="85376"/>
    <tableColumn id="6" xr3:uid="{44392F18-F10C-457A-80C1-D1FC9D378256}" name="Hours worked" totalsRowFunction="sum" dataDxfId="85375">
      <calculatedColumnFormula xml:space="preserve"> FG36 * ( ((FI36 - FH36) * 24 ) - FJ36 )</calculatedColumnFormula>
    </tableColumn>
  </tableColumns>
  <tableStyleInfo name="TableStyleLight21" showFirstColumn="0" showLastColumn="0" showRowStripes="1" showColumnStripes="0"/>
</table>
</file>

<file path=xl/tables/table20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2" xr:uid="{6F2F6715-2B48-4775-9B58-E3F31D641A2D}" name="Table1214161718192023152224252627283233373839402134353642434445494147505458515510911011111311511912012112231160180181182183184214233" displayName="Table1214161718192023152224252627283233373839402134353642434445494147505458515510911011111311511912012112231160180181182183184214233" ref="FF44:FK49" totalsRowCount="1" headerRowDxfId="85374">
  <tableColumns count="6">
    <tableColumn id="1" xr3:uid="{EF2DD12F-0DF7-4A07-9390-277AC2E8C515}" name="Shift"/>
    <tableColumn id="2" xr3:uid="{3339ADA3-742F-4AD6-ABAF-E34473A9CA15}" name="Number of employees" totalsRowFunction="sum"/>
    <tableColumn id="3" xr3:uid="{49CDC1D3-CF49-43B8-90E9-D15CFA99860B}" name="Start Time" dataDxfId="85373" totalsRowDxfId="85372"/>
    <tableColumn id="4" xr3:uid="{100B0581-06EE-46D2-A68F-4D37B27E4D47}" name="End Time" dataDxfId="85371" totalsRowDxfId="85370"/>
    <tableColumn id="5" xr3:uid="{E9A20E47-1DF5-4DB9-987E-62C9D1814900}" name="Break (hrs)" dataDxfId="85369" totalsRowDxfId="85368"/>
    <tableColumn id="6" xr3:uid="{FAE51D16-E953-4BCE-89B8-BC09ECE21236}" name="Hours worked" totalsRowFunction="sum" dataDxfId="85367">
      <calculatedColumnFormula xml:space="preserve"> FG45 * ( ((FI45 - FH45) * 24 ) - FJ45 )</calculatedColumnFormula>
    </tableColumn>
  </tableColumns>
  <tableStyleInfo name="TableStyleLight21" showFirstColumn="0" showLastColumn="0" showRowStripes="1" showColumnStripes="0"/>
</table>
</file>

<file path=xl/tables/table20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3" xr:uid="{C103755B-617F-427E-BF91-EB6288D83E09}" name="Table1214161718192023152224252627283233373839402134353642434445494147505458515510911011111311511912012112231160180181182183184185215234" displayName="Table1214161718192023152224252627283233373839402134353642434445494147505458515510911011111311511912012112231160180181182183184185215234" ref="FF53:FK58" totalsRowCount="1" headerRowDxfId="85366">
  <tableColumns count="6">
    <tableColumn id="1" xr3:uid="{BB55A86E-5230-4BE5-8872-E5B130AE9737}" name="Shift"/>
    <tableColumn id="2" xr3:uid="{C58A7B80-FAD7-4C4F-8DA8-81688A7A107C}" name="Number of employees" totalsRowFunction="sum"/>
    <tableColumn id="3" xr3:uid="{FF721133-BA14-4A32-A67B-E9F8DAABC52D}" name="Start Time" dataDxfId="85365" totalsRowDxfId="85364"/>
    <tableColumn id="4" xr3:uid="{8571AD78-F130-4C0D-AFD2-49CDCA3C209D}" name="End Time" dataDxfId="85363" totalsRowDxfId="85362"/>
    <tableColumn id="5" xr3:uid="{0DA32B33-691C-4886-9D28-BE4E50D770FB}" name="Break (hrs)" dataDxfId="85361" totalsRowDxfId="85360"/>
    <tableColumn id="6" xr3:uid="{46B739C4-AD82-414C-82BE-C03577FAAA85}" name="Hours worked" totalsRowFunction="sum" dataDxfId="85359">
      <calculatedColumnFormula xml:space="preserve"> FG54 * ( ((FI54 - FH54) * 24 ) - FJ54 )</calculatedColumnFormula>
    </tableColumn>
  </tableColumns>
  <tableStyleInfo name="TableStyleLight21" showFirstColumn="0" showLastColumn="0" showRowStripes="1" showColumnStripes="0"/>
</table>
</file>

<file path=xl/tables/table20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4" xr:uid="{6962E20E-3CAE-4FF5-8BFF-DA6816D387FF}" name="Table1214161718192023152224252627283233373839402134353642434445494147505458515510911011111311511912012112231160180181182183184185186216235" displayName="Table1214161718192023152224252627283233373839402134353642434445494147505458515510911011111311511912012112231160180181182183184185186216235" ref="FF62:FK67" totalsRowCount="1" headerRowDxfId="85358">
  <tableColumns count="6">
    <tableColumn id="1" xr3:uid="{C75084FE-D72A-4BF5-9CDB-E8C965A6D002}" name="Shift"/>
    <tableColumn id="2" xr3:uid="{4D3D6AF1-E926-4211-B4FC-ECB22627474B}" name="Number of employees" totalsRowFunction="sum"/>
    <tableColumn id="3" xr3:uid="{854C0C30-B0FD-4473-B2E0-2B1394A47954}" name="Start Time" dataDxfId="85357" totalsRowDxfId="85356"/>
    <tableColumn id="4" xr3:uid="{06D54B5B-8D09-4F9A-A307-556BE5555A1E}" name="End Time" dataDxfId="85355" totalsRowDxfId="85354"/>
    <tableColumn id="5" xr3:uid="{0E7AE6D9-2C9A-4BEE-9236-032E0898C769}" name="Break (hrs)" dataDxfId="85353" totalsRowDxfId="85352"/>
    <tableColumn id="6" xr3:uid="{CD09AB32-7B65-4547-BF59-828C39412CEF}" name="Hours worked" totalsRowFunction="sum" dataDxfId="85351">
      <calculatedColumnFormula xml:space="preserve"> FG63 * ( ((FI63 - FH63) * 24 ) - FJ63 )</calculatedColumnFormula>
    </tableColumn>
  </tableColumns>
  <tableStyleInfo name="TableStyleLight21" showFirstColumn="0" showLastColumn="0" showRowStripes="1" showColumnStripes="0"/>
</table>
</file>

<file path=xl/tables/table20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5" xr:uid="{DC3D5A97-CA8C-43DC-9D1B-9565D67FC252}" name="Table1214161718192023152224252627283233373839402134353642434445494147505458515510911011111311511912012112231160180181182183184185186187217236" displayName="Table1214161718192023152224252627283233373839402134353642434445494147505458515510911011111311511912012112231160180181182183184185186187217236" ref="FF71:FK76" totalsRowCount="1" headerRowDxfId="85350">
  <tableColumns count="6">
    <tableColumn id="1" xr3:uid="{CEAD0E65-EA8E-4B18-9ACC-78E9181E725F}" name="Shift"/>
    <tableColumn id="2" xr3:uid="{CB7B75E3-7E0E-4C0B-8A66-1D2BF6C04417}" name="Number of employees" totalsRowFunction="sum"/>
    <tableColumn id="3" xr3:uid="{96CA2610-D213-4A89-87EE-1A833B55FC82}" name="Start Time" dataDxfId="85349" totalsRowDxfId="85348"/>
    <tableColumn id="4" xr3:uid="{184EDAC8-2F71-4B35-BFAE-0BCED1E9E437}" name="End Time" dataDxfId="85347" totalsRowDxfId="85346"/>
    <tableColumn id="5" xr3:uid="{39C01C0A-6055-4A45-A9D0-94CF947AEB83}" name="Break (hrs)" dataDxfId="85345" totalsRowDxfId="85344"/>
    <tableColumn id="6" xr3:uid="{D2B5266D-64FD-4799-BDE2-4B3FCCA56FE3}" name="Hours worked" totalsRowFunction="sum" dataDxfId="85343">
      <calculatedColumnFormula xml:space="preserve"> FG72 * ( ((FI72 - FH72) * 24 ) - FJ72 )</calculatedColumnFormula>
    </tableColumn>
  </tableColumns>
  <tableStyleInfo name="TableStyleLight21" showFirstColumn="0" showLastColumn="0" showRowStripes="1" showColumnStripes="0"/>
</table>
</file>

<file path=xl/tables/table20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6" xr:uid="{4A50CD22-5A3D-42E5-956C-ABBF0D1B43C6}" name="Table1214161718192023152224252627283233373839402134353642434445494147505458515510911011111311511912012112231160180181182183184185186187188218237" displayName="Table1214161718192023152224252627283233373839402134353642434445494147505458515510911011111311511912012112231160180181182183184185186187188218237" ref="FF80:FK85" totalsRowCount="1" headerRowDxfId="85342">
  <tableColumns count="6">
    <tableColumn id="1" xr3:uid="{F9143478-787A-4CF3-9F14-A68D0ABAE216}" name="Shift"/>
    <tableColumn id="2" xr3:uid="{16CC0B34-8B96-4486-B5D8-86DF63B70587}" name="Number of employees" totalsRowFunction="sum"/>
    <tableColumn id="3" xr3:uid="{48709036-EFE6-4243-BC06-EBE39FBF1D05}" name="Start Time" dataDxfId="85341" totalsRowDxfId="85340"/>
    <tableColumn id="4" xr3:uid="{A9044EC1-5E99-4E00-B1BF-00C8B490C899}" name="End Time" dataDxfId="85339" totalsRowDxfId="85338"/>
    <tableColumn id="5" xr3:uid="{8AEC99BC-3F6F-4AA3-9EC5-16E8AB4D49F5}" name="Break (hrs)" dataDxfId="85337" totalsRowDxfId="85336"/>
    <tableColumn id="6" xr3:uid="{4965E1A1-7398-49AA-B1AA-61BF69F7681C}" name="Hours worked" totalsRowFunction="sum" dataDxfId="85335">
      <calculatedColumnFormula xml:space="preserve"> FG81 * ( ((FI81 - FH81) * 24 ) - FJ81 )</calculatedColumnFormula>
    </tableColumn>
  </tableColumns>
  <tableStyleInfo name="TableStyleLight21" showFirstColumn="0" showLastColumn="0" showRowStripes="1" showColumnStripes="0"/>
</table>
</file>

<file path=xl/tables/table20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7" xr:uid="{E866A48A-3B88-4142-BB30-8F4DDB5253D9}" name="Table1214161718192023152224252627283233373839402134353642434445494147505458515510911011111311511912012112231160180181182183184185186187188198208209228238" displayName="Table1214161718192023152224252627283233373839402134353642434445494147505458515510911011111311511912012112231160180181182183184185186187188198208209228238" ref="FN1:FS6" totalsRowCount="1" headerRowDxfId="85334">
  <tableColumns count="6">
    <tableColumn id="1" xr3:uid="{38D8E978-8B06-4C48-9E10-152E4D2072A9}" name="Shift"/>
    <tableColumn id="2" xr3:uid="{9FF76EAA-5C61-479B-AB24-6161962232FF}" name="Number of employees" totalsRowFunction="sum"/>
    <tableColumn id="3" xr3:uid="{DCFD38F8-9CA2-45DD-86F8-844836CA8E39}" name="Start Time" dataDxfId="85333" totalsRowDxfId="85332"/>
    <tableColumn id="4" xr3:uid="{7866287F-790D-4511-9E24-89EBA6D89850}" name="End Time" dataDxfId="85331" totalsRowDxfId="85330"/>
    <tableColumn id="5" xr3:uid="{93FA523A-871A-4579-808C-D161C8174767}" name="Break (hrs)" dataDxfId="85329" totalsRowDxfId="85328"/>
    <tableColumn id="6" xr3:uid="{0FF62DC1-1A21-4C4D-81CF-85091957C960}" name="Hours worked" totalsRowFunction="sum" dataDxfId="85327">
      <calculatedColumnFormula xml:space="preserve"> FO2 * ( ((FQ2 - FP2) * 24 ) - FR2 )</calculatedColumnFormula>
    </tableColumn>
  </tableColumns>
  <tableStyleInfo name="TableStyleLight21" showFirstColumn="0" showLastColumn="0" showRowStripes="1" showColumnStripes="0"/>
</table>
</file>

<file path=xl/tables/table20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8" xr:uid="{6E1D7170-EBFF-4787-9E83-527FC8355B25}" name="Table1214161718192023152224252627283233373839402134353642434445494147505458515510911011111311511912012112231160180210229239" displayName="Table1214161718192023152224252627283233373839402134353642434445494147505458515510911011111311511912012112231160180210229239" ref="FN8:FS13" totalsRowCount="1" headerRowDxfId="85326">
  <tableColumns count="6">
    <tableColumn id="1" xr3:uid="{82A08B00-9959-4403-9581-5DF7C2287D8F}" name="Shift"/>
    <tableColumn id="2" xr3:uid="{913632E9-7D10-40AF-8F41-BE55A9DFC109}" name="Number of employees" totalsRowFunction="sum"/>
    <tableColumn id="3" xr3:uid="{8FCF2B37-B986-4567-ACF3-0E5345FD15DE}" name="Start Time" dataDxfId="85325" totalsRowDxfId="85324"/>
    <tableColumn id="4" xr3:uid="{53F638F2-E289-467D-9846-C2081AE91470}" name="End Time" dataDxfId="85323" totalsRowDxfId="85322"/>
    <tableColumn id="5" xr3:uid="{23C3D3E4-E3D2-40DD-916B-9494115A19BD}" name="Break (hrs)" dataDxfId="85321" totalsRowDxfId="85320"/>
    <tableColumn id="6" xr3:uid="{160E37DE-76E9-41FD-85C1-B0BA51E34C0B}" name="Hours worked" totalsRowFunction="sum" dataDxfId="85319" totalsRowDxfId="85318">
      <calculatedColumnFormula xml:space="preserve"> FO9 * ( ((FQ9 - FP9) * 24 ) - FR9 )</calculatedColumnFormula>
    </tableColumn>
  </tableColumns>
  <tableStyleInfo name="TableStyleLight21" showFirstColumn="0" showLastColumn="0" showRowStripes="1" showColumnStripes="0"/>
</table>
</file>

<file path=xl/tables/table20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9" xr:uid="{D78F4593-C6E1-4489-AD6C-A9E25CF9FE75}" name="Table1214161718192023152224252627283233373839402134353642434445494147505458515510911011111311511912012112231160180181211230240" displayName="Table1214161718192023152224252627283233373839402134353642434445494147505458515510911011111311511912012112231160180181211230240" ref="FN17:FS22" totalsRowCount="1" headerRowDxfId="85317">
  <tableColumns count="6">
    <tableColumn id="1" xr3:uid="{FFE7C1A9-1C4E-4039-A343-8CC77890AA60}" name="Shift"/>
    <tableColumn id="2" xr3:uid="{A26DA231-57B8-4080-94C7-40427FB287AC}" name="Number of employees" totalsRowFunction="sum"/>
    <tableColumn id="3" xr3:uid="{A7ECC37F-3ECE-42F9-A21C-F05DF7105C4B}" name="Start Time" dataDxfId="85316" totalsRowDxfId="85315"/>
    <tableColumn id="4" xr3:uid="{2E2B8B51-2309-4591-AA70-277CF143A210}" name="End Time" dataDxfId="85314" totalsRowDxfId="85313"/>
    <tableColumn id="5" xr3:uid="{FCCE6281-801E-4DF3-ACF8-30A34912E144}" name="Break (hrs)" dataDxfId="85312" totalsRowDxfId="85311"/>
    <tableColumn id="6" xr3:uid="{BFC9D2D2-BC6F-4318-AE5B-B2FE50800B25}" name="Hours worked" totalsRowFunction="sum" dataDxfId="85310">
      <calculatedColumnFormula xml:space="preserve"> FO18 * ( ((FQ18 - FP18) * 24 ) - FR18 )</calculatedColumnFormula>
    </tableColumn>
  </tableColumns>
  <tableStyleInfo name="TableStyleLight21" showFirstColumn="0" showLastColumn="0" showRowStripes="1" showColumnStripes="0"/>
</table>
</file>

<file path=xl/tables/table20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0" xr:uid="{543C2762-931F-4965-972C-5FA2F8C94B7E}" name="Table1214161718192023152224252627283233373839402134353642434445494147505458515510911011111311511912012112231160180181182212231241" displayName="Table1214161718192023152224252627283233373839402134353642434445494147505458515510911011111311511912012112231160180181182212231241" ref="FN26:FS31" totalsRowCount="1" headerRowDxfId="85309">
  <tableColumns count="6">
    <tableColumn id="1" xr3:uid="{6B2BEA41-0D52-44BC-BA2D-2B7B55A345CC}" name="Shift"/>
    <tableColumn id="2" xr3:uid="{8EC5E641-D05B-4D47-BB9E-E356D62C088D}" name="Number of employees" totalsRowFunction="sum"/>
    <tableColumn id="3" xr3:uid="{26E571C1-728B-4098-BE07-E69CE617FA2F}" name="Start Time" dataDxfId="85308" totalsRowDxfId="85307"/>
    <tableColumn id="4" xr3:uid="{6D301F13-FFC9-4DD0-99AE-C4F423A93DB4}" name="End Time" dataDxfId="85306" totalsRowDxfId="85305"/>
    <tableColumn id="5" xr3:uid="{B9FABADC-133B-4160-B6B5-1CFFB9150884}" name="Break (hrs)" dataDxfId="85304" totalsRowDxfId="85303"/>
    <tableColumn id="6" xr3:uid="{DFAB0660-C327-4B05-884E-8AEE4725F1F8}" name="Hours worked" totalsRowFunction="sum" dataDxfId="85302">
      <calculatedColumnFormula xml:space="preserve"> FO27 * ( ((FQ27 - FP27) * 24 ) - FR27 )</calculatedColumnFormula>
    </tableColumn>
  </tableColumns>
  <tableStyleInfo name="TableStyleLight21" showFirstColumn="0" showLastColumn="0" showRowStripes="1" showColumnStripes="0"/>
</table>
</file>

<file path=xl/tables/table20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1" xr:uid="{945E7DDB-E1B7-4202-A947-F7322B4F1144}" name="Table1214161718192023152224252627283233373839402134353642434445494147505458515510911011111311511912012112231160180181182183213232242" displayName="Table1214161718192023152224252627283233373839402134353642434445494147505458515510911011111311511912012112231160180181182183213232242" ref="FN35:FS40" totalsRowCount="1" headerRowDxfId="85301">
  <tableColumns count="6">
    <tableColumn id="1" xr3:uid="{52E1205D-19DB-4338-8E87-754B3639213D}" name="Shift"/>
    <tableColumn id="2" xr3:uid="{B674E24A-912E-4E38-9FF9-E4E6EF59A645}" name="Number of employees" totalsRowFunction="sum"/>
    <tableColumn id="3" xr3:uid="{819A4D53-03A2-4AD3-ADF7-4D875AFAD2E3}" name="Start Time" dataDxfId="85300" totalsRowDxfId="85299"/>
    <tableColumn id="4" xr3:uid="{29D402E9-09F1-4525-B4FE-F8F9CCB21885}" name="End Time" dataDxfId="85298" totalsRowDxfId="85297"/>
    <tableColumn id="5" xr3:uid="{4CA137C4-D408-4143-B7CD-6BB50FB0DC82}" name="Break (hrs)" dataDxfId="85296" totalsRowDxfId="85295"/>
    <tableColumn id="6" xr3:uid="{DF8042CF-F647-4F2F-9EF2-C7C960D21639}" name="Hours worked" totalsRowFunction="sum" dataDxfId="85294">
      <calculatedColumnFormula xml:space="preserve"> FO36 * ( ((FQ36 - FP36) * 24 ) - FR36 )</calculatedColumnFormula>
    </tableColumn>
  </tableColumns>
  <tableStyleInfo name="TableStyleLight21" showFirstColumn="0" showLastColumn="0" showRowStripes="1" showColumnStripes="0"/>
</table>
</file>

<file path=xl/tables/table2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2" xr:uid="{F22481C5-E5F5-48F0-B050-40669F20F2F3}" name="Table1214161718192023152224252627283233373839402134353642434445494147505458515510911011111311511912012112231160180181182183184214233243" displayName="Table1214161718192023152224252627283233373839402134353642434445494147505458515510911011111311511912012112231160180181182183184214233243" ref="FN44:FS49" totalsRowCount="1" headerRowDxfId="85293">
  <tableColumns count="6">
    <tableColumn id="1" xr3:uid="{B6A40315-6CA1-4377-96E5-3FC8B4762FF0}" name="Shift"/>
    <tableColumn id="2" xr3:uid="{E915BFCA-FA7E-4D59-A472-C3FB8CFD6911}" name="Number of employees" totalsRowFunction="sum"/>
    <tableColumn id="3" xr3:uid="{61862CC4-7DA3-49A9-925F-E6A5995F9B3E}" name="Start Time" dataDxfId="85292" totalsRowDxfId="85291"/>
    <tableColumn id="4" xr3:uid="{27C73C01-3D7D-4F5E-86DF-B316023E488C}" name="End Time" dataDxfId="85290" totalsRowDxfId="85289"/>
    <tableColumn id="5" xr3:uid="{6F59396E-3E79-4258-B61C-8CA240B6450A}" name="Break (hrs)" dataDxfId="85288" totalsRowDxfId="85287"/>
    <tableColumn id="6" xr3:uid="{8FB941F8-4A37-45A0-AC4C-52D4B7578420}" name="Hours worked" totalsRowFunction="sum" dataDxfId="85286">
      <calculatedColumnFormula xml:space="preserve"> FO45 * ( ((FQ45 - FP45) * 24 ) - FR45 )</calculatedColumnFormula>
    </tableColumn>
  </tableColumns>
  <tableStyleInfo name="TableStyleLight21" showFirstColumn="0" showLastColumn="0" showRowStripes="1" showColumnStripes="0"/>
</table>
</file>

<file path=xl/tables/table2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3" xr:uid="{99506C4E-4714-4DF2-AA4F-940BF97872C0}" name="Table1214161718192023152224252627283233373839402134353642434445494147505458515510911011111311511912012112231160180181182183184185215234244" displayName="Table1214161718192023152224252627283233373839402134353642434445494147505458515510911011111311511912012112231160180181182183184185215234244" ref="FN53:FS58" totalsRowCount="1" headerRowDxfId="85285">
  <tableColumns count="6">
    <tableColumn id="1" xr3:uid="{4FD48B2D-ACFD-4FE8-ACF1-FD2F739B8CD7}" name="Shift"/>
    <tableColumn id="2" xr3:uid="{504CADF6-34C6-4ABF-89B3-EA1913EE53D3}" name="Number of employees" totalsRowFunction="sum"/>
    <tableColumn id="3" xr3:uid="{8C7BE56F-36DC-4199-9227-AF434D1CE5E0}" name="Start Time" dataDxfId="85284" totalsRowDxfId="85283"/>
    <tableColumn id="4" xr3:uid="{DAC3090E-B1E7-42BA-A688-362543F6F1C7}" name="End Time" dataDxfId="85282" totalsRowDxfId="85281"/>
    <tableColumn id="5" xr3:uid="{AC25CF4F-CCD9-4A9F-B65E-F4D9143F0B35}" name="Break (hrs)" dataDxfId="85280" totalsRowDxfId="85279"/>
    <tableColumn id="6" xr3:uid="{0F0405D5-140A-4AD1-92A1-5289D92CB803}" name="Hours worked" totalsRowFunction="sum" dataDxfId="85278">
      <calculatedColumnFormula xml:space="preserve"> FO54 * ( ((FQ54 - FP54) * 24 ) - FR54 )</calculatedColumnFormula>
    </tableColumn>
  </tableColumns>
  <tableStyleInfo name="TableStyleLight21" showFirstColumn="0" showLastColumn="0" showRowStripes="1" showColumnStripes="0"/>
</table>
</file>

<file path=xl/tables/table2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4" xr:uid="{839022C7-539B-4256-B08D-220CD2A111D7}" name="Table1214161718192023152224252627283233373839402134353642434445494147505458515510911011111311511912012112231160180181182183184185186216235245" displayName="Table1214161718192023152224252627283233373839402134353642434445494147505458515510911011111311511912012112231160180181182183184185186216235245" ref="FN62:FS67" totalsRowCount="1" headerRowDxfId="85277">
  <tableColumns count="6">
    <tableColumn id="1" xr3:uid="{944554CC-DAB7-47C0-A2E5-BAA2EE3741D0}" name="Shift"/>
    <tableColumn id="2" xr3:uid="{964ACA7B-98E1-4126-AA19-D59AF67FFA47}" name="Number of employees" totalsRowFunction="sum"/>
    <tableColumn id="3" xr3:uid="{AE672849-F3EF-4AC7-AF5F-28F810DAC50E}" name="Start Time" dataDxfId="85276" totalsRowDxfId="85275"/>
    <tableColumn id="4" xr3:uid="{A51615FC-BEFA-4651-9F3B-AA9A3B1BC294}" name="End Time" dataDxfId="85274" totalsRowDxfId="85273"/>
    <tableColumn id="5" xr3:uid="{EE5A1EBF-1003-4417-B3A9-3B4610F0504E}" name="Break (hrs)" dataDxfId="85272" totalsRowDxfId="85271"/>
    <tableColumn id="6" xr3:uid="{3D97E4D3-468B-4199-B953-8372CECF7486}" name="Hours worked" totalsRowFunction="sum" dataDxfId="85270">
      <calculatedColumnFormula xml:space="preserve"> FO63 * ( ((FQ63 - FP63) * 24 ) - FR63 )</calculatedColumnFormula>
    </tableColumn>
  </tableColumns>
  <tableStyleInfo name="TableStyleLight21" showFirstColumn="0" showLastColumn="0" showRowStripes="1" showColumnStripes="0"/>
</table>
</file>

<file path=xl/tables/table2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5" xr:uid="{F7B1CCC6-BC1E-4E51-A29A-CBE3AB073334}" name="Table1214161718192023152224252627283233373839402134353642434445494147505458515510911011111311511912012112231160180181182183184185186187217236246" displayName="Table1214161718192023152224252627283233373839402134353642434445494147505458515510911011111311511912012112231160180181182183184185186187217236246" ref="FN71:FS76" totalsRowCount="1" headerRowDxfId="85269">
  <tableColumns count="6">
    <tableColumn id="1" xr3:uid="{ACB828B3-2B76-4D25-A63E-ED6D0788B5D4}" name="Shift"/>
    <tableColumn id="2" xr3:uid="{D143ED40-072D-40D3-931E-64683023F77F}" name="Number of employees" totalsRowFunction="sum"/>
    <tableColumn id="3" xr3:uid="{225B41FF-BB8A-45D6-8808-B719D0151576}" name="Start Time" dataDxfId="85268" totalsRowDxfId="85267"/>
    <tableColumn id="4" xr3:uid="{35E2965C-F89E-4CCD-99BC-B69017E3B866}" name="End Time" dataDxfId="85266" totalsRowDxfId="85265"/>
    <tableColumn id="5" xr3:uid="{603F61B0-41BA-4C4E-ABF8-97EC74BEA7D6}" name="Break (hrs)" dataDxfId="85264" totalsRowDxfId="85263"/>
    <tableColumn id="6" xr3:uid="{8251AAD5-E96E-4E5A-932A-6B57EFCBDD6E}" name="Hours worked" totalsRowFunction="sum" dataDxfId="85262">
      <calculatedColumnFormula xml:space="preserve"> FO72 * ( ((FQ72 - FP72) * 24 ) - FR72 )</calculatedColumnFormula>
    </tableColumn>
  </tableColumns>
  <tableStyleInfo name="TableStyleLight21" showFirstColumn="0" showLastColumn="0" showRowStripes="1" showColumnStripes="0"/>
</table>
</file>

<file path=xl/tables/table2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6" xr:uid="{CD23C5AC-6E1F-49D6-B65E-AC5EA6F3E772}" name="Table1214161718192023152224252627283233373839402134353642434445494147505458515510911011111311511912012112231160180181182183184185186187188218237247" displayName="Table1214161718192023152224252627283233373839402134353642434445494147505458515510911011111311511912012112231160180181182183184185186187188218237247" ref="FN80:FS85" totalsRowCount="1" headerRowDxfId="85261">
  <tableColumns count="6">
    <tableColumn id="1" xr3:uid="{6ED4932B-6162-4C59-99B3-6DF5B57C372C}" name="Shift"/>
    <tableColumn id="2" xr3:uid="{87DA13F4-D2A0-407D-BECA-04A3DEA00BF1}" name="Number of employees" totalsRowFunction="sum"/>
    <tableColumn id="3" xr3:uid="{28AE234B-02BA-4EFD-8CD6-BD0FE474A0CC}" name="Start Time" dataDxfId="85260" totalsRowDxfId="85259"/>
    <tableColumn id="4" xr3:uid="{228B7086-71F6-4535-AFE7-14A2DEE1E142}" name="End Time" dataDxfId="85258" totalsRowDxfId="85257"/>
    <tableColumn id="5" xr3:uid="{9B38EAC5-F0B9-425C-B2D4-C4250FDA0339}" name="Break (hrs)" dataDxfId="85256" totalsRowDxfId="85255"/>
    <tableColumn id="6" xr3:uid="{FFAF6E6E-46FB-475F-9F1F-DE251F0C10E8}" name="Hours worked" totalsRowFunction="sum" dataDxfId="85254">
      <calculatedColumnFormula xml:space="preserve"> FO81 * ( ((FQ81 - FP81) * 24 ) - FR81 )</calculatedColumnFormula>
    </tableColumn>
  </tableColumns>
  <tableStyleInfo name="TableStyleLight21" showFirstColumn="0" showLastColumn="0" showRowStripes="1" showColumnStripes="0"/>
</table>
</file>

<file path=xl/tables/table2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7" xr:uid="{C94B6F1A-68E8-4D37-A79A-E28DD7434CAA}" name="Table1214161718192023152224252627283233373839402134353642434445494147505458515510911011111311511912012112231160180181182183184185186187188198208209228238248" displayName="Table1214161718192023152224252627283233373839402134353642434445494147505458515510911011111311511912012112231160180181182183184185186187188198208209228238248" ref="FV1:GA6" totalsRowCount="1" headerRowDxfId="85253">
  <tableColumns count="6">
    <tableColumn id="1" xr3:uid="{8DE82D0D-0C5C-4DB1-B814-73804EEE6EAE}" name="Shift"/>
    <tableColumn id="2" xr3:uid="{19339557-B71F-422C-B801-DE7B4E1CF234}" name="Number of employees" totalsRowFunction="sum"/>
    <tableColumn id="3" xr3:uid="{31036ED3-F7E0-416C-A730-535C56CD7917}" name="Start Time" dataDxfId="85252" totalsRowDxfId="85251"/>
    <tableColumn id="4" xr3:uid="{33C4BF2F-1F0A-4011-AB61-25F7CB6CDEF7}" name="End Time" dataDxfId="85250" totalsRowDxfId="85249"/>
    <tableColumn id="5" xr3:uid="{F94F5919-17F5-4580-B0F1-793633B5A6CF}" name="Break (hrs)" dataDxfId="85248" totalsRowDxfId="85247"/>
    <tableColumn id="6" xr3:uid="{5FC86476-E8DC-41C6-B7EB-BCC700022273}" name="Hours worked" totalsRowFunction="sum" dataDxfId="85246">
      <calculatedColumnFormula xml:space="preserve"> FW2 * ( ((FY2 - FX2) * 24 ) - FZ2 )</calculatedColumnFormula>
    </tableColumn>
  </tableColumns>
  <tableStyleInfo name="TableStyleLight21" showFirstColumn="0" showLastColumn="0" showRowStripes="1" showColumnStripes="0"/>
</table>
</file>

<file path=xl/tables/table2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8" xr:uid="{77AC8312-0FA0-4A96-8724-4423E956B5E0}" name="Table1214161718192023152224252627283233373839402134353642434445494147505458515510911011111311511912012112231160180210229239249" displayName="Table1214161718192023152224252627283233373839402134353642434445494147505458515510911011111311511912012112231160180210229239249" ref="FV8:GA13" totalsRowCount="1" headerRowDxfId="85245">
  <tableColumns count="6">
    <tableColumn id="1" xr3:uid="{E04458B3-FC68-4166-999E-89ACFCBB08ED}" name="Shift"/>
    <tableColumn id="2" xr3:uid="{AA58F749-7C45-4781-A610-375048E208B8}" name="Number of employees" totalsRowFunction="sum"/>
    <tableColumn id="3" xr3:uid="{EB68C5C5-4517-4E97-90BC-820B31460CCB}" name="Start Time" dataDxfId="85244" totalsRowDxfId="85243"/>
    <tableColumn id="4" xr3:uid="{8BAD95F4-32DD-4AA2-ADC5-582E5D4AC6D6}" name="End Time" dataDxfId="85242" totalsRowDxfId="85241"/>
    <tableColumn id="5" xr3:uid="{CC756861-6591-44D2-8650-F703FB99AC39}" name="Break (hrs)" dataDxfId="85240" totalsRowDxfId="85239"/>
    <tableColumn id="6" xr3:uid="{5055E83B-F511-4EB2-958C-21D3E551FD81}" name="Hours worked" totalsRowFunction="sum" dataDxfId="85238">
      <calculatedColumnFormula xml:space="preserve"> FW9 * ( ((FY9 - FX9) * 24 ) - FZ9 )</calculatedColumnFormula>
    </tableColumn>
  </tableColumns>
  <tableStyleInfo name="TableStyleLight21" showFirstColumn="0" showLastColumn="0" showRowStripes="1" showColumnStripes="0"/>
</table>
</file>

<file path=xl/tables/table2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9" xr:uid="{EC58043C-E116-4ADE-8237-66318D9E260C}" name="Table1214161718192023152224252627283233373839402134353642434445494147505458515510911011111311511912012112231160180181211230240250" displayName="Table1214161718192023152224252627283233373839402134353642434445494147505458515510911011111311511912012112231160180181211230240250" ref="FV17:GA22" totalsRowCount="1" headerRowDxfId="85237" totalsRowDxfId="85236">
  <tableColumns count="6">
    <tableColumn id="1" xr3:uid="{7F6B72F9-0061-4266-ADF8-C338A5A0A067}" name="Shift" totalsRowDxfId="85235"/>
    <tableColumn id="2" xr3:uid="{694B05CA-99DA-4D44-95F2-DCBE101BF115}" name="Number of employees" totalsRowFunction="sum" totalsRowDxfId="85234"/>
    <tableColumn id="3" xr3:uid="{4F82FBA0-C85F-4729-9A6B-E4948BF8B3D7}" name="Start Time" dataDxfId="85233" totalsRowDxfId="85232"/>
    <tableColumn id="4" xr3:uid="{898AD07E-2B0D-4EBE-B810-75F56BF32E03}" name="End Time" dataDxfId="85231" totalsRowDxfId="85230"/>
    <tableColumn id="5" xr3:uid="{BA44F05F-8D9A-4EF0-AEAA-01CD455610B1}" name="Break (hrs)" dataDxfId="85229" totalsRowDxfId="85228"/>
    <tableColumn id="6" xr3:uid="{7616B896-397B-4903-A5CB-64D7625695E6}" name="Hours worked" totalsRowFunction="sum" dataDxfId="85227" totalsRowDxfId="85226">
      <calculatedColumnFormula xml:space="preserve"> FW18 * ( ((FY18 - FX18) * 24 ) - FZ18 )</calculatedColumnFormula>
    </tableColumn>
  </tableColumns>
  <tableStyleInfo name="TableStyleMedium3" showFirstColumn="0" showLastColumn="0" showRowStripes="1" showColumnStripes="0"/>
</table>
</file>

<file path=xl/tables/table2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0" xr:uid="{1061EFD4-EBAF-4FC5-AA06-DAA7526FD184}" name="Table1214161718192023152224252627283233373839402134353642434445494147505458515510911011111311511912012112231160180181182212231241251" displayName="Table1214161718192023152224252627283233373839402134353642434445494147505458515510911011111311511912012112231160180181182212231241251" ref="FV26:GA31" totalsRowCount="1" headerRowDxfId="85225">
  <tableColumns count="6">
    <tableColumn id="1" xr3:uid="{BD2B1941-FA5B-4AD3-8498-671CEE8C6984}" name="Shift"/>
    <tableColumn id="2" xr3:uid="{36219CD2-67AF-40E3-8E3E-C9FFFB29DB72}" name="Number of employees" totalsRowFunction="sum"/>
    <tableColumn id="3" xr3:uid="{BB2245F9-F0BC-46C9-8226-640EC8B5A278}" name="Start Time" dataDxfId="85224" totalsRowDxfId="85223"/>
    <tableColumn id="4" xr3:uid="{9DD24144-4501-441C-BF0A-FCA8302472F7}" name="End Time" dataDxfId="85222" totalsRowDxfId="85221"/>
    <tableColumn id="5" xr3:uid="{0AEBE6CC-D9AB-454D-AAE9-4F46DCE1F530}" name="Break (hrs)" dataDxfId="85220" totalsRowDxfId="85219"/>
    <tableColumn id="6" xr3:uid="{C72D3787-4F08-4837-AC86-692AB8140296}" name="Hours worked" totalsRowFunction="sum" dataDxfId="85218">
      <calculatedColumnFormula xml:space="preserve"> FW27 * ( ((FY27 - FX27) * 24 ) - FZ27 )</calculatedColumnFormula>
    </tableColumn>
  </tableColumns>
  <tableStyleInfo name="TableStyleMedium3" showFirstColumn="0" showLastColumn="0" showRowStripes="1" showColumnStripes="0"/>
</table>
</file>

<file path=xl/tables/table2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1" xr:uid="{AA36B9A8-8092-44FE-AC73-012E1DF3296B}" name="Table1214161718192023152224252627283233373839402134353642434445494147505458515510911011111311511912012112231160180181182183213232242252" displayName="Table1214161718192023152224252627283233373839402134353642434445494147505458515510911011111311511912012112231160180181182183213232242252" ref="FV35:GA40" totalsRowCount="1" headerRowDxfId="85217">
  <tableColumns count="6">
    <tableColumn id="1" xr3:uid="{4972CB96-B83A-432D-9C7B-89960A4F8437}" name="Shift"/>
    <tableColumn id="2" xr3:uid="{ACB7F787-5C8F-41F3-82FD-56D0977D9AA8}" name="Number of employees" totalsRowFunction="sum"/>
    <tableColumn id="3" xr3:uid="{ACD89A25-95E6-4DDA-BD34-D0488F6BA7A9}" name="Start Time" dataDxfId="85216" totalsRowDxfId="85215"/>
    <tableColumn id="4" xr3:uid="{DB32A4CF-C503-4CBB-A252-48A8540F2DEE}" name="End Time" dataDxfId="85214" totalsRowDxfId="85213"/>
    <tableColumn id="5" xr3:uid="{7128DE84-10F3-4039-BDAB-2EF00F81419F}" name="Break (hrs)" dataDxfId="85212" totalsRowDxfId="85211"/>
    <tableColumn id="6" xr3:uid="{21EAFA8A-D370-4661-B28B-48EEB5BF2A3E}" name="Hours worked" totalsRowFunction="sum" dataDxfId="85210">
      <calculatedColumnFormula xml:space="preserve"> FW36 * ( ((FY36 - FX36) * 24 ) - FZ36 )</calculatedColumnFormula>
    </tableColumn>
  </tableColumns>
  <tableStyleInfo name="TableStyleMedium3" showFirstColumn="0" showLastColumn="0" showRowStripes="1" showColumnStripes="0"/>
</table>
</file>

<file path=xl/tables/table2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2" xr:uid="{56B7ADEC-C3D5-4893-8EAF-EBC7E9A483A8}" name="Table1214161718192023152224252627283233373839402134353642434445494147505458515510911011111311511912012112231160180181182183184214233243253" displayName="Table1214161718192023152224252627283233373839402134353642434445494147505458515510911011111311511912012112231160180181182183184214233243253" ref="FV44:GA49" totalsRowCount="1" headerRowDxfId="85209">
  <tableColumns count="6">
    <tableColumn id="1" xr3:uid="{674C55BC-022A-4AF9-85C2-21BA27664FD6}" name="Shift"/>
    <tableColumn id="2" xr3:uid="{3F736E5B-4310-44C6-A1CA-354DD144CE9E}" name="Number of employees" totalsRowFunction="sum"/>
    <tableColumn id="3" xr3:uid="{0C99181F-E88A-49AA-8335-575670B01D2D}" name="Start Time" dataDxfId="85208" totalsRowDxfId="85207"/>
    <tableColumn id="4" xr3:uid="{1FD590DE-7002-493A-A167-3039ABA642CA}" name="End Time" dataDxfId="85206" totalsRowDxfId="85205"/>
    <tableColumn id="5" xr3:uid="{6188634E-6DEE-4703-8A66-319E94C49029}" name="Break (hrs)" dataDxfId="85204" totalsRowDxfId="85203"/>
    <tableColumn id="6" xr3:uid="{8BE2E703-9640-47B4-9E0C-6D2B1CAD81BB}" name="Hours worked" totalsRowFunction="sum" dataDxfId="85202">
      <calculatedColumnFormula xml:space="preserve"> FW45 * ( ((FY45 - FX45) * 24 ) - FZ45 )</calculatedColumnFormula>
    </tableColumn>
  </tableColumns>
  <tableStyleInfo name="TableStyleMedium3" showFirstColumn="0" showLastColumn="0" showRowStripes="1" showColumnStripes="0"/>
</table>
</file>

<file path=xl/tables/table2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3" xr:uid="{DF4BA677-BBCB-48F6-BC73-0D5214B04344}" name="Table1214161718192023152224252627283233373839402134353642434445494147505458515510911011111311511912012112231160180181182183184185215234244254" displayName="Table1214161718192023152224252627283233373839402134353642434445494147505458515510911011111311511912012112231160180181182183184185215234244254" ref="FV53:GA58" totalsRowCount="1" headerRowDxfId="85201">
  <tableColumns count="6">
    <tableColumn id="1" xr3:uid="{C95F3742-EEBE-4412-995C-13FB030B0B15}" name="Shift"/>
    <tableColumn id="2" xr3:uid="{F6342DCF-6C74-4526-AA7D-EF4E8BDDD0C5}" name="Number of employees" totalsRowFunction="sum"/>
    <tableColumn id="3" xr3:uid="{3F0CA0DF-5981-4979-B4AD-815686B3A575}" name="Start Time" dataDxfId="85200" totalsRowDxfId="85199"/>
    <tableColumn id="4" xr3:uid="{3541771F-2C3D-48D9-850A-71A155F1AA29}" name="End Time" dataDxfId="85198" totalsRowDxfId="85197"/>
    <tableColumn id="5" xr3:uid="{744D390C-94CD-4C2D-B80C-FC182D310CD5}" name="Break (hrs)" dataDxfId="85196" totalsRowDxfId="85195"/>
    <tableColumn id="6" xr3:uid="{8D3EE9ED-107E-427C-9311-4074C9F8C4BA}" name="Hours worked" totalsRowFunction="sum" dataDxfId="85194">
      <calculatedColumnFormula xml:space="preserve"> FW54 * ( ((FY54 - FX54) * 24 ) - FZ54 )</calculatedColumnFormula>
    </tableColumn>
  </tableColumns>
  <tableStyleInfo name="TableStyleMedium3" showFirstColumn="0" showLastColumn="0" showRowStripes="1" showColumnStripes="0"/>
</table>
</file>

<file path=xl/tables/table2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4" xr:uid="{5FA2EA59-C4C3-4695-97CF-7353FBDD7A00}" name="Table1214161718192023152224252627283233373839402134353642434445494147505458515510911011111311511912012112231160180181182183184185186216235245255" displayName="Table1214161718192023152224252627283233373839402134353642434445494147505458515510911011111311511912012112231160180181182183184185186216235245255" ref="FV62:GA67" totalsRowCount="1" headerRowDxfId="85193">
  <tableColumns count="6">
    <tableColumn id="1" xr3:uid="{00E6FF05-E43D-41AC-8B00-A20F5752C785}" name="Shift"/>
    <tableColumn id="2" xr3:uid="{6A0EAE2B-A4F5-4B90-A8BB-0EE0D13694CD}" name="Number of employees" totalsRowFunction="sum"/>
    <tableColumn id="3" xr3:uid="{3357601F-9BEB-4FD8-B7D1-A0F5208E7F96}" name="Start Time" dataDxfId="85192" totalsRowDxfId="85191"/>
    <tableColumn id="4" xr3:uid="{937E3F74-896B-4035-831A-BC185CD48FE8}" name="End Time" dataDxfId="85190" totalsRowDxfId="85189"/>
    <tableColumn id="5" xr3:uid="{66AB1045-7988-4AD2-A8B7-DD64731794C7}" name="Break (hrs)" dataDxfId="85188" totalsRowDxfId="85187"/>
    <tableColumn id="6" xr3:uid="{EC38E0C8-D160-4A22-BF2F-B6AA53B5B731}" name="Hours worked" totalsRowFunction="sum" dataDxfId="85186">
      <calculatedColumnFormula xml:space="preserve"> FW63 * ( ((FY63 - FX63) * 24 ) - FZ63 )</calculatedColumnFormula>
    </tableColumn>
  </tableColumns>
  <tableStyleInfo name="TableStyleMedium3" showFirstColumn="0" showLastColumn="0" showRowStripes="1" showColumnStripes="0"/>
</table>
</file>

<file path=xl/tables/table2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5" xr:uid="{A78EF944-1A7E-4CE7-99F3-895D944EE878}" name="Table1214161718192023152224252627283233373839402134353642434445494147505458515510911011111311511912012112231160180181182183184185186187217236246256" displayName="Table1214161718192023152224252627283233373839402134353642434445494147505458515510911011111311511912012112231160180181182183184185186187217236246256" ref="FV71:GA76" totalsRowCount="1" headerRowDxfId="85185">
  <tableColumns count="6">
    <tableColumn id="1" xr3:uid="{CB41DC89-0682-47BC-93B1-2363BF4DBC97}" name="Shift"/>
    <tableColumn id="2" xr3:uid="{EE66EBE3-627C-451F-A036-4150D7BDEA1A}" name="Number of employees" totalsRowFunction="sum"/>
    <tableColumn id="3" xr3:uid="{DA7975D8-49CE-4834-8CA3-C5ADAED91902}" name="Start Time" dataDxfId="85184" totalsRowDxfId="85183"/>
    <tableColumn id="4" xr3:uid="{DAA7C4E6-148B-4C65-88A1-108773D7AC04}" name="End Time" dataDxfId="85182" totalsRowDxfId="85181"/>
    <tableColumn id="5" xr3:uid="{D020BC99-A23E-40F8-82A2-5945DC2726B6}" name="Break (hrs)" dataDxfId="85180" totalsRowDxfId="85179"/>
    <tableColumn id="6" xr3:uid="{E94B6432-AF06-49E7-B9F9-828BC4476B5C}" name="Hours worked" totalsRowFunction="sum" dataDxfId="85178">
      <calculatedColumnFormula xml:space="preserve"> FW72 * ( ((FY72 - FX72) * 24 ) - FZ72 )</calculatedColumnFormula>
    </tableColumn>
  </tableColumns>
  <tableStyleInfo name="TableStyleMedium3" showFirstColumn="0" showLastColumn="0" showRowStripes="1" showColumnStripes="0"/>
</table>
</file>

<file path=xl/tables/table2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6" xr:uid="{0D143799-082C-4B3A-A74C-28D3C94DE7CA}" name="Table1214161718192023152224252627283233373839402134353642434445494147505458515510911011111311511912012112231160180181182183184185186187188218237247257" displayName="Table1214161718192023152224252627283233373839402134353642434445494147505458515510911011111311511912012112231160180181182183184185186187188218237247257" ref="FV80:GA85" totalsRowCount="1" headerRowDxfId="85177" totalsRowDxfId="85176">
  <tableColumns count="6">
    <tableColumn id="1" xr3:uid="{00534B54-A16B-4725-A67B-D18BBC6E12B4}" name="Shift" totalsRowDxfId="85175"/>
    <tableColumn id="2" xr3:uid="{FE695DBE-5F7D-4A80-83A2-B541DF1C71D3}" name="Number of employees" totalsRowFunction="sum" totalsRowDxfId="85174"/>
    <tableColumn id="3" xr3:uid="{D5304E68-25ED-4939-A352-006E159FC1E2}" name="Start Time" dataDxfId="85173" totalsRowDxfId="85172"/>
    <tableColumn id="4" xr3:uid="{AC51BAF1-D30B-4B5D-8D8C-10E23FE0B531}" name="End Time" dataDxfId="85171" totalsRowDxfId="85170"/>
    <tableColumn id="5" xr3:uid="{9A05E97C-3275-4BF1-9413-1715B9550325}" name="Break (hrs)" dataDxfId="85169" totalsRowDxfId="85168"/>
    <tableColumn id="6" xr3:uid="{B2DC84FA-EEBC-4633-B2BD-FE7334B23ED0}" name="Hours worked" totalsRowFunction="sum" dataDxfId="85167" totalsRowDxfId="85166">
      <calculatedColumnFormula xml:space="preserve"> FW81 * ( ((FY81 - FX81) * 24 ) - FZ81 )</calculatedColumnFormula>
    </tableColumn>
  </tableColumns>
  <tableStyleInfo name="TableStyleMedium3" showFirstColumn="0" showLastColumn="0" showRowStripes="1" showColumnStripes="0"/>
</table>
</file>

<file path=xl/tables/table2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7" xr:uid="{C1785DE9-A582-445E-BE94-C1D3EBA07E56}" name="Table1214161718192023152224252627283233373839402134353642434445494147505458515510911011111311511912012112231160180181182183184185186187188198208209228238248258" displayName="Table1214161718192023152224252627283233373839402134353642434445494147505458515510911011111311511912012112231160180181182183184185186187188198208209228238248258" ref="GD1:GI6" totalsRowCount="1" headerRowDxfId="85165">
  <tableColumns count="6">
    <tableColumn id="1" xr3:uid="{2D6B015A-4AC0-4F84-9226-713BC2C0AD6D}" name="Shift"/>
    <tableColumn id="2" xr3:uid="{B154D8A4-E076-427F-A831-68E2B73B9FA7}" name="Number of employees" totalsRowFunction="sum"/>
    <tableColumn id="3" xr3:uid="{90FD89D7-0497-47D2-8068-D5FC21FD32A8}" name="Start Time" dataDxfId="85164" totalsRowDxfId="85163"/>
    <tableColumn id="4" xr3:uid="{D2E3DEB4-3459-4514-A6FE-3FB5739CF896}" name="End Time" dataDxfId="85162" totalsRowDxfId="85161"/>
    <tableColumn id="5" xr3:uid="{F43F8216-4050-4AC3-9791-110046D23337}" name="Break (hrs)" dataDxfId="85160" totalsRowDxfId="85159"/>
    <tableColumn id="6" xr3:uid="{A6651ED5-D25B-42F9-84C3-78D1DE1D4BB5}" name="Hours worked" totalsRowFunction="sum" dataDxfId="85158">
      <calculatedColumnFormula xml:space="preserve"> GE2 * ( ((GG2 - GF2) * 24 ) - GH2 )</calculatedColumnFormula>
    </tableColumn>
  </tableColumns>
  <tableStyleInfo name="TableStyleMedium3" showFirstColumn="0" showLastColumn="0" showRowStripes="1" showColumnStripes="0"/>
</table>
</file>

<file path=xl/tables/table2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8" xr:uid="{3214691B-8508-48EC-80DC-301DDB03F93C}" name="Table1214161718192023152224252627283233373839402134353642434445494147505458515510911011111311511912012112231160180210229239249259" displayName="Table1214161718192023152224252627283233373839402134353642434445494147505458515510911011111311511912012112231160180210229239249259" ref="GD8:GI13" totalsRowCount="1" headerRowDxfId="85157">
  <tableColumns count="6">
    <tableColumn id="1" xr3:uid="{99CE32C6-5A5D-4741-82DF-7F3298E06A55}" name="Shift"/>
    <tableColumn id="2" xr3:uid="{847F3179-1D97-47F0-B4CB-508552B2A988}" name="Number of employees" totalsRowFunction="sum"/>
    <tableColumn id="3" xr3:uid="{32D3C7DA-0732-4683-9F1C-E54AD0DA233E}" name="Start Time" dataDxfId="85156" totalsRowDxfId="85155"/>
    <tableColumn id="4" xr3:uid="{0B198B8C-59DB-4510-B087-7EC6B7A1E192}" name="End Time" dataDxfId="85154" totalsRowDxfId="85153"/>
    <tableColumn id="5" xr3:uid="{D78CD515-4134-47E7-9734-07163B06D0D1}" name="Break (hrs)" dataDxfId="85152" totalsRowDxfId="85151"/>
    <tableColumn id="6" xr3:uid="{098BAFFC-BDBD-4A56-8116-6F253FBB9ADA}" name="Hours worked" totalsRowFunction="sum" dataDxfId="85150">
      <calculatedColumnFormula xml:space="preserve"> GE9 * ( ((GG9 - GF9) * 24 ) - GH9 )</calculatedColumnFormula>
    </tableColumn>
  </tableColumns>
  <tableStyleInfo name="TableStyleMedium3" showFirstColumn="0" showLastColumn="0" showRowStripes="1" showColumnStripes="0"/>
</table>
</file>

<file path=xl/tables/table2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9" xr:uid="{F322D105-C072-44E2-BFE5-91F2DB96EA8D}" name="Table1214161718192023152224252627283233373839402134353642434445494147505458515510911011111311511912012112231160180181211230240250260" displayName="Table1214161718192023152224252627283233373839402134353642434445494147505458515510911011111311511912012112231160180181211230240250260" ref="GD17:GI22" totalsRowCount="1" headerRowDxfId="85149">
  <tableColumns count="6">
    <tableColumn id="1" xr3:uid="{3241D17A-1F40-4D14-8599-3F6CBAEB1172}" name="Shift"/>
    <tableColumn id="2" xr3:uid="{04B55134-6B72-46C2-BD6E-A87CD6DA8B5D}" name="Number of employees" totalsRowFunction="sum"/>
    <tableColumn id="3" xr3:uid="{87F516D8-AE1A-4201-B465-C00062FC0186}" name="Start Time" dataDxfId="85148" totalsRowDxfId="85147"/>
    <tableColumn id="4" xr3:uid="{E5368C03-EE9B-442E-9297-D5A6468BCE53}" name="End Time" dataDxfId="85146" totalsRowDxfId="85145"/>
    <tableColumn id="5" xr3:uid="{86A3AC10-270D-4AD4-9FF7-C412888ABE86}" name="Break (hrs)" dataDxfId="85144" totalsRowDxfId="85143"/>
    <tableColumn id="6" xr3:uid="{EFCA89CC-5021-48CD-A569-CEDB8D0042C7}" name="Hours worked" totalsRowFunction="custom" dataDxfId="85142">
      <calculatedColumnFormula xml:space="preserve"> GE18 * ( ((GG18 - GF18) * 24 ) - GH18 )</calculatedColumnFormula>
      <totalsRowFormula>SUBTOTAL(109,Table1214161718192023152224252627283233373839402134353642434445494147505458515510911011111311511912012112231160180181211230240250260[Hours worked])+26</totalsRowFormula>
    </tableColumn>
  </tableColumns>
  <tableStyleInfo name="TableStyleMedium3" showFirstColumn="0" showLastColumn="0" showRowStripes="1" showColumnStripes="0"/>
</table>
</file>

<file path=xl/tables/table2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0" xr:uid="{5A8DDAFA-8CFE-4A6A-A334-026491DFA56C}" name="Table1214161718192023152224252627283233373839402134353642434445494147505458515510911011111311511912012112231160180181182212231241251261" displayName="Table1214161718192023152224252627283233373839402134353642434445494147505458515510911011111311511912012112231160180181182212231241251261" ref="GD26:GI31" totalsRowCount="1" headerRowDxfId="85141">
  <tableColumns count="6">
    <tableColumn id="1" xr3:uid="{8A2487FC-32B4-4D96-99FE-7B8686B749B7}" name="Shift"/>
    <tableColumn id="2" xr3:uid="{708C9C15-D614-4D9E-BA17-B792DBDA4F3B}" name="Number of employees" totalsRowFunction="sum"/>
    <tableColumn id="3" xr3:uid="{30E90F0E-6614-43F2-89DC-4AFF097E59DD}" name="Start Time" dataDxfId="85140" totalsRowDxfId="85139"/>
    <tableColumn id="4" xr3:uid="{6C149648-B8D8-4D90-8333-BDA3337B2539}" name="End Time" dataDxfId="85138" totalsRowDxfId="85137"/>
    <tableColumn id="5" xr3:uid="{040C9983-E74E-48BB-A0B2-F904AE023E77}" name="Break (hrs)" dataDxfId="85136" totalsRowDxfId="85135"/>
    <tableColumn id="6" xr3:uid="{AF4B7DA2-F219-4C36-99BC-15727B83A76E}" name="Hours worked" totalsRowFunction="custom" dataDxfId="85134">
      <calculatedColumnFormula xml:space="preserve"> GE27 * ( ((GG27 - GF27) * 24 ) - GH27 )</calculatedColumnFormula>
      <totalsRowFormula>SUBTOTAL(109,Table1214161718192023152224252627283233373839402134353642434445494147505458515510911011111311511912012112231160180181182212231241251261[Hours worked])+4</totalsRowFormula>
    </tableColumn>
  </tableColumns>
  <tableStyleInfo name="TableStyleMedium3" showFirstColumn="0" showLastColumn="0" showRowStripes="1" showColumnStripes="0"/>
</table>
</file>

<file path=xl/tables/table2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1" xr:uid="{38E094CF-5E16-4BD6-B7D6-6DA9880E40E8}" name="Table1214161718192023152224252627283233373839402134353642434445494147505458515510911011111311511912012112231160180181182183213232242252262" displayName="Table1214161718192023152224252627283233373839402134353642434445494147505458515510911011111311511912012112231160180181182183213232242252262" ref="GD35:GI40" totalsRowCount="1" headerRowDxfId="85133">
  <tableColumns count="6">
    <tableColumn id="1" xr3:uid="{E7C8CCDF-D48F-4671-BAAF-64BA31B5856A}" name="Shift"/>
    <tableColumn id="2" xr3:uid="{C122393A-D7C4-4920-91F8-76577A97C8E9}" name="Number of employees" totalsRowFunction="sum"/>
    <tableColumn id="3" xr3:uid="{81B5DFB1-0EFB-4AF2-8B51-C71FCF8C57CF}" name="Start Time" dataDxfId="85132" totalsRowDxfId="85131"/>
    <tableColumn id="4" xr3:uid="{4A01DBC6-BC16-4F95-8C41-87DE8EC19845}" name="End Time" dataDxfId="85130" totalsRowDxfId="85129"/>
    <tableColumn id="5" xr3:uid="{09552DB7-5726-4DF0-A5BD-420F33FD6D31}" name="Break (hrs)" dataDxfId="85128" totalsRowDxfId="85127"/>
    <tableColumn id="6" xr3:uid="{0395CCE8-DB3F-40E1-88A5-F20176245A25}" name="Hours worked" totalsRowFunction="custom" dataDxfId="85126">
      <calculatedColumnFormula xml:space="preserve"> GE36 * ( ((GG36 - GF36) * 24 ) - GH36 )</calculatedColumnFormula>
      <totalsRowFormula>SUBTOTAL(109,Table1214161718192023152224252627283233373839402134353642434445494147505458515510911011111311511912012112231160180181182183213232242252262[Hours worked])+4</totalsRowFormula>
    </tableColumn>
  </tableColumns>
  <tableStyleInfo name="TableStyleMedium3" showFirstColumn="0" showLastColumn="0" showRowStripes="1" showColumnStripes="0"/>
</table>
</file>

<file path=xl/tables/table2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2" xr:uid="{B0CAAD74-1D6E-499B-B96C-359BCE2E4322}" name="Table1214161718192023152224252627283233373839402134353642434445494147505458515510911011111311511912012112231160180181182183184214233243253263" displayName="Table1214161718192023152224252627283233373839402134353642434445494147505458515510911011111311511912012112231160180181182183184214233243253263" ref="GD44:GI49" totalsRowCount="1" headerRowDxfId="85125">
  <tableColumns count="6">
    <tableColumn id="1" xr3:uid="{8DC3F74E-0A9C-45C8-A727-5FF8031FFE61}" name="Shift"/>
    <tableColumn id="2" xr3:uid="{7DAE4289-A1D3-47B6-B6F8-6BC648BE93B2}" name="Number of employees" totalsRowFunction="sum"/>
    <tableColumn id="3" xr3:uid="{77EE533A-18B8-49DE-95E4-4DE958C3C18F}" name="Start Time" dataDxfId="85124" totalsRowDxfId="85123"/>
    <tableColumn id="4" xr3:uid="{AF60283E-2DCF-44A2-A84C-1984BDAA349C}" name="End Time" dataDxfId="85122" totalsRowDxfId="85121"/>
    <tableColumn id="5" xr3:uid="{DDA9241F-E907-4BBA-8B6E-0ACC1802EBED}" name="Break (hrs)" dataDxfId="85120" totalsRowDxfId="85119"/>
    <tableColumn id="6" xr3:uid="{D72C429B-03F4-4F27-AB7B-ABB57DB7BDF7}" name="Hours worked" totalsRowFunction="sum" dataDxfId="85118">
      <calculatedColumnFormula xml:space="preserve"> GE45 * ( ((GG45 - GF45) * 24 ) - GH45 )</calculatedColumnFormula>
    </tableColumn>
  </tableColumns>
  <tableStyleInfo name="TableStyleMedium3" showFirstColumn="0" showLastColumn="0" showRowStripes="1" showColumnStripes="0"/>
</table>
</file>

<file path=xl/tables/table2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3" xr:uid="{0B8482BC-35DF-4AE7-AB0D-26FDB64EBB0E}" name="Table1214161718192023152224252627283233373839402134353642434445494147505458515510911011111311511912012112231160180181182183184185215234244254264" displayName="Table1214161718192023152224252627283233373839402134353642434445494147505458515510911011111311511912012112231160180181182183184185215234244254264" ref="GD53:GI58" totalsRowCount="1" headerRowDxfId="85117">
  <tableColumns count="6">
    <tableColumn id="1" xr3:uid="{702405A8-5E32-4376-9D3D-655D523D1D51}" name="Shift"/>
    <tableColumn id="2" xr3:uid="{57522D7D-A3AF-48CE-934E-02F3C33F2D4D}" name="Number of employees" totalsRowFunction="sum"/>
    <tableColumn id="3" xr3:uid="{B4D73D21-D0EE-43C6-8E04-6771F073DCC6}" name="Start Time" dataDxfId="85116" totalsRowDxfId="85115"/>
    <tableColumn id="4" xr3:uid="{5CAA3E36-CCD1-4AE6-AEB8-263DA3C8FFE2}" name="End Time" dataDxfId="85114" totalsRowDxfId="85113"/>
    <tableColumn id="5" xr3:uid="{0BB39523-36D2-49B7-ADE1-9741374CCA50}" name="Break (hrs)" dataDxfId="85112" totalsRowDxfId="85111"/>
    <tableColumn id="6" xr3:uid="{2B9633F3-B67A-4716-A136-7A7EF9E0BD29}" name="Hours worked" totalsRowFunction="sum" dataDxfId="85110">
      <calculatedColumnFormula xml:space="preserve"> GE54 * ( ((GG54 - GF54) * 24 ) - GH54 )</calculatedColumnFormula>
    </tableColumn>
  </tableColumns>
  <tableStyleInfo name="TableStyleMedium3" showFirstColumn="0" showLastColumn="0" showRowStripes="1" showColumnStripes="0"/>
</table>
</file>

<file path=xl/tables/table2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4" xr:uid="{86354D59-94F3-435C-B6BE-E441EBA560EE}" name="Table1214161718192023152224252627283233373839402134353642434445494147505458515510911011111311511912012112231160180181182183184185186216235245255265" displayName="Table1214161718192023152224252627283233373839402134353642434445494147505458515510911011111311511912012112231160180181182183184185186216235245255265" ref="GD62:GI67" totalsRowCount="1" headerRowDxfId="85109">
  <tableColumns count="6">
    <tableColumn id="1" xr3:uid="{BDD91560-0890-466A-AC13-ED47546CDF41}" name="Shift"/>
    <tableColumn id="2" xr3:uid="{EBBE3E2D-3609-4CA5-92B6-CBF4A54227BB}" name="Number of employees" totalsRowFunction="sum"/>
    <tableColumn id="3" xr3:uid="{98F1F7BE-2A3A-43F5-9661-B181BF51BCA6}" name="Start Time" dataDxfId="85108" totalsRowDxfId="85107"/>
    <tableColumn id="4" xr3:uid="{20CB90E3-C66A-4DAD-A53D-763330F77D52}" name="End Time" dataDxfId="85106" totalsRowDxfId="85105"/>
    <tableColumn id="5" xr3:uid="{5D6B90B0-8A79-43CC-91E3-21E94CE7C518}" name="Break (hrs)" dataDxfId="85104" totalsRowDxfId="85103"/>
    <tableColumn id="6" xr3:uid="{7685E9B4-8E16-4880-B466-05A757B34B63}" name="Hours worked" totalsRowFunction="sum" dataDxfId="85102">
      <calculatedColumnFormula xml:space="preserve"> GE63 * ( ((GG63 - GF63) * 24 ) - GH63 )</calculatedColumnFormula>
    </tableColumn>
  </tableColumns>
  <tableStyleInfo name="TableStyleMedium3" showFirstColumn="0" showLastColumn="0" showRowStripes="1" showColumnStripes="0"/>
</table>
</file>

<file path=xl/tables/table2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5" xr:uid="{11BA56BE-65DA-45F6-BA07-BCB145E2A0DC}" name="Table1214161718192023152224252627283233373839402134353642434445494147505458515510911011111311511912012112231160180181182183184185186187217236246256266" displayName="Table1214161718192023152224252627283233373839402134353642434445494147505458515510911011111311511912012112231160180181182183184185186187217236246256266" ref="GD71:GI76" totalsRowCount="1" headerRowDxfId="85101">
  <tableColumns count="6">
    <tableColumn id="1" xr3:uid="{200916EF-5678-44F1-B2BA-FE9CB212775E}" name="Shift"/>
    <tableColumn id="2" xr3:uid="{616CB486-1555-4C8D-B12C-E086D2071B36}" name="Number of employees" totalsRowFunction="sum"/>
    <tableColumn id="3" xr3:uid="{1A956F02-D5CF-45BE-9E8C-23B3DA1B299D}" name="Start Time" dataDxfId="85100" totalsRowDxfId="85099"/>
    <tableColumn id="4" xr3:uid="{28319154-4F80-45AD-873D-2DF165506E78}" name="End Time" dataDxfId="85098" totalsRowDxfId="85097"/>
    <tableColumn id="5" xr3:uid="{0645D593-A775-47EC-A90A-7E70A6B67646}" name="Break (hrs)" dataDxfId="85096" totalsRowDxfId="85095"/>
    <tableColumn id="6" xr3:uid="{B5F0EB44-B8A2-4397-80AC-9D27450FD830}" name="Hours worked" totalsRowFunction="sum" dataDxfId="85094">
      <calculatedColumnFormula xml:space="preserve"> GE72 * ( ((GG72 - GF72) * 24 ) - GH72 )</calculatedColumnFormula>
    </tableColumn>
  </tableColumns>
  <tableStyleInfo name="TableStyleMedium3" showFirstColumn="0" showLastColumn="0" showRowStripes="1" showColumnStripes="0"/>
</table>
</file>

<file path=xl/tables/table2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6" xr:uid="{1D216C87-F881-4D43-B45A-E0F8B8425A28}" name="Table1214161718192023152224252627283233373839402134353642434445494147505458515510911011111311511912012112231160180181182183184185186187188218237247257267" displayName="Table1214161718192023152224252627283233373839402134353642434445494147505458515510911011111311511912012112231160180181182183184185186187188218237247257267" ref="GD80:GI85" totalsRowCount="1" headerRowDxfId="85093">
  <tableColumns count="6">
    <tableColumn id="1" xr3:uid="{FF970548-4A5B-453B-8735-525FFD0AE2FC}" name="Shift"/>
    <tableColumn id="2" xr3:uid="{1F825586-C8FF-498A-93CD-E26BAE5FA847}" name="Number of employees" totalsRowFunction="sum"/>
    <tableColumn id="3" xr3:uid="{4922AC86-F029-48CE-BAB1-DC4ADABEA16A}" name="Start Time" dataDxfId="85092" totalsRowDxfId="85091"/>
    <tableColumn id="4" xr3:uid="{1BF4E483-0049-436A-940A-8EB2E9A1CB59}" name="End Time" dataDxfId="85090" totalsRowDxfId="85089"/>
    <tableColumn id="5" xr3:uid="{2E6516B3-C53A-42D7-AAC9-5D8F24840FF4}" name="Break (hrs)" dataDxfId="85088" totalsRowDxfId="85087"/>
    <tableColumn id="6" xr3:uid="{8E3838EE-EF89-4D87-AFEA-7D5C8C5048BD}" name="Hours worked" totalsRowFunction="sum" dataDxfId="85086">
      <calculatedColumnFormula xml:space="preserve"> GE81 * ( ((GG81 - GF81) * 24 ) - GH81 )</calculatedColumnFormula>
    </tableColumn>
  </tableColumns>
  <tableStyleInfo name="TableStyleMedium3" showFirstColumn="0" showLastColumn="0" showRowStripes="1" showColumnStripes="0"/>
</table>
</file>

<file path=xl/tables/table2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2" xr:uid="{71AF8C2E-B309-4107-819B-52F7FBC34765}" name="Table1214161718192023152224252627283233373839402134353642434445494147505458515510911011111311511912012112231160180181182183184185186187188198208209228238248258273" displayName="Table1214161718192023152224252627283233373839402134353642434445494147505458515510911011111311511912012112231160180181182183184185186187188198208209228238248258273" ref="GL1:GQ6" totalsRowCount="1" headerRowDxfId="85085">
  <tableColumns count="6">
    <tableColumn id="1" xr3:uid="{8240D988-4C96-47BA-BCA1-B6BCAE1E8FE7}" name="Shift"/>
    <tableColumn id="2" xr3:uid="{8E6C9E22-A98F-434A-9C60-1AD070623DBA}" name="Number of employees" totalsRowFunction="sum"/>
    <tableColumn id="3" xr3:uid="{288B66F5-D892-4159-8ACE-B7985D93973C}" name="Start Time" dataDxfId="85084" totalsRowDxfId="85083"/>
    <tableColumn id="4" xr3:uid="{7C6DE3E3-07BF-474E-AB68-3FD0741768BF}" name="End Time" dataDxfId="85082" totalsRowDxfId="85081"/>
    <tableColumn id="5" xr3:uid="{BD7E135A-2E1E-4AD1-91A6-EE60661A3F5C}" name="Break (hrs)" dataDxfId="85080" totalsRowDxfId="85079"/>
    <tableColumn id="6" xr3:uid="{99D43B38-1989-440A-8103-1CF187FE50B8}" name="Hours worked" totalsRowFunction="sum" dataDxfId="85078">
      <calculatedColumnFormula xml:space="preserve"> GM2 * ( ((GO2 - GN2) * 24 ) - GP2 )</calculatedColumnFormula>
    </tableColumn>
  </tableColumns>
  <tableStyleInfo name="TableStyleMedium3" showFirstColumn="0" showLastColumn="0" showRowStripes="1" showColumnStripes="0"/>
</table>
</file>

<file path=xl/tables/table2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3" xr:uid="{08938854-1471-4101-AF2D-501E639CF099}" name="Table1214161718192023152224252627283233373839402134353642434445494147505458515510911011111311511912012112231160180210229239249259274" displayName="Table1214161718192023152224252627283233373839402134353642434445494147505458515510911011111311511912012112231160180210229239249259274" ref="GL8:GQ13" totalsRowCount="1" headerRowDxfId="85077">
  <tableColumns count="6">
    <tableColumn id="1" xr3:uid="{7C952681-9A02-4F0A-ABE7-304D1CA7C8FD}" name="Shift"/>
    <tableColumn id="2" xr3:uid="{35439A9A-D3BA-4FCD-9AB5-FB1C2630E82E}" name="Number of employees" totalsRowFunction="sum"/>
    <tableColumn id="3" xr3:uid="{25D0800A-AE54-457A-9CE3-E0A2427EC02F}" name="Start Time" dataDxfId="85076" totalsRowDxfId="85075"/>
    <tableColumn id="4" xr3:uid="{F7ABE0EC-5815-4C4F-AF06-F18A3BF99E8B}" name="End Time" dataDxfId="85074" totalsRowDxfId="85073"/>
    <tableColumn id="5" xr3:uid="{040915A6-4062-46D3-832F-3684EB48A76E}" name="Break (hrs)" dataDxfId="85072" totalsRowDxfId="85071"/>
    <tableColumn id="6" xr3:uid="{FAFDA8A2-FC79-46F0-A73A-BF6D2B3A0857}" name="Hours worked" totalsRowFunction="sum" dataDxfId="85070">
      <calculatedColumnFormula xml:space="preserve"> GM9 * ( ((GO9 - GN9) * 24 ) - GP9 )</calculatedColumnFormula>
    </tableColumn>
  </tableColumns>
  <tableStyleInfo name="TableStyleMedium3" showFirstColumn="0" showLastColumn="0" showRowStripes="1" showColumnStripes="0"/>
</table>
</file>

<file path=xl/tables/table2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4" xr:uid="{D62E2A6B-F950-4D33-BE7B-F0E455BB71A3}" name="Table1214161718192023152224252627283233373839402134353642434445494147505458515510911011111311511912012112231160180181211230240250260275" displayName="Table1214161718192023152224252627283233373839402134353642434445494147505458515510911011111311511912012112231160180181211230240250260275" ref="GL17:GQ22" totalsRowCount="1" headerRowDxfId="85069">
  <tableColumns count="6">
    <tableColumn id="1" xr3:uid="{63305EA2-3D8B-4EA3-ABEA-B2478DF26E2C}" name="Shift"/>
    <tableColumn id="2" xr3:uid="{214E42CC-2EF5-4A05-A361-86B69B10297A}" name="Number of employees" totalsRowFunction="sum"/>
    <tableColumn id="3" xr3:uid="{58A29FC4-541F-4ADC-9AE9-C357EFEEC637}" name="Start Time" dataDxfId="85068" totalsRowDxfId="85067"/>
    <tableColumn id="4" xr3:uid="{A197E304-4A44-4115-9E15-9AB43CAF1295}" name="End Time" dataDxfId="85066" totalsRowDxfId="85065"/>
    <tableColumn id="5" xr3:uid="{D6049A0A-B77A-4704-9FF1-05A1A7D75D0C}" name="Break (hrs)" dataDxfId="85064" totalsRowDxfId="85063"/>
    <tableColumn id="6" xr3:uid="{C73B5620-1A41-4E16-94CC-E111C3B1B632}" name="Hours worked" totalsRowFunction="sum" dataDxfId="85062">
      <calculatedColumnFormula xml:space="preserve"> GM18 * ( ((GO18 - GN18) * 24 ) - GP18 )</calculatedColumnFormula>
    </tableColumn>
  </tableColumns>
  <tableStyleInfo name="TableStyleMedium3" showFirstColumn="0" showLastColumn="0" showRowStripes="1" showColumnStripes="0"/>
</table>
</file>

<file path=xl/tables/table2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5" xr:uid="{8B5C40E1-DEA0-4A17-8953-A5AC3CA979CF}" name="Table1214161718192023152224252627283233373839402134353642434445494147505458515510911011111311511912012112231160180181182212231241251261276" displayName="Table1214161718192023152224252627283233373839402134353642434445494147505458515510911011111311511912012112231160180181182212231241251261276" ref="GL26:GQ31" totalsRowCount="1" headerRowDxfId="85061">
  <tableColumns count="6">
    <tableColumn id="1" xr3:uid="{0FD4BCD3-BE75-46C9-857C-CA9F13836EC5}" name="Shift"/>
    <tableColumn id="2" xr3:uid="{A8C97F86-34B6-4C2D-9FEE-9AEC891B825A}" name="Number of employees" totalsRowFunction="sum"/>
    <tableColumn id="3" xr3:uid="{92552D8B-AB5F-42E9-8E6B-F817642DE9E6}" name="Start Time" dataDxfId="85060" totalsRowDxfId="85059"/>
    <tableColumn id="4" xr3:uid="{D82B9B37-4937-42AE-8FDB-A2EDD22872DC}" name="End Time" dataDxfId="85058" totalsRowDxfId="85057"/>
    <tableColumn id="5" xr3:uid="{1758ABCF-136C-4D4B-82E4-247D46526D81}" name="Break (hrs)" dataDxfId="85056" totalsRowDxfId="85055"/>
    <tableColumn id="6" xr3:uid="{7FF4769F-C3D4-4810-856E-FA2E57274D78}" name="Hours worked" totalsRowFunction="sum" dataDxfId="85054">
      <calculatedColumnFormula xml:space="preserve"> GM27 * ( ((GO27 - GN27) * 24 ) - GP27 )</calculatedColumnFormula>
    </tableColumn>
  </tableColumns>
  <tableStyleInfo name="TableStyleMedium3" showFirstColumn="0" showLastColumn="0" showRowStripes="1" showColumnStripes="0"/>
</table>
</file>

<file path=xl/tables/table2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6" xr:uid="{11719737-522D-477A-A651-CC248AB74C98}" name="Table1214161718192023152224252627283233373839402134353642434445494147505458515510911011111311511912012112231160180181182183213232242252262277" displayName="Table1214161718192023152224252627283233373839402134353642434445494147505458515510911011111311511912012112231160180181182183213232242252262277" ref="GL35:GQ40" totalsRowCount="1" headerRowDxfId="85053">
  <tableColumns count="6">
    <tableColumn id="1" xr3:uid="{AD3D6EE7-232D-4077-9C3E-C911AFFBCB17}" name="Shift"/>
    <tableColumn id="2" xr3:uid="{A59F5B2C-ED7D-4589-84E2-A8AE52D77AB5}" name="Number of employees" totalsRowFunction="sum"/>
    <tableColumn id="3" xr3:uid="{1588E389-9140-4AF4-83FA-700FBB9EBBB0}" name="Start Time" dataDxfId="85052" totalsRowDxfId="85051"/>
    <tableColumn id="4" xr3:uid="{84592319-1888-442E-9660-ECF6152FA9A8}" name="End Time" dataDxfId="85050" totalsRowDxfId="85049"/>
    <tableColumn id="5" xr3:uid="{20BA9CB8-660C-4E8B-8057-D3A8F1D7CE42}" name="Break (hrs)" dataDxfId="85048" totalsRowDxfId="85047"/>
    <tableColumn id="6" xr3:uid="{686B9718-ECDD-4267-A3CA-8AEFA3D7BDD4}" name="Hours worked" totalsRowFunction="custom" dataDxfId="85046">
      <calculatedColumnFormula xml:space="preserve"> GM36 * ( ((GO36 - GN36) * 24 ) - GP36 )</calculatedColumnFormula>
      <totalsRowFormula>SUBTOTAL(109,Table1214161718192023152224252627283233373839402134353642434445494147505458515510911011111311511912012112231160180181182183213232242252262277[Hours worked])+4</totalsRowFormula>
    </tableColumn>
  </tableColumns>
  <tableStyleInfo name="TableStyleMedium3" showFirstColumn="0" showLastColumn="0" showRowStripes="1" showColumnStripes="0"/>
</table>
</file>

<file path=xl/tables/table2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7" xr:uid="{89BAE649-61C7-42A4-A9E1-0F36C4D73CCB}" name="Table1214161718192023152224252627283233373839402134353642434445494147505458515510911011111311511912012112231160180181182183184214233243253263278" displayName="Table1214161718192023152224252627283233373839402134353642434445494147505458515510911011111311511912012112231160180181182183184214233243253263278" ref="GL44:GQ49" totalsRowCount="1" headerRowDxfId="85045">
  <tableColumns count="6">
    <tableColumn id="1" xr3:uid="{D1BB53A6-BAAA-45BA-8287-260CC5682128}" name="Shift"/>
    <tableColumn id="2" xr3:uid="{1D966807-4E9F-49DD-8626-0E9A71D2A729}" name="Number of employees" totalsRowFunction="sum"/>
    <tableColumn id="3" xr3:uid="{C6F25B94-92E0-49F8-8C77-1076C1E6CB4B}" name="Start Time" dataDxfId="85044" totalsRowDxfId="85043"/>
    <tableColumn id="4" xr3:uid="{0B625B49-BB2F-4FC1-84C6-45AA9F17E5D6}" name="End Time" dataDxfId="85042" totalsRowDxfId="85041"/>
    <tableColumn id="5" xr3:uid="{1C4DB16D-505E-4DD5-8E99-C1BBAF9C96BC}" name="Break (hrs)" dataDxfId="85040" totalsRowDxfId="85039"/>
    <tableColumn id="6" xr3:uid="{7C331DD8-9649-4227-A6E8-2808DACDF8D8}" name="Hours worked" totalsRowFunction="sum" dataDxfId="85038">
      <calculatedColumnFormula xml:space="preserve"> GM45 * ( ((GO45 - GN45) * 24 ) - GP45 )</calculatedColumnFormula>
    </tableColumn>
  </tableColumns>
  <tableStyleInfo name="TableStyleMedium3" showFirstColumn="0" showLastColumn="0" showRowStripes="1" showColumnStripes="0"/>
</table>
</file>

<file path=xl/tables/table2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8" xr:uid="{05B4198B-42C0-42BD-8E5E-110812A97AEA}" name="Table1214161718192023152224252627283233373839402134353642434445494147505458515510911011111311511912012112231160180181182183184185215234244254264279" displayName="Table1214161718192023152224252627283233373839402134353642434445494147505458515510911011111311511912012112231160180181182183184185215234244254264279" ref="GL53:GQ58" totalsRowCount="1" headerRowDxfId="85037">
  <tableColumns count="6">
    <tableColumn id="1" xr3:uid="{D45B9B6C-64CB-4723-8489-936F1D55DCDF}" name="Shift"/>
    <tableColumn id="2" xr3:uid="{A7276241-48FD-4467-A338-F4A612CE0F46}" name="Number of employees" totalsRowFunction="sum"/>
    <tableColumn id="3" xr3:uid="{D91C4BAC-A11A-458B-9440-7A0EEE129CA1}" name="Start Time" dataDxfId="85036" totalsRowDxfId="85035"/>
    <tableColumn id="4" xr3:uid="{674A0B0F-0113-4F9F-AAEB-D2CE81C48446}" name="End Time" dataDxfId="85034" totalsRowDxfId="85033"/>
    <tableColumn id="5" xr3:uid="{0C9F90F6-32C8-4D3B-B176-0E7D78C70553}" name="Break (hrs)" dataDxfId="85032" totalsRowDxfId="85031"/>
    <tableColumn id="6" xr3:uid="{779DA473-86C9-43E9-823E-2ACD1A485ADF}" name="Hours worked" totalsRowFunction="sum" dataDxfId="85030">
      <calculatedColumnFormula xml:space="preserve"> GM54 * ( ((GO54 - GN54) * 24 ) - GP54 )</calculatedColumnFormula>
    </tableColumn>
  </tableColumns>
  <tableStyleInfo name="TableStyleMedium3" showFirstColumn="0" showLastColumn="0" showRowStripes="1" showColumnStripes="0"/>
</table>
</file>

<file path=xl/tables/table2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9" xr:uid="{722A6274-CC99-48D3-977A-F2D940596281}" name="Table1214161718192023152224252627283233373839402134353642434445494147505458515510911011111311511912012112231160180181182183184185186216235245255265280" displayName="Table1214161718192023152224252627283233373839402134353642434445494147505458515510911011111311511912012112231160180181182183184185186216235245255265280" ref="GL62:GQ67" totalsRowCount="1" headerRowDxfId="85029">
  <tableColumns count="6">
    <tableColumn id="1" xr3:uid="{D034D898-3052-46DF-BF16-0A73EA2EE522}" name="Shift"/>
    <tableColumn id="2" xr3:uid="{BC80EF64-CF81-4972-875F-34FC7EE18A8F}" name="Number of employees" totalsRowFunction="sum"/>
    <tableColumn id="3" xr3:uid="{9B10D7B1-8F98-498D-A8D3-0D712BA98F4F}" name="Start Time" dataDxfId="85028" totalsRowDxfId="85027"/>
    <tableColumn id="4" xr3:uid="{BE98F221-5E6F-45B7-B2BA-E75E6371E9DD}" name="End Time" dataDxfId="85026" totalsRowDxfId="85025"/>
    <tableColumn id="5" xr3:uid="{33C9DDFA-F69B-47ED-8738-948085681EBE}" name="Break (hrs)" dataDxfId="85024" totalsRowDxfId="85023"/>
    <tableColumn id="6" xr3:uid="{2A0B1ED4-0156-49A5-A823-8397C971F7FD}" name="Hours worked" totalsRowFunction="sum" dataDxfId="85022">
      <calculatedColumnFormula xml:space="preserve"> GM63 * ( ((GO63 - GN63) * 24 ) - GP63 )</calculatedColumnFormula>
    </tableColumn>
  </tableColumns>
  <tableStyleInfo name="TableStyleMedium3" showFirstColumn="0" showLastColumn="0" showRowStripes="1" showColumnStripes="0"/>
</table>
</file>

<file path=xl/tables/table2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0" xr:uid="{AB86406A-9081-4716-91E5-CCC872A52BC0}" name="Table1214161718192023152224252627283233373839402134353642434445494147505458515510911011111311511912012112231160180181182183184185186187217236246256266281" displayName="Table1214161718192023152224252627283233373839402134353642434445494147505458515510911011111311511912012112231160180181182183184185186187217236246256266281" ref="GL71:GQ76" totalsRowCount="1" headerRowDxfId="85021">
  <tableColumns count="6">
    <tableColumn id="1" xr3:uid="{34A5C4F7-0B2D-4C0C-AAE2-8E3561BD6853}" name="Shift"/>
    <tableColumn id="2" xr3:uid="{956F6AAB-7F54-469F-A9E1-673B798F20CD}" name="Number of employees" totalsRowFunction="sum"/>
    <tableColumn id="3" xr3:uid="{E786DFAD-A178-4755-9BBC-2A13DC65E4D6}" name="Start Time" dataDxfId="85020" totalsRowDxfId="85019"/>
    <tableColumn id="4" xr3:uid="{CB942DF9-1026-42DF-963A-D7D01E0F2668}" name="End Time" dataDxfId="85018" totalsRowDxfId="85017"/>
    <tableColumn id="5" xr3:uid="{B0A32671-A04E-4851-A5E8-F482EF186DC3}" name="Break (hrs)" dataDxfId="85016" totalsRowDxfId="85015"/>
    <tableColumn id="6" xr3:uid="{F6479914-4EAA-4116-BE6A-877DE34288DB}" name="Hours worked" totalsRowFunction="sum" dataDxfId="85014">
      <calculatedColumnFormula xml:space="preserve"> GM72 * ( ((GO72 - GN72) * 24 ) - GP72 )</calculatedColumnFormula>
    </tableColumn>
  </tableColumns>
  <tableStyleInfo name="TableStyleMedium3" showFirstColumn="0" showLastColumn="0" showRowStripes="1" showColumnStripes="0"/>
</table>
</file>

<file path=xl/tables/table2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1" xr:uid="{809EA88A-7933-4265-8E8C-582E74680176}" name="Table1214161718192023152224252627283233373839402134353642434445494147505458515510911011111311511912012112231160180181182183184185186187188218237247257267282" displayName="Table1214161718192023152224252627283233373839402134353642434445494147505458515510911011111311511912012112231160180181182183184185186187188218237247257267282" ref="GL80:GQ85" totalsRowCount="1" headerRowDxfId="85013">
  <tableColumns count="6">
    <tableColumn id="1" xr3:uid="{20DD35F3-1B0B-4AA0-8707-11B82FFF5C49}" name="Shift"/>
    <tableColumn id="2" xr3:uid="{0AB562E6-7B3E-4619-B44E-5A16DCC142D2}" name="Number of employees" totalsRowFunction="sum"/>
    <tableColumn id="3" xr3:uid="{DE88AC08-D169-4D59-8B66-382F64092EE4}" name="Start Time" dataDxfId="85012" totalsRowDxfId="85011"/>
    <tableColumn id="4" xr3:uid="{B2208423-3B8B-482B-B834-CA52B31C3037}" name="End Time" dataDxfId="85010" totalsRowDxfId="85009"/>
    <tableColumn id="5" xr3:uid="{57EA7A0B-F71C-46C3-A10E-802463131836}" name="Break (hrs)" dataDxfId="85008" totalsRowDxfId="85007"/>
    <tableColumn id="6" xr3:uid="{963A84FE-712A-4619-A425-16121948572B}" name="Hours worked" totalsRowFunction="sum" dataDxfId="85006">
      <calculatedColumnFormula xml:space="preserve"> GM81 * ( ((GO81 - GN81) * 24 ) - GP81 )</calculatedColumnFormula>
    </tableColumn>
  </tableColumns>
  <tableStyleInfo name="TableStyleMedium3" showFirstColumn="0" showLastColumn="0" showRowStripes="1" showColumnStripes="0"/>
</table>
</file>

<file path=xl/tables/table2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2" xr:uid="{0A9C4206-F876-459E-BDAA-6B3EE6F032DE}" name="Table1214161718192023152224252627283233373839402134353642434445494147505458515510911011111311511912012112231160180181182183184185186187188198208209228238248258273283" displayName="Table1214161718192023152224252627283233373839402134353642434445494147505458515510911011111311511912012112231160180181182183184185186187188198208209228238248258273283" ref="GT1:GY6" totalsRowCount="1" headerRowDxfId="85005">
  <tableColumns count="6">
    <tableColumn id="1" xr3:uid="{C80A3659-2C82-4134-8DAF-42D1D50CA8D4}" name="Shift"/>
    <tableColumn id="2" xr3:uid="{51DB5EB6-AA0F-4DCC-9056-21CE2AEB4E66}" name="Number of employees" totalsRowFunction="sum"/>
    <tableColumn id="3" xr3:uid="{9B6592B9-21A3-4FAA-AD84-358642AFBEB6}" name="Start Time" dataDxfId="85004" totalsRowDxfId="85003"/>
    <tableColumn id="4" xr3:uid="{484C78A1-A0D4-4726-A828-6B1267ADF1E8}" name="End Time" dataDxfId="85002" totalsRowDxfId="85001"/>
    <tableColumn id="5" xr3:uid="{61C256EC-8255-4304-94DD-10DE3DBC353E}" name="Break (hrs)" dataDxfId="85000" totalsRowDxfId="84999"/>
    <tableColumn id="6" xr3:uid="{F8371D46-24F8-430B-A67F-72A32DA877C5}" name="Hours worked" totalsRowFunction="sum" dataDxfId="84998">
      <calculatedColumnFormula xml:space="preserve"> GU2 * ( ((GW2 - GV2) * 24 ) - GX2 )</calculatedColumnFormula>
    </tableColumn>
  </tableColumns>
  <tableStyleInfo name="TableStyleMedium3" showFirstColumn="0" showLastColumn="0" showRowStripes="1" showColumnStripes="0"/>
</table>
</file>

<file path=xl/tables/table2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3" xr:uid="{016C64FB-F669-4E1A-AAAB-E5BCB3518196}" name="Table1214161718192023152224252627283233373839402134353642434445494147505458515510911011111311511912012112231160180210229239249259274284" displayName="Table1214161718192023152224252627283233373839402134353642434445494147505458515510911011111311511912012112231160180210229239249259274284" ref="GT8:GY13" totalsRowCount="1" headerRowDxfId="84997">
  <tableColumns count="6">
    <tableColumn id="1" xr3:uid="{389D5A8E-454E-4483-83F4-98CAD31044A8}" name="Shift"/>
    <tableColumn id="2" xr3:uid="{497AE756-CB22-47D4-91F7-0CF239188E2A}" name="Number of employees" totalsRowFunction="sum"/>
    <tableColumn id="3" xr3:uid="{10D879CC-26DD-4190-86FB-184D36A12855}" name="Start Time" dataDxfId="84996" totalsRowDxfId="84995"/>
    <tableColumn id="4" xr3:uid="{120F6534-09E3-4558-970B-40BAD3D0B430}" name="End Time" dataDxfId="84994" totalsRowDxfId="84993"/>
    <tableColumn id="5" xr3:uid="{CD2590C4-894F-4B68-BF73-A66A9ED27A51}" name="Break (hrs)" dataDxfId="84992" totalsRowDxfId="84991"/>
    <tableColumn id="6" xr3:uid="{57D8A00D-1F94-4BF8-B964-787F57F077BD}" name="Hours worked" totalsRowFunction="sum" dataDxfId="84990">
      <calculatedColumnFormula xml:space="preserve"> GU9 * ( ((GW9 - GV9) * 24 ) - GX9 )</calculatedColumnFormula>
    </tableColumn>
  </tableColumns>
  <tableStyleInfo name="TableStyleMedium3" showFirstColumn="0" showLastColumn="0" showRowStripes="1" showColumnStripes="0"/>
</table>
</file>

<file path=xl/tables/table2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4" xr:uid="{4ED051F3-3A86-4831-9349-40D895F65224}" name="Table1214161718192023152224252627283233373839402134353642434445494147505458515510911011111311511912012112231160180181211230240250260275285" displayName="Table1214161718192023152224252627283233373839402134353642434445494147505458515510911011111311511912012112231160180181211230240250260275285" ref="GT17:GY22" totalsRowCount="1" headerRowDxfId="84989">
  <tableColumns count="6">
    <tableColumn id="1" xr3:uid="{AED1A28D-FAEA-4E37-AEFA-F950C07FA167}" name="Shift"/>
    <tableColumn id="2" xr3:uid="{4852150C-585B-446F-9547-EB5F06E8296B}" name="Number of employees" totalsRowFunction="sum"/>
    <tableColumn id="3" xr3:uid="{648D3FB5-7ED8-48C3-B632-3DED420234C3}" name="Start Time" dataDxfId="84988" totalsRowDxfId="84987"/>
    <tableColumn id="4" xr3:uid="{24F4E281-41A7-40A7-829A-9FC28B9D334B}" name="End Time" dataDxfId="84986" totalsRowDxfId="84985"/>
    <tableColumn id="5" xr3:uid="{7430B597-39AF-4FEF-A7BD-26573EBB786A}" name="Break (hrs)" dataDxfId="84984" totalsRowDxfId="84983"/>
    <tableColumn id="6" xr3:uid="{3E0C4A1C-E3B6-4E26-B3A5-6355EBD4C511}" name="Hours worked" totalsRowFunction="sum" dataDxfId="84982" totalsRowDxfId="84981">
      <calculatedColumnFormula xml:space="preserve"> GU18 * ( ((GW18 - GV18) * 24 ) - GX18 )</calculatedColumnFormula>
    </tableColumn>
  </tableColumns>
  <tableStyleInfo name="TableStyleMedium3" showFirstColumn="0" showLastColumn="0" showRowStripes="1" showColumnStripes="0"/>
</table>
</file>

<file path=xl/tables/table2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5" xr:uid="{74DD094C-F77B-4765-8923-DEF7D52C11B2}" name="Table1214161718192023152224252627283233373839402134353642434445494147505458515510911011111311511912012112231160180181182212231241251261276286" displayName="Table1214161718192023152224252627283233373839402134353642434445494147505458515510911011111311511912012112231160180181182212231241251261276286" ref="GT26:GY31" totalsRowCount="1" headerRowDxfId="84980">
  <tableColumns count="6">
    <tableColumn id="1" xr3:uid="{01EF3951-12A5-4241-8F4B-B192E7987886}" name="Shift"/>
    <tableColumn id="2" xr3:uid="{0F087F37-EE9C-4D9C-9FFF-308E2A61E4E5}" name="Number of employees" totalsRowFunction="sum"/>
    <tableColumn id="3" xr3:uid="{0E123620-4D0D-4749-A05B-DC53BB8401D4}" name="Start Time" dataDxfId="84979" totalsRowDxfId="84978"/>
    <tableColumn id="4" xr3:uid="{E74CDB02-5561-4B8F-8AB7-C5475EE28E87}" name="End Time" dataDxfId="84977" totalsRowDxfId="84976"/>
    <tableColumn id="5" xr3:uid="{34F90E93-CBA4-42D6-9C99-5D2D1F52292A}" name="Break (hrs)" dataDxfId="84975" totalsRowDxfId="84974"/>
    <tableColumn id="6" xr3:uid="{2F3429E3-B83E-4DD8-B15E-33DE9DF5599F}" name="Hours worked" totalsRowFunction="sum" dataDxfId="84973">
      <calculatedColumnFormula xml:space="preserve"> GU27 * ( ((GW27 - GV27) * 24 ) - GX27 )</calculatedColumnFormula>
    </tableColumn>
  </tableColumns>
  <tableStyleInfo name="TableStyleMedium5" showFirstColumn="0" showLastColumn="0" showRowStripes="1" showColumnStripes="0"/>
</table>
</file>

<file path=xl/tables/table2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6" xr:uid="{6C8588BF-7294-4761-9437-CF78CAC68782}" name="Table1214161718192023152224252627283233373839402134353642434445494147505458515510911011111311511912012112231160180181182183213232242252262277287" displayName="Table1214161718192023152224252627283233373839402134353642434445494147505458515510911011111311511912012112231160180181182183213232242252262277287" ref="GT35:GY40" totalsRowCount="1" headerRowDxfId="84972">
  <tableColumns count="6">
    <tableColumn id="1" xr3:uid="{2447A480-F636-4D18-A6AE-DBAAB05C6CCF}" name="Shift"/>
    <tableColumn id="2" xr3:uid="{DAC5574D-3E46-4481-BE93-3774FC8DE788}" name="Number of employees" totalsRowFunction="sum"/>
    <tableColumn id="3" xr3:uid="{45EF0A51-761B-45DF-ADE6-61C288EFADE6}" name="Start Time" dataDxfId="84971" totalsRowDxfId="84970"/>
    <tableColumn id="4" xr3:uid="{E7BCDB95-F5AC-4440-B79F-6EE53E9349E6}" name="End Time" dataDxfId="84969" totalsRowDxfId="84968"/>
    <tableColumn id="5" xr3:uid="{E8C883CA-1CB8-464C-8212-77D24BF120E8}" name="Break (hrs)" dataDxfId="84967" totalsRowDxfId="84966"/>
    <tableColumn id="6" xr3:uid="{A7CCE949-159E-45C5-AEB8-9869AE6A4285}" name="Hours worked" totalsRowFunction="custom" dataDxfId="84965">
      <calculatedColumnFormula xml:space="preserve"> GU36 * ( ((GW36 - GV36) * 24 ) - GX36 )</calculatedColumnFormula>
      <totalsRowFormula>SUBTOTAL(109,Table1214161718192023152224252627283233373839402134353642434445494147505458515510911011111311511912012112231160180181182183213232242252262277287[Hours worked])+4</totalsRowFormula>
    </tableColumn>
  </tableColumns>
  <tableStyleInfo name="TableStyleMedium5" showFirstColumn="0" showLastColumn="0" showRowStripes="1" showColumnStripes="0"/>
</table>
</file>

<file path=xl/tables/table2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7" xr:uid="{91A1B6C1-778C-41EA-9EFE-765822403A7C}" name="Table1214161718192023152224252627283233373839402134353642434445494147505458515510911011111311511912012112231160180181182183184214233243253263278288" displayName="Table1214161718192023152224252627283233373839402134353642434445494147505458515510911011111311511912012112231160180181182183184214233243253263278288" ref="GT44:GY49" totalsRowCount="1" headerRowDxfId="84964">
  <tableColumns count="6">
    <tableColumn id="1" xr3:uid="{7BA5FEA7-95A5-4CC8-8844-8AC0BF4B39E5}" name="Shift"/>
    <tableColumn id="2" xr3:uid="{69FC24B9-B980-42DE-9672-CCD44B1430D5}" name="Number of employees" totalsRowFunction="sum"/>
    <tableColumn id="3" xr3:uid="{7EE09D84-ABA3-42D1-848E-2FB16686EA4E}" name="Start Time" dataDxfId="84963" totalsRowDxfId="84962"/>
    <tableColumn id="4" xr3:uid="{0730A1A6-5965-4353-B285-6F8C18CC85C5}" name="End Time" dataDxfId="84961" totalsRowDxfId="84960"/>
    <tableColumn id="5" xr3:uid="{57BFCD76-6075-4100-91ED-813DE2E9B128}" name="Break (hrs)" dataDxfId="84959" totalsRowDxfId="84958"/>
    <tableColumn id="6" xr3:uid="{C74EE729-0ECB-4C18-9789-6EF38719EFEE}" name="Hours worked" totalsRowFunction="sum" dataDxfId="84957">
      <calculatedColumnFormula xml:space="preserve"> GU45 * ( ((GW45 - GV45) * 24 ) - GX45 )</calculatedColumnFormula>
    </tableColumn>
  </tableColumns>
  <tableStyleInfo name="TableStyleMedium5" showFirstColumn="0" showLastColumn="0" showRowStripes="1" showColumnStripes="0"/>
</table>
</file>

<file path=xl/tables/table2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8" xr:uid="{10778A34-E278-4243-8209-708658F4F300}" name="Table1214161718192023152224252627283233373839402134353642434445494147505458515510911011111311511912012112231160180181182183184185215234244254264279289" displayName="Table1214161718192023152224252627283233373839402134353642434445494147505458515510911011111311511912012112231160180181182183184185215234244254264279289" ref="GT53:GY58" totalsRowCount="1" headerRowDxfId="84956">
  <tableColumns count="6">
    <tableColumn id="1" xr3:uid="{36DDEC52-01F5-415D-9736-EECD775B91C2}" name="Shift"/>
    <tableColumn id="2" xr3:uid="{F98A3069-3204-4684-97F3-7F66ACA079C3}" name="Number of employees" totalsRowFunction="sum"/>
    <tableColumn id="3" xr3:uid="{1F0D4AB6-633A-40FA-9F38-B44ADA676D6A}" name="Start Time" dataDxfId="84955" totalsRowDxfId="84954"/>
    <tableColumn id="4" xr3:uid="{5D56089A-E449-450D-B10E-905A0CB54731}" name="End Time" dataDxfId="84953" totalsRowDxfId="84952"/>
    <tableColumn id="5" xr3:uid="{CC33E743-D33D-42C5-9527-831500164FE3}" name="Break (hrs)" dataDxfId="84951" totalsRowDxfId="84950"/>
    <tableColumn id="6" xr3:uid="{CF90CF94-868B-45E9-9BD9-069C760E9584}" name="Hours worked" totalsRowFunction="sum" dataDxfId="84949">
      <calculatedColumnFormula xml:space="preserve"> GU54 * ( ((GW54 - GV54) * 24 ) - GX54 )</calculatedColumnFormula>
    </tableColumn>
  </tableColumns>
  <tableStyleInfo name="TableStyleMedium5" showFirstColumn="0" showLastColumn="0" showRowStripes="1" showColumnStripes="0"/>
</table>
</file>

<file path=xl/tables/table2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9" xr:uid="{03265978-F47A-44AF-A7AD-F99732900B9E}" name="Table1214161718192023152224252627283233373839402134353642434445494147505458515510911011111311511912012112231160180181182183184185186216235245255265280290" displayName="Table1214161718192023152224252627283233373839402134353642434445494147505458515510911011111311511912012112231160180181182183184185186216235245255265280290" ref="GT62:GY67" totalsRowCount="1" headerRowDxfId="84948">
  <tableColumns count="6">
    <tableColumn id="1" xr3:uid="{0095902A-14F5-43D7-9A07-F9A0D7379099}" name="Shift"/>
    <tableColumn id="2" xr3:uid="{1B4E11AE-17AB-4BFF-913B-6209A7A32534}" name="Number of employees" totalsRowFunction="sum"/>
    <tableColumn id="3" xr3:uid="{62B0BD07-11E8-4C78-B4AE-69B92BDD988A}" name="Start Time" dataDxfId="84947" totalsRowDxfId="84946"/>
    <tableColumn id="4" xr3:uid="{8C940E40-8610-4B65-A0DD-44EE118B5A0E}" name="End Time" dataDxfId="84945" totalsRowDxfId="84944"/>
    <tableColumn id="5" xr3:uid="{D664539E-3EE2-49AF-A927-77A247AE88C3}" name="Break (hrs)" dataDxfId="84943" totalsRowDxfId="84942"/>
    <tableColumn id="6" xr3:uid="{D118BCB7-6745-41F2-B6DB-92D2537329F4}" name="Hours worked" totalsRowFunction="sum" dataDxfId="84941">
      <calculatedColumnFormula xml:space="preserve"> GU63 * ( ((GW63 - GV63) * 24 ) - GX63 )</calculatedColumnFormula>
    </tableColumn>
  </tableColumns>
  <tableStyleInfo name="TableStyleMedium5" showFirstColumn="0" showLastColumn="0" showRowStripes="1" showColumnStripes="0"/>
</table>
</file>

<file path=xl/tables/table2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0" xr:uid="{051D4440-BE48-415B-ABF5-1360201DF3B8}" name="Table1214161718192023152224252627283233373839402134353642434445494147505458515510911011111311511912012112231160180181182183184185186187217236246256266281291" displayName="Table1214161718192023152224252627283233373839402134353642434445494147505458515510911011111311511912012112231160180181182183184185186187217236246256266281291" ref="GT71:GY76" totalsRowCount="1" headerRowDxfId="84940">
  <tableColumns count="6">
    <tableColumn id="1" xr3:uid="{EC5EDC63-A2BB-4477-B084-021F2E901FBF}" name="Shift"/>
    <tableColumn id="2" xr3:uid="{E850D003-6D12-40DC-8327-520224825E26}" name="Number of employees" totalsRowFunction="sum"/>
    <tableColumn id="3" xr3:uid="{02559177-999F-4C9C-B937-8A6FD078ECE3}" name="Start Time" dataDxfId="84939" totalsRowDxfId="84938"/>
    <tableColumn id="4" xr3:uid="{E14D41C0-A94C-49C4-8854-DD22E73512C9}" name="End Time" dataDxfId="84937" totalsRowDxfId="84936"/>
    <tableColumn id="5" xr3:uid="{A65EA4BF-50AC-4C17-AF7B-19F032D68A92}" name="Break (hrs)" dataDxfId="84935" totalsRowDxfId="84934"/>
    <tableColumn id="6" xr3:uid="{B83BD950-FC5B-44B6-B33D-E86D2FAE544A}" name="Hours worked" totalsRowFunction="sum" dataDxfId="84933">
      <calculatedColumnFormula xml:space="preserve"> GU72 * ( ((GW72 - GV72) * 24 ) - GX72 )</calculatedColumnFormula>
    </tableColumn>
  </tableColumns>
  <tableStyleInfo name="TableStyleMedium5" showFirstColumn="0" showLastColumn="0" showRowStripes="1" showColumnStripes="0"/>
</table>
</file>

<file path=xl/tables/table2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1" xr:uid="{9C30F0C5-701B-4451-A88D-55793E3FDA15}" name="Table1214161718192023152224252627283233373839402134353642434445494147505458515510911011111311511912012112231160180181182183184185186187188218237247257267282292" displayName="Table1214161718192023152224252627283233373839402134353642434445494147505458515510911011111311511912012112231160180181182183184185186187188218237247257267282292" ref="GT80:GY85" totalsRowCount="1" headerRowDxfId="84932">
  <tableColumns count="6">
    <tableColumn id="1" xr3:uid="{5FF244A7-4BE7-478E-801E-4BA3408E2F52}" name="Shift"/>
    <tableColumn id="2" xr3:uid="{CD4A1E39-D560-4FC5-8CA0-742C50B74C96}" name="Number of employees" totalsRowFunction="sum"/>
    <tableColumn id="3" xr3:uid="{4B1607C5-96E5-4722-AFA3-184B1E658339}" name="Start Time" dataDxfId="84931" totalsRowDxfId="84930"/>
    <tableColumn id="4" xr3:uid="{E5C8D8B5-408C-47BF-84FC-67963A280B9D}" name="End Time" dataDxfId="84929" totalsRowDxfId="84928"/>
    <tableColumn id="5" xr3:uid="{82F7456F-97FD-476D-8DD5-C18B7CF9F080}" name="Break (hrs)" dataDxfId="84927" totalsRowDxfId="84926"/>
    <tableColumn id="6" xr3:uid="{29709C7B-9500-49B0-9EF8-881B64C557C3}" name="Hours worked" totalsRowFunction="sum" dataDxfId="84925">
      <calculatedColumnFormula xml:space="preserve"> GU81 * ( ((GW81 - GV81) * 24 ) - GX81 )</calculatedColumnFormula>
    </tableColumn>
  </tableColumns>
  <tableStyleInfo name="TableStyleMedium5" showFirstColumn="0" showLastColumn="0" showRowStripes="1" showColumnStripes="0"/>
</table>
</file>

<file path=xl/tables/table2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3" xr:uid="{0EB7A0D3-1A46-48B0-8416-3FC1605EB04E}" name="Table113" displayName="Table113" ref="P6:R9" totalsRowShown="0" headerRowDxfId="71421" dataDxfId="71420">
  <autoFilter ref="P6:R9" xr:uid="{0EB7A0D3-1A46-48B0-8416-3FC1605EB04E}"/>
  <tableColumns count="3">
    <tableColumn id="1" xr3:uid="{7078D3DA-CA00-439D-AC42-68038E8CD065}" name="Month" dataDxfId="71419"/>
    <tableColumn id="2" xr3:uid="{278289AE-B0AB-4ADA-B76A-EC6A88F23B78}" name="Corrective Maintenance" dataDxfId="71418"/>
    <tableColumn id="3" xr3:uid="{65FCE33F-EA56-481A-A07E-D88D6A6EEF63}" name="Preventive Maintenance" dataDxfId="71417"/>
  </tableColumns>
  <tableStyleInfo name="TableStyleMedium2" showFirstColumn="0" showLastColumn="0" showRowStripes="1" showColumnStripes="0"/>
</table>
</file>

<file path=xl/tables/table2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5" xr:uid="{63750275-6E6D-4C28-8DC1-14EE547E270B}" name="Table115" displayName="Table115" ref="R208:W298" totalsRowShown="0">
  <autoFilter ref="R208:W298" xr:uid="{63750275-6E6D-4C28-8DC1-14EE547E270B}"/>
  <tableColumns count="6">
    <tableColumn id="1" xr3:uid="{76349FAE-11F2-4819-BB87-DC3C0451E3C8}" name="Date" dataDxfId="71416"/>
    <tableColumn id="2" xr3:uid="{AD09C910-5E99-47FA-AC18-3897C2B76130}" name="No. of Workers"/>
    <tableColumn id="3" xr3:uid="{F29158CC-8D89-4D15-8FD9-CF8253126E70}" name="Daily Hours"/>
    <tableColumn id="4" xr3:uid="{0F3C92ED-F6B8-4E06-837C-9462DC4EEC51}" name="Lost Hours"/>
    <tableColumn id="5" xr3:uid="{B40F2CE3-368F-47FD-A8CF-761B204C6312}" name="Daily TSMH"/>
    <tableColumn id="6" xr3:uid="{4BFD83DD-0659-4601-A086-25C71383BAE3}" name="Cumulative TSMH"/>
  </tableColumns>
  <tableStyleInfo name="TableStyleMedium2" showFirstColumn="0" showLastColumn="0" showRowStripes="1" showColumnStripes="0"/>
</table>
</file>

<file path=xl/tables/table2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6" xr:uid="{8BF76903-E4B8-4A11-8B4A-B9B3F5B67078}" name="Table106" displayName="Table106" ref="B51:E54" totalsRowShown="0" headerRowDxfId="71415" dataDxfId="71413" headerRowBorderDxfId="71414" tableBorderDxfId="71412">
  <autoFilter ref="B51:E54" xr:uid="{8BF76903-E4B8-4A11-8B4A-B9B3F5B67078}"/>
  <tableColumns count="4">
    <tableColumn id="1" xr3:uid="{21F71E13-E4B7-41E2-8BFC-D98F6B1670B7}" name="Month" dataDxfId="71411"/>
    <tableColumn id="2" xr3:uid="{52BAE0D7-3BF8-45AA-BBBF-053F38BC74A1}" name="Corrective" dataDxfId="71410"/>
    <tableColumn id="3" xr3:uid="{1F90715C-8DA8-4B59-9400-73B7353BCF7F}" name="Preventive" dataDxfId="71409"/>
    <tableColumn id="4" xr3:uid="{C2D9F5AF-DE7C-4172-992E-2A16456B08B0}" name="Total" dataDxfId="71408"/>
  </tableColumns>
  <tableStyleInfo name="TableStyleMedium2" showFirstColumn="0" showLastColumn="0" showRowStripes="1" showColumnStripes="0"/>
</table>
</file>

<file path=xl/tables/table2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71CDD9E2-751C-4A17-B869-E5BEC1BACC60}" name="Table59" displayName="Table59" ref="F2:K7" totalsRowShown="0" headerRowDxfId="71407" headerRowBorderDxfId="71406" tableBorderDxfId="71405">
  <autoFilter ref="F2:K7" xr:uid="{71CDD9E2-751C-4A17-B869-E5BEC1BACC60}"/>
  <tableColumns count="6">
    <tableColumn id="1" xr3:uid="{BE7D10F9-0982-442E-A34E-201B2DE752EC}" name="Date" dataDxfId="71404"/>
    <tableColumn id="2" xr3:uid="{6E9CAC99-58CF-473B-B56D-75CE2C0B629D}" name="No. of Workers" dataDxfId="71403"/>
    <tableColumn id="3" xr3:uid="{83901747-5D87-4F87-BA42-78E9AB6F1FF4}" name="Daily Hours" dataDxfId="71402"/>
    <tableColumn id="4" xr3:uid="{96B424DA-4D2C-451F-A760-3EE484A3961C}" name="Lost Hours" dataDxfId="71401"/>
    <tableColumn id="5" xr3:uid="{5F5D70F9-A903-44E9-A7EE-C73D33B95F97}" name="Daily TSMH" dataDxfId="71400"/>
    <tableColumn id="6" xr3:uid="{872D111A-F017-46D8-91AF-4564B457BE4F}" name="Cumulative TSMH" dataDxfId="71399"/>
  </tableColumns>
  <tableStyleInfo name="TableStyleMedium2" showFirstColumn="0" showLastColumn="0" showRowStripes="1" showColumnStripes="0"/>
</table>
</file>

<file path=xl/tables/table2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16D3FF7-A59F-4086-B7BD-3C0D807561DF}" name="TBT" displayName="TBT" ref="A1:M1108" totalsRowShown="0" headerRowDxfId="152" dataDxfId="151">
  <autoFilter ref="A1:M1108" xr:uid="{B68219EC-FE91-4098-8101-790EBF704837}"/>
  <tableColumns count="13">
    <tableColumn id="2" xr3:uid="{A2863F33-D88C-4346-BF09-A666A8AEE3F5}" name="Date" dataDxfId="150"/>
    <tableColumn id="14" xr3:uid="{F0D485A8-12EE-4B7D-836A-A40F9F6624F9}" name="Project" dataDxfId="149"/>
    <tableColumn id="5" xr3:uid="{F90E8352-9DD4-48D4-A97F-EA190AF3D15D}" name="Zone" dataDxfId="148"/>
    <tableColumn id="15" xr3:uid="{E608E0A8-F3B7-4652-9B16-C17EECF0A8CA}" name="Shift" dataDxfId="147"/>
    <tableColumn id="7" xr3:uid="{0A6BA7E3-0E63-4638-AD2F-10235B8C4BB7}" name="Work Activity" dataDxfId="146"/>
    <tableColumn id="8" xr3:uid="{6502532A-6F29-4364-AF79-7A8368B7AD69}" name="PTW No." dataDxfId="145"/>
    <tableColumn id="9" xr3:uid="{BB1AFE7B-A403-4FEB-899F-F1D7A5D15502}" name="Operation Summary" dataDxfId="144"/>
    <tableColumn id="10" xr3:uid="{356647BF-33BF-4A22-9BBF-F83E4991EE05}" name="Equipment Summary" dataDxfId="143"/>
    <tableColumn id="11" xr3:uid="{905A451E-B55D-4365-8F2A-30082C7034DB}" name="Safety Topic Discussed" dataDxfId="142"/>
    <tableColumn id="4" xr3:uid="{46060516-E0BD-43B8-BC1B-FAE882B5A14B}" name="Name" dataDxfId="141"/>
    <tableColumn id="12" xr3:uid="{E4567246-6F73-4BA5-A4C6-B8D8F1722675}" name="Company" dataDxfId="140"/>
    <tableColumn id="13" xr3:uid="{24199923-D06E-4B50-BAFE-868ADA38EC21}" name="TBT Conducted by" dataDxfId="139"/>
    <tableColumn id="1" xr3:uid="{93C5910E-EFDD-4224-A8B8-371CA7A61F48}" name="IMI Representative" dataDxfId="138"/>
  </tableColumns>
  <tableStyleInfo name="TableStyleLight21" showFirstColumn="0" showLastColumn="0" showRowStripes="0" showColumnStripes="1"/>
</table>
</file>

<file path=xl/tables/table2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7" xr:uid="{99ACC039-8DA9-4A6A-B3A3-CD378820CD82}" name="Table117" displayName="Table117" ref="P1:Q8" totalsRowShown="0" headerRowDxfId="137" dataDxfId="136">
  <tableColumns count="2">
    <tableColumn id="1" xr3:uid="{66FDFFCC-03A6-4BD0-8254-1209DA35AA4E}" name="Day" dataDxfId="135"/>
    <tableColumn id="2" xr3:uid="{23417ABA-5DAD-4130-A9AA-4184F23190EB}" name="Color Description" dataDxfId="134"/>
  </tableColumns>
  <tableStyleInfo name="TableStyleMedium4" showFirstColumn="0" showLastColumn="0" showRowStripes="1" showColumnStripes="0"/>
</table>
</file>

<file path=xl/tables/table2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E6115A9-6673-4323-994E-417C984EEB87}" name="Table7" displayName="Table7" ref="A1:N3" totalsRowShown="0">
  <autoFilter ref="A1:N3" xr:uid="{DE6115A9-6673-4323-994E-417C984EEB87}"/>
  <tableColumns count="14">
    <tableColumn id="1" xr3:uid="{A300841A-4AA6-4AEC-847B-B178FB65C617}" name="Permit #"/>
    <tableColumn id="12" xr3:uid="{E28EFF2E-741C-4574-8727-B5973433FF6E}" name="Permit Type"/>
    <tableColumn id="2" xr3:uid="{FFC6465C-9D5C-419A-AF71-08A38B116728}" name="Date"/>
    <tableColumn id="3" xr3:uid="{F78ED728-D09C-43D0-8B1B-0FB49035DC5C}" name="Work Involved"/>
    <tableColumn id="4" xr3:uid="{D07A9B30-68A2-4D99-9991-4434E9253A42}" name="Location"/>
    <tableColumn id="5" xr3:uid="{11DEFF2B-F342-4F3B-A420-D5940CEC427E}" name="Description of work"/>
    <tableColumn id="13" xr3:uid="{26FC08FB-0B2C-4CC5-A8A8-6A4A090C4C78}" name="PPE"/>
    <tableColumn id="14" xr3:uid="{714EE6E4-2CA9-4A99-ADFE-32638095D193}" name="Safety Precaution"/>
    <tableColumn id="6" xr3:uid="{0815CAB4-1717-48C9-94E9-825D954D34C7}" name="Permit Issuer - Name"/>
    <tableColumn id="7" xr3:uid="{67D1C57E-D9D3-44A6-B5DF-21CF4E276F00}" name="Permit Issuer - Dept."/>
    <tableColumn id="8" xr3:uid="{7ED77C10-38D3-4524-8E07-7453BB736AF5}" name="Permit Receiver - Name"/>
    <tableColumn id="9" xr3:uid="{653E5C1E-7185-4BE2-A7AB-D320E1CD6771}" name="Permit Controller"/>
    <tableColumn id="10" xr3:uid="{41E320C7-53C6-444D-A49B-B2C9C50E3FB3}" name="Status"/>
    <tableColumn id="11" xr3:uid="{337D1642-E612-46E3-BE75-BEC1AF30E6C5}" name="Remarks"/>
  </tableColumns>
  <tableStyleInfo name="TableStyleMedium2" showFirstColumn="0" showLastColumn="0" showRowStripes="1" showColumnStripes="0"/>
</table>
</file>

<file path=xl/tables/table2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A48810D-D442-463A-BEFA-5DEFDCFEAD1F}" name="Incident" displayName="Incident" ref="A2:AK24" totalsRowShown="0" headerRowDxfId="122" dataDxfId="121">
  <autoFilter ref="A2:AK24" xr:uid="{345B40FD-69E8-4640-9D98-5A7EAAF2C261}"/>
  <tableColumns count="37">
    <tableColumn id="1" xr3:uid="{2EB0824D-621F-4C8A-976E-5CFFDB8CB3FF}" name="#" dataDxfId="120"/>
    <tableColumn id="2" xr3:uid="{91BF9EF2-9081-4B0D-9DC6-BA1CDE1FA493}" name="Report #" dataDxfId="119">
      <calculatedColumnFormula>IF(Incident[[#This Row],[Classification]]="Damage-Only","DAM-"&amp;TEXT(Incident[[#This Row],[Date]],"yy")&amp;"-"&amp;TEXT(Incident[[#This Row],[Date]],"mm")&amp;"-"&amp;TEXT(Incident[[#This Row],[Date]],"dd")&amp;"-"&amp;TEXT(COUNTIF(INDEX(Incident[Classification],1):Incident[[#This Row],[Classification]],Incident[[#This Row],[Classification]]),"000"),
IF(Incident[[#This Row],[Classification]]="Environmental","ENV-"&amp;TEXT(Incident[[#This Row],[Date]],"yy")&amp;"-"&amp;TEXT(Incident[[#This Row],[Date]],"mm")&amp;"-"&amp;TEXT(Incident[[#This Row],[Date]],"dd")&amp;"-"&amp;TEXT(COUNTIF(INDEX(Incident[Classification],1):Incident[[#This Row],[Classification]],Incident[[#This Row],[Classification]]),"000"),
IF(Incident[[#This Row],[Classification]]="Injury","INJ-"&amp;TEXT(Incident[[#This Row],[Date]],"yy")&amp;"-"&amp;TEXT(Incident[[#This Row],[Date]],"mm")&amp;"-"&amp;TEXT(Incident[[#This Row],[Date]],"dd")&amp;"-"&amp;TEXT(COUNTIF(INDEX(Incident[Classification],1):Incident[[#This Row],[Classification]],Incident[[#This Row],[Classification]]),"000"))))</calculatedColumnFormula>
    </tableColumn>
    <tableColumn id="3" xr3:uid="{14269855-FCA5-4057-B16A-672E383BB1F0}" name="Date" dataDxfId="118"/>
    <tableColumn id="4" xr3:uid="{2E3BF479-6745-45F4-850C-68C10C0CB0D5}" name="Day" dataDxfId="117">
      <calculatedColumnFormula>TEXT(Incident[[#This Row],[Date]],"ddd")</calculatedColumnFormula>
    </tableColumn>
    <tableColumn id="5" xr3:uid="{7C077ACA-2101-4864-9FA2-B063A1ED0997}" name="Year" dataDxfId="116">
      <calculatedColumnFormula>TEXT(Incident[[#This Row],[Date]],"yyyy")</calculatedColumnFormula>
    </tableColumn>
    <tableColumn id="6" xr3:uid="{BE08A7BF-675B-40B5-AFA9-99DF8103C1DC}" name="Time" dataDxfId="115"/>
    <tableColumn id="7" xr3:uid="{7F3258BF-FA97-4120-8730-F95429B05D2D}" name="Shift" dataDxfId="114"/>
    <tableColumn id="8" xr3:uid="{777A5829-28B0-4325-85A0-13475BB9F802}" name="Description" dataDxfId="113"/>
    <tableColumn id="9" xr3:uid="{288F101E-1FDA-436A-BA15-A331BF893D12}" name="Event/ Exposure/ Cause" dataDxfId="112"/>
    <tableColumn id="10" xr3:uid="{11805512-8DD3-4DC5-A3D8-4924055BA758}" name="Classification" dataDxfId="111"/>
    <tableColumn id="11" xr3:uid="{EA2D74CB-1AD5-4106-AB21-8665C975783B}" name="Type" dataDxfId="110"/>
    <tableColumn id="12" xr3:uid="{55C96E08-7B85-4C1A-B086-4A5EE533FD29}" name="Nature of Injury" dataDxfId="109"/>
    <tableColumn id="13" xr3:uid="{D77DAAAF-6F78-401A-BB41-B3BD662D0ADF}" name="Affected Body Part" dataDxfId="108"/>
    <tableColumn id="14" xr3:uid="{176ADD33-578D-4647-9F4F-69B025797C7F}" name="LWD" dataDxfId="107"/>
    <tableColumn id="15" xr3:uid="{4D8F041E-D1D9-4AD3-A807-65CB9FF9490C}" name="ID" dataDxfId="106"/>
    <tableColumn id="16" xr3:uid="{62A2848C-CEE7-4DCB-AE90-1769674D4928}" name="Name of Person/ Involved Equipment" dataDxfId="105"/>
    <tableColumn id="17" xr3:uid="{F465180F-D2B5-473D-ACEC-761B2B5A87AF}" name="Designation" dataDxfId="104"/>
    <tableColumn id="18" xr3:uid="{EE0E4BD2-2805-4648-8330-97C6959CC6B1}" name="Department" dataDxfId="103"/>
    <tableColumn id="19" xr3:uid="{E21CF395-66B4-467E-A878-CF3F433EE90D}" name="Age" dataDxfId="102"/>
    <tableColumn id="20" xr3:uid="{75AFFB2A-E453-4498-8343-89D56D19C78D}" name="D.O.J" dataDxfId="101"/>
    <tableColumn id="21" xr3:uid="{F1F7EB9F-758D-4175-8AC5-073786257683}" name="Location" dataDxfId="100"/>
    <tableColumn id="22" xr3:uid="{27F1F038-5DC5-4AC9-8595-D9E56CDEBE60}" name="Area" dataDxfId="99"/>
    <tableColumn id="23" xr3:uid="{0FF0C31D-066E-41D9-8C95-6784139504EC}" name="Plant/ Equipment/ Tool" dataDxfId="98"/>
    <tableColumn id="24" xr3:uid="{807FD1B7-E76C-4914-9EBB-4C51B9D0FF2D}" name="Direct Cause" dataDxfId="97"/>
    <tableColumn id="25" xr3:uid="{9C2141B6-06CE-4971-8BCC-49EAF0B5F583}" name="Root Causes" dataDxfId="96"/>
    <tableColumn id="26" xr3:uid="{3BF6A81C-2CAE-4C6F-A0B5-8BA526747487}" name="Report Submitted " dataDxfId="95"/>
    <tableColumn id="27" xr3:uid="{9DE6F0B5-234F-4509-92CB-7B2B17C1BAB2}" name="Notes/ Remarks" dataDxfId="94"/>
    <tableColumn id="28" xr3:uid="{73517924-8FB7-4AED-9277-248F4C135902}" name="Cost of Investigation and Reporting" dataDxfId="93"/>
    <tableColumn id="29" xr3:uid="{590F8121-9F22-4530-8D45-7EFE7551CA9D}" name="Cost of Medicine " dataDxfId="92"/>
    <tableColumn id="30" xr3:uid="{BD4B16FB-52C4-4CCE-97D2-BFA6AAD1A7AA}" name="Cost of LWD" dataDxfId="91"/>
    <tableColumn id="31" xr3:uid="{C1C3614B-2DE5-4E58-8551-170E29CA8747}" name="Cost of Asset/ Material/ Pallet" dataDxfId="90"/>
    <tableColumn id="32" xr3:uid="{A4174B0C-4660-4407-BF48-66D2FB85A293}" name="Time consumed for cleaning" dataDxfId="89"/>
    <tableColumn id="33" xr3:uid="{70E85C35-565F-4211-9D5F-74B07325DF05}" name="Total Cost" dataDxfId="88">
      <calculatedColumnFormula>SUM(Incident[[#This Row],[Cost of Investigation and Reporting]:[Time consumed for cleaning]])</calculatedColumnFormula>
    </tableColumn>
    <tableColumn id="34" xr3:uid="{BFF21E4B-2C78-4B8E-A98F-824599DA88B2}" name="Likelihood" dataDxfId="87"/>
    <tableColumn id="35" xr3:uid="{649B71AB-BC27-4C12-A7B0-FE85D6856E31}" name="Severity" dataDxfId="86"/>
    <tableColumn id="36" xr3:uid="{7F4C3D00-8C6A-42C8-9608-C9D366A329B6}" name="RA Score" dataDxfId="85">
      <calculatedColumnFormula>IF(OR(Incident[[#This Row],[Severity]]="",Incident[[#This Row],[Likelihood]]=""),"",Incident[[#This Row],[Severity]]*Incident[[#This Row],[Likelihood]])</calculatedColumnFormula>
    </tableColumn>
    <tableColumn id="37" xr3:uid="{F6B91323-EFD8-45DE-93B8-9ED47CF58A49}" name="RA Level" dataDxfId="84">
      <calculatedColumnFormula>IF(Incident[[#This Row],[RA Score]]&lt;=7,"Low",IF(AND(Incident[[#This Row],[RA Score]]&gt;7,Incident[[#This Row],[RA Score]]&lt;=15),"Moderate","High"))</calculatedColumnFormula>
    </tableColumn>
  </tableColumns>
  <tableStyleInfo name="TableStyleMedium22" showFirstColumn="0" showLastColumn="0" showRowStripes="1" showColumnStripes="0"/>
</table>
</file>

<file path=xl/tables/table2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EA9ED3D-878A-411C-8D27-3C2D7C4BF68E}" name="Table8" displayName="Table8" ref="A1:N7" totalsRowShown="0" headerRowDxfId="76" dataDxfId="74" headerRowBorderDxfId="75" tableBorderDxfId="73">
  <autoFilter ref="A1:N7" xr:uid="{7EA9ED3D-878A-411C-8D27-3C2D7C4BF68E}"/>
  <tableColumns count="14">
    <tableColumn id="1" xr3:uid="{43E72A26-9827-4B97-A198-D6D91195038C}" name="OBS No." dataDxfId="72">
      <calculatedColumnFormula>"HSE-OBS-"&amp;TEXT(ROW()-1,"0000")</calculatedColumnFormula>
    </tableColumn>
    <tableColumn id="2" xr3:uid="{67AF0E65-A7F0-4ABF-8BB7-A8E1C96D402E}" name="Date" dataDxfId="71"/>
    <tableColumn id="16" xr3:uid="{21370996-237C-45F8-A9A5-3F46A3ED052D}" name="Classification" dataDxfId="70"/>
    <tableColumn id="3" xr3:uid="{DD269166-79C5-4732-A558-227FE3564359}" name="Reported By" dataDxfId="69"/>
    <tableColumn id="4" xr3:uid="{AEE65007-8E9D-451B-BDC1-986DEBFBE6B3}" name="Location" dataDxfId="68"/>
    <tableColumn id="5" xr3:uid="{271AE08C-D226-4034-97AF-B8BAD76FE76B}" name="Subject" dataDxfId="67"/>
    <tableColumn id="6" xr3:uid="{17B133A5-433A-4ED4-A1B2-8FB0345E8575}" name="OBS Details" dataDxfId="66"/>
    <tableColumn id="7" xr3:uid="{EAF3D3FD-715C-4AE5-A0E5-2EBA5D8169EB}" name="Responsible" dataDxfId="65"/>
    <tableColumn id="13" xr3:uid="{70EB09EF-3622-4860-B674-2798E2A5F834}" name="Category" dataDxfId="64"/>
    <tableColumn id="8" xr3:uid="{B4A93334-4524-4428-84E9-364365D096CB}" name="Risk Assessment" dataDxfId="63"/>
    <tableColumn id="9" xr3:uid="{246BC588-AE58-4A5A-B4E3-8A67FB4DA56F}" name="Requirements" dataDxfId="62"/>
    <tableColumn id="10" xr3:uid="{28C1F631-B7CF-4819-82CB-9072A5B14021}" name="Status" dataDxfId="61"/>
    <tableColumn id="11" xr3:uid="{83A398CD-49DD-443B-9B4B-B8FFAD38DD1F}" name="Closure Date" dataDxfId="60"/>
    <tableColumn id="15" xr3:uid="{9551A49C-3112-4F15-9B47-D1A7BF34555D}" name="Follow-Up Actions" dataDxfId="59"/>
  </tableColumns>
  <tableStyleInfo name="TableStyleMedium22" showFirstColumn="0" showLastColumn="0" showRowStripes="1" showColumnStripes="0"/>
</table>
</file>

<file path=xl/tables/table2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AFB6F3C-34CA-40B7-A740-22E49C2EAE4C}" name="Table10" displayName="Table10" ref="A5:Q20" totalsRowShown="0" headerRowDxfId="54">
  <autoFilter ref="A5:Q20" xr:uid="{FAFB6F3C-34CA-40B7-A740-22E49C2EAE4C}"/>
  <tableColumns count="17">
    <tableColumn id="1" xr3:uid="{62CCA318-5873-43F5-B037-CA296512F949}" name="Classification"/>
    <tableColumn id="2" xr3:uid="{0C9CE1D4-1E52-4DBB-924E-E28A6BB38540}" name="Galvanization Iron" dataDxfId="53">
      <calculatedColumnFormula>COUNTIFS(Incident[Type],Table10[[#This Row],[Classification]],Incident[Location],Table10[[#Headers],[Galvanization Iron]])</calculatedColumnFormula>
    </tableColumn>
    <tableColumn id="3" xr3:uid="{5D8E2F75-C6CD-4C9C-BD13-1516CC4B0261}" name="Low Relaxation Prestressed Concrete Strand" dataDxfId="52"/>
    <tableColumn id="4" xr3:uid="{2E366C59-620B-4301-9BBC-A15008DCD01C}" name="Maintenance"/>
    <tableColumn id="5" xr3:uid="{F66231CA-86EE-4D38-B688-0542FAC57047}" name="Pickling"/>
    <tableColumn id="6" xr3:uid="{2ABD6C18-4198-4C69-A77B-F07534E37C34}" name="Raw Material Shed"/>
    <tableColumn id="7" xr3:uid="{F5AC9722-0BD0-4D37-8ADF-44DB9C5E5ED3}" name="Wire Mesh"/>
    <tableColumn id="8" xr3:uid="{1B879386-530F-4055-BE1C-FC4FE7C18B70}" name="Steel Bar"/>
    <tableColumn id="9" xr3:uid="{1FE7F8F7-7205-41B4-8B73-9D774DC6BB36}" name="Stainless Steel Plant"/>
    <tableColumn id="10" xr3:uid="{ACC656BA-CCB1-4232-8FDD-9724EB84D34C}" name="Polyvinyl Chloride"/>
    <tableColumn id="11" xr3:uid="{0039C036-7194-4407-9539-AB11BA58945C}" name="Prestress Concrete Wire Drawing"/>
    <tableColumn id="12" xr3:uid="{AA609B1D-06ED-46F5-A495-7D0DE71D643A}" name="Steel Administration Building"/>
    <tableColumn id="13" xr3:uid="{536CC00B-79C9-42F6-BB62-0CEC6BC60773}" name="Yard"/>
    <tableColumn id="14" xr3:uid="{C553A131-BB42-468F-BA3A-5BCDDE37723B}" name="PVC"/>
    <tableColumn id="15" xr3:uid="{F3646125-5EC8-420B-9ABF-FA293730B20C}" name="Canteen"/>
    <tableColumn id="16" xr3:uid="{3315860E-8002-49D1-BEA6-8F5DA8C0607F}" name="QA/QC"/>
    <tableColumn id="17" xr3:uid="{657623A0-3005-4F6A-8EFD-FA4C756D10EA}" name="TOTAL" dataDxfId="51">
      <calculatedColumnFormula>SUM(Table10[[#This Row],[Galvanization Iron]:[QA/QC]])</calculatedColumnFormula>
    </tableColumn>
  </tableColumns>
  <tableStyleInfo name="TableStyleMedium2" showFirstColumn="0" showLastColumn="0" showRowStripes="1" showColumnStripes="0"/>
</table>
</file>

<file path=xl/tables/table2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76CD2A8A-9FB2-4507-816A-A90FCFF745A1}" name="Table29" displayName="Table29" ref="A21:J33" totalsRowShown="0" headerRowDxfId="22">
  <tableColumns count="10">
    <tableColumn id="1" xr3:uid="{5AD8E433-CFB1-4C2B-84A1-7E856B754461}" name="No." dataDxfId="21"/>
    <tableColumn id="2" xr3:uid="{08F6BFF7-7A10-48A3-BB71-B5B27E10400F}" name="Activity" dataDxfId="20"/>
    <tableColumn id="3" xr3:uid="{6AF55845-B51E-4A83-8510-051F5A92CBEF}" name="Potential Hazards" dataDxfId="19"/>
    <tableColumn id="4" xr3:uid="{962786C3-080F-4A9E-887A-B3D57CB5BF20}" name="Severity (Before)" dataDxfId="18"/>
    <tableColumn id="5" xr3:uid="{E1470E86-C0B2-4902-AFC7-B972B2D081C0}" name="Likelihood (Before)" dataDxfId="17"/>
    <tableColumn id="6" xr3:uid="{9314D50A-ED6A-41FF-AB3F-24AEA8676265}" name="Risk (Before)" dataDxfId="16"/>
    <tableColumn id="7" xr3:uid="{11287572-98C3-449B-82F6-7C505BDB0518}" name="Control Measures" dataDxfId="15"/>
    <tableColumn id="8" xr3:uid="{8072F6C4-6081-4865-AA21-AB8A175EAAAC}" name="Severity (After)" dataDxfId="14"/>
    <tableColumn id="9" xr3:uid="{E64A8FAD-EBF0-4420-81C4-7EB71ABF6582}" name="Likelihood (After)" dataDxfId="13"/>
    <tableColumn id="10" xr3:uid="{B08554C8-7B23-417E-AA84-4F4A1CFE7912}" name="Risk (After)" dataDxfId="12"/>
  </tableColumns>
  <tableStyleInfo name="TableStyleMedium22" showFirstColumn="0" showLastColumn="0" showRowStripes="1" showColumnStripes="0"/>
</table>
</file>

<file path=xl/tables/table2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724D69CA-4531-476A-BB11-12A10E9DF7FC}" name="Safetystatistics" displayName="Safetystatistics" ref="A1:N3" totalsRowShown="0" headerRowDxfId="11">
  <autoFilter ref="A1:N3" xr:uid="{724D69CA-4531-476A-BB11-12A10E9DF7FC}"/>
  <tableColumns count="14">
    <tableColumn id="1" xr3:uid="{D4EBFBE7-BD3C-40A7-9832-2943C2C7E2FB}" name="Year" dataDxfId="10"/>
    <tableColumn id="2" xr3:uid="{9CF7CA39-094F-4C05-9BBE-3190002ADAC2}" name="All" dataDxfId="9">
      <calculatedColumnFormula>COUNTIFS(Incident[Classification],"injury",Incident[Year],YEAR(Safetystatistics[[#This Row],[Year]]))</calculatedColumnFormula>
    </tableColumn>
    <tableColumn id="3" xr3:uid="{D59AE11B-6F38-4478-B6F2-30F33341664F}" name="LTI" dataDxfId="8">
      <calculatedColumnFormula>COUNTIFS(Incident[Type],"LTI",Incident[Year],YEAR(Safetystatistics[[#This Row],[Year]]))</calculatedColumnFormula>
    </tableColumn>
    <tableColumn id="4" xr3:uid="{6F6E89B6-2AAF-4613-B8EA-2FD199EF5EE6}" name="LWDs" dataDxfId="7">
      <calculatedColumnFormula>SUMIFS(Incident[LWD],Incident[Year],YEAR(Safetystatistics[[#This Row],[Year]]))</calculatedColumnFormula>
    </tableColumn>
    <tableColumn id="5" xr3:uid="{A8E2FCDF-7B85-4F06-AAF3-C0D15418D1A3}" name="Employees">
      <calculatedColumnFormula>COUNTA(Employees[ID])</calculatedColumnFormula>
    </tableColumn>
    <tableColumn id="6" xr3:uid="{6A59CB50-283C-4F25-B812-DEFD8F3D62D7}" name="Hours Worked">
      <calculatedColumnFormula>Safetystatistics[[#This Row],[Employees]]*8*6*52-Safetystatistics[[#This Row],[LWDs]]*8</calculatedColumnFormula>
    </tableColumn>
    <tableColumn id="7" xr3:uid="{7EED4F4C-64E0-4001-9218-D6E2C1568AE3}" name="LTIFR" dataDxfId="6">
      <calculatedColumnFormula>Safetystatistics[[#This Row],[LTI]]/Safetystatistics[[#This Row],[Hours Worked]]*1000000</calculatedColumnFormula>
    </tableColumn>
    <tableColumn id="8" xr3:uid="{24C693F5-8B2B-4D16-877A-6046B32AE3D7}" name="LTIFR Benchmark"/>
    <tableColumn id="9" xr3:uid="{FCD0D48B-1145-478C-8A19-FDAD5E734B22}" name="AIR" dataDxfId="5">
      <calculatedColumnFormula>Safetystatistics[[#This Row],[All]]/Safetystatistics[[#This Row],[Hours Worked]]*200000</calculatedColumnFormula>
    </tableColumn>
    <tableColumn id="10" xr3:uid="{ED15151B-C5D7-456C-AD30-87FFFE6606FC}" name="AIR Benchmark"/>
    <tableColumn id="11" xr3:uid="{C246E46F-2EDB-40F2-B6E1-2DC2F3B10D9F}" name="SR" dataDxfId="4">
      <calculatedColumnFormula>Safetystatistics[[#This Row],[LWDs]]/Safetystatistics[[#This Row],[Hours Worked]]*200000</calculatedColumnFormula>
    </tableColumn>
    <tableColumn id="12" xr3:uid="{A2D57104-8B9B-46A0-B5F6-535BC3236A93}" name="Injuries Cost" dataDxfId="3">
      <calculatedColumnFormula>SUMIFS(Incident[Total Cost],Incident[Classification],"Injury",Incident[Year],YEAR(Safetystatistics[[#This Row],[Year]]))</calculatedColumnFormula>
    </tableColumn>
    <tableColumn id="13" xr3:uid="{68D4EB7E-06B4-4AE4-BBFD-B0E83477E3BF}" name="Damage Cost" dataDxfId="2">
      <calculatedColumnFormula>SUMIFS(Incident[Total Cost],Incident[Classification],"Damage-Only",Incident[Year],YEAR(Safetystatistics[[#This Row],[Year]]))</calculatedColumnFormula>
    </tableColumn>
    <tableColumn id="14" xr3:uid="{C15B1A74-44EC-4700-9AFD-8F53F90E2A4E}" name="Environmental Cost" dataDxfId="1">
      <calculatedColumnFormula>SUMIFS(Incident[Total Cost],Incident[Classification],"Environmental",Incident[Year],YEAR(Safetystatistics[[#This Row],[Year]]))</calculatedColumnFormula>
    </tableColumn>
  </tableColumns>
  <tableStyleInfo name="TableStyleMedium2" showFirstColumn="0" showLastColumn="0" showRowStripes="1" showColumnStripes="0"/>
</table>
</file>

<file path=xl/tables/table2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897A4D1-7AF8-4ADC-95DA-86BC5E5F698B}" name="Categories1" displayName="Categories1" ref="A1:L32" totalsRowShown="0" headerRowDxfId="0">
  <autoFilter ref="A1:L32" xr:uid="{4897A4D1-7AF8-4ADC-95DA-86BC5E5F698B}"/>
  <sortState xmlns:xlrd2="http://schemas.microsoft.com/office/spreadsheetml/2017/richdata2" ref="A2:K32">
    <sortCondition ref="G2:G32"/>
  </sortState>
  <tableColumns count="12">
    <tableColumn id="1" xr3:uid="{5BBCD08E-A36F-443E-A273-EB04EDD946DF}" name="Classification"/>
    <tableColumn id="2" xr3:uid="{05C94C13-43EF-47FE-BAB2-7F1852612C6D}" name="Injury"/>
    <tableColumn id="3" xr3:uid="{34255307-5D6E-45B1-BE96-F93E10D3415F}" name="Damage-Only"/>
    <tableColumn id="4" xr3:uid="{1DB56FF6-49E5-4753-B87D-492A56973392}" name="Environmental"/>
    <tableColumn id="5" xr3:uid="{611C3FBF-64F7-42C2-8091-2330BC8ABBF5}" name="Nature of Injury"/>
    <tableColumn id="6" xr3:uid="{459034A1-5D00-46C6-8678-CFC1CA09C24C}" name="Agent"/>
    <tableColumn id="7" xr3:uid="{BE6DB8B2-B6DC-4A80-BDAA-96600B988C05}" name="Affected Body Part"/>
    <tableColumn id="8" xr3:uid="{47FD1592-054C-410B-AF06-CB7C29BB5DCD}" name="Root Cause"/>
    <tableColumn id="9" xr3:uid="{EDB96C56-F4E0-47AC-8902-517F190E3F07}" name="Department"/>
    <tableColumn id="10" xr3:uid="{BD55B271-1D88-493E-861C-7BF75E5FB0CA}" name="Location"/>
    <tableColumn id="11" xr3:uid="{F565BE02-2E9D-4FFA-B1D6-D65685153811}" name="OBS Categories"/>
    <tableColumn id="12" xr3:uid="{BD78B72C-AE66-40CA-A3E7-35BA3CB20782}" name="N/A"/>
  </tableColumns>
  <tableStyleInfo name="TableStyleMedium2" showFirstColumn="0" showLastColumn="0" showRowStripes="1" showColumnStripes="0"/>
</table>
</file>

<file path=xl/tables/table2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93659B69-C97F-47A4-B040-FB1BE94199AC}" name="Table56" displayName="Table56" ref="A1:A979" totalsRowShown="0">
  <autoFilter ref="A1:A979" xr:uid="{93659B69-C97F-47A4-B040-FB1BE94199AC}"/>
  <tableColumns count="1">
    <tableColumn id="1" xr3:uid="{D17F2A91-1CEF-4DEC-92DE-5FDEED256FDA}" name="Names"/>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17" Type="http://schemas.openxmlformats.org/officeDocument/2006/relationships/table" Target="../tables/table119.xml"/><Relationship Id="rId21" Type="http://schemas.openxmlformats.org/officeDocument/2006/relationships/table" Target="../tables/table23.xml"/><Relationship Id="rId42" Type="http://schemas.openxmlformats.org/officeDocument/2006/relationships/table" Target="../tables/table44.xml"/><Relationship Id="rId63" Type="http://schemas.openxmlformats.org/officeDocument/2006/relationships/table" Target="../tables/table65.xml"/><Relationship Id="rId84" Type="http://schemas.openxmlformats.org/officeDocument/2006/relationships/table" Target="../tables/table86.xml"/><Relationship Id="rId138" Type="http://schemas.openxmlformats.org/officeDocument/2006/relationships/table" Target="../tables/table140.xml"/><Relationship Id="rId159" Type="http://schemas.openxmlformats.org/officeDocument/2006/relationships/table" Target="../tables/table161.xml"/><Relationship Id="rId170" Type="http://schemas.openxmlformats.org/officeDocument/2006/relationships/table" Target="../tables/table172.xml"/><Relationship Id="rId191" Type="http://schemas.openxmlformats.org/officeDocument/2006/relationships/table" Target="../tables/table193.xml"/><Relationship Id="rId205" Type="http://schemas.openxmlformats.org/officeDocument/2006/relationships/table" Target="../tables/table207.xml"/><Relationship Id="rId226" Type="http://schemas.openxmlformats.org/officeDocument/2006/relationships/table" Target="../tables/table228.xml"/><Relationship Id="rId247" Type="http://schemas.openxmlformats.org/officeDocument/2006/relationships/table" Target="../tables/table249.xml"/><Relationship Id="rId107" Type="http://schemas.openxmlformats.org/officeDocument/2006/relationships/table" Target="../tables/table109.xml"/><Relationship Id="rId11" Type="http://schemas.openxmlformats.org/officeDocument/2006/relationships/table" Target="../tables/table13.xml"/><Relationship Id="rId32" Type="http://schemas.openxmlformats.org/officeDocument/2006/relationships/table" Target="../tables/table34.xml"/><Relationship Id="rId53" Type="http://schemas.openxmlformats.org/officeDocument/2006/relationships/table" Target="../tables/table55.xml"/><Relationship Id="rId74" Type="http://schemas.openxmlformats.org/officeDocument/2006/relationships/table" Target="../tables/table76.xml"/><Relationship Id="rId128" Type="http://schemas.openxmlformats.org/officeDocument/2006/relationships/table" Target="../tables/table130.xml"/><Relationship Id="rId149" Type="http://schemas.openxmlformats.org/officeDocument/2006/relationships/table" Target="../tables/table151.xml"/><Relationship Id="rId5" Type="http://schemas.openxmlformats.org/officeDocument/2006/relationships/table" Target="../tables/table7.xml"/><Relationship Id="rId95" Type="http://schemas.openxmlformats.org/officeDocument/2006/relationships/table" Target="../tables/table97.xml"/><Relationship Id="rId160" Type="http://schemas.openxmlformats.org/officeDocument/2006/relationships/table" Target="../tables/table162.xml"/><Relationship Id="rId181" Type="http://schemas.openxmlformats.org/officeDocument/2006/relationships/table" Target="../tables/table183.xml"/><Relationship Id="rId216" Type="http://schemas.openxmlformats.org/officeDocument/2006/relationships/table" Target="../tables/table218.xml"/><Relationship Id="rId237" Type="http://schemas.openxmlformats.org/officeDocument/2006/relationships/table" Target="../tables/table239.xml"/><Relationship Id="rId22" Type="http://schemas.openxmlformats.org/officeDocument/2006/relationships/table" Target="../tables/table24.xml"/><Relationship Id="rId43" Type="http://schemas.openxmlformats.org/officeDocument/2006/relationships/table" Target="../tables/table45.xml"/><Relationship Id="rId64" Type="http://schemas.openxmlformats.org/officeDocument/2006/relationships/table" Target="../tables/table66.xml"/><Relationship Id="rId118" Type="http://schemas.openxmlformats.org/officeDocument/2006/relationships/table" Target="../tables/table120.xml"/><Relationship Id="rId139" Type="http://schemas.openxmlformats.org/officeDocument/2006/relationships/table" Target="../tables/table141.xml"/><Relationship Id="rId85" Type="http://schemas.openxmlformats.org/officeDocument/2006/relationships/table" Target="../tables/table87.xml"/><Relationship Id="rId150" Type="http://schemas.openxmlformats.org/officeDocument/2006/relationships/table" Target="../tables/table152.xml"/><Relationship Id="rId171" Type="http://schemas.openxmlformats.org/officeDocument/2006/relationships/table" Target="../tables/table173.xml"/><Relationship Id="rId192" Type="http://schemas.openxmlformats.org/officeDocument/2006/relationships/table" Target="../tables/table194.xml"/><Relationship Id="rId206" Type="http://schemas.openxmlformats.org/officeDocument/2006/relationships/table" Target="../tables/table208.xml"/><Relationship Id="rId227" Type="http://schemas.openxmlformats.org/officeDocument/2006/relationships/table" Target="../tables/table229.xml"/><Relationship Id="rId248" Type="http://schemas.openxmlformats.org/officeDocument/2006/relationships/table" Target="../tables/table250.xml"/><Relationship Id="rId12" Type="http://schemas.openxmlformats.org/officeDocument/2006/relationships/table" Target="../tables/table14.xml"/><Relationship Id="rId33" Type="http://schemas.openxmlformats.org/officeDocument/2006/relationships/table" Target="../tables/table35.xml"/><Relationship Id="rId108" Type="http://schemas.openxmlformats.org/officeDocument/2006/relationships/table" Target="../tables/table110.xml"/><Relationship Id="rId129" Type="http://schemas.openxmlformats.org/officeDocument/2006/relationships/table" Target="../tables/table131.xml"/><Relationship Id="rId54" Type="http://schemas.openxmlformats.org/officeDocument/2006/relationships/table" Target="../tables/table56.xml"/><Relationship Id="rId75" Type="http://schemas.openxmlformats.org/officeDocument/2006/relationships/table" Target="../tables/table77.xml"/><Relationship Id="rId96" Type="http://schemas.openxmlformats.org/officeDocument/2006/relationships/table" Target="../tables/table98.xml"/><Relationship Id="rId140" Type="http://schemas.openxmlformats.org/officeDocument/2006/relationships/table" Target="../tables/table142.xml"/><Relationship Id="rId161" Type="http://schemas.openxmlformats.org/officeDocument/2006/relationships/table" Target="../tables/table163.xml"/><Relationship Id="rId182" Type="http://schemas.openxmlformats.org/officeDocument/2006/relationships/table" Target="../tables/table184.xml"/><Relationship Id="rId217" Type="http://schemas.openxmlformats.org/officeDocument/2006/relationships/table" Target="../tables/table219.xml"/><Relationship Id="rId6" Type="http://schemas.openxmlformats.org/officeDocument/2006/relationships/table" Target="../tables/table8.xml"/><Relationship Id="rId238" Type="http://schemas.openxmlformats.org/officeDocument/2006/relationships/table" Target="../tables/table240.xml"/><Relationship Id="rId23" Type="http://schemas.openxmlformats.org/officeDocument/2006/relationships/table" Target="../tables/table25.xml"/><Relationship Id="rId119" Type="http://schemas.openxmlformats.org/officeDocument/2006/relationships/table" Target="../tables/table121.xml"/><Relationship Id="rId44" Type="http://schemas.openxmlformats.org/officeDocument/2006/relationships/table" Target="../tables/table46.xml"/><Relationship Id="rId65" Type="http://schemas.openxmlformats.org/officeDocument/2006/relationships/table" Target="../tables/table67.xml"/><Relationship Id="rId86" Type="http://schemas.openxmlformats.org/officeDocument/2006/relationships/table" Target="../tables/table88.xml"/><Relationship Id="rId130" Type="http://schemas.openxmlformats.org/officeDocument/2006/relationships/table" Target="../tables/table132.xml"/><Relationship Id="rId151" Type="http://schemas.openxmlformats.org/officeDocument/2006/relationships/table" Target="../tables/table153.xml"/><Relationship Id="rId172" Type="http://schemas.openxmlformats.org/officeDocument/2006/relationships/table" Target="../tables/table174.xml"/><Relationship Id="rId193" Type="http://schemas.openxmlformats.org/officeDocument/2006/relationships/table" Target="../tables/table195.xml"/><Relationship Id="rId207" Type="http://schemas.openxmlformats.org/officeDocument/2006/relationships/table" Target="../tables/table209.xml"/><Relationship Id="rId228" Type="http://schemas.openxmlformats.org/officeDocument/2006/relationships/table" Target="../tables/table230.xml"/><Relationship Id="rId249" Type="http://schemas.openxmlformats.org/officeDocument/2006/relationships/table" Target="../tables/table251.xml"/><Relationship Id="rId13" Type="http://schemas.openxmlformats.org/officeDocument/2006/relationships/table" Target="../tables/table15.xml"/><Relationship Id="rId109" Type="http://schemas.openxmlformats.org/officeDocument/2006/relationships/table" Target="../tables/table111.xml"/><Relationship Id="rId34" Type="http://schemas.openxmlformats.org/officeDocument/2006/relationships/table" Target="../tables/table36.xml"/><Relationship Id="rId55" Type="http://schemas.openxmlformats.org/officeDocument/2006/relationships/table" Target="../tables/table57.xml"/><Relationship Id="rId76" Type="http://schemas.openxmlformats.org/officeDocument/2006/relationships/table" Target="../tables/table78.xml"/><Relationship Id="rId97" Type="http://schemas.openxmlformats.org/officeDocument/2006/relationships/table" Target="../tables/table99.xml"/><Relationship Id="rId120" Type="http://schemas.openxmlformats.org/officeDocument/2006/relationships/table" Target="../tables/table122.xml"/><Relationship Id="rId141" Type="http://schemas.openxmlformats.org/officeDocument/2006/relationships/table" Target="../tables/table143.xml"/><Relationship Id="rId7" Type="http://schemas.openxmlformats.org/officeDocument/2006/relationships/table" Target="../tables/table9.xml"/><Relationship Id="rId162" Type="http://schemas.openxmlformats.org/officeDocument/2006/relationships/table" Target="../tables/table164.xml"/><Relationship Id="rId183" Type="http://schemas.openxmlformats.org/officeDocument/2006/relationships/table" Target="../tables/table185.xml"/><Relationship Id="rId218" Type="http://schemas.openxmlformats.org/officeDocument/2006/relationships/table" Target="../tables/table220.xml"/><Relationship Id="rId239" Type="http://schemas.openxmlformats.org/officeDocument/2006/relationships/table" Target="../tables/table241.xml"/><Relationship Id="rId250" Type="http://schemas.openxmlformats.org/officeDocument/2006/relationships/table" Target="../tables/table252.xml"/><Relationship Id="rId24" Type="http://schemas.openxmlformats.org/officeDocument/2006/relationships/table" Target="../tables/table26.xml"/><Relationship Id="rId45" Type="http://schemas.openxmlformats.org/officeDocument/2006/relationships/table" Target="../tables/table47.xml"/><Relationship Id="rId66" Type="http://schemas.openxmlformats.org/officeDocument/2006/relationships/table" Target="../tables/table68.xml"/><Relationship Id="rId87" Type="http://schemas.openxmlformats.org/officeDocument/2006/relationships/table" Target="../tables/table89.xml"/><Relationship Id="rId110" Type="http://schemas.openxmlformats.org/officeDocument/2006/relationships/table" Target="../tables/table112.xml"/><Relationship Id="rId131" Type="http://schemas.openxmlformats.org/officeDocument/2006/relationships/table" Target="../tables/table133.xml"/><Relationship Id="rId152" Type="http://schemas.openxmlformats.org/officeDocument/2006/relationships/table" Target="../tables/table154.xml"/><Relationship Id="rId173" Type="http://schemas.openxmlformats.org/officeDocument/2006/relationships/table" Target="../tables/table175.xml"/><Relationship Id="rId194" Type="http://schemas.openxmlformats.org/officeDocument/2006/relationships/table" Target="../tables/table196.xml"/><Relationship Id="rId208" Type="http://schemas.openxmlformats.org/officeDocument/2006/relationships/table" Target="../tables/table210.xml"/><Relationship Id="rId229" Type="http://schemas.openxmlformats.org/officeDocument/2006/relationships/table" Target="../tables/table231.xml"/><Relationship Id="rId240" Type="http://schemas.openxmlformats.org/officeDocument/2006/relationships/table" Target="../tables/table242.xml"/><Relationship Id="rId14" Type="http://schemas.openxmlformats.org/officeDocument/2006/relationships/table" Target="../tables/table16.xml"/><Relationship Id="rId35" Type="http://schemas.openxmlformats.org/officeDocument/2006/relationships/table" Target="../tables/table37.xml"/><Relationship Id="rId56" Type="http://schemas.openxmlformats.org/officeDocument/2006/relationships/table" Target="../tables/table58.xml"/><Relationship Id="rId77" Type="http://schemas.openxmlformats.org/officeDocument/2006/relationships/table" Target="../tables/table79.xml"/><Relationship Id="rId100" Type="http://schemas.openxmlformats.org/officeDocument/2006/relationships/table" Target="../tables/table102.xml"/><Relationship Id="rId8" Type="http://schemas.openxmlformats.org/officeDocument/2006/relationships/table" Target="../tables/table10.xml"/><Relationship Id="rId98" Type="http://schemas.openxmlformats.org/officeDocument/2006/relationships/table" Target="../tables/table100.xml"/><Relationship Id="rId121" Type="http://schemas.openxmlformats.org/officeDocument/2006/relationships/table" Target="../tables/table123.xml"/><Relationship Id="rId142" Type="http://schemas.openxmlformats.org/officeDocument/2006/relationships/table" Target="../tables/table144.xml"/><Relationship Id="rId163" Type="http://schemas.openxmlformats.org/officeDocument/2006/relationships/table" Target="../tables/table165.xml"/><Relationship Id="rId184" Type="http://schemas.openxmlformats.org/officeDocument/2006/relationships/table" Target="../tables/table186.xml"/><Relationship Id="rId219" Type="http://schemas.openxmlformats.org/officeDocument/2006/relationships/table" Target="../tables/table221.xml"/><Relationship Id="rId230" Type="http://schemas.openxmlformats.org/officeDocument/2006/relationships/table" Target="../tables/table232.xml"/><Relationship Id="rId251" Type="http://schemas.openxmlformats.org/officeDocument/2006/relationships/table" Target="../tables/table253.xml"/><Relationship Id="rId25" Type="http://schemas.openxmlformats.org/officeDocument/2006/relationships/table" Target="../tables/table27.xml"/><Relationship Id="rId46" Type="http://schemas.openxmlformats.org/officeDocument/2006/relationships/table" Target="../tables/table48.xml"/><Relationship Id="rId67" Type="http://schemas.openxmlformats.org/officeDocument/2006/relationships/table" Target="../tables/table69.xml"/><Relationship Id="rId88" Type="http://schemas.openxmlformats.org/officeDocument/2006/relationships/table" Target="../tables/table90.xml"/><Relationship Id="rId111" Type="http://schemas.openxmlformats.org/officeDocument/2006/relationships/table" Target="../tables/table113.xml"/><Relationship Id="rId132" Type="http://schemas.openxmlformats.org/officeDocument/2006/relationships/table" Target="../tables/table134.xml"/><Relationship Id="rId153" Type="http://schemas.openxmlformats.org/officeDocument/2006/relationships/table" Target="../tables/table155.xml"/><Relationship Id="rId174" Type="http://schemas.openxmlformats.org/officeDocument/2006/relationships/table" Target="../tables/table176.xml"/><Relationship Id="rId195" Type="http://schemas.openxmlformats.org/officeDocument/2006/relationships/table" Target="../tables/table197.xml"/><Relationship Id="rId209" Type="http://schemas.openxmlformats.org/officeDocument/2006/relationships/table" Target="../tables/table211.xml"/><Relationship Id="rId220" Type="http://schemas.openxmlformats.org/officeDocument/2006/relationships/table" Target="../tables/table222.xml"/><Relationship Id="rId241" Type="http://schemas.openxmlformats.org/officeDocument/2006/relationships/table" Target="../tables/table243.xml"/><Relationship Id="rId15" Type="http://schemas.openxmlformats.org/officeDocument/2006/relationships/table" Target="../tables/table17.xml"/><Relationship Id="rId36" Type="http://schemas.openxmlformats.org/officeDocument/2006/relationships/table" Target="../tables/table38.xml"/><Relationship Id="rId57" Type="http://schemas.openxmlformats.org/officeDocument/2006/relationships/table" Target="../tables/table59.xml"/><Relationship Id="rId78" Type="http://schemas.openxmlformats.org/officeDocument/2006/relationships/table" Target="../tables/table80.xml"/><Relationship Id="rId99" Type="http://schemas.openxmlformats.org/officeDocument/2006/relationships/table" Target="../tables/table101.xml"/><Relationship Id="rId101" Type="http://schemas.openxmlformats.org/officeDocument/2006/relationships/table" Target="../tables/table103.xml"/><Relationship Id="rId122" Type="http://schemas.openxmlformats.org/officeDocument/2006/relationships/table" Target="../tables/table124.xml"/><Relationship Id="rId143" Type="http://schemas.openxmlformats.org/officeDocument/2006/relationships/table" Target="../tables/table145.xml"/><Relationship Id="rId164" Type="http://schemas.openxmlformats.org/officeDocument/2006/relationships/table" Target="../tables/table166.xml"/><Relationship Id="rId185" Type="http://schemas.openxmlformats.org/officeDocument/2006/relationships/table" Target="../tables/table187.xml"/><Relationship Id="rId4" Type="http://schemas.openxmlformats.org/officeDocument/2006/relationships/table" Target="../tables/table6.xml"/><Relationship Id="rId9" Type="http://schemas.openxmlformats.org/officeDocument/2006/relationships/table" Target="../tables/table11.xml"/><Relationship Id="rId180" Type="http://schemas.openxmlformats.org/officeDocument/2006/relationships/table" Target="../tables/table182.xml"/><Relationship Id="rId210" Type="http://schemas.openxmlformats.org/officeDocument/2006/relationships/table" Target="../tables/table212.xml"/><Relationship Id="rId215" Type="http://schemas.openxmlformats.org/officeDocument/2006/relationships/table" Target="../tables/table217.xml"/><Relationship Id="rId236" Type="http://schemas.openxmlformats.org/officeDocument/2006/relationships/table" Target="../tables/table238.xml"/><Relationship Id="rId26" Type="http://schemas.openxmlformats.org/officeDocument/2006/relationships/table" Target="../tables/table28.xml"/><Relationship Id="rId231" Type="http://schemas.openxmlformats.org/officeDocument/2006/relationships/table" Target="../tables/table233.xml"/><Relationship Id="rId252" Type="http://schemas.openxmlformats.org/officeDocument/2006/relationships/table" Target="../tables/table254.xml"/><Relationship Id="rId47" Type="http://schemas.openxmlformats.org/officeDocument/2006/relationships/table" Target="../tables/table49.xml"/><Relationship Id="rId68" Type="http://schemas.openxmlformats.org/officeDocument/2006/relationships/table" Target="../tables/table70.xml"/><Relationship Id="rId89" Type="http://schemas.openxmlformats.org/officeDocument/2006/relationships/table" Target="../tables/table91.xml"/><Relationship Id="rId112" Type="http://schemas.openxmlformats.org/officeDocument/2006/relationships/table" Target="../tables/table114.xml"/><Relationship Id="rId133" Type="http://schemas.openxmlformats.org/officeDocument/2006/relationships/table" Target="../tables/table135.xml"/><Relationship Id="rId154" Type="http://schemas.openxmlformats.org/officeDocument/2006/relationships/table" Target="../tables/table156.xml"/><Relationship Id="rId175" Type="http://schemas.openxmlformats.org/officeDocument/2006/relationships/table" Target="../tables/table177.xml"/><Relationship Id="rId196" Type="http://schemas.openxmlformats.org/officeDocument/2006/relationships/table" Target="../tables/table198.xml"/><Relationship Id="rId200" Type="http://schemas.openxmlformats.org/officeDocument/2006/relationships/table" Target="../tables/table202.xml"/><Relationship Id="rId16" Type="http://schemas.openxmlformats.org/officeDocument/2006/relationships/table" Target="../tables/table18.xml"/><Relationship Id="rId221" Type="http://schemas.openxmlformats.org/officeDocument/2006/relationships/table" Target="../tables/table223.xml"/><Relationship Id="rId242" Type="http://schemas.openxmlformats.org/officeDocument/2006/relationships/table" Target="../tables/table244.xml"/><Relationship Id="rId37" Type="http://schemas.openxmlformats.org/officeDocument/2006/relationships/table" Target="../tables/table39.xml"/><Relationship Id="rId58" Type="http://schemas.openxmlformats.org/officeDocument/2006/relationships/table" Target="../tables/table60.xml"/><Relationship Id="rId79" Type="http://schemas.openxmlformats.org/officeDocument/2006/relationships/table" Target="../tables/table81.xml"/><Relationship Id="rId102" Type="http://schemas.openxmlformats.org/officeDocument/2006/relationships/table" Target="../tables/table104.xml"/><Relationship Id="rId123" Type="http://schemas.openxmlformats.org/officeDocument/2006/relationships/table" Target="../tables/table125.xml"/><Relationship Id="rId144" Type="http://schemas.openxmlformats.org/officeDocument/2006/relationships/table" Target="../tables/table146.xml"/><Relationship Id="rId90" Type="http://schemas.openxmlformats.org/officeDocument/2006/relationships/table" Target="../tables/table92.xml"/><Relationship Id="rId165" Type="http://schemas.openxmlformats.org/officeDocument/2006/relationships/table" Target="../tables/table167.xml"/><Relationship Id="rId186" Type="http://schemas.openxmlformats.org/officeDocument/2006/relationships/table" Target="../tables/table188.xml"/><Relationship Id="rId211" Type="http://schemas.openxmlformats.org/officeDocument/2006/relationships/table" Target="../tables/table213.xml"/><Relationship Id="rId232" Type="http://schemas.openxmlformats.org/officeDocument/2006/relationships/table" Target="../tables/table234.xml"/><Relationship Id="rId27" Type="http://schemas.openxmlformats.org/officeDocument/2006/relationships/table" Target="../tables/table29.xml"/><Relationship Id="rId48" Type="http://schemas.openxmlformats.org/officeDocument/2006/relationships/table" Target="../tables/table50.xml"/><Relationship Id="rId69" Type="http://schemas.openxmlformats.org/officeDocument/2006/relationships/table" Target="../tables/table71.xml"/><Relationship Id="rId113" Type="http://schemas.openxmlformats.org/officeDocument/2006/relationships/table" Target="../tables/table115.xml"/><Relationship Id="rId134" Type="http://schemas.openxmlformats.org/officeDocument/2006/relationships/table" Target="../tables/table136.xml"/><Relationship Id="rId80" Type="http://schemas.openxmlformats.org/officeDocument/2006/relationships/table" Target="../tables/table82.xml"/><Relationship Id="rId155" Type="http://schemas.openxmlformats.org/officeDocument/2006/relationships/table" Target="../tables/table157.xml"/><Relationship Id="rId176" Type="http://schemas.openxmlformats.org/officeDocument/2006/relationships/table" Target="../tables/table178.xml"/><Relationship Id="rId197" Type="http://schemas.openxmlformats.org/officeDocument/2006/relationships/table" Target="../tables/table199.xml"/><Relationship Id="rId201" Type="http://schemas.openxmlformats.org/officeDocument/2006/relationships/table" Target="../tables/table203.xml"/><Relationship Id="rId222" Type="http://schemas.openxmlformats.org/officeDocument/2006/relationships/table" Target="../tables/table224.xml"/><Relationship Id="rId243" Type="http://schemas.openxmlformats.org/officeDocument/2006/relationships/table" Target="../tables/table245.xml"/><Relationship Id="rId17" Type="http://schemas.openxmlformats.org/officeDocument/2006/relationships/table" Target="../tables/table19.xml"/><Relationship Id="rId38" Type="http://schemas.openxmlformats.org/officeDocument/2006/relationships/table" Target="../tables/table40.xml"/><Relationship Id="rId59" Type="http://schemas.openxmlformats.org/officeDocument/2006/relationships/table" Target="../tables/table61.xml"/><Relationship Id="rId103" Type="http://schemas.openxmlformats.org/officeDocument/2006/relationships/table" Target="../tables/table105.xml"/><Relationship Id="rId124" Type="http://schemas.openxmlformats.org/officeDocument/2006/relationships/table" Target="../tables/table126.xml"/><Relationship Id="rId70" Type="http://schemas.openxmlformats.org/officeDocument/2006/relationships/table" Target="../tables/table72.xml"/><Relationship Id="rId91" Type="http://schemas.openxmlformats.org/officeDocument/2006/relationships/table" Target="../tables/table93.xml"/><Relationship Id="rId145" Type="http://schemas.openxmlformats.org/officeDocument/2006/relationships/table" Target="../tables/table147.xml"/><Relationship Id="rId166" Type="http://schemas.openxmlformats.org/officeDocument/2006/relationships/table" Target="../tables/table168.xml"/><Relationship Id="rId187" Type="http://schemas.openxmlformats.org/officeDocument/2006/relationships/table" Target="../tables/table189.xml"/><Relationship Id="rId1" Type="http://schemas.openxmlformats.org/officeDocument/2006/relationships/printerSettings" Target="../printerSettings/printerSettings3.bin"/><Relationship Id="rId212" Type="http://schemas.openxmlformats.org/officeDocument/2006/relationships/table" Target="../tables/table214.xml"/><Relationship Id="rId233" Type="http://schemas.openxmlformats.org/officeDocument/2006/relationships/table" Target="../tables/table235.xml"/><Relationship Id="rId28" Type="http://schemas.openxmlformats.org/officeDocument/2006/relationships/table" Target="../tables/table30.xml"/><Relationship Id="rId49" Type="http://schemas.openxmlformats.org/officeDocument/2006/relationships/table" Target="../tables/table51.xml"/><Relationship Id="rId114" Type="http://schemas.openxmlformats.org/officeDocument/2006/relationships/table" Target="../tables/table116.xml"/><Relationship Id="rId60" Type="http://schemas.openxmlformats.org/officeDocument/2006/relationships/table" Target="../tables/table62.xml"/><Relationship Id="rId81" Type="http://schemas.openxmlformats.org/officeDocument/2006/relationships/table" Target="../tables/table83.xml"/><Relationship Id="rId135" Type="http://schemas.openxmlformats.org/officeDocument/2006/relationships/table" Target="../tables/table137.xml"/><Relationship Id="rId156" Type="http://schemas.openxmlformats.org/officeDocument/2006/relationships/table" Target="../tables/table158.xml"/><Relationship Id="rId177" Type="http://schemas.openxmlformats.org/officeDocument/2006/relationships/table" Target="../tables/table179.xml"/><Relationship Id="rId198" Type="http://schemas.openxmlformats.org/officeDocument/2006/relationships/table" Target="../tables/table200.xml"/><Relationship Id="rId202" Type="http://schemas.openxmlformats.org/officeDocument/2006/relationships/table" Target="../tables/table204.xml"/><Relationship Id="rId223" Type="http://schemas.openxmlformats.org/officeDocument/2006/relationships/table" Target="../tables/table225.xml"/><Relationship Id="rId244" Type="http://schemas.openxmlformats.org/officeDocument/2006/relationships/table" Target="../tables/table246.xml"/><Relationship Id="rId18" Type="http://schemas.openxmlformats.org/officeDocument/2006/relationships/table" Target="../tables/table20.xml"/><Relationship Id="rId39" Type="http://schemas.openxmlformats.org/officeDocument/2006/relationships/table" Target="../tables/table41.xml"/><Relationship Id="rId50" Type="http://schemas.openxmlformats.org/officeDocument/2006/relationships/table" Target="../tables/table52.xml"/><Relationship Id="rId104" Type="http://schemas.openxmlformats.org/officeDocument/2006/relationships/table" Target="../tables/table106.xml"/><Relationship Id="rId125" Type="http://schemas.openxmlformats.org/officeDocument/2006/relationships/table" Target="../tables/table127.xml"/><Relationship Id="rId146" Type="http://schemas.openxmlformats.org/officeDocument/2006/relationships/table" Target="../tables/table148.xml"/><Relationship Id="rId167" Type="http://schemas.openxmlformats.org/officeDocument/2006/relationships/table" Target="../tables/table169.xml"/><Relationship Id="rId188" Type="http://schemas.openxmlformats.org/officeDocument/2006/relationships/table" Target="../tables/table190.xml"/><Relationship Id="rId71" Type="http://schemas.openxmlformats.org/officeDocument/2006/relationships/table" Target="../tables/table73.xml"/><Relationship Id="rId92" Type="http://schemas.openxmlformats.org/officeDocument/2006/relationships/table" Target="../tables/table94.xml"/><Relationship Id="rId213" Type="http://schemas.openxmlformats.org/officeDocument/2006/relationships/table" Target="../tables/table215.xml"/><Relationship Id="rId234" Type="http://schemas.openxmlformats.org/officeDocument/2006/relationships/table" Target="../tables/table236.xml"/><Relationship Id="rId2" Type="http://schemas.openxmlformats.org/officeDocument/2006/relationships/table" Target="../tables/table4.xml"/><Relationship Id="rId29" Type="http://schemas.openxmlformats.org/officeDocument/2006/relationships/table" Target="../tables/table31.xml"/><Relationship Id="rId40" Type="http://schemas.openxmlformats.org/officeDocument/2006/relationships/table" Target="../tables/table42.xml"/><Relationship Id="rId115" Type="http://schemas.openxmlformats.org/officeDocument/2006/relationships/table" Target="../tables/table117.xml"/><Relationship Id="rId136" Type="http://schemas.openxmlformats.org/officeDocument/2006/relationships/table" Target="../tables/table138.xml"/><Relationship Id="rId157" Type="http://schemas.openxmlformats.org/officeDocument/2006/relationships/table" Target="../tables/table159.xml"/><Relationship Id="rId178" Type="http://schemas.openxmlformats.org/officeDocument/2006/relationships/table" Target="../tables/table180.xml"/><Relationship Id="rId61" Type="http://schemas.openxmlformats.org/officeDocument/2006/relationships/table" Target="../tables/table63.xml"/><Relationship Id="rId82" Type="http://schemas.openxmlformats.org/officeDocument/2006/relationships/table" Target="../tables/table84.xml"/><Relationship Id="rId199" Type="http://schemas.openxmlformats.org/officeDocument/2006/relationships/table" Target="../tables/table201.xml"/><Relationship Id="rId203" Type="http://schemas.openxmlformats.org/officeDocument/2006/relationships/table" Target="../tables/table205.xml"/><Relationship Id="rId19" Type="http://schemas.openxmlformats.org/officeDocument/2006/relationships/table" Target="../tables/table21.xml"/><Relationship Id="rId224" Type="http://schemas.openxmlformats.org/officeDocument/2006/relationships/table" Target="../tables/table226.xml"/><Relationship Id="rId245" Type="http://schemas.openxmlformats.org/officeDocument/2006/relationships/table" Target="../tables/table247.xml"/><Relationship Id="rId30" Type="http://schemas.openxmlformats.org/officeDocument/2006/relationships/table" Target="../tables/table32.xml"/><Relationship Id="rId105" Type="http://schemas.openxmlformats.org/officeDocument/2006/relationships/table" Target="../tables/table107.xml"/><Relationship Id="rId126" Type="http://schemas.openxmlformats.org/officeDocument/2006/relationships/table" Target="../tables/table128.xml"/><Relationship Id="rId147" Type="http://schemas.openxmlformats.org/officeDocument/2006/relationships/table" Target="../tables/table149.xml"/><Relationship Id="rId168" Type="http://schemas.openxmlformats.org/officeDocument/2006/relationships/table" Target="../tables/table170.xml"/><Relationship Id="rId51" Type="http://schemas.openxmlformats.org/officeDocument/2006/relationships/table" Target="../tables/table53.xml"/><Relationship Id="rId72" Type="http://schemas.openxmlformats.org/officeDocument/2006/relationships/table" Target="../tables/table74.xml"/><Relationship Id="rId93" Type="http://schemas.openxmlformats.org/officeDocument/2006/relationships/table" Target="../tables/table95.xml"/><Relationship Id="rId189" Type="http://schemas.openxmlformats.org/officeDocument/2006/relationships/table" Target="../tables/table191.xml"/><Relationship Id="rId3" Type="http://schemas.openxmlformats.org/officeDocument/2006/relationships/table" Target="../tables/table5.xml"/><Relationship Id="rId214" Type="http://schemas.openxmlformats.org/officeDocument/2006/relationships/table" Target="../tables/table216.xml"/><Relationship Id="rId235" Type="http://schemas.openxmlformats.org/officeDocument/2006/relationships/table" Target="../tables/table237.xml"/><Relationship Id="rId116" Type="http://schemas.openxmlformats.org/officeDocument/2006/relationships/table" Target="../tables/table118.xml"/><Relationship Id="rId137" Type="http://schemas.openxmlformats.org/officeDocument/2006/relationships/table" Target="../tables/table139.xml"/><Relationship Id="rId158" Type="http://schemas.openxmlformats.org/officeDocument/2006/relationships/table" Target="../tables/table160.xml"/><Relationship Id="rId20" Type="http://schemas.openxmlformats.org/officeDocument/2006/relationships/table" Target="../tables/table22.xml"/><Relationship Id="rId41" Type="http://schemas.openxmlformats.org/officeDocument/2006/relationships/table" Target="../tables/table43.xml"/><Relationship Id="rId62" Type="http://schemas.openxmlformats.org/officeDocument/2006/relationships/table" Target="../tables/table64.xml"/><Relationship Id="rId83" Type="http://schemas.openxmlformats.org/officeDocument/2006/relationships/table" Target="../tables/table85.xml"/><Relationship Id="rId179" Type="http://schemas.openxmlformats.org/officeDocument/2006/relationships/table" Target="../tables/table181.xml"/><Relationship Id="rId190" Type="http://schemas.openxmlformats.org/officeDocument/2006/relationships/table" Target="../tables/table192.xml"/><Relationship Id="rId204" Type="http://schemas.openxmlformats.org/officeDocument/2006/relationships/table" Target="../tables/table206.xml"/><Relationship Id="rId225" Type="http://schemas.openxmlformats.org/officeDocument/2006/relationships/table" Target="../tables/table227.xml"/><Relationship Id="rId246" Type="http://schemas.openxmlformats.org/officeDocument/2006/relationships/table" Target="../tables/table248.xml"/><Relationship Id="rId106" Type="http://schemas.openxmlformats.org/officeDocument/2006/relationships/table" Target="../tables/table108.xml"/><Relationship Id="rId127" Type="http://schemas.openxmlformats.org/officeDocument/2006/relationships/table" Target="../tables/table129.xml"/><Relationship Id="rId10" Type="http://schemas.openxmlformats.org/officeDocument/2006/relationships/table" Target="../tables/table12.xml"/><Relationship Id="rId31" Type="http://schemas.openxmlformats.org/officeDocument/2006/relationships/table" Target="../tables/table33.xml"/><Relationship Id="rId52" Type="http://schemas.openxmlformats.org/officeDocument/2006/relationships/table" Target="../tables/table54.xml"/><Relationship Id="rId73" Type="http://schemas.openxmlformats.org/officeDocument/2006/relationships/table" Target="../tables/table75.xml"/><Relationship Id="rId94" Type="http://schemas.openxmlformats.org/officeDocument/2006/relationships/table" Target="../tables/table96.xml"/><Relationship Id="rId148" Type="http://schemas.openxmlformats.org/officeDocument/2006/relationships/table" Target="../tables/table150.xml"/><Relationship Id="rId169" Type="http://schemas.openxmlformats.org/officeDocument/2006/relationships/table" Target="../tables/table171.xml"/></Relationships>
</file>

<file path=xl/worksheets/_rels/sheet8.xml.rels><?xml version="1.0" encoding="UTF-8" standalone="yes"?>
<Relationships xmlns="http://schemas.openxmlformats.org/package/2006/relationships"><Relationship Id="rId8" Type="http://schemas.openxmlformats.org/officeDocument/2006/relationships/drawing" Target="../drawings/drawing2.xml"/><Relationship Id="rId13" Type="http://schemas.openxmlformats.org/officeDocument/2006/relationships/table" Target="../tables/table258.xml"/><Relationship Id="rId3" Type="http://schemas.openxmlformats.org/officeDocument/2006/relationships/pivotTable" Target="../pivotTables/pivotTable4.xml"/><Relationship Id="rId7" Type="http://schemas.openxmlformats.org/officeDocument/2006/relationships/pivotTable" Target="../pivotTables/pivotTable8.xml"/><Relationship Id="rId12" Type="http://schemas.openxmlformats.org/officeDocument/2006/relationships/table" Target="../tables/table257.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ivotTable" Target="../pivotTables/pivotTable7.xml"/><Relationship Id="rId11" Type="http://schemas.openxmlformats.org/officeDocument/2006/relationships/table" Target="../tables/table256.xml"/><Relationship Id="rId5" Type="http://schemas.openxmlformats.org/officeDocument/2006/relationships/pivotTable" Target="../pivotTables/pivotTable6.xml"/><Relationship Id="rId10" Type="http://schemas.openxmlformats.org/officeDocument/2006/relationships/table" Target="../tables/table255.xml"/><Relationship Id="rId4" Type="http://schemas.openxmlformats.org/officeDocument/2006/relationships/pivotTable" Target="../pivotTables/pivotTable5.xml"/><Relationship Id="rId9" Type="http://schemas.openxmlformats.org/officeDocument/2006/relationships/vmlDrawing" Target="../drawings/vmlDrawing1.vml"/><Relationship Id="rId14" Type="http://schemas.openxmlformats.org/officeDocument/2006/relationships/comments" Target="../comments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table" Target="../tables/table260.xml"/><Relationship Id="rId5" Type="http://schemas.openxmlformats.org/officeDocument/2006/relationships/table" Target="../tables/table259.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261.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262.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263.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2.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264.xml"/><Relationship Id="rId1" Type="http://schemas.openxmlformats.org/officeDocument/2006/relationships/printerSettings" Target="../printerSettings/printerSettings7.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265.xml"/><Relationship Id="rId1" Type="http://schemas.openxmlformats.org/officeDocument/2006/relationships/printerSettings" Target="../printerSettings/printerSettings8.bin"/></Relationships>
</file>

<file path=xl/worksheets/_rels/sheet18.xml.rels><?xml version="1.0" encoding="UTF-8" standalone="yes"?>
<Relationships xmlns="http://schemas.openxmlformats.org/package/2006/relationships"><Relationship Id="rId1" Type="http://schemas.openxmlformats.org/officeDocument/2006/relationships/table" Target="../tables/table266.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67.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68.x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856D94-77C2-4217-A2A9-CE2A6D5E111D}">
  <sheetPr codeName="Sheet8">
    <tabColor rgb="FFFFFF00"/>
    <pageSetUpPr fitToPage="1"/>
  </sheetPr>
  <dimension ref="A1:Z23"/>
  <sheetViews>
    <sheetView topLeftCell="A14" zoomScale="77" zoomScaleNormal="77" zoomScaleSheetLayoutView="85" zoomScalePageLayoutView="80" workbookViewId="0">
      <selection activeCell="U1" sqref="U1"/>
    </sheetView>
  </sheetViews>
  <sheetFormatPr defaultColWidth="7.78515625" defaultRowHeight="15.5"/>
  <cols>
    <col min="1" max="1" width="16.35546875" style="39" customWidth="1"/>
    <col min="2" max="2" width="20.5703125" style="39" customWidth="1"/>
    <col min="3" max="3" width="16.7109375" style="39" customWidth="1"/>
    <col min="4" max="4" width="6.42578125" style="39" customWidth="1"/>
    <col min="5" max="5" width="44.140625" style="40" customWidth="1"/>
    <col min="6" max="17" width="4.28515625" style="39" customWidth="1"/>
    <col min="18" max="25" width="7.78515625" style="39"/>
    <col min="26" max="26" width="8.140625" style="39" customWidth="1"/>
    <col min="27" max="16384" width="7.78515625" style="39"/>
  </cols>
  <sheetData>
    <row r="1" spans="1:26" s="50" customFormat="1" ht="37.5" customHeight="1">
      <c r="A1" s="59" t="s">
        <v>286</v>
      </c>
      <c r="B1" s="59" t="s">
        <v>285</v>
      </c>
      <c r="C1" s="59" t="s">
        <v>284</v>
      </c>
      <c r="D1" s="59" t="s">
        <v>283</v>
      </c>
      <c r="E1" s="57" t="s">
        <v>282</v>
      </c>
      <c r="F1" s="58">
        <f>DATE($U$1,1,1)</f>
        <v>45658</v>
      </c>
      <c r="G1" s="58">
        <f>DATE($U$1,2,1)</f>
        <v>45689</v>
      </c>
      <c r="H1" s="58">
        <f>DATE($U$1,3,1)</f>
        <v>45717</v>
      </c>
      <c r="I1" s="58">
        <f>DATE($U$1,4,1)</f>
        <v>45748</v>
      </c>
      <c r="J1" s="58">
        <f>DATE($U$1,5,1)</f>
        <v>45778</v>
      </c>
      <c r="K1" s="58">
        <f>DATE($U$1,6,1)</f>
        <v>45809</v>
      </c>
      <c r="L1" s="58">
        <f>DATE($U$1,7,1)</f>
        <v>45839</v>
      </c>
      <c r="M1" s="58">
        <f>DATE($U$1,8,1)</f>
        <v>45870</v>
      </c>
      <c r="N1" s="58">
        <f>DATE($U$1,9,1)</f>
        <v>45901</v>
      </c>
      <c r="O1" s="58">
        <f>DATE($U$1,10,1)</f>
        <v>45931</v>
      </c>
      <c r="P1" s="58">
        <f>DATE($U$1,11,1)</f>
        <v>45962</v>
      </c>
      <c r="Q1" s="58">
        <f>DATE($U$1,12,1)</f>
        <v>45992</v>
      </c>
      <c r="R1" s="57" t="s">
        <v>281</v>
      </c>
      <c r="S1" s="39"/>
      <c r="T1" s="56" t="s">
        <v>280</v>
      </c>
      <c r="U1" s="50">
        <v>2025</v>
      </c>
      <c r="Z1" s="55"/>
    </row>
    <row r="2" spans="1:26" s="50" customFormat="1">
      <c r="A2" s="182" t="s">
        <v>279</v>
      </c>
      <c r="B2" s="182"/>
      <c r="C2" s="182"/>
      <c r="D2" s="182"/>
      <c r="E2" s="182"/>
      <c r="F2" s="182"/>
      <c r="G2" s="182"/>
      <c r="H2" s="182"/>
      <c r="I2" s="182"/>
      <c r="J2" s="182"/>
      <c r="K2" s="182"/>
      <c r="L2" s="182"/>
      <c r="M2" s="182"/>
      <c r="N2" s="182"/>
      <c r="O2" s="182"/>
      <c r="P2" s="182"/>
      <c r="Q2" s="182"/>
      <c r="R2" s="182"/>
      <c r="S2" s="39"/>
    </row>
    <row r="3" spans="1:26" s="43" customFormat="1" ht="46.5">
      <c r="A3" s="45" t="s">
        <v>459</v>
      </c>
      <c r="B3" s="45" t="s">
        <v>484</v>
      </c>
      <c r="C3" s="49" t="s">
        <v>278</v>
      </c>
      <c r="D3" s="54">
        <v>300</v>
      </c>
      <c r="E3" s="53" t="s">
        <v>277</v>
      </c>
      <c r="F3" s="48">
        <f>COUNTIFS(TBT[Date],"&gt;="&amp;'HSE KPIs'!F1,TBT[Date],"&lt;"&amp;'HSE KPIs'!G1)</f>
        <v>127</v>
      </c>
      <c r="G3" s="48">
        <f ca="1">IF(TODAY()&lt;H1,"",COUNTIFS(TBT[Date],"&gt;="&amp;G1,TBT[Date],"&lt;"&amp;H1))</f>
        <v>161</v>
      </c>
      <c r="H3" s="48">
        <f ca="1">IF(TODAY()&lt;I1,"",COUNTIFS(TBT[Date],"&gt;="&amp;H1,TBT[Date],"&lt;"&amp;I1))</f>
        <v>152</v>
      </c>
      <c r="I3" s="48">
        <f ca="1">IF(TODAY()&lt;J1,"",COUNTIFS(TBT[Date],"&gt;="&amp;I1,TBT[Date],"&lt;"&amp;J1))</f>
        <v>171</v>
      </c>
      <c r="J3" s="48">
        <f ca="1">IF(TODAY()&lt;K1,"",COUNTIFS(TBT[Date],"&gt;="&amp;J1,TBT[Date],"&lt;"&amp;K1))</f>
        <v>175</v>
      </c>
      <c r="K3" s="48">
        <f ca="1">IF(TODAY()&lt;L1,"",COUNTIFS(TBT[Date],"&gt;="&amp;K1,TBT[Date],"&lt;"&amp;L1))</f>
        <v>87</v>
      </c>
      <c r="L3" s="48">
        <f ca="1">IF(TODAY()&lt;M1,"",COUNTIFS(TBT[Date],"&gt;="&amp;L1,TBT[Date],"&lt;"&amp;M1))</f>
        <v>97</v>
      </c>
      <c r="M3" s="48">
        <f ca="1">IF(TODAY()&lt;N1,"",COUNTIFS(TBT[Date],"&gt;="&amp;M1,TBT[Date],"&lt;"&amp;N1))</f>
        <v>136</v>
      </c>
      <c r="N3" s="48">
        <f ca="1">IF(TODAY()&lt;O1,"",COUNTIFS(TBT[Date],"&gt;="&amp;N1,TBT[Date],"&lt;"&amp;O1))</f>
        <v>0</v>
      </c>
      <c r="O3" s="48" t="str">
        <f ca="1">IF(TODAY()&lt;P1,"",COUNTIFS(TBT[Date],"&gt;="&amp;O1,TBT[Date],"&lt;"&amp;P1))</f>
        <v/>
      </c>
      <c r="P3" s="48" t="str">
        <f ca="1">IF(TODAY()&lt;Q1,"",COUNTIFS(TBT[Date],"&gt;="&amp;P1,TBT[Date],"&lt;"&amp;Q1))</f>
        <v/>
      </c>
      <c r="Q3" s="48" t="str">
        <f ca="1">IF(TODAY()&lt;DATE(U1+1,1,1),"",COUNTIFS(TBT[Date],"&gt;="&amp;Q1,TBT[Date],"&lt;"&amp;DATE(U1+1,1,1)))</f>
        <v/>
      </c>
      <c r="R3" s="47"/>
      <c r="S3" s="39"/>
    </row>
    <row r="4" spans="1:26" s="43" customFormat="1" ht="45.75" customHeight="1">
      <c r="A4" s="45" t="s">
        <v>276</v>
      </c>
      <c r="B4" s="45" t="s">
        <v>275</v>
      </c>
      <c r="C4" s="49" t="s">
        <v>274</v>
      </c>
      <c r="D4" s="46">
        <v>0.8</v>
      </c>
      <c r="E4" s="53" t="s">
        <v>273</v>
      </c>
      <c r="F4" s="52">
        <f ca="1">IF($U$1=YEAR(TODAY()),'Monitoring Plan'!G65,VLOOKUP($U$1,'Monitoring Plan'!$F$82:$R$83,COLUMN()-4,FALSE))</f>
        <v>0</v>
      </c>
      <c r="G4" s="52">
        <f ca="1">IF(TODAY()&lt;H1,"",IF($U$1=YEAR(TODAY()),'Monitoring Plan'!H65,VLOOKUP($U$1,'Monitoring Plan'!$F$82:$R$83,COLUMN()-4,FALSE)))</f>
        <v>0</v>
      </c>
      <c r="H4" s="52">
        <f ca="1">IF(TODAY()&lt;I1,"",IF($U$1=YEAR(TODAY()),'Monitoring Plan'!I65,VLOOKUP($U$1,'Monitoring Plan'!$F$82:$R$83,COLUMN()-4,FALSE)))</f>
        <v>0</v>
      </c>
      <c r="I4" s="52">
        <f ca="1">IF(TODAY()&lt;I1,"",IF($U$1=YEAR(TODAY()),'Monitoring Plan'!J65,VLOOKUP($U$1,'Monitoring Plan'!$F$82:$R$83,COLUMN()-4,FALSE)))</f>
        <v>0</v>
      </c>
      <c r="J4" s="52">
        <f ca="1">IF(TODAY()&lt;I1,"",IF($U$1=YEAR(TODAY()),'Monitoring Plan'!K65,VLOOKUP($U$1,'Monitoring Plan'!$F$82:$R$83,COLUMN()-4,FALSE)))</f>
        <v>0</v>
      </c>
      <c r="K4" s="52">
        <f ca="1">IF(TODAY()&lt;I1,"",IF($U$1=YEAR(TODAY()),'Monitoring Plan'!L65,VLOOKUP($U$1,'Monitoring Plan'!$F$82:$R$83,COLUMN()-4,FALSE)))</f>
        <v>0</v>
      </c>
      <c r="L4" s="52">
        <f ca="1">IF(TODAY()&lt;I1,"",IF($U$1=YEAR(TODAY()),'Monitoring Plan'!M65,VLOOKUP($U$1,'Monitoring Plan'!$F$82:$R$83,COLUMN()-4,FALSE)))</f>
        <v>0</v>
      </c>
      <c r="M4" s="52">
        <f ca="1">IF(TODAY()&lt;I1,"",IF($U$1=YEAR(TODAY()),'Monitoring Plan'!N65,VLOOKUP($U$1,'Monitoring Plan'!$F$82:$R$83,COLUMN()-4,FALSE)))</f>
        <v>0</v>
      </c>
      <c r="N4" s="52">
        <f ca="1">IF(TODAY()&lt;I1,"",IF($U$1=YEAR(TODAY()),'Monitoring Plan'!O65,VLOOKUP($U$1,'Monitoring Plan'!$F$82:$R$83,COLUMN()-4,FALSE)))</f>
        <v>0</v>
      </c>
      <c r="O4" s="52">
        <f ca="1">IF(TODAY()&lt;I1,"",IF($U$1=YEAR(TODAY()),'Monitoring Plan'!P65,VLOOKUP($U$1,'Monitoring Plan'!$F$82:$R$83,COLUMN()-4,FALSE)))</f>
        <v>0</v>
      </c>
      <c r="P4" s="52">
        <f ca="1">IF(TODAY()&lt;I1,"",IF($U$1=YEAR(TODAY()),'Monitoring Plan'!Q65,VLOOKUP($U$1,'Monitoring Plan'!$F$82:$R$83,COLUMN()-4,FALSE)))</f>
        <v>0</v>
      </c>
      <c r="Q4" s="52">
        <f ca="1">IF(TODAY()&lt;I1,"",IF($U$1=YEAR(TODAY()),'Monitoring Plan'!R65,VLOOKUP($U$1,'Monitoring Plan'!$F$82:$R$83,COLUMN()-4,FALSE)))</f>
        <v>0</v>
      </c>
      <c r="R4" s="51"/>
      <c r="S4" s="39"/>
    </row>
    <row r="5" spans="1:26" s="43" customFormat="1" ht="45.75" customHeight="1">
      <c r="A5" s="45" t="s">
        <v>455</v>
      </c>
      <c r="B5" s="45" t="s">
        <v>456</v>
      </c>
      <c r="C5" s="49" t="s">
        <v>457</v>
      </c>
      <c r="D5" s="46">
        <v>1</v>
      </c>
      <c r="E5" s="53" t="s">
        <v>458</v>
      </c>
      <c r="F5" s="52">
        <v>1</v>
      </c>
      <c r="G5" s="52"/>
      <c r="H5" s="52"/>
      <c r="I5" s="52"/>
      <c r="J5" s="52"/>
      <c r="K5" s="52"/>
      <c r="L5" s="52"/>
      <c r="M5" s="52"/>
      <c r="N5" s="52"/>
      <c r="O5" s="52"/>
      <c r="P5" s="52"/>
      <c r="Q5" s="52"/>
      <c r="R5" s="51"/>
      <c r="S5" s="39"/>
    </row>
    <row r="6" spans="1:26" s="43" customFormat="1" ht="45.75" customHeight="1">
      <c r="A6" s="45" t="s">
        <v>460</v>
      </c>
      <c r="B6" s="45" t="s">
        <v>461</v>
      </c>
      <c r="C6" s="49" t="s">
        <v>462</v>
      </c>
      <c r="D6" s="46">
        <v>1</v>
      </c>
      <c r="E6" s="53" t="s">
        <v>463</v>
      </c>
      <c r="F6" s="52">
        <v>1</v>
      </c>
      <c r="G6" s="52"/>
      <c r="H6" s="52"/>
      <c r="I6" s="52"/>
      <c r="J6" s="52"/>
      <c r="K6" s="52"/>
      <c r="L6" s="52"/>
      <c r="M6" s="52"/>
      <c r="N6" s="52"/>
      <c r="O6" s="52"/>
      <c r="P6" s="52"/>
      <c r="Q6" s="52"/>
      <c r="R6" s="51"/>
      <c r="S6" s="39"/>
    </row>
    <row r="7" spans="1:26" s="43" customFormat="1" ht="45.75" customHeight="1">
      <c r="A7" s="45" t="s">
        <v>464</v>
      </c>
      <c r="B7" s="45" t="s">
        <v>465</v>
      </c>
      <c r="C7" s="49" t="s">
        <v>466</v>
      </c>
      <c r="D7" s="46">
        <v>1</v>
      </c>
      <c r="E7" s="53" t="s">
        <v>467</v>
      </c>
      <c r="F7" s="52">
        <v>1</v>
      </c>
      <c r="G7" s="52"/>
      <c r="H7" s="52"/>
      <c r="I7" s="52"/>
      <c r="J7" s="52"/>
      <c r="K7" s="52"/>
      <c r="L7" s="52"/>
      <c r="M7" s="52"/>
      <c r="N7" s="52"/>
      <c r="O7" s="52"/>
      <c r="P7" s="52"/>
      <c r="Q7" s="52"/>
      <c r="R7" s="51"/>
      <c r="S7" s="39"/>
    </row>
    <row r="8" spans="1:26" s="43" customFormat="1" ht="45.75" customHeight="1">
      <c r="A8" s="45" t="s">
        <v>468</v>
      </c>
      <c r="B8" s="45" t="s">
        <v>469</v>
      </c>
      <c r="C8" s="49" t="s">
        <v>470</v>
      </c>
      <c r="D8" s="46">
        <v>1</v>
      </c>
      <c r="E8" s="53" t="s">
        <v>471</v>
      </c>
      <c r="F8" s="52">
        <v>1</v>
      </c>
      <c r="G8" s="52"/>
      <c r="H8" s="52"/>
      <c r="I8" s="52"/>
      <c r="J8" s="52"/>
      <c r="K8" s="52"/>
      <c r="L8" s="52"/>
      <c r="M8" s="52"/>
      <c r="N8" s="52"/>
      <c r="O8" s="52"/>
      <c r="P8" s="52"/>
      <c r="Q8" s="52"/>
      <c r="R8" s="51"/>
      <c r="S8" s="39"/>
    </row>
    <row r="9" spans="1:26" s="43" customFormat="1" ht="45.75" customHeight="1">
      <c r="A9" s="45" t="s">
        <v>485</v>
      </c>
      <c r="B9" s="45" t="s">
        <v>486</v>
      </c>
      <c r="C9" s="49" t="s">
        <v>487</v>
      </c>
      <c r="D9" s="46">
        <v>1</v>
      </c>
      <c r="E9" s="53" t="s">
        <v>488</v>
      </c>
      <c r="F9" s="52"/>
      <c r="G9" s="52"/>
      <c r="H9" s="52"/>
      <c r="I9" s="52"/>
      <c r="J9" s="52"/>
      <c r="K9" s="52"/>
      <c r="L9" s="52"/>
      <c r="M9" s="52"/>
      <c r="N9" s="52"/>
      <c r="O9" s="52"/>
      <c r="P9" s="52"/>
      <c r="Q9" s="52"/>
      <c r="R9" s="51"/>
      <c r="S9" s="39"/>
    </row>
    <row r="10" spans="1:26" s="43" customFormat="1" ht="45.75" customHeight="1">
      <c r="A10" s="45" t="s">
        <v>472</v>
      </c>
      <c r="B10" s="45" t="s">
        <v>473</v>
      </c>
      <c r="C10" s="49" t="s">
        <v>474</v>
      </c>
      <c r="D10" s="46">
        <v>1</v>
      </c>
      <c r="E10" s="53" t="s">
        <v>475</v>
      </c>
      <c r="F10" s="52">
        <v>1</v>
      </c>
      <c r="G10" s="52"/>
      <c r="H10" s="52"/>
      <c r="I10" s="52"/>
      <c r="J10" s="52"/>
      <c r="K10" s="52"/>
      <c r="L10" s="52"/>
      <c r="M10" s="52"/>
      <c r="N10" s="52"/>
      <c r="O10" s="52"/>
      <c r="P10" s="52"/>
      <c r="Q10" s="52"/>
      <c r="R10" s="51"/>
      <c r="S10" s="39"/>
    </row>
    <row r="11" spans="1:26" s="43" customFormat="1" ht="45.65" customHeight="1">
      <c r="A11" s="45" t="s">
        <v>478</v>
      </c>
      <c r="B11" s="45" t="s">
        <v>479</v>
      </c>
      <c r="C11" s="49" t="s">
        <v>477</v>
      </c>
      <c r="D11" s="46">
        <v>1</v>
      </c>
      <c r="E11" s="53" t="s">
        <v>476</v>
      </c>
      <c r="F11" s="52"/>
      <c r="G11" s="52"/>
      <c r="H11" s="52"/>
      <c r="I11" s="52"/>
      <c r="J11" s="52"/>
      <c r="K11" s="52"/>
      <c r="L11" s="52"/>
      <c r="M11" s="52"/>
      <c r="N11" s="52"/>
      <c r="O11" s="52"/>
      <c r="P11" s="52"/>
      <c r="Q11" s="52"/>
      <c r="R11" s="51"/>
      <c r="S11" s="39"/>
    </row>
    <row r="12" spans="1:26" s="43" customFormat="1" ht="45.75" customHeight="1">
      <c r="A12" s="45" t="s">
        <v>480</v>
      </c>
      <c r="B12" s="45" t="s">
        <v>483</v>
      </c>
      <c r="C12" s="49" t="s">
        <v>482</v>
      </c>
      <c r="D12" s="46">
        <v>1</v>
      </c>
      <c r="E12" s="53" t="s">
        <v>481</v>
      </c>
      <c r="F12" s="52">
        <v>1</v>
      </c>
      <c r="G12" s="52"/>
      <c r="H12" s="52"/>
      <c r="I12" s="52"/>
      <c r="J12" s="52"/>
      <c r="K12" s="52"/>
      <c r="L12" s="52"/>
      <c r="M12" s="52"/>
      <c r="N12" s="52"/>
      <c r="O12" s="52"/>
      <c r="P12" s="52"/>
      <c r="Q12" s="52"/>
      <c r="R12" s="51"/>
      <c r="S12" s="39"/>
    </row>
    <row r="13" spans="1:26" s="50" customFormat="1">
      <c r="A13" s="182" t="s">
        <v>272</v>
      </c>
      <c r="B13" s="182"/>
      <c r="C13" s="182"/>
      <c r="D13" s="182"/>
      <c r="E13" s="182"/>
      <c r="F13" s="182"/>
      <c r="G13" s="182"/>
      <c r="H13" s="182"/>
      <c r="I13" s="182"/>
      <c r="J13" s="182"/>
      <c r="K13" s="182"/>
      <c r="L13" s="182"/>
      <c r="M13" s="182"/>
      <c r="N13" s="182"/>
      <c r="O13" s="182"/>
      <c r="P13" s="182"/>
      <c r="Q13" s="182"/>
      <c r="R13" s="182"/>
      <c r="S13" s="39"/>
    </row>
    <row r="14" spans="1:26" s="43" customFormat="1" ht="93">
      <c r="A14" s="45" t="s">
        <v>271</v>
      </c>
      <c r="B14" s="45" t="s">
        <v>270</v>
      </c>
      <c r="C14" s="49" t="s">
        <v>498</v>
      </c>
      <c r="D14" s="46">
        <v>-0.1</v>
      </c>
      <c r="E14" s="45" t="s">
        <v>265</v>
      </c>
      <c r="F14" s="48">
        <f>COUNTIFS(Incident[Date],"&gt;="&amp;F1,Incident[Date],"&lt;"&amp;G1,Incident[Classification],"Injury")</f>
        <v>0</v>
      </c>
      <c r="G14" s="48">
        <f ca="1">IF(TODAY()&lt;H1,"",COUNTIFS(Incident[Date],"&gt;="&amp;G1,Incident[Date],"&lt;"&amp;H1,Incident[Classification],"Injury"))</f>
        <v>0</v>
      </c>
      <c r="H14" s="48">
        <f ca="1">IF(TODAY()&lt;I1,"",COUNTIFS(Incident[Date],"&gt;="&amp;H1,Incident[Date],"&lt;"&amp;I1,Incident[Classification],"Injury"))</f>
        <v>0</v>
      </c>
      <c r="I14" s="48">
        <f ca="1">IF(TODAY()&lt;I1,"",COUNTIFS(Incident[Date],"&gt;="&amp;I1,Incident[Date],"&lt;"&amp;J1,Incident[Classification],"Injury"))</f>
        <v>0</v>
      </c>
      <c r="J14" s="48">
        <f ca="1">IF(TODAY()&lt;I1,"",COUNTIFS(Incident[Date],"&gt;="&amp;J1,Incident[Date],"&lt;"&amp;K1,Incident[Classification],"Injury"))</f>
        <v>0</v>
      </c>
      <c r="K14" s="48">
        <f ca="1">IF(TODAY()&lt;I1,"",COUNTIFS(Incident[Date],"&gt;="&amp;K1,Incident[Date],"&lt;"&amp;L1,Incident[Classification],"Injury"))</f>
        <v>0</v>
      </c>
      <c r="L14" s="48">
        <f ca="1">IF(TODAY()&lt;I1,"",COUNTIFS(Incident[Date],"&gt;="&amp;L1,Incident[Date],"&lt;"&amp;M1,Incident[Classification],"Injury"))</f>
        <v>0</v>
      </c>
      <c r="M14" s="48">
        <f ca="1">IF(TODAY()&lt;I1,"",COUNTIFS(Incident[Date],"&gt;="&amp;M1,Incident[Date],"&lt;"&amp;N1,Incident[Classification],"Injury"))</f>
        <v>0</v>
      </c>
      <c r="N14" s="48">
        <f ca="1">IF(TODAY()&lt;I1,"",COUNTIFS(Incident[Date],"&gt;="&amp;N1,Incident[Date],"&lt;"&amp;O1,Incident[Classification],"Injury"))</f>
        <v>0</v>
      </c>
      <c r="O14" s="48">
        <f ca="1">IF(TODAY()&lt;I1,"",COUNTIFS(Incident[Date],"&gt;="&amp;O1,Incident[Date],"&lt;"&amp;P1,Incident[Classification],"Injury"))</f>
        <v>0</v>
      </c>
      <c r="P14" s="48">
        <f ca="1">IF(TODAY()&lt;I1,"",COUNTIFS(Incident[Date],"&gt;="&amp;P1,Incident[Date],"&lt;"&amp;Q1,Incident[Classification],"Injury"))</f>
        <v>0</v>
      </c>
      <c r="Q14" s="48" t="str">
        <f ca="1">IF(TODAY()&lt;DATE(U1+1,1,1),"",COUNTIFS(Incident[Date],"&gt;="&amp;Q1,Incident[Date],"&lt;"&amp;DATE(U1+1,1,1),Incident[Classification],"Injury"))</f>
        <v/>
      </c>
      <c r="R14" s="47" t="e">
        <f ca="1">G14 + F14 + H14 + I14 + J14 + K14 + L14 + M14 + N14 + O14 + P14 + Q14</f>
        <v>#VALUE!</v>
      </c>
      <c r="S14" s="39"/>
    </row>
    <row r="15" spans="1:26" s="43" customFormat="1" ht="108.5">
      <c r="A15" s="45" t="s">
        <v>371</v>
      </c>
      <c r="B15" s="45" t="s">
        <v>269</v>
      </c>
      <c r="C15" s="49" t="s">
        <v>489</v>
      </c>
      <c r="D15" s="46">
        <v>0</v>
      </c>
      <c r="E15" s="45" t="s">
        <v>268</v>
      </c>
      <c r="F15" s="48">
        <f>COUNTIFS(Incident[Date],"&gt;="&amp;F1,Incident[Date],"&lt;"&amp;G1,Incident[Type],"LTI")</f>
        <v>0</v>
      </c>
      <c r="G15" s="48">
        <f ca="1">IF(TODAY()&lt;H1,"",COUNTIFS(Incident[Date],"&gt;="&amp;G1,Incident[Date],"&lt;"&amp;H1,Incident[Type],"LTI"))</f>
        <v>0</v>
      </c>
      <c r="H15" s="48">
        <f ca="1">IF(TODAY()&lt;I1,"",COUNTIFS(Incident[Date],"&gt;="&amp;H1,Incident[Date],"&lt;"&amp;I1,Incident[Type],"LTI"))</f>
        <v>0</v>
      </c>
      <c r="I15" s="48">
        <f ca="1">IF(TODAY()&lt;I1,"",COUNTIFS(Incident[Date],"&gt;="&amp;I1,Incident[Date],"&lt;"&amp;J1,Incident[Type],"LTI"))</f>
        <v>0</v>
      </c>
      <c r="J15" s="48">
        <f ca="1">IF(TODAY()&lt;I1,"",COUNTIFS(Incident[Date],"&gt;="&amp;J1,Incident[Date],"&lt;"&amp;K1,Incident[Type],"LTI"))</f>
        <v>0</v>
      </c>
      <c r="K15" s="48">
        <f ca="1">IF(TODAY()&lt;I1,"",COUNTIFS(Incident[Date],"&gt;="&amp;K1,Incident[Date],"&lt;"&amp;L1,Incident[Type],"LTI"))</f>
        <v>0</v>
      </c>
      <c r="L15" s="48">
        <f ca="1">IF(TODAY()&lt;I1,"",COUNTIFS(Incident[Date],"&gt;="&amp;L1,Incident[Date],"&lt;"&amp;M1,Incident[Type],"LTI"))</f>
        <v>0</v>
      </c>
      <c r="M15" s="48">
        <f ca="1">IF(TODAY()&lt;I1,"",COUNTIFS(Incident[Date],"&gt;="&amp;M1,Incident[Date],"&lt;"&amp;N1,Incident[Type],"LTI"))</f>
        <v>0</v>
      </c>
      <c r="N15" s="48">
        <f ca="1">IF(TODAY()&lt;I1,"",COUNTIFS(Incident[Date],"&gt;="&amp;N1,Incident[Date],"&lt;"&amp;O1,Incident[Type],"LTI"))</f>
        <v>0</v>
      </c>
      <c r="O15" s="48">
        <f ca="1">IF(TODAY()&lt;I1,"",COUNTIFS(Incident[Date],"&gt;="&amp;O1,Incident[Date],"&lt;"&amp;P1,Incident[Type],"LTI"))</f>
        <v>0</v>
      </c>
      <c r="P15" s="48">
        <f ca="1">IF(TODAY()&lt;I1,"",COUNTIFS(Incident[Date],"&gt;="&amp;P1,Incident[Date],"&lt;"&amp;Q1,Incident[Type],"LTI"))</f>
        <v>0</v>
      </c>
      <c r="Q15" s="48" t="str">
        <f ca="1">IF(TODAY()&lt;DATE(U1+1,1,1),"",COUNTIFS(Incident[Date],"&gt;="&amp;Q1,Incident[Date],"&lt;"&amp;DATE(U1+1,1,1),Incident[Type],"LTI"))</f>
        <v/>
      </c>
      <c r="R15" s="47"/>
      <c r="S15" s="39"/>
    </row>
    <row r="16" spans="1:26" s="43" customFormat="1" ht="62">
      <c r="A16" s="45" t="s">
        <v>372</v>
      </c>
      <c r="B16" s="45" t="s">
        <v>267</v>
      </c>
      <c r="C16" s="49" t="s">
        <v>490</v>
      </c>
      <c r="D16" s="46">
        <v>-0.1</v>
      </c>
      <c r="E16" s="45" t="s">
        <v>266</v>
      </c>
      <c r="F16" s="48">
        <f>SUMIFS(Incident[LWD], Incident[Date], "&gt;=" &amp; F$1, Incident[Date], "&lt;" &amp; DATE(U1+1, 1, 1))</f>
        <v>0</v>
      </c>
      <c r="G16" s="48">
        <f>SUMIFS(Incident[LWD], Incident[Date], "&gt;=" &amp; DATE(U1, 2, 1), Incident[Date], "&lt;" &amp; DATE(U1, 3, 1))</f>
        <v>0</v>
      </c>
      <c r="H16" s="48">
        <f>SUMIFS(Incident[LWD], Incident[Date], "&gt;=" &amp; DATE(U1, 3, 1), Incident[Date], "&lt;" &amp; DATE(U1, 4, 1))</f>
        <v>0</v>
      </c>
      <c r="I16" s="48">
        <f>SUMIFS(Incident[LWD], Incident[Date], "&gt;=" &amp; DATE(U1, 4, 1), Incident[Date], "&lt;" &amp; DATE(U1, 5, 1))</f>
        <v>0</v>
      </c>
      <c r="J16" s="48">
        <f>SUMIFS(Incident[LWD], Incident[Date], "&gt;=" &amp; DATE(U1, 5, 1), Incident[Date], "&lt;" &amp; DATE(U1, 6, 1))</f>
        <v>0</v>
      </c>
      <c r="K16" s="48">
        <f>SUMIFS(Incident[LWD], Incident[Date], "&gt;=" &amp; DATE(U1, 6, 1), Incident[Date], "&lt;" &amp; DATE(U1, 7, 1))</f>
        <v>0</v>
      </c>
      <c r="L16" s="48">
        <f>SUMIFS(Incident[LWD], Incident[Date], "&gt;=" &amp; DATE(U1, 7, 1), Incident[Date], "&lt;" &amp; DATE(U1, 8, 1))</f>
        <v>0</v>
      </c>
      <c r="M16" s="48">
        <f>SUMIFS(Incident[LWD], Incident[Date], "&gt;=" &amp; DATE(U1, 8, 1), Incident[Date], "&lt;" &amp; DATE(U1, 9, 1))</f>
        <v>0</v>
      </c>
      <c r="N16" s="48">
        <f>SUMIFS(Incident[LWD], Incident[Date], "&gt;=" &amp; DATE(U1, 9, 1), Incident[Date], "&lt;" &amp; DATE(U1, 10, 1))</f>
        <v>0</v>
      </c>
      <c r="O16" s="48">
        <f>SUMIFS(Incident[LWD], Incident[Date], "&gt;=" &amp; DATE(U1, 10, 1), Incident[Date], "&lt;" &amp; DATE(U1, 11, 1))</f>
        <v>0</v>
      </c>
      <c r="P16" s="48">
        <f>SUMIFS(Incident[LWD], Incident[Date], "&gt;=" &amp; DATE(U1, 11, 1), Incident[Date], "&lt;" &amp; DATE(U1, 12, 1))</f>
        <v>0</v>
      </c>
      <c r="Q16" s="48">
        <f>SUMIFS(Incident[LWD], Incident[Date], "&gt;=" &amp; DATE(U1, 12, 1), Incident[Date], "&lt;" &amp; DATE(U1+1, 1, 1))</f>
        <v>0</v>
      </c>
      <c r="R16" s="47">
        <f>F16+G16+H16+I16+J16+K16+L16+M16+N16+O16+P16+Q16</f>
        <v>0</v>
      </c>
      <c r="S16" s="39"/>
    </row>
    <row r="17" spans="1:19" s="43" customFormat="1" ht="97.5" customHeight="1">
      <c r="A17" s="45" t="s">
        <v>373</v>
      </c>
      <c r="B17" s="45" t="s">
        <v>492</v>
      </c>
      <c r="C17" s="46" t="s">
        <v>491</v>
      </c>
      <c r="D17" s="46">
        <v>-0.1</v>
      </c>
      <c r="E17" s="45" t="s">
        <v>265</v>
      </c>
      <c r="F17" s="48">
        <f ca="1">IF(TODAY()&lt;F1, "", (F14) / ((140 * 26 * 8) - (F16 * 8)) * 200000)</f>
        <v>0</v>
      </c>
      <c r="G17" s="48">
        <f ca="1">IF(TODAY()&lt;F1, "", ((F14 + G14) / ((140 * 26 * 8) - ((F16 * 8) + (G16 * 8)))) * 200000)</f>
        <v>0</v>
      </c>
      <c r="H17" s="48">
        <f ca="1">IF(TODAY()&lt;F1, "", ((F14 + G14 + H14) / ((140 * 26 * 8 * 3) - ((F16 * 8) + (G16 * 8) + (H16 * 8)))) * 200000)</f>
        <v>0</v>
      </c>
      <c r="I17" s="48">
        <f ca="1">IF(TODAY()&lt;F1, "", ((F14 + G14 + H14 + I14) / ((140 * 26 * 8 * 4) - ((F16 * 8) + (G16 * 8) + (H16 * 8) + (I16 * 8)))) * 200000)</f>
        <v>0</v>
      </c>
      <c r="J17" s="48">
        <f ca="1">IF(TODAY()&lt;F1, "", ((F14 + G14 + H14 + I14 + J14) / ((140 * 26 * 8 * 5) - ((F16 * 8) + (G16 * 8) + (H16 * 8) + (I16 * 8) + (J16 * 8)))) * 200000)</f>
        <v>0</v>
      </c>
      <c r="K17" s="48">
        <f ca="1">IF(TODAY()&lt;F1, "", ((F14 + G14 + H14 + I14 + J14 + K14) / ((140 * 26 * 8 * 6) - ((F16 * 8) + (G16 * 8) + (H16 * 8) + (I16 * 8) + (J16 * 8) + (K16 * 8)))) * 200000)</f>
        <v>0</v>
      </c>
      <c r="L17" s="48">
        <f ca="1">IF(TODAY()&lt;F1, "", ((F14 + G14 + H14 + I14 + J14 + K14 + L14) / ((140 * 26 * 8 * 7) - ((F16 * 8) + (G16 * 8) + (H16 * 8) + (I16 * 8) + (J16 * 8) + (K16 * 8) + (L16 * 8)))) * 200000)</f>
        <v>0</v>
      </c>
      <c r="M17" s="48">
        <f ca="1">IF(TODAY()&lt;F1, "", ((F14 + G14 + H14 + I14 + J14 + K14 + L14 + M14) / ((140 * 26 * 8 * 8) - ((F16 * 8) + (G16 * 8) + (H16 * 8) + (I16 * 8) + (J16 * 8) + (K16 * 8) + (L16 * 8) + (M16 * 8)))) * 200000)</f>
        <v>0</v>
      </c>
      <c r="N17" s="48">
        <f ca="1">IF(TODAY()&lt;F1, "", ((F14 + G14 + H14 + I14 + J14 + K14 + L14 + M14 + N14) / ((140 * 26 * 8 * 9) - ((F16 * 8) + (G16 * 8) + (H16 * 8) + (I16 * 8) + (J16 * 8) + (K16 * 8) + (L16 * 8) + (M16 * 8) + (N16 * 8)))) * 200000)</f>
        <v>0</v>
      </c>
      <c r="O17" s="48">
        <f ca="1">IF(TODAY()&lt;F1, "", ((F14 + G14 + H14 + I14 + J14 + K14 + L14 + M14 + N14 + O14) / ((140 * 26 * 8 * 10) - ((F16 * 8) + (G16 * 8) + (H16 * 8) + (I16 * 8) + (J16 * 8) + (K16 * 8) + (L16 * 8) + (M16 * 8) + (N16 * 8) + (O16 * 8)))) * 200000)</f>
        <v>0</v>
      </c>
      <c r="P17" s="48">
        <f ca="1">IF(TODAY()&lt;F1, "", ((F14 + G14 + H14 + I14 + J14 + K14 + L14 + M14 + N14 + O14 + P14) / ((140 * 26 * 8 * 11) - ((F16 * 8) + (G16 * 8) + (H16 * 8) + (I16 * 8) + (J16 * 8) + (K16 * 8) + (L16 * 8) + (M16 * 8) + (N16 * 8) + (O16 * 8) + (P16 * 8)))) * 200000)</f>
        <v>0</v>
      </c>
      <c r="Q17" s="48" t="e">
        <f ca="1">IF(TODAY()&lt;F1, "", ((F14 + G14 + H14 + I14 + J14 + K14 + L14 + M14 + N14 + O14 + P14 + Q14) / ((140 * 26 * 8 * 12) - ((F16 * 8) + (G16 * 8) + (H16 * 8) + (I16 * 8) + (J16 * 8) + (K16 * 8) + (L16 * 8) + (M16 * 8) + (N16 * 8) + (O16 * 8) + (P16 * 8) + (Q16 * 8)))) * 200000)</f>
        <v>#VALUE!</v>
      </c>
      <c r="R17" s="44">
        <v>8.6</v>
      </c>
      <c r="S17" s="39"/>
    </row>
    <row r="18" spans="1:19" s="43" customFormat="1" ht="97.5" customHeight="1">
      <c r="A18" s="45" t="s">
        <v>497</v>
      </c>
      <c r="B18" s="45" t="s">
        <v>493</v>
      </c>
      <c r="C18" s="46" t="s">
        <v>495</v>
      </c>
      <c r="D18" s="46">
        <v>1</v>
      </c>
      <c r="E18" s="45" t="s">
        <v>496</v>
      </c>
      <c r="F18" s="48"/>
      <c r="G18" s="48"/>
      <c r="H18" s="48"/>
      <c r="I18" s="48"/>
      <c r="J18" s="48"/>
      <c r="K18" s="48"/>
      <c r="L18" s="48"/>
      <c r="M18" s="48"/>
      <c r="N18" s="48"/>
      <c r="O18" s="48"/>
      <c r="P18" s="48"/>
      <c r="Q18" s="48"/>
      <c r="R18" s="44"/>
      <c r="S18" s="39"/>
    </row>
    <row r="19" spans="1:19" ht="27" customHeight="1">
      <c r="A19" s="42" t="s">
        <v>264</v>
      </c>
    </row>
    <row r="20" spans="1:19">
      <c r="A20" s="39" t="s">
        <v>367</v>
      </c>
      <c r="B20" s="41" t="s">
        <v>263</v>
      </c>
      <c r="C20" s="41"/>
    </row>
    <row r="21" spans="1:19">
      <c r="A21" s="39" t="s">
        <v>368</v>
      </c>
      <c r="B21" s="41" t="s">
        <v>262</v>
      </c>
      <c r="C21" s="41"/>
    </row>
    <row r="22" spans="1:19">
      <c r="A22" s="39" t="s">
        <v>369</v>
      </c>
      <c r="B22" s="181" t="s">
        <v>261</v>
      </c>
      <c r="C22" s="181"/>
    </row>
    <row r="23" spans="1:19">
      <c r="A23" s="39" t="s">
        <v>494</v>
      </c>
      <c r="B23" s="181" t="s">
        <v>454</v>
      </c>
      <c r="C23" s="181"/>
    </row>
  </sheetData>
  <mergeCells count="4">
    <mergeCell ref="B22:C22"/>
    <mergeCell ref="A2:R2"/>
    <mergeCell ref="A13:R13"/>
    <mergeCell ref="B23:C23"/>
  </mergeCells>
  <dataValidations count="1">
    <dataValidation type="list" allowBlank="1" showInputMessage="1" showErrorMessage="1" sqref="U1" xr:uid="{1D95B3BB-400F-8342-89AC-B599172D5617}">
      <formula1>"2019,2020,2021,2022,2023,2024,2025"</formula1>
    </dataValidation>
  </dataValidations>
  <printOptions horizontalCentered="1"/>
  <pageMargins left="0.143700787" right="0.143700787" top="1.2" bottom="0.90551181102362199" header="0.47244094488188998" footer="0.43307086614173201"/>
  <pageSetup paperSize="9" scale="61" orientation="landscape" r:id="rId1"/>
  <headerFooter alignWithMargins="0">
    <oddHeader>&amp;C&amp;"-,Bold"&amp;24Key Performance Indicators (KPIs)&amp;R&amp;"-,Bold"&amp;24 2025</oddHeader>
    <oddFooter>&amp;LLast update: &amp;D&amp;RPage &amp;P of &amp;N</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88F3BA-F118-478E-9987-7B4226DAC817}">
  <sheetPr codeName="Sheet9">
    <tabColor rgb="FFFFFF00"/>
    <pageSetUpPr fitToPage="1"/>
  </sheetPr>
  <dimension ref="A1:S83"/>
  <sheetViews>
    <sheetView zoomScale="71" zoomScaleNormal="50" zoomScalePageLayoutView="80" workbookViewId="0">
      <selection activeCell="G5" sqref="G5"/>
    </sheetView>
  </sheetViews>
  <sheetFormatPr defaultColWidth="7.78515625" defaultRowHeight="14"/>
  <cols>
    <col min="1" max="1" width="23.42578125" style="60" customWidth="1"/>
    <col min="2" max="2" width="21" style="60" customWidth="1"/>
    <col min="3" max="3" width="15.5" style="60" customWidth="1"/>
    <col min="4" max="4" width="10.5703125" style="60" customWidth="1"/>
    <col min="5" max="5" width="14" style="60" customWidth="1"/>
    <col min="6" max="6" width="21.92578125" style="60" customWidth="1"/>
    <col min="7" max="18" width="3.28515625" style="60" customWidth="1"/>
    <col min="19" max="19" width="6.85546875" style="60" customWidth="1"/>
    <col min="20" max="16384" width="7.78515625" style="60"/>
  </cols>
  <sheetData>
    <row r="1" spans="1:19" ht="17.25" customHeight="1">
      <c r="A1" s="86"/>
      <c r="B1" s="86"/>
      <c r="C1" s="85"/>
      <c r="D1" s="85"/>
      <c r="E1" s="85"/>
      <c r="F1" s="85"/>
      <c r="G1" s="184" t="s">
        <v>341</v>
      </c>
      <c r="H1" s="185"/>
      <c r="I1" s="185"/>
      <c r="J1" s="185"/>
      <c r="K1" s="185"/>
      <c r="L1" s="185"/>
      <c r="M1" s="185"/>
      <c r="N1" s="185"/>
      <c r="O1" s="185"/>
      <c r="P1" s="185"/>
      <c r="Q1" s="185"/>
      <c r="R1" s="185"/>
      <c r="S1" s="185"/>
    </row>
    <row r="2" spans="1:19" s="75" customFormat="1" ht="75.75" customHeight="1">
      <c r="A2" s="84" t="s">
        <v>309</v>
      </c>
      <c r="B2" s="83" t="s">
        <v>308</v>
      </c>
      <c r="C2" s="83" t="s">
        <v>63</v>
      </c>
      <c r="D2" s="83" t="s">
        <v>307</v>
      </c>
      <c r="E2" s="83" t="s">
        <v>306</v>
      </c>
      <c r="F2" s="83" t="s">
        <v>305</v>
      </c>
      <c r="G2" s="82" t="s">
        <v>304</v>
      </c>
      <c r="H2" s="82" t="s">
        <v>303</v>
      </c>
      <c r="I2" s="82" t="s">
        <v>302</v>
      </c>
      <c r="J2" s="82" t="s">
        <v>301</v>
      </c>
      <c r="K2" s="82" t="s">
        <v>300</v>
      </c>
      <c r="L2" s="82" t="s">
        <v>299</v>
      </c>
      <c r="M2" s="82" t="s">
        <v>298</v>
      </c>
      <c r="N2" s="82" t="s">
        <v>297</v>
      </c>
      <c r="O2" s="82" t="s">
        <v>296</v>
      </c>
      <c r="P2" s="82" t="s">
        <v>295</v>
      </c>
      <c r="Q2" s="82" t="s">
        <v>294</v>
      </c>
      <c r="R2" s="82" t="s">
        <v>293</v>
      </c>
      <c r="S2" s="81" t="s">
        <v>281</v>
      </c>
    </row>
    <row r="3" spans="1:19" s="75" customFormat="1" ht="15.5">
      <c r="A3" s="80" t="s">
        <v>292</v>
      </c>
      <c r="B3" s="79"/>
      <c r="C3" s="78"/>
      <c r="D3" s="78"/>
      <c r="E3" s="78"/>
      <c r="F3" s="78"/>
      <c r="G3" s="77"/>
      <c r="H3" s="77"/>
      <c r="I3" s="77"/>
      <c r="J3" s="77"/>
      <c r="K3" s="77"/>
      <c r="L3" s="77"/>
      <c r="M3" s="77"/>
      <c r="N3" s="77"/>
      <c r="O3" s="77"/>
      <c r="P3" s="77"/>
      <c r="Q3" s="77"/>
      <c r="R3" s="77"/>
      <c r="S3" s="76"/>
    </row>
    <row r="4" spans="1:19" s="75" customFormat="1" ht="24" customHeight="1">
      <c r="A4" s="186" t="s">
        <v>331</v>
      </c>
      <c r="B4" s="188" t="s">
        <v>332</v>
      </c>
      <c r="C4" s="190" t="s">
        <v>333</v>
      </c>
      <c r="D4" s="190" t="s">
        <v>334</v>
      </c>
      <c r="E4" s="190" t="s">
        <v>340</v>
      </c>
      <c r="F4" s="190" t="s">
        <v>335</v>
      </c>
      <c r="G4" s="74">
        <v>56</v>
      </c>
      <c r="H4" s="74">
        <v>4</v>
      </c>
      <c r="I4" s="74">
        <v>4</v>
      </c>
      <c r="J4" s="74">
        <v>4</v>
      </c>
      <c r="K4" s="74">
        <v>4</v>
      </c>
      <c r="L4" s="74">
        <v>4</v>
      </c>
      <c r="M4" s="74">
        <v>4</v>
      </c>
      <c r="N4" s="74">
        <v>4</v>
      </c>
      <c r="O4" s="74">
        <v>4</v>
      </c>
      <c r="P4" s="74">
        <v>4</v>
      </c>
      <c r="Q4" s="74">
        <v>4</v>
      </c>
      <c r="R4" s="74">
        <v>4</v>
      </c>
      <c r="S4" s="192">
        <f>SUM(G5:R5)/SUM(G4:R4)</f>
        <v>0</v>
      </c>
    </row>
    <row r="5" spans="1:19" s="75" customFormat="1" ht="24" customHeight="1">
      <c r="A5" s="187"/>
      <c r="B5" s="189"/>
      <c r="C5" s="191"/>
      <c r="D5" s="191"/>
      <c r="E5" s="191"/>
      <c r="F5" s="191"/>
      <c r="G5" s="74"/>
      <c r="H5" s="74"/>
      <c r="I5" s="74"/>
      <c r="J5" s="74"/>
      <c r="K5" s="74"/>
      <c r="L5" s="74"/>
      <c r="M5" s="74"/>
      <c r="N5" s="74"/>
      <c r="O5" s="74"/>
      <c r="P5" s="74"/>
      <c r="Q5" s="74"/>
      <c r="R5" s="74"/>
      <c r="S5" s="193"/>
    </row>
    <row r="6" spans="1:19" ht="24" customHeight="1">
      <c r="A6" s="186" t="s">
        <v>375</v>
      </c>
      <c r="B6" s="188" t="s">
        <v>336</v>
      </c>
      <c r="C6" s="190" t="s">
        <v>333</v>
      </c>
      <c r="D6" s="190" t="s">
        <v>334</v>
      </c>
      <c r="E6" s="190" t="s">
        <v>337</v>
      </c>
      <c r="F6" s="190"/>
      <c r="G6" s="74">
        <v>4</v>
      </c>
      <c r="H6" s="74">
        <v>4</v>
      </c>
      <c r="I6" s="74">
        <v>4</v>
      </c>
      <c r="J6" s="74">
        <v>4</v>
      </c>
      <c r="K6" s="74">
        <v>4</v>
      </c>
      <c r="L6" s="74">
        <v>4</v>
      </c>
      <c r="M6" s="74">
        <v>4</v>
      </c>
      <c r="N6" s="74">
        <v>4</v>
      </c>
      <c r="O6" s="74">
        <v>4</v>
      </c>
      <c r="P6" s="74">
        <v>4</v>
      </c>
      <c r="Q6" s="74">
        <v>4</v>
      </c>
      <c r="R6" s="74">
        <v>4</v>
      </c>
      <c r="S6" s="192">
        <f>SUM(G7:R7)/SUM(G6:R6)</f>
        <v>0</v>
      </c>
    </row>
    <row r="7" spans="1:19" ht="24" customHeight="1">
      <c r="A7" s="187"/>
      <c r="B7" s="189"/>
      <c r="C7" s="191"/>
      <c r="D7" s="191"/>
      <c r="E7" s="191"/>
      <c r="F7" s="191"/>
      <c r="G7" s="74">
        <v>0</v>
      </c>
      <c r="H7" s="74"/>
      <c r="I7" s="74"/>
      <c r="J7" s="74"/>
      <c r="K7" s="74"/>
      <c r="L7" s="74"/>
      <c r="M7" s="74"/>
      <c r="N7" s="74"/>
      <c r="O7" s="74"/>
      <c r="P7" s="74"/>
      <c r="Q7" s="74"/>
      <c r="R7" s="74"/>
      <c r="S7" s="193"/>
    </row>
    <row r="8" spans="1:19" ht="24" customHeight="1">
      <c r="A8" s="186" t="s">
        <v>338</v>
      </c>
      <c r="B8" s="188" t="s">
        <v>339</v>
      </c>
      <c r="C8" s="190"/>
      <c r="D8" s="190" t="s">
        <v>334</v>
      </c>
      <c r="E8" s="190" t="s">
        <v>340</v>
      </c>
      <c r="F8" s="190"/>
      <c r="G8" s="74">
        <v>4</v>
      </c>
      <c r="H8" s="74">
        <v>4</v>
      </c>
      <c r="I8" s="74">
        <v>4</v>
      </c>
      <c r="J8" s="74">
        <v>4</v>
      </c>
      <c r="K8" s="74">
        <v>4</v>
      </c>
      <c r="L8" s="74">
        <v>4</v>
      </c>
      <c r="M8" s="74">
        <v>4</v>
      </c>
      <c r="N8" s="74">
        <v>4</v>
      </c>
      <c r="O8" s="74">
        <v>4</v>
      </c>
      <c r="P8" s="74">
        <v>4</v>
      </c>
      <c r="Q8" s="74">
        <v>4</v>
      </c>
      <c r="R8" s="74">
        <v>4</v>
      </c>
      <c r="S8" s="192">
        <f>SUM(G9:R9)/SUM(G8:R8)</f>
        <v>0</v>
      </c>
    </row>
    <row r="9" spans="1:19" ht="24" customHeight="1">
      <c r="A9" s="187"/>
      <c r="B9" s="189"/>
      <c r="C9" s="191"/>
      <c r="D9" s="191"/>
      <c r="E9" s="191"/>
      <c r="F9" s="191"/>
      <c r="G9" s="74">
        <v>0</v>
      </c>
      <c r="H9" s="74"/>
      <c r="I9" s="74"/>
      <c r="J9" s="74"/>
      <c r="K9" s="74"/>
      <c r="L9" s="74"/>
      <c r="M9" s="74"/>
      <c r="N9" s="74"/>
      <c r="O9" s="74"/>
      <c r="P9" s="74"/>
      <c r="Q9" s="74"/>
      <c r="R9" s="74"/>
      <c r="S9" s="193"/>
    </row>
    <row r="10" spans="1:19" ht="24" customHeight="1">
      <c r="A10" s="186" t="s">
        <v>342</v>
      </c>
      <c r="B10" s="188" t="s">
        <v>343</v>
      </c>
      <c r="C10" s="190"/>
      <c r="D10" s="190"/>
      <c r="E10" s="190"/>
      <c r="F10" s="190"/>
      <c r="G10" s="74">
        <v>4</v>
      </c>
      <c r="H10" s="74">
        <v>4</v>
      </c>
      <c r="I10" s="74">
        <v>4</v>
      </c>
      <c r="J10" s="74">
        <v>4</v>
      </c>
      <c r="K10" s="74">
        <v>4</v>
      </c>
      <c r="L10" s="74">
        <v>4</v>
      </c>
      <c r="M10" s="74">
        <v>4</v>
      </c>
      <c r="N10" s="74">
        <v>4</v>
      </c>
      <c r="O10" s="74">
        <v>4</v>
      </c>
      <c r="P10" s="74">
        <v>4</v>
      </c>
      <c r="Q10" s="74">
        <v>4</v>
      </c>
      <c r="R10" s="74">
        <v>4</v>
      </c>
      <c r="S10" s="192">
        <f>SUM(G11:R11)/SUM(G10:R10)</f>
        <v>0</v>
      </c>
    </row>
    <row r="11" spans="1:19" ht="24" customHeight="1">
      <c r="A11" s="187"/>
      <c r="B11" s="189"/>
      <c r="C11" s="191"/>
      <c r="D11" s="191"/>
      <c r="E11" s="191"/>
      <c r="F11" s="191"/>
      <c r="G11" s="74">
        <v>0</v>
      </c>
      <c r="H11" s="74"/>
      <c r="I11" s="74"/>
      <c r="J11" s="74"/>
      <c r="K11" s="74"/>
      <c r="L11" s="74"/>
      <c r="M11" s="74"/>
      <c r="N11" s="74"/>
      <c r="O11" s="74"/>
      <c r="P11" s="74"/>
      <c r="Q11" s="74"/>
      <c r="R11" s="74"/>
      <c r="S11" s="193"/>
    </row>
    <row r="12" spans="1:19" ht="24" customHeight="1">
      <c r="A12" s="186"/>
      <c r="B12" s="188"/>
      <c r="C12" s="190"/>
      <c r="D12" s="190"/>
      <c r="E12" s="190"/>
      <c r="F12" s="190"/>
      <c r="G12" s="74">
        <v>4</v>
      </c>
      <c r="H12" s="74">
        <v>4</v>
      </c>
      <c r="I12" s="74">
        <v>4</v>
      </c>
      <c r="J12" s="74">
        <v>4</v>
      </c>
      <c r="K12" s="74">
        <v>4</v>
      </c>
      <c r="L12" s="74">
        <v>4</v>
      </c>
      <c r="M12" s="74">
        <v>4</v>
      </c>
      <c r="N12" s="74">
        <v>4</v>
      </c>
      <c r="O12" s="74">
        <v>4</v>
      </c>
      <c r="P12" s="74">
        <v>4</v>
      </c>
      <c r="Q12" s="74">
        <v>4</v>
      </c>
      <c r="R12" s="74">
        <v>4</v>
      </c>
      <c r="S12" s="192">
        <f>SUM(G13:R13)/SUM(G12:R12)</f>
        <v>0</v>
      </c>
    </row>
    <row r="13" spans="1:19" ht="24" customHeight="1">
      <c r="A13" s="187"/>
      <c r="B13" s="189"/>
      <c r="C13" s="191"/>
      <c r="D13" s="191"/>
      <c r="E13" s="191"/>
      <c r="F13" s="191"/>
      <c r="G13" s="74"/>
      <c r="H13" s="74"/>
      <c r="I13" s="74"/>
      <c r="J13" s="74"/>
      <c r="K13" s="74"/>
      <c r="L13" s="74"/>
      <c r="M13" s="74"/>
      <c r="N13" s="74"/>
      <c r="O13" s="74"/>
      <c r="P13" s="74"/>
      <c r="Q13" s="74"/>
      <c r="R13" s="74"/>
      <c r="S13" s="193"/>
    </row>
    <row r="14" spans="1:19" ht="24" customHeight="1">
      <c r="A14" s="186"/>
      <c r="B14" s="188"/>
      <c r="C14" s="190"/>
      <c r="D14" s="190"/>
      <c r="E14" s="190"/>
      <c r="F14" s="190"/>
      <c r="G14" s="74">
        <v>4</v>
      </c>
      <c r="H14" s="74">
        <v>4</v>
      </c>
      <c r="I14" s="74">
        <v>4</v>
      </c>
      <c r="J14" s="74">
        <v>4</v>
      </c>
      <c r="K14" s="74">
        <v>4</v>
      </c>
      <c r="L14" s="74">
        <v>4</v>
      </c>
      <c r="M14" s="74">
        <v>4</v>
      </c>
      <c r="N14" s="74">
        <v>4</v>
      </c>
      <c r="O14" s="74">
        <v>4</v>
      </c>
      <c r="P14" s="74">
        <v>4</v>
      </c>
      <c r="Q14" s="74">
        <v>4</v>
      </c>
      <c r="R14" s="74">
        <v>4</v>
      </c>
      <c r="S14" s="192">
        <f>SUM(G15:R15)/SUM(G14:R14)</f>
        <v>0</v>
      </c>
    </row>
    <row r="15" spans="1:19" ht="24" customHeight="1">
      <c r="A15" s="187"/>
      <c r="B15" s="189"/>
      <c r="C15" s="191"/>
      <c r="D15" s="191"/>
      <c r="E15" s="191"/>
      <c r="F15" s="191"/>
      <c r="G15" s="74">
        <v>0</v>
      </c>
      <c r="H15" s="74"/>
      <c r="I15" s="74"/>
      <c r="J15" s="74"/>
      <c r="K15" s="74"/>
      <c r="L15" s="74"/>
      <c r="M15" s="74"/>
      <c r="N15" s="74"/>
      <c r="O15" s="74"/>
      <c r="P15" s="74"/>
      <c r="Q15" s="74"/>
      <c r="R15" s="74"/>
      <c r="S15" s="193"/>
    </row>
    <row r="16" spans="1:19" ht="24" customHeight="1">
      <c r="A16" s="186"/>
      <c r="B16" s="188"/>
      <c r="C16" s="190"/>
      <c r="D16" s="190"/>
      <c r="E16" s="190"/>
      <c r="F16" s="190"/>
      <c r="G16" s="74">
        <v>4</v>
      </c>
      <c r="H16" s="74">
        <v>4</v>
      </c>
      <c r="I16" s="74">
        <v>4</v>
      </c>
      <c r="J16" s="74">
        <v>4</v>
      </c>
      <c r="K16" s="74">
        <v>4</v>
      </c>
      <c r="L16" s="74">
        <v>4</v>
      </c>
      <c r="M16" s="74">
        <v>4</v>
      </c>
      <c r="N16" s="74">
        <v>4</v>
      </c>
      <c r="O16" s="74">
        <v>4</v>
      </c>
      <c r="P16" s="74">
        <v>4</v>
      </c>
      <c r="Q16" s="74">
        <v>4</v>
      </c>
      <c r="R16" s="74">
        <v>4</v>
      </c>
      <c r="S16" s="192">
        <f>SUM(G17:R17)/SUM(G16:R16)</f>
        <v>0</v>
      </c>
    </row>
    <row r="17" spans="1:19" ht="24" customHeight="1">
      <c r="A17" s="187"/>
      <c r="B17" s="189"/>
      <c r="C17" s="191"/>
      <c r="D17" s="191"/>
      <c r="E17" s="191"/>
      <c r="F17" s="191"/>
      <c r="G17" s="74">
        <v>0</v>
      </c>
      <c r="H17" s="74"/>
      <c r="I17" s="74"/>
      <c r="J17" s="74"/>
      <c r="K17" s="74"/>
      <c r="L17" s="74"/>
      <c r="M17" s="74"/>
      <c r="N17" s="74"/>
      <c r="O17" s="74"/>
      <c r="P17" s="74"/>
      <c r="Q17" s="74"/>
      <c r="R17" s="74"/>
      <c r="S17" s="193"/>
    </row>
    <row r="18" spans="1:19" ht="24" customHeight="1">
      <c r="A18" s="186"/>
      <c r="B18" s="188"/>
      <c r="C18" s="190"/>
      <c r="D18" s="190"/>
      <c r="E18" s="190"/>
      <c r="F18" s="190"/>
      <c r="G18" s="74">
        <v>4</v>
      </c>
      <c r="H18" s="74">
        <v>4</v>
      </c>
      <c r="I18" s="74">
        <v>4</v>
      </c>
      <c r="J18" s="74">
        <v>4</v>
      </c>
      <c r="K18" s="74">
        <v>4</v>
      </c>
      <c r="L18" s="74">
        <v>4</v>
      </c>
      <c r="M18" s="74">
        <v>4</v>
      </c>
      <c r="N18" s="74">
        <v>4</v>
      </c>
      <c r="O18" s="74">
        <v>4</v>
      </c>
      <c r="P18" s="74">
        <v>4</v>
      </c>
      <c r="Q18" s="74">
        <v>4</v>
      </c>
      <c r="R18" s="74">
        <v>4</v>
      </c>
      <c r="S18" s="192">
        <f>SUM(G19:R19)/SUM(G18:R18)</f>
        <v>0</v>
      </c>
    </row>
    <row r="19" spans="1:19" ht="24" customHeight="1">
      <c r="A19" s="187"/>
      <c r="B19" s="189"/>
      <c r="C19" s="191"/>
      <c r="D19" s="191"/>
      <c r="E19" s="191"/>
      <c r="F19" s="191"/>
      <c r="G19" s="74">
        <v>0</v>
      </c>
      <c r="H19" s="74"/>
      <c r="I19" s="74"/>
      <c r="J19" s="74"/>
      <c r="K19" s="74"/>
      <c r="L19" s="74"/>
      <c r="M19" s="74"/>
      <c r="N19" s="74"/>
      <c r="O19" s="74"/>
      <c r="P19" s="74"/>
      <c r="Q19" s="74"/>
      <c r="R19" s="74"/>
      <c r="S19" s="193"/>
    </row>
    <row r="20" spans="1:19" ht="24" customHeight="1">
      <c r="A20" s="186"/>
      <c r="B20" s="188"/>
      <c r="C20" s="190"/>
      <c r="D20" s="190"/>
      <c r="E20" s="190"/>
      <c r="F20" s="190"/>
      <c r="G20" s="74">
        <v>4</v>
      </c>
      <c r="H20" s="74">
        <v>4</v>
      </c>
      <c r="I20" s="74">
        <v>4</v>
      </c>
      <c r="J20" s="74">
        <v>4</v>
      </c>
      <c r="K20" s="74">
        <v>4</v>
      </c>
      <c r="L20" s="74">
        <v>4</v>
      </c>
      <c r="M20" s="74">
        <v>4</v>
      </c>
      <c r="N20" s="74">
        <v>4</v>
      </c>
      <c r="O20" s="74">
        <v>4</v>
      </c>
      <c r="P20" s="74">
        <v>4</v>
      </c>
      <c r="Q20" s="74">
        <v>4</v>
      </c>
      <c r="R20" s="74">
        <v>4</v>
      </c>
      <c r="S20" s="192">
        <f>SUM(G21:R21)/SUM(G20:R20)</f>
        <v>0</v>
      </c>
    </row>
    <row r="21" spans="1:19" ht="24" customHeight="1">
      <c r="A21" s="187"/>
      <c r="B21" s="189"/>
      <c r="C21" s="191"/>
      <c r="D21" s="191"/>
      <c r="E21" s="191"/>
      <c r="F21" s="191"/>
      <c r="G21" s="74"/>
      <c r="H21" s="74"/>
      <c r="I21" s="74"/>
      <c r="J21" s="74"/>
      <c r="K21" s="74"/>
      <c r="L21" s="74"/>
      <c r="M21" s="74"/>
      <c r="N21" s="74"/>
      <c r="O21" s="74"/>
      <c r="P21" s="74"/>
      <c r="Q21" s="74"/>
      <c r="R21" s="74"/>
      <c r="S21" s="193"/>
    </row>
    <row r="22" spans="1:19" s="75" customFormat="1" ht="15.5">
      <c r="A22" s="80" t="s">
        <v>291</v>
      </c>
      <c r="B22" s="79"/>
      <c r="C22" s="78"/>
      <c r="D22" s="78"/>
      <c r="E22" s="78"/>
      <c r="F22" s="78"/>
      <c r="G22" s="77"/>
      <c r="H22" s="77"/>
      <c r="I22" s="77"/>
      <c r="J22" s="77"/>
      <c r="K22" s="77"/>
      <c r="L22" s="77"/>
      <c r="M22" s="77"/>
      <c r="N22" s="77"/>
      <c r="O22" s="77"/>
      <c r="P22" s="77"/>
      <c r="Q22" s="77"/>
      <c r="R22" s="77"/>
      <c r="S22" s="76"/>
    </row>
    <row r="23" spans="1:19" ht="24" customHeight="1">
      <c r="A23" s="186" t="s">
        <v>344</v>
      </c>
      <c r="B23" s="188" t="s">
        <v>345</v>
      </c>
      <c r="C23" s="190" t="s">
        <v>346</v>
      </c>
      <c r="D23" s="190" t="s">
        <v>347</v>
      </c>
      <c r="E23" s="190" t="s">
        <v>348</v>
      </c>
      <c r="F23" s="190" t="s">
        <v>352</v>
      </c>
      <c r="G23" s="74">
        <v>1</v>
      </c>
      <c r="H23" s="74">
        <v>1</v>
      </c>
      <c r="I23" s="74">
        <v>1</v>
      </c>
      <c r="J23" s="74">
        <v>1</v>
      </c>
      <c r="K23" s="74">
        <v>1</v>
      </c>
      <c r="L23" s="74">
        <v>1</v>
      </c>
      <c r="M23" s="74">
        <v>1</v>
      </c>
      <c r="N23" s="74">
        <v>1</v>
      </c>
      <c r="O23" s="74">
        <v>1</v>
      </c>
      <c r="P23" s="74">
        <v>1</v>
      </c>
      <c r="Q23" s="74">
        <v>1</v>
      </c>
      <c r="R23" s="74">
        <v>1</v>
      </c>
      <c r="S23" s="192">
        <f>SUM(G24:R24)/SUM(G23:R23)</f>
        <v>0</v>
      </c>
    </row>
    <row r="24" spans="1:19" ht="24" customHeight="1">
      <c r="A24" s="187"/>
      <c r="B24" s="189"/>
      <c r="C24" s="191"/>
      <c r="D24" s="191"/>
      <c r="E24" s="191"/>
      <c r="F24" s="191"/>
      <c r="G24" s="74"/>
      <c r="H24" s="74"/>
      <c r="I24" s="74"/>
      <c r="J24" s="74"/>
      <c r="K24" s="74"/>
      <c r="L24" s="74"/>
      <c r="M24" s="74"/>
      <c r="N24" s="74"/>
      <c r="O24" s="74"/>
      <c r="P24" s="74"/>
      <c r="Q24" s="74"/>
      <c r="R24" s="74"/>
      <c r="S24" s="193"/>
    </row>
    <row r="25" spans="1:19" ht="24" customHeight="1">
      <c r="A25" s="186" t="s">
        <v>349</v>
      </c>
      <c r="B25" s="188" t="s">
        <v>350</v>
      </c>
      <c r="C25" s="190" t="s">
        <v>351</v>
      </c>
      <c r="D25" s="190" t="s">
        <v>347</v>
      </c>
      <c r="E25" s="190" t="s">
        <v>348</v>
      </c>
      <c r="F25" s="190"/>
      <c r="G25" s="74">
        <v>1</v>
      </c>
      <c r="H25" s="74">
        <v>1</v>
      </c>
      <c r="I25" s="74">
        <v>1</v>
      </c>
      <c r="J25" s="74">
        <v>1</v>
      </c>
      <c r="K25" s="74">
        <v>1</v>
      </c>
      <c r="L25" s="74">
        <v>1</v>
      </c>
      <c r="M25" s="74">
        <v>1</v>
      </c>
      <c r="N25" s="74">
        <v>1</v>
      </c>
      <c r="O25" s="74">
        <v>1</v>
      </c>
      <c r="P25" s="74">
        <v>1</v>
      </c>
      <c r="Q25" s="74">
        <v>1</v>
      </c>
      <c r="R25" s="74">
        <v>1</v>
      </c>
      <c r="S25" s="192">
        <f>SUM(G26:R26)/SUM(G25:R25)</f>
        <v>0</v>
      </c>
    </row>
    <row r="26" spans="1:19" ht="24" customHeight="1">
      <c r="A26" s="187"/>
      <c r="B26" s="189"/>
      <c r="C26" s="191"/>
      <c r="D26" s="191"/>
      <c r="E26" s="191"/>
      <c r="F26" s="191"/>
      <c r="G26" s="74"/>
      <c r="H26" s="74"/>
      <c r="I26" s="74"/>
      <c r="J26" s="74"/>
      <c r="K26" s="74"/>
      <c r="L26" s="74"/>
      <c r="M26" s="74"/>
      <c r="N26" s="74"/>
      <c r="O26" s="74"/>
      <c r="P26" s="74"/>
      <c r="Q26" s="74"/>
      <c r="R26" s="74"/>
      <c r="S26" s="193"/>
    </row>
    <row r="27" spans="1:19" ht="24" customHeight="1">
      <c r="A27" s="186" t="s">
        <v>353</v>
      </c>
      <c r="B27" s="188" t="s">
        <v>354</v>
      </c>
      <c r="C27" s="190"/>
      <c r="D27" s="190" t="s">
        <v>347</v>
      </c>
      <c r="E27" s="190" t="s">
        <v>340</v>
      </c>
      <c r="F27" s="190" t="s">
        <v>355</v>
      </c>
      <c r="G27" s="74">
        <v>1</v>
      </c>
      <c r="H27" s="74">
        <v>1</v>
      </c>
      <c r="I27" s="74">
        <v>1</v>
      </c>
      <c r="J27" s="74">
        <v>1</v>
      </c>
      <c r="K27" s="74">
        <v>1</v>
      </c>
      <c r="L27" s="74">
        <v>1</v>
      </c>
      <c r="M27" s="74">
        <v>1</v>
      </c>
      <c r="N27" s="74">
        <v>1</v>
      </c>
      <c r="O27" s="74">
        <v>1</v>
      </c>
      <c r="P27" s="74">
        <v>1</v>
      </c>
      <c r="Q27" s="74">
        <v>1</v>
      </c>
      <c r="R27" s="74">
        <v>1</v>
      </c>
      <c r="S27" s="192">
        <f>SUM(G28:R28)/SUM(G27:R27)</f>
        <v>0</v>
      </c>
    </row>
    <row r="28" spans="1:19" ht="24" customHeight="1">
      <c r="A28" s="187"/>
      <c r="B28" s="189"/>
      <c r="C28" s="191"/>
      <c r="D28" s="191"/>
      <c r="E28" s="191"/>
      <c r="F28" s="191"/>
      <c r="G28" s="74"/>
      <c r="H28" s="74"/>
      <c r="I28" s="74"/>
      <c r="J28" s="74"/>
      <c r="K28" s="74"/>
      <c r="L28" s="74"/>
      <c r="M28" s="74"/>
      <c r="N28" s="74"/>
      <c r="O28" s="74"/>
      <c r="P28" s="74"/>
      <c r="Q28" s="74"/>
      <c r="R28" s="74"/>
      <c r="S28" s="193"/>
    </row>
    <row r="29" spans="1:19" ht="24" customHeight="1">
      <c r="A29" s="186"/>
      <c r="B29" s="188"/>
      <c r="C29" s="190"/>
      <c r="D29" s="190"/>
      <c r="E29" s="190"/>
      <c r="F29" s="190"/>
      <c r="G29" s="74">
        <v>1</v>
      </c>
      <c r="H29" s="74">
        <v>1</v>
      </c>
      <c r="I29" s="74">
        <v>1</v>
      </c>
      <c r="J29" s="74">
        <v>1</v>
      </c>
      <c r="K29" s="74">
        <v>1</v>
      </c>
      <c r="L29" s="74">
        <v>1</v>
      </c>
      <c r="M29" s="74">
        <v>1</v>
      </c>
      <c r="N29" s="74">
        <v>1</v>
      </c>
      <c r="O29" s="74">
        <v>1</v>
      </c>
      <c r="P29" s="74">
        <v>1</v>
      </c>
      <c r="Q29" s="74">
        <v>1</v>
      </c>
      <c r="R29" s="74">
        <v>1</v>
      </c>
      <c r="S29" s="192">
        <f>SUM(G30:R30)/SUM(G29:R29)</f>
        <v>0</v>
      </c>
    </row>
    <row r="30" spans="1:19" ht="24" customHeight="1">
      <c r="A30" s="187"/>
      <c r="B30" s="189"/>
      <c r="C30" s="191"/>
      <c r="D30" s="191"/>
      <c r="E30" s="191"/>
      <c r="F30" s="191"/>
      <c r="G30" s="74"/>
      <c r="H30" s="74"/>
      <c r="I30" s="74"/>
      <c r="J30" s="74"/>
      <c r="K30" s="74"/>
      <c r="L30" s="74"/>
      <c r="M30" s="74"/>
      <c r="N30" s="74"/>
      <c r="O30" s="74"/>
      <c r="P30" s="74"/>
      <c r="Q30" s="74"/>
      <c r="R30" s="74"/>
      <c r="S30" s="193"/>
    </row>
    <row r="31" spans="1:19" ht="24" customHeight="1">
      <c r="A31" s="186"/>
      <c r="B31" s="188"/>
      <c r="C31" s="190"/>
      <c r="D31" s="190"/>
      <c r="E31" s="190"/>
      <c r="F31" s="190"/>
      <c r="G31" s="74">
        <v>1</v>
      </c>
      <c r="H31" s="74">
        <v>1</v>
      </c>
      <c r="I31" s="74">
        <v>1</v>
      </c>
      <c r="J31" s="74">
        <v>1</v>
      </c>
      <c r="K31" s="74">
        <v>1</v>
      </c>
      <c r="L31" s="74">
        <v>1</v>
      </c>
      <c r="M31" s="74">
        <v>1</v>
      </c>
      <c r="N31" s="74">
        <v>1</v>
      </c>
      <c r="O31" s="74">
        <v>1</v>
      </c>
      <c r="P31" s="74">
        <v>1</v>
      </c>
      <c r="Q31" s="74">
        <v>1</v>
      </c>
      <c r="R31" s="74">
        <v>1</v>
      </c>
      <c r="S31" s="192">
        <f>SUM(G32:R32)/SUM(G31:R31)</f>
        <v>0</v>
      </c>
    </row>
    <row r="32" spans="1:19" ht="24" customHeight="1">
      <c r="A32" s="187"/>
      <c r="B32" s="189"/>
      <c r="C32" s="191"/>
      <c r="D32" s="191"/>
      <c r="E32" s="191"/>
      <c r="F32" s="191"/>
      <c r="G32" s="74"/>
      <c r="H32" s="74"/>
      <c r="I32" s="74"/>
      <c r="J32" s="74"/>
      <c r="K32" s="74"/>
      <c r="L32" s="74"/>
      <c r="M32" s="74"/>
      <c r="N32" s="74"/>
      <c r="O32" s="74"/>
      <c r="P32" s="74"/>
      <c r="Q32" s="74"/>
      <c r="R32" s="74"/>
      <c r="S32" s="193"/>
    </row>
    <row r="33" spans="1:19" ht="24" customHeight="1">
      <c r="A33" s="186"/>
      <c r="B33" s="188"/>
      <c r="C33" s="190"/>
      <c r="D33" s="190"/>
      <c r="E33" s="190"/>
      <c r="F33" s="190"/>
      <c r="G33" s="74">
        <v>1</v>
      </c>
      <c r="H33" s="74">
        <v>1</v>
      </c>
      <c r="I33" s="74">
        <v>1</v>
      </c>
      <c r="J33" s="74">
        <v>1</v>
      </c>
      <c r="K33" s="74">
        <v>1</v>
      </c>
      <c r="L33" s="74">
        <v>1</v>
      </c>
      <c r="M33" s="74">
        <v>1</v>
      </c>
      <c r="N33" s="74">
        <v>1</v>
      </c>
      <c r="O33" s="74">
        <v>1</v>
      </c>
      <c r="P33" s="74">
        <v>1</v>
      </c>
      <c r="Q33" s="74">
        <v>1</v>
      </c>
      <c r="R33" s="74">
        <v>1</v>
      </c>
      <c r="S33" s="192">
        <f>SUM(G34:R34)/SUM(G33:R33)</f>
        <v>0</v>
      </c>
    </row>
    <row r="34" spans="1:19" ht="24" customHeight="1">
      <c r="A34" s="187"/>
      <c r="B34" s="189"/>
      <c r="C34" s="191"/>
      <c r="D34" s="191"/>
      <c r="E34" s="191"/>
      <c r="F34" s="191"/>
      <c r="G34" s="74"/>
      <c r="H34" s="74"/>
      <c r="I34" s="74"/>
      <c r="J34" s="74"/>
      <c r="K34" s="74"/>
      <c r="L34" s="74"/>
      <c r="M34" s="74"/>
      <c r="N34" s="74"/>
      <c r="O34" s="74"/>
      <c r="P34" s="74"/>
      <c r="Q34" s="74"/>
      <c r="R34" s="74"/>
      <c r="S34" s="193"/>
    </row>
    <row r="35" spans="1:19" ht="24" customHeight="1">
      <c r="A35" s="186"/>
      <c r="B35" s="188"/>
      <c r="C35" s="190"/>
      <c r="D35" s="190"/>
      <c r="E35" s="190"/>
      <c r="F35" s="190"/>
      <c r="G35" s="74">
        <v>1</v>
      </c>
      <c r="H35" s="74">
        <v>1</v>
      </c>
      <c r="I35" s="74">
        <v>1</v>
      </c>
      <c r="J35" s="74">
        <v>1</v>
      </c>
      <c r="K35" s="74">
        <v>1</v>
      </c>
      <c r="L35" s="74">
        <v>1</v>
      </c>
      <c r="M35" s="74">
        <v>1</v>
      </c>
      <c r="N35" s="74">
        <v>1</v>
      </c>
      <c r="O35" s="74">
        <v>1</v>
      </c>
      <c r="P35" s="74">
        <v>1</v>
      </c>
      <c r="Q35" s="74">
        <v>1</v>
      </c>
      <c r="R35" s="74">
        <v>1</v>
      </c>
      <c r="S35" s="192">
        <f>SUM(G36:R36)/SUM(G35:R35)</f>
        <v>0</v>
      </c>
    </row>
    <row r="36" spans="1:19" ht="24" customHeight="1">
      <c r="A36" s="187"/>
      <c r="B36" s="189"/>
      <c r="C36" s="191"/>
      <c r="D36" s="191"/>
      <c r="E36" s="191"/>
      <c r="F36" s="191"/>
      <c r="G36" s="74"/>
      <c r="H36" s="74"/>
      <c r="I36" s="74"/>
      <c r="J36" s="74"/>
      <c r="K36" s="74"/>
      <c r="L36" s="74"/>
      <c r="M36" s="74"/>
      <c r="N36" s="74"/>
      <c r="O36" s="74"/>
      <c r="P36" s="74"/>
      <c r="Q36" s="74"/>
      <c r="R36" s="74"/>
      <c r="S36" s="193"/>
    </row>
    <row r="37" spans="1:19" ht="24" customHeight="1">
      <c r="A37" s="186"/>
      <c r="B37" s="188"/>
      <c r="C37" s="190"/>
      <c r="D37" s="190"/>
      <c r="E37" s="190"/>
      <c r="F37" s="190"/>
      <c r="G37" s="74">
        <v>1</v>
      </c>
      <c r="H37" s="74">
        <v>1</v>
      </c>
      <c r="I37" s="74">
        <v>1</v>
      </c>
      <c r="J37" s="74">
        <v>1</v>
      </c>
      <c r="K37" s="74">
        <v>1</v>
      </c>
      <c r="L37" s="74">
        <v>1</v>
      </c>
      <c r="M37" s="74">
        <v>1</v>
      </c>
      <c r="N37" s="74">
        <v>1</v>
      </c>
      <c r="O37" s="74">
        <v>1</v>
      </c>
      <c r="P37" s="74">
        <v>1</v>
      </c>
      <c r="Q37" s="74">
        <v>1</v>
      </c>
      <c r="R37" s="74">
        <v>1</v>
      </c>
      <c r="S37" s="192">
        <f>SUM(G38:R38)/SUM(G37:R37)</f>
        <v>0</v>
      </c>
    </row>
    <row r="38" spans="1:19" ht="24" customHeight="1">
      <c r="A38" s="187"/>
      <c r="B38" s="189"/>
      <c r="C38" s="191"/>
      <c r="D38" s="191"/>
      <c r="E38" s="191"/>
      <c r="F38" s="191"/>
      <c r="G38" s="74"/>
      <c r="H38" s="74"/>
      <c r="I38" s="74"/>
      <c r="J38" s="74"/>
      <c r="K38" s="74"/>
      <c r="L38" s="74"/>
      <c r="M38" s="74"/>
      <c r="N38" s="74"/>
      <c r="O38" s="74"/>
      <c r="P38" s="74"/>
      <c r="Q38" s="74"/>
      <c r="R38" s="74"/>
      <c r="S38" s="193"/>
    </row>
    <row r="39" spans="1:19" ht="24" customHeight="1">
      <c r="A39" s="186"/>
      <c r="B39" s="188"/>
      <c r="C39" s="190"/>
      <c r="D39" s="190"/>
      <c r="E39" s="190"/>
      <c r="F39" s="190"/>
      <c r="G39" s="74">
        <v>1</v>
      </c>
      <c r="H39" s="74">
        <v>1</v>
      </c>
      <c r="I39" s="74">
        <v>1</v>
      </c>
      <c r="J39" s="74">
        <v>1</v>
      </c>
      <c r="K39" s="74">
        <v>1</v>
      </c>
      <c r="L39" s="74">
        <v>1</v>
      </c>
      <c r="M39" s="74">
        <v>1</v>
      </c>
      <c r="N39" s="74">
        <v>1</v>
      </c>
      <c r="O39" s="74">
        <v>1</v>
      </c>
      <c r="P39" s="74">
        <v>1</v>
      </c>
      <c r="Q39" s="74">
        <v>1</v>
      </c>
      <c r="R39" s="74">
        <v>1</v>
      </c>
      <c r="S39" s="192">
        <f>SUM(G40:R40)/SUM(G39:R39)</f>
        <v>0</v>
      </c>
    </row>
    <row r="40" spans="1:19" ht="24" customHeight="1">
      <c r="A40" s="187"/>
      <c r="B40" s="189"/>
      <c r="C40" s="191"/>
      <c r="D40" s="191"/>
      <c r="E40" s="191"/>
      <c r="F40" s="191"/>
      <c r="G40" s="74"/>
      <c r="H40" s="74"/>
      <c r="I40" s="74"/>
      <c r="J40" s="74"/>
      <c r="K40" s="74"/>
      <c r="L40" s="74"/>
      <c r="M40" s="74"/>
      <c r="N40" s="74"/>
      <c r="O40" s="74"/>
      <c r="P40" s="74"/>
      <c r="Q40" s="74"/>
      <c r="R40" s="74"/>
      <c r="S40" s="193"/>
    </row>
    <row r="41" spans="1:19" ht="24" customHeight="1">
      <c r="A41" s="186"/>
      <c r="B41" s="188"/>
      <c r="C41" s="190"/>
      <c r="D41" s="190"/>
      <c r="E41" s="190"/>
      <c r="F41" s="190"/>
      <c r="G41" s="74">
        <v>1</v>
      </c>
      <c r="H41" s="74">
        <v>1</v>
      </c>
      <c r="I41" s="74">
        <v>1</v>
      </c>
      <c r="J41" s="74">
        <v>1</v>
      </c>
      <c r="K41" s="74">
        <v>1</v>
      </c>
      <c r="L41" s="74">
        <v>1</v>
      </c>
      <c r="M41" s="74">
        <v>1</v>
      </c>
      <c r="N41" s="74">
        <v>1</v>
      </c>
      <c r="O41" s="74">
        <v>1</v>
      </c>
      <c r="P41" s="74">
        <v>1</v>
      </c>
      <c r="Q41" s="74">
        <v>1</v>
      </c>
      <c r="R41" s="74">
        <v>1</v>
      </c>
      <c r="S41" s="192">
        <f>SUM(G42:R42)/SUM(G41:R41)</f>
        <v>0</v>
      </c>
    </row>
    <row r="42" spans="1:19" ht="24" customHeight="1">
      <c r="A42" s="187"/>
      <c r="B42" s="189"/>
      <c r="C42" s="191"/>
      <c r="D42" s="191"/>
      <c r="E42" s="191"/>
      <c r="F42" s="191"/>
      <c r="G42" s="74"/>
      <c r="H42" s="74"/>
      <c r="I42" s="74"/>
      <c r="J42" s="74"/>
      <c r="K42" s="74"/>
      <c r="L42" s="74"/>
      <c r="M42" s="74"/>
      <c r="N42" s="74"/>
      <c r="O42" s="74"/>
      <c r="P42" s="74"/>
      <c r="Q42" s="74"/>
      <c r="R42" s="74"/>
      <c r="S42" s="193"/>
    </row>
    <row r="43" spans="1:19" ht="24" customHeight="1">
      <c r="A43" s="186"/>
      <c r="B43" s="188"/>
      <c r="C43" s="190"/>
      <c r="D43" s="190"/>
      <c r="E43" s="190"/>
      <c r="F43" s="190"/>
      <c r="G43" s="74">
        <v>1</v>
      </c>
      <c r="H43" s="74">
        <v>1</v>
      </c>
      <c r="I43" s="74">
        <v>1</v>
      </c>
      <c r="J43" s="74">
        <v>1</v>
      </c>
      <c r="K43" s="74">
        <v>1</v>
      </c>
      <c r="L43" s="74">
        <v>1</v>
      </c>
      <c r="M43" s="74">
        <v>1</v>
      </c>
      <c r="N43" s="74">
        <v>1</v>
      </c>
      <c r="O43" s="74">
        <v>1</v>
      </c>
      <c r="P43" s="74">
        <v>1</v>
      </c>
      <c r="Q43" s="74">
        <v>1</v>
      </c>
      <c r="R43" s="74">
        <v>1</v>
      </c>
      <c r="S43" s="192">
        <f>SUM(G44:R44)/SUM(G43:R43)</f>
        <v>0</v>
      </c>
    </row>
    <row r="44" spans="1:19" ht="24" customHeight="1">
      <c r="A44" s="187"/>
      <c r="B44" s="189"/>
      <c r="C44" s="191"/>
      <c r="D44" s="191"/>
      <c r="E44" s="191"/>
      <c r="F44" s="191"/>
      <c r="G44" s="74"/>
      <c r="H44" s="74"/>
      <c r="I44" s="74"/>
      <c r="J44" s="74"/>
      <c r="K44" s="74"/>
      <c r="L44" s="74"/>
      <c r="M44" s="74"/>
      <c r="N44" s="74"/>
      <c r="O44" s="74"/>
      <c r="P44" s="74"/>
      <c r="Q44" s="74"/>
      <c r="R44" s="74"/>
      <c r="S44" s="193"/>
    </row>
    <row r="45" spans="1:19" ht="24" customHeight="1">
      <c r="A45" s="186"/>
      <c r="B45" s="188"/>
      <c r="C45" s="190"/>
      <c r="D45" s="190"/>
      <c r="E45" s="190"/>
      <c r="F45" s="190"/>
      <c r="G45" s="74">
        <v>1</v>
      </c>
      <c r="H45" s="74">
        <v>1</v>
      </c>
      <c r="I45" s="74">
        <v>1</v>
      </c>
      <c r="J45" s="74">
        <v>1</v>
      </c>
      <c r="K45" s="74">
        <v>1</v>
      </c>
      <c r="L45" s="74">
        <v>1</v>
      </c>
      <c r="M45" s="74">
        <v>1</v>
      </c>
      <c r="N45" s="74">
        <v>1</v>
      </c>
      <c r="O45" s="74">
        <v>1</v>
      </c>
      <c r="P45" s="74">
        <v>1</v>
      </c>
      <c r="Q45" s="74">
        <v>1</v>
      </c>
      <c r="R45" s="74">
        <v>1</v>
      </c>
      <c r="S45" s="192">
        <f>SUM(G46:R46)/SUM(G45:R45)</f>
        <v>0</v>
      </c>
    </row>
    <row r="46" spans="1:19" ht="24" customHeight="1">
      <c r="A46" s="187"/>
      <c r="B46" s="189"/>
      <c r="C46" s="191"/>
      <c r="D46" s="191"/>
      <c r="E46" s="191"/>
      <c r="F46" s="191"/>
      <c r="G46" s="74"/>
      <c r="H46" s="74"/>
      <c r="I46" s="74"/>
      <c r="J46" s="74"/>
      <c r="K46" s="74"/>
      <c r="L46" s="74"/>
      <c r="M46" s="74"/>
      <c r="N46" s="74"/>
      <c r="O46" s="74"/>
      <c r="P46" s="74"/>
      <c r="Q46" s="74"/>
      <c r="R46" s="74"/>
      <c r="S46" s="193"/>
    </row>
    <row r="47" spans="1:19" s="75" customFormat="1" ht="15.5">
      <c r="A47" s="80" t="s">
        <v>290</v>
      </c>
      <c r="B47" s="79"/>
      <c r="C47" s="78"/>
      <c r="D47" s="78"/>
      <c r="E47" s="78"/>
      <c r="F47" s="78"/>
      <c r="G47" s="77"/>
      <c r="H47" s="77"/>
      <c r="I47" s="77"/>
      <c r="J47" s="77"/>
      <c r="K47" s="77"/>
      <c r="L47" s="77"/>
      <c r="M47" s="77"/>
      <c r="N47" s="77"/>
      <c r="O47" s="77"/>
      <c r="P47" s="77"/>
      <c r="Q47" s="77"/>
      <c r="R47" s="77"/>
      <c r="S47" s="76"/>
    </row>
    <row r="48" spans="1:19" ht="24" customHeight="1">
      <c r="A48" s="186" t="s">
        <v>356</v>
      </c>
      <c r="B48" s="196" t="s">
        <v>357</v>
      </c>
      <c r="C48" s="190" t="s">
        <v>346</v>
      </c>
      <c r="D48" s="190" t="s">
        <v>358</v>
      </c>
      <c r="E48" s="190"/>
      <c r="F48" s="194" t="s">
        <v>359</v>
      </c>
      <c r="G48" s="74">
        <v>1</v>
      </c>
      <c r="H48" s="74">
        <v>1</v>
      </c>
      <c r="I48" s="74">
        <v>1</v>
      </c>
      <c r="J48" s="74">
        <v>1</v>
      </c>
      <c r="K48" s="74">
        <v>1</v>
      </c>
      <c r="L48" s="74">
        <v>1</v>
      </c>
      <c r="M48" s="74">
        <v>1</v>
      </c>
      <c r="N48" s="74">
        <v>1</v>
      </c>
      <c r="O48" s="74">
        <v>1</v>
      </c>
      <c r="P48" s="74">
        <v>1</v>
      </c>
      <c r="Q48" s="74">
        <v>1</v>
      </c>
      <c r="R48" s="74">
        <v>1</v>
      </c>
      <c r="S48" s="192">
        <f>SUM(G49:R49)/SUM(G48:R48)</f>
        <v>0</v>
      </c>
    </row>
    <row r="49" spans="1:19" ht="24" customHeight="1">
      <c r="A49" s="187"/>
      <c r="B49" s="197"/>
      <c r="C49" s="191"/>
      <c r="D49" s="191"/>
      <c r="E49" s="191"/>
      <c r="F49" s="195"/>
      <c r="G49" s="74"/>
      <c r="H49" s="74"/>
      <c r="I49" s="74"/>
      <c r="J49" s="74"/>
      <c r="K49" s="74"/>
      <c r="L49" s="74"/>
      <c r="M49" s="74"/>
      <c r="N49" s="74"/>
      <c r="O49" s="74"/>
      <c r="P49" s="74"/>
      <c r="Q49" s="74"/>
      <c r="R49" s="74"/>
      <c r="S49" s="193"/>
    </row>
    <row r="50" spans="1:19" ht="24" customHeight="1">
      <c r="A50" s="186"/>
      <c r="B50" s="186"/>
      <c r="C50" s="190"/>
      <c r="D50" s="190"/>
      <c r="E50" s="190"/>
      <c r="F50" s="194"/>
      <c r="G50" s="74"/>
      <c r="H50" s="74"/>
      <c r="I50" s="74"/>
      <c r="J50" s="74"/>
      <c r="K50" s="74"/>
      <c r="L50" s="74">
        <v>1</v>
      </c>
      <c r="M50" s="74"/>
      <c r="N50" s="74"/>
      <c r="O50" s="74"/>
      <c r="P50" s="74"/>
      <c r="Q50" s="74"/>
      <c r="R50" s="74">
        <v>1</v>
      </c>
      <c r="S50" s="192">
        <f>SUM(G51:R51)/SUM(G50:R50)</f>
        <v>0</v>
      </c>
    </row>
    <row r="51" spans="1:19" ht="24" customHeight="1">
      <c r="A51" s="187"/>
      <c r="B51" s="187"/>
      <c r="C51" s="191"/>
      <c r="D51" s="191"/>
      <c r="E51" s="191"/>
      <c r="F51" s="195"/>
      <c r="G51" s="74"/>
      <c r="H51" s="74"/>
      <c r="I51" s="74"/>
      <c r="J51" s="74"/>
      <c r="K51" s="74"/>
      <c r="L51" s="74"/>
      <c r="M51" s="74"/>
      <c r="N51" s="74"/>
      <c r="O51" s="74"/>
      <c r="P51" s="74"/>
      <c r="Q51" s="74"/>
      <c r="R51" s="74"/>
      <c r="S51" s="193"/>
    </row>
    <row r="52" spans="1:19" s="75" customFormat="1" ht="15.5">
      <c r="A52" s="80" t="s">
        <v>289</v>
      </c>
      <c r="B52" s="79"/>
      <c r="C52" s="78"/>
      <c r="D52" s="78"/>
      <c r="E52" s="78"/>
      <c r="F52" s="78"/>
      <c r="G52" s="77"/>
      <c r="H52" s="77"/>
      <c r="I52" s="77"/>
      <c r="J52" s="77"/>
      <c r="K52" s="77"/>
      <c r="L52" s="77"/>
      <c r="M52" s="77"/>
      <c r="N52" s="77"/>
      <c r="O52" s="77"/>
      <c r="P52" s="77"/>
      <c r="Q52" s="77"/>
      <c r="R52" s="77"/>
      <c r="S52" s="76"/>
    </row>
    <row r="53" spans="1:19" ht="24" customHeight="1">
      <c r="A53" s="186" t="s">
        <v>360</v>
      </c>
      <c r="B53" s="188" t="s">
        <v>361</v>
      </c>
      <c r="C53" s="190"/>
      <c r="D53" s="190" t="s">
        <v>362</v>
      </c>
      <c r="E53" s="190" t="s">
        <v>363</v>
      </c>
      <c r="F53" s="190"/>
      <c r="G53" s="74"/>
      <c r="H53" s="74"/>
      <c r="I53" s="74"/>
      <c r="J53" s="74"/>
      <c r="K53" s="74"/>
      <c r="L53" s="74"/>
      <c r="M53" s="74"/>
      <c r="N53" s="74"/>
      <c r="O53" s="74"/>
      <c r="P53" s="74"/>
      <c r="Q53" s="74"/>
      <c r="R53" s="74">
        <v>1</v>
      </c>
      <c r="S53" s="192">
        <f>SUM(G54:R54)/SUM(G53:R53)</f>
        <v>0</v>
      </c>
    </row>
    <row r="54" spans="1:19" ht="24" customHeight="1">
      <c r="A54" s="187"/>
      <c r="B54" s="189"/>
      <c r="C54" s="191"/>
      <c r="D54" s="191"/>
      <c r="E54" s="191"/>
      <c r="F54" s="191"/>
      <c r="G54" s="74"/>
      <c r="H54" s="74"/>
      <c r="I54" s="74"/>
      <c r="J54" s="74"/>
      <c r="K54" s="74"/>
      <c r="L54" s="74"/>
      <c r="M54" s="74"/>
      <c r="N54" s="74"/>
      <c r="O54" s="74"/>
      <c r="P54" s="74"/>
      <c r="Q54" s="74"/>
      <c r="R54" s="74"/>
      <c r="S54" s="193"/>
    </row>
    <row r="55" spans="1:19" ht="24" customHeight="1">
      <c r="A55" s="186" t="s">
        <v>364</v>
      </c>
      <c r="B55" s="188" t="s">
        <v>365</v>
      </c>
      <c r="C55" s="190" t="s">
        <v>333</v>
      </c>
      <c r="D55" s="190" t="s">
        <v>362</v>
      </c>
      <c r="E55" s="190" t="s">
        <v>363</v>
      </c>
      <c r="F55" s="190" t="s">
        <v>366</v>
      </c>
      <c r="G55" s="74"/>
      <c r="H55" s="74"/>
      <c r="I55" s="74"/>
      <c r="J55" s="74"/>
      <c r="K55" s="74"/>
      <c r="L55" s="74"/>
      <c r="M55" s="74"/>
      <c r="N55" s="74"/>
      <c r="O55" s="74"/>
      <c r="P55" s="74"/>
      <c r="Q55" s="74"/>
      <c r="R55" s="74">
        <v>1</v>
      </c>
      <c r="S55" s="192">
        <f>SUM(G56:R56)/SUM(G55:R55)</f>
        <v>0</v>
      </c>
    </row>
    <row r="56" spans="1:19" ht="24" customHeight="1">
      <c r="A56" s="187"/>
      <c r="B56" s="189"/>
      <c r="C56" s="191"/>
      <c r="D56" s="191"/>
      <c r="E56" s="191"/>
      <c r="F56" s="191"/>
      <c r="G56" s="74"/>
      <c r="H56" s="74"/>
      <c r="I56" s="74"/>
      <c r="J56" s="74"/>
      <c r="K56" s="74"/>
      <c r="L56" s="74"/>
      <c r="M56" s="74"/>
      <c r="N56" s="74"/>
      <c r="O56" s="74"/>
      <c r="P56" s="74"/>
      <c r="Q56" s="74"/>
      <c r="R56" s="74"/>
      <c r="S56" s="193"/>
    </row>
    <row r="57" spans="1:19" ht="24" customHeight="1">
      <c r="A57" s="186"/>
      <c r="B57" s="188"/>
      <c r="C57" s="190"/>
      <c r="D57" s="190"/>
      <c r="E57" s="190"/>
      <c r="F57" s="190"/>
      <c r="G57" s="74"/>
      <c r="H57" s="74"/>
      <c r="I57" s="74"/>
      <c r="J57" s="74"/>
      <c r="K57" s="74"/>
      <c r="L57" s="74"/>
      <c r="M57" s="74"/>
      <c r="N57" s="74"/>
      <c r="O57" s="74"/>
      <c r="P57" s="74"/>
      <c r="Q57" s="74"/>
      <c r="R57" s="74">
        <v>1</v>
      </c>
      <c r="S57" s="192">
        <f>SUM(G58:R58)/SUM(G57:R57)</f>
        <v>0</v>
      </c>
    </row>
    <row r="58" spans="1:19" ht="24" customHeight="1">
      <c r="A58" s="187"/>
      <c r="B58" s="189"/>
      <c r="C58" s="191"/>
      <c r="D58" s="191"/>
      <c r="E58" s="191"/>
      <c r="F58" s="191"/>
      <c r="G58" s="74"/>
      <c r="H58" s="74"/>
      <c r="I58" s="74"/>
      <c r="J58" s="74"/>
      <c r="K58" s="74"/>
      <c r="L58" s="74"/>
      <c r="M58" s="74"/>
      <c r="N58" s="74"/>
      <c r="O58" s="74"/>
      <c r="P58" s="74"/>
      <c r="Q58" s="74"/>
      <c r="R58" s="74"/>
      <c r="S58" s="193"/>
    </row>
    <row r="59" spans="1:19" ht="24" customHeight="1">
      <c r="A59" s="186"/>
      <c r="B59" s="188"/>
      <c r="C59" s="190"/>
      <c r="D59" s="190"/>
      <c r="E59" s="190"/>
      <c r="F59" s="190"/>
      <c r="G59" s="74"/>
      <c r="H59" s="74"/>
      <c r="I59" s="74"/>
      <c r="J59" s="74"/>
      <c r="K59" s="74"/>
      <c r="L59" s="74"/>
      <c r="M59" s="74"/>
      <c r="N59" s="74"/>
      <c r="O59" s="74"/>
      <c r="P59" s="74"/>
      <c r="Q59" s="74"/>
      <c r="R59" s="74">
        <v>1</v>
      </c>
      <c r="S59" s="192">
        <f>SUM(G60:R60)/SUM(G59:R59)</f>
        <v>0</v>
      </c>
    </row>
    <row r="60" spans="1:19" ht="24" customHeight="1">
      <c r="A60" s="187"/>
      <c r="B60" s="189"/>
      <c r="C60" s="191"/>
      <c r="D60" s="191"/>
      <c r="E60" s="191"/>
      <c r="F60" s="191"/>
      <c r="G60" s="74"/>
      <c r="H60" s="74"/>
      <c r="I60" s="74"/>
      <c r="J60" s="74"/>
      <c r="K60" s="74"/>
      <c r="L60" s="74"/>
      <c r="M60" s="74"/>
      <c r="N60" s="74"/>
      <c r="O60" s="74"/>
      <c r="P60" s="74"/>
      <c r="Q60" s="74"/>
      <c r="R60" s="74">
        <v>0</v>
      </c>
      <c r="S60" s="193"/>
    </row>
    <row r="61" spans="1:19" ht="24" customHeight="1">
      <c r="A61" s="186"/>
      <c r="B61" s="188"/>
      <c r="C61" s="190"/>
      <c r="D61" s="190"/>
      <c r="E61" s="190"/>
      <c r="F61" s="190"/>
      <c r="G61" s="74"/>
      <c r="H61" s="74">
        <v>1</v>
      </c>
      <c r="I61" s="74"/>
      <c r="J61" s="74">
        <v>1</v>
      </c>
      <c r="K61" s="74"/>
      <c r="L61" s="74"/>
      <c r="M61" s="74">
        <v>1</v>
      </c>
      <c r="N61" s="74"/>
      <c r="O61" s="74"/>
      <c r="P61" s="74">
        <v>1</v>
      </c>
      <c r="Q61" s="74"/>
      <c r="R61" s="74"/>
      <c r="S61" s="192">
        <f>SUM(G62:R62)/SUM(G61:R61)</f>
        <v>0</v>
      </c>
    </row>
    <row r="62" spans="1:19" ht="24" customHeight="1" thickBot="1">
      <c r="A62" s="198"/>
      <c r="B62" s="199"/>
      <c r="C62" s="200"/>
      <c r="D62" s="200"/>
      <c r="E62" s="200"/>
      <c r="F62" s="200"/>
      <c r="G62" s="74"/>
      <c r="H62" s="74"/>
      <c r="I62" s="74"/>
      <c r="J62" s="74"/>
      <c r="K62" s="74"/>
      <c r="L62" s="74"/>
      <c r="M62" s="74"/>
      <c r="N62" s="74"/>
      <c r="O62" s="74"/>
      <c r="P62" s="74"/>
      <c r="Q62" s="74"/>
      <c r="R62" s="74"/>
      <c r="S62" s="193"/>
    </row>
    <row r="63" spans="1:19" ht="27" customHeight="1" thickBot="1">
      <c r="A63" s="73" t="s">
        <v>281</v>
      </c>
      <c r="B63" s="72"/>
      <c r="C63" s="71"/>
      <c r="D63" s="71"/>
      <c r="E63" s="71"/>
      <c r="F63" s="71"/>
      <c r="G63" s="70">
        <f t="shared" ref="G63:R63" si="0">SUM(G50,G4,G6,G8,G10,G12,G14,G16,G20,G23,G25,G27,G29,G31,G33,G35,G37,G39,G41,G43,G45,G48,G57,G53,G55,G59,G61,G18)</f>
        <v>101</v>
      </c>
      <c r="H63" s="70">
        <f t="shared" si="0"/>
        <v>50</v>
      </c>
      <c r="I63" s="70">
        <f t="shared" si="0"/>
        <v>49</v>
      </c>
      <c r="J63" s="70">
        <f t="shared" si="0"/>
        <v>50</v>
      </c>
      <c r="K63" s="70">
        <f t="shared" si="0"/>
        <v>49</v>
      </c>
      <c r="L63" s="70">
        <f t="shared" si="0"/>
        <v>50</v>
      </c>
      <c r="M63" s="70">
        <f t="shared" si="0"/>
        <v>50</v>
      </c>
      <c r="N63" s="70">
        <f t="shared" si="0"/>
        <v>49</v>
      </c>
      <c r="O63" s="70">
        <f t="shared" si="0"/>
        <v>49</v>
      </c>
      <c r="P63" s="70">
        <f t="shared" si="0"/>
        <v>50</v>
      </c>
      <c r="Q63" s="70">
        <f t="shared" si="0"/>
        <v>49</v>
      </c>
      <c r="R63" s="70">
        <f t="shared" si="0"/>
        <v>54</v>
      </c>
      <c r="S63" s="69"/>
    </row>
    <row r="64" spans="1:19" ht="26.25" customHeight="1" thickBot="1">
      <c r="A64" s="66" t="s">
        <v>288</v>
      </c>
      <c r="B64" s="65"/>
      <c r="C64" s="64"/>
      <c r="D64" s="64"/>
      <c r="E64" s="64"/>
      <c r="F64" s="63"/>
      <c r="G64" s="68">
        <f t="shared" ref="G64:R64" si="1">SUM(G5,G7,G9,G11,G13,G15,G17,G21,G24,G26,G28,G30,G32,G34,G36,G38,G40,G42,G44,G46,G49,G58,G54,G56,G60,G62,G19)</f>
        <v>0</v>
      </c>
      <c r="H64" s="68">
        <f t="shared" si="1"/>
        <v>0</v>
      </c>
      <c r="I64" s="68">
        <f t="shared" si="1"/>
        <v>0</v>
      </c>
      <c r="J64" s="68">
        <f t="shared" si="1"/>
        <v>0</v>
      </c>
      <c r="K64" s="68">
        <f t="shared" si="1"/>
        <v>0</v>
      </c>
      <c r="L64" s="68">
        <f t="shared" si="1"/>
        <v>0</v>
      </c>
      <c r="M64" s="68">
        <f t="shared" si="1"/>
        <v>0</v>
      </c>
      <c r="N64" s="68">
        <f t="shared" si="1"/>
        <v>0</v>
      </c>
      <c r="O64" s="68">
        <f t="shared" si="1"/>
        <v>0</v>
      </c>
      <c r="P64" s="68">
        <f t="shared" si="1"/>
        <v>0</v>
      </c>
      <c r="Q64" s="68">
        <f t="shared" si="1"/>
        <v>0</v>
      </c>
      <c r="R64" s="68">
        <f t="shared" si="1"/>
        <v>0</v>
      </c>
      <c r="S64" s="67"/>
    </row>
    <row r="65" spans="1:19" ht="26.25" customHeight="1" thickBot="1">
      <c r="A65" s="66" t="s">
        <v>287</v>
      </c>
      <c r="B65" s="65"/>
      <c r="C65" s="64"/>
      <c r="D65" s="64"/>
      <c r="E65" s="64"/>
      <c r="F65" s="63"/>
      <c r="G65" s="62">
        <f t="shared" ref="G65:R65" si="2">G64/G63</f>
        <v>0</v>
      </c>
      <c r="H65" s="62">
        <f t="shared" si="2"/>
        <v>0</v>
      </c>
      <c r="I65" s="62">
        <f t="shared" si="2"/>
        <v>0</v>
      </c>
      <c r="J65" s="62">
        <f t="shared" si="2"/>
        <v>0</v>
      </c>
      <c r="K65" s="62">
        <f t="shared" si="2"/>
        <v>0</v>
      </c>
      <c r="L65" s="62">
        <f t="shared" si="2"/>
        <v>0</v>
      </c>
      <c r="M65" s="62">
        <f t="shared" si="2"/>
        <v>0</v>
      </c>
      <c r="N65" s="62">
        <f t="shared" si="2"/>
        <v>0</v>
      </c>
      <c r="O65" s="62">
        <f t="shared" si="2"/>
        <v>0</v>
      </c>
      <c r="P65" s="62">
        <f t="shared" si="2"/>
        <v>0</v>
      </c>
      <c r="Q65" s="62">
        <f t="shared" si="2"/>
        <v>0</v>
      </c>
      <c r="R65" s="62">
        <f t="shared" si="2"/>
        <v>0</v>
      </c>
      <c r="S65" s="61" t="e">
        <f>AVERAGEIF(G65:R65,"&lt;&gt;0")</f>
        <v>#DIV/0!</v>
      </c>
    </row>
    <row r="81" spans="6:18">
      <c r="G81" s="183" t="s">
        <v>370</v>
      </c>
      <c r="H81" s="183"/>
      <c r="I81" s="183"/>
      <c r="J81" s="183"/>
      <c r="K81" s="183"/>
      <c r="L81" s="183"/>
      <c r="M81" s="183"/>
      <c r="N81" s="183"/>
      <c r="O81" s="183"/>
      <c r="P81" s="183"/>
      <c r="Q81" s="183"/>
      <c r="R81" s="183"/>
    </row>
    <row r="82" spans="6:18">
      <c r="F82" s="92">
        <v>2023</v>
      </c>
      <c r="G82" s="93">
        <v>0.53979591836734697</v>
      </c>
      <c r="H82" s="93">
        <v>0.49</v>
      </c>
      <c r="I82" s="93">
        <v>0.59020408163265303</v>
      </c>
      <c r="J82" s="93">
        <v>0.55000000000000004</v>
      </c>
      <c r="K82" s="93">
        <v>0.46897959183673499</v>
      </c>
      <c r="L82" s="93">
        <v>0.54</v>
      </c>
      <c r="M82" s="93">
        <v>0.5</v>
      </c>
      <c r="N82" s="93">
        <v>0.53061224489795922</v>
      </c>
      <c r="O82" s="93">
        <v>0.67346938775510201</v>
      </c>
      <c r="P82" s="93">
        <v>0.7</v>
      </c>
      <c r="Q82" s="93">
        <v>0.64</v>
      </c>
      <c r="R82" s="93">
        <v>0.51</v>
      </c>
    </row>
    <row r="83" spans="6:18">
      <c r="F83" s="92">
        <v>2024</v>
      </c>
      <c r="G83" s="93">
        <v>0.48979591836734693</v>
      </c>
      <c r="H83" s="93">
        <v>0.46</v>
      </c>
      <c r="I83" s="93">
        <v>0.51020408163265307</v>
      </c>
      <c r="J83" s="93">
        <v>0.52</v>
      </c>
      <c r="K83" s="93">
        <v>0.44897959183673469</v>
      </c>
      <c r="L83" s="93">
        <v>0.51</v>
      </c>
      <c r="M83" s="93">
        <v>0.39</v>
      </c>
      <c r="N83" s="93">
        <v>0.73061224489795895</v>
      </c>
      <c r="O83" s="93">
        <v>0.69346938775510203</v>
      </c>
      <c r="P83" s="93">
        <v>0.54</v>
      </c>
      <c r="Q83" s="93">
        <v>0.47</v>
      </c>
      <c r="R83" s="93">
        <v>0.81</v>
      </c>
    </row>
  </sheetData>
  <mergeCells count="198">
    <mergeCell ref="S61:S62"/>
    <mergeCell ref="A61:A62"/>
    <mergeCell ref="B61:B62"/>
    <mergeCell ref="C61:C62"/>
    <mergeCell ref="D61:D62"/>
    <mergeCell ref="E61:E62"/>
    <mergeCell ref="F61:F62"/>
    <mergeCell ref="A59:A60"/>
    <mergeCell ref="B59:B60"/>
    <mergeCell ref="C59:C60"/>
    <mergeCell ref="D59:D60"/>
    <mergeCell ref="E59:E60"/>
    <mergeCell ref="F59:F60"/>
    <mergeCell ref="S59:S60"/>
    <mergeCell ref="A57:A58"/>
    <mergeCell ref="B57:B58"/>
    <mergeCell ref="F55:F56"/>
    <mergeCell ref="S55:S56"/>
    <mergeCell ref="A53:A54"/>
    <mergeCell ref="B53:B54"/>
    <mergeCell ref="C53:C54"/>
    <mergeCell ref="D53:D54"/>
    <mergeCell ref="E53:E54"/>
    <mergeCell ref="F53:F54"/>
    <mergeCell ref="C57:C58"/>
    <mergeCell ref="D57:D58"/>
    <mergeCell ref="E57:E58"/>
    <mergeCell ref="F57:F58"/>
    <mergeCell ref="S53:S54"/>
    <mergeCell ref="A55:A56"/>
    <mergeCell ref="B55:B56"/>
    <mergeCell ref="C55:C56"/>
    <mergeCell ref="D55:D56"/>
    <mergeCell ref="E55:E56"/>
    <mergeCell ref="S57:S58"/>
    <mergeCell ref="A50:A51"/>
    <mergeCell ref="B50:B51"/>
    <mergeCell ref="C50:C51"/>
    <mergeCell ref="D50:D51"/>
    <mergeCell ref="E50:E51"/>
    <mergeCell ref="F50:F51"/>
    <mergeCell ref="S50:S51"/>
    <mergeCell ref="A48:A49"/>
    <mergeCell ref="B48:B49"/>
    <mergeCell ref="F45:F46"/>
    <mergeCell ref="S45:S46"/>
    <mergeCell ref="A43:A44"/>
    <mergeCell ref="B43:B44"/>
    <mergeCell ref="C43:C44"/>
    <mergeCell ref="D43:D44"/>
    <mergeCell ref="E43:E44"/>
    <mergeCell ref="F43:F44"/>
    <mergeCell ref="C48:C49"/>
    <mergeCell ref="D48:D49"/>
    <mergeCell ref="E48:E49"/>
    <mergeCell ref="F48:F49"/>
    <mergeCell ref="S43:S44"/>
    <mergeCell ref="A45:A46"/>
    <mergeCell ref="B45:B46"/>
    <mergeCell ref="C45:C46"/>
    <mergeCell ref="D45:D46"/>
    <mergeCell ref="E45:E46"/>
    <mergeCell ref="S48:S49"/>
    <mergeCell ref="A41:A42"/>
    <mergeCell ref="B41:B42"/>
    <mergeCell ref="C41:C42"/>
    <mergeCell ref="D41:D42"/>
    <mergeCell ref="E41:E42"/>
    <mergeCell ref="F41:F42"/>
    <mergeCell ref="S41:S42"/>
    <mergeCell ref="A39:A40"/>
    <mergeCell ref="B39:B40"/>
    <mergeCell ref="F37:F38"/>
    <mergeCell ref="S37:S38"/>
    <mergeCell ref="A35:A36"/>
    <mergeCell ref="B35:B36"/>
    <mergeCell ref="C35:C36"/>
    <mergeCell ref="D35:D36"/>
    <mergeCell ref="E35:E36"/>
    <mergeCell ref="F35:F36"/>
    <mergeCell ref="C39:C40"/>
    <mergeCell ref="D39:D40"/>
    <mergeCell ref="E39:E40"/>
    <mergeCell ref="F39:F40"/>
    <mergeCell ref="S35:S36"/>
    <mergeCell ref="A37:A38"/>
    <mergeCell ref="B37:B38"/>
    <mergeCell ref="C37:C38"/>
    <mergeCell ref="D37:D38"/>
    <mergeCell ref="E37:E38"/>
    <mergeCell ref="S39:S40"/>
    <mergeCell ref="A33:A34"/>
    <mergeCell ref="B33:B34"/>
    <mergeCell ref="C33:C34"/>
    <mergeCell ref="D33:D34"/>
    <mergeCell ref="E33:E34"/>
    <mergeCell ref="F33:F34"/>
    <mergeCell ref="S33:S34"/>
    <mergeCell ref="A31:A32"/>
    <mergeCell ref="B31:B32"/>
    <mergeCell ref="F29:F30"/>
    <mergeCell ref="S29:S30"/>
    <mergeCell ref="A27:A28"/>
    <mergeCell ref="B27:B28"/>
    <mergeCell ref="C27:C28"/>
    <mergeCell ref="D27:D28"/>
    <mergeCell ref="E27:E28"/>
    <mergeCell ref="F27:F28"/>
    <mergeCell ref="C31:C32"/>
    <mergeCell ref="D31:D32"/>
    <mergeCell ref="E31:E32"/>
    <mergeCell ref="F31:F32"/>
    <mergeCell ref="S27:S28"/>
    <mergeCell ref="A29:A30"/>
    <mergeCell ref="B29:B30"/>
    <mergeCell ref="C29:C30"/>
    <mergeCell ref="D29:D30"/>
    <mergeCell ref="E29:E30"/>
    <mergeCell ref="S31:S32"/>
    <mergeCell ref="A25:A26"/>
    <mergeCell ref="B25:B26"/>
    <mergeCell ref="C25:C26"/>
    <mergeCell ref="D25:D26"/>
    <mergeCell ref="E25:E26"/>
    <mergeCell ref="F25:F26"/>
    <mergeCell ref="S25:S26"/>
    <mergeCell ref="A23:A24"/>
    <mergeCell ref="B23:B24"/>
    <mergeCell ref="F20:F21"/>
    <mergeCell ref="S20:S21"/>
    <mergeCell ref="A18:A19"/>
    <mergeCell ref="B18:B19"/>
    <mergeCell ref="C18:C19"/>
    <mergeCell ref="D18:D19"/>
    <mergeCell ref="E18:E19"/>
    <mergeCell ref="F18:F19"/>
    <mergeCell ref="C23:C24"/>
    <mergeCell ref="D23:D24"/>
    <mergeCell ref="E23:E24"/>
    <mergeCell ref="F23:F24"/>
    <mergeCell ref="S18:S19"/>
    <mergeCell ref="A20:A21"/>
    <mergeCell ref="B20:B21"/>
    <mergeCell ref="C20:C21"/>
    <mergeCell ref="D20:D21"/>
    <mergeCell ref="E20:E21"/>
    <mergeCell ref="S23:S24"/>
    <mergeCell ref="A16:A17"/>
    <mergeCell ref="B16:B17"/>
    <mergeCell ref="C16:C17"/>
    <mergeCell ref="D16:D17"/>
    <mergeCell ref="E16:E17"/>
    <mergeCell ref="F16:F17"/>
    <mergeCell ref="S16:S17"/>
    <mergeCell ref="A14:A15"/>
    <mergeCell ref="B14:B15"/>
    <mergeCell ref="S12:S13"/>
    <mergeCell ref="A10:A11"/>
    <mergeCell ref="B10:B11"/>
    <mergeCell ref="C10:C11"/>
    <mergeCell ref="D10:D11"/>
    <mergeCell ref="E10:E11"/>
    <mergeCell ref="F10:F11"/>
    <mergeCell ref="C14:C15"/>
    <mergeCell ref="D14:D15"/>
    <mergeCell ref="E14:E15"/>
    <mergeCell ref="F14:F15"/>
    <mergeCell ref="S10:S11"/>
    <mergeCell ref="A12:A13"/>
    <mergeCell ref="B12:B13"/>
    <mergeCell ref="C12:C13"/>
    <mergeCell ref="D12:D13"/>
    <mergeCell ref="E12:E13"/>
    <mergeCell ref="S14:S15"/>
    <mergeCell ref="G81:R81"/>
    <mergeCell ref="G1:S1"/>
    <mergeCell ref="A4:A5"/>
    <mergeCell ref="B4:B5"/>
    <mergeCell ref="C4:C5"/>
    <mergeCell ref="D4:D5"/>
    <mergeCell ref="E4:E5"/>
    <mergeCell ref="F4:F5"/>
    <mergeCell ref="S4:S5"/>
    <mergeCell ref="S8:S9"/>
    <mergeCell ref="A6:A7"/>
    <mergeCell ref="B6:B7"/>
    <mergeCell ref="C6:C7"/>
    <mergeCell ref="D6:D7"/>
    <mergeCell ref="E6:E7"/>
    <mergeCell ref="F6:F7"/>
    <mergeCell ref="S6:S7"/>
    <mergeCell ref="A8:A9"/>
    <mergeCell ref="B8:B9"/>
    <mergeCell ref="C8:C9"/>
    <mergeCell ref="D8:D9"/>
    <mergeCell ref="E8:E9"/>
    <mergeCell ref="F8:F9"/>
    <mergeCell ref="F12:F13"/>
  </mergeCells>
  <conditionalFormatting sqref="G51:R51 G54:R54 G56:R56 G58:R58 G60:R60 G62:R62 G5:R5 G7:R7 G9:R9 G11:R11 G13:R13 G15:R15 G17:R17 G19:R19 G21:R21 G24:R24 G26:R26 G28:R28 G30:R30 G32:R32 G34:R34 G36:R36 G38:R38 G40:R40 G42:R42 G44:R44 G46:R46 G49:R49">
    <cfRule type="containsBlanks" dxfId="86983" priority="1">
      <formula>LEN(TRIM(G5))=0</formula>
    </cfRule>
  </conditionalFormatting>
  <pageMargins left="0.25748031500000002" right="0.15748031496063" top="0.75" bottom="0.87" header="0.15748031496063" footer="0.118110236220472"/>
  <pageSetup paperSize="9" scale="52" fitToHeight="7" orientation="portrait" verticalDpi="300" r:id="rId1"/>
  <headerFooter>
    <oddHeader>&amp;C&amp;"-,Bold"&amp;22HSE MONITORING PLAN
2023&amp;RRev. 01
Date: 1-Jan-23</oddHeader>
    <oddFooter>&amp;L&amp;12Issued by: HSE Manager
Date: &amp;D&amp;R&amp;12Page &amp;P of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A7823C-13AE-43DB-8F77-900AC50998AF}">
  <sheetPr codeName="Sheet1">
    <tabColor theme="7" tint="0.39997558519241921"/>
  </sheetPr>
  <dimension ref="A1:F35"/>
  <sheetViews>
    <sheetView topLeftCell="A8" zoomScaleNormal="40" workbookViewId="0">
      <selection activeCell="B33" sqref="B33"/>
    </sheetView>
  </sheetViews>
  <sheetFormatPr defaultRowHeight="18"/>
  <cols>
    <col min="1" max="1" width="6.7109375" bestFit="1" customWidth="1"/>
    <col min="2" max="2" width="18.92578125" bestFit="1" customWidth="1"/>
    <col min="3" max="3" width="19.140625" bestFit="1" customWidth="1"/>
    <col min="4" max="4" width="20.42578125" bestFit="1" customWidth="1"/>
    <col min="5" max="5" width="27.7109375" bestFit="1" customWidth="1"/>
    <col min="6" max="6" width="22.78515625" bestFit="1" customWidth="1"/>
    <col min="7" max="7" width="19.140625" bestFit="1" customWidth="1"/>
    <col min="8" max="8" width="13.140625" bestFit="1" customWidth="1"/>
    <col min="9" max="9" width="23.78515625" bestFit="1" customWidth="1"/>
  </cols>
  <sheetData>
    <row r="1" spans="1:6" ht="35.15" customHeight="1">
      <c r="A1" s="1" t="s">
        <v>0</v>
      </c>
      <c r="B1" s="1" t="s">
        <v>1</v>
      </c>
      <c r="C1" s="1" t="s">
        <v>2</v>
      </c>
      <c r="D1" s="1" t="s">
        <v>3</v>
      </c>
      <c r="E1" s="1" t="s">
        <v>4</v>
      </c>
      <c r="F1" s="1" t="s">
        <v>35</v>
      </c>
    </row>
    <row r="2" spans="1:6">
      <c r="A2" s="1"/>
      <c r="B2" s="1" t="s">
        <v>388</v>
      </c>
      <c r="C2" s="1" t="s">
        <v>20</v>
      </c>
      <c r="D2" s="1" t="s">
        <v>389</v>
      </c>
      <c r="E2" s="1"/>
      <c r="F2" s="1"/>
    </row>
    <row r="3" spans="1:6">
      <c r="A3" s="1"/>
      <c r="B3" s="1" t="s">
        <v>390</v>
      </c>
      <c r="C3" s="1" t="s">
        <v>19</v>
      </c>
      <c r="D3" s="1" t="s">
        <v>391</v>
      </c>
      <c r="E3" s="1"/>
      <c r="F3" s="1"/>
    </row>
    <row r="4" spans="1:6">
      <c r="A4" s="1">
        <v>94243</v>
      </c>
      <c r="B4" s="1" t="s">
        <v>392</v>
      </c>
      <c r="C4" s="1" t="s">
        <v>20</v>
      </c>
      <c r="D4" s="1" t="s">
        <v>22</v>
      </c>
      <c r="E4" s="1"/>
      <c r="F4" s="1" t="s">
        <v>425</v>
      </c>
    </row>
    <row r="5" spans="1:6">
      <c r="A5" s="1"/>
      <c r="B5" s="1" t="s">
        <v>105</v>
      </c>
      <c r="C5" s="1" t="s">
        <v>20</v>
      </c>
      <c r="D5" s="1" t="s">
        <v>22</v>
      </c>
      <c r="E5" s="1"/>
      <c r="F5" s="1"/>
    </row>
    <row r="6" spans="1:6">
      <c r="A6" s="1">
        <v>94283</v>
      </c>
      <c r="B6" s="1" t="s">
        <v>393</v>
      </c>
      <c r="C6" s="1" t="s">
        <v>429</v>
      </c>
      <c r="D6" s="1" t="s">
        <v>430</v>
      </c>
      <c r="E6" s="1"/>
      <c r="F6" s="1"/>
    </row>
    <row r="7" spans="1:6">
      <c r="A7" s="1">
        <v>94238</v>
      </c>
      <c r="B7" s="1" t="s">
        <v>416</v>
      </c>
      <c r="C7" s="1" t="s">
        <v>20</v>
      </c>
      <c r="D7" s="1" t="s">
        <v>423</v>
      </c>
      <c r="E7" s="1"/>
      <c r="F7" s="1"/>
    </row>
    <row r="8" spans="1:6">
      <c r="A8" s="1">
        <v>94278</v>
      </c>
      <c r="B8" s="1" t="s">
        <v>411</v>
      </c>
      <c r="C8" s="1" t="s">
        <v>429</v>
      </c>
      <c r="D8" s="1" t="s">
        <v>430</v>
      </c>
      <c r="E8" s="1"/>
      <c r="F8" s="1"/>
    </row>
    <row r="9" spans="1:6">
      <c r="A9" s="1">
        <v>94273</v>
      </c>
      <c r="B9" s="1" t="s">
        <v>394</v>
      </c>
      <c r="C9" s="1" t="s">
        <v>429</v>
      </c>
      <c r="D9" s="1" t="s">
        <v>430</v>
      </c>
      <c r="E9" s="1"/>
      <c r="F9" s="1"/>
    </row>
    <row r="10" spans="1:6">
      <c r="A10" s="1">
        <v>94262</v>
      </c>
      <c r="B10" s="1" t="s">
        <v>395</v>
      </c>
      <c r="C10" s="1" t="s">
        <v>429</v>
      </c>
      <c r="D10" s="1" t="s">
        <v>430</v>
      </c>
      <c r="E10" s="1"/>
      <c r="F10" s="1" t="s">
        <v>425</v>
      </c>
    </row>
    <row r="11" spans="1:6">
      <c r="A11" s="1">
        <v>84287</v>
      </c>
      <c r="B11" s="1" t="s">
        <v>417</v>
      </c>
      <c r="C11" s="1" t="s">
        <v>429</v>
      </c>
      <c r="D11" s="1" t="s">
        <v>430</v>
      </c>
      <c r="E11" s="1"/>
      <c r="F11" s="1" t="s">
        <v>418</v>
      </c>
    </row>
    <row r="12" spans="1:6">
      <c r="A12" s="1">
        <v>94271</v>
      </c>
      <c r="B12" s="1" t="s">
        <v>396</v>
      </c>
      <c r="C12" s="1" t="s">
        <v>429</v>
      </c>
      <c r="D12" s="1" t="s">
        <v>430</v>
      </c>
      <c r="E12" s="1"/>
      <c r="F12" s="1"/>
    </row>
    <row r="13" spans="1:6">
      <c r="A13" s="1">
        <v>94256</v>
      </c>
      <c r="B13" s="1" t="s">
        <v>403</v>
      </c>
      <c r="C13" s="1" t="s">
        <v>429</v>
      </c>
      <c r="D13" s="1" t="s">
        <v>430</v>
      </c>
      <c r="E13" s="1"/>
      <c r="F13" s="1"/>
    </row>
    <row r="14" spans="1:6">
      <c r="A14" s="1">
        <v>94276</v>
      </c>
      <c r="B14" s="1" t="s">
        <v>397</v>
      </c>
      <c r="C14" s="1" t="s">
        <v>429</v>
      </c>
      <c r="D14" s="1" t="s">
        <v>430</v>
      </c>
      <c r="E14" s="1"/>
      <c r="F14" s="1"/>
    </row>
    <row r="15" spans="1:6">
      <c r="A15" s="1">
        <v>94272</v>
      </c>
      <c r="B15" s="1" t="s">
        <v>404</v>
      </c>
      <c r="C15" s="1" t="s">
        <v>429</v>
      </c>
      <c r="D15" s="1" t="s">
        <v>430</v>
      </c>
      <c r="E15" s="1"/>
      <c r="F15" s="1"/>
    </row>
    <row r="16" spans="1:6">
      <c r="A16" s="1">
        <v>94242</v>
      </c>
      <c r="B16" s="1" t="s">
        <v>402</v>
      </c>
      <c r="C16" s="1" t="s">
        <v>429</v>
      </c>
      <c r="D16" s="1" t="s">
        <v>430</v>
      </c>
      <c r="E16" s="1"/>
      <c r="F16" s="1"/>
    </row>
    <row r="17" spans="1:6">
      <c r="A17" s="1">
        <v>94286</v>
      </c>
      <c r="B17" s="1" t="s">
        <v>398</v>
      </c>
      <c r="C17" s="1" t="s">
        <v>429</v>
      </c>
      <c r="D17" s="1" t="s">
        <v>430</v>
      </c>
      <c r="E17" s="1"/>
      <c r="F17" s="1"/>
    </row>
    <row r="18" spans="1:6">
      <c r="A18" s="1">
        <v>94277</v>
      </c>
      <c r="B18" s="1" t="s">
        <v>399</v>
      </c>
      <c r="C18" s="1" t="s">
        <v>429</v>
      </c>
      <c r="D18" s="1" t="s">
        <v>430</v>
      </c>
      <c r="E18" s="1"/>
      <c r="F18" s="1"/>
    </row>
    <row r="19" spans="1:6">
      <c r="A19" s="1">
        <v>94288</v>
      </c>
      <c r="B19" s="1" t="s">
        <v>415</v>
      </c>
      <c r="C19" s="1" t="s">
        <v>429</v>
      </c>
      <c r="D19" s="1" t="s">
        <v>430</v>
      </c>
      <c r="E19" s="1"/>
      <c r="F19" s="1"/>
    </row>
    <row r="20" spans="1:6">
      <c r="A20" s="1">
        <v>94263</v>
      </c>
      <c r="B20" s="1" t="s">
        <v>400</v>
      </c>
      <c r="C20" s="1" t="s">
        <v>429</v>
      </c>
      <c r="D20" s="1" t="s">
        <v>430</v>
      </c>
      <c r="E20" s="1"/>
      <c r="F20" s="1"/>
    </row>
    <row r="21" spans="1:6">
      <c r="A21" s="1">
        <v>94285</v>
      </c>
      <c r="B21" s="1" t="s">
        <v>413</v>
      </c>
      <c r="C21" s="1" t="s">
        <v>429</v>
      </c>
      <c r="D21" s="1" t="s">
        <v>430</v>
      </c>
      <c r="E21" s="1"/>
      <c r="F21" s="1"/>
    </row>
    <row r="22" spans="1:6">
      <c r="A22" s="1">
        <v>94282</v>
      </c>
      <c r="B22" s="1" t="s">
        <v>412</v>
      </c>
      <c r="C22" s="1" t="s">
        <v>429</v>
      </c>
      <c r="D22" s="1" t="s">
        <v>430</v>
      </c>
      <c r="E22" s="1"/>
      <c r="F22" s="1"/>
    </row>
    <row r="23" spans="1:6">
      <c r="A23" s="1">
        <v>94279</v>
      </c>
      <c r="B23" s="1" t="s">
        <v>401</v>
      </c>
      <c r="C23" s="1" t="s">
        <v>429</v>
      </c>
      <c r="D23" s="1" t="s">
        <v>430</v>
      </c>
      <c r="E23" s="1"/>
      <c r="F23" s="1"/>
    </row>
    <row r="24" spans="1:6">
      <c r="A24" s="1">
        <v>94270</v>
      </c>
      <c r="B24" s="1" t="s">
        <v>405</v>
      </c>
      <c r="C24" s="1" t="s">
        <v>429</v>
      </c>
      <c r="D24" s="1" t="s">
        <v>430</v>
      </c>
      <c r="E24" s="1"/>
      <c r="F24" s="1" t="s">
        <v>425</v>
      </c>
    </row>
    <row r="25" spans="1:6">
      <c r="A25" s="1">
        <v>94199</v>
      </c>
      <c r="B25" s="1" t="s">
        <v>406</v>
      </c>
      <c r="C25" s="1" t="s">
        <v>429</v>
      </c>
      <c r="D25" s="1" t="s">
        <v>430</v>
      </c>
      <c r="E25" s="1"/>
      <c r="F25" s="1"/>
    </row>
    <row r="26" spans="1:6">
      <c r="A26" s="1">
        <v>94210</v>
      </c>
      <c r="B26" s="1" t="s">
        <v>407</v>
      </c>
      <c r="C26" s="1" t="s">
        <v>429</v>
      </c>
      <c r="D26" s="1" t="s">
        <v>430</v>
      </c>
      <c r="E26" s="1"/>
      <c r="F26" s="1" t="s">
        <v>424</v>
      </c>
    </row>
    <row r="27" spans="1:6">
      <c r="A27" s="1">
        <v>94274</v>
      </c>
      <c r="B27" s="1" t="s">
        <v>408</v>
      </c>
      <c r="C27" s="1" t="s">
        <v>429</v>
      </c>
      <c r="D27" s="1" t="s">
        <v>430</v>
      </c>
      <c r="E27" s="1"/>
      <c r="F27" s="1"/>
    </row>
    <row r="28" spans="1:6">
      <c r="A28" s="1">
        <v>30353</v>
      </c>
      <c r="B28" s="1" t="s">
        <v>409</v>
      </c>
      <c r="C28" s="1" t="s">
        <v>426</v>
      </c>
      <c r="D28" s="1" t="s">
        <v>427</v>
      </c>
      <c r="E28" s="1" t="s">
        <v>157</v>
      </c>
      <c r="F28" s="1"/>
    </row>
    <row r="29" spans="1:6">
      <c r="A29" s="1">
        <v>94280</v>
      </c>
      <c r="B29" s="1" t="s">
        <v>410</v>
      </c>
      <c r="C29" s="1" t="s">
        <v>429</v>
      </c>
      <c r="D29" s="1" t="s">
        <v>430</v>
      </c>
      <c r="E29" s="1"/>
      <c r="F29" s="1"/>
    </row>
    <row r="30" spans="1:6">
      <c r="A30" s="1">
        <v>94284</v>
      </c>
      <c r="B30" s="1" t="s">
        <v>414</v>
      </c>
      <c r="C30" s="1" t="s">
        <v>429</v>
      </c>
      <c r="D30" s="1" t="s">
        <v>430</v>
      </c>
      <c r="E30" s="1"/>
      <c r="F30" s="1"/>
    </row>
    <row r="31" spans="1:6">
      <c r="A31" s="1">
        <v>94257</v>
      </c>
      <c r="B31" s="1" t="s">
        <v>419</v>
      </c>
      <c r="C31" s="1" t="s">
        <v>429</v>
      </c>
      <c r="D31" s="1" t="s">
        <v>430</v>
      </c>
      <c r="E31" s="1"/>
      <c r="F31" s="1"/>
    </row>
    <row r="32" spans="1:6">
      <c r="A32" s="1">
        <v>94239</v>
      </c>
      <c r="B32" s="1" t="s">
        <v>420</v>
      </c>
      <c r="C32" s="1" t="s">
        <v>429</v>
      </c>
      <c r="D32" s="1" t="s">
        <v>430</v>
      </c>
      <c r="E32" s="1"/>
      <c r="F32" s="1"/>
    </row>
    <row r="33" spans="1:6">
      <c r="A33" s="1">
        <v>94291</v>
      </c>
      <c r="B33" s="1" t="s">
        <v>421</v>
      </c>
      <c r="C33" s="1" t="s">
        <v>429</v>
      </c>
      <c r="D33" s="1" t="s">
        <v>430</v>
      </c>
      <c r="E33" s="1"/>
      <c r="F33" s="1" t="s">
        <v>424</v>
      </c>
    </row>
    <row r="34" spans="1:6">
      <c r="A34" s="1"/>
      <c r="B34" s="1" t="s">
        <v>422</v>
      </c>
      <c r="C34" s="1" t="s">
        <v>429</v>
      </c>
      <c r="D34" s="1" t="s">
        <v>430</v>
      </c>
      <c r="E34" s="1"/>
      <c r="F34" s="1"/>
    </row>
    <row r="35" spans="1:6">
      <c r="A35" s="1"/>
      <c r="B35" s="1" t="s">
        <v>428</v>
      </c>
      <c r="C35" s="1" t="s">
        <v>429</v>
      </c>
      <c r="D35" s="1" t="s">
        <v>430</v>
      </c>
      <c r="E35" s="1"/>
      <c r="F35" s="1" t="s">
        <v>418</v>
      </c>
    </row>
  </sheetData>
  <dataValidations count="1">
    <dataValidation type="list" allowBlank="1" showInputMessage="1" showErrorMessage="1" sqref="C2:C35" xr:uid="{EB0DE7B8-E4B6-4EE7-9130-4C62644F376D}">
      <formula1>"Craft Works,Engineering,Drivers &amp; Technician,Administration"</formula1>
    </dataValidation>
  </dataValidation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9931FA-8BC5-4625-A1C5-DAF647E9497F}">
  <sheetPr codeName="Sheet2">
    <tabColor theme="7" tint="0.79998168889431442"/>
  </sheetPr>
  <dimension ref="A1:C39"/>
  <sheetViews>
    <sheetView workbookViewId="0">
      <selection activeCell="B39" sqref="B39"/>
    </sheetView>
  </sheetViews>
  <sheetFormatPr defaultRowHeight="18"/>
  <cols>
    <col min="1" max="1" width="10.140625" bestFit="1" customWidth="1"/>
    <col min="2" max="2" width="17.5703125" bestFit="1" customWidth="1"/>
  </cols>
  <sheetData>
    <row r="1" spans="1:3">
      <c r="A1" t="s">
        <v>0</v>
      </c>
      <c r="B1" t="s">
        <v>23</v>
      </c>
      <c r="C1" t="s">
        <v>24</v>
      </c>
    </row>
    <row r="2" spans="1:3">
      <c r="A2" t="s">
        <v>15</v>
      </c>
      <c r="B2" t="s">
        <v>42</v>
      </c>
    </row>
    <row r="3" spans="1:3">
      <c r="A3" t="s">
        <v>14</v>
      </c>
      <c r="B3" t="s">
        <v>42</v>
      </c>
    </row>
    <row r="4" spans="1:3">
      <c r="A4" t="s">
        <v>18</v>
      </c>
      <c r="B4" t="s">
        <v>42</v>
      </c>
    </row>
    <row r="5" spans="1:3">
      <c r="A5" t="s">
        <v>18</v>
      </c>
      <c r="B5" t="s">
        <v>43</v>
      </c>
    </row>
    <row r="6" spans="1:3">
      <c r="A6" s="1" t="s">
        <v>6</v>
      </c>
      <c r="B6" t="s">
        <v>42</v>
      </c>
    </row>
    <row r="7" spans="1:3">
      <c r="A7" s="1" t="s">
        <v>6</v>
      </c>
      <c r="B7" t="s">
        <v>43</v>
      </c>
    </row>
    <row r="8" spans="1:3">
      <c r="A8" s="1" t="s">
        <v>12</v>
      </c>
      <c r="B8" t="s">
        <v>42</v>
      </c>
    </row>
    <row r="9" spans="1:3">
      <c r="A9" s="1" t="s">
        <v>12</v>
      </c>
      <c r="B9" t="s">
        <v>43</v>
      </c>
    </row>
    <row r="10" spans="1:3">
      <c r="A10" t="s">
        <v>90</v>
      </c>
      <c r="B10" t="s">
        <v>42</v>
      </c>
    </row>
    <row r="11" spans="1:3">
      <c r="A11" t="s">
        <v>90</v>
      </c>
      <c r="B11" t="s">
        <v>43</v>
      </c>
    </row>
    <row r="12" spans="1:3">
      <c r="A12" t="s">
        <v>91</v>
      </c>
      <c r="B12" t="s">
        <v>42</v>
      </c>
    </row>
    <row r="13" spans="1:3">
      <c r="A13" t="s">
        <v>91</v>
      </c>
      <c r="B13" t="s">
        <v>43</v>
      </c>
    </row>
    <row r="14" spans="1:3">
      <c r="A14" t="s">
        <v>17</v>
      </c>
      <c r="B14" t="s">
        <v>42</v>
      </c>
    </row>
    <row r="15" spans="1:3">
      <c r="A15" t="s">
        <v>17</v>
      </c>
      <c r="B15" t="s">
        <v>43</v>
      </c>
    </row>
    <row r="16" spans="1:3">
      <c r="A16" t="s">
        <v>9</v>
      </c>
      <c r="B16" t="s">
        <v>42</v>
      </c>
    </row>
    <row r="17" spans="1:2">
      <c r="A17" t="s">
        <v>9</v>
      </c>
      <c r="B17" t="s">
        <v>43</v>
      </c>
    </row>
    <row r="18" spans="1:2">
      <c r="A18" t="s">
        <v>9</v>
      </c>
      <c r="B18" t="s">
        <v>92</v>
      </c>
    </row>
    <row r="19" spans="1:2">
      <c r="A19" s="1" t="s">
        <v>13</v>
      </c>
      <c r="B19" t="s">
        <v>43</v>
      </c>
    </row>
    <row r="20" spans="1:2">
      <c r="A20" s="1" t="s">
        <v>13</v>
      </c>
      <c r="B20" t="s">
        <v>92</v>
      </c>
    </row>
    <row r="21" spans="1:2">
      <c r="A21" t="s">
        <v>93</v>
      </c>
      <c r="B21" t="s">
        <v>43</v>
      </c>
    </row>
    <row r="22" spans="1:2">
      <c r="A22" t="s">
        <v>93</v>
      </c>
      <c r="B22" t="s">
        <v>92</v>
      </c>
    </row>
    <row r="23" spans="1:2">
      <c r="A23" s="1" t="s">
        <v>16</v>
      </c>
      <c r="B23" t="s">
        <v>43</v>
      </c>
    </row>
    <row r="24" spans="1:2">
      <c r="A24" s="1" t="s">
        <v>16</v>
      </c>
      <c r="B24" t="s">
        <v>92</v>
      </c>
    </row>
    <row r="25" spans="1:2">
      <c r="A25" t="s">
        <v>5</v>
      </c>
      <c r="B25" t="s">
        <v>43</v>
      </c>
    </row>
    <row r="26" spans="1:2">
      <c r="A26" t="s">
        <v>5</v>
      </c>
      <c r="B26" t="s">
        <v>92</v>
      </c>
    </row>
    <row r="27" spans="1:2">
      <c r="A27" t="s">
        <v>5</v>
      </c>
      <c r="B27" t="s">
        <v>94</v>
      </c>
    </row>
    <row r="28" spans="1:2">
      <c r="A28" t="s">
        <v>7</v>
      </c>
      <c r="B28" t="s">
        <v>42</v>
      </c>
    </row>
    <row r="29" spans="1:2">
      <c r="A29" t="s">
        <v>8</v>
      </c>
      <c r="B29" t="s">
        <v>42</v>
      </c>
    </row>
    <row r="30" spans="1:2">
      <c r="A30" t="s">
        <v>10</v>
      </c>
      <c r="B30" t="s">
        <v>42</v>
      </c>
    </row>
    <row r="31" spans="1:2">
      <c r="A31" t="s">
        <v>95</v>
      </c>
      <c r="B31" t="s">
        <v>42</v>
      </c>
    </row>
    <row r="32" spans="1:2">
      <c r="A32" t="s">
        <v>95</v>
      </c>
      <c r="B32" t="s">
        <v>96</v>
      </c>
    </row>
    <row r="33" spans="1:2">
      <c r="A33" t="s">
        <v>95</v>
      </c>
      <c r="B33" t="s">
        <v>97</v>
      </c>
    </row>
    <row r="34" spans="1:2">
      <c r="A34" t="s">
        <v>11</v>
      </c>
      <c r="B34" t="s">
        <v>42</v>
      </c>
    </row>
    <row r="35" spans="1:2">
      <c r="A35" t="s">
        <v>98</v>
      </c>
      <c r="B35" t="s">
        <v>42</v>
      </c>
    </row>
    <row r="36" spans="1:2">
      <c r="A36" t="s">
        <v>98</v>
      </c>
      <c r="B36" t="s">
        <v>43</v>
      </c>
    </row>
    <row r="37" spans="1:2">
      <c r="A37" t="s">
        <v>98</v>
      </c>
      <c r="B37" t="s">
        <v>96</v>
      </c>
    </row>
    <row r="38" spans="1:2">
      <c r="A38" t="s">
        <v>98</v>
      </c>
      <c r="B38" t="s">
        <v>97</v>
      </c>
    </row>
    <row r="39" spans="1:2">
      <c r="A39">
        <v>15487</v>
      </c>
    </row>
  </sheetData>
  <phoneticPr fontId="5"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0D03B6-C065-430D-BA9E-10DD6D5675CB}">
  <sheetPr codeName="Sheet10">
    <tabColor theme="3" tint="0.59999389629810485"/>
  </sheetPr>
  <dimension ref="A1:C108"/>
  <sheetViews>
    <sheetView topLeftCell="A88" workbookViewId="0">
      <selection activeCell="B90" sqref="B90"/>
    </sheetView>
  </sheetViews>
  <sheetFormatPr defaultRowHeight="18"/>
  <cols>
    <col min="1" max="1" width="11.42578125" style="98" bestFit="1" customWidth="1"/>
    <col min="2" max="2" width="24.2109375" bestFit="1" customWidth="1"/>
    <col min="3" max="3" width="16.5703125" bestFit="1" customWidth="1"/>
  </cols>
  <sheetData>
    <row r="1" spans="1:3" ht="18.5" thickBot="1">
      <c r="A1" s="96" t="s">
        <v>24</v>
      </c>
      <c r="B1" s="96" t="s">
        <v>25</v>
      </c>
      <c r="C1" s="96" t="s">
        <v>44</v>
      </c>
    </row>
    <row r="2" spans="1:3">
      <c r="A2" s="97">
        <v>45659</v>
      </c>
      <c r="B2" s="94"/>
      <c r="C2" s="95"/>
    </row>
    <row r="3" spans="1:3">
      <c r="A3" s="97">
        <v>45300</v>
      </c>
      <c r="B3" s="94" t="s">
        <v>47</v>
      </c>
      <c r="C3" s="95"/>
    </row>
    <row r="4" spans="1:3">
      <c r="A4" s="97">
        <v>45300</v>
      </c>
      <c r="B4" s="94" t="s">
        <v>47</v>
      </c>
      <c r="C4" s="95"/>
    </row>
    <row r="5" spans="1:3">
      <c r="A5" s="97">
        <v>45300</v>
      </c>
      <c r="B5" s="94" t="s">
        <v>47</v>
      </c>
      <c r="C5" s="95"/>
    </row>
    <row r="6" spans="1:3">
      <c r="A6" s="97">
        <v>45300</v>
      </c>
      <c r="B6" s="94" t="s">
        <v>47</v>
      </c>
      <c r="C6" s="95"/>
    </row>
    <row r="7" spans="1:3">
      <c r="A7" s="97">
        <v>45300</v>
      </c>
      <c r="B7" s="94" t="s">
        <v>47</v>
      </c>
      <c r="C7" s="95"/>
    </row>
    <row r="8" spans="1:3">
      <c r="A8" s="97">
        <v>45300</v>
      </c>
      <c r="B8" s="94" t="s">
        <v>47</v>
      </c>
      <c r="C8" s="95"/>
    </row>
    <row r="9" spans="1:3">
      <c r="A9" s="97">
        <v>45300</v>
      </c>
      <c r="B9" s="94" t="s">
        <v>47</v>
      </c>
      <c r="C9" s="95"/>
    </row>
    <row r="10" spans="1:3">
      <c r="A10" s="97">
        <v>45300</v>
      </c>
      <c r="B10" s="94" t="s">
        <v>47</v>
      </c>
      <c r="C10" s="95"/>
    </row>
    <row r="11" spans="1:3">
      <c r="A11" s="97">
        <v>45300</v>
      </c>
      <c r="B11" s="94" t="s">
        <v>47</v>
      </c>
      <c r="C11" s="95"/>
    </row>
    <row r="12" spans="1:3">
      <c r="A12" s="97">
        <v>45300</v>
      </c>
      <c r="B12" s="94" t="s">
        <v>47</v>
      </c>
      <c r="C12" s="95" t="s">
        <v>45</v>
      </c>
    </row>
    <row r="13" spans="1:3">
      <c r="A13" s="97">
        <v>45300</v>
      </c>
      <c r="B13" s="94" t="s">
        <v>47</v>
      </c>
      <c r="C13" s="95"/>
    </row>
    <row r="14" spans="1:3">
      <c r="A14" s="97">
        <v>45300</v>
      </c>
      <c r="B14" s="94" t="s">
        <v>47</v>
      </c>
      <c r="C14" s="95"/>
    </row>
    <row r="15" spans="1:3">
      <c r="A15" s="97">
        <v>45300</v>
      </c>
      <c r="B15" s="94" t="s">
        <v>47</v>
      </c>
      <c r="C15" s="95"/>
    </row>
    <row r="16" spans="1:3">
      <c r="A16" s="97">
        <v>45300</v>
      </c>
      <c r="B16" s="94" t="s">
        <v>47</v>
      </c>
      <c r="C16" s="95"/>
    </row>
    <row r="17" spans="1:3">
      <c r="A17" s="97">
        <v>45300</v>
      </c>
      <c r="B17" s="94" t="s">
        <v>47</v>
      </c>
      <c r="C17" s="95"/>
    </row>
    <row r="18" spans="1:3">
      <c r="A18" s="97">
        <v>45300</v>
      </c>
      <c r="B18" s="94" t="s">
        <v>47</v>
      </c>
      <c r="C18" s="95" t="s">
        <v>46</v>
      </c>
    </row>
    <row r="19" spans="1:3">
      <c r="A19" s="97">
        <v>45300</v>
      </c>
      <c r="B19" s="94" t="s">
        <v>47</v>
      </c>
      <c r="C19" s="95"/>
    </row>
    <row r="20" spans="1:3">
      <c r="A20" s="97">
        <v>45300</v>
      </c>
      <c r="B20" s="94" t="s">
        <v>47</v>
      </c>
      <c r="C20" s="95"/>
    </row>
    <row r="21" spans="1:3">
      <c r="A21" s="97">
        <v>45300</v>
      </c>
      <c r="B21" s="94" t="s">
        <v>47</v>
      </c>
      <c r="C21" s="95"/>
    </row>
    <row r="22" spans="1:3">
      <c r="A22" s="97">
        <v>45300</v>
      </c>
      <c r="B22" s="94" t="s">
        <v>47</v>
      </c>
      <c r="C22" s="95"/>
    </row>
    <row r="23" spans="1:3">
      <c r="A23" s="97">
        <v>45300</v>
      </c>
      <c r="B23" s="94" t="s">
        <v>47</v>
      </c>
      <c r="C23" s="95"/>
    </row>
    <row r="24" spans="1:3">
      <c r="A24" s="97">
        <v>45300</v>
      </c>
      <c r="B24" s="94" t="s">
        <v>47</v>
      </c>
      <c r="C24" s="95"/>
    </row>
    <row r="25" spans="1:3">
      <c r="A25" s="97">
        <v>45300</v>
      </c>
      <c r="B25" s="94" t="s">
        <v>47</v>
      </c>
      <c r="C25" s="95"/>
    </row>
    <row r="26" spans="1:3">
      <c r="A26" s="97">
        <v>45300</v>
      </c>
      <c r="B26" s="94" t="s">
        <v>47</v>
      </c>
      <c r="C26" s="95"/>
    </row>
    <row r="27" spans="1:3">
      <c r="A27" s="97">
        <v>45300</v>
      </c>
      <c r="B27" s="94" t="s">
        <v>47</v>
      </c>
      <c r="C27" s="95"/>
    </row>
    <row r="28" spans="1:3">
      <c r="A28" s="97">
        <v>45300</v>
      </c>
      <c r="B28" s="94" t="s">
        <v>47</v>
      </c>
      <c r="C28" s="95"/>
    </row>
    <row r="29" spans="1:3">
      <c r="A29" s="97">
        <v>45300</v>
      </c>
      <c r="B29" s="94" t="s">
        <v>47</v>
      </c>
      <c r="C29" s="95"/>
    </row>
    <row r="30" spans="1:3">
      <c r="A30" s="97">
        <v>45300</v>
      </c>
      <c r="B30" s="94" t="s">
        <v>47</v>
      </c>
      <c r="C30" s="95"/>
    </row>
    <row r="31" spans="1:3">
      <c r="A31" s="97">
        <v>45300</v>
      </c>
      <c r="B31" s="94" t="s">
        <v>47</v>
      </c>
      <c r="C31" s="95"/>
    </row>
    <row r="32" spans="1:3">
      <c r="A32" s="97">
        <v>45300</v>
      </c>
      <c r="B32" s="94" t="s">
        <v>47</v>
      </c>
      <c r="C32" s="95"/>
    </row>
    <row r="33" spans="1:3">
      <c r="A33" s="97">
        <v>45300</v>
      </c>
      <c r="B33" s="94" t="s">
        <v>47</v>
      </c>
      <c r="C33" s="95"/>
    </row>
    <row r="34" spans="1:3">
      <c r="A34" s="97">
        <v>45300</v>
      </c>
      <c r="B34" s="94" t="s">
        <v>47</v>
      </c>
      <c r="C34" s="95"/>
    </row>
    <row r="35" spans="1:3">
      <c r="A35" s="97">
        <v>45301</v>
      </c>
      <c r="B35" s="94" t="s">
        <v>47</v>
      </c>
      <c r="C35" s="95"/>
    </row>
    <row r="36" spans="1:3">
      <c r="A36" s="97">
        <v>45301</v>
      </c>
      <c r="B36" s="94" t="s">
        <v>47</v>
      </c>
      <c r="C36" s="95"/>
    </row>
    <row r="37" spans="1:3">
      <c r="A37" s="97">
        <v>45301</v>
      </c>
      <c r="B37" s="94" t="s">
        <v>47</v>
      </c>
      <c r="C37" s="95"/>
    </row>
    <row r="38" spans="1:3">
      <c r="A38" s="97">
        <v>45301</v>
      </c>
      <c r="B38" s="94" t="s">
        <v>47</v>
      </c>
      <c r="C38" s="95"/>
    </row>
    <row r="39" spans="1:3">
      <c r="A39" s="97">
        <v>45301</v>
      </c>
      <c r="B39" s="94" t="s">
        <v>47</v>
      </c>
      <c r="C39" s="95"/>
    </row>
    <row r="40" spans="1:3">
      <c r="A40" s="97">
        <v>45301</v>
      </c>
      <c r="B40" s="94" t="s">
        <v>47</v>
      </c>
      <c r="C40" s="95"/>
    </row>
    <row r="41" spans="1:3">
      <c r="A41" s="97">
        <v>45301</v>
      </c>
      <c r="B41" s="94" t="s">
        <v>47</v>
      </c>
      <c r="C41" s="95"/>
    </row>
    <row r="42" spans="1:3">
      <c r="A42" s="97">
        <v>45301</v>
      </c>
      <c r="B42" s="94" t="s">
        <v>47</v>
      </c>
      <c r="C42" s="95"/>
    </row>
    <row r="43" spans="1:3">
      <c r="A43" s="97">
        <v>45301</v>
      </c>
      <c r="B43" s="94" t="s">
        <v>47</v>
      </c>
      <c r="C43" s="95"/>
    </row>
    <row r="44" spans="1:3">
      <c r="A44" s="97">
        <v>45301</v>
      </c>
      <c r="B44" s="94" t="s">
        <v>47</v>
      </c>
      <c r="C44" s="95"/>
    </row>
    <row r="45" spans="1:3">
      <c r="A45" s="97">
        <v>45301</v>
      </c>
      <c r="B45" s="94" t="s">
        <v>47</v>
      </c>
      <c r="C45" s="95"/>
    </row>
    <row r="46" spans="1:3">
      <c r="A46" s="97">
        <v>45301</v>
      </c>
      <c r="B46" s="94" t="s">
        <v>47</v>
      </c>
      <c r="C46" s="95"/>
    </row>
    <row r="47" spans="1:3">
      <c r="A47" s="97">
        <v>45305</v>
      </c>
      <c r="B47" s="94" t="s">
        <v>47</v>
      </c>
      <c r="C47" s="95"/>
    </row>
    <row r="48" spans="1:3">
      <c r="A48" s="97">
        <v>45305</v>
      </c>
      <c r="B48" s="94" t="s">
        <v>47</v>
      </c>
      <c r="C48" s="95"/>
    </row>
    <row r="49" spans="1:3">
      <c r="A49" s="97">
        <v>45305</v>
      </c>
      <c r="B49" s="94" t="s">
        <v>47</v>
      </c>
      <c r="C49" s="95"/>
    </row>
    <row r="50" spans="1:3">
      <c r="A50" s="97">
        <v>45305</v>
      </c>
      <c r="B50" s="94" t="s">
        <v>47</v>
      </c>
      <c r="C50" s="95"/>
    </row>
    <row r="51" spans="1:3">
      <c r="A51" s="97">
        <v>45305</v>
      </c>
      <c r="B51" s="94" t="s">
        <v>47</v>
      </c>
      <c r="C51" s="95"/>
    </row>
    <row r="52" spans="1:3">
      <c r="A52" s="97">
        <v>45305</v>
      </c>
      <c r="B52" s="94" t="s">
        <v>47</v>
      </c>
      <c r="C52" s="95"/>
    </row>
    <row r="53" spans="1:3">
      <c r="A53" s="97">
        <v>45305</v>
      </c>
      <c r="B53" s="94" t="s">
        <v>47</v>
      </c>
      <c r="C53" s="95"/>
    </row>
    <row r="54" spans="1:3">
      <c r="A54" s="97">
        <v>45305</v>
      </c>
      <c r="B54" s="94" t="s">
        <v>47</v>
      </c>
      <c r="C54" s="95"/>
    </row>
    <row r="55" spans="1:3">
      <c r="A55" s="97">
        <v>45305</v>
      </c>
      <c r="B55" s="94" t="s">
        <v>47</v>
      </c>
      <c r="C55" s="95"/>
    </row>
    <row r="56" spans="1:3">
      <c r="A56" s="97">
        <v>45305</v>
      </c>
      <c r="B56" s="94" t="s">
        <v>47</v>
      </c>
      <c r="C56" s="95"/>
    </row>
    <row r="57" spans="1:3">
      <c r="A57" s="97">
        <v>45306</v>
      </c>
      <c r="B57" s="94" t="s">
        <v>47</v>
      </c>
      <c r="C57" s="95"/>
    </row>
    <row r="58" spans="1:3">
      <c r="A58" s="97">
        <v>45306</v>
      </c>
      <c r="B58" s="94" t="s">
        <v>47</v>
      </c>
      <c r="C58" s="95"/>
    </row>
    <row r="59" spans="1:3">
      <c r="A59" s="97">
        <v>45306</v>
      </c>
      <c r="B59" s="94" t="s">
        <v>47</v>
      </c>
      <c r="C59" s="95"/>
    </row>
    <row r="60" spans="1:3">
      <c r="A60" s="97">
        <v>45306</v>
      </c>
      <c r="B60" s="94" t="s">
        <v>47</v>
      </c>
      <c r="C60" s="95"/>
    </row>
    <row r="61" spans="1:3">
      <c r="A61" s="97">
        <v>45475</v>
      </c>
      <c r="B61" s="94" t="s">
        <v>48</v>
      </c>
      <c r="C61" s="95"/>
    </row>
    <row r="62" spans="1:3">
      <c r="A62" s="97">
        <v>45475</v>
      </c>
      <c r="B62" s="94" t="s">
        <v>48</v>
      </c>
      <c r="C62" s="95"/>
    </row>
    <row r="63" spans="1:3">
      <c r="A63" s="97">
        <v>45475</v>
      </c>
      <c r="B63" s="94" t="s">
        <v>48</v>
      </c>
      <c r="C63" s="95"/>
    </row>
    <row r="64" spans="1:3">
      <c r="A64" s="97">
        <v>45475</v>
      </c>
      <c r="B64" s="94" t="s">
        <v>48</v>
      </c>
      <c r="C64" s="95"/>
    </row>
    <row r="65" spans="1:3">
      <c r="A65" s="97">
        <v>45475</v>
      </c>
      <c r="B65" s="94" t="s">
        <v>48</v>
      </c>
      <c r="C65" s="95"/>
    </row>
    <row r="66" spans="1:3">
      <c r="A66" s="97">
        <v>45475</v>
      </c>
      <c r="B66" s="94" t="s">
        <v>48</v>
      </c>
      <c r="C66" s="95"/>
    </row>
    <row r="67" spans="1:3">
      <c r="A67" s="97">
        <v>45475</v>
      </c>
      <c r="B67" s="94" t="s">
        <v>48</v>
      </c>
      <c r="C67" s="95"/>
    </row>
    <row r="68" spans="1:3">
      <c r="A68" s="97">
        <v>45475</v>
      </c>
      <c r="B68" s="94" t="s">
        <v>48</v>
      </c>
      <c r="C68" s="95"/>
    </row>
    <row r="69" spans="1:3">
      <c r="A69" s="97">
        <v>45475</v>
      </c>
      <c r="B69" s="94" t="s">
        <v>48</v>
      </c>
      <c r="C69" s="95"/>
    </row>
    <row r="70" spans="1:3">
      <c r="A70" s="97">
        <v>45475</v>
      </c>
      <c r="B70" s="94" t="s">
        <v>48</v>
      </c>
      <c r="C70" s="95"/>
    </row>
    <row r="71" spans="1:3">
      <c r="A71" s="97">
        <v>45475</v>
      </c>
      <c r="B71" s="94" t="s">
        <v>48</v>
      </c>
      <c r="C71" s="95"/>
    </row>
    <row r="72" spans="1:3">
      <c r="A72" s="97">
        <v>45475</v>
      </c>
      <c r="B72" s="94" t="s">
        <v>48</v>
      </c>
      <c r="C72" s="95"/>
    </row>
    <row r="73" spans="1:3">
      <c r="A73" s="97">
        <v>45475</v>
      </c>
      <c r="B73" s="94" t="s">
        <v>48</v>
      </c>
      <c r="C73" s="95"/>
    </row>
    <row r="74" spans="1:3">
      <c r="A74" s="97">
        <v>45475</v>
      </c>
      <c r="B74" s="94" t="s">
        <v>48</v>
      </c>
      <c r="C74" s="95"/>
    </row>
    <row r="75" spans="1:3">
      <c r="A75" s="97">
        <v>45476</v>
      </c>
      <c r="B75" s="94" t="s">
        <v>48</v>
      </c>
      <c r="C75" s="95"/>
    </row>
    <row r="76" spans="1:3">
      <c r="A76" s="97">
        <v>45476</v>
      </c>
      <c r="B76" s="94" t="s">
        <v>48</v>
      </c>
      <c r="C76" s="95"/>
    </row>
    <row r="77" spans="1:3">
      <c r="A77" s="97">
        <v>45476</v>
      </c>
      <c r="B77" s="94" t="s">
        <v>48</v>
      </c>
      <c r="C77" s="95"/>
    </row>
    <row r="78" spans="1:3">
      <c r="A78" s="97">
        <v>45476</v>
      </c>
      <c r="B78" s="94" t="s">
        <v>48</v>
      </c>
      <c r="C78" s="95"/>
    </row>
    <row r="79" spans="1:3">
      <c r="A79" s="97">
        <v>45476</v>
      </c>
      <c r="B79" s="94" t="s">
        <v>48</v>
      </c>
      <c r="C79" s="95"/>
    </row>
    <row r="80" spans="1:3">
      <c r="A80" s="97">
        <v>45476</v>
      </c>
      <c r="B80" s="94" t="s">
        <v>48</v>
      </c>
      <c r="C80" s="95"/>
    </row>
    <row r="81" spans="1:3">
      <c r="A81" s="97">
        <v>45476</v>
      </c>
      <c r="B81" s="94" t="s">
        <v>48</v>
      </c>
      <c r="C81" s="95"/>
    </row>
    <row r="82" spans="1:3">
      <c r="A82" s="97">
        <v>45476</v>
      </c>
      <c r="B82" s="94" t="s">
        <v>48</v>
      </c>
      <c r="C82" s="95"/>
    </row>
    <row r="83" spans="1:3">
      <c r="A83" s="97">
        <v>45476</v>
      </c>
      <c r="B83" s="94" t="s">
        <v>48</v>
      </c>
      <c r="C83" s="95"/>
    </row>
    <row r="84" spans="1:3">
      <c r="A84" s="97">
        <v>45476</v>
      </c>
      <c r="B84" s="94" t="s">
        <v>48</v>
      </c>
      <c r="C84" s="95"/>
    </row>
    <row r="85" spans="1:3">
      <c r="A85" s="97">
        <v>45476</v>
      </c>
      <c r="B85" s="94" t="s">
        <v>48</v>
      </c>
      <c r="C85" s="95"/>
    </row>
    <row r="86" spans="1:3">
      <c r="A86" s="97">
        <v>45476</v>
      </c>
      <c r="B86" s="94" t="s">
        <v>48</v>
      </c>
      <c r="C86" s="95"/>
    </row>
    <row r="87" spans="1:3">
      <c r="A87" s="97">
        <v>45476</v>
      </c>
      <c r="B87" s="94" t="s">
        <v>48</v>
      </c>
      <c r="C87" s="95"/>
    </row>
    <row r="88" spans="1:3">
      <c r="A88" s="97">
        <v>45476</v>
      </c>
      <c r="B88" s="94" t="s">
        <v>48</v>
      </c>
      <c r="C88" s="95"/>
    </row>
    <row r="89" spans="1:3">
      <c r="A89" s="97">
        <v>45476</v>
      </c>
      <c r="B89" s="94" t="s">
        <v>48</v>
      </c>
      <c r="C89" s="95"/>
    </row>
    <row r="90" spans="1:3">
      <c r="A90" s="97">
        <v>45476</v>
      </c>
      <c r="B90" s="94" t="s">
        <v>48</v>
      </c>
      <c r="C90" s="95"/>
    </row>
    <row r="91" spans="1:3">
      <c r="A91" s="97">
        <v>45476</v>
      </c>
      <c r="B91" s="94" t="s">
        <v>48</v>
      </c>
      <c r="C91" s="95"/>
    </row>
    <row r="92" spans="1:3">
      <c r="A92" s="97">
        <v>45476</v>
      </c>
      <c r="B92" s="94" t="s">
        <v>48</v>
      </c>
      <c r="C92" s="95"/>
    </row>
    <row r="93" spans="1:3">
      <c r="A93" s="97">
        <v>45476</v>
      </c>
      <c r="B93" s="94" t="s">
        <v>48</v>
      </c>
      <c r="C93" s="95"/>
    </row>
    <row r="94" spans="1:3">
      <c r="A94" s="97">
        <v>45476</v>
      </c>
      <c r="B94" s="94" t="s">
        <v>48</v>
      </c>
      <c r="C94" s="95"/>
    </row>
    <row r="95" spans="1:3">
      <c r="A95" s="97">
        <v>45476</v>
      </c>
      <c r="B95" s="94" t="s">
        <v>48</v>
      </c>
      <c r="C95" s="95"/>
    </row>
    <row r="96" spans="1:3">
      <c r="A96" s="97">
        <v>45476</v>
      </c>
      <c r="B96" s="94" t="s">
        <v>48</v>
      </c>
      <c r="C96" s="95"/>
    </row>
    <row r="97" spans="1:3">
      <c r="A97" s="97">
        <v>45476</v>
      </c>
      <c r="B97" s="94" t="s">
        <v>48</v>
      </c>
      <c r="C97" s="95"/>
    </row>
    <row r="98" spans="1:3">
      <c r="A98" s="97">
        <v>45476</v>
      </c>
      <c r="B98" s="94" t="s">
        <v>48</v>
      </c>
      <c r="C98" s="95"/>
    </row>
    <row r="99" spans="1:3">
      <c r="A99" s="97">
        <v>45476</v>
      </c>
      <c r="B99" s="94" t="s">
        <v>48</v>
      </c>
      <c r="C99" s="95"/>
    </row>
    <row r="100" spans="1:3">
      <c r="A100" s="97">
        <v>45476</v>
      </c>
      <c r="B100" s="94" t="s">
        <v>48</v>
      </c>
      <c r="C100" s="95"/>
    </row>
    <row r="101" spans="1:3">
      <c r="A101" s="97">
        <v>45476</v>
      </c>
      <c r="B101" s="94" t="s">
        <v>48</v>
      </c>
      <c r="C101" s="95"/>
    </row>
    <row r="102" spans="1:3">
      <c r="A102" s="97">
        <v>45476</v>
      </c>
      <c r="B102" s="94" t="s">
        <v>48</v>
      </c>
      <c r="C102" s="95"/>
    </row>
    <row r="103" spans="1:3">
      <c r="A103" s="97">
        <v>45476</v>
      </c>
      <c r="B103" s="94" t="s">
        <v>48</v>
      </c>
      <c r="C103" s="95"/>
    </row>
    <row r="104" spans="1:3">
      <c r="A104" s="97">
        <v>45476</v>
      </c>
      <c r="B104" s="94" t="s">
        <v>48</v>
      </c>
      <c r="C104" s="95"/>
    </row>
    <row r="105" spans="1:3">
      <c r="A105" s="97">
        <v>45476</v>
      </c>
      <c r="B105" s="94" t="s">
        <v>48</v>
      </c>
      <c r="C105" s="95"/>
    </row>
    <row r="106" spans="1:3">
      <c r="A106" s="97">
        <v>45644</v>
      </c>
      <c r="B106" s="94" t="s">
        <v>47</v>
      </c>
      <c r="C106" s="95">
        <v>15236</v>
      </c>
    </row>
    <row r="107" spans="1:3">
      <c r="A107" s="97">
        <v>45659</v>
      </c>
      <c r="B107" s="94" t="s">
        <v>374</v>
      </c>
      <c r="C107" s="95">
        <v>15236</v>
      </c>
    </row>
    <row r="108" spans="1:3">
      <c r="A108" s="97"/>
      <c r="B108" s="94"/>
      <c r="C108" s="95"/>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86B09F-BCB5-463C-A571-42D65E96F767}">
  <sheetPr codeName="Sheet20"/>
  <dimension ref="A6:K28"/>
  <sheetViews>
    <sheetView topLeftCell="A4" workbookViewId="0">
      <selection activeCell="A5" sqref="A5"/>
    </sheetView>
  </sheetViews>
  <sheetFormatPr defaultRowHeight="18"/>
  <cols>
    <col min="1" max="1" width="12.5" bestFit="1" customWidth="1"/>
    <col min="2" max="2" width="23.78515625" bestFit="1" customWidth="1"/>
    <col min="5" max="5" width="8.85546875" bestFit="1" customWidth="1"/>
    <col min="6" max="6" width="15.2109375" customWidth="1"/>
    <col min="7" max="7" width="12.640625" customWidth="1"/>
    <col min="8" max="8" width="11.85546875" customWidth="1"/>
    <col min="9" max="9" width="13.140625" customWidth="1"/>
    <col min="10" max="10" width="18.5" customWidth="1"/>
  </cols>
  <sheetData>
    <row r="6" spans="1:11">
      <c r="A6" s="104" t="s">
        <v>715</v>
      </c>
      <c r="B6" t="s">
        <v>685</v>
      </c>
    </row>
    <row r="7" spans="1:11">
      <c r="A7" s="117">
        <v>45677</v>
      </c>
      <c r="B7">
        <v>4061</v>
      </c>
    </row>
    <row r="8" spans="1:11">
      <c r="A8" s="117">
        <v>45678</v>
      </c>
      <c r="B8">
        <v>4313</v>
      </c>
    </row>
    <row r="9" spans="1:11">
      <c r="A9" s="117">
        <v>45679</v>
      </c>
      <c r="B9">
        <v>4557</v>
      </c>
    </row>
    <row r="10" spans="1:11">
      <c r="A10" s="117">
        <v>45680</v>
      </c>
      <c r="B10">
        <v>4800</v>
      </c>
    </row>
    <row r="11" spans="1:11">
      <c r="A11" s="117">
        <v>45681</v>
      </c>
      <c r="B11">
        <v>4992</v>
      </c>
    </row>
    <row r="12" spans="1:11">
      <c r="A12" s="117">
        <v>45682</v>
      </c>
      <c r="B12">
        <v>5235</v>
      </c>
    </row>
    <row r="13" spans="1:11">
      <c r="A13" s="117">
        <v>45683</v>
      </c>
      <c r="B13">
        <v>5479</v>
      </c>
    </row>
    <row r="14" spans="1:11">
      <c r="A14" s="117">
        <v>45684</v>
      </c>
      <c r="B14">
        <v>5722</v>
      </c>
    </row>
    <row r="15" spans="1:11">
      <c r="A15" s="117">
        <v>45685</v>
      </c>
      <c r="B15">
        <v>5973</v>
      </c>
    </row>
    <row r="16" spans="1:11">
      <c r="A16" s="117">
        <v>45686</v>
      </c>
      <c r="B16">
        <v>6224</v>
      </c>
      <c r="E16" s="118" t="s">
        <v>24</v>
      </c>
      <c r="F16" s="118" t="s">
        <v>500</v>
      </c>
      <c r="G16" s="118" t="s">
        <v>501</v>
      </c>
      <c r="H16" s="118" t="s">
        <v>502</v>
      </c>
      <c r="I16" s="118" t="s">
        <v>503</v>
      </c>
      <c r="J16" s="118" t="s">
        <v>504</v>
      </c>
      <c r="K16" s="118" t="s">
        <v>505</v>
      </c>
    </row>
    <row r="17" spans="1:11">
      <c r="A17" s="117">
        <v>45687</v>
      </c>
      <c r="B17">
        <v>6475</v>
      </c>
      <c r="E17" s="116">
        <v>45677</v>
      </c>
      <c r="F17">
        <v>31</v>
      </c>
      <c r="G17">
        <v>8</v>
      </c>
      <c r="H17">
        <v>0</v>
      </c>
      <c r="I17">
        <v>251</v>
      </c>
      <c r="J17">
        <v>4061</v>
      </c>
      <c r="K17" t="b">
        <v>1</v>
      </c>
    </row>
    <row r="18" spans="1:11">
      <c r="A18" s="117">
        <v>45688</v>
      </c>
      <c r="B18">
        <v>6491</v>
      </c>
      <c r="E18" s="116">
        <v>45678</v>
      </c>
      <c r="F18">
        <v>31</v>
      </c>
      <c r="G18">
        <v>8</v>
      </c>
      <c r="H18">
        <v>0</v>
      </c>
      <c r="I18">
        <v>252</v>
      </c>
      <c r="J18">
        <v>4313</v>
      </c>
      <c r="K18" t="b">
        <v>1</v>
      </c>
    </row>
    <row r="19" spans="1:11">
      <c r="A19" s="117" t="s">
        <v>508</v>
      </c>
      <c r="B19">
        <v>6491</v>
      </c>
      <c r="E19" s="116">
        <v>45679</v>
      </c>
      <c r="F19">
        <v>30</v>
      </c>
      <c r="G19">
        <v>8</v>
      </c>
      <c r="H19">
        <v>0</v>
      </c>
      <c r="I19">
        <v>244</v>
      </c>
      <c r="J19">
        <v>4557</v>
      </c>
      <c r="K19" t="b">
        <v>1</v>
      </c>
    </row>
    <row r="20" spans="1:11">
      <c r="E20" s="116">
        <v>45680</v>
      </c>
      <c r="F20">
        <v>30</v>
      </c>
      <c r="G20">
        <v>8</v>
      </c>
      <c r="H20">
        <v>0</v>
      </c>
      <c r="I20">
        <v>243</v>
      </c>
      <c r="J20">
        <v>4800</v>
      </c>
      <c r="K20" t="b">
        <v>1</v>
      </c>
    </row>
    <row r="21" spans="1:11">
      <c r="E21" s="116">
        <v>45681</v>
      </c>
      <c r="F21">
        <v>24</v>
      </c>
      <c r="G21">
        <v>8</v>
      </c>
      <c r="H21">
        <v>0</v>
      </c>
      <c r="I21">
        <v>192</v>
      </c>
      <c r="J21">
        <v>4992</v>
      </c>
      <c r="K21" t="b">
        <v>1</v>
      </c>
    </row>
    <row r="22" spans="1:11">
      <c r="E22" s="116">
        <v>45682</v>
      </c>
      <c r="F22">
        <v>30</v>
      </c>
      <c r="G22">
        <v>8</v>
      </c>
      <c r="H22">
        <v>0</v>
      </c>
      <c r="I22">
        <v>243</v>
      </c>
      <c r="J22">
        <v>5235</v>
      </c>
      <c r="K22" t="b">
        <v>1</v>
      </c>
    </row>
    <row r="23" spans="1:11">
      <c r="E23" s="116">
        <v>45683</v>
      </c>
      <c r="F23">
        <v>30</v>
      </c>
      <c r="G23">
        <v>8</v>
      </c>
      <c r="H23">
        <v>0</v>
      </c>
      <c r="I23">
        <v>244</v>
      </c>
      <c r="J23">
        <v>5479</v>
      </c>
      <c r="K23" t="b">
        <v>1</v>
      </c>
    </row>
    <row r="24" spans="1:11">
      <c r="E24" s="116">
        <v>45684</v>
      </c>
      <c r="F24">
        <v>30</v>
      </c>
      <c r="G24">
        <v>8</v>
      </c>
      <c r="H24">
        <v>0</v>
      </c>
      <c r="I24">
        <v>243</v>
      </c>
      <c r="J24">
        <v>5722</v>
      </c>
      <c r="K24" t="b">
        <v>1</v>
      </c>
    </row>
    <row r="25" spans="1:11">
      <c r="E25" s="116">
        <v>45685</v>
      </c>
      <c r="F25">
        <v>31</v>
      </c>
      <c r="G25">
        <v>8</v>
      </c>
      <c r="H25">
        <v>0</v>
      </c>
      <c r="I25">
        <v>251</v>
      </c>
      <c r="J25">
        <v>5973</v>
      </c>
      <c r="K25" t="b">
        <v>1</v>
      </c>
    </row>
    <row r="26" spans="1:11">
      <c r="E26" s="116">
        <v>45686</v>
      </c>
      <c r="F26">
        <v>31</v>
      </c>
      <c r="G26">
        <v>8</v>
      </c>
      <c r="H26">
        <v>0</v>
      </c>
      <c r="I26">
        <v>251</v>
      </c>
      <c r="J26">
        <v>6224</v>
      </c>
      <c r="K26" t="b">
        <v>1</v>
      </c>
    </row>
    <row r="27" spans="1:11">
      <c r="E27" s="116">
        <v>45687</v>
      </c>
      <c r="F27">
        <v>31</v>
      </c>
      <c r="G27">
        <v>8</v>
      </c>
      <c r="H27">
        <v>0</v>
      </c>
      <c r="I27">
        <v>251</v>
      </c>
      <c r="J27">
        <v>6475</v>
      </c>
      <c r="K27" t="b">
        <v>1</v>
      </c>
    </row>
    <row r="28" spans="1:11">
      <c r="E28" s="116">
        <v>45688</v>
      </c>
      <c r="F28">
        <v>2</v>
      </c>
      <c r="G28">
        <v>8</v>
      </c>
      <c r="H28">
        <v>0</v>
      </c>
      <c r="I28">
        <v>16</v>
      </c>
      <c r="J28">
        <v>6491</v>
      </c>
      <c r="K28" t="b">
        <v>1</v>
      </c>
    </row>
  </sheetData>
  <pageMargins left="0.7" right="0.7" top="0.75" bottom="0.75" header="0.3" footer="0.3"/>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ED8F2-EE3B-41D7-866E-BA1465BC4737}">
  <sheetPr codeName="Sheet11"/>
  <dimension ref="A1:HA244"/>
  <sheetViews>
    <sheetView tabSelected="1" topLeftCell="A164" zoomScale="50" zoomScaleNormal="40" workbookViewId="0">
      <selection activeCell="K177" sqref="K177"/>
    </sheetView>
  </sheetViews>
  <sheetFormatPr defaultRowHeight="18"/>
  <cols>
    <col min="1" max="1" width="14" bestFit="1" customWidth="1"/>
    <col min="2" max="2" width="11.2109375" customWidth="1"/>
    <col min="3" max="3" width="9.7109375" customWidth="1"/>
    <col min="4" max="4" width="9.92578125" customWidth="1"/>
    <col min="5" max="5" width="11" customWidth="1"/>
    <col min="6" max="6" width="12.0703125" customWidth="1"/>
    <col min="7" max="7" width="2.2109375" style="119" customWidth="1"/>
    <col min="8" max="9" width="2" style="119" customWidth="1"/>
    <col min="10" max="10" width="4.78515625" customWidth="1"/>
    <col min="11" max="11" width="11" bestFit="1" customWidth="1"/>
    <col min="12" max="12" width="8" customWidth="1"/>
    <col min="13" max="13" width="8.2109375" customWidth="1"/>
    <col min="14" max="14" width="6" customWidth="1"/>
    <col min="15" max="15" width="7.5703125" customWidth="1"/>
    <col min="16" max="16" width="8.35546875" customWidth="1"/>
    <col min="17" max="17" width="3.640625" style="119" customWidth="1"/>
    <col min="18" max="18" width="4.78515625" customWidth="1"/>
    <col min="19" max="19" width="10.5703125" customWidth="1"/>
    <col min="20" max="20" width="7.5703125" customWidth="1"/>
    <col min="21" max="21" width="8.35546875" customWidth="1"/>
    <col min="22" max="22" width="6.0703125" customWidth="1"/>
    <col min="23" max="23" width="7.28515625" customWidth="1"/>
    <col min="25" max="25" width="3.5" style="119" customWidth="1"/>
    <col min="26" max="26" width="4.78515625" customWidth="1"/>
    <col min="27" max="27" width="11" bestFit="1" customWidth="1"/>
    <col min="28" max="28" width="7.92578125" customWidth="1"/>
    <col min="29" max="29" width="8.35546875" customWidth="1"/>
    <col min="30" max="30" width="6.2109375" customWidth="1"/>
    <col min="31" max="31" width="7.28515625" customWidth="1"/>
    <col min="33" max="33" width="3.5" style="119" customWidth="1"/>
    <col min="34" max="34" width="4.78515625" customWidth="1"/>
    <col min="35" max="35" width="10.78515625" customWidth="1"/>
    <col min="36" max="36" width="7.5703125" customWidth="1"/>
    <col min="37" max="37" width="8.35546875" customWidth="1"/>
    <col min="38" max="38" width="6.28515625" customWidth="1"/>
    <col min="39" max="39" width="7.35546875" customWidth="1"/>
    <col min="40" max="40" width="8.85546875" customWidth="1"/>
    <col min="41" max="41" width="3.640625" style="119" customWidth="1"/>
    <col min="42" max="42" width="4.78515625" customWidth="1"/>
    <col min="43" max="43" width="11" customWidth="1"/>
    <col min="44" max="44" width="8.85546875" customWidth="1"/>
    <col min="45" max="45" width="11" customWidth="1"/>
    <col min="46" max="46" width="6.5" customWidth="1"/>
    <col min="47" max="47" width="7.5703125" bestFit="1" customWidth="1"/>
    <col min="49" max="49" width="3.640625" style="119" customWidth="1"/>
    <col min="50" max="50" width="5" customWidth="1"/>
    <col min="51" max="51" width="11" customWidth="1"/>
    <col min="52" max="52" width="8.140625" customWidth="1"/>
    <col min="53" max="53" width="11" customWidth="1"/>
    <col min="54" max="54" width="6.7109375" customWidth="1"/>
    <col min="55" max="55" width="8" customWidth="1"/>
    <col min="57" max="57" width="3.640625" style="119" customWidth="1"/>
    <col min="59" max="59" width="10.7109375" customWidth="1"/>
    <col min="64" max="64" width="10.28515625" customWidth="1"/>
    <col min="65" max="65" width="3.640625" customWidth="1"/>
    <col min="67" max="67" width="10.92578125" customWidth="1"/>
    <col min="73" max="73" width="4.5703125" customWidth="1"/>
    <col min="75" max="75" width="10.28515625" customWidth="1"/>
    <col min="81" max="81" width="4.5703125" customWidth="1"/>
    <col min="83" max="83" width="10.5" customWidth="1"/>
    <col min="87" max="87" width="10.28515625" bestFit="1" customWidth="1"/>
    <col min="89" max="89" width="4.5703125" customWidth="1"/>
    <col min="91" max="91" width="10.640625" customWidth="1"/>
    <col min="97" max="97" width="4.640625" customWidth="1"/>
    <col min="99" max="99" width="10.78515625" customWidth="1"/>
    <col min="105" max="105" width="4.640625" customWidth="1"/>
    <col min="107" max="107" width="10.5" bestFit="1" customWidth="1"/>
    <col min="113" max="113" width="4.640625" customWidth="1"/>
    <col min="115" max="115" width="10.5" bestFit="1" customWidth="1"/>
    <col min="123" max="123" width="10.5" bestFit="1" customWidth="1"/>
    <col min="131" max="131" width="10.5" bestFit="1" customWidth="1"/>
    <col min="139" max="139" width="10.5" bestFit="1" customWidth="1"/>
    <col min="147" max="147" width="10.5" bestFit="1" customWidth="1"/>
    <col min="155" max="155" width="10.5" bestFit="1" customWidth="1"/>
    <col min="175" max="175" width="9.42578125" bestFit="1" customWidth="1"/>
  </cols>
  <sheetData>
    <row r="1" spans="1:209" ht="36.65" customHeight="1">
      <c r="A1" s="107" t="s">
        <v>24</v>
      </c>
      <c r="B1" s="107" t="s">
        <v>500</v>
      </c>
      <c r="C1" s="107" t="s">
        <v>501</v>
      </c>
      <c r="D1" s="107" t="s">
        <v>502</v>
      </c>
      <c r="E1" s="107" t="s">
        <v>503</v>
      </c>
      <c r="F1" s="107" t="s">
        <v>504</v>
      </c>
      <c r="J1" s="107" t="s">
        <v>54</v>
      </c>
      <c r="K1" s="107" t="s">
        <v>513</v>
      </c>
      <c r="L1" s="107" t="s">
        <v>509</v>
      </c>
      <c r="M1" s="107" t="s">
        <v>510</v>
      </c>
      <c r="N1" s="107" t="s">
        <v>511</v>
      </c>
      <c r="O1" s="107" t="s">
        <v>512</v>
      </c>
      <c r="R1" s="107" t="s">
        <v>54</v>
      </c>
      <c r="S1" s="107" t="s">
        <v>513</v>
      </c>
      <c r="T1" s="107" t="s">
        <v>509</v>
      </c>
      <c r="U1" s="107" t="s">
        <v>510</v>
      </c>
      <c r="V1" s="107" t="s">
        <v>511</v>
      </c>
      <c r="W1" s="107" t="s">
        <v>512</v>
      </c>
      <c r="Z1" s="107" t="s">
        <v>54</v>
      </c>
      <c r="AA1" s="107" t="s">
        <v>513</v>
      </c>
      <c r="AB1" s="107" t="s">
        <v>509</v>
      </c>
      <c r="AC1" s="107" t="s">
        <v>510</v>
      </c>
      <c r="AD1" s="107" t="s">
        <v>511</v>
      </c>
      <c r="AE1" s="107" t="s">
        <v>512</v>
      </c>
      <c r="AH1" s="107" t="s">
        <v>54</v>
      </c>
      <c r="AI1" s="107" t="s">
        <v>513</v>
      </c>
      <c r="AJ1" s="107" t="s">
        <v>509</v>
      </c>
      <c r="AK1" s="107" t="s">
        <v>510</v>
      </c>
      <c r="AL1" s="107" t="s">
        <v>511</v>
      </c>
      <c r="AM1" s="107" t="s">
        <v>512</v>
      </c>
      <c r="AP1" s="107" t="s">
        <v>54</v>
      </c>
      <c r="AQ1" s="107" t="s">
        <v>513</v>
      </c>
      <c r="AR1" s="107" t="s">
        <v>509</v>
      </c>
      <c r="AS1" s="107" t="s">
        <v>510</v>
      </c>
      <c r="AT1" s="107" t="s">
        <v>511</v>
      </c>
      <c r="AU1" s="107" t="s">
        <v>512</v>
      </c>
      <c r="AX1" s="107" t="s">
        <v>54</v>
      </c>
      <c r="AY1" s="107" t="s">
        <v>513</v>
      </c>
      <c r="AZ1" s="107" t="s">
        <v>509</v>
      </c>
      <c r="BA1" s="107" t="s">
        <v>510</v>
      </c>
      <c r="BB1" s="107" t="s">
        <v>511</v>
      </c>
      <c r="BC1" s="107" t="s">
        <v>512</v>
      </c>
      <c r="BF1" s="107" t="s">
        <v>54</v>
      </c>
      <c r="BG1" s="107" t="s">
        <v>513</v>
      </c>
      <c r="BH1" s="107" t="s">
        <v>509</v>
      </c>
      <c r="BI1" s="107" t="s">
        <v>510</v>
      </c>
      <c r="BJ1" s="107" t="s">
        <v>511</v>
      </c>
      <c r="BK1" s="107" t="s">
        <v>512</v>
      </c>
      <c r="BM1" s="119"/>
      <c r="BN1" s="107" t="s">
        <v>54</v>
      </c>
      <c r="BO1" s="107" t="s">
        <v>513</v>
      </c>
      <c r="BP1" s="107" t="s">
        <v>509</v>
      </c>
      <c r="BQ1" s="107" t="s">
        <v>510</v>
      </c>
      <c r="BR1" s="107" t="s">
        <v>511</v>
      </c>
      <c r="BS1" s="107" t="s">
        <v>512</v>
      </c>
      <c r="BU1" s="119"/>
      <c r="BV1" s="107" t="s">
        <v>54</v>
      </c>
      <c r="BW1" s="107" t="s">
        <v>513</v>
      </c>
      <c r="BX1" s="107" t="s">
        <v>509</v>
      </c>
      <c r="BY1" s="107" t="s">
        <v>510</v>
      </c>
      <c r="BZ1" s="107" t="s">
        <v>511</v>
      </c>
      <c r="CA1" s="107" t="s">
        <v>512</v>
      </c>
      <c r="CC1" s="119"/>
      <c r="CD1" s="107" t="s">
        <v>54</v>
      </c>
      <c r="CE1" s="107" t="s">
        <v>513</v>
      </c>
      <c r="CF1" s="107" t="s">
        <v>509</v>
      </c>
      <c r="CG1" s="107" t="s">
        <v>510</v>
      </c>
      <c r="CH1" s="107" t="s">
        <v>511</v>
      </c>
      <c r="CI1" s="107" t="s">
        <v>512</v>
      </c>
      <c r="CK1" s="119"/>
      <c r="CL1" s="107" t="s">
        <v>54</v>
      </c>
      <c r="CM1" s="107" t="s">
        <v>513</v>
      </c>
      <c r="CN1" s="107" t="s">
        <v>509</v>
      </c>
      <c r="CO1" s="107" t="s">
        <v>510</v>
      </c>
      <c r="CP1" s="107" t="s">
        <v>511</v>
      </c>
      <c r="CQ1" s="107" t="s">
        <v>512</v>
      </c>
      <c r="CS1" s="119"/>
      <c r="CT1" s="107" t="s">
        <v>54</v>
      </c>
      <c r="CU1" s="107" t="s">
        <v>513</v>
      </c>
      <c r="CV1" s="107" t="s">
        <v>509</v>
      </c>
      <c r="CW1" s="107" t="s">
        <v>510</v>
      </c>
      <c r="CX1" s="107" t="s">
        <v>511</v>
      </c>
      <c r="CY1" s="107" t="s">
        <v>512</v>
      </c>
      <c r="DA1" s="119"/>
      <c r="DB1" s="107" t="s">
        <v>54</v>
      </c>
      <c r="DC1" s="107" t="s">
        <v>513</v>
      </c>
      <c r="DD1" s="107" t="s">
        <v>509</v>
      </c>
      <c r="DE1" s="107" t="s">
        <v>510</v>
      </c>
      <c r="DF1" s="107" t="s">
        <v>511</v>
      </c>
      <c r="DG1" s="107" t="s">
        <v>512</v>
      </c>
      <c r="DI1" s="119"/>
      <c r="DJ1" s="107" t="s">
        <v>54</v>
      </c>
      <c r="DK1" s="107" t="s">
        <v>513</v>
      </c>
      <c r="DL1" s="107" t="s">
        <v>509</v>
      </c>
      <c r="DM1" s="107" t="s">
        <v>510</v>
      </c>
      <c r="DN1" s="107" t="s">
        <v>511</v>
      </c>
      <c r="DO1" s="107" t="s">
        <v>512</v>
      </c>
      <c r="DQ1" s="119"/>
      <c r="DR1" s="107" t="s">
        <v>54</v>
      </c>
      <c r="DS1" s="107" t="s">
        <v>513</v>
      </c>
      <c r="DT1" s="107" t="s">
        <v>509</v>
      </c>
      <c r="DU1" s="107" t="s">
        <v>510</v>
      </c>
      <c r="DV1" s="107" t="s">
        <v>511</v>
      </c>
      <c r="DW1" s="107" t="s">
        <v>512</v>
      </c>
      <c r="DY1" s="119"/>
      <c r="DZ1" s="107" t="s">
        <v>54</v>
      </c>
      <c r="EA1" s="107" t="s">
        <v>513</v>
      </c>
      <c r="EB1" s="107" t="s">
        <v>509</v>
      </c>
      <c r="EC1" s="107" t="s">
        <v>510</v>
      </c>
      <c r="ED1" s="107" t="s">
        <v>511</v>
      </c>
      <c r="EE1" s="107" t="s">
        <v>512</v>
      </c>
      <c r="EG1" s="119"/>
      <c r="EH1" s="107" t="s">
        <v>54</v>
      </c>
      <c r="EI1" s="107" t="s">
        <v>513</v>
      </c>
      <c r="EJ1" s="107" t="s">
        <v>509</v>
      </c>
      <c r="EK1" s="107" t="s">
        <v>510</v>
      </c>
      <c r="EL1" s="107" t="s">
        <v>511</v>
      </c>
      <c r="EM1" s="107" t="s">
        <v>512</v>
      </c>
      <c r="EO1" s="119"/>
      <c r="EP1" s="107" t="s">
        <v>54</v>
      </c>
      <c r="EQ1" s="107" t="s">
        <v>513</v>
      </c>
      <c r="ER1" s="107" t="s">
        <v>509</v>
      </c>
      <c r="ES1" s="107" t="s">
        <v>510</v>
      </c>
      <c r="ET1" s="107" t="s">
        <v>511</v>
      </c>
      <c r="EU1" s="107" t="s">
        <v>512</v>
      </c>
      <c r="EW1" s="119"/>
      <c r="EX1" s="107" t="s">
        <v>54</v>
      </c>
      <c r="EY1" s="107" t="s">
        <v>513</v>
      </c>
      <c r="EZ1" s="107" t="s">
        <v>509</v>
      </c>
      <c r="FA1" s="107" t="s">
        <v>510</v>
      </c>
      <c r="FB1" s="107" t="s">
        <v>511</v>
      </c>
      <c r="FC1" s="107" t="s">
        <v>512</v>
      </c>
      <c r="FE1" s="119"/>
      <c r="FF1" s="107" t="s">
        <v>54</v>
      </c>
      <c r="FG1" s="107" t="s">
        <v>513</v>
      </c>
      <c r="FH1" s="107" t="s">
        <v>509</v>
      </c>
      <c r="FI1" s="107" t="s">
        <v>510</v>
      </c>
      <c r="FJ1" s="107" t="s">
        <v>511</v>
      </c>
      <c r="FK1" s="107" t="s">
        <v>512</v>
      </c>
      <c r="FM1" s="119"/>
      <c r="FN1" s="107" t="s">
        <v>54</v>
      </c>
      <c r="FO1" s="107" t="s">
        <v>513</v>
      </c>
      <c r="FP1" s="107" t="s">
        <v>509</v>
      </c>
      <c r="FQ1" s="107" t="s">
        <v>510</v>
      </c>
      <c r="FR1" s="107" t="s">
        <v>511</v>
      </c>
      <c r="FS1" s="107" t="s">
        <v>512</v>
      </c>
      <c r="FU1" s="119"/>
      <c r="FV1" s="107" t="s">
        <v>54</v>
      </c>
      <c r="FW1" s="107" t="s">
        <v>513</v>
      </c>
      <c r="FX1" s="107" t="s">
        <v>509</v>
      </c>
      <c r="FY1" s="107" t="s">
        <v>510</v>
      </c>
      <c r="FZ1" s="107" t="s">
        <v>511</v>
      </c>
      <c r="GA1" s="107" t="s">
        <v>512</v>
      </c>
      <c r="GC1" s="119"/>
      <c r="GD1" s="107" t="s">
        <v>54</v>
      </c>
      <c r="GE1" s="107" t="s">
        <v>513</v>
      </c>
      <c r="GF1" s="107" t="s">
        <v>509</v>
      </c>
      <c r="GG1" s="107" t="s">
        <v>510</v>
      </c>
      <c r="GH1" s="107" t="s">
        <v>511</v>
      </c>
      <c r="GI1" s="107" t="s">
        <v>512</v>
      </c>
      <c r="GK1" s="119"/>
      <c r="GL1" s="107" t="s">
        <v>54</v>
      </c>
      <c r="GM1" s="107" t="s">
        <v>513</v>
      </c>
      <c r="GN1" s="107" t="s">
        <v>509</v>
      </c>
      <c r="GO1" s="107" t="s">
        <v>510</v>
      </c>
      <c r="GP1" s="107" t="s">
        <v>511</v>
      </c>
      <c r="GQ1" s="107" t="s">
        <v>512</v>
      </c>
      <c r="GS1" s="119"/>
      <c r="GT1" s="107" t="s">
        <v>54</v>
      </c>
      <c r="GU1" s="107" t="s">
        <v>513</v>
      </c>
      <c r="GV1" s="107" t="s">
        <v>509</v>
      </c>
      <c r="GW1" s="107" t="s">
        <v>510</v>
      </c>
      <c r="GX1" s="107" t="s">
        <v>511</v>
      </c>
      <c r="GY1" s="107" t="s">
        <v>512</v>
      </c>
      <c r="HA1" s="119"/>
    </row>
    <row r="2" spans="1:209">
      <c r="A2" s="100">
        <v>45658</v>
      </c>
      <c r="B2" s="101">
        <v>26</v>
      </c>
      <c r="C2" s="101">
        <v>8</v>
      </c>
      <c r="D2" s="101">
        <v>0</v>
      </c>
      <c r="E2" s="101">
        <f>IF(AND(ISNUMBER(B2), ISNUMBER(C2)), B2 * C2 - D2, 0)+3</f>
        <v>211</v>
      </c>
      <c r="F2" s="101">
        <f>SUM(E$2:E2)</f>
        <v>211</v>
      </c>
      <c r="J2" t="s">
        <v>444</v>
      </c>
      <c r="K2">
        <v>22</v>
      </c>
      <c r="L2" s="102">
        <v>0.29166666666666669</v>
      </c>
      <c r="M2" s="102">
        <v>0.66666666666666663</v>
      </c>
      <c r="N2" s="103">
        <v>1</v>
      </c>
      <c r="O2">
        <f xml:space="preserve"> K2 * ( ((M2 - L2) * 24 ) - N2 )</f>
        <v>175.99999999999997</v>
      </c>
      <c r="P2" s="108">
        <v>45658</v>
      </c>
      <c r="R2" t="s">
        <v>444</v>
      </c>
      <c r="T2" s="102">
        <v>0.29166666666666669</v>
      </c>
      <c r="U2" s="102">
        <v>0.66666666666666663</v>
      </c>
      <c r="V2" s="103">
        <v>1</v>
      </c>
      <c r="W2">
        <f xml:space="preserve"> S2 * ( ((U2 - T2) * 24 ) - V2 )</f>
        <v>0</v>
      </c>
      <c r="X2" s="108">
        <v>45962</v>
      </c>
      <c r="Z2" t="s">
        <v>444</v>
      </c>
      <c r="AA2">
        <v>28</v>
      </c>
      <c r="AB2" s="102">
        <v>0.29166666666666669</v>
      </c>
      <c r="AC2" s="102">
        <v>0.66666666666666663</v>
      </c>
      <c r="AD2" s="103">
        <v>1</v>
      </c>
      <c r="AE2">
        <f xml:space="preserve"> AA2 * ( ((AC2 - AB2) * 24 ) - AD2 )</f>
        <v>223.99999999999994</v>
      </c>
      <c r="AF2" s="108" t="s">
        <v>666</v>
      </c>
      <c r="AH2" t="s">
        <v>444</v>
      </c>
      <c r="AJ2" s="102">
        <v>0.29166666666666669</v>
      </c>
      <c r="AK2" s="102">
        <v>0.66666666666666663</v>
      </c>
      <c r="AL2" s="103">
        <v>1</v>
      </c>
      <c r="AM2">
        <f xml:space="preserve"> AI2 * ( ((AK2 - AJ2) * 24 ) - AL2 )</f>
        <v>0</v>
      </c>
      <c r="AN2" s="108" t="s">
        <v>695</v>
      </c>
      <c r="AP2" t="s">
        <v>444</v>
      </c>
      <c r="AQ2">
        <v>29</v>
      </c>
      <c r="AR2" s="102">
        <v>0.29166666666666669</v>
      </c>
      <c r="AS2" s="102">
        <v>0.66666666666666663</v>
      </c>
      <c r="AT2" s="103">
        <v>1</v>
      </c>
      <c r="AU2">
        <f xml:space="preserve"> AQ2 * ( ((AS2 - AR2) * 24 ) - AT2 )</f>
        <v>231.99999999999994</v>
      </c>
      <c r="AV2" s="108">
        <v>45932</v>
      </c>
      <c r="AX2" t="s">
        <v>444</v>
      </c>
      <c r="AY2">
        <v>3</v>
      </c>
      <c r="AZ2" s="102">
        <v>0.29166666666666669</v>
      </c>
      <c r="BA2" s="102">
        <v>0.66666666666666663</v>
      </c>
      <c r="BB2" s="103">
        <v>1</v>
      </c>
      <c r="BC2">
        <f xml:space="preserve"> AY2 * ( ((BA2 - AZ2) * 24 ) - BB2 )</f>
        <v>23.999999999999993</v>
      </c>
      <c r="BD2" s="108" t="s">
        <v>743</v>
      </c>
      <c r="BF2" t="s">
        <v>444</v>
      </c>
      <c r="BG2">
        <v>2</v>
      </c>
      <c r="BH2" s="102">
        <v>0.375</v>
      </c>
      <c r="BI2" s="102">
        <v>0.625</v>
      </c>
      <c r="BJ2" s="103">
        <v>1</v>
      </c>
      <c r="BK2">
        <f xml:space="preserve"> BG2 * ( ((BI2 - BH2) * 24 ) - BJ2 )</f>
        <v>10</v>
      </c>
      <c r="BL2" s="108">
        <v>45717</v>
      </c>
      <c r="BM2" s="119"/>
      <c r="BN2" t="s">
        <v>444</v>
      </c>
      <c r="BP2" s="102">
        <v>0.375</v>
      </c>
      <c r="BQ2" s="102">
        <v>0.625</v>
      </c>
      <c r="BR2" s="103">
        <v>1</v>
      </c>
      <c r="BS2">
        <f xml:space="preserve"> BO2 * ( ((BQ2 - BP2) * 24 ) - BR2 )</f>
        <v>0</v>
      </c>
      <c r="BT2" s="108">
        <v>45727</v>
      </c>
      <c r="BU2" s="119"/>
      <c r="BV2" t="s">
        <v>444</v>
      </c>
      <c r="BX2" s="102">
        <v>0.375</v>
      </c>
      <c r="BY2" s="102">
        <v>0.625</v>
      </c>
      <c r="BZ2" s="103">
        <v>1</v>
      </c>
      <c r="CA2">
        <f xml:space="preserve"> BW2 * ( ((BY2 - BX2) * 24 ) - BZ2 )</f>
        <v>0</v>
      </c>
      <c r="CB2" s="108" t="s">
        <v>855</v>
      </c>
      <c r="CC2" s="119"/>
      <c r="CD2" t="s">
        <v>444</v>
      </c>
      <c r="CE2">
        <v>0</v>
      </c>
      <c r="CF2" s="102">
        <v>0.375</v>
      </c>
      <c r="CG2" s="102">
        <v>0.625</v>
      </c>
      <c r="CH2" s="103">
        <v>1</v>
      </c>
      <c r="CI2">
        <f xml:space="preserve"> CE2 * ( ((CG2 - CF2) * 24 ) - CH2 )</f>
        <v>0</v>
      </c>
      <c r="CJ2" s="108" t="s">
        <v>893</v>
      </c>
      <c r="CK2" s="119"/>
      <c r="CL2" t="s">
        <v>444</v>
      </c>
      <c r="CN2" s="102">
        <v>0.29166666666666669</v>
      </c>
      <c r="CO2" s="102">
        <v>0.66666666666666663</v>
      </c>
      <c r="CP2" s="103">
        <v>1</v>
      </c>
      <c r="CQ2">
        <f xml:space="preserve"> CM2 * ( ((CO2 - CN2) * 24 ) - CP2 )</f>
        <v>0</v>
      </c>
      <c r="CR2" s="108">
        <v>45965</v>
      </c>
      <c r="CS2" s="119"/>
      <c r="CT2" t="s">
        <v>444</v>
      </c>
      <c r="CU2">
        <v>24</v>
      </c>
      <c r="CV2" s="102">
        <v>0.29166666666666669</v>
      </c>
      <c r="CW2" s="102">
        <v>0.66666666666666663</v>
      </c>
      <c r="CX2" s="103">
        <v>1</v>
      </c>
      <c r="CY2">
        <f xml:space="preserve"> CU2 * ( ((CW2 - CV2) * 24 ) - CX2 )</f>
        <v>191.99999999999994</v>
      </c>
      <c r="CZ2" s="108" t="s">
        <v>922</v>
      </c>
      <c r="DA2" s="119"/>
      <c r="DB2" t="s">
        <v>444</v>
      </c>
      <c r="DC2">
        <v>23</v>
      </c>
      <c r="DD2" s="102">
        <v>0.29166666666666669</v>
      </c>
      <c r="DE2" s="102">
        <v>0.66666666666666663</v>
      </c>
      <c r="DF2" s="103">
        <v>1</v>
      </c>
      <c r="DG2">
        <f xml:space="preserve"> DC2 * ( ((DE2 - DD2) * 24 ) - DF2 )</f>
        <v>183.99999999999997</v>
      </c>
      <c r="DH2" s="108">
        <v>45662</v>
      </c>
      <c r="DI2" s="119"/>
      <c r="DJ2" t="s">
        <v>444</v>
      </c>
      <c r="DK2">
        <v>22</v>
      </c>
      <c r="DL2" s="102">
        <v>0.29166666666666669</v>
      </c>
      <c r="DM2" s="102">
        <v>0.66666666666666663</v>
      </c>
      <c r="DN2" s="103">
        <v>1</v>
      </c>
      <c r="DO2">
        <f xml:space="preserve"> DK2 * ( ((DM2 - DL2) * 24 ) - DN2 )</f>
        <v>175.99999999999997</v>
      </c>
      <c r="DP2" s="108">
        <v>45966</v>
      </c>
      <c r="DQ2" s="119"/>
      <c r="DR2" t="s">
        <v>444</v>
      </c>
      <c r="DS2">
        <v>23</v>
      </c>
      <c r="DT2" s="102">
        <v>0.29166666666666669</v>
      </c>
      <c r="DU2" s="102">
        <v>0.66666666666666663</v>
      </c>
      <c r="DV2" s="103">
        <v>1</v>
      </c>
      <c r="DW2">
        <f xml:space="preserve"> DS2 * ( ((DU2 - DT2) * 24 ) - DV2 )</f>
        <v>183.99999999999997</v>
      </c>
      <c r="DX2" s="108" t="s">
        <v>1538</v>
      </c>
      <c r="DY2" s="119"/>
      <c r="DZ2" t="s">
        <v>444</v>
      </c>
      <c r="EA2">
        <v>23</v>
      </c>
      <c r="EB2" s="102">
        <v>0.29166666666666669</v>
      </c>
      <c r="EC2" s="102">
        <v>0.66666666666666663</v>
      </c>
      <c r="ED2" s="103">
        <v>1</v>
      </c>
      <c r="EE2">
        <f xml:space="preserve"> EA2 * ( ((EC2 - EB2) * 24 ) - ED2 )</f>
        <v>183.99999999999997</v>
      </c>
      <c r="EF2" s="108" t="s">
        <v>1548</v>
      </c>
      <c r="EG2" s="119"/>
      <c r="EH2" t="s">
        <v>444</v>
      </c>
      <c r="EI2">
        <v>20</v>
      </c>
      <c r="EJ2" s="102">
        <v>0.29166666666666669</v>
      </c>
      <c r="EK2" s="102">
        <v>0.66666666666666663</v>
      </c>
      <c r="EL2" s="103">
        <v>1</v>
      </c>
      <c r="EM2">
        <f xml:space="preserve"> EI2 * ( ((EK2 - EJ2) * 24 ) - EL2 )</f>
        <v>159.99999999999997</v>
      </c>
      <c r="EN2" s="108">
        <v>45936</v>
      </c>
      <c r="EO2" s="119"/>
      <c r="EP2" t="s">
        <v>444</v>
      </c>
      <c r="EQ2">
        <v>2</v>
      </c>
      <c r="ER2" s="102">
        <v>0.29166666666666669</v>
      </c>
      <c r="ES2" s="102">
        <v>0.66666666666666663</v>
      </c>
      <c r="ET2" s="103">
        <v>1</v>
      </c>
      <c r="EU2">
        <f xml:space="preserve"> EQ2 * ( ((ES2 - ER2) * 24 ) - ET2 )</f>
        <v>15.999999999999996</v>
      </c>
      <c r="EV2" s="108" t="s">
        <v>1556</v>
      </c>
      <c r="EW2" s="119"/>
      <c r="EX2" t="s">
        <v>444</v>
      </c>
      <c r="EY2">
        <v>23</v>
      </c>
      <c r="EZ2" s="102">
        <v>0.29166666666666669</v>
      </c>
      <c r="FA2" s="102">
        <v>0.66666666666666663</v>
      </c>
      <c r="FB2" s="103">
        <v>1</v>
      </c>
      <c r="FC2">
        <f xml:space="preserve"> EY2 * ( ((FA2 - EZ2) * 24 ) - FB2 )</f>
        <v>183.99999999999997</v>
      </c>
      <c r="FD2" s="108" t="s">
        <v>1566</v>
      </c>
      <c r="FE2" s="119"/>
      <c r="FF2" t="s">
        <v>444</v>
      </c>
      <c r="FG2">
        <v>5</v>
      </c>
      <c r="FH2" s="102">
        <v>0.29166666666666669</v>
      </c>
      <c r="FI2" s="102">
        <v>0.66666666666666663</v>
      </c>
      <c r="FJ2" s="103">
        <v>1</v>
      </c>
      <c r="FK2">
        <f xml:space="preserve"> FG2 * ( ((FI2 - FH2) * 24 ) - FJ2 )</f>
        <v>39.999999999999993</v>
      </c>
      <c r="FL2" s="108">
        <v>45937</v>
      </c>
      <c r="FM2" s="119"/>
      <c r="FN2" t="s">
        <v>444</v>
      </c>
      <c r="FO2">
        <v>6</v>
      </c>
      <c r="FP2" s="102">
        <v>0.29166666666666669</v>
      </c>
      <c r="FQ2" s="102">
        <v>0.66666666666666663</v>
      </c>
      <c r="FR2" s="103">
        <v>1</v>
      </c>
      <c r="FS2">
        <f xml:space="preserve"> FO2 * ( ((FQ2 - FP2) * 24 ) - FR2 )</f>
        <v>47.999999999999986</v>
      </c>
      <c r="FT2" s="108" t="s">
        <v>1574</v>
      </c>
      <c r="FU2" s="119"/>
      <c r="FV2" t="s">
        <v>444</v>
      </c>
      <c r="FW2">
        <v>2</v>
      </c>
      <c r="FX2" s="102">
        <v>0.29166666666666669</v>
      </c>
      <c r="FY2" s="102">
        <v>0.66666666666666663</v>
      </c>
      <c r="FZ2" s="103">
        <v>1</v>
      </c>
      <c r="GA2">
        <f xml:space="preserve"> FW2 * ( ((FY2 - FX2) * 24 ) - FZ2 )</f>
        <v>15.999999999999996</v>
      </c>
      <c r="GB2" s="108" t="s">
        <v>1584</v>
      </c>
      <c r="GC2" s="119"/>
      <c r="GD2" t="s">
        <v>444</v>
      </c>
      <c r="GE2">
        <v>2</v>
      </c>
      <c r="GF2" s="102">
        <v>0.29166666666666669</v>
      </c>
      <c r="GG2" s="102">
        <v>0.66666666666666663</v>
      </c>
      <c r="GH2" s="103">
        <v>1</v>
      </c>
      <c r="GI2">
        <f xml:space="preserve"> GE2 * ( ((GG2 - GF2) * 24 ) - GH2 )</f>
        <v>15.999999999999996</v>
      </c>
      <c r="GJ2" s="108">
        <v>45908</v>
      </c>
      <c r="GK2" s="119"/>
      <c r="GL2" t="s">
        <v>444</v>
      </c>
      <c r="GN2" s="102">
        <v>0.29166666666666669</v>
      </c>
      <c r="GO2" s="102">
        <v>0.66666666666666663</v>
      </c>
      <c r="GP2" s="103">
        <v>1</v>
      </c>
      <c r="GQ2">
        <f xml:space="preserve"> GM2 * ( ((GO2 - GN2) * 24 ) - GP2 )</f>
        <v>0</v>
      </c>
      <c r="GR2" s="108" t="s">
        <v>1604</v>
      </c>
      <c r="GS2" s="119"/>
      <c r="GT2" t="s">
        <v>444</v>
      </c>
      <c r="GV2" s="102">
        <v>0.29166666666666669</v>
      </c>
      <c r="GW2" s="102">
        <v>0.66666666666666663</v>
      </c>
      <c r="GX2" s="103">
        <v>1</v>
      </c>
      <c r="GY2">
        <f xml:space="preserve"> GU2 * ( ((GW2 - GV2) * 24 ) - GX2 )</f>
        <v>0</v>
      </c>
      <c r="GZ2" s="108" t="s">
        <v>1616</v>
      </c>
      <c r="HA2" s="119"/>
    </row>
    <row r="3" spans="1:209">
      <c r="A3" s="100">
        <f>IF(A2&lt;&gt;"", A2+1, "")</f>
        <v>45659</v>
      </c>
      <c r="B3" s="101">
        <v>27</v>
      </c>
      <c r="C3" s="101">
        <v>8</v>
      </c>
      <c r="D3" s="101">
        <v>0</v>
      </c>
      <c r="E3" s="101">
        <f>IF(AND(ISNUMBER(B3), ISNUMBER(C3)), B3 * C3 - D3, 0)+3</f>
        <v>219</v>
      </c>
      <c r="F3" s="101">
        <f>SUM(E$2:E3)</f>
        <v>430</v>
      </c>
      <c r="J3" t="s">
        <v>515</v>
      </c>
      <c r="K3">
        <v>2</v>
      </c>
      <c r="L3" s="102">
        <v>0.58333333333333337</v>
      </c>
      <c r="M3" s="102">
        <v>0.95833333333333337</v>
      </c>
      <c r="N3" s="103">
        <v>1</v>
      </c>
      <c r="O3">
        <f xml:space="preserve"> K3 * ( ((M3 - L3) * 24 ) - N3 )</f>
        <v>16</v>
      </c>
      <c r="R3" t="s">
        <v>514</v>
      </c>
      <c r="S3">
        <v>14</v>
      </c>
      <c r="T3" s="102">
        <v>0.33333333333333331</v>
      </c>
      <c r="U3" s="102">
        <v>0.70833333333333337</v>
      </c>
      <c r="V3" s="103">
        <v>1</v>
      </c>
      <c r="W3">
        <f xml:space="preserve"> S3 * ( ((U3 - T3) * 24 ) - V3 )</f>
        <v>112.00000000000003</v>
      </c>
      <c r="Z3" t="s">
        <v>514</v>
      </c>
      <c r="AB3" s="102">
        <v>0.33333333333333331</v>
      </c>
      <c r="AC3" s="102">
        <v>0.70833333333333337</v>
      </c>
      <c r="AD3" s="103">
        <v>1</v>
      </c>
      <c r="AE3">
        <f xml:space="preserve"> AA3 * ( ((AC3 - AB3) * 24 ) - AD3 )</f>
        <v>0</v>
      </c>
      <c r="AH3" t="s">
        <v>514</v>
      </c>
      <c r="AI3">
        <v>2</v>
      </c>
      <c r="AJ3" s="102">
        <v>0.33333333333333331</v>
      </c>
      <c r="AK3" s="102">
        <v>0.70833333333333337</v>
      </c>
      <c r="AL3" s="103">
        <v>1</v>
      </c>
      <c r="AM3">
        <f xml:space="preserve"> AI3 * ( ((AK3 - AJ3) * 24 ) - AL3 )</f>
        <v>16.000000000000004</v>
      </c>
      <c r="AP3" t="s">
        <v>514</v>
      </c>
      <c r="AR3" s="102">
        <v>0.33333333333333331</v>
      </c>
      <c r="AS3" s="102">
        <v>0.70833333333333337</v>
      </c>
      <c r="AT3" s="103">
        <v>1</v>
      </c>
      <c r="AU3">
        <f xml:space="preserve"> AQ3 * ( ((AS3 - AR3) * 24 ) - AT3 )</f>
        <v>0</v>
      </c>
      <c r="AX3" t="s">
        <v>514</v>
      </c>
      <c r="AY3">
        <v>23</v>
      </c>
      <c r="AZ3" s="102">
        <v>0.29166666666666669</v>
      </c>
      <c r="BA3" s="102">
        <v>0.75</v>
      </c>
      <c r="BB3" s="103">
        <v>1</v>
      </c>
      <c r="BC3">
        <f xml:space="preserve"> AY3 * ( ((BA3 - AZ3) * 24 ) - BB3 )</f>
        <v>230</v>
      </c>
      <c r="BF3" t="s">
        <v>514</v>
      </c>
      <c r="BG3">
        <v>2</v>
      </c>
      <c r="BH3" s="102">
        <v>0.54166666666666663</v>
      </c>
      <c r="BI3" s="102">
        <v>0.91666666666666663</v>
      </c>
      <c r="BJ3" s="103">
        <v>1</v>
      </c>
      <c r="BK3">
        <f xml:space="preserve"> BG3 * ( ((BI3 - BH3) * 24 ) - BJ3 )</f>
        <v>16</v>
      </c>
      <c r="BM3" s="119"/>
      <c r="BN3" t="s">
        <v>514</v>
      </c>
      <c r="BO3">
        <v>2</v>
      </c>
      <c r="BP3" s="102">
        <v>0.54166666666666663</v>
      </c>
      <c r="BQ3" s="102">
        <v>0.91666666666666663</v>
      </c>
      <c r="BR3" s="103">
        <v>1</v>
      </c>
      <c r="BS3">
        <f xml:space="preserve"> BO3 * ( ((BQ3 - BP3) * 24 ) - BR3 )</f>
        <v>16</v>
      </c>
      <c r="BU3" s="119"/>
      <c r="BV3" t="s">
        <v>514</v>
      </c>
      <c r="BX3" s="102">
        <v>0.54166666666666663</v>
      </c>
      <c r="BY3" s="102">
        <v>0.91666666666666663</v>
      </c>
      <c r="BZ3" s="103">
        <v>1</v>
      </c>
      <c r="CA3">
        <f xml:space="preserve"> BW3 * ( ((BY3 - BX3) * 24 ) - BZ3 )</f>
        <v>0</v>
      </c>
      <c r="CC3" s="119"/>
      <c r="CD3" t="s">
        <v>514</v>
      </c>
      <c r="CE3">
        <v>0</v>
      </c>
      <c r="CF3" s="102">
        <v>0.54166666666666663</v>
      </c>
      <c r="CG3" s="102">
        <v>0.91666666666666663</v>
      </c>
      <c r="CH3" s="103">
        <v>1</v>
      </c>
      <c r="CI3">
        <f xml:space="preserve"> CE3 * ( ((CG3 - CF3) * 24 ) - CH3 )</f>
        <v>0</v>
      </c>
      <c r="CK3" s="119"/>
      <c r="CL3" t="s">
        <v>514</v>
      </c>
      <c r="CN3" s="102">
        <v>0.29166666666666669</v>
      </c>
      <c r="CO3" s="102">
        <v>0.75</v>
      </c>
      <c r="CP3" s="103">
        <v>1</v>
      </c>
      <c r="CQ3">
        <f xml:space="preserve"> CM3 * ( ((CO3 - CN3) * 24 ) - CP3 )</f>
        <v>0</v>
      </c>
      <c r="CS3" s="119"/>
      <c r="CT3" t="s">
        <v>514</v>
      </c>
      <c r="CV3" s="102">
        <v>0.29166666666666669</v>
      </c>
      <c r="CW3" s="102">
        <v>0.75</v>
      </c>
      <c r="CX3" s="103">
        <v>1</v>
      </c>
      <c r="CY3">
        <f xml:space="preserve"> CU3 * ( ((CW3 - CV3) * 24 ) - CX3 )</f>
        <v>0</v>
      </c>
      <c r="DA3" s="119"/>
      <c r="DB3" t="s">
        <v>514</v>
      </c>
      <c r="DD3" s="102">
        <v>0.29166666666666669</v>
      </c>
      <c r="DE3" s="102">
        <v>0.75</v>
      </c>
      <c r="DF3" s="103">
        <v>1</v>
      </c>
      <c r="DG3">
        <f xml:space="preserve"> DC3 * ( ((DE3 - DD3) * 24 ) - DF3 )</f>
        <v>0</v>
      </c>
      <c r="DI3" s="119"/>
      <c r="DJ3" t="s">
        <v>514</v>
      </c>
      <c r="DK3">
        <v>1</v>
      </c>
      <c r="DL3" s="102">
        <v>0.29166666666666669</v>
      </c>
      <c r="DM3" s="102">
        <v>0.75</v>
      </c>
      <c r="DN3" s="103">
        <v>1</v>
      </c>
      <c r="DO3">
        <f xml:space="preserve"> DK3 * ( ((DM3 - DL3) * 24 ) - DN3 )</f>
        <v>10</v>
      </c>
      <c r="DQ3" s="119"/>
      <c r="DR3" t="s">
        <v>514</v>
      </c>
      <c r="DT3" s="102">
        <v>0.29166666666666669</v>
      </c>
      <c r="DU3" s="102">
        <v>0.75</v>
      </c>
      <c r="DV3" s="103">
        <v>1</v>
      </c>
      <c r="DW3">
        <f xml:space="preserve"> DS3 * ( ((DU3 - DT3) * 24 ) - DV3 )</f>
        <v>0</v>
      </c>
      <c r="DY3" s="119"/>
      <c r="DZ3" t="s">
        <v>514</v>
      </c>
      <c r="EB3" s="102">
        <v>0.29166666666666669</v>
      </c>
      <c r="EC3" s="102">
        <v>0.75</v>
      </c>
      <c r="ED3" s="103">
        <v>1</v>
      </c>
      <c r="EE3">
        <f xml:space="preserve"> EA3 * ( ((EC3 - EB3) * 24 ) - ED3 )</f>
        <v>0</v>
      </c>
      <c r="EG3" s="119"/>
      <c r="EH3" t="s">
        <v>514</v>
      </c>
      <c r="EI3">
        <v>1</v>
      </c>
      <c r="EJ3" s="102">
        <v>0.29166666666666669</v>
      </c>
      <c r="EK3" s="102">
        <v>0.79166666666666663</v>
      </c>
      <c r="EL3" s="103">
        <v>1</v>
      </c>
      <c r="EM3">
        <f xml:space="preserve"> EI3 * ( ((EK3 - EJ3) * 24 ) - EL3 )</f>
        <v>10.999999999999998</v>
      </c>
      <c r="EO3" s="119"/>
      <c r="EP3" t="s">
        <v>514</v>
      </c>
      <c r="EQ3">
        <v>2</v>
      </c>
      <c r="ER3" s="102">
        <v>0.25</v>
      </c>
      <c r="ES3" s="102">
        <v>0.60416666666666663</v>
      </c>
      <c r="ET3" s="103">
        <v>1</v>
      </c>
      <c r="EU3">
        <f xml:space="preserve"> EQ3 * ( ((ES3 - ER3) * 24 ) - ET3 )</f>
        <v>15</v>
      </c>
      <c r="EW3" s="119"/>
      <c r="EX3" t="s">
        <v>514</v>
      </c>
      <c r="EZ3" s="102">
        <v>0.375</v>
      </c>
      <c r="FA3" s="102">
        <v>0.75</v>
      </c>
      <c r="FB3" s="103">
        <v>1</v>
      </c>
      <c r="FC3">
        <f xml:space="preserve"> EY3 * ( ((FA3 - EZ3) * 24 ) - FB3 )</f>
        <v>0</v>
      </c>
      <c r="FE3" s="119"/>
      <c r="FF3" t="s">
        <v>514</v>
      </c>
      <c r="FG3">
        <v>16</v>
      </c>
      <c r="FH3" s="102">
        <v>0.375</v>
      </c>
      <c r="FI3" s="102">
        <v>0.75</v>
      </c>
      <c r="FJ3" s="103">
        <v>1</v>
      </c>
      <c r="FK3">
        <f xml:space="preserve"> FG3 * ( ((FI3 - FH3) * 24 ) - FJ3 )</f>
        <v>128</v>
      </c>
      <c r="FM3" s="119"/>
      <c r="FN3" t="s">
        <v>514</v>
      </c>
      <c r="FO3">
        <v>17</v>
      </c>
      <c r="FP3" s="102">
        <v>0.375</v>
      </c>
      <c r="FQ3" s="102">
        <v>0.75</v>
      </c>
      <c r="FR3" s="103">
        <v>1</v>
      </c>
      <c r="FS3">
        <f xml:space="preserve"> FO3 * ( ((FQ3 - FP3) * 24 ) - FR3 )</f>
        <v>136</v>
      </c>
      <c r="FU3" s="119"/>
      <c r="FV3" t="s">
        <v>514</v>
      </c>
      <c r="FW3">
        <v>17</v>
      </c>
      <c r="FX3" s="102">
        <v>0.375</v>
      </c>
      <c r="FY3" s="102">
        <v>0.75</v>
      </c>
      <c r="FZ3" s="103">
        <v>1</v>
      </c>
      <c r="GA3">
        <f xml:space="preserve"> FW3 * ( ((FY3 - FX3) * 24 ) - FZ3 )</f>
        <v>136</v>
      </c>
      <c r="GC3" s="119"/>
      <c r="GD3" t="s">
        <v>514</v>
      </c>
      <c r="GE3">
        <v>17</v>
      </c>
      <c r="GF3" s="102">
        <v>0.375</v>
      </c>
      <c r="GG3" s="102">
        <v>0.75</v>
      </c>
      <c r="GH3" s="103">
        <v>1</v>
      </c>
      <c r="GI3">
        <f xml:space="preserve"> GE3 * ( ((GG3 - GF3) * 24 ) - GH3 )</f>
        <v>136</v>
      </c>
      <c r="GK3" s="119"/>
      <c r="GL3" t="s">
        <v>514</v>
      </c>
      <c r="GN3" s="102">
        <v>0.375</v>
      </c>
      <c r="GO3" s="102">
        <v>0.75</v>
      </c>
      <c r="GP3" s="103">
        <v>1</v>
      </c>
      <c r="GQ3">
        <f xml:space="preserve"> GM3 * ( ((GO3 - GN3) * 24 ) - GP3 )</f>
        <v>0</v>
      </c>
      <c r="GS3" s="119"/>
      <c r="GT3" t="s">
        <v>514</v>
      </c>
      <c r="GV3" s="102">
        <v>0.375</v>
      </c>
      <c r="GW3" s="102">
        <v>0.75</v>
      </c>
      <c r="GX3" s="103">
        <v>1</v>
      </c>
      <c r="GY3">
        <f xml:space="preserve"> GU3 * ( ((GW3 - GV3) * 24 ) - GX3 )</f>
        <v>0</v>
      </c>
      <c r="HA3" s="119"/>
    </row>
    <row r="4" spans="1:209">
      <c r="A4" s="100">
        <f t="shared" ref="A4:A35" si="0">IF(A3&lt;&gt;"", A3+1, "")</f>
        <v>45660</v>
      </c>
      <c r="B4" s="101">
        <v>8</v>
      </c>
      <c r="C4" s="101">
        <v>8</v>
      </c>
      <c r="D4" s="101">
        <v>0</v>
      </c>
      <c r="E4" s="101">
        <f>IF(AND(ISNUMBER(B4), ISNUMBER(C4)), B4 * C4 - D4, 0)</f>
        <v>64</v>
      </c>
      <c r="F4" s="101">
        <f>SUM(E$2:E4)</f>
        <v>494</v>
      </c>
      <c r="J4" t="s">
        <v>516</v>
      </c>
      <c r="K4">
        <v>1</v>
      </c>
      <c r="L4" s="102">
        <v>0.29166666666666669</v>
      </c>
      <c r="M4" s="102">
        <v>0.79166666666666663</v>
      </c>
      <c r="N4" s="103">
        <v>1</v>
      </c>
      <c r="O4">
        <f xml:space="preserve"> K4 * ( ((M4 - L4) * 24 ) - N4 )</f>
        <v>10.999999999999998</v>
      </c>
      <c r="R4" t="s">
        <v>515</v>
      </c>
      <c r="S4">
        <v>2</v>
      </c>
      <c r="T4" s="102">
        <v>0.58333333333333337</v>
      </c>
      <c r="U4" s="102">
        <v>0.95833333333333337</v>
      </c>
      <c r="V4" s="103">
        <v>1</v>
      </c>
      <c r="W4">
        <f xml:space="preserve"> S4 * ( ((U4 - T4) * 24 ) - V4 )</f>
        <v>16</v>
      </c>
      <c r="Z4" t="s">
        <v>515</v>
      </c>
      <c r="AA4">
        <v>2</v>
      </c>
      <c r="AB4" s="102">
        <v>0.58333333333333337</v>
      </c>
      <c r="AC4" s="102">
        <v>0.95833333333333337</v>
      </c>
      <c r="AD4" s="103">
        <v>1</v>
      </c>
      <c r="AE4">
        <f xml:space="preserve"> AA4 * ( ((AC4 - AB4) * 24 ) - AD4 )</f>
        <v>16</v>
      </c>
      <c r="AH4" t="s">
        <v>515</v>
      </c>
      <c r="AJ4" s="102">
        <v>0.58333333333333337</v>
      </c>
      <c r="AK4" s="102">
        <v>0.95833333333333337</v>
      </c>
      <c r="AL4" s="103">
        <v>1</v>
      </c>
      <c r="AM4">
        <f xml:space="preserve"> AI4 * ( ((AK4 - AJ4) * 24 ) - AL4 )</f>
        <v>0</v>
      </c>
      <c r="AP4" t="s">
        <v>515</v>
      </c>
      <c r="AQ4">
        <v>2</v>
      </c>
      <c r="AR4" s="102">
        <v>0.58333333333333337</v>
      </c>
      <c r="AS4" s="102">
        <v>0.95833333333333337</v>
      </c>
      <c r="AT4" s="103">
        <v>1</v>
      </c>
      <c r="AU4">
        <f xml:space="preserve"> AQ4 * ( ((AS4 - AR4) * 24 ) - AT4 )</f>
        <v>16</v>
      </c>
      <c r="AX4" t="s">
        <v>515</v>
      </c>
      <c r="AY4">
        <v>2</v>
      </c>
      <c r="AZ4" s="102">
        <v>0.5</v>
      </c>
      <c r="BA4" s="122">
        <v>0.95833333333333337</v>
      </c>
      <c r="BB4" s="103">
        <v>1</v>
      </c>
      <c r="BC4">
        <f xml:space="preserve"> AY4 * ( ((BA4 - AZ4) * 24 ) - BB4 )</f>
        <v>20</v>
      </c>
      <c r="BF4" t="s">
        <v>515</v>
      </c>
      <c r="BG4">
        <v>18</v>
      </c>
      <c r="BH4" s="102">
        <v>0.375</v>
      </c>
      <c r="BI4" s="102">
        <v>0.70833333333333337</v>
      </c>
      <c r="BJ4" s="103">
        <v>1</v>
      </c>
      <c r="BK4">
        <f xml:space="preserve"> BG4 * ( ((BI4 - BH4) * 24 ) - BJ4 )</f>
        <v>126</v>
      </c>
      <c r="BM4" s="119"/>
      <c r="BN4" t="s">
        <v>515</v>
      </c>
      <c r="BO4">
        <v>26</v>
      </c>
      <c r="BP4" s="102">
        <v>0.375</v>
      </c>
      <c r="BQ4" s="102">
        <v>0.70833333333333337</v>
      </c>
      <c r="BR4" s="103">
        <v>1</v>
      </c>
      <c r="BS4">
        <f xml:space="preserve"> BO4 * ( ((BQ4 - BP4) * 24 ) - BR4 )</f>
        <v>182</v>
      </c>
      <c r="BU4" s="119"/>
      <c r="BV4" t="s">
        <v>515</v>
      </c>
      <c r="BW4">
        <v>10</v>
      </c>
      <c r="BX4" s="102">
        <v>0.375</v>
      </c>
      <c r="BY4" s="102">
        <v>0.70833333333333337</v>
      </c>
      <c r="BZ4" s="103">
        <v>1</v>
      </c>
      <c r="CA4">
        <f xml:space="preserve"> BW4 * ( ((BY4 - BX4) * 24 ) - BZ4 )</f>
        <v>70</v>
      </c>
      <c r="CC4" s="119"/>
      <c r="CD4" t="s">
        <v>515</v>
      </c>
      <c r="CE4">
        <v>2</v>
      </c>
      <c r="CF4" s="102">
        <v>0.375</v>
      </c>
      <c r="CG4" s="102">
        <v>0.70833333333333337</v>
      </c>
      <c r="CH4" s="103"/>
      <c r="CI4">
        <f xml:space="preserve"> CE4 * ( ((CG4 - CF4) * 24 ) - CH4 )</f>
        <v>16</v>
      </c>
      <c r="CJ4" t="s">
        <v>892</v>
      </c>
      <c r="CK4" s="119"/>
      <c r="CL4" t="s">
        <v>515</v>
      </c>
      <c r="CN4" s="102">
        <v>0.54166666666666663</v>
      </c>
      <c r="CO4" s="102">
        <v>0.95833333333333337</v>
      </c>
      <c r="CP4" s="103">
        <v>1</v>
      </c>
      <c r="CQ4">
        <f xml:space="preserve"> CM4 * ( ((CO4 - CN4) * 24 ) - CP4 )</f>
        <v>0</v>
      </c>
      <c r="CS4" s="119"/>
      <c r="CT4" t="s">
        <v>515</v>
      </c>
      <c r="CU4">
        <v>2</v>
      </c>
      <c r="CV4" s="102">
        <v>0.54166666666666663</v>
      </c>
      <c r="CW4" s="102">
        <v>0.95833333333333337</v>
      </c>
      <c r="CX4" s="103">
        <v>1</v>
      </c>
      <c r="CY4">
        <f xml:space="preserve"> CU4 * ( ((CW4 - CV4) * 24 ) - CX4 )</f>
        <v>18.000000000000004</v>
      </c>
      <c r="DA4" s="119"/>
      <c r="DB4" t="s">
        <v>515</v>
      </c>
      <c r="DC4">
        <v>2</v>
      </c>
      <c r="DD4" s="102">
        <v>0.54166666666666663</v>
      </c>
      <c r="DE4" s="102">
        <v>0.95833333333333337</v>
      </c>
      <c r="DF4" s="103">
        <v>1</v>
      </c>
      <c r="DG4">
        <f xml:space="preserve"> DC4 * ( ((DE4 - DD4) * 24 ) - DF4 )</f>
        <v>18.000000000000004</v>
      </c>
      <c r="DI4" s="119"/>
      <c r="DJ4" t="s">
        <v>515</v>
      </c>
      <c r="DK4">
        <v>2</v>
      </c>
      <c r="DL4" s="102">
        <v>0.54166666666666663</v>
      </c>
      <c r="DM4" s="102">
        <v>0.95833333333333337</v>
      </c>
      <c r="DN4" s="103">
        <v>1</v>
      </c>
      <c r="DO4">
        <f xml:space="preserve"> DK4 * ( ((DM4 - DL4) * 24 ) - DN4 )</f>
        <v>18.000000000000004</v>
      </c>
      <c r="DQ4" s="119"/>
      <c r="DR4" t="s">
        <v>515</v>
      </c>
      <c r="DS4">
        <v>2</v>
      </c>
      <c r="DT4" s="102">
        <v>0.54166666666666663</v>
      </c>
      <c r="DU4" s="102">
        <v>0.95833333333333337</v>
      </c>
      <c r="DV4" s="103">
        <v>1</v>
      </c>
      <c r="DW4">
        <f xml:space="preserve"> DS4 * ( ((DU4 - DT4) * 24 ) - DV4 )</f>
        <v>18.000000000000004</v>
      </c>
      <c r="DY4" s="119"/>
      <c r="DZ4" t="s">
        <v>515</v>
      </c>
      <c r="EA4">
        <v>2</v>
      </c>
      <c r="EB4" s="102">
        <v>0.54166666666666663</v>
      </c>
      <c r="EC4" s="102">
        <v>0.95833333333333337</v>
      </c>
      <c r="ED4" s="103">
        <v>1</v>
      </c>
      <c r="EE4">
        <f xml:space="preserve"> EA4 * ( ((EC4 - EB4) * 24 ) - ED4 )</f>
        <v>18.000000000000004</v>
      </c>
      <c r="EG4" s="119"/>
      <c r="EH4" t="s">
        <v>515</v>
      </c>
      <c r="EI4">
        <v>2</v>
      </c>
      <c r="EJ4" s="102">
        <v>0.54166666666666663</v>
      </c>
      <c r="EK4" s="102">
        <v>0.95833333333333337</v>
      </c>
      <c r="EL4" s="103">
        <v>1</v>
      </c>
      <c r="EM4">
        <f xml:space="preserve"> EI4 * ( ((EK4 - EJ4) * 24 ) - EL4 )</f>
        <v>18.000000000000004</v>
      </c>
      <c r="EO4" s="119"/>
      <c r="EP4" t="s">
        <v>515</v>
      </c>
      <c r="ER4" s="102">
        <v>0.54166666666666663</v>
      </c>
      <c r="ES4" s="102">
        <v>0.95833333333333337</v>
      </c>
      <c r="ET4" s="103">
        <v>1</v>
      </c>
      <c r="EU4">
        <f xml:space="preserve"> EQ4 * ( ((ES4 - ER4) * 24 ) - ET4 )</f>
        <v>0</v>
      </c>
      <c r="EW4" s="119"/>
      <c r="EX4" t="s">
        <v>515</v>
      </c>
      <c r="EY4">
        <v>2</v>
      </c>
      <c r="EZ4" s="102">
        <v>0.45833333333333331</v>
      </c>
      <c r="FA4" s="102">
        <v>0.95833333333333337</v>
      </c>
      <c r="FB4" s="103">
        <v>1</v>
      </c>
      <c r="FC4">
        <f xml:space="preserve"> EY4 * ( ((FA4 - EZ4) * 24 ) - FB4 )</f>
        <v>22</v>
      </c>
      <c r="FE4" s="119"/>
      <c r="FF4" t="s">
        <v>515</v>
      </c>
      <c r="FG4">
        <v>2</v>
      </c>
      <c r="FH4" s="102">
        <v>0.45833333333333331</v>
      </c>
      <c r="FI4" s="102">
        <v>0.95833333333333337</v>
      </c>
      <c r="FJ4" s="103">
        <v>1</v>
      </c>
      <c r="FK4">
        <f xml:space="preserve"> FG4 * ( ((FI4 - FH4) * 24 ) - FJ4 )</f>
        <v>22</v>
      </c>
      <c r="FM4" s="119"/>
      <c r="FN4" t="s">
        <v>515</v>
      </c>
      <c r="FO4">
        <v>2</v>
      </c>
      <c r="FP4" s="102">
        <v>0.45833333333333331</v>
      </c>
      <c r="FQ4" s="102">
        <v>0.95833333333333337</v>
      </c>
      <c r="FR4" s="103">
        <v>1</v>
      </c>
      <c r="FS4">
        <f xml:space="preserve"> FO4 * ( ((FQ4 - FP4) * 24 ) - FR4 )</f>
        <v>22</v>
      </c>
      <c r="FU4" s="119"/>
      <c r="FV4" t="s">
        <v>515</v>
      </c>
      <c r="FW4">
        <v>2</v>
      </c>
      <c r="FX4" s="102">
        <v>0.45833333333333331</v>
      </c>
      <c r="FY4" s="102">
        <v>0.95833333333333337</v>
      </c>
      <c r="FZ4" s="103">
        <v>1</v>
      </c>
      <c r="GA4">
        <f xml:space="preserve"> FW4 * ( ((FY4 - FX4) * 24 ) - FZ4 )</f>
        <v>22</v>
      </c>
      <c r="GC4" s="119"/>
      <c r="GD4" t="s">
        <v>515</v>
      </c>
      <c r="GE4">
        <v>2</v>
      </c>
      <c r="GF4" s="102">
        <v>0.45833333333333331</v>
      </c>
      <c r="GG4" s="102">
        <v>0.95833333333333337</v>
      </c>
      <c r="GH4" s="103">
        <v>1</v>
      </c>
      <c r="GI4">
        <f xml:space="preserve"> GE4 * ( ((GG4 - GF4) * 24 ) - GH4 )</f>
        <v>22</v>
      </c>
      <c r="GK4" s="119"/>
      <c r="GL4" t="s">
        <v>515</v>
      </c>
      <c r="GM4">
        <v>25</v>
      </c>
      <c r="GN4" s="102">
        <v>0.25</v>
      </c>
      <c r="GO4" s="102">
        <v>0.75</v>
      </c>
      <c r="GP4" s="103">
        <v>1</v>
      </c>
      <c r="GQ4">
        <f xml:space="preserve"> GM4 * ( ((GO4 - GN4) * 24 ) - GP4 )</f>
        <v>275</v>
      </c>
      <c r="GS4" s="119"/>
      <c r="GT4" t="s">
        <v>515</v>
      </c>
      <c r="GU4">
        <v>7</v>
      </c>
      <c r="GV4" s="102">
        <v>0.25</v>
      </c>
      <c r="GW4" s="102">
        <v>0.75</v>
      </c>
      <c r="GX4" s="103">
        <v>1</v>
      </c>
      <c r="GY4">
        <f xml:space="preserve"> GU4 * ( ((GW4 - GV4) * 24 ) - GX4 )</f>
        <v>77</v>
      </c>
      <c r="HA4" s="119"/>
    </row>
    <row r="5" spans="1:209">
      <c r="A5" s="100">
        <f t="shared" si="0"/>
        <v>45661</v>
      </c>
      <c r="B5" s="101">
        <v>19</v>
      </c>
      <c r="C5" s="101">
        <v>8</v>
      </c>
      <c r="D5" s="101">
        <v>0</v>
      </c>
      <c r="E5" s="101">
        <f>IF(AND(ISNUMBER(B5), ISNUMBER(C5)), B5 * C5 - D5, 0)+2</f>
        <v>154</v>
      </c>
      <c r="F5" s="101">
        <f>SUM(E$2:E5)</f>
        <v>648</v>
      </c>
      <c r="J5" t="s">
        <v>441</v>
      </c>
      <c r="K5">
        <v>1</v>
      </c>
      <c r="L5" s="102">
        <v>0.27083333333333331</v>
      </c>
      <c r="M5" s="102">
        <v>0.64583333333333337</v>
      </c>
      <c r="N5" s="103">
        <v>1</v>
      </c>
      <c r="O5">
        <f xml:space="preserve"> K5 * ( ((M5 - L5) * 24 ) - N5 )</f>
        <v>8.0000000000000018</v>
      </c>
      <c r="R5" t="s">
        <v>441</v>
      </c>
      <c r="S5">
        <v>1</v>
      </c>
      <c r="T5" s="102">
        <v>0.29166666666666669</v>
      </c>
      <c r="U5" s="102">
        <v>0.79166666666666663</v>
      </c>
      <c r="V5" s="103">
        <v>1</v>
      </c>
      <c r="W5">
        <f xml:space="preserve"> S5 * ( ((U5 - T5) * 24 ) - V5 )</f>
        <v>10.999999999999998</v>
      </c>
      <c r="Z5" t="s">
        <v>441</v>
      </c>
      <c r="AA5">
        <v>1</v>
      </c>
      <c r="AB5" s="102">
        <v>0.29166666666666669</v>
      </c>
      <c r="AC5" s="102">
        <v>0.79166666666666663</v>
      </c>
      <c r="AD5" s="103">
        <v>1</v>
      </c>
      <c r="AE5">
        <f xml:space="preserve"> AA5 * ( ((AC5 - AB5) * 24 ) - AD5 )</f>
        <v>10.999999999999998</v>
      </c>
      <c r="AH5" t="s">
        <v>441</v>
      </c>
      <c r="AJ5" s="102">
        <v>0.29166666666666669</v>
      </c>
      <c r="AK5" s="102">
        <v>0.79166666666666663</v>
      </c>
      <c r="AL5" s="103">
        <v>1</v>
      </c>
      <c r="AM5">
        <f xml:space="preserve"> AI5 * ( ((AK5 - AJ5) * 24 ) - AL5 )</f>
        <v>0</v>
      </c>
      <c r="AP5" t="s">
        <v>441</v>
      </c>
      <c r="AQ5">
        <v>1</v>
      </c>
      <c r="AR5" s="102">
        <v>0.29166666666666669</v>
      </c>
      <c r="AS5" s="102">
        <v>0.79166666666666663</v>
      </c>
      <c r="AT5" s="103">
        <v>1</v>
      </c>
      <c r="AU5">
        <f xml:space="preserve"> AQ5 * ( ((AS5 - AR5) * 24 ) - AT5 )</f>
        <v>10.999999999999998</v>
      </c>
      <c r="AX5" t="s">
        <v>516</v>
      </c>
      <c r="AY5">
        <v>1</v>
      </c>
      <c r="AZ5" s="102">
        <v>0.29166666666666669</v>
      </c>
      <c r="BA5" s="102">
        <v>0.79166666666666663</v>
      </c>
      <c r="BB5" s="103">
        <v>1</v>
      </c>
      <c r="BC5">
        <f xml:space="preserve"> AY5 * ( ((BA5 - AZ5) * 24 ) - BB5 )</f>
        <v>10.999999999999998</v>
      </c>
      <c r="BF5" t="s">
        <v>516</v>
      </c>
      <c r="BH5" s="102">
        <v>0.29166666666666669</v>
      </c>
      <c r="BI5" s="102">
        <v>0.79166666666666663</v>
      </c>
      <c r="BJ5" s="103">
        <v>1</v>
      </c>
      <c r="BK5">
        <f xml:space="preserve"> BG5 * ( ((BI5 - BH5) * 24 ) - BJ5 )</f>
        <v>0</v>
      </c>
      <c r="BM5" s="119"/>
      <c r="BN5" t="s">
        <v>441</v>
      </c>
      <c r="BP5" s="102">
        <v>0.29166666666666669</v>
      </c>
      <c r="BQ5" s="102">
        <v>0.79166666666666663</v>
      </c>
      <c r="BR5" s="103">
        <v>1</v>
      </c>
      <c r="BS5">
        <f xml:space="preserve"> BO5 * ( ((BQ5 - BP5) * 24 ) - BR5 )</f>
        <v>0</v>
      </c>
      <c r="BU5" s="119"/>
      <c r="BV5" t="s">
        <v>441</v>
      </c>
      <c r="BX5" s="102">
        <v>0.29166666666666669</v>
      </c>
      <c r="BY5" s="102">
        <v>0.79166666666666663</v>
      </c>
      <c r="BZ5" s="103">
        <v>1</v>
      </c>
      <c r="CA5">
        <f xml:space="preserve"> BW5 * ( ((BY5 - BX5) * 24 ) - BZ5 )</f>
        <v>0</v>
      </c>
      <c r="CC5" s="119"/>
      <c r="CD5" t="s">
        <v>441</v>
      </c>
      <c r="CE5">
        <v>0</v>
      </c>
      <c r="CF5" s="102">
        <v>0.29166666666666669</v>
      </c>
      <c r="CG5" s="102">
        <v>0.79166666666666663</v>
      </c>
      <c r="CH5" s="103">
        <v>1</v>
      </c>
      <c r="CI5">
        <f xml:space="preserve"> CE5 * ( ((CG5 - CF5) * 24 ) - CH5 )</f>
        <v>0</v>
      </c>
      <c r="CK5" s="119"/>
      <c r="CL5" t="s">
        <v>441</v>
      </c>
      <c r="CM5">
        <v>2</v>
      </c>
      <c r="CN5" s="102">
        <v>0.33333333333333331</v>
      </c>
      <c r="CO5" s="102">
        <v>0.79166666666666663</v>
      </c>
      <c r="CP5" s="103">
        <v>1</v>
      </c>
      <c r="CQ5">
        <f xml:space="preserve"> CM5 * ( ((CO5 - CN5) * 24 ) - CP5 )</f>
        <v>20</v>
      </c>
      <c r="CS5" s="119"/>
      <c r="CT5" t="s">
        <v>441</v>
      </c>
      <c r="CV5" s="102">
        <v>0.29166666666666669</v>
      </c>
      <c r="CW5" s="102">
        <v>0.79166666666666663</v>
      </c>
      <c r="CX5" s="103">
        <v>1</v>
      </c>
      <c r="CY5">
        <f xml:space="preserve"> CU5 * ( ((CW5 - CV5) * 24 ) - CX5 )</f>
        <v>0</v>
      </c>
      <c r="DA5" s="119"/>
      <c r="DB5" t="s">
        <v>441</v>
      </c>
      <c r="DD5" s="102">
        <v>0.33333333333333331</v>
      </c>
      <c r="DE5" s="102">
        <v>0.79166666666666663</v>
      </c>
      <c r="DF5" s="103">
        <v>1</v>
      </c>
      <c r="DG5">
        <f xml:space="preserve"> DC5 * ( ((DE5 - DD5) * 24 ) - DF5 )</f>
        <v>0</v>
      </c>
      <c r="DI5" s="119"/>
      <c r="DJ5" t="s">
        <v>441</v>
      </c>
      <c r="DL5" s="102">
        <v>0.33333333333333331</v>
      </c>
      <c r="DM5" s="102">
        <v>0.79166666666666663</v>
      </c>
      <c r="DN5" s="103">
        <v>1</v>
      </c>
      <c r="DO5">
        <f xml:space="preserve"> DK5 * ( ((DM5 - DL5) * 24 ) - DN5 )</f>
        <v>0</v>
      </c>
      <c r="DQ5" s="119"/>
      <c r="DR5" t="s">
        <v>441</v>
      </c>
      <c r="DS5">
        <v>1</v>
      </c>
      <c r="DT5" s="102">
        <v>0.33333333333333331</v>
      </c>
      <c r="DU5" s="102">
        <v>0.79166666666666663</v>
      </c>
      <c r="DV5" s="103">
        <v>1</v>
      </c>
      <c r="DW5">
        <f xml:space="preserve"> DS5 * ( ((DU5 - DT5) * 24 ) - DV5 )</f>
        <v>10</v>
      </c>
      <c r="DY5" s="119"/>
      <c r="DZ5" t="s">
        <v>441</v>
      </c>
      <c r="EB5" s="102">
        <v>0.33333333333333331</v>
      </c>
      <c r="EC5" s="102">
        <v>0.79166666666666663</v>
      </c>
      <c r="ED5" s="103">
        <v>1</v>
      </c>
      <c r="EE5">
        <f xml:space="preserve"> EA5 * ( ((EC5 - EB5) * 24 ) - ED5 )</f>
        <v>0</v>
      </c>
      <c r="EG5" s="119"/>
      <c r="EH5" t="s">
        <v>441</v>
      </c>
      <c r="EJ5" s="102">
        <v>0.33333333333333331</v>
      </c>
      <c r="EK5" s="102">
        <v>0.79166666666666663</v>
      </c>
      <c r="EL5" s="103">
        <v>1</v>
      </c>
      <c r="EM5">
        <f xml:space="preserve"> EI5 * ( ((EK5 - EJ5) * 24 ) - EL5 )</f>
        <v>0</v>
      </c>
      <c r="EO5" s="119"/>
      <c r="EP5" t="s">
        <v>441</v>
      </c>
      <c r="ER5" s="102">
        <v>0.33333333333333331</v>
      </c>
      <c r="ES5" s="102">
        <v>0.79166666666666663</v>
      </c>
      <c r="ET5" s="103">
        <v>1</v>
      </c>
      <c r="EU5">
        <f xml:space="preserve"> EQ5 * ( ((ES5 - ER5) * 24 ) - ET5 )</f>
        <v>0</v>
      </c>
      <c r="EW5" s="119"/>
      <c r="EX5" t="s">
        <v>441</v>
      </c>
      <c r="EY5">
        <v>1</v>
      </c>
      <c r="EZ5" s="102">
        <v>0.33333333333333331</v>
      </c>
      <c r="FA5" s="102">
        <v>0.70833333333333337</v>
      </c>
      <c r="FB5" s="103">
        <v>1</v>
      </c>
      <c r="FC5">
        <f xml:space="preserve"> EY5 * ( ((FA5 - EZ5) * 24 ) - FB5 )</f>
        <v>8.0000000000000018</v>
      </c>
      <c r="FE5" s="119"/>
      <c r="FF5" t="s">
        <v>441</v>
      </c>
      <c r="FG5">
        <v>1</v>
      </c>
      <c r="FH5" s="102">
        <v>0.33333333333333331</v>
      </c>
      <c r="FI5" s="102">
        <v>0.79166666666666663</v>
      </c>
      <c r="FJ5" s="103">
        <v>1</v>
      </c>
      <c r="FK5">
        <f xml:space="preserve"> FG5 * ( ((FI5 - FH5) * 24 ) - FJ5 )</f>
        <v>10</v>
      </c>
      <c r="FM5" s="119"/>
      <c r="FN5" t="s">
        <v>441</v>
      </c>
      <c r="FO5">
        <v>1</v>
      </c>
      <c r="FP5" s="102">
        <v>0.33333333333333331</v>
      </c>
      <c r="FQ5" s="102">
        <v>0.79166666666666663</v>
      </c>
      <c r="FR5" s="103">
        <v>1</v>
      </c>
      <c r="FS5">
        <f xml:space="preserve"> FO5 * ( ((FQ5 - FP5) * 24 ) - FR5 )</f>
        <v>10</v>
      </c>
      <c r="FU5" s="119"/>
      <c r="FV5" t="s">
        <v>441</v>
      </c>
      <c r="FW5">
        <v>3</v>
      </c>
      <c r="FX5" s="102">
        <v>0.33333333333333331</v>
      </c>
      <c r="FY5" s="102">
        <v>0.79166666666666663</v>
      </c>
      <c r="FZ5" s="103">
        <v>1</v>
      </c>
      <c r="GA5">
        <f xml:space="preserve"> FW5 * ( ((FY5 - FX5) * 24 ) - FZ5 )</f>
        <v>30</v>
      </c>
      <c r="GC5" s="119"/>
      <c r="GD5" t="s">
        <v>441</v>
      </c>
      <c r="GE5">
        <v>3</v>
      </c>
      <c r="GF5" s="102">
        <v>0.33333333333333331</v>
      </c>
      <c r="GG5" s="102">
        <v>0.79166666666666663</v>
      </c>
      <c r="GH5" s="103">
        <v>1</v>
      </c>
      <c r="GI5">
        <f xml:space="preserve"> GE5 * ( ((GG5 - GF5) * 24 ) - GH5 )</f>
        <v>30</v>
      </c>
      <c r="GK5" s="119"/>
      <c r="GL5" t="s">
        <v>441</v>
      </c>
      <c r="GM5">
        <v>1</v>
      </c>
      <c r="GN5" s="102">
        <v>0.20833333333333334</v>
      </c>
      <c r="GO5" s="102">
        <v>0.79166666666666663</v>
      </c>
      <c r="GP5" s="103">
        <v>1</v>
      </c>
      <c r="GQ5">
        <f xml:space="preserve"> GM5 * ( ((GO5 - GN5) * 24 ) - GP5 )</f>
        <v>12.999999999999998</v>
      </c>
      <c r="GS5" s="119"/>
      <c r="GT5" t="s">
        <v>441</v>
      </c>
      <c r="GV5" s="102">
        <v>0.20833333333333334</v>
      </c>
      <c r="GW5" s="102">
        <v>0.79166666666666663</v>
      </c>
      <c r="GX5" s="103">
        <v>1</v>
      </c>
      <c r="GY5">
        <f xml:space="preserve"> GU5 * ( ((GW5 - GV5) * 24 ) - GX5 )</f>
        <v>0</v>
      </c>
      <c r="HA5" s="119"/>
    </row>
    <row r="6" spans="1:209">
      <c r="A6" s="100">
        <f t="shared" si="0"/>
        <v>45662</v>
      </c>
      <c r="B6" s="101">
        <v>24</v>
      </c>
      <c r="C6" s="101">
        <v>8</v>
      </c>
      <c r="D6" s="101">
        <v>0</v>
      </c>
      <c r="E6" s="101">
        <f>IF(AND(ISNUMBER(B6), ISNUMBER(C6)), B6 * C6 - D6, 0)+3</f>
        <v>195</v>
      </c>
      <c r="F6" s="101">
        <f>SUM(E$2:E6)</f>
        <v>843</v>
      </c>
      <c r="K6">
        <f>SUBTOTAL(109,Table12[Number of employees])</f>
        <v>26</v>
      </c>
      <c r="L6" s="102"/>
      <c r="M6" s="102"/>
      <c r="N6" s="103"/>
      <c r="O6">
        <f>O5+O4+O3+O2</f>
        <v>210.99999999999997</v>
      </c>
      <c r="S6">
        <f>SUBTOTAL(109,Table12141617181920231522[Number of employees])</f>
        <v>17</v>
      </c>
      <c r="T6" s="102"/>
      <c r="U6" s="102"/>
      <c r="V6" s="103"/>
      <c r="W6">
        <f>SUBTOTAL(109,Table12141617181920231522[Hours worked])</f>
        <v>139.00000000000003</v>
      </c>
      <c r="AA6">
        <f>SUBTOTAL(109,Table12141617181920231522242526272832333738[Number of employees])</f>
        <v>31</v>
      </c>
      <c r="AB6" s="102"/>
      <c r="AC6" s="102"/>
      <c r="AD6" s="103"/>
      <c r="AE6">
        <f>SUBTOTAL(109,Table12141617181920231522242526272832333738[Hours worked])</f>
        <v>250.99999999999994</v>
      </c>
      <c r="AI6">
        <f>SUBTOTAL(109,Table1214161718192023152224252627283233373839402134353642434445[Number of employees])</f>
        <v>2</v>
      </c>
      <c r="AJ6" s="102"/>
      <c r="AK6" s="102"/>
      <c r="AL6" s="103"/>
      <c r="AM6">
        <f>SUBTOTAL(109,Table1214161718192023152224252627283233373839402134353642434445[Hours worked])</f>
        <v>16.000000000000004</v>
      </c>
      <c r="AQ6">
        <f>SUBTOTAL(109,Table12141617181920231522242526272832333738394021343536424344454941475054585155[Number of employees])</f>
        <v>32</v>
      </c>
      <c r="AR6" s="102"/>
      <c r="AS6" s="102"/>
      <c r="AT6" s="103"/>
      <c r="AU6">
        <f>SUBTOTAL(109,Table12141617181920231522242526272832333738394021343536424344454941475054585155[Hours worked])</f>
        <v>258.99999999999994</v>
      </c>
      <c r="AY6">
        <f>SUBTOTAL(109,Table1214161718192023152224252627283233373839402134353642434445494147505458515567[Number of employees])</f>
        <v>29</v>
      </c>
      <c r="AZ6" s="102"/>
      <c r="BA6" s="102"/>
      <c r="BB6" s="103"/>
      <c r="BC6">
        <f>SUBTOTAL(109,Table1214161718192023152224252627283233373839402134353642434445494147505458515567[Hours worked])</f>
        <v>285</v>
      </c>
      <c r="BG6">
        <f>SUBTOTAL(109,Table121416171819202315222425262728323337383940213435364243444549414750545851557876[Number of employees])</f>
        <v>22</v>
      </c>
      <c r="BH6" s="102"/>
      <c r="BI6" s="102"/>
      <c r="BJ6" s="103"/>
      <c r="BK6">
        <f>SUBTOTAL(109,Table121416171819202315222425262728323337383940213435364243444549414750545851557876[Hours worked])</f>
        <v>152</v>
      </c>
      <c r="BM6" s="119"/>
      <c r="BO6">
        <f>SUBTOTAL(109,Table12141617181920231522242526272832333738394021343536424344454941475054585155787687[Number of employees])</f>
        <v>28</v>
      </c>
      <c r="BP6" s="102"/>
      <c r="BQ6" s="102"/>
      <c r="BR6" s="103"/>
      <c r="BS6">
        <f>SUBTOTAL(109,Table12141617181920231522242526272832333738394021343536424344454941475054585155787687[Hours worked])</f>
        <v>198</v>
      </c>
      <c r="BU6" s="119"/>
      <c r="BW6">
        <f>SUBTOTAL(109,Table12141617181920231522242526272832333738394021343536424344454941475054585155787697[Number of employees])</f>
        <v>10</v>
      </c>
      <c r="BX6" s="102"/>
      <c r="BY6" s="102"/>
      <c r="BZ6" s="103"/>
      <c r="CA6">
        <f>SUBTOTAL(109,Table12141617181920231522242526272832333738394021343536424344454941475054585155787697[Hours worked])</f>
        <v>70</v>
      </c>
      <c r="CC6" s="119"/>
      <c r="CE6">
        <f>SUBTOTAL(109,Table121416171819202315222425262728323337383940213435364243444549414750545851557876777980828486106108[Number of employees])</f>
        <v>2</v>
      </c>
      <c r="CF6" s="102"/>
      <c r="CG6" s="102"/>
      <c r="CH6" s="103"/>
      <c r="CI6">
        <f>SUBTOTAL(109,Table121416171819202315222425262728323337383940213435364243444549414750545851557876777980828486106108[Hours worked])</f>
        <v>16</v>
      </c>
      <c r="CK6" s="119"/>
      <c r="CM6">
        <f>SUBTOTAL(109,Table12141617181920231522242526272832333738394021343536424344454941475054585155109110111113115119120121122[Number of employees])</f>
        <v>2</v>
      </c>
      <c r="CN6" s="102"/>
      <c r="CO6" s="102"/>
      <c r="CP6" s="103"/>
      <c r="CQ6">
        <f>SUBTOTAL(109,Table12141617181920231522242526272832333738394021343536424344454941475054585155109110111113115119120121122[Hours worked])</f>
        <v>20</v>
      </c>
      <c r="CS6" s="119"/>
      <c r="CU6">
        <f>SUBTOTAL(109,Table12141617181920231522242526272832333738394021343536424344454941475054585155109110111113115119120121122123124125126127128129130131132[Number of employees])</f>
        <v>26</v>
      </c>
      <c r="CV6" s="102"/>
      <c r="CW6" s="102"/>
      <c r="CX6" s="103"/>
      <c r="CY6">
        <f>SUBTOTAL(109,Table12141617181920231522242526272832333738394021343536424344454941475054585155109110111113115119120121122123124125126127128129130131132[Hours worked])</f>
        <v>209.99999999999994</v>
      </c>
      <c r="DA6" s="119"/>
      <c r="DC6">
        <f>SUBTOTAL(109,Table1214161718192023152224252627283233373839402134353642434445494147505458515510911011111311511912012112231[Number of employees])</f>
        <v>25</v>
      </c>
      <c r="DD6" s="102"/>
      <c r="DE6" s="102"/>
      <c r="DF6" s="103"/>
      <c r="DG6">
        <f>SUBTOTAL(109,Table1214161718192023152224252627283233373839402134353642434445494147505458515510911011111311511912012112231[Hours worked])</f>
        <v>201.99999999999997</v>
      </c>
      <c r="DI6" s="119"/>
      <c r="DK6">
        <f>SUBTOTAL(109,Table1214161718192023152224252627283233373839402134353642434445494147505458515510911011111311511912012112231150[Number of employees])</f>
        <v>25</v>
      </c>
      <c r="DL6" s="102"/>
      <c r="DM6" s="102"/>
      <c r="DN6" s="103"/>
      <c r="DO6">
        <f>SUBTOTAL(109,Table1214161718192023152224252627283233373839402134353642434445494147505458515510911011111311511912012112231150[Hours worked])</f>
        <v>203.99999999999997</v>
      </c>
      <c r="DQ6" s="119"/>
      <c r="DS6">
        <f>SUBTOTAL(109,Table1214161718192023152224252627283233373839402134353642434445494147505458515510911011111311511912012112231160[Number of employees])</f>
        <v>26</v>
      </c>
      <c r="DT6" s="102"/>
      <c r="DU6" s="102"/>
      <c r="DV6" s="103"/>
      <c r="DW6">
        <f>SUBTOTAL(109,Table1214161718192023152224252627283233373839402134353642434445494147505458515510911011111311511912012112231160[Hours worked])</f>
        <v>211.99999999999997</v>
      </c>
      <c r="DY6" s="119"/>
      <c r="EA6">
        <f>SUBTOTAL(109,Table1214161718192023152224252627283233373839402134353642434445494147505458515510911011111311511912012112231160170[Number of employees])</f>
        <v>25</v>
      </c>
      <c r="EB6" s="102"/>
      <c r="EC6" s="102"/>
      <c r="ED6" s="103"/>
      <c r="EE6">
        <f>SUBTOTAL(109,Table1214161718192023152224252627283233373839402134353642434445494147505458515510911011111311511912012112231160170[Hours worked])</f>
        <v>201.99999999999997</v>
      </c>
      <c r="EG6" s="119"/>
      <c r="EI6">
        <f>SUBTOTAL(109,Table1214161718192023152224252627283233373839402134353642434445494147505458515510911011111311511912012112231160170189[Number of employees])</f>
        <v>23</v>
      </c>
      <c r="EJ6" s="102"/>
      <c r="EK6" s="102"/>
      <c r="EL6" s="103"/>
      <c r="EM6">
        <f>SUBTOTAL(109,Table1214161718192023152224252627283233373839402134353642434445494147505458515510911011111311511912012112231160170189[Hours worked])</f>
        <v>188.99999999999997</v>
      </c>
      <c r="EO6" s="119"/>
      <c r="EP6" s="177"/>
      <c r="EQ6" s="177">
        <f>SUBTOTAL(109,Table1214161718192023152224252627283233373839402134353642434445494147505458515510911011111311511912012112231160170189199[Number of employees])</f>
        <v>4</v>
      </c>
      <c r="ER6" s="178"/>
      <c r="ES6" s="178"/>
      <c r="ET6" s="179"/>
      <c r="EU6" s="177">
        <f>SUBTOTAL(109,Table1214161718192023152224252627283233373839402134353642434445494147505458515510911011111311511912012112231160170189199[Hours worked])</f>
        <v>30.999999999999996</v>
      </c>
      <c r="EW6" s="119"/>
      <c r="EY6">
        <f>SUBTOTAL(109,Table1214161718192023152224252627283233373839402134353642434445494147505458515510911011111311511912012112231160180181182183184185186187188198208209[Number of employees])</f>
        <v>26</v>
      </c>
      <c r="EZ6" s="102"/>
      <c r="FA6" s="102"/>
      <c r="FB6" s="103"/>
      <c r="FC6">
        <f>SUBTOTAL(109,Table1214161718192023152224252627283233373839402134353642434445494147505458515510911011111311511912012112231160180181182183184185186187188198208209[Hours worked])</f>
        <v>213.99999999999997</v>
      </c>
      <c r="FE6" s="119"/>
      <c r="FG6">
        <f>SUBTOTAL(109,Table1214161718192023152224252627283233373839402134353642434445494147505458515510911011111311511912012112231160180181182183184185186187188198208209228[Number of employees])</f>
        <v>24</v>
      </c>
      <c r="FH6" s="102"/>
      <c r="FI6" s="102"/>
      <c r="FJ6" s="103"/>
      <c r="FK6">
        <f>SUBTOTAL(109,Table1214161718192023152224252627283233373839402134353642434445494147505458515510911011111311511912012112231160180181182183184185186187188198208209228[Hours worked])</f>
        <v>200</v>
      </c>
      <c r="FM6" s="119"/>
      <c r="FO6">
        <f>SUBTOTAL(109,Table1214161718192023152224252627283233373839402134353642434445494147505458515510911011111311511912012112231160180181182183184185186187188198208209228238[Number of employees])</f>
        <v>26</v>
      </c>
      <c r="FP6" s="102"/>
      <c r="FQ6" s="102"/>
      <c r="FR6" s="103"/>
      <c r="FS6">
        <f>SUBTOTAL(109,Table1214161718192023152224252627283233373839402134353642434445494147505458515510911011111311511912012112231160180181182183184185186187188198208209228238[Hours worked])</f>
        <v>216</v>
      </c>
      <c r="FU6" s="119"/>
      <c r="FW6">
        <f>SUBTOTAL(109,Table1214161718192023152224252627283233373839402134353642434445494147505458515510911011111311511912012112231160180181182183184185186187188198208209228238248[Number of employees])</f>
        <v>24</v>
      </c>
      <c r="FX6" s="102"/>
      <c r="FY6" s="102"/>
      <c r="FZ6" s="103"/>
      <c r="GA6">
        <f>SUBTOTAL(109,Table1214161718192023152224252627283233373839402134353642434445494147505458515510911011111311511912012112231160180181182183184185186187188198208209228238248[Hours worked])</f>
        <v>204</v>
      </c>
      <c r="GC6" s="119"/>
      <c r="GE6">
        <f>SUBTOTAL(109,Table1214161718192023152224252627283233373839402134353642434445494147505458515510911011111311511912012112231160180181182183184185186187188198208209228238248258[Number of employees])</f>
        <v>24</v>
      </c>
      <c r="GF6" s="102"/>
      <c r="GG6" s="102"/>
      <c r="GH6" s="103"/>
      <c r="GI6">
        <f>SUBTOTAL(109,Table1214161718192023152224252627283233373839402134353642434445494147505458515510911011111311511912012112231160180181182183184185186187188198208209228238248258[Hours worked])</f>
        <v>204</v>
      </c>
      <c r="GK6" s="119"/>
      <c r="GM6">
        <f>SUBTOTAL(109,Table1214161718192023152224252627283233373839402134353642434445494147505458515510911011111311511912012112231160180181182183184185186187188198208209228238248258273[Number of employees])</f>
        <v>26</v>
      </c>
      <c r="GN6" s="102"/>
      <c r="GO6" s="102"/>
      <c r="GP6" s="103"/>
      <c r="GQ6">
        <f>SUBTOTAL(109,Table1214161718192023152224252627283233373839402134353642434445494147505458515510911011111311511912012112231160180181182183184185186187188198208209228238248258273[Hours worked])</f>
        <v>288</v>
      </c>
      <c r="GS6" s="119"/>
      <c r="GU6">
        <f>SUBTOTAL(109,Table1214161718192023152224252627283233373839402134353642434445494147505458515510911011111311511912012112231160180181182183184185186187188198208209228238248258273283[Number of employees])</f>
        <v>7</v>
      </c>
      <c r="GV6" s="102"/>
      <c r="GW6" s="102"/>
      <c r="GX6" s="103"/>
      <c r="GY6">
        <f>SUBTOTAL(109,Table1214161718192023152224252627283233373839402134353642434445494147505458515510911011111311511912012112231160180181182183184185186187188198208209228238248258273283[Hours worked])</f>
        <v>77</v>
      </c>
      <c r="HA6" s="119"/>
    </row>
    <row r="7" spans="1:209">
      <c r="A7" s="100">
        <f t="shared" si="0"/>
        <v>45663</v>
      </c>
      <c r="B7" s="101">
        <v>26</v>
      </c>
      <c r="C7" s="101">
        <v>8</v>
      </c>
      <c r="D7" s="101">
        <v>0</v>
      </c>
      <c r="E7" s="101">
        <f>IF(AND(ISNUMBER(B7), ISNUMBER(C7)), B7 * C7 - D7, 0)+3</f>
        <v>211</v>
      </c>
      <c r="F7" s="101">
        <f>SUM(E$2:E7)</f>
        <v>1054</v>
      </c>
      <c r="J7" s="119"/>
      <c r="K7" s="119"/>
      <c r="L7" s="119"/>
      <c r="M7" s="119"/>
      <c r="N7" s="119"/>
      <c r="O7" s="119"/>
      <c r="P7" s="119"/>
      <c r="R7" s="119"/>
      <c r="S7" s="119"/>
      <c r="T7" s="119"/>
      <c r="U7" s="119"/>
      <c r="V7" s="119"/>
      <c r="W7" s="119"/>
      <c r="X7" s="119"/>
      <c r="Z7" s="119"/>
      <c r="AA7" s="119"/>
      <c r="AB7" s="119"/>
      <c r="AC7" s="119"/>
      <c r="AD7" s="119"/>
      <c r="AE7" s="119"/>
      <c r="AF7" s="119"/>
      <c r="AH7" s="119"/>
      <c r="AI7" s="119"/>
      <c r="AJ7" s="119"/>
      <c r="AK7" s="119"/>
      <c r="AL7" s="119"/>
      <c r="AM7" s="119"/>
      <c r="AN7" s="119"/>
      <c r="AP7" s="119"/>
      <c r="AQ7" s="119"/>
      <c r="AR7" s="119"/>
      <c r="AS7" s="119"/>
      <c r="AT7" s="119"/>
      <c r="AU7" s="119"/>
      <c r="AV7" s="119"/>
      <c r="AX7" s="119"/>
      <c r="AY7" s="119"/>
      <c r="AZ7" s="119"/>
      <c r="BA7" s="119"/>
      <c r="BB7" s="119"/>
      <c r="BC7" s="119"/>
      <c r="BD7" s="119"/>
      <c r="BF7" s="119"/>
      <c r="BG7" s="119"/>
      <c r="BH7" s="119"/>
      <c r="BI7" s="119"/>
      <c r="BJ7" s="119"/>
      <c r="BK7" s="119"/>
      <c r="BL7" s="126"/>
      <c r="BM7" s="119"/>
      <c r="BN7" s="119"/>
      <c r="BO7" s="119"/>
      <c r="BP7" s="119"/>
      <c r="BQ7" s="119"/>
      <c r="BR7" s="119"/>
      <c r="BS7" s="119"/>
      <c r="BT7" s="119"/>
      <c r="BU7" s="119"/>
      <c r="BV7" s="119"/>
      <c r="BW7" s="119"/>
      <c r="BX7" s="119"/>
      <c r="BY7" s="119"/>
      <c r="BZ7" s="119"/>
      <c r="CA7" s="119"/>
      <c r="CB7" s="119"/>
      <c r="CC7" s="119"/>
      <c r="CD7" s="119"/>
      <c r="CE7" s="119"/>
      <c r="CF7" s="119"/>
      <c r="CG7" s="119"/>
      <c r="CH7" s="119"/>
      <c r="CI7" s="119"/>
      <c r="CJ7" s="119"/>
      <c r="CK7" s="119"/>
      <c r="CL7" s="119"/>
      <c r="CM7" s="119"/>
      <c r="CN7" s="119"/>
      <c r="CO7" s="119"/>
      <c r="CP7" s="119"/>
      <c r="CQ7" s="119"/>
      <c r="CR7" s="119"/>
      <c r="CS7" s="119"/>
      <c r="CT7" s="119"/>
      <c r="CU7" s="119"/>
      <c r="CV7" s="119"/>
      <c r="CW7" s="119"/>
      <c r="CX7" s="119"/>
      <c r="CY7" s="119"/>
      <c r="CZ7" s="119"/>
      <c r="DA7" s="119"/>
      <c r="DB7" s="119"/>
      <c r="DC7" s="119"/>
      <c r="DD7" s="119"/>
      <c r="DE7" s="119"/>
      <c r="DF7" s="119"/>
      <c r="DG7" s="119"/>
      <c r="DH7" s="119"/>
      <c r="DI7" s="119"/>
      <c r="DJ7" s="119"/>
      <c r="DK7" s="119"/>
      <c r="DL7" s="119"/>
      <c r="DM7" s="119"/>
      <c r="DN7" s="119"/>
      <c r="DO7" s="119"/>
      <c r="DP7" s="119"/>
      <c r="DQ7" s="119"/>
      <c r="DR7" s="119"/>
      <c r="DS7" s="119"/>
      <c r="DT7" s="119"/>
      <c r="DU7" s="119"/>
      <c r="DV7" s="119"/>
      <c r="DW7" s="119"/>
      <c r="DX7" s="119"/>
      <c r="DY7" s="119"/>
      <c r="DZ7" s="119"/>
      <c r="EA7" s="119"/>
      <c r="EB7" s="119"/>
      <c r="EC7" s="119"/>
      <c r="ED7" s="119"/>
      <c r="EE7" s="119"/>
      <c r="EF7" s="119"/>
      <c r="EG7" s="119"/>
      <c r="EH7" s="119"/>
      <c r="EI7" s="119"/>
      <c r="EJ7" s="119"/>
      <c r="EK7" s="119"/>
      <c r="EL7" s="119"/>
      <c r="EM7" s="119"/>
      <c r="EN7" s="119"/>
      <c r="EO7" s="119"/>
      <c r="EP7" s="119"/>
      <c r="EQ7" s="119"/>
      <c r="ER7" s="119"/>
      <c r="ES7" s="119"/>
      <c r="ET7" s="119"/>
      <c r="EU7" s="119"/>
      <c r="EV7" s="119"/>
      <c r="EW7" s="119"/>
      <c r="EX7" s="119"/>
      <c r="EY7" s="119"/>
      <c r="EZ7" s="119"/>
      <c r="FA7" s="119"/>
      <c r="FB7" s="119"/>
      <c r="FC7" s="119"/>
      <c r="FD7" s="119"/>
      <c r="FE7" s="119"/>
      <c r="FF7" s="119"/>
      <c r="FG7" s="119"/>
      <c r="FH7" s="119"/>
      <c r="FI7" s="119"/>
      <c r="FJ7" s="119"/>
      <c r="FK7" s="119"/>
      <c r="FL7" s="119"/>
      <c r="FM7" s="119"/>
      <c r="FN7" s="119"/>
      <c r="FO7" s="119"/>
      <c r="FP7" s="119"/>
      <c r="FQ7" s="119"/>
      <c r="FR7" s="119"/>
      <c r="FS7" s="119"/>
      <c r="FT7" s="119"/>
      <c r="FU7" s="119"/>
      <c r="FV7" s="119"/>
      <c r="FW7" s="119"/>
      <c r="FX7" s="119"/>
      <c r="FY7" s="119"/>
      <c r="FZ7" s="119"/>
      <c r="GA7" s="119"/>
      <c r="GB7" s="119"/>
      <c r="GC7" s="119"/>
      <c r="GD7" s="119"/>
      <c r="GE7" s="119"/>
      <c r="GF7" s="119"/>
      <c r="GG7" s="119"/>
      <c r="GH7" s="119"/>
      <c r="GI7" s="119"/>
      <c r="GJ7" s="119"/>
      <c r="GK7" s="119"/>
      <c r="GL7" s="119"/>
      <c r="GM7" s="119"/>
      <c r="GN7" s="119"/>
      <c r="GO7" s="119"/>
      <c r="GP7" s="119"/>
      <c r="GQ7" s="119"/>
      <c r="GR7" s="119"/>
      <c r="GS7" s="119"/>
      <c r="GT7" s="119"/>
      <c r="GU7" s="119"/>
      <c r="GV7" s="119"/>
      <c r="GW7" s="119"/>
      <c r="GX7" s="119"/>
      <c r="GY7" s="119"/>
      <c r="GZ7" s="119"/>
      <c r="HA7" s="119"/>
    </row>
    <row r="8" spans="1:209" ht="36.65" customHeight="1">
      <c r="A8" s="100">
        <f t="shared" si="0"/>
        <v>45664</v>
      </c>
      <c r="B8" s="101">
        <v>27</v>
      </c>
      <c r="C8" s="101">
        <v>8</v>
      </c>
      <c r="D8" s="101">
        <v>0</v>
      </c>
      <c r="E8" s="101">
        <f>IF(AND(ISNUMBER(B8), ISNUMBER(C8)), B8 * C8 - D8, 0)+3</f>
        <v>219</v>
      </c>
      <c r="F8" s="101">
        <f>SUM(E$2:E8)</f>
        <v>1273</v>
      </c>
      <c r="J8" s="107" t="s">
        <v>54</v>
      </c>
      <c r="K8" s="107" t="s">
        <v>513</v>
      </c>
      <c r="L8" s="107" t="s">
        <v>509</v>
      </c>
      <c r="M8" s="107" t="s">
        <v>510</v>
      </c>
      <c r="N8" s="107" t="s">
        <v>511</v>
      </c>
      <c r="O8" s="107" t="s">
        <v>512</v>
      </c>
      <c r="R8" s="107" t="s">
        <v>54</v>
      </c>
      <c r="S8" s="107" t="s">
        <v>513</v>
      </c>
      <c r="T8" s="107" t="s">
        <v>509</v>
      </c>
      <c r="U8" s="107" t="s">
        <v>510</v>
      </c>
      <c r="V8" s="107" t="s">
        <v>511</v>
      </c>
      <c r="W8" s="107" t="s">
        <v>512</v>
      </c>
      <c r="Z8" s="107" t="s">
        <v>54</v>
      </c>
      <c r="AA8" s="107" t="s">
        <v>513</v>
      </c>
      <c r="AB8" s="107" t="s">
        <v>509</v>
      </c>
      <c r="AC8" s="107" t="s">
        <v>510</v>
      </c>
      <c r="AD8" s="107" t="s">
        <v>511</v>
      </c>
      <c r="AE8" s="107" t="s">
        <v>512</v>
      </c>
      <c r="AH8" s="107" t="s">
        <v>54</v>
      </c>
      <c r="AI8" s="107" t="s">
        <v>513</v>
      </c>
      <c r="AJ8" s="107" t="s">
        <v>509</v>
      </c>
      <c r="AK8" s="107" t="s">
        <v>510</v>
      </c>
      <c r="AL8" s="107" t="s">
        <v>511</v>
      </c>
      <c r="AM8" s="107" t="s">
        <v>512</v>
      </c>
      <c r="AP8" s="107" t="s">
        <v>54</v>
      </c>
      <c r="AQ8" s="107" t="s">
        <v>513</v>
      </c>
      <c r="AR8" s="107" t="s">
        <v>509</v>
      </c>
      <c r="AS8" s="107" t="s">
        <v>510</v>
      </c>
      <c r="AT8" s="107" t="s">
        <v>511</v>
      </c>
      <c r="AU8" s="107" t="s">
        <v>512</v>
      </c>
      <c r="AX8" s="107" t="s">
        <v>54</v>
      </c>
      <c r="AY8" s="107" t="s">
        <v>513</v>
      </c>
      <c r="AZ8" s="107" t="s">
        <v>509</v>
      </c>
      <c r="BA8" s="107" t="s">
        <v>510</v>
      </c>
      <c r="BB8" s="107" t="s">
        <v>511</v>
      </c>
      <c r="BC8" s="107" t="s">
        <v>512</v>
      </c>
      <c r="BF8" s="107" t="s">
        <v>54</v>
      </c>
      <c r="BG8" s="107" t="s">
        <v>513</v>
      </c>
      <c r="BH8" s="107" t="s">
        <v>509</v>
      </c>
      <c r="BI8" s="107" t="s">
        <v>510</v>
      </c>
      <c r="BJ8" s="107" t="s">
        <v>511</v>
      </c>
      <c r="BK8" s="107" t="s">
        <v>512</v>
      </c>
      <c r="BL8" s="127" t="s">
        <v>827</v>
      </c>
      <c r="BM8" s="119"/>
      <c r="BN8" s="107" t="s">
        <v>54</v>
      </c>
      <c r="BO8" s="107" t="s">
        <v>513</v>
      </c>
      <c r="BP8" s="107" t="s">
        <v>509</v>
      </c>
      <c r="BQ8" s="107" t="s">
        <v>510</v>
      </c>
      <c r="BR8" s="107" t="s">
        <v>511</v>
      </c>
      <c r="BS8" s="107" t="s">
        <v>512</v>
      </c>
      <c r="BU8" s="119"/>
      <c r="BV8" s="107" t="s">
        <v>54</v>
      </c>
      <c r="BW8" s="107" t="s">
        <v>513</v>
      </c>
      <c r="BX8" s="107" t="s">
        <v>509</v>
      </c>
      <c r="BY8" s="107" t="s">
        <v>510</v>
      </c>
      <c r="BZ8" s="107" t="s">
        <v>511</v>
      </c>
      <c r="CA8" s="107" t="s">
        <v>512</v>
      </c>
      <c r="CC8" s="119"/>
      <c r="CD8" s="107" t="s">
        <v>54</v>
      </c>
      <c r="CE8" s="107" t="s">
        <v>513</v>
      </c>
      <c r="CF8" s="107" t="s">
        <v>509</v>
      </c>
      <c r="CG8" s="107" t="s">
        <v>510</v>
      </c>
      <c r="CH8" s="107" t="s">
        <v>511</v>
      </c>
      <c r="CI8" s="107" t="s">
        <v>512</v>
      </c>
      <c r="CK8" s="119"/>
      <c r="CL8" s="107" t="s">
        <v>54</v>
      </c>
      <c r="CM8" s="107" t="s">
        <v>513</v>
      </c>
      <c r="CN8" s="107" t="s">
        <v>509</v>
      </c>
      <c r="CO8" s="107" t="s">
        <v>510</v>
      </c>
      <c r="CP8" s="107" t="s">
        <v>511</v>
      </c>
      <c r="CQ8" s="107" t="s">
        <v>512</v>
      </c>
      <c r="CS8" s="119"/>
      <c r="CT8" s="107" t="s">
        <v>54</v>
      </c>
      <c r="CU8" s="107" t="s">
        <v>513</v>
      </c>
      <c r="CV8" s="107" t="s">
        <v>509</v>
      </c>
      <c r="CW8" s="107" t="s">
        <v>510</v>
      </c>
      <c r="CX8" s="107" t="s">
        <v>511</v>
      </c>
      <c r="CY8" s="107" t="s">
        <v>512</v>
      </c>
      <c r="DA8" s="119"/>
      <c r="DB8" s="107" t="s">
        <v>54</v>
      </c>
      <c r="DC8" s="107" t="s">
        <v>513</v>
      </c>
      <c r="DD8" s="107" t="s">
        <v>509</v>
      </c>
      <c r="DE8" s="107" t="s">
        <v>510</v>
      </c>
      <c r="DF8" s="107" t="s">
        <v>511</v>
      </c>
      <c r="DG8" s="107" t="s">
        <v>512</v>
      </c>
      <c r="DI8" s="119"/>
      <c r="DJ8" s="107" t="s">
        <v>54</v>
      </c>
      <c r="DK8" s="107" t="s">
        <v>513</v>
      </c>
      <c r="DL8" s="107" t="s">
        <v>509</v>
      </c>
      <c r="DM8" s="107" t="s">
        <v>510</v>
      </c>
      <c r="DN8" s="107" t="s">
        <v>511</v>
      </c>
      <c r="DO8" s="107" t="s">
        <v>512</v>
      </c>
      <c r="DQ8" s="119"/>
      <c r="DR8" s="107" t="s">
        <v>54</v>
      </c>
      <c r="DS8" s="107" t="s">
        <v>513</v>
      </c>
      <c r="DT8" s="107" t="s">
        <v>509</v>
      </c>
      <c r="DU8" s="107" t="s">
        <v>510</v>
      </c>
      <c r="DV8" s="107" t="s">
        <v>511</v>
      </c>
      <c r="DW8" s="107" t="s">
        <v>512</v>
      </c>
      <c r="DY8" s="119"/>
      <c r="DZ8" s="107" t="s">
        <v>54</v>
      </c>
      <c r="EA8" s="107" t="s">
        <v>513</v>
      </c>
      <c r="EB8" s="107" t="s">
        <v>509</v>
      </c>
      <c r="EC8" s="107" t="s">
        <v>510</v>
      </c>
      <c r="ED8" s="107" t="s">
        <v>511</v>
      </c>
      <c r="EE8" s="107" t="s">
        <v>512</v>
      </c>
      <c r="EG8" s="119"/>
      <c r="EH8" s="107" t="s">
        <v>54</v>
      </c>
      <c r="EI8" s="107" t="s">
        <v>513</v>
      </c>
      <c r="EJ8" s="107" t="s">
        <v>509</v>
      </c>
      <c r="EK8" s="107" t="s">
        <v>510</v>
      </c>
      <c r="EL8" s="107" t="s">
        <v>511</v>
      </c>
      <c r="EM8" s="107" t="s">
        <v>512</v>
      </c>
      <c r="EO8" s="119"/>
      <c r="EP8" s="107" t="s">
        <v>54</v>
      </c>
      <c r="EQ8" s="107" t="s">
        <v>513</v>
      </c>
      <c r="ER8" s="107" t="s">
        <v>509</v>
      </c>
      <c r="ES8" s="107" t="s">
        <v>510</v>
      </c>
      <c r="ET8" s="107" t="s">
        <v>511</v>
      </c>
      <c r="EU8" s="107" t="s">
        <v>512</v>
      </c>
      <c r="EW8" s="119"/>
      <c r="EX8" s="107" t="s">
        <v>54</v>
      </c>
      <c r="EY8" s="107" t="s">
        <v>513</v>
      </c>
      <c r="EZ8" s="107" t="s">
        <v>509</v>
      </c>
      <c r="FA8" s="107" t="s">
        <v>510</v>
      </c>
      <c r="FB8" s="107" t="s">
        <v>511</v>
      </c>
      <c r="FC8" s="107" t="s">
        <v>512</v>
      </c>
      <c r="FE8" s="119"/>
      <c r="FF8" s="107" t="s">
        <v>54</v>
      </c>
      <c r="FG8" s="107" t="s">
        <v>513</v>
      </c>
      <c r="FH8" s="107" t="s">
        <v>509</v>
      </c>
      <c r="FI8" s="107" t="s">
        <v>510</v>
      </c>
      <c r="FJ8" s="107" t="s">
        <v>511</v>
      </c>
      <c r="FK8" s="107" t="s">
        <v>512</v>
      </c>
      <c r="FM8" s="119"/>
      <c r="FN8" s="107" t="s">
        <v>54</v>
      </c>
      <c r="FO8" s="107" t="s">
        <v>513</v>
      </c>
      <c r="FP8" s="107" t="s">
        <v>509</v>
      </c>
      <c r="FQ8" s="107" t="s">
        <v>510</v>
      </c>
      <c r="FR8" s="107" t="s">
        <v>511</v>
      </c>
      <c r="FS8" s="107" t="s">
        <v>512</v>
      </c>
      <c r="FU8" s="119"/>
      <c r="FV8" s="107" t="s">
        <v>54</v>
      </c>
      <c r="FW8" s="107" t="s">
        <v>513</v>
      </c>
      <c r="FX8" s="107" t="s">
        <v>509</v>
      </c>
      <c r="FY8" s="107" t="s">
        <v>510</v>
      </c>
      <c r="FZ8" s="107" t="s">
        <v>511</v>
      </c>
      <c r="GA8" s="107" t="s">
        <v>512</v>
      </c>
      <c r="GC8" s="119"/>
      <c r="GD8" s="107" t="s">
        <v>54</v>
      </c>
      <c r="GE8" s="107" t="s">
        <v>513</v>
      </c>
      <c r="GF8" s="107" t="s">
        <v>509</v>
      </c>
      <c r="GG8" s="107" t="s">
        <v>510</v>
      </c>
      <c r="GH8" s="107" t="s">
        <v>511</v>
      </c>
      <c r="GI8" s="107" t="s">
        <v>512</v>
      </c>
      <c r="GK8" s="119"/>
      <c r="GL8" s="107" t="s">
        <v>54</v>
      </c>
      <c r="GM8" s="107" t="s">
        <v>513</v>
      </c>
      <c r="GN8" s="107" t="s">
        <v>509</v>
      </c>
      <c r="GO8" s="107" t="s">
        <v>510</v>
      </c>
      <c r="GP8" s="107" t="s">
        <v>511</v>
      </c>
      <c r="GQ8" s="107" t="s">
        <v>512</v>
      </c>
      <c r="GS8" s="119"/>
      <c r="GT8" s="107" t="s">
        <v>54</v>
      </c>
      <c r="GU8" s="107" t="s">
        <v>513</v>
      </c>
      <c r="GV8" s="107" t="s">
        <v>509</v>
      </c>
      <c r="GW8" s="107" t="s">
        <v>510</v>
      </c>
      <c r="GX8" s="107" t="s">
        <v>511</v>
      </c>
      <c r="GY8" s="107" t="s">
        <v>512</v>
      </c>
      <c r="HA8" s="119"/>
    </row>
    <row r="9" spans="1:209">
      <c r="A9" s="100">
        <f t="shared" si="0"/>
        <v>45665</v>
      </c>
      <c r="B9" s="101">
        <v>27</v>
      </c>
      <c r="C9" s="101">
        <v>8</v>
      </c>
      <c r="D9" s="101"/>
      <c r="E9" s="101">
        <f>IF(AND(ISNUMBER(B9), ISNUMBER(C9)), B9 * C9 - D9, 0)+3</f>
        <v>219</v>
      </c>
      <c r="F9" s="101">
        <f>SUM(E$2:E9)</f>
        <v>1492</v>
      </c>
      <c r="J9" t="s">
        <v>444</v>
      </c>
      <c r="K9">
        <v>23</v>
      </c>
      <c r="L9" s="102">
        <v>0.29166666666666669</v>
      </c>
      <c r="M9" s="102">
        <v>0.66666666666666663</v>
      </c>
      <c r="N9" s="103">
        <v>1</v>
      </c>
      <c r="O9">
        <f t="shared" ref="O9:O14" si="1" xml:space="preserve"> K9 * ( ((M9 - L9) * 24 ) - N9 )</f>
        <v>183.99999999999997</v>
      </c>
      <c r="P9" s="108">
        <v>45689</v>
      </c>
      <c r="R9" t="s">
        <v>444</v>
      </c>
      <c r="S9">
        <v>3</v>
      </c>
      <c r="T9" s="102">
        <v>0.29166666666666669</v>
      </c>
      <c r="U9" s="102">
        <v>0.66666666666666663</v>
      </c>
      <c r="V9" s="103">
        <v>1</v>
      </c>
      <c r="W9">
        <f xml:space="preserve"> S9 * ( ((U9 - T9) * 24 ) - V9 )</f>
        <v>23.999999999999993</v>
      </c>
      <c r="X9" s="108">
        <v>45992</v>
      </c>
      <c r="Z9" t="s">
        <v>444</v>
      </c>
      <c r="AA9">
        <v>27</v>
      </c>
      <c r="AB9" s="102">
        <v>0.29166666666666669</v>
      </c>
      <c r="AC9" s="102">
        <v>0.66666666666666663</v>
      </c>
      <c r="AD9" s="103">
        <v>1</v>
      </c>
      <c r="AE9">
        <f xml:space="preserve"> AA9 * ( ((AC9 - AB9) * 24 ) - AD9 )</f>
        <v>215.99999999999994</v>
      </c>
      <c r="AF9" s="108" t="s">
        <v>667</v>
      </c>
      <c r="AH9" t="s">
        <v>444</v>
      </c>
      <c r="AJ9" s="102">
        <v>0.29166666666666669</v>
      </c>
      <c r="AK9" s="102">
        <v>0.66666666666666663</v>
      </c>
      <c r="AL9" s="103">
        <v>1</v>
      </c>
      <c r="AM9">
        <f xml:space="preserve"> AI9 * ( ((AK9 - AJ9) * 24 ) - AL9 )</f>
        <v>0</v>
      </c>
      <c r="AN9" s="108">
        <v>45659</v>
      </c>
      <c r="AP9" t="s">
        <v>444</v>
      </c>
      <c r="AQ9">
        <v>29</v>
      </c>
      <c r="AR9" s="102">
        <v>0.29166666666666669</v>
      </c>
      <c r="AS9" s="102">
        <v>0.66666666666666663</v>
      </c>
      <c r="AT9" s="103">
        <v>1</v>
      </c>
      <c r="AU9">
        <f xml:space="preserve"> AQ9 * ( ((AS9 - AR9) * 24 ) - AT9 )</f>
        <v>231.99999999999994</v>
      </c>
      <c r="AV9" s="108">
        <v>45963</v>
      </c>
      <c r="AX9" t="s">
        <v>444</v>
      </c>
      <c r="AZ9" s="102">
        <v>0.29166666666666669</v>
      </c>
      <c r="BA9" s="102">
        <v>0.66666666666666663</v>
      </c>
      <c r="BB9" s="103">
        <v>1</v>
      </c>
      <c r="BC9">
        <f xml:space="preserve"> AY9 * ( ((BA9 - AZ9) * 24 ) - BB9 )</f>
        <v>0</v>
      </c>
      <c r="BD9" s="108" t="s">
        <v>744</v>
      </c>
      <c r="BF9" t="s">
        <v>444</v>
      </c>
      <c r="BG9">
        <v>1</v>
      </c>
      <c r="BH9" s="102">
        <v>0.375</v>
      </c>
      <c r="BI9" s="102">
        <v>0.625</v>
      </c>
      <c r="BJ9" s="103">
        <v>1</v>
      </c>
      <c r="BK9" s="128">
        <f xml:space="preserve"> BG9 * ( ((BI9 - BH9) * 24 ) - BJ9 )</f>
        <v>5</v>
      </c>
      <c r="BL9" s="129">
        <v>45718</v>
      </c>
      <c r="BM9" s="119"/>
      <c r="BN9" t="s">
        <v>444</v>
      </c>
      <c r="BP9" s="102">
        <v>0.375</v>
      </c>
      <c r="BQ9" s="102">
        <v>0.625</v>
      </c>
      <c r="BR9" s="103">
        <v>1</v>
      </c>
      <c r="BS9">
        <f xml:space="preserve"> BO9 * ( ((BQ9 - BP9) * 24 ) - BR9 )</f>
        <v>0</v>
      </c>
      <c r="BT9" s="108">
        <v>45728</v>
      </c>
      <c r="BU9" s="119"/>
      <c r="BV9" t="s">
        <v>444</v>
      </c>
      <c r="BX9" s="102">
        <v>0.375</v>
      </c>
      <c r="BY9" s="102">
        <v>0.625</v>
      </c>
      <c r="BZ9" s="103">
        <v>1</v>
      </c>
      <c r="CA9">
        <f xml:space="preserve"> BW9 * ( ((BY9 - BX9) * 24 ) - BZ9 )</f>
        <v>0</v>
      </c>
      <c r="CB9" s="108" t="s">
        <v>856</v>
      </c>
      <c r="CC9" s="119"/>
      <c r="CD9" t="s">
        <v>444</v>
      </c>
      <c r="CF9" s="102">
        <v>0.29166666666666669</v>
      </c>
      <c r="CG9" s="102">
        <v>0.66666666666666663</v>
      </c>
      <c r="CH9" s="103">
        <v>1</v>
      </c>
      <c r="CI9">
        <f xml:space="preserve"> CE9 * ( ((CG9 - CF9) * 24 ) - CH9 )</f>
        <v>0</v>
      </c>
      <c r="CJ9" s="108">
        <v>45661</v>
      </c>
      <c r="CK9" s="119"/>
      <c r="CL9" t="s">
        <v>444</v>
      </c>
      <c r="CM9">
        <v>14</v>
      </c>
      <c r="CN9" s="102">
        <v>0.29166666666666669</v>
      </c>
      <c r="CO9" s="102">
        <v>0.66666666666666663</v>
      </c>
      <c r="CP9" s="103">
        <v>1</v>
      </c>
      <c r="CQ9">
        <f xml:space="preserve"> CM9 * ( ((CO9 - CN9) * 24 ) - CP9 )</f>
        <v>111.99999999999997</v>
      </c>
      <c r="CR9" s="108">
        <v>45995</v>
      </c>
      <c r="CS9" s="119"/>
      <c r="CT9" t="s">
        <v>444</v>
      </c>
      <c r="CU9">
        <v>23</v>
      </c>
      <c r="CV9" s="102">
        <v>0.29166666666666669</v>
      </c>
      <c r="CW9" s="102">
        <v>0.66666666666666663</v>
      </c>
      <c r="CX9" s="103">
        <v>1</v>
      </c>
      <c r="CY9">
        <f xml:space="preserve"> CU9 * ( ((CW9 - CV9) * 24 ) - CX9 )</f>
        <v>183.99999999999997</v>
      </c>
      <c r="CZ9" s="108" t="s">
        <v>923</v>
      </c>
      <c r="DA9" s="119"/>
      <c r="DB9" t="s">
        <v>444</v>
      </c>
      <c r="DD9" s="102">
        <v>0.29166666666666669</v>
      </c>
      <c r="DE9" s="102">
        <v>0.66666666666666663</v>
      </c>
      <c r="DF9" s="103">
        <v>1</v>
      </c>
      <c r="DG9">
        <f xml:space="preserve"> DC9 * ( ((DE9 - DD9) * 24 ) - DF9 )</f>
        <v>0</v>
      </c>
      <c r="DH9" s="108">
        <v>45693</v>
      </c>
      <c r="DI9" s="119"/>
      <c r="DJ9" t="s">
        <v>444</v>
      </c>
      <c r="DK9">
        <v>23</v>
      </c>
      <c r="DL9" s="102">
        <v>0.29166666666666669</v>
      </c>
      <c r="DM9" s="102">
        <v>0.66666666666666663</v>
      </c>
      <c r="DN9" s="103">
        <v>1</v>
      </c>
      <c r="DO9">
        <f xml:space="preserve"> DK9 * ( ((DM9 - DL9) * 24 ) - DN9 )</f>
        <v>183.99999999999997</v>
      </c>
      <c r="DP9" s="108">
        <v>45996</v>
      </c>
      <c r="DQ9" s="119"/>
      <c r="DR9" t="s">
        <v>444</v>
      </c>
      <c r="DS9">
        <v>22</v>
      </c>
      <c r="DT9" s="102">
        <v>0.29166666666666669</v>
      </c>
      <c r="DU9" s="102">
        <v>0.66666666666666663</v>
      </c>
      <c r="DV9" s="103">
        <v>1</v>
      </c>
      <c r="DW9">
        <f xml:space="preserve"> DS9 * ( ((DU9 - DT9) * 24 ) - DV9 )</f>
        <v>175.99999999999997</v>
      </c>
      <c r="DX9" s="108" t="s">
        <v>1539</v>
      </c>
      <c r="DY9" s="119"/>
      <c r="DZ9" t="s">
        <v>444</v>
      </c>
      <c r="EA9">
        <v>22</v>
      </c>
      <c r="EB9" s="102">
        <v>0.29166666666666669</v>
      </c>
      <c r="EC9" s="102">
        <v>0.66666666666666663</v>
      </c>
      <c r="ED9" s="103">
        <v>1</v>
      </c>
      <c r="EE9">
        <f xml:space="preserve"> EA9 * ( ((EC9 - EB9) * 24 ) - ED9 )</f>
        <v>175.99999999999997</v>
      </c>
      <c r="EF9" s="108">
        <v>45663</v>
      </c>
      <c r="EG9" s="119"/>
      <c r="EH9" t="s">
        <v>444</v>
      </c>
      <c r="EI9">
        <v>21</v>
      </c>
      <c r="EJ9" s="102">
        <v>0.29166666666666669</v>
      </c>
      <c r="EK9" s="102">
        <v>0.66666666666666663</v>
      </c>
      <c r="EL9" s="103">
        <v>1</v>
      </c>
      <c r="EM9">
        <f xml:space="preserve"> EI9 * ( ((EK9 - EJ9) * 24 ) - EL9 )</f>
        <v>167.99999999999997</v>
      </c>
      <c r="EN9" s="108">
        <v>45967</v>
      </c>
      <c r="EO9" s="119"/>
      <c r="EP9" t="s">
        <v>444</v>
      </c>
      <c r="EQ9">
        <v>20</v>
      </c>
      <c r="ER9" s="102">
        <v>0.29166666666666669</v>
      </c>
      <c r="ES9" s="102">
        <v>0.66666666666666663</v>
      </c>
      <c r="ET9" s="103">
        <v>1</v>
      </c>
      <c r="EU9">
        <f xml:space="preserve"> EQ9 * ( ((ES9 - ER9) * 24 ) - ET9 )</f>
        <v>159.99999999999997</v>
      </c>
      <c r="EV9" s="108" t="s">
        <v>1557</v>
      </c>
      <c r="EW9" s="119"/>
      <c r="EX9" t="s">
        <v>444</v>
      </c>
      <c r="EY9">
        <v>4</v>
      </c>
      <c r="EZ9" s="102">
        <v>0.29166666666666669</v>
      </c>
      <c r="FA9" s="102">
        <v>0.66666666666666663</v>
      </c>
      <c r="FB9" s="103">
        <v>1</v>
      </c>
      <c r="FC9">
        <f xml:space="preserve"> EY9 * ( ((FA9 - EZ9) * 24 ) - FB9 )</f>
        <v>31.999999999999993</v>
      </c>
      <c r="FD9" s="108">
        <v>45664</v>
      </c>
      <c r="FE9" s="119"/>
      <c r="FF9" t="s">
        <v>444</v>
      </c>
      <c r="FG9">
        <v>1</v>
      </c>
      <c r="FH9" s="102">
        <v>0.29166666666666669</v>
      </c>
      <c r="FI9" s="102">
        <v>0.66666666666666663</v>
      </c>
      <c r="FJ9" s="103">
        <v>1</v>
      </c>
      <c r="FK9">
        <f xml:space="preserve"> FG9 * ( ((FI9 - FH9) * 24 ) - FJ9 )</f>
        <v>7.9999999999999982</v>
      </c>
      <c r="FL9" s="108">
        <v>45968</v>
      </c>
      <c r="FM9" s="119"/>
      <c r="FN9" t="s">
        <v>444</v>
      </c>
      <c r="FO9">
        <v>4</v>
      </c>
      <c r="FP9" s="102">
        <v>0.29166666666666669</v>
      </c>
      <c r="FQ9" s="102">
        <v>0.66666666666666663</v>
      </c>
      <c r="FR9" s="103">
        <v>1</v>
      </c>
      <c r="FS9">
        <f xml:space="preserve"> FO9 * ( ((FQ9 - FP9) * 24 ) - FR9 )</f>
        <v>31.999999999999993</v>
      </c>
      <c r="FT9" s="108" t="s">
        <v>1575</v>
      </c>
      <c r="FU9" s="119"/>
      <c r="FV9" t="s">
        <v>444</v>
      </c>
      <c r="FW9">
        <v>2</v>
      </c>
      <c r="FX9" s="102">
        <v>0.29166666666666669</v>
      </c>
      <c r="FY9" s="102">
        <v>0.66666666666666663</v>
      </c>
      <c r="FZ9" s="103">
        <v>1</v>
      </c>
      <c r="GA9">
        <f xml:space="preserve"> FW9 * ( ((FY9 - FX9) * 24 ) - FZ9 )</f>
        <v>15.999999999999996</v>
      </c>
      <c r="GB9" s="108" t="s">
        <v>1585</v>
      </c>
      <c r="GC9" s="119"/>
      <c r="GD9" t="s">
        <v>444</v>
      </c>
      <c r="GE9">
        <v>4</v>
      </c>
      <c r="GF9" s="102">
        <v>0.29166666666666669</v>
      </c>
      <c r="GG9" s="102">
        <v>0.66666666666666663</v>
      </c>
      <c r="GH9" s="103">
        <v>1</v>
      </c>
      <c r="GI9">
        <f xml:space="preserve"> GE9 * ( ((GG9 - GF9) * 24 ) - GH9 )</f>
        <v>31.999999999999993</v>
      </c>
      <c r="GJ9" s="108">
        <v>45938</v>
      </c>
      <c r="GK9" s="119"/>
      <c r="GL9" t="s">
        <v>444</v>
      </c>
      <c r="GN9" s="102">
        <v>0.29166666666666669</v>
      </c>
      <c r="GO9" s="102">
        <v>0.66666666666666663</v>
      </c>
      <c r="GP9" s="103">
        <v>1</v>
      </c>
      <c r="GQ9">
        <f xml:space="preserve"> GM9 * ( ((GO9 - GN9) * 24 ) - GP9 )</f>
        <v>0</v>
      </c>
      <c r="GR9" s="108" t="s">
        <v>1605</v>
      </c>
      <c r="GS9" s="119"/>
      <c r="GT9" t="s">
        <v>444</v>
      </c>
      <c r="GU9">
        <v>1</v>
      </c>
      <c r="GV9" s="102">
        <v>0.33333333333333331</v>
      </c>
      <c r="GW9" s="102">
        <v>0.79166666666666663</v>
      </c>
      <c r="GX9" s="103">
        <v>1</v>
      </c>
      <c r="GY9">
        <f xml:space="preserve"> GU9 * ( ((GW9 - GV9) * 24 ) - GX9 )</f>
        <v>10</v>
      </c>
      <c r="GZ9" s="108" t="s">
        <v>1614</v>
      </c>
      <c r="HA9" s="119"/>
    </row>
    <row r="10" spans="1:209">
      <c r="A10" s="100">
        <f t="shared" si="0"/>
        <v>45666</v>
      </c>
      <c r="B10" s="101">
        <v>27</v>
      </c>
      <c r="C10" s="101">
        <v>8</v>
      </c>
      <c r="D10" s="101">
        <v>0</v>
      </c>
      <c r="E10" s="101">
        <f>IF(AND(ISNUMBER(B10), ISNUMBER(C10)), B10 * C10 - D10, 0)+3</f>
        <v>219</v>
      </c>
      <c r="F10" s="101">
        <f>SUM(E$2:E10)</f>
        <v>1711</v>
      </c>
      <c r="J10" t="s">
        <v>514</v>
      </c>
      <c r="L10" s="102">
        <v>0.33333333333333331</v>
      </c>
      <c r="M10" s="102">
        <v>0.70833333333333337</v>
      </c>
      <c r="N10" s="103">
        <v>1</v>
      </c>
      <c r="O10">
        <f t="shared" si="1"/>
        <v>0</v>
      </c>
      <c r="R10" t="s">
        <v>514</v>
      </c>
      <c r="S10">
        <v>21</v>
      </c>
      <c r="T10" s="102">
        <v>0.33333333333333331</v>
      </c>
      <c r="U10" s="102">
        <v>0.70833333333333337</v>
      </c>
      <c r="V10" s="103">
        <v>1</v>
      </c>
      <c r="W10">
        <f xml:space="preserve"> S10 * ( ((U10 - T10) * 24 ) - V10 )</f>
        <v>168.00000000000003</v>
      </c>
      <c r="Z10" t="s">
        <v>514</v>
      </c>
      <c r="AB10" s="102">
        <v>0.33333333333333331</v>
      </c>
      <c r="AC10" s="102">
        <v>0.70833333333333337</v>
      </c>
      <c r="AD10" s="103">
        <v>1</v>
      </c>
      <c r="AE10">
        <f xml:space="preserve"> AA10 * ( ((AC10 - AB10) * 24 ) - AD10 )</f>
        <v>0</v>
      </c>
      <c r="AH10" t="s">
        <v>514</v>
      </c>
      <c r="AI10">
        <v>25</v>
      </c>
      <c r="AJ10" s="102">
        <v>0.33333333333333331</v>
      </c>
      <c r="AK10" s="102">
        <v>0.70833333333333337</v>
      </c>
      <c r="AL10" s="103">
        <v>1</v>
      </c>
      <c r="AM10">
        <f xml:space="preserve"> AI10 * ( ((AK10 - AJ10) * 24 ) - AL10 )</f>
        <v>200.00000000000006</v>
      </c>
      <c r="AP10" t="s">
        <v>514</v>
      </c>
      <c r="AR10" s="102">
        <v>0.33333333333333331</v>
      </c>
      <c r="AS10" s="102">
        <v>0.70833333333333337</v>
      </c>
      <c r="AT10" s="103">
        <v>1</v>
      </c>
      <c r="AU10">
        <f xml:space="preserve"> AQ10 * ( ((AS10 - AR10) * 24 ) - AT10 )</f>
        <v>0</v>
      </c>
      <c r="AX10" t="s">
        <v>514</v>
      </c>
      <c r="AY10">
        <v>25</v>
      </c>
      <c r="AZ10" s="102">
        <v>0.29166666666666669</v>
      </c>
      <c r="BA10" s="102">
        <v>0.75</v>
      </c>
      <c r="BB10" s="103">
        <v>1</v>
      </c>
      <c r="BC10">
        <f xml:space="preserve"> AY10 * ( ((BA10 - AZ10) * 24 ) - BB10 )</f>
        <v>250</v>
      </c>
      <c r="BF10" t="s">
        <v>514</v>
      </c>
      <c r="BG10">
        <v>2</v>
      </c>
      <c r="BH10" s="102">
        <v>0.54166666666666663</v>
      </c>
      <c r="BI10" s="102">
        <v>0.91666666666666663</v>
      </c>
      <c r="BJ10" s="103">
        <v>1</v>
      </c>
      <c r="BK10" s="130">
        <f xml:space="preserve"> BG10 * ( ((BI10 - BH10) * 24 ) - BJ10 )</f>
        <v>16</v>
      </c>
      <c r="BL10" s="127"/>
      <c r="BM10" s="119"/>
      <c r="BN10" t="s">
        <v>514</v>
      </c>
      <c r="BO10">
        <v>2</v>
      </c>
      <c r="BP10" s="102">
        <v>0.54166666666666663</v>
      </c>
      <c r="BQ10" s="102">
        <v>0.91666666666666663</v>
      </c>
      <c r="BR10" s="103">
        <v>1</v>
      </c>
      <c r="BS10">
        <f xml:space="preserve"> BO10 * ( ((BQ10 - BP10) * 24 ) - BR10 )</f>
        <v>16</v>
      </c>
      <c r="BU10" s="119"/>
      <c r="BV10" t="s">
        <v>514</v>
      </c>
      <c r="BW10">
        <v>2</v>
      </c>
      <c r="BX10" s="102">
        <v>0.54166666666666663</v>
      </c>
      <c r="BY10" s="102">
        <v>0.91666666666666663</v>
      </c>
      <c r="BZ10" s="103">
        <v>1</v>
      </c>
      <c r="CA10">
        <f xml:space="preserve"> BW10 * ( ((BY10 - BX10) * 24 ) - BZ10 )</f>
        <v>16</v>
      </c>
      <c r="CC10" s="119"/>
      <c r="CD10" t="s">
        <v>514</v>
      </c>
      <c r="CE10">
        <v>3</v>
      </c>
      <c r="CF10" s="102">
        <v>0.33333333333333331</v>
      </c>
      <c r="CG10" s="102">
        <v>0.70833333333333337</v>
      </c>
      <c r="CH10" s="103">
        <v>1</v>
      </c>
      <c r="CI10">
        <f xml:space="preserve"> CE10 * ( ((CG10 - CF10) * 24 ) - CH10 )</f>
        <v>24.000000000000007</v>
      </c>
      <c r="CK10" s="119"/>
      <c r="CL10" t="s">
        <v>514</v>
      </c>
      <c r="CM10">
        <v>10</v>
      </c>
      <c r="CN10" s="102">
        <v>0.29166666666666669</v>
      </c>
      <c r="CO10" s="102">
        <v>0.75</v>
      </c>
      <c r="CP10" s="103">
        <v>1</v>
      </c>
      <c r="CQ10">
        <f xml:space="preserve"> CM10 * ( ((CO10 - CN10) * 24 ) - CP10 )</f>
        <v>100</v>
      </c>
      <c r="CS10" s="119"/>
      <c r="CT10" t="s">
        <v>514</v>
      </c>
      <c r="CU10">
        <v>2</v>
      </c>
      <c r="CV10" s="102">
        <v>0.29166666666666669</v>
      </c>
      <c r="CW10" s="102">
        <v>0.75</v>
      </c>
      <c r="CX10" s="103">
        <v>1</v>
      </c>
      <c r="CY10">
        <f xml:space="preserve"> CU10 * ( ((CW10 - CV10) * 24 ) - CX10 )</f>
        <v>20</v>
      </c>
      <c r="DA10" s="119"/>
      <c r="DB10" t="s">
        <v>514</v>
      </c>
      <c r="DD10" s="102">
        <v>0.29166666666666669</v>
      </c>
      <c r="DE10" s="102">
        <v>0.75</v>
      </c>
      <c r="DF10" s="103">
        <v>1</v>
      </c>
      <c r="DG10">
        <f xml:space="preserve"> DC10 * ( ((DE10 - DD10) * 24 ) - DF10 )</f>
        <v>0</v>
      </c>
      <c r="DI10" s="119"/>
      <c r="DJ10" t="s">
        <v>514</v>
      </c>
      <c r="DL10" s="102">
        <v>0.29166666666666669</v>
      </c>
      <c r="DM10" s="102">
        <v>0.75</v>
      </c>
      <c r="DN10" s="103">
        <v>1</v>
      </c>
      <c r="DO10">
        <f xml:space="preserve"> DK10 * ( ((DM10 - DL10) * 24 ) - DN10 )</f>
        <v>0</v>
      </c>
      <c r="DQ10" s="119"/>
      <c r="DR10" t="s">
        <v>514</v>
      </c>
      <c r="DT10" s="102">
        <v>0.29166666666666669</v>
      </c>
      <c r="DU10" s="102">
        <v>0.75</v>
      </c>
      <c r="DV10" s="103">
        <v>1</v>
      </c>
      <c r="DW10">
        <f xml:space="preserve"> DS10 * ( ((DU10 - DT10) * 24 ) - DV10 )</f>
        <v>0</v>
      </c>
      <c r="DY10" s="119"/>
      <c r="DZ10" t="s">
        <v>514</v>
      </c>
      <c r="EA10">
        <v>1</v>
      </c>
      <c r="EB10" s="102">
        <v>0.29166666666666669</v>
      </c>
      <c r="EC10" s="102">
        <v>0.79166666666666663</v>
      </c>
      <c r="ED10" s="103">
        <v>1</v>
      </c>
      <c r="EE10">
        <f xml:space="preserve"> EA10 * ( ((EC10 - EB10) * 24 ) - ED10 )</f>
        <v>10.999999999999998</v>
      </c>
      <c r="EG10" s="119"/>
      <c r="EH10" t="s">
        <v>514</v>
      </c>
      <c r="EI10">
        <v>1</v>
      </c>
      <c r="EJ10" s="102">
        <v>0.29166666666666669</v>
      </c>
      <c r="EK10" s="102">
        <v>0.79166666666666663</v>
      </c>
      <c r="EL10" s="103">
        <v>1</v>
      </c>
      <c r="EM10">
        <f xml:space="preserve"> EI10 * ( ((EK10 - EJ10) * 24 ) - EL10 )</f>
        <v>10.999999999999998</v>
      </c>
      <c r="EO10" s="119"/>
      <c r="EP10" t="s">
        <v>514</v>
      </c>
      <c r="EQ10">
        <v>1</v>
      </c>
      <c r="ER10" s="102">
        <v>0.22916666666666666</v>
      </c>
      <c r="ES10" s="102">
        <v>0.70833333333333337</v>
      </c>
      <c r="ET10" s="103">
        <v>1</v>
      </c>
      <c r="EU10">
        <f xml:space="preserve"> EQ10 * ( ((ES10 - ER10) * 24 ) - ET10 )</f>
        <v>10.500000000000002</v>
      </c>
      <c r="EW10" s="119"/>
      <c r="EX10" t="s">
        <v>514</v>
      </c>
      <c r="EY10">
        <v>16</v>
      </c>
      <c r="EZ10" s="102">
        <v>0.375</v>
      </c>
      <c r="FA10" s="102">
        <v>0.75</v>
      </c>
      <c r="FB10" s="103">
        <v>1</v>
      </c>
      <c r="FC10">
        <f xml:space="preserve"> EY10 * ( ((FA10 - EZ10) * 24 ) - FB10 )</f>
        <v>128</v>
      </c>
      <c r="FE10" s="119"/>
      <c r="FF10" t="s">
        <v>514</v>
      </c>
      <c r="FG10">
        <v>2</v>
      </c>
      <c r="FH10" s="102">
        <v>0.89583333333333337</v>
      </c>
      <c r="FI10" s="102">
        <v>0.9375</v>
      </c>
      <c r="FJ10" s="103">
        <v>0</v>
      </c>
      <c r="FK10">
        <f xml:space="preserve"> FG10 * ( ((FI10 - FH10) * 24 ) - FJ10 )</f>
        <v>1.9999999999999982</v>
      </c>
      <c r="FM10" s="119"/>
      <c r="FN10" t="s">
        <v>514</v>
      </c>
      <c r="FO10">
        <v>19</v>
      </c>
      <c r="FP10" s="102">
        <v>0.375</v>
      </c>
      <c r="FQ10" s="102">
        <v>0.75</v>
      </c>
      <c r="FR10" s="103">
        <v>1</v>
      </c>
      <c r="FS10">
        <f xml:space="preserve"> FO10 * ( ((FQ10 - FP10) * 24 ) - FR10 )</f>
        <v>152</v>
      </c>
      <c r="FU10" s="119"/>
      <c r="FV10" t="s">
        <v>514</v>
      </c>
      <c r="FW10">
        <v>20</v>
      </c>
      <c r="FX10" s="102">
        <v>0.375</v>
      </c>
      <c r="FY10" s="102">
        <v>0.75</v>
      </c>
      <c r="FZ10" s="103">
        <v>1</v>
      </c>
      <c r="GA10">
        <f xml:space="preserve"> FW10 * ( ((FY10 - FX10) * 24 ) - FZ10 )</f>
        <v>160</v>
      </c>
      <c r="GC10" s="119"/>
      <c r="GD10" t="s">
        <v>514</v>
      </c>
      <c r="GE10">
        <v>18</v>
      </c>
      <c r="GF10" s="102">
        <v>0.375</v>
      </c>
      <c r="GG10" s="102">
        <v>0.75</v>
      </c>
      <c r="GH10" s="103">
        <v>1</v>
      </c>
      <c r="GI10">
        <f xml:space="preserve"> GE10 * ( ((GG10 - GF10) * 24 ) - GH10 )</f>
        <v>144</v>
      </c>
      <c r="GK10" s="119"/>
      <c r="GL10" t="s">
        <v>514</v>
      </c>
      <c r="GN10" s="102">
        <v>0.375</v>
      </c>
      <c r="GO10" s="102">
        <v>0.75</v>
      </c>
      <c r="GP10" s="103">
        <v>1</v>
      </c>
      <c r="GQ10">
        <f xml:space="preserve"> GM10 * ( ((GO10 - GN10) * 24 ) - GP10 )</f>
        <v>0</v>
      </c>
      <c r="GS10" s="119"/>
      <c r="GT10" t="s">
        <v>514</v>
      </c>
      <c r="GV10" s="102">
        <v>0.375</v>
      </c>
      <c r="GW10" s="102">
        <v>0.75</v>
      </c>
      <c r="GX10" s="103">
        <v>1</v>
      </c>
      <c r="GY10">
        <f xml:space="preserve"> GU10 * ( ((GW10 - GV10) * 24 ) - GX10 )</f>
        <v>0</v>
      </c>
      <c r="HA10" s="119"/>
    </row>
    <row r="11" spans="1:209">
      <c r="A11" s="100">
        <f t="shared" si="0"/>
        <v>45667</v>
      </c>
      <c r="B11" s="101">
        <v>10</v>
      </c>
      <c r="C11" s="101">
        <v>8</v>
      </c>
      <c r="D11" s="101"/>
      <c r="E11" s="101">
        <f>IF(AND(ISNUMBER(B11), ISNUMBER(C11)), B11 * C11 - D11, 0)</f>
        <v>80</v>
      </c>
      <c r="F11" s="101">
        <f>SUM(E$2:E11)</f>
        <v>1791</v>
      </c>
      <c r="J11" t="s">
        <v>515</v>
      </c>
      <c r="K11">
        <v>2</v>
      </c>
      <c r="L11" s="102">
        <v>0.58333333333333337</v>
      </c>
      <c r="M11" s="102">
        <v>0.95833333333333337</v>
      </c>
      <c r="N11" s="103">
        <v>1</v>
      </c>
      <c r="O11">
        <f t="shared" si="1"/>
        <v>16</v>
      </c>
      <c r="R11" t="s">
        <v>515</v>
      </c>
      <c r="S11">
        <v>2</v>
      </c>
      <c r="T11" s="102">
        <v>0.58333333333333337</v>
      </c>
      <c r="U11" s="102">
        <v>0.95833333333333337</v>
      </c>
      <c r="V11" s="103">
        <v>1</v>
      </c>
      <c r="W11">
        <f xml:space="preserve"> S11 * ( ((U11 - T11) * 24 ) - V11 )</f>
        <v>16</v>
      </c>
      <c r="Z11" t="s">
        <v>515</v>
      </c>
      <c r="AA11">
        <v>2</v>
      </c>
      <c r="AB11" s="102">
        <v>0.58333333333333337</v>
      </c>
      <c r="AC11" s="102">
        <v>0.95833333333333337</v>
      </c>
      <c r="AD11" s="103">
        <v>1</v>
      </c>
      <c r="AE11">
        <f xml:space="preserve"> AA11 * ( ((AC11 - AB11) * 24 ) - AD11 )</f>
        <v>16</v>
      </c>
      <c r="AH11" t="s">
        <v>515</v>
      </c>
      <c r="AI11">
        <v>2</v>
      </c>
      <c r="AJ11" s="102">
        <v>0.58333333333333337</v>
      </c>
      <c r="AK11" s="102">
        <v>0.95833333333333337</v>
      </c>
      <c r="AL11" s="103">
        <v>1</v>
      </c>
      <c r="AM11">
        <f xml:space="preserve"> AI11 * ( ((AK11 - AJ11) * 24 ) - AL11 )</f>
        <v>16</v>
      </c>
      <c r="AP11" t="s">
        <v>515</v>
      </c>
      <c r="AQ11">
        <v>2</v>
      </c>
      <c r="AR11" s="102">
        <v>0.58333333333333337</v>
      </c>
      <c r="AS11" s="102">
        <v>0.95833333333333337</v>
      </c>
      <c r="AT11" s="103">
        <v>1</v>
      </c>
      <c r="AU11">
        <f xml:space="preserve"> AQ11 * ( ((AS11 - AR11) * 24 ) - AT11 )</f>
        <v>16</v>
      </c>
      <c r="AX11" t="s">
        <v>515</v>
      </c>
      <c r="AY11">
        <v>2</v>
      </c>
      <c r="AZ11" s="102">
        <v>0.5</v>
      </c>
      <c r="BA11" s="122">
        <v>0.95833333333333337</v>
      </c>
      <c r="BB11" s="103">
        <v>1</v>
      </c>
      <c r="BC11">
        <f xml:space="preserve"> AY11 * ( ((BA11 - AZ11) * 24 ) - BB11 )</f>
        <v>20</v>
      </c>
      <c r="BF11" t="s">
        <v>515</v>
      </c>
      <c r="BG11">
        <v>26</v>
      </c>
      <c r="BH11" s="102">
        <v>0.375</v>
      </c>
      <c r="BI11" s="102">
        <v>0.70833333333333337</v>
      </c>
      <c r="BJ11" s="103">
        <v>1</v>
      </c>
      <c r="BK11" s="130">
        <f xml:space="preserve"> BG11 * ( ((BI11 - BH11) * 24 ) - BJ11 )</f>
        <v>182</v>
      </c>
      <c r="BL11" s="127"/>
      <c r="BM11" s="119"/>
      <c r="BN11" t="s">
        <v>515</v>
      </c>
      <c r="BO11">
        <v>28</v>
      </c>
      <c r="BP11" s="102">
        <v>0.375</v>
      </c>
      <c r="BQ11" s="102">
        <v>0.70833333333333337</v>
      </c>
      <c r="BR11" s="103">
        <v>1</v>
      </c>
      <c r="BS11">
        <f xml:space="preserve"> BO11 * ( ((BQ11 - BP11) * 24 ) - BR11 )</f>
        <v>196</v>
      </c>
      <c r="BU11" s="119"/>
      <c r="BV11" t="s">
        <v>515</v>
      </c>
      <c r="BW11">
        <v>17</v>
      </c>
      <c r="BX11" s="102">
        <v>0.375</v>
      </c>
      <c r="BY11" s="102">
        <v>0.70833333333333337</v>
      </c>
      <c r="BZ11" s="103">
        <v>1</v>
      </c>
      <c r="CA11">
        <f xml:space="preserve"> BW11 * ( ((BY11 - BX11) * 24 ) - BZ11 )</f>
        <v>119</v>
      </c>
      <c r="CC11" s="119"/>
      <c r="CD11" t="s">
        <v>515</v>
      </c>
      <c r="CF11" s="102">
        <v>0.58333333333333337</v>
      </c>
      <c r="CG11" s="102">
        <v>0.95833333333333337</v>
      </c>
      <c r="CH11" s="103">
        <v>1</v>
      </c>
      <c r="CI11">
        <f xml:space="preserve"> CE11 * ( ((CG11 - CF11) * 24 ) - CH11 )</f>
        <v>0</v>
      </c>
      <c r="CJ11" t="s">
        <v>892</v>
      </c>
      <c r="CK11" s="119"/>
      <c r="CL11" t="s">
        <v>515</v>
      </c>
      <c r="CM11">
        <v>2</v>
      </c>
      <c r="CN11" s="102">
        <v>0.54166666666666663</v>
      </c>
      <c r="CO11" s="102">
        <v>0.95833333333333337</v>
      </c>
      <c r="CP11" s="103">
        <v>1</v>
      </c>
      <c r="CQ11">
        <f xml:space="preserve"> CM11 * ( ((CO11 - CN11) * 24 ) - CP11 )</f>
        <v>18.000000000000004</v>
      </c>
      <c r="CS11" s="119"/>
      <c r="CT11" t="s">
        <v>515</v>
      </c>
      <c r="CU11">
        <v>2</v>
      </c>
      <c r="CV11" s="102">
        <v>0.54166666666666663</v>
      </c>
      <c r="CW11" s="102">
        <v>0.95833333333333337</v>
      </c>
      <c r="CX11" s="103">
        <v>1</v>
      </c>
      <c r="CY11">
        <f xml:space="preserve"> CU11 * ( ((CW11 - CV11) * 24 ) - CX11 )</f>
        <v>18.000000000000004</v>
      </c>
      <c r="DA11" s="119"/>
      <c r="DB11" t="s">
        <v>515</v>
      </c>
      <c r="DD11" s="102">
        <v>0.54166666666666663</v>
      </c>
      <c r="DE11" s="102">
        <v>0.95833333333333337</v>
      </c>
      <c r="DF11" s="103">
        <v>1</v>
      </c>
      <c r="DG11">
        <f xml:space="preserve"> DC11 * ( ((DE11 - DD11) * 24 ) - DF11 )</f>
        <v>0</v>
      </c>
      <c r="DI11" s="119"/>
      <c r="DJ11" t="s">
        <v>515</v>
      </c>
      <c r="DK11">
        <v>2</v>
      </c>
      <c r="DL11" s="102">
        <v>0.54166666666666663</v>
      </c>
      <c r="DM11" s="102">
        <v>0.95833333333333337</v>
      </c>
      <c r="DN11" s="103">
        <v>1</v>
      </c>
      <c r="DO11">
        <f xml:space="preserve"> DK11 * ( ((DM11 - DL11) * 24 ) - DN11 )</f>
        <v>18.000000000000004</v>
      </c>
      <c r="DQ11" s="119"/>
      <c r="DR11" t="s">
        <v>515</v>
      </c>
      <c r="DS11">
        <v>2</v>
      </c>
      <c r="DT11" s="102">
        <v>0.54166666666666663</v>
      </c>
      <c r="DU11" s="102">
        <v>0.95833333333333337</v>
      </c>
      <c r="DV11" s="103">
        <v>1</v>
      </c>
      <c r="DW11">
        <f xml:space="preserve"> DS11 * ( ((DU11 - DT11) * 24 ) - DV11 )</f>
        <v>18.000000000000004</v>
      </c>
      <c r="DY11" s="119"/>
      <c r="DZ11" t="s">
        <v>515</v>
      </c>
      <c r="EA11">
        <v>2</v>
      </c>
      <c r="EB11" s="102">
        <v>0.54166666666666663</v>
      </c>
      <c r="EC11" s="102">
        <v>0.95833333333333337</v>
      </c>
      <c r="ED11" s="103">
        <v>1</v>
      </c>
      <c r="EE11">
        <f xml:space="preserve"> EA11 * ( ((EC11 - EB11) * 24 ) - ED11 )</f>
        <v>18.000000000000004</v>
      </c>
      <c r="EG11" s="119"/>
      <c r="EH11" t="s">
        <v>515</v>
      </c>
      <c r="EI11">
        <v>2</v>
      </c>
      <c r="EJ11" s="102">
        <v>0.54166666666666663</v>
      </c>
      <c r="EK11" s="102">
        <v>0.95833333333333337</v>
      </c>
      <c r="EL11" s="103">
        <v>1</v>
      </c>
      <c r="EM11">
        <f xml:space="preserve"> EI11 * ( ((EK11 - EJ11) * 24 ) - EL11 )</f>
        <v>18.000000000000004</v>
      </c>
      <c r="EO11" s="119"/>
      <c r="EP11" t="s">
        <v>515</v>
      </c>
      <c r="EQ11">
        <v>1</v>
      </c>
      <c r="ER11" s="102">
        <v>0.58333333333333337</v>
      </c>
      <c r="ES11" s="102">
        <v>0.95833333333333337</v>
      </c>
      <c r="ET11" s="103">
        <v>1</v>
      </c>
      <c r="EU11">
        <f xml:space="preserve"> EQ11 * ( ((ES11 - ER11) * 24 ) - ET11 )</f>
        <v>8</v>
      </c>
      <c r="EW11" s="119"/>
      <c r="EX11" t="s">
        <v>515</v>
      </c>
      <c r="EY11">
        <v>2</v>
      </c>
      <c r="EZ11" s="102">
        <v>0.45833333333333331</v>
      </c>
      <c r="FA11" s="102">
        <v>0.95833333333333337</v>
      </c>
      <c r="FB11" s="103">
        <v>1</v>
      </c>
      <c r="FC11">
        <f xml:space="preserve"> EY11 * ( ((FA11 - EZ11) * 24 ) - FB11 )</f>
        <v>22</v>
      </c>
      <c r="FE11" s="119"/>
      <c r="FF11" t="s">
        <v>515</v>
      </c>
      <c r="FG11">
        <v>2</v>
      </c>
      <c r="FH11" s="102">
        <v>0.79166666666666663</v>
      </c>
      <c r="FI11" s="102">
        <v>0.875</v>
      </c>
      <c r="FJ11" s="103">
        <v>0</v>
      </c>
      <c r="FK11">
        <f xml:space="preserve"> FG11 * ( ((FI11 - FH11) * 24 ) - FJ11 )</f>
        <v>4.0000000000000018</v>
      </c>
      <c r="FM11" s="119"/>
      <c r="FN11" t="s">
        <v>515</v>
      </c>
      <c r="FO11">
        <v>2</v>
      </c>
      <c r="FP11" s="102">
        <v>0.45833333333333331</v>
      </c>
      <c r="FQ11" s="102">
        <v>0.95833333333333337</v>
      </c>
      <c r="FR11" s="103">
        <v>1</v>
      </c>
      <c r="FS11">
        <f xml:space="preserve"> FO11 * ( ((FQ11 - FP11) * 24 ) - FR11 )</f>
        <v>22</v>
      </c>
      <c r="FU11" s="119"/>
      <c r="FV11" t="s">
        <v>515</v>
      </c>
      <c r="FW11">
        <v>1</v>
      </c>
      <c r="FX11" s="102">
        <v>0.45833333333333331</v>
      </c>
      <c r="FY11" s="102">
        <v>0.95833333333333337</v>
      </c>
      <c r="FZ11" s="103">
        <v>1</v>
      </c>
      <c r="GA11">
        <f xml:space="preserve"> FW11 * ( ((FY11 - FX11) * 24 ) - FZ11 )</f>
        <v>11</v>
      </c>
      <c r="GC11" s="119"/>
      <c r="GD11" t="s">
        <v>515</v>
      </c>
      <c r="GE11">
        <v>2</v>
      </c>
      <c r="GF11" s="102">
        <v>0.45833333333333331</v>
      </c>
      <c r="GG11" s="102">
        <v>0.95833333333333337</v>
      </c>
      <c r="GH11" s="103">
        <v>1</v>
      </c>
      <c r="GI11">
        <f xml:space="preserve"> GE11 * ( ((GG11 - GF11) * 24 ) - GH11 )</f>
        <v>22</v>
      </c>
      <c r="GK11" s="119"/>
      <c r="GL11" t="s">
        <v>515</v>
      </c>
      <c r="GM11">
        <v>24</v>
      </c>
      <c r="GN11" s="102">
        <v>0.25</v>
      </c>
      <c r="GO11" s="102">
        <v>0.75</v>
      </c>
      <c r="GP11" s="103">
        <v>1</v>
      </c>
      <c r="GQ11">
        <f xml:space="preserve"> GM11 * ( ((GO11 - GN11) * 24 ) - GP11 )</f>
        <v>264</v>
      </c>
      <c r="GS11" s="119"/>
      <c r="GT11" t="s">
        <v>515</v>
      </c>
      <c r="GU11">
        <v>18</v>
      </c>
      <c r="GV11" s="102">
        <v>0.25</v>
      </c>
      <c r="GW11" s="102">
        <v>0.75</v>
      </c>
      <c r="GX11" s="103">
        <v>1</v>
      </c>
      <c r="GY11">
        <f xml:space="preserve"> GU11 * ( ((GW11 - GV11) * 24 ) - GX11 )</f>
        <v>198</v>
      </c>
      <c r="HA11" s="119"/>
    </row>
    <row r="12" spans="1:209">
      <c r="A12" s="100">
        <f t="shared" si="0"/>
        <v>45668</v>
      </c>
      <c r="B12" s="101">
        <v>17</v>
      </c>
      <c r="C12" s="101">
        <v>8</v>
      </c>
      <c r="D12" s="101">
        <v>0</v>
      </c>
      <c r="E12" s="101">
        <f t="shared" ref="E12:E17" si="2">IF(AND(ISNUMBER(B12), ISNUMBER(C12)), B12 * C12 - D12, 0)+3</f>
        <v>139</v>
      </c>
      <c r="F12" s="101">
        <f>SUM(E$2:E12)</f>
        <v>1930</v>
      </c>
      <c r="J12" t="s">
        <v>516</v>
      </c>
      <c r="K12">
        <v>1</v>
      </c>
      <c r="L12" s="102">
        <v>0.29166666666666669</v>
      </c>
      <c r="M12" s="102">
        <v>0.79166666666666663</v>
      </c>
      <c r="N12" s="103">
        <v>1</v>
      </c>
      <c r="O12">
        <f t="shared" si="1"/>
        <v>10.999999999999998</v>
      </c>
      <c r="R12" t="s">
        <v>441</v>
      </c>
      <c r="S12">
        <v>1</v>
      </c>
      <c r="T12" s="102">
        <v>0.29166666666666669</v>
      </c>
      <c r="U12" s="102">
        <v>0.79166666666666663</v>
      </c>
      <c r="V12" s="103">
        <v>1</v>
      </c>
      <c r="W12">
        <f xml:space="preserve"> S12 * ( ((U12 - T12) * 24 ) - V12 )</f>
        <v>10.999999999999998</v>
      </c>
      <c r="Z12" t="s">
        <v>441</v>
      </c>
      <c r="AA12">
        <v>1</v>
      </c>
      <c r="AB12" s="102">
        <v>0.29166666666666669</v>
      </c>
      <c r="AC12" s="102">
        <v>0.79166666666666663</v>
      </c>
      <c r="AD12" s="103">
        <v>1</v>
      </c>
      <c r="AE12">
        <f xml:space="preserve"> AA12 * ( ((AC12 - AB12) * 24 ) - AD12 )</f>
        <v>10.999999999999998</v>
      </c>
      <c r="AH12" t="s">
        <v>441</v>
      </c>
      <c r="AI12">
        <v>1</v>
      </c>
      <c r="AJ12" s="102">
        <v>0.29166666666666669</v>
      </c>
      <c r="AK12" s="102">
        <v>0.79166666666666663</v>
      </c>
      <c r="AL12" s="103">
        <v>1</v>
      </c>
      <c r="AM12">
        <f xml:space="preserve"> AI12 * ( ((AK12 - AJ12) * 24 ) - AL12 )</f>
        <v>10.999999999999998</v>
      </c>
      <c r="AP12" t="s">
        <v>441</v>
      </c>
      <c r="AQ12">
        <v>1</v>
      </c>
      <c r="AR12" s="102">
        <v>0.29166666666666669</v>
      </c>
      <c r="AS12" s="102">
        <v>0.79166666666666663</v>
      </c>
      <c r="AT12" s="103">
        <v>1</v>
      </c>
      <c r="AU12">
        <f xml:space="preserve"> AQ12 * ( ((AS12 - AR12) * 24 ) - AT12 )</f>
        <v>10.999999999999998</v>
      </c>
      <c r="AX12" t="s">
        <v>441</v>
      </c>
      <c r="AZ12" s="102">
        <v>0.29166666666666669</v>
      </c>
      <c r="BA12" s="102">
        <v>0.79166666666666663</v>
      </c>
      <c r="BB12" s="103">
        <v>1</v>
      </c>
      <c r="BC12">
        <f xml:space="preserve"> AY12 * ( ((BA12 - AZ12) * 24 ) - BB12 )</f>
        <v>0</v>
      </c>
      <c r="BF12" t="s">
        <v>516</v>
      </c>
      <c r="BH12" s="102">
        <v>0.29166666666666669</v>
      </c>
      <c r="BI12" s="102">
        <v>0.79166666666666663</v>
      </c>
      <c r="BJ12" s="103">
        <v>1</v>
      </c>
      <c r="BK12" s="130">
        <f xml:space="preserve"> BG12 * ( ((BI12 - BH12) * 24 ) - BJ12 )</f>
        <v>0</v>
      </c>
      <c r="BL12" s="127"/>
      <c r="BM12" s="119"/>
      <c r="BN12" t="s">
        <v>441</v>
      </c>
      <c r="BP12" s="102">
        <v>0.29166666666666669</v>
      </c>
      <c r="BQ12" s="102">
        <v>0.79166666666666663</v>
      </c>
      <c r="BR12" s="103">
        <v>1</v>
      </c>
      <c r="BS12">
        <f xml:space="preserve"> BO12 * ( ((BQ12 - BP12) * 24 ) - BR12 )</f>
        <v>0</v>
      </c>
      <c r="BU12" s="119"/>
      <c r="BV12" t="s">
        <v>441</v>
      </c>
      <c r="BX12" s="102">
        <v>0.29166666666666669</v>
      </c>
      <c r="BY12" s="102">
        <v>0.79166666666666663</v>
      </c>
      <c r="BZ12" s="103">
        <v>1</v>
      </c>
      <c r="CA12">
        <f xml:space="preserve"> BW12 * ( ((BY12 - BX12) * 24 ) - BZ12 )</f>
        <v>0</v>
      </c>
      <c r="CC12" s="119"/>
      <c r="CD12" t="s">
        <v>441</v>
      </c>
      <c r="CF12" s="102">
        <v>0.29166666666666669</v>
      </c>
      <c r="CG12" s="102">
        <v>0.79166666666666663</v>
      </c>
      <c r="CH12" s="103">
        <v>1</v>
      </c>
      <c r="CI12">
        <f xml:space="preserve"> CE12 * ( ((CG12 - CF12) * 24 ) - CH12 )</f>
        <v>0</v>
      </c>
      <c r="CK12" s="119"/>
      <c r="CL12" t="s">
        <v>441</v>
      </c>
      <c r="CN12" s="102">
        <v>0.29166666666666669</v>
      </c>
      <c r="CO12" s="102">
        <v>0.79166666666666663</v>
      </c>
      <c r="CP12" s="103">
        <v>1</v>
      </c>
      <c r="CQ12">
        <f xml:space="preserve"> CM12 * ( ((CO12 - CN12) * 24 ) - CP12 )</f>
        <v>0</v>
      </c>
      <c r="CS12" s="119"/>
      <c r="CT12" t="s">
        <v>441</v>
      </c>
      <c r="CV12" s="102">
        <v>0.29166666666666669</v>
      </c>
      <c r="CW12" s="102">
        <v>0.79166666666666663</v>
      </c>
      <c r="CX12" s="103">
        <v>1</v>
      </c>
      <c r="CY12">
        <f xml:space="preserve"> CU12 * ( ((CW12 - CV12) * 24 ) - CX12 )</f>
        <v>0</v>
      </c>
      <c r="DA12" s="119"/>
      <c r="DB12" t="s">
        <v>441</v>
      </c>
      <c r="DD12" s="102">
        <v>0.29166666666666669</v>
      </c>
      <c r="DE12" s="102">
        <v>0.79166666666666663</v>
      </c>
      <c r="DF12" s="103">
        <v>1</v>
      </c>
      <c r="DG12">
        <f xml:space="preserve"> DC12 * ( ((DE12 - DD12) * 24 ) - DF12 )</f>
        <v>0</v>
      </c>
      <c r="DI12" s="119"/>
      <c r="DJ12" t="s">
        <v>441</v>
      </c>
      <c r="DK12">
        <v>1</v>
      </c>
      <c r="DL12" s="102">
        <v>0.29166666666666669</v>
      </c>
      <c r="DM12" s="102">
        <v>0.79166666666666663</v>
      </c>
      <c r="DN12" s="103">
        <v>1</v>
      </c>
      <c r="DO12">
        <f xml:space="preserve"> DK12 * ( ((DM12 - DL12) * 24 ) - DN12 )</f>
        <v>10.999999999999998</v>
      </c>
      <c r="DQ12" s="119"/>
      <c r="DR12" t="s">
        <v>441</v>
      </c>
      <c r="DS12">
        <v>1</v>
      </c>
      <c r="DT12" s="102">
        <v>0.29166666666666669</v>
      </c>
      <c r="DU12" s="102">
        <v>0.79166666666666663</v>
      </c>
      <c r="DV12" s="103">
        <v>1</v>
      </c>
      <c r="DW12">
        <f xml:space="preserve"> DS12 * ( ((DU12 - DT12) * 24 ) - DV12 )</f>
        <v>10.999999999999998</v>
      </c>
      <c r="DY12" s="119"/>
      <c r="DZ12" t="s">
        <v>441</v>
      </c>
      <c r="EB12" s="102">
        <v>0.33333333333333331</v>
      </c>
      <c r="EC12" s="102">
        <v>0.79166666666666663</v>
      </c>
      <c r="ED12" s="103">
        <v>1</v>
      </c>
      <c r="EE12">
        <f xml:space="preserve"> EA12 * ( ((EC12 - EB12) * 24 ) - ED12 )</f>
        <v>0</v>
      </c>
      <c r="EG12" s="119"/>
      <c r="EH12" t="s">
        <v>441</v>
      </c>
      <c r="EI12">
        <v>1</v>
      </c>
      <c r="EJ12" s="102">
        <v>0.29166666666666669</v>
      </c>
      <c r="EK12" s="102">
        <v>0.75</v>
      </c>
      <c r="EL12" s="103">
        <v>1</v>
      </c>
      <c r="EM12">
        <f xml:space="preserve"> EI12 * ( ((EK12 - EJ12) * 24 ) - EL12 )</f>
        <v>10</v>
      </c>
      <c r="EO12" s="119"/>
      <c r="EP12" t="s">
        <v>441</v>
      </c>
      <c r="EQ12">
        <v>1</v>
      </c>
      <c r="ER12" s="102">
        <v>0.45833333333333331</v>
      </c>
      <c r="ES12" s="102">
        <v>0.95833333333333337</v>
      </c>
      <c r="ET12" s="103">
        <v>1</v>
      </c>
      <c r="EU12">
        <f xml:space="preserve"> EQ12 * ( ((ES12 - ER12) * 24 ) - ET12 )</f>
        <v>11</v>
      </c>
      <c r="EW12" s="119"/>
      <c r="EX12" t="s">
        <v>441</v>
      </c>
      <c r="EY12">
        <v>1</v>
      </c>
      <c r="EZ12" s="102">
        <v>0.33333333333333331</v>
      </c>
      <c r="FA12" s="102">
        <v>0.79166666666666663</v>
      </c>
      <c r="FB12" s="103">
        <v>1</v>
      </c>
      <c r="FC12">
        <f xml:space="preserve"> EY12 * ( ((FA12 - EZ12) * 24 ) - FB12 )</f>
        <v>10</v>
      </c>
      <c r="FE12" s="119"/>
      <c r="FF12" t="s">
        <v>441</v>
      </c>
      <c r="FH12" s="102">
        <v>0.33333333333333331</v>
      </c>
      <c r="FI12" s="102">
        <v>0.79166666666666663</v>
      </c>
      <c r="FJ12" s="103">
        <v>1</v>
      </c>
      <c r="FK12">
        <f xml:space="preserve"> FG12 * ( ((FI12 - FH12) * 24 ) - FJ12 )</f>
        <v>0</v>
      </c>
      <c r="FM12" s="119"/>
      <c r="FN12" t="s">
        <v>441</v>
      </c>
      <c r="FO12">
        <v>1</v>
      </c>
      <c r="FP12" s="102">
        <v>0.33333333333333331</v>
      </c>
      <c r="FQ12" s="102">
        <v>0.99930555555555556</v>
      </c>
      <c r="FR12" s="103">
        <v>1</v>
      </c>
      <c r="FS12" s="101">
        <f xml:space="preserve"> FO12 * ( ((FQ12 - FP12) * 24 ) - FR12 )</f>
        <v>14.983333333333333</v>
      </c>
      <c r="FU12" s="119"/>
      <c r="FV12" t="s">
        <v>441</v>
      </c>
      <c r="FW12">
        <v>1</v>
      </c>
      <c r="FX12" s="102">
        <v>0.33333333333333331</v>
      </c>
      <c r="FY12" s="102">
        <v>0.79166666666666663</v>
      </c>
      <c r="FZ12" s="103">
        <v>1</v>
      </c>
      <c r="GA12">
        <f xml:space="preserve"> FW12 * ( ((FY12 - FX12) * 24 ) - FZ12 )</f>
        <v>10</v>
      </c>
      <c r="GC12" s="119"/>
      <c r="GD12" t="s">
        <v>441</v>
      </c>
      <c r="GE12">
        <v>1</v>
      </c>
      <c r="GF12" s="102">
        <v>0.33333333333333331</v>
      </c>
      <c r="GG12" s="102">
        <v>0.79166666666666663</v>
      </c>
      <c r="GH12" s="103">
        <v>1</v>
      </c>
      <c r="GI12">
        <f xml:space="preserve"> GE12 * ( ((GG12 - GF12) * 24 ) - GH12 )</f>
        <v>10</v>
      </c>
      <c r="GK12" s="119"/>
      <c r="GL12" t="s">
        <v>441</v>
      </c>
      <c r="GM12">
        <v>1</v>
      </c>
      <c r="GN12" s="102">
        <v>0.20833333333333334</v>
      </c>
      <c r="GO12" s="102">
        <v>0.79166666666666663</v>
      </c>
      <c r="GP12" s="103">
        <v>1</v>
      </c>
      <c r="GQ12">
        <f xml:space="preserve"> GM12 * ( ((GO12 - GN12) * 24 ) - GP12 )</f>
        <v>12.999999999999998</v>
      </c>
      <c r="GS12" s="119"/>
      <c r="GT12" t="s">
        <v>441</v>
      </c>
      <c r="GU12">
        <v>1</v>
      </c>
      <c r="GV12" s="102">
        <v>0.20833333333333334</v>
      </c>
      <c r="GW12" s="102">
        <v>0.79166666666666663</v>
      </c>
      <c r="GX12" s="103">
        <v>1</v>
      </c>
      <c r="GY12">
        <f xml:space="preserve"> GU12 * ( ((GW12 - GV12) * 24 ) - GX12 )</f>
        <v>12.999999999999998</v>
      </c>
      <c r="HA12" s="119"/>
    </row>
    <row r="13" spans="1:209">
      <c r="A13" s="100">
        <f t="shared" si="0"/>
        <v>45669</v>
      </c>
      <c r="B13" s="101">
        <v>27</v>
      </c>
      <c r="C13" s="101">
        <v>8</v>
      </c>
      <c r="D13" s="101">
        <v>0</v>
      </c>
      <c r="E13" s="101">
        <f t="shared" si="2"/>
        <v>219</v>
      </c>
      <c r="F13" s="101">
        <f>SUM(E$2:E13)</f>
        <v>2149</v>
      </c>
      <c r="J13" t="s">
        <v>441</v>
      </c>
      <c r="K13">
        <v>1</v>
      </c>
      <c r="L13" s="102">
        <v>0.27083333333333331</v>
      </c>
      <c r="M13" s="102">
        <v>0.64583333333333337</v>
      </c>
      <c r="N13" s="103">
        <v>1</v>
      </c>
      <c r="O13">
        <f t="shared" si="1"/>
        <v>8.0000000000000018</v>
      </c>
      <c r="S13">
        <f>SUBTOTAL(109,Table1214161718192023152224[Number of employees])</f>
        <v>27</v>
      </c>
      <c r="T13" s="102"/>
      <c r="U13" s="102"/>
      <c r="V13" s="103"/>
      <c r="W13">
        <f>SUBTOTAL(109,Table1214161718192023152224[Hours worked])</f>
        <v>219.00000000000003</v>
      </c>
      <c r="AA13">
        <f>SUBTOTAL(109,Table1214161718192023152224252627283233373839[Number of employees])</f>
        <v>30</v>
      </c>
      <c r="AB13" s="102"/>
      <c r="AC13" s="102"/>
      <c r="AD13" s="103"/>
      <c r="AE13">
        <f>SUBTOTAL(109,Table1214161718192023152224252627283233373839[Hours worked])</f>
        <v>242.99999999999994</v>
      </c>
      <c r="AI13">
        <f>SUBTOTAL(109,Table121416171819202315222425262728323337383940213435364243444549[Number of employees])</f>
        <v>28</v>
      </c>
      <c r="AJ13" s="102"/>
      <c r="AK13" s="102"/>
      <c r="AL13" s="103"/>
      <c r="AM13">
        <f>SUBTOTAL(109,Table121416171819202315222425262728323337383940213435364243444549[Hours worked])</f>
        <v>227.00000000000006</v>
      </c>
      <c r="AQ13">
        <f>SUBTOTAL(109,Table121416171819202315222425262728323337383940213435364243444549414750545851557[Number of employees])</f>
        <v>32</v>
      </c>
      <c r="AR13" s="102"/>
      <c r="AS13" s="102"/>
      <c r="AT13" s="103"/>
      <c r="AU13">
        <f>SUBTOTAL(109,Table121416171819202315222425262728323337383940213435364243444549414750545851557[Hours worked])</f>
        <v>258.99999999999994</v>
      </c>
      <c r="AY13">
        <f>SUBTOTAL(109,Table1214161718192023152224252627283233373839402134353642434445494147505458515568[Number of employees])</f>
        <v>27</v>
      </c>
      <c r="AZ13" s="102"/>
      <c r="BA13" s="102"/>
      <c r="BB13" s="103"/>
      <c r="BC13">
        <f>SUBTOTAL(109,Table1214161718192023152224252627283233373839402134353642434445494147505458515568[Hours worked])</f>
        <v>270</v>
      </c>
      <c r="BG13">
        <f>SUBTOTAL(109,Table12141617181920231522242526272832333738394021343536424344454941475054585155787677[Number of employees])</f>
        <v>29</v>
      </c>
      <c r="BH13" s="102"/>
      <c r="BI13" s="102"/>
      <c r="BJ13" s="103"/>
      <c r="BK13">
        <f>SUBTOTAL(109,Table12141617181920231522242526272832333738394021343536424344454941475054585155787677[Hours worked])</f>
        <v>203</v>
      </c>
      <c r="BL13" s="127"/>
      <c r="BM13" s="119"/>
      <c r="BO13">
        <f>SUBTOTAL(109,Table1214161718192023152224252627283233373839402134353642434445494147505458515578767788[Number of employees])</f>
        <v>30</v>
      </c>
      <c r="BP13" s="102"/>
      <c r="BQ13" s="102"/>
      <c r="BR13" s="103"/>
      <c r="BS13">
        <f>SUBTOTAL(109,Table1214161718192023152224252627283233373839402134353642434445494147505458515578767788[Hours worked])</f>
        <v>212</v>
      </c>
      <c r="BU13" s="119"/>
      <c r="BW13">
        <f>SUBTOTAL(109,Table1214161718192023152224252627283233373839402134353642434445494147505458515578767798[Number of employees])</f>
        <v>19</v>
      </c>
      <c r="BX13" s="102"/>
      <c r="BY13" s="102"/>
      <c r="BZ13" s="103"/>
      <c r="CA13">
        <f>SUBTOTAL(109,Table1214161718192023152224252627283233373839402134353642434445494147505458515578767798[Hours worked])</f>
        <v>135</v>
      </c>
      <c r="CC13" s="119"/>
      <c r="CE13">
        <f>SUBTOTAL(109,Table12141617181920231522242526272832333738394021343536424344454941475054585155109[Number of employees])</f>
        <v>3</v>
      </c>
      <c r="CF13" s="102"/>
      <c r="CG13" s="102"/>
      <c r="CH13" s="103"/>
      <c r="CI13">
        <f>SUBTOTAL(109,Table12141617181920231522242526272832333738394021343536424344454941475054585155109[Hours worked])</f>
        <v>24.000000000000007</v>
      </c>
      <c r="CK13" s="119"/>
      <c r="CM13">
        <f>SUBTOTAL(109,Table12141617181920231522242526272832333738394021343536424344454941475054585155109110111113115119120121122123[Number of employees])</f>
        <v>26</v>
      </c>
      <c r="CN13" s="102"/>
      <c r="CO13" s="102"/>
      <c r="CP13" s="103"/>
      <c r="CQ13">
        <f>SUBTOTAL(109,Table12141617181920231522242526272832333738394021343536424344454941475054585155109110111113115119120121122123[Hours worked])</f>
        <v>229.99999999999997</v>
      </c>
      <c r="CS13" s="119"/>
      <c r="CU13">
        <f>SUBTOTAL(109,Table12141617181920231522242526272832333738394021343536424344454941475054585155109110111113115119120121122123124125126127128129130131132133[Number of employees])</f>
        <v>27</v>
      </c>
      <c r="CV13" s="102"/>
      <c r="CW13" s="102"/>
      <c r="CX13" s="103"/>
      <c r="CY13">
        <f>SUBTOTAL(109,Table12141617181920231522242526272832333738394021343536424344454941475054585155109110111113115119120121122123124125126127128129130131132133[Hours worked])</f>
        <v>221.99999999999997</v>
      </c>
      <c r="DA13" s="119"/>
      <c r="DC13">
        <f>SUBTOTAL(109,Table12141617181920231522242526272832333738394021343536424344454941475054585155109110111113115119120121122123117[Number of employees])</f>
        <v>0</v>
      </c>
      <c r="DD13" s="102"/>
      <c r="DE13" s="102"/>
      <c r="DF13" s="103"/>
      <c r="DG13">
        <f>SUBTOTAL(109,Table12141617181920231522242526272832333738394021343536424344454941475054585155109110111113115119120121122123117[Hours worked])</f>
        <v>0</v>
      </c>
      <c r="DI13" s="119"/>
      <c r="DK13">
        <f>SUBTOTAL(109,Table12141617181920231522242526272832333738394021343536424344454941475054585155109110111113115119120121122123117151[Number of employees])</f>
        <v>26</v>
      </c>
      <c r="DL13" s="102"/>
      <c r="DM13" s="102"/>
      <c r="DN13" s="103"/>
      <c r="DO13">
        <f>SUBTOTAL(109,Table12141617181920231522242526272832333738394021343536424344454941475054585155109110111113115119120121122123117151[Hours worked])</f>
        <v>212.99999999999997</v>
      </c>
      <c r="DQ13" s="119"/>
      <c r="DS13">
        <f>SUBTOTAL(109,Table12141617181920231522242526272832333738394021343536424344454941475054585155109110111113115119120121122123117161[Number of employees])</f>
        <v>25</v>
      </c>
      <c r="DT13" s="102"/>
      <c r="DU13" s="102"/>
      <c r="DV13" s="103"/>
      <c r="DW13">
        <f>SUBTOTAL(109,Table12141617181920231522242526272832333738394021343536424344454941475054585155109110111113115119120121122123117161[Hours worked])</f>
        <v>204.99999999999997</v>
      </c>
      <c r="DY13" s="119"/>
      <c r="EA13">
        <f>SUBTOTAL(109,Table1214161718192023152224252627283233373839402134353642434445494147505458515510911011111311511912012112231160180[Number of employees])</f>
        <v>25</v>
      </c>
      <c r="EB13" s="102"/>
      <c r="EC13" s="102"/>
      <c r="ED13" s="103"/>
      <c r="EE13">
        <f>SUBTOTAL(109,Table1214161718192023152224252627283233373839402134353642434445494147505458515510911011111311511912012112231160180[Hours worked])</f>
        <v>204.99999999999997</v>
      </c>
      <c r="EG13" s="119"/>
      <c r="EI13">
        <f>SUBTOTAL(109,Table1214161718192023152224252627283233373839402134353642434445494147505458515510911011111311511912012112231160180190[Number of employees])</f>
        <v>25</v>
      </c>
      <c r="EJ13" s="102"/>
      <c r="EK13" s="102"/>
      <c r="EL13" s="103"/>
      <c r="EM13">
        <f>SUBTOTAL(109,Table1214161718192023152224252627283233373839402134353642434445494147505458515510911011111311511912012112231160180190[Hours worked])</f>
        <v>206.99999999999997</v>
      </c>
      <c r="EO13" s="119"/>
      <c r="EQ13">
        <f>SUBTOTAL(109,Table1214161718192023152224252627283233373839402134353642434445494147505458515510911011111311511912012112231160180190200[Number of employees])</f>
        <v>23</v>
      </c>
      <c r="ER13" s="102"/>
      <c r="ES13" s="102"/>
      <c r="ET13" s="103"/>
      <c r="EU13">
        <f>SUBTOTAL(109,Table1214161718192023152224252627283233373839402134353642434445494147505458515510911011111311511912012112231160180190200[Hours worked])</f>
        <v>189.49999999999997</v>
      </c>
      <c r="EW13" s="119"/>
      <c r="EY13">
        <f>SUBTOTAL(109,Table1214161718192023152224252627283233373839402134353642434445494147505458515510911011111311511912012112231160180210[Number of employees])</f>
        <v>23</v>
      </c>
      <c r="EZ13" s="102"/>
      <c r="FA13" s="102"/>
      <c r="FB13" s="103"/>
      <c r="FC13">
        <f>SUBTOTAL(109,Table1214161718192023152224252627283233373839402134353642434445494147505458515510911011111311511912012112231160180210[Hours worked])</f>
        <v>192</v>
      </c>
      <c r="FE13" s="119"/>
      <c r="FG13">
        <f>SUBTOTAL(109,Table1214161718192023152224252627283233373839402134353642434445494147505458515510911011111311511912012112231160180210229[Number of employees])</f>
        <v>5</v>
      </c>
      <c r="FH13" s="102"/>
      <c r="FI13" s="102"/>
      <c r="FJ13" s="103"/>
      <c r="FK13">
        <f>SUBTOTAL(109,Table1214161718192023152224252627283233373839402134353642434445494147505458515510911011111311511912012112231160180210229[Hours worked])</f>
        <v>13.999999999999998</v>
      </c>
      <c r="FM13" s="119"/>
      <c r="FO13">
        <f>SUBTOTAL(109,Table1214161718192023152224252627283233373839402134353642434445494147505458515510911011111311511912012112231160180210229239[Number of employees])</f>
        <v>26</v>
      </c>
      <c r="FP13" s="102"/>
      <c r="FQ13" s="102"/>
      <c r="FR13" s="103"/>
      <c r="FS13" s="101">
        <f>SUBTOTAL(109,Table1214161718192023152224252627283233373839402134353642434445494147505458515510911011111311511912012112231160180210229239[Hours worked])</f>
        <v>220.98333333333332</v>
      </c>
      <c r="FU13" s="119"/>
      <c r="FW13">
        <f>SUBTOTAL(109,Table1214161718192023152224252627283233373839402134353642434445494147505458515510911011111311511912012112231160180210229239249[Number of employees])</f>
        <v>24</v>
      </c>
      <c r="FX13" s="102"/>
      <c r="FY13" s="102"/>
      <c r="FZ13" s="103"/>
      <c r="GA13">
        <f>SUBTOTAL(109,Table1214161718192023152224252627283233373839402134353642434445494147505458515510911011111311511912012112231160180210229239249[Hours worked])</f>
        <v>197</v>
      </c>
      <c r="GC13" s="119"/>
      <c r="GE13">
        <f>SUBTOTAL(109,Table1214161718192023152224252627283233373839402134353642434445494147505458515510911011111311511912012112231160180210229239249259[Number of employees])</f>
        <v>25</v>
      </c>
      <c r="GF13" s="102"/>
      <c r="GG13" s="102"/>
      <c r="GH13" s="103"/>
      <c r="GI13">
        <f>SUBTOTAL(109,Table1214161718192023152224252627283233373839402134353642434445494147505458515510911011111311511912012112231160180210229239249259[Hours worked])</f>
        <v>208</v>
      </c>
      <c r="GK13" s="119"/>
      <c r="GM13">
        <f>SUBTOTAL(109,Table1214161718192023152224252627283233373839402134353642434445494147505458515510911011111311511912012112231160180210229239249259274[Number of employees])</f>
        <v>25</v>
      </c>
      <c r="GN13" s="102"/>
      <c r="GO13" s="102"/>
      <c r="GP13" s="103"/>
      <c r="GQ13">
        <f>SUBTOTAL(109,Table1214161718192023152224252627283233373839402134353642434445494147505458515510911011111311511912012112231160180210229239249259274[Hours worked])</f>
        <v>277</v>
      </c>
      <c r="GS13" s="119"/>
      <c r="GU13">
        <f>SUBTOTAL(109,Table1214161718192023152224252627283233373839402134353642434445494147505458515510911011111311511912012112231160180210229239249259274284[Number of employees])</f>
        <v>20</v>
      </c>
      <c r="GV13" s="102"/>
      <c r="GW13" s="102"/>
      <c r="GX13" s="103"/>
      <c r="GY13">
        <f>SUBTOTAL(109,Table1214161718192023152224252627283233373839402134353642434445494147505458515510911011111311511912012112231160180210229239249259274284[Hours worked])</f>
        <v>221</v>
      </c>
      <c r="HA13" s="119"/>
    </row>
    <row r="14" spans="1:209">
      <c r="A14" s="100">
        <f t="shared" si="0"/>
        <v>45670</v>
      </c>
      <c r="B14" s="101">
        <v>28</v>
      </c>
      <c r="C14" s="101">
        <v>8</v>
      </c>
      <c r="D14" s="101">
        <v>0</v>
      </c>
      <c r="E14" s="101">
        <f t="shared" si="2"/>
        <v>227</v>
      </c>
      <c r="F14" s="101">
        <f>SUM(E$2:E14)</f>
        <v>2376</v>
      </c>
      <c r="J14" t="s">
        <v>384</v>
      </c>
      <c r="L14" s="102"/>
      <c r="M14" s="102"/>
      <c r="N14" s="103"/>
      <c r="O14" s="101">
        <f t="shared" si="1"/>
        <v>0</v>
      </c>
      <c r="R14" s="119"/>
      <c r="S14" s="119"/>
      <c r="T14" s="119"/>
      <c r="U14" s="119"/>
      <c r="V14" s="119"/>
      <c r="W14" s="119"/>
      <c r="X14" s="119"/>
      <c r="Z14" s="119"/>
      <c r="AA14" s="119"/>
      <c r="AB14" s="119"/>
      <c r="AC14" s="119"/>
      <c r="AD14" s="119"/>
      <c r="AE14" s="119"/>
      <c r="AF14" s="119"/>
      <c r="AH14" s="119"/>
      <c r="AI14" s="119"/>
      <c r="AJ14" s="119"/>
      <c r="AK14" s="119"/>
      <c r="AL14" s="119"/>
      <c r="AM14" s="119"/>
      <c r="AN14" s="119"/>
      <c r="AP14" s="119"/>
      <c r="AQ14" s="119"/>
      <c r="AR14" s="119"/>
      <c r="AS14" s="119"/>
      <c r="AT14" s="119"/>
      <c r="AU14" s="119"/>
      <c r="AV14" s="119"/>
      <c r="AX14" s="119"/>
      <c r="AY14" s="119"/>
      <c r="AZ14" s="119"/>
      <c r="BA14" s="119"/>
      <c r="BB14" s="119"/>
      <c r="BC14" s="119"/>
      <c r="BD14" s="119"/>
      <c r="BF14" s="119"/>
      <c r="BG14" s="119"/>
      <c r="BH14" s="119"/>
      <c r="BI14" s="119"/>
      <c r="BJ14" s="119"/>
      <c r="BK14" s="119"/>
      <c r="BL14" s="119"/>
      <c r="BM14" s="119"/>
      <c r="BN14" s="119"/>
      <c r="BO14" s="119"/>
      <c r="BP14" s="119"/>
      <c r="BQ14" s="119"/>
      <c r="BR14" s="119"/>
      <c r="BS14" s="119"/>
      <c r="BT14" s="119"/>
      <c r="BU14" s="119"/>
      <c r="BV14" s="119"/>
      <c r="BW14" s="119"/>
      <c r="BX14" s="119"/>
      <c r="BY14" s="119"/>
      <c r="BZ14" s="119"/>
      <c r="CA14" s="119"/>
      <c r="CB14" s="119"/>
      <c r="CC14" s="119"/>
      <c r="CD14" s="119"/>
      <c r="CE14" s="119"/>
      <c r="CF14" s="119"/>
      <c r="CG14" s="119"/>
      <c r="CH14" s="119"/>
      <c r="CI14" s="119"/>
      <c r="CJ14" s="119"/>
      <c r="CK14" s="119"/>
      <c r="CL14" s="119"/>
      <c r="CM14" s="119"/>
      <c r="CN14" s="119"/>
      <c r="CO14" s="119"/>
      <c r="CP14" s="119"/>
      <c r="CQ14" s="119"/>
      <c r="CR14" s="119"/>
      <c r="CS14" s="119"/>
      <c r="CT14" s="119"/>
      <c r="CU14" s="119"/>
      <c r="CV14" s="119"/>
      <c r="CW14" s="119"/>
      <c r="CX14" s="119"/>
      <c r="CY14" s="119"/>
      <c r="CZ14" s="119"/>
      <c r="DA14" s="119"/>
      <c r="DB14" s="119"/>
      <c r="DC14" s="119"/>
      <c r="DD14" s="119"/>
      <c r="DE14" s="119"/>
      <c r="DF14" s="119"/>
      <c r="DG14" s="119"/>
      <c r="DH14" s="119"/>
      <c r="DI14" s="119"/>
      <c r="DJ14" s="119"/>
      <c r="DK14" s="119"/>
      <c r="DL14" s="119"/>
      <c r="DM14" s="119"/>
      <c r="DN14" s="119"/>
      <c r="DO14" s="119"/>
      <c r="DP14" s="119"/>
      <c r="DQ14" s="119"/>
      <c r="DR14" s="119"/>
      <c r="DS14" s="119"/>
      <c r="DT14" s="119"/>
      <c r="DU14" s="119"/>
      <c r="DV14" s="119"/>
      <c r="DW14" s="119"/>
      <c r="DX14" s="119"/>
      <c r="DY14" s="119"/>
      <c r="DZ14" s="119"/>
      <c r="EA14" s="119"/>
      <c r="EB14" s="119"/>
      <c r="EC14" s="119"/>
      <c r="ED14" s="119"/>
      <c r="EE14" s="119"/>
      <c r="EF14" s="119"/>
      <c r="EG14" s="119"/>
      <c r="EH14" s="119"/>
      <c r="EI14" s="119"/>
      <c r="EJ14" s="119"/>
      <c r="EK14" s="119"/>
      <c r="EL14" s="119"/>
      <c r="EM14" s="119"/>
      <c r="EN14" s="119"/>
      <c r="EO14" s="119"/>
      <c r="EP14" s="119"/>
      <c r="EQ14" s="119"/>
      <c r="ER14" s="119"/>
      <c r="ES14" s="119"/>
      <c r="ET14" s="119"/>
      <c r="EU14" s="119"/>
      <c r="EV14" s="119"/>
      <c r="EW14" s="119"/>
      <c r="EX14" s="119"/>
      <c r="EY14" s="119"/>
      <c r="EZ14" s="119"/>
      <c r="FA14" s="119"/>
      <c r="FB14" s="119"/>
      <c r="FC14" s="119"/>
      <c r="FD14" s="119"/>
      <c r="FE14" s="119"/>
      <c r="FF14" s="119"/>
      <c r="FG14" s="119"/>
      <c r="FH14" s="119"/>
      <c r="FI14" s="119"/>
      <c r="FJ14" s="119"/>
      <c r="FK14" s="119"/>
      <c r="FL14" s="119"/>
      <c r="FM14" s="119"/>
      <c r="FN14" s="119"/>
      <c r="FO14" s="119"/>
      <c r="FP14" s="119"/>
      <c r="FQ14" s="119"/>
      <c r="FR14" s="119"/>
      <c r="FS14" s="119"/>
      <c r="FT14" s="119"/>
      <c r="FU14" s="119"/>
      <c r="FV14" s="119"/>
      <c r="FW14" s="119"/>
      <c r="FX14" s="119"/>
      <c r="FY14" s="119"/>
      <c r="FZ14" s="119"/>
      <c r="GA14" s="119"/>
      <c r="GB14" s="119"/>
      <c r="GC14" s="119"/>
      <c r="GD14" s="119"/>
      <c r="GE14" s="119"/>
      <c r="GF14" s="119"/>
      <c r="GG14" s="119"/>
      <c r="GH14" s="119"/>
      <c r="GI14" s="119"/>
      <c r="GJ14" s="119"/>
      <c r="GK14" s="119"/>
      <c r="GL14" s="119"/>
      <c r="GM14" s="119"/>
      <c r="GN14" s="119"/>
      <c r="GO14" s="119"/>
      <c r="GP14" s="119"/>
      <c r="GQ14" s="119"/>
      <c r="GR14" s="119"/>
      <c r="GS14" s="119"/>
      <c r="GT14" s="119"/>
      <c r="GU14" s="119"/>
      <c r="GV14" s="119"/>
      <c r="GW14" s="119"/>
      <c r="GX14" s="119"/>
      <c r="GY14" s="119"/>
      <c r="GZ14" s="119"/>
      <c r="HA14" s="119"/>
    </row>
    <row r="15" spans="1:209">
      <c r="A15" s="100">
        <f t="shared" si="0"/>
        <v>45671</v>
      </c>
      <c r="B15" s="101">
        <v>29</v>
      </c>
      <c r="C15" s="101">
        <v>8</v>
      </c>
      <c r="D15" s="101">
        <v>0</v>
      </c>
      <c r="E15" s="101">
        <f t="shared" si="2"/>
        <v>235</v>
      </c>
      <c r="F15" s="101">
        <f>SUM(E$2:E15)</f>
        <v>2611</v>
      </c>
      <c r="K15">
        <f>SUBTOTAL(109,Table1214[Number of employees])</f>
        <v>27</v>
      </c>
      <c r="L15" s="102"/>
      <c r="M15" s="102"/>
      <c r="N15" s="103"/>
      <c r="O15">
        <f>O13+O12+O11+O10+O9</f>
        <v>218.99999999999997</v>
      </c>
      <c r="R15" s="119"/>
      <c r="S15" s="119"/>
      <c r="T15" s="119"/>
      <c r="U15" s="119"/>
      <c r="V15" s="119"/>
      <c r="W15" s="119"/>
      <c r="X15" s="119"/>
      <c r="Z15" s="119"/>
      <c r="AA15" s="119"/>
      <c r="AB15" s="119"/>
      <c r="AC15" s="119"/>
      <c r="AD15" s="119"/>
      <c r="AE15" s="119"/>
      <c r="AF15" s="119"/>
      <c r="AH15" s="119"/>
      <c r="AI15" s="119"/>
      <c r="AJ15" s="119"/>
      <c r="AK15" s="119"/>
      <c r="AL15" s="119"/>
      <c r="AM15" s="119"/>
      <c r="AN15" s="119"/>
      <c r="AP15" s="119"/>
      <c r="AQ15" s="119"/>
      <c r="AR15" s="119"/>
      <c r="AS15" s="119"/>
      <c r="AT15" s="119"/>
      <c r="AU15" s="119"/>
      <c r="AV15" s="119"/>
      <c r="AX15" s="119"/>
      <c r="AY15" s="119"/>
      <c r="AZ15" s="119"/>
      <c r="BA15" s="119"/>
      <c r="BB15" s="119"/>
      <c r="BC15" s="119"/>
      <c r="BD15" s="119"/>
      <c r="BF15" s="119"/>
      <c r="BG15" s="119"/>
      <c r="BH15" s="119"/>
      <c r="BI15" s="119"/>
      <c r="BJ15" s="119"/>
      <c r="BK15" s="119"/>
      <c r="BL15" s="119"/>
      <c r="BM15" s="119"/>
      <c r="BN15" s="119"/>
      <c r="BO15" s="119"/>
      <c r="BP15" s="119"/>
      <c r="BQ15" s="119"/>
      <c r="BR15" s="119"/>
      <c r="BS15" s="119"/>
      <c r="BT15" s="119"/>
      <c r="BU15" s="119"/>
      <c r="BV15" s="119"/>
      <c r="BW15" s="119"/>
      <c r="BX15" s="119"/>
      <c r="BY15" s="119"/>
      <c r="BZ15" s="119"/>
      <c r="CA15" s="119"/>
      <c r="CB15" s="119"/>
      <c r="CC15" s="119"/>
      <c r="CD15" s="119"/>
      <c r="CE15" s="119"/>
      <c r="CF15" s="119"/>
      <c r="CG15" s="119"/>
      <c r="CH15" s="119"/>
      <c r="CI15" s="119"/>
      <c r="CJ15" s="119"/>
      <c r="CK15" s="119"/>
      <c r="CL15" s="119"/>
      <c r="CM15" s="119"/>
      <c r="CN15" s="119"/>
      <c r="CO15" s="119"/>
      <c r="CP15" s="119"/>
      <c r="CQ15" s="119"/>
      <c r="CR15" s="119"/>
      <c r="CS15" s="119"/>
      <c r="CT15" s="119"/>
      <c r="CU15" s="119"/>
      <c r="CV15" s="119"/>
      <c r="CW15" s="119"/>
      <c r="CX15" s="119"/>
      <c r="CY15" s="119"/>
      <c r="CZ15" s="119"/>
      <c r="DA15" s="119"/>
      <c r="DB15" s="119"/>
      <c r="DC15" s="119"/>
      <c r="DD15" s="119"/>
      <c r="DE15" s="119"/>
      <c r="DF15" s="119"/>
      <c r="DG15" s="119"/>
      <c r="DH15" s="119"/>
      <c r="DI15" s="119"/>
      <c r="DJ15" s="119"/>
      <c r="DK15" s="119"/>
      <c r="DL15" s="119"/>
      <c r="DM15" s="119"/>
      <c r="DN15" s="119"/>
      <c r="DO15" s="119"/>
      <c r="DP15" s="119"/>
      <c r="DQ15" s="119"/>
      <c r="DR15" s="119"/>
      <c r="DS15" s="119"/>
      <c r="DT15" s="119"/>
      <c r="DU15" s="119"/>
      <c r="DV15" s="119"/>
      <c r="DW15" s="119"/>
      <c r="DX15" s="119"/>
      <c r="DY15" s="119"/>
      <c r="DZ15" s="119"/>
      <c r="EA15" s="119"/>
      <c r="EB15" s="119"/>
      <c r="EC15" s="119"/>
      <c r="ED15" s="119"/>
      <c r="EE15" s="119"/>
      <c r="EF15" s="119"/>
      <c r="EG15" s="119"/>
      <c r="EH15" s="119"/>
      <c r="EI15" s="119"/>
      <c r="EJ15" s="119"/>
      <c r="EK15" s="119"/>
      <c r="EL15" s="119"/>
      <c r="EM15" s="119"/>
      <c r="EN15" s="119"/>
      <c r="EO15" s="119"/>
      <c r="EP15" s="119"/>
      <c r="EQ15" s="119"/>
      <c r="ER15" s="119"/>
      <c r="ES15" s="119"/>
      <c r="ET15" s="119"/>
      <c r="EU15" s="119"/>
      <c r="EV15" s="119"/>
      <c r="EW15" s="119"/>
      <c r="EX15" s="119"/>
      <c r="EY15" s="119"/>
      <c r="EZ15" s="119"/>
      <c r="FA15" s="119"/>
      <c r="FB15" s="119"/>
      <c r="FC15" s="119"/>
      <c r="FD15" s="119"/>
      <c r="FE15" s="119"/>
      <c r="FF15" s="119"/>
      <c r="FG15" s="119"/>
      <c r="FH15" s="119"/>
      <c r="FI15" s="119"/>
      <c r="FJ15" s="119"/>
      <c r="FK15" s="119"/>
      <c r="FL15" s="119"/>
      <c r="FM15" s="119"/>
      <c r="FN15" s="119"/>
      <c r="FO15" s="119"/>
      <c r="FP15" s="119"/>
      <c r="FQ15" s="119"/>
      <c r="FR15" s="119"/>
      <c r="FS15" s="119"/>
      <c r="FT15" s="119"/>
      <c r="FU15" s="119"/>
      <c r="FV15" s="119"/>
      <c r="FW15" s="119"/>
      <c r="FX15" s="119"/>
      <c r="FY15" s="119"/>
      <c r="FZ15" s="119"/>
      <c r="GA15" s="119"/>
      <c r="GB15" s="119"/>
      <c r="GC15" s="119"/>
      <c r="GD15" s="119"/>
      <c r="GE15" s="119"/>
      <c r="GF15" s="119"/>
      <c r="GG15" s="119"/>
      <c r="GH15" s="119"/>
      <c r="GI15" s="119"/>
      <c r="GJ15" s="119"/>
      <c r="GK15" s="119"/>
      <c r="GL15" s="119"/>
      <c r="GM15" s="119"/>
      <c r="GN15" s="119"/>
      <c r="GO15" s="119"/>
      <c r="GP15" s="119"/>
      <c r="GQ15" s="119"/>
      <c r="GR15" s="119"/>
      <c r="GS15" s="119"/>
      <c r="GT15" s="119"/>
      <c r="GU15" s="119"/>
      <c r="GV15" s="119"/>
      <c r="GW15" s="119"/>
      <c r="GX15" s="119"/>
      <c r="GY15" s="119"/>
      <c r="GZ15" s="119"/>
      <c r="HA15" s="119"/>
    </row>
    <row r="16" spans="1:209">
      <c r="A16" s="100">
        <f t="shared" si="0"/>
        <v>45672</v>
      </c>
      <c r="B16" s="101">
        <v>28</v>
      </c>
      <c r="C16" s="101">
        <v>8</v>
      </c>
      <c r="D16" s="101">
        <v>0</v>
      </c>
      <c r="E16" s="101">
        <f t="shared" si="2"/>
        <v>227</v>
      </c>
      <c r="F16" s="101">
        <f>SUM(E$2:E16)</f>
        <v>2838</v>
      </c>
      <c r="J16" s="119"/>
      <c r="K16" s="119"/>
      <c r="L16" s="119"/>
      <c r="M16" s="119"/>
      <c r="N16" s="119"/>
      <c r="O16" s="119"/>
      <c r="P16" s="119"/>
      <c r="R16" s="119"/>
      <c r="S16" s="119"/>
      <c r="T16" s="119"/>
      <c r="U16" s="119"/>
      <c r="V16" s="119"/>
      <c r="W16" s="119"/>
      <c r="X16" s="119"/>
      <c r="Z16" s="119"/>
      <c r="AA16" s="119"/>
      <c r="AB16" s="119"/>
      <c r="AC16" s="119"/>
      <c r="AD16" s="119"/>
      <c r="AE16" s="119"/>
      <c r="AF16" s="119"/>
      <c r="AH16" s="119"/>
      <c r="AI16" s="119"/>
      <c r="AJ16" s="119"/>
      <c r="AK16" s="119"/>
      <c r="AL16" s="119"/>
      <c r="AM16" s="119"/>
      <c r="AN16" s="119"/>
      <c r="AP16" s="119"/>
      <c r="AQ16" s="119"/>
      <c r="AR16" s="119"/>
      <c r="AS16" s="119"/>
      <c r="AT16" s="119"/>
      <c r="AU16" s="119"/>
      <c r="AV16" s="119"/>
      <c r="AX16" s="119"/>
      <c r="AY16" s="119"/>
      <c r="AZ16" s="119"/>
      <c r="BA16" s="119"/>
      <c r="BB16" s="119"/>
      <c r="BC16" s="119"/>
      <c r="BD16" s="119"/>
      <c r="BF16" s="119"/>
      <c r="BG16" s="119"/>
      <c r="BH16" s="119"/>
      <c r="BI16" s="119"/>
      <c r="BJ16" s="119"/>
      <c r="BK16" s="119"/>
      <c r="BL16" s="119"/>
      <c r="BM16" s="119"/>
      <c r="BN16" s="119"/>
      <c r="BO16" s="119"/>
      <c r="BP16" s="119"/>
      <c r="BQ16" s="119"/>
      <c r="BR16" s="119"/>
      <c r="BS16" s="119"/>
      <c r="BT16" s="119"/>
      <c r="BU16" s="119"/>
      <c r="BV16" s="119"/>
      <c r="BW16" s="119"/>
      <c r="BX16" s="119"/>
      <c r="BY16" s="119"/>
      <c r="BZ16" s="119"/>
      <c r="CA16" s="119"/>
      <c r="CB16" s="119"/>
      <c r="CC16" s="119"/>
      <c r="CD16" s="119"/>
      <c r="CE16" s="119"/>
      <c r="CF16" s="119"/>
      <c r="CG16" s="119"/>
      <c r="CH16" s="119"/>
      <c r="CI16" s="119"/>
      <c r="CJ16" s="119"/>
      <c r="CK16" s="119"/>
      <c r="CL16" s="119"/>
      <c r="CM16" s="119"/>
      <c r="CN16" s="119"/>
      <c r="CO16" s="119"/>
      <c r="CP16" s="119"/>
      <c r="CQ16" s="119"/>
      <c r="CR16" s="119"/>
      <c r="CS16" s="119"/>
      <c r="CT16" s="119"/>
      <c r="CU16" s="119"/>
      <c r="CV16" s="119"/>
      <c r="CW16" s="119"/>
      <c r="CX16" s="119"/>
      <c r="CY16" s="119"/>
      <c r="CZ16" s="119"/>
      <c r="DA16" s="119"/>
      <c r="DB16" s="119"/>
      <c r="DC16" s="119"/>
      <c r="DD16" s="119"/>
      <c r="DE16" s="119"/>
      <c r="DF16" s="119"/>
      <c r="DG16" s="119"/>
      <c r="DH16" s="119"/>
      <c r="DI16" s="119"/>
      <c r="DJ16" s="119"/>
      <c r="DK16" s="119"/>
      <c r="DL16" s="119"/>
      <c r="DM16" s="119"/>
      <c r="DN16" s="119"/>
      <c r="DO16" s="119"/>
      <c r="DP16" s="119"/>
      <c r="DQ16" s="119"/>
      <c r="DR16" s="119"/>
      <c r="DS16" s="119"/>
      <c r="DT16" s="119"/>
      <c r="DU16" s="119"/>
      <c r="DV16" s="119"/>
      <c r="DW16" s="119"/>
      <c r="DX16" s="119"/>
      <c r="DY16" s="119"/>
      <c r="DZ16" s="119"/>
      <c r="EA16" s="119"/>
      <c r="EB16" s="119"/>
      <c r="EC16" s="119"/>
      <c r="ED16" s="119"/>
      <c r="EE16" s="119"/>
      <c r="EF16" s="119"/>
      <c r="EG16" s="119"/>
      <c r="EH16" s="119"/>
      <c r="EI16" s="119"/>
      <c r="EJ16" s="119"/>
      <c r="EK16" s="119"/>
      <c r="EL16" s="119"/>
      <c r="EM16" s="119"/>
      <c r="EN16" s="119"/>
      <c r="EO16" s="119"/>
      <c r="EP16" s="119"/>
      <c r="EQ16" s="119"/>
      <c r="ER16" s="119"/>
      <c r="ES16" s="119"/>
      <c r="ET16" s="119"/>
      <c r="EU16" s="119"/>
      <c r="EV16" s="119"/>
      <c r="EW16" s="119"/>
      <c r="EX16" s="119"/>
      <c r="EY16" s="119"/>
      <c r="EZ16" s="119"/>
      <c r="FA16" s="119"/>
      <c r="FB16" s="119"/>
      <c r="FC16" s="119"/>
      <c r="FD16" s="119"/>
      <c r="FE16" s="119"/>
      <c r="FF16" s="119"/>
      <c r="FG16" s="119"/>
      <c r="FH16" s="119"/>
      <c r="FI16" s="119"/>
      <c r="FJ16" s="119"/>
      <c r="FK16" s="119"/>
      <c r="FL16" s="119"/>
      <c r="FM16" s="119"/>
      <c r="FN16" s="119"/>
      <c r="FO16" s="119"/>
      <c r="FP16" s="119"/>
      <c r="FQ16" s="119"/>
      <c r="FR16" s="119"/>
      <c r="FS16" s="119"/>
      <c r="FT16" s="119"/>
      <c r="FU16" s="119"/>
      <c r="FV16" s="119"/>
      <c r="FW16" s="119"/>
      <c r="FX16" s="119"/>
      <c r="FY16" s="119"/>
      <c r="FZ16" s="119"/>
      <c r="GA16" s="119"/>
      <c r="GB16" s="119"/>
      <c r="GC16" s="119"/>
      <c r="GD16" s="119"/>
      <c r="GE16" s="119"/>
      <c r="GF16" s="119"/>
      <c r="GG16" s="119"/>
      <c r="GH16" s="119"/>
      <c r="GI16" s="119"/>
      <c r="GJ16" s="119"/>
      <c r="GK16" s="119"/>
      <c r="GL16" s="119"/>
      <c r="GM16" s="119"/>
      <c r="GN16" s="119"/>
      <c r="GO16" s="119"/>
      <c r="GP16" s="119"/>
      <c r="GQ16" s="119"/>
      <c r="GR16" s="119"/>
      <c r="GS16" s="119"/>
      <c r="GT16" s="119"/>
      <c r="GU16" s="119"/>
      <c r="GV16" s="119"/>
      <c r="GW16" s="119"/>
      <c r="GX16" s="119"/>
      <c r="GY16" s="119"/>
      <c r="GZ16" s="119"/>
      <c r="HA16" s="119"/>
    </row>
    <row r="17" spans="1:209" ht="54">
      <c r="A17" s="100">
        <f t="shared" si="0"/>
        <v>45673</v>
      </c>
      <c r="B17" s="101">
        <v>29</v>
      </c>
      <c r="C17" s="101">
        <v>8</v>
      </c>
      <c r="D17" s="101">
        <v>0</v>
      </c>
      <c r="E17" s="101">
        <f t="shared" si="2"/>
        <v>235</v>
      </c>
      <c r="F17" s="101">
        <f>SUM(E$2:E17)</f>
        <v>3073</v>
      </c>
      <c r="J17" s="107" t="s">
        <v>54</v>
      </c>
      <c r="K17" s="107" t="s">
        <v>513</v>
      </c>
      <c r="L17" s="107" t="s">
        <v>509</v>
      </c>
      <c r="M17" s="107" t="s">
        <v>510</v>
      </c>
      <c r="N17" s="107" t="s">
        <v>511</v>
      </c>
      <c r="O17" s="107" t="s">
        <v>512</v>
      </c>
      <c r="R17" s="107" t="s">
        <v>54</v>
      </c>
      <c r="S17" s="107" t="s">
        <v>513</v>
      </c>
      <c r="T17" s="107" t="s">
        <v>509</v>
      </c>
      <c r="U17" s="107" t="s">
        <v>510</v>
      </c>
      <c r="V17" s="107" t="s">
        <v>511</v>
      </c>
      <c r="W17" s="107" t="s">
        <v>512</v>
      </c>
      <c r="Z17" s="107" t="s">
        <v>54</v>
      </c>
      <c r="AA17" s="107" t="s">
        <v>513</v>
      </c>
      <c r="AB17" s="107" t="s">
        <v>509</v>
      </c>
      <c r="AC17" s="107" t="s">
        <v>510</v>
      </c>
      <c r="AD17" s="107" t="s">
        <v>511</v>
      </c>
      <c r="AE17" s="107" t="s">
        <v>512</v>
      </c>
      <c r="AH17" s="107" t="s">
        <v>54</v>
      </c>
      <c r="AI17" s="107" t="s">
        <v>513</v>
      </c>
      <c r="AJ17" s="107" t="s">
        <v>509</v>
      </c>
      <c r="AK17" s="107" t="s">
        <v>510</v>
      </c>
      <c r="AL17" s="107" t="s">
        <v>511</v>
      </c>
      <c r="AM17" s="107" t="s">
        <v>512</v>
      </c>
      <c r="AP17" s="107" t="s">
        <v>54</v>
      </c>
      <c r="AQ17" s="107" t="s">
        <v>513</v>
      </c>
      <c r="AR17" s="107" t="s">
        <v>509</v>
      </c>
      <c r="AS17" s="107" t="s">
        <v>510</v>
      </c>
      <c r="AT17" s="107" t="s">
        <v>511</v>
      </c>
      <c r="AU17" s="107" t="s">
        <v>512</v>
      </c>
      <c r="AX17" s="107" t="s">
        <v>54</v>
      </c>
      <c r="AY17" s="107" t="s">
        <v>513</v>
      </c>
      <c r="AZ17" s="107" t="s">
        <v>509</v>
      </c>
      <c r="BA17" s="107" t="s">
        <v>510</v>
      </c>
      <c r="BB17" s="107" t="s">
        <v>511</v>
      </c>
      <c r="BC17" s="107" t="s">
        <v>512</v>
      </c>
      <c r="BF17" s="107" t="s">
        <v>54</v>
      </c>
      <c r="BG17" s="107" t="s">
        <v>513</v>
      </c>
      <c r="BH17" s="107" t="s">
        <v>509</v>
      </c>
      <c r="BI17" s="107" t="s">
        <v>510</v>
      </c>
      <c r="BJ17" s="107" t="s">
        <v>511</v>
      </c>
      <c r="BK17" s="107" t="s">
        <v>512</v>
      </c>
      <c r="BM17" s="119"/>
      <c r="BN17" s="107" t="s">
        <v>54</v>
      </c>
      <c r="BO17" s="107" t="s">
        <v>513</v>
      </c>
      <c r="BP17" s="107" t="s">
        <v>509</v>
      </c>
      <c r="BQ17" s="107" t="s">
        <v>510</v>
      </c>
      <c r="BR17" s="107" t="s">
        <v>511</v>
      </c>
      <c r="BS17" s="107" t="s">
        <v>512</v>
      </c>
      <c r="BU17" s="119"/>
      <c r="BV17" s="107" t="s">
        <v>54</v>
      </c>
      <c r="BW17" s="107" t="s">
        <v>513</v>
      </c>
      <c r="BX17" s="107" t="s">
        <v>509</v>
      </c>
      <c r="BY17" s="107" t="s">
        <v>510</v>
      </c>
      <c r="BZ17" s="107" t="s">
        <v>511</v>
      </c>
      <c r="CA17" s="107" t="s">
        <v>512</v>
      </c>
      <c r="CC17" s="119"/>
      <c r="CD17" s="107" t="s">
        <v>54</v>
      </c>
      <c r="CE17" s="107" t="s">
        <v>513</v>
      </c>
      <c r="CF17" s="107" t="s">
        <v>509</v>
      </c>
      <c r="CG17" s="107" t="s">
        <v>510</v>
      </c>
      <c r="CH17" s="107" t="s">
        <v>511</v>
      </c>
      <c r="CI17" s="107" t="s">
        <v>512</v>
      </c>
      <c r="CK17" s="119"/>
      <c r="CL17" s="107" t="s">
        <v>54</v>
      </c>
      <c r="CM17" s="107" t="s">
        <v>513</v>
      </c>
      <c r="CN17" s="107" t="s">
        <v>509</v>
      </c>
      <c r="CO17" s="107" t="s">
        <v>510</v>
      </c>
      <c r="CP17" s="107" t="s">
        <v>511</v>
      </c>
      <c r="CQ17" s="107" t="s">
        <v>512</v>
      </c>
      <c r="CS17" s="119"/>
      <c r="CT17" s="107" t="s">
        <v>54</v>
      </c>
      <c r="CU17" s="107" t="s">
        <v>513</v>
      </c>
      <c r="CV17" s="107" t="s">
        <v>509</v>
      </c>
      <c r="CW17" s="107" t="s">
        <v>510</v>
      </c>
      <c r="CX17" s="107" t="s">
        <v>511</v>
      </c>
      <c r="CY17" s="107" t="s">
        <v>512</v>
      </c>
      <c r="DA17" s="119"/>
      <c r="DB17" s="107" t="s">
        <v>54</v>
      </c>
      <c r="DC17" s="107" t="s">
        <v>513</v>
      </c>
      <c r="DD17" s="107" t="s">
        <v>509</v>
      </c>
      <c r="DE17" s="107" t="s">
        <v>510</v>
      </c>
      <c r="DF17" s="107" t="s">
        <v>511</v>
      </c>
      <c r="DG17" s="107" t="s">
        <v>512</v>
      </c>
      <c r="DI17" s="119"/>
      <c r="DJ17" s="107" t="s">
        <v>54</v>
      </c>
      <c r="DK17" s="107" t="s">
        <v>513</v>
      </c>
      <c r="DL17" s="107" t="s">
        <v>509</v>
      </c>
      <c r="DM17" s="107" t="s">
        <v>510</v>
      </c>
      <c r="DN17" s="107" t="s">
        <v>511</v>
      </c>
      <c r="DO17" s="107" t="s">
        <v>512</v>
      </c>
      <c r="DQ17" s="119"/>
      <c r="DR17" s="107" t="s">
        <v>54</v>
      </c>
      <c r="DS17" s="107" t="s">
        <v>513</v>
      </c>
      <c r="DT17" s="107" t="s">
        <v>509</v>
      </c>
      <c r="DU17" s="107" t="s">
        <v>510</v>
      </c>
      <c r="DV17" s="107" t="s">
        <v>511</v>
      </c>
      <c r="DW17" s="107" t="s">
        <v>512</v>
      </c>
      <c r="DY17" s="119"/>
      <c r="DZ17" s="107" t="s">
        <v>54</v>
      </c>
      <c r="EA17" s="107" t="s">
        <v>513</v>
      </c>
      <c r="EB17" s="107" t="s">
        <v>509</v>
      </c>
      <c r="EC17" s="107" t="s">
        <v>510</v>
      </c>
      <c r="ED17" s="107" t="s">
        <v>511</v>
      </c>
      <c r="EE17" s="107" t="s">
        <v>512</v>
      </c>
      <c r="EG17" s="119"/>
      <c r="EH17" s="107" t="s">
        <v>54</v>
      </c>
      <c r="EI17" s="107" t="s">
        <v>513</v>
      </c>
      <c r="EJ17" s="107" t="s">
        <v>509</v>
      </c>
      <c r="EK17" s="107" t="s">
        <v>510</v>
      </c>
      <c r="EL17" s="107" t="s">
        <v>511</v>
      </c>
      <c r="EM17" s="107" t="s">
        <v>512</v>
      </c>
      <c r="EO17" s="119"/>
      <c r="EP17" s="107" t="s">
        <v>54</v>
      </c>
      <c r="EQ17" s="107" t="s">
        <v>513</v>
      </c>
      <c r="ER17" s="107" t="s">
        <v>509</v>
      </c>
      <c r="ES17" s="107" t="s">
        <v>510</v>
      </c>
      <c r="ET17" s="107" t="s">
        <v>511</v>
      </c>
      <c r="EU17" s="107" t="s">
        <v>512</v>
      </c>
      <c r="EW17" s="119"/>
      <c r="EX17" s="107" t="s">
        <v>54</v>
      </c>
      <c r="EY17" s="107" t="s">
        <v>513</v>
      </c>
      <c r="EZ17" s="107" t="s">
        <v>509</v>
      </c>
      <c r="FA17" s="107" t="s">
        <v>510</v>
      </c>
      <c r="FB17" s="107" t="s">
        <v>511</v>
      </c>
      <c r="FC17" s="107" t="s">
        <v>512</v>
      </c>
      <c r="FE17" s="119"/>
      <c r="FF17" s="107" t="s">
        <v>54</v>
      </c>
      <c r="FG17" s="107" t="s">
        <v>513</v>
      </c>
      <c r="FH17" s="107" t="s">
        <v>509</v>
      </c>
      <c r="FI17" s="107" t="s">
        <v>510</v>
      </c>
      <c r="FJ17" s="107" t="s">
        <v>511</v>
      </c>
      <c r="FK17" s="107" t="s">
        <v>512</v>
      </c>
      <c r="FM17" s="119"/>
      <c r="FN17" s="107" t="s">
        <v>54</v>
      </c>
      <c r="FO17" s="107" t="s">
        <v>513</v>
      </c>
      <c r="FP17" s="107" t="s">
        <v>509</v>
      </c>
      <c r="FQ17" s="107" t="s">
        <v>510</v>
      </c>
      <c r="FR17" s="107" t="s">
        <v>511</v>
      </c>
      <c r="FS17" s="107" t="s">
        <v>512</v>
      </c>
      <c r="FU17" s="119"/>
      <c r="FV17" s="107" t="s">
        <v>54</v>
      </c>
      <c r="FW17" s="107" t="s">
        <v>513</v>
      </c>
      <c r="FX17" s="107" t="s">
        <v>509</v>
      </c>
      <c r="FY17" s="107" t="s">
        <v>510</v>
      </c>
      <c r="FZ17" s="107" t="s">
        <v>511</v>
      </c>
      <c r="GA17" s="107" t="s">
        <v>512</v>
      </c>
      <c r="GC17" s="119"/>
      <c r="GD17" s="107" t="s">
        <v>54</v>
      </c>
      <c r="GE17" s="107" t="s">
        <v>513</v>
      </c>
      <c r="GF17" s="107" t="s">
        <v>509</v>
      </c>
      <c r="GG17" s="107" t="s">
        <v>510</v>
      </c>
      <c r="GH17" s="107" t="s">
        <v>511</v>
      </c>
      <c r="GI17" s="107" t="s">
        <v>512</v>
      </c>
      <c r="GK17" s="119"/>
      <c r="GL17" s="107" t="s">
        <v>54</v>
      </c>
      <c r="GM17" s="107" t="s">
        <v>513</v>
      </c>
      <c r="GN17" s="107" t="s">
        <v>509</v>
      </c>
      <c r="GO17" s="107" t="s">
        <v>510</v>
      </c>
      <c r="GP17" s="107" t="s">
        <v>511</v>
      </c>
      <c r="GQ17" s="107" t="s">
        <v>512</v>
      </c>
      <c r="GS17" s="119"/>
      <c r="GT17" s="107" t="s">
        <v>54</v>
      </c>
      <c r="GU17" s="107" t="s">
        <v>513</v>
      </c>
      <c r="GV17" s="107" t="s">
        <v>509</v>
      </c>
      <c r="GW17" s="107" t="s">
        <v>510</v>
      </c>
      <c r="GX17" s="107" t="s">
        <v>511</v>
      </c>
      <c r="GY17" s="107" t="s">
        <v>512</v>
      </c>
      <c r="HA17" s="119"/>
    </row>
    <row r="18" spans="1:209">
      <c r="A18" s="100">
        <f t="shared" si="0"/>
        <v>45674</v>
      </c>
      <c r="B18" s="101">
        <v>20</v>
      </c>
      <c r="C18" s="101">
        <v>8</v>
      </c>
      <c r="D18" s="101">
        <v>0</v>
      </c>
      <c r="E18" s="101">
        <f>IF(AND(ISNUMBER(B18), ISNUMBER(C18)), B18 * C18 - D18, 0)</f>
        <v>160</v>
      </c>
      <c r="F18" s="101">
        <f>SUM(E$2:E18)</f>
        <v>3233</v>
      </c>
      <c r="J18" t="s">
        <v>444</v>
      </c>
      <c r="K18">
        <v>1</v>
      </c>
      <c r="L18" s="102">
        <v>0.29166666666666669</v>
      </c>
      <c r="M18" s="102">
        <v>0.66666666666666663</v>
      </c>
      <c r="N18" s="103">
        <v>1</v>
      </c>
      <c r="O18">
        <f t="shared" ref="O18:O23" si="3" xml:space="preserve"> K18 * ( ((M18 - L18) * 24 ) - N18 )</f>
        <v>7.9999999999999982</v>
      </c>
      <c r="P18" s="108">
        <v>45717</v>
      </c>
      <c r="R18" t="s">
        <v>444</v>
      </c>
      <c r="S18">
        <v>25</v>
      </c>
      <c r="T18" s="102">
        <v>0.29166666666666669</v>
      </c>
      <c r="U18" s="102">
        <v>0.66666666666666663</v>
      </c>
      <c r="V18" s="103">
        <v>1</v>
      </c>
      <c r="W18">
        <f xml:space="preserve"> S18 * ( ((U18 - T18) * 24 ) - V18 )</f>
        <v>199.99999999999994</v>
      </c>
      <c r="X18" s="108" t="s">
        <v>535</v>
      </c>
      <c r="Z18" t="s">
        <v>444</v>
      </c>
      <c r="AA18">
        <v>27</v>
      </c>
      <c r="AB18" s="102">
        <v>0.29166666666666669</v>
      </c>
      <c r="AC18" s="102">
        <v>0.66666666666666663</v>
      </c>
      <c r="AD18" s="103">
        <v>1</v>
      </c>
      <c r="AE18">
        <f xml:space="preserve"> AA18 * ( ((AC18 - AB18) * 24 ) - AD18 )</f>
        <v>215.99999999999994</v>
      </c>
      <c r="AF18" s="108" t="s">
        <v>669</v>
      </c>
      <c r="AH18" t="s">
        <v>444</v>
      </c>
      <c r="AJ18" s="102">
        <v>0.29166666666666669</v>
      </c>
      <c r="AK18" s="102">
        <v>0.66666666666666663</v>
      </c>
      <c r="AL18" s="103">
        <v>1</v>
      </c>
      <c r="AM18">
        <f xml:space="preserve"> AI18 * ( ((AK18 - AJ18) * 24 ) - AL18 )</f>
        <v>0</v>
      </c>
      <c r="AN18" s="108">
        <v>45690</v>
      </c>
      <c r="AP18" t="s">
        <v>444</v>
      </c>
      <c r="AQ18">
        <v>28</v>
      </c>
      <c r="AR18" s="102">
        <v>0.29166666666666669</v>
      </c>
      <c r="AS18" s="102">
        <v>0.66666666666666663</v>
      </c>
      <c r="AT18" s="103">
        <v>1</v>
      </c>
      <c r="AU18">
        <f xml:space="preserve"> AQ18 * ( ((AS18 - AR18) * 24 ) - AT18 )</f>
        <v>223.99999999999994</v>
      </c>
      <c r="AV18" s="108">
        <v>45993</v>
      </c>
      <c r="AX18" t="s">
        <v>444</v>
      </c>
      <c r="AY18">
        <v>27</v>
      </c>
      <c r="AZ18" s="102">
        <v>0.29166666666666669</v>
      </c>
      <c r="BA18" s="102">
        <v>0.66666666666666663</v>
      </c>
      <c r="BB18" s="103">
        <v>1</v>
      </c>
      <c r="BC18">
        <f xml:space="preserve"> AY18 * ( ((BA18 - AZ18) * 24 ) - BB18 )</f>
        <v>215.99999999999994</v>
      </c>
      <c r="BD18" s="108" t="s">
        <v>745</v>
      </c>
      <c r="BF18" t="s">
        <v>444</v>
      </c>
      <c r="BG18">
        <v>2</v>
      </c>
      <c r="BH18" s="102">
        <v>0.375</v>
      </c>
      <c r="BI18" s="102">
        <v>0.625</v>
      </c>
      <c r="BJ18" s="103">
        <v>1</v>
      </c>
      <c r="BK18">
        <f xml:space="preserve"> BG18 * ( ((BI18 - BH18) * 24 ) - BJ18 )</f>
        <v>10</v>
      </c>
      <c r="BL18" s="108">
        <v>45719</v>
      </c>
      <c r="BM18" s="119"/>
      <c r="BN18" t="s">
        <v>444</v>
      </c>
      <c r="BP18" s="102">
        <v>0.375</v>
      </c>
      <c r="BQ18" s="102">
        <v>0.625</v>
      </c>
      <c r="BR18" s="103">
        <v>1</v>
      </c>
      <c r="BS18">
        <f xml:space="preserve"> BO18 * ( ((BQ18 - BP18) * 24 ) - BR18 )</f>
        <v>0</v>
      </c>
      <c r="BT18" s="108">
        <v>45729</v>
      </c>
      <c r="BU18" s="119"/>
      <c r="BV18" t="s">
        <v>444</v>
      </c>
      <c r="BX18" s="102">
        <v>0.375</v>
      </c>
      <c r="BY18" s="102">
        <v>0.625</v>
      </c>
      <c r="BZ18" s="103">
        <v>1</v>
      </c>
      <c r="CA18">
        <f xml:space="preserve"> BW18 * ( ((BY18 - BX18) * 24 ) - BZ18 )</f>
        <v>0</v>
      </c>
      <c r="CB18" s="108" t="s">
        <v>857</v>
      </c>
      <c r="CC18" s="119"/>
      <c r="CD18" t="s">
        <v>444</v>
      </c>
      <c r="CF18" s="102">
        <v>0.29166666666666669</v>
      </c>
      <c r="CG18" s="102">
        <v>0.66666666666666663</v>
      </c>
      <c r="CH18" s="103">
        <v>1</v>
      </c>
      <c r="CI18">
        <f xml:space="preserve"> CE18 * ( ((CG18 - CF18) * 24 ) - CH18 )</f>
        <v>0</v>
      </c>
      <c r="CJ18" s="108">
        <v>45692</v>
      </c>
      <c r="CK18" s="119"/>
      <c r="CL18" t="s">
        <v>444</v>
      </c>
      <c r="CM18">
        <v>15</v>
      </c>
      <c r="CN18" s="102">
        <v>0.29166666666666669</v>
      </c>
      <c r="CO18" s="102">
        <v>0.66666666666666663</v>
      </c>
      <c r="CP18" s="103">
        <v>1</v>
      </c>
      <c r="CQ18">
        <f xml:space="preserve"> CM18 * ( ((CO18 - CN18) * 24 ) - CP18 )</f>
        <v>119.99999999999997</v>
      </c>
      <c r="CR18" s="108" t="s">
        <v>912</v>
      </c>
      <c r="CS18" s="119"/>
      <c r="CT18" t="s">
        <v>444</v>
      </c>
      <c r="CU18">
        <v>22</v>
      </c>
      <c r="CV18" s="102">
        <v>0.29166666666666669</v>
      </c>
      <c r="CW18" s="102">
        <v>0.66666666666666663</v>
      </c>
      <c r="CX18" s="103">
        <v>1</v>
      </c>
      <c r="CY18">
        <f xml:space="preserve"> CU18 * ( ((CW18 - CV18) * 24 ) - CX18 )</f>
        <v>175.99999999999997</v>
      </c>
      <c r="CZ18" s="108" t="s">
        <v>924</v>
      </c>
      <c r="DA18" s="119"/>
      <c r="DB18" t="s">
        <v>444</v>
      </c>
      <c r="DC18">
        <v>23</v>
      </c>
      <c r="DD18" s="102">
        <v>0.29166666666666669</v>
      </c>
      <c r="DE18" s="102">
        <v>0.66666666666666663</v>
      </c>
      <c r="DF18" s="103">
        <v>1</v>
      </c>
      <c r="DG18">
        <f xml:space="preserve"> DC18 * ( ((DE18 - DD18) * 24 ) - DF18 )</f>
        <v>183.99999999999997</v>
      </c>
      <c r="DH18" s="108">
        <v>45721</v>
      </c>
      <c r="DI18" s="119"/>
      <c r="DJ18" t="s">
        <v>444</v>
      </c>
      <c r="DK18">
        <v>22</v>
      </c>
      <c r="DL18" s="102">
        <v>0.29166666666666669</v>
      </c>
      <c r="DM18" s="102">
        <v>0.66666666666666663</v>
      </c>
      <c r="DN18" s="103">
        <v>1</v>
      </c>
      <c r="DO18">
        <f xml:space="preserve"> DK18 * ( ((DM18 - DL18) * 24 ) - DN18 )</f>
        <v>175.99999999999997</v>
      </c>
      <c r="DP18" s="108" t="s">
        <v>1530</v>
      </c>
      <c r="DQ18" s="119"/>
      <c r="DR18" t="s">
        <v>444</v>
      </c>
      <c r="DT18" s="102">
        <v>0.29166666666666669</v>
      </c>
      <c r="DU18" s="102">
        <v>0.66666666666666663</v>
      </c>
      <c r="DV18" s="103">
        <v>1</v>
      </c>
      <c r="DW18">
        <f xml:space="preserve"> DS18 * ( ((DU18 - DT18) * 24 ) - DV18 )</f>
        <v>0</v>
      </c>
      <c r="DX18" s="108" t="s">
        <v>1540</v>
      </c>
      <c r="DY18" s="119"/>
      <c r="DZ18" t="s">
        <v>444</v>
      </c>
      <c r="EA18">
        <v>24</v>
      </c>
      <c r="EB18" s="102">
        <v>0.29166666666666669</v>
      </c>
      <c r="EC18" s="102">
        <v>0.66666666666666663</v>
      </c>
      <c r="ED18" s="103">
        <v>1</v>
      </c>
      <c r="EE18">
        <f xml:space="preserve"> EA18 * ( ((EC18 - EB18) * 24 ) - ED18 )</f>
        <v>191.99999999999994</v>
      </c>
      <c r="EF18" s="108">
        <v>45694</v>
      </c>
      <c r="EG18" s="119"/>
      <c r="EH18" t="s">
        <v>444</v>
      </c>
      <c r="EI18">
        <v>16</v>
      </c>
      <c r="EJ18" s="102">
        <v>0.29166666666666669</v>
      </c>
      <c r="EK18" s="102">
        <v>0.66666666666666663</v>
      </c>
      <c r="EL18" s="103">
        <v>1</v>
      </c>
      <c r="EM18">
        <f xml:space="preserve"> EI18 * ( ((EK18 - EJ18) * 24 ) - EL18 )</f>
        <v>127.99999999999997</v>
      </c>
      <c r="EN18" s="108">
        <v>45997</v>
      </c>
      <c r="EO18" s="119"/>
      <c r="EP18" t="s">
        <v>444</v>
      </c>
      <c r="EQ18">
        <v>19</v>
      </c>
      <c r="ER18" s="102">
        <v>0.29166666666666669</v>
      </c>
      <c r="ES18" s="102">
        <v>0.66666666666666663</v>
      </c>
      <c r="ET18" s="103">
        <v>1</v>
      </c>
      <c r="EU18">
        <f xml:space="preserve"> EQ18 * ( ((ES18 - ER18) * 24 ) - ET18 )</f>
        <v>151.99999999999997</v>
      </c>
      <c r="EV18" s="108" t="s">
        <v>1558</v>
      </c>
      <c r="EW18" s="119"/>
      <c r="EX18" t="s">
        <v>444</v>
      </c>
      <c r="EY18">
        <v>4</v>
      </c>
      <c r="EZ18" s="102">
        <v>0.29166666666666669</v>
      </c>
      <c r="FA18" s="102">
        <v>0.66666666666666663</v>
      </c>
      <c r="FB18" s="103">
        <v>1</v>
      </c>
      <c r="FC18">
        <f xml:space="preserve"> EY18 * ( ((FA18 - EZ18) * 24 ) - FB18 )</f>
        <v>31.999999999999993</v>
      </c>
      <c r="FD18" s="108">
        <v>45695</v>
      </c>
      <c r="FE18" s="119"/>
      <c r="FF18" t="s">
        <v>444</v>
      </c>
      <c r="FG18">
        <v>5</v>
      </c>
      <c r="FH18" s="102">
        <v>0.29166666666666669</v>
      </c>
      <c r="FI18" s="102">
        <v>0.66666666666666663</v>
      </c>
      <c r="FJ18" s="103">
        <v>1</v>
      </c>
      <c r="FK18">
        <f xml:space="preserve"> FG18 * ( ((FI18 - FH18) * 24 ) - FJ18 )</f>
        <v>39.999999999999993</v>
      </c>
      <c r="FL18" s="108">
        <v>45998</v>
      </c>
      <c r="FM18" s="119"/>
      <c r="FN18" t="s">
        <v>444</v>
      </c>
      <c r="FO18">
        <v>4</v>
      </c>
      <c r="FP18" s="102">
        <v>0.29166666666666669</v>
      </c>
      <c r="FQ18" s="102">
        <v>0.66666666666666663</v>
      </c>
      <c r="FR18" s="103">
        <v>1</v>
      </c>
      <c r="FS18">
        <f xml:space="preserve"> FO18 * ( ((FQ18 - FP18) * 24 ) - FR18 )</f>
        <v>31.999999999999993</v>
      </c>
      <c r="FT18" s="108" t="s">
        <v>1576</v>
      </c>
      <c r="FU18" s="119"/>
      <c r="FV18" t="s">
        <v>444</v>
      </c>
      <c r="FX18" s="102">
        <v>0.29166666666666669</v>
      </c>
      <c r="FY18" s="102">
        <v>0.66666666666666663</v>
      </c>
      <c r="FZ18" s="103">
        <v>1</v>
      </c>
      <c r="GA18">
        <f xml:space="preserve"> FW18 * ( ((FY18 - FX18) * 24 ) - FZ18 )</f>
        <v>0</v>
      </c>
      <c r="GB18" s="108">
        <v>45665</v>
      </c>
      <c r="GC18" s="119"/>
      <c r="GD18" t="s">
        <v>444</v>
      </c>
      <c r="GE18">
        <v>4</v>
      </c>
      <c r="GF18" s="102">
        <v>0.29166666666666669</v>
      </c>
      <c r="GG18" s="102">
        <v>0.66666666666666663</v>
      </c>
      <c r="GH18" s="103">
        <v>1</v>
      </c>
      <c r="GI18">
        <f xml:space="preserve"> GE18 * ( ((GG18 - GF18) * 24 ) - GH18 )</f>
        <v>31.999999999999993</v>
      </c>
      <c r="GJ18" s="108">
        <v>45969</v>
      </c>
      <c r="GK18" s="119"/>
      <c r="GL18" t="s">
        <v>444</v>
      </c>
      <c r="GN18" s="102">
        <v>0.29166666666666669</v>
      </c>
      <c r="GO18" s="102">
        <v>0.66666666666666663</v>
      </c>
      <c r="GP18" s="103">
        <v>1</v>
      </c>
      <c r="GQ18">
        <f xml:space="preserve"> GM18 * ( ((GO18 - GN18) * 24 ) - GP18 )</f>
        <v>0</v>
      </c>
      <c r="GR18" s="108" t="s">
        <v>1606</v>
      </c>
      <c r="GS18" s="119"/>
      <c r="GT18" t="s">
        <v>444</v>
      </c>
      <c r="GU18">
        <v>1</v>
      </c>
      <c r="GV18" s="102">
        <v>0.22916666666666666</v>
      </c>
      <c r="GW18" s="102">
        <v>0.75</v>
      </c>
      <c r="GX18" s="103">
        <v>1</v>
      </c>
      <c r="GY18">
        <f xml:space="preserve"> GU18 * ( ((GW18 - GV18) * 24 ) - GX18 )</f>
        <v>11.5</v>
      </c>
      <c r="GZ18" s="108" t="s">
        <v>1615</v>
      </c>
      <c r="HA18" s="119"/>
    </row>
    <row r="19" spans="1:209">
      <c r="A19" s="100">
        <f t="shared" si="0"/>
        <v>45675</v>
      </c>
      <c r="B19" s="101">
        <v>28</v>
      </c>
      <c r="C19" s="101">
        <v>8</v>
      </c>
      <c r="D19" s="101">
        <v>0</v>
      </c>
      <c r="E19" s="101">
        <f t="shared" ref="E19:E24" si="4">IF(AND(ISNUMBER(B19), ISNUMBER(C19)), B19 * C19 - D19, 0)+3</f>
        <v>227</v>
      </c>
      <c r="F19" s="101">
        <f>SUM(E$2:E19)</f>
        <v>3460</v>
      </c>
      <c r="J19" t="s">
        <v>514</v>
      </c>
      <c r="K19">
        <v>7</v>
      </c>
      <c r="L19" s="102">
        <v>0.33333333333333331</v>
      </c>
      <c r="M19" s="102">
        <v>0.70833333333333337</v>
      </c>
      <c r="N19" s="103">
        <v>1</v>
      </c>
      <c r="O19">
        <f t="shared" si="3"/>
        <v>56.000000000000014</v>
      </c>
      <c r="R19" t="s">
        <v>514</v>
      </c>
      <c r="S19">
        <v>0</v>
      </c>
      <c r="T19" s="102">
        <v>0.33333333333333331</v>
      </c>
      <c r="U19" s="102">
        <v>0.70833333333333337</v>
      </c>
      <c r="V19" s="103">
        <v>1</v>
      </c>
      <c r="W19">
        <f xml:space="preserve"> S19 * ( ((U19 - T19) * 24 ) - V19 )</f>
        <v>0</v>
      </c>
      <c r="Z19" t="s">
        <v>514</v>
      </c>
      <c r="AB19" s="102">
        <v>0.33333333333333331</v>
      </c>
      <c r="AC19" s="102">
        <v>0.70833333333333337</v>
      </c>
      <c r="AD19" s="103">
        <v>1</v>
      </c>
      <c r="AE19">
        <f xml:space="preserve"> AA19 * ( ((AC19 - AB19) * 24 ) - AD19 )</f>
        <v>0</v>
      </c>
      <c r="AH19" t="s">
        <v>514</v>
      </c>
      <c r="AI19">
        <v>28</v>
      </c>
      <c r="AJ19" s="102">
        <v>0.33333333333333331</v>
      </c>
      <c r="AK19" s="102">
        <v>0.70833333333333337</v>
      </c>
      <c r="AL19" s="103">
        <v>1</v>
      </c>
      <c r="AM19">
        <f xml:space="preserve"> AI19 * ( ((AK19 - AJ19) * 24 ) - AL19 )</f>
        <v>224.00000000000006</v>
      </c>
      <c r="AP19" t="s">
        <v>514</v>
      </c>
      <c r="AR19" s="102">
        <v>0.33333333333333331</v>
      </c>
      <c r="AS19" s="102">
        <v>0.70833333333333337</v>
      </c>
      <c r="AT19" s="103">
        <v>1</v>
      </c>
      <c r="AU19">
        <f xml:space="preserve"> AQ19 * ( ((AS19 - AR19) * 24 ) - AT19 )</f>
        <v>0</v>
      </c>
      <c r="AX19" t="s">
        <v>514</v>
      </c>
      <c r="AZ19" s="102">
        <v>0.33333333333333331</v>
      </c>
      <c r="BA19" s="102">
        <v>0.70833333333333337</v>
      </c>
      <c r="BB19" s="103">
        <v>1</v>
      </c>
      <c r="BC19">
        <f xml:space="preserve"> AY19 * ( ((BA19 - AZ19) * 24 ) - BB19 )</f>
        <v>0</v>
      </c>
      <c r="BF19" t="s">
        <v>514</v>
      </c>
      <c r="BG19">
        <v>2</v>
      </c>
      <c r="BH19" s="102">
        <v>0.54166666666666663</v>
      </c>
      <c r="BI19" s="102">
        <v>0.91666666666666663</v>
      </c>
      <c r="BJ19" s="103">
        <v>1</v>
      </c>
      <c r="BK19" s="131">
        <f xml:space="preserve"> BG19 * ( ((BI19 - BH19) * 24 ) - BJ19 )</f>
        <v>16</v>
      </c>
      <c r="BM19" s="119"/>
      <c r="BN19" t="s">
        <v>514</v>
      </c>
      <c r="BO19">
        <v>2</v>
      </c>
      <c r="BP19" s="102">
        <v>0.54166666666666663</v>
      </c>
      <c r="BQ19" s="102">
        <v>0.91666666666666663</v>
      </c>
      <c r="BR19" s="103">
        <v>1</v>
      </c>
      <c r="BS19">
        <f xml:space="preserve"> BO19 * ( ((BQ19 - BP19) * 24 ) - BR19 )</f>
        <v>16</v>
      </c>
      <c r="BU19" s="119"/>
      <c r="BV19" t="s">
        <v>514</v>
      </c>
      <c r="BW19">
        <v>2</v>
      </c>
      <c r="BX19" s="102">
        <v>0.54166666666666663</v>
      </c>
      <c r="BY19" s="102">
        <v>0.91666666666666663</v>
      </c>
      <c r="BZ19" s="103">
        <v>1</v>
      </c>
      <c r="CA19">
        <f xml:space="preserve"> BW19 * ( ((BY19 - BX19) * 24 ) - BZ19 )</f>
        <v>16</v>
      </c>
      <c r="CC19" s="119"/>
      <c r="CD19" t="s">
        <v>514</v>
      </c>
      <c r="CE19">
        <v>2</v>
      </c>
      <c r="CF19" s="102">
        <v>0.33333333333333331</v>
      </c>
      <c r="CG19" s="102">
        <v>0.70833333333333337</v>
      </c>
      <c r="CH19" s="103">
        <v>1</v>
      </c>
      <c r="CI19">
        <f xml:space="preserve"> CE19 * ( ((CG19 - CF19) * 24 ) - CH19 )</f>
        <v>16.000000000000004</v>
      </c>
      <c r="CK19" s="119"/>
      <c r="CL19" t="s">
        <v>514</v>
      </c>
      <c r="CM19">
        <v>8</v>
      </c>
      <c r="CN19" s="102">
        <v>0.29166666666666669</v>
      </c>
      <c r="CO19" s="102">
        <v>0.75</v>
      </c>
      <c r="CP19" s="103">
        <v>1</v>
      </c>
      <c r="CQ19">
        <f xml:space="preserve"> CM19 * ( ((CO19 - CN19) * 24 ) - CP19 )</f>
        <v>80</v>
      </c>
      <c r="CS19" s="119"/>
      <c r="CT19" t="s">
        <v>514</v>
      </c>
      <c r="CU19">
        <v>3</v>
      </c>
      <c r="CV19" s="102">
        <v>0.29166666666666669</v>
      </c>
      <c r="CW19" s="102">
        <v>0.70833333333333337</v>
      </c>
      <c r="CX19" s="103">
        <v>1</v>
      </c>
      <c r="CY19">
        <f xml:space="preserve"> CU19 * ( ((CW19 - CV19) * 24 ) - CX19 )</f>
        <v>27</v>
      </c>
      <c r="DA19" s="119"/>
      <c r="DB19" t="s">
        <v>514</v>
      </c>
      <c r="DD19" s="102">
        <v>0.29166666666666669</v>
      </c>
      <c r="DE19" s="102">
        <v>0.75</v>
      </c>
      <c r="DF19" s="103">
        <v>1</v>
      </c>
      <c r="DG19">
        <f xml:space="preserve"> DC19 * ( ((DE19 - DD19) * 24 ) - DF19 )</f>
        <v>0</v>
      </c>
      <c r="DI19" s="119"/>
      <c r="DJ19" t="s">
        <v>514</v>
      </c>
      <c r="DL19" s="102">
        <v>0.29166666666666669</v>
      </c>
      <c r="DM19" s="102">
        <v>0.75</v>
      </c>
      <c r="DN19" s="103">
        <v>1</v>
      </c>
      <c r="DO19">
        <f xml:space="preserve"> DK19 * ( ((DM19 - DL19) * 24 ) - DN19 )</f>
        <v>0</v>
      </c>
      <c r="DQ19" s="119"/>
      <c r="DR19" t="s">
        <v>514</v>
      </c>
      <c r="DT19" s="102">
        <v>0.29166666666666669</v>
      </c>
      <c r="DU19" s="102">
        <v>0.75</v>
      </c>
      <c r="DV19" s="103">
        <v>1</v>
      </c>
      <c r="DW19">
        <f xml:space="preserve"> DS19 * ( ((DU19 - DT19) * 24 ) - DV19 )</f>
        <v>0</v>
      </c>
      <c r="DY19" s="119"/>
      <c r="DZ19" t="s">
        <v>514</v>
      </c>
      <c r="EA19">
        <v>1</v>
      </c>
      <c r="EB19" s="102">
        <v>0.29166666666666669</v>
      </c>
      <c r="EC19" s="102">
        <v>0.79166666666666663</v>
      </c>
      <c r="ED19" s="103">
        <v>1</v>
      </c>
      <c r="EE19">
        <f xml:space="preserve"> EA19 * ( ((EC19 - EB19) * 24 ) - ED19 )</f>
        <v>10.999999999999998</v>
      </c>
      <c r="EG19" s="119"/>
      <c r="EH19" t="s">
        <v>514</v>
      </c>
      <c r="EI19">
        <v>4</v>
      </c>
      <c r="EJ19" s="102">
        <v>0.29166666666666669</v>
      </c>
      <c r="EK19" s="102">
        <v>0.75</v>
      </c>
      <c r="EL19" s="103">
        <v>1</v>
      </c>
      <c r="EM19">
        <f xml:space="preserve"> EI19 * ( ((EK19 - EJ19) * 24 ) - EL19 )</f>
        <v>40</v>
      </c>
      <c r="EO19" s="119"/>
      <c r="EP19" t="s">
        <v>514</v>
      </c>
      <c r="EQ19">
        <v>1</v>
      </c>
      <c r="ER19" s="102">
        <v>0.22916666666666666</v>
      </c>
      <c r="ES19" s="102">
        <v>0.75</v>
      </c>
      <c r="ET19" s="103">
        <v>1</v>
      </c>
      <c r="EU19">
        <f xml:space="preserve"> EQ19 * ( ((ES19 - ER19) * 24 ) - ET19 )</f>
        <v>11.5</v>
      </c>
      <c r="EW19" s="119"/>
      <c r="EX19" t="s">
        <v>514</v>
      </c>
      <c r="EY19">
        <v>14</v>
      </c>
      <c r="EZ19" s="102">
        <v>0.375</v>
      </c>
      <c r="FA19" s="102">
        <v>0.75</v>
      </c>
      <c r="FB19" s="103">
        <v>1</v>
      </c>
      <c r="FC19">
        <f xml:space="preserve"> EY19 * ( ((FA19 - EZ19) * 24 ) - FB19 )</f>
        <v>112</v>
      </c>
      <c r="FE19" s="119"/>
      <c r="FF19" t="s">
        <v>514</v>
      </c>
      <c r="FG19">
        <v>18</v>
      </c>
      <c r="FH19" s="102">
        <v>0.375</v>
      </c>
      <c r="FI19" s="102">
        <v>0.75</v>
      </c>
      <c r="FJ19" s="103">
        <v>1</v>
      </c>
      <c r="FK19">
        <f xml:space="preserve"> FG19 * ( ((FI19 - FH19) * 24 ) - FJ19 )</f>
        <v>144</v>
      </c>
      <c r="FM19" s="119"/>
      <c r="FN19" t="s">
        <v>514</v>
      </c>
      <c r="FO19">
        <v>15</v>
      </c>
      <c r="FP19" s="102">
        <v>0.375</v>
      </c>
      <c r="FQ19" s="102">
        <v>0.75</v>
      </c>
      <c r="FR19" s="103">
        <v>1</v>
      </c>
      <c r="FS19">
        <f xml:space="preserve"> FO19 * ( ((FQ19 - FP19) * 24 ) - FR19 )</f>
        <v>120</v>
      </c>
      <c r="FU19" s="119"/>
      <c r="FV19" t="s">
        <v>514</v>
      </c>
      <c r="FX19" s="102">
        <v>0.375</v>
      </c>
      <c r="FY19" s="102">
        <v>0.75</v>
      </c>
      <c r="FZ19" s="103">
        <v>1</v>
      </c>
      <c r="GA19">
        <f xml:space="preserve"> FW19 * ( ((FY19 - FX19) * 24 ) - FZ19 )</f>
        <v>0</v>
      </c>
      <c r="GC19" s="119"/>
      <c r="GD19" t="s">
        <v>514</v>
      </c>
      <c r="GE19">
        <v>17</v>
      </c>
      <c r="GF19" s="102">
        <v>0.375</v>
      </c>
      <c r="GG19" s="102">
        <v>0.75</v>
      </c>
      <c r="GH19" s="103">
        <v>1</v>
      </c>
      <c r="GI19">
        <f xml:space="preserve"> GE19 * ( ((GG19 - GF19) * 24 ) - GH19 )</f>
        <v>136</v>
      </c>
      <c r="GK19" s="119"/>
      <c r="GL19" t="s">
        <v>514</v>
      </c>
      <c r="GN19" s="102">
        <v>0.375</v>
      </c>
      <c r="GO19" s="102">
        <v>0.75</v>
      </c>
      <c r="GP19" s="103">
        <v>1</v>
      </c>
      <c r="GQ19">
        <f xml:space="preserve"> GM19 * ( ((GO19 - GN19) * 24 ) - GP19 )</f>
        <v>0</v>
      </c>
      <c r="GS19" s="119"/>
      <c r="GT19" t="s">
        <v>514</v>
      </c>
      <c r="GV19" s="102">
        <v>0.375</v>
      </c>
      <c r="GW19" s="102">
        <v>0.75</v>
      </c>
      <c r="GX19" s="103">
        <v>1</v>
      </c>
      <c r="GY19">
        <f xml:space="preserve"> GU19 * ( ((GW19 - GV19) * 24 ) - GX19 )</f>
        <v>0</v>
      </c>
      <c r="HA19" s="119"/>
    </row>
    <row r="20" spans="1:209">
      <c r="A20" s="100">
        <f t="shared" si="0"/>
        <v>45676</v>
      </c>
      <c r="B20" s="101">
        <v>31</v>
      </c>
      <c r="C20" s="101">
        <v>8</v>
      </c>
      <c r="D20" s="101">
        <v>0</v>
      </c>
      <c r="E20" s="101">
        <f t="shared" si="4"/>
        <v>251</v>
      </c>
      <c r="F20" s="101">
        <f>SUM(E$2:E20)</f>
        <v>3711</v>
      </c>
      <c r="J20" t="s">
        <v>515</v>
      </c>
      <c r="L20" s="102">
        <v>0.58333333333333337</v>
      </c>
      <c r="M20" s="102">
        <v>0.95833333333333337</v>
      </c>
      <c r="N20" s="103">
        <v>1</v>
      </c>
      <c r="O20">
        <f t="shared" si="3"/>
        <v>0</v>
      </c>
      <c r="R20" t="s">
        <v>515</v>
      </c>
      <c r="S20">
        <v>2</v>
      </c>
      <c r="T20" s="102">
        <v>0.58333333333333337</v>
      </c>
      <c r="U20" s="102">
        <v>0.95833333333333337</v>
      </c>
      <c r="V20" s="103">
        <v>1</v>
      </c>
      <c r="W20">
        <f xml:space="preserve"> S20 * ( ((U20 - T20) * 24 ) - V20 )</f>
        <v>16</v>
      </c>
      <c r="Z20" t="s">
        <v>515</v>
      </c>
      <c r="AA20">
        <v>2</v>
      </c>
      <c r="AB20" s="102">
        <v>0.58333333333333337</v>
      </c>
      <c r="AC20" s="102">
        <v>0.95833333333333337</v>
      </c>
      <c r="AD20" s="103">
        <v>1</v>
      </c>
      <c r="AE20">
        <f xml:space="preserve"> AA20 * ( ((AC20 - AB20) * 24 ) - AD20 )</f>
        <v>16</v>
      </c>
      <c r="AH20" t="s">
        <v>515</v>
      </c>
      <c r="AI20">
        <v>2</v>
      </c>
      <c r="AJ20" s="102">
        <v>0.58333333333333337</v>
      </c>
      <c r="AK20" s="102">
        <v>0.95833333333333337</v>
      </c>
      <c r="AL20" s="103">
        <v>1</v>
      </c>
      <c r="AM20">
        <f xml:space="preserve"> AI20 * ( ((AK20 - AJ20) * 24 ) - AL20 )</f>
        <v>16</v>
      </c>
      <c r="AP20" t="s">
        <v>515</v>
      </c>
      <c r="AQ20">
        <v>2</v>
      </c>
      <c r="AR20" s="102">
        <v>0.58333333333333337</v>
      </c>
      <c r="AS20" s="102">
        <v>0.95833333333333337</v>
      </c>
      <c r="AT20" s="103">
        <v>1</v>
      </c>
      <c r="AU20">
        <f xml:space="preserve"> AQ20 * ( ((AS20 - AR20) * 24 ) - AT20 )</f>
        <v>16</v>
      </c>
      <c r="AX20" t="s">
        <v>515</v>
      </c>
      <c r="AY20">
        <v>2</v>
      </c>
      <c r="AZ20" s="102">
        <v>0.58333333333333337</v>
      </c>
      <c r="BA20" s="102">
        <v>0.95833333333333337</v>
      </c>
      <c r="BB20" s="103">
        <v>1</v>
      </c>
      <c r="BC20">
        <f xml:space="preserve"> AY20 * ( ((BA20 - AZ20) * 24 ) - BB20 )</f>
        <v>16</v>
      </c>
      <c r="BF20" t="s">
        <v>515</v>
      </c>
      <c r="BG20">
        <v>26</v>
      </c>
      <c r="BH20" s="102">
        <v>0.375</v>
      </c>
      <c r="BI20" s="102">
        <v>0.70833333333333337</v>
      </c>
      <c r="BJ20" s="103">
        <v>1</v>
      </c>
      <c r="BK20" s="131">
        <f xml:space="preserve"> BG20 * ( ((BI20 - BH20) * 24 ) - BJ20 )</f>
        <v>182</v>
      </c>
      <c r="BM20" s="119"/>
      <c r="BN20" t="s">
        <v>515</v>
      </c>
      <c r="BO20">
        <v>28</v>
      </c>
      <c r="BP20" s="102">
        <v>0.375</v>
      </c>
      <c r="BQ20" s="102">
        <v>0.70833333333333337</v>
      </c>
      <c r="BR20" s="103">
        <v>1</v>
      </c>
      <c r="BS20">
        <f xml:space="preserve"> BO20 * ( ((BQ20 - BP20) * 24 ) - BR20 )</f>
        <v>196</v>
      </c>
      <c r="BU20" s="119"/>
      <c r="BV20" t="s">
        <v>515</v>
      </c>
      <c r="BW20">
        <v>28</v>
      </c>
      <c r="BX20" s="102">
        <v>0.375</v>
      </c>
      <c r="BY20" s="102">
        <v>0.70833333333333337</v>
      </c>
      <c r="BZ20" s="103">
        <v>1</v>
      </c>
      <c r="CA20">
        <f xml:space="preserve"> BW20 * ( ((BY20 - BX20) * 24 ) - BZ20 )</f>
        <v>196</v>
      </c>
      <c r="CC20" s="119"/>
      <c r="CD20" t="s">
        <v>515</v>
      </c>
      <c r="CF20" s="102">
        <v>0.58333333333333337</v>
      </c>
      <c r="CG20" s="102">
        <v>0.95833333333333337</v>
      </c>
      <c r="CH20" s="103">
        <v>1</v>
      </c>
      <c r="CI20">
        <f xml:space="preserve"> CE20 * ( ((CG20 - CF20) * 24 ) - CH20 )</f>
        <v>0</v>
      </c>
      <c r="CJ20" t="s">
        <v>892</v>
      </c>
      <c r="CK20" s="119"/>
      <c r="CL20" t="s">
        <v>515</v>
      </c>
      <c r="CM20">
        <v>2</v>
      </c>
      <c r="CN20" s="102">
        <v>0.54166666666666663</v>
      </c>
      <c r="CO20" s="102">
        <v>0.95833333333333337</v>
      </c>
      <c r="CP20" s="103">
        <v>1</v>
      </c>
      <c r="CQ20">
        <f xml:space="preserve"> CM20 * ( ((CO20 - CN20) * 24 ) - CP20 )</f>
        <v>18.000000000000004</v>
      </c>
      <c r="CS20" s="119"/>
      <c r="CT20" t="s">
        <v>515</v>
      </c>
      <c r="CU20">
        <v>2</v>
      </c>
      <c r="CV20" s="102">
        <v>0.54166666666666663</v>
      </c>
      <c r="CW20" s="102">
        <v>0.95833333333333337</v>
      </c>
      <c r="CX20" s="103">
        <v>1</v>
      </c>
      <c r="CY20">
        <f xml:space="preserve"> CU20 * ( ((CW20 - CV20) * 24 ) - CX20 )</f>
        <v>18.000000000000004</v>
      </c>
      <c r="DA20" s="119"/>
      <c r="DB20" t="s">
        <v>515</v>
      </c>
      <c r="DC20">
        <v>2</v>
      </c>
      <c r="DD20" s="102">
        <v>0.54166666666666663</v>
      </c>
      <c r="DE20" s="102">
        <v>0.95833333333333337</v>
      </c>
      <c r="DF20" s="103">
        <v>1</v>
      </c>
      <c r="DG20">
        <f xml:space="preserve"> DC20 * ( ((DE20 - DD20) * 24 ) - DF20 )</f>
        <v>18.000000000000004</v>
      </c>
      <c r="DI20" s="119"/>
      <c r="DJ20" t="s">
        <v>515</v>
      </c>
      <c r="DK20">
        <v>2</v>
      </c>
      <c r="DL20" s="102">
        <v>0.54166666666666663</v>
      </c>
      <c r="DM20" s="102">
        <v>0.95833333333333337</v>
      </c>
      <c r="DN20" s="103">
        <v>1</v>
      </c>
      <c r="DO20">
        <f xml:space="preserve"> DK20 * ( ((DM20 - DL20) * 24 ) - DN20 )</f>
        <v>18.000000000000004</v>
      </c>
      <c r="DQ20" s="119"/>
      <c r="DR20" t="s">
        <v>515</v>
      </c>
      <c r="DT20" s="102">
        <v>0.54166666666666663</v>
      </c>
      <c r="DU20" s="102">
        <v>0.95833333333333337</v>
      </c>
      <c r="DV20" s="103">
        <v>1</v>
      </c>
      <c r="DW20">
        <f xml:space="preserve"> DS20 * ( ((DU20 - DT20) * 24 ) - DV20 )</f>
        <v>0</v>
      </c>
      <c r="DY20" s="119"/>
      <c r="DZ20" t="s">
        <v>515</v>
      </c>
      <c r="EA20">
        <v>2</v>
      </c>
      <c r="EB20" s="102">
        <v>0.54166666666666663</v>
      </c>
      <c r="EC20" s="102">
        <v>0.95833333333333337</v>
      </c>
      <c r="ED20" s="103">
        <v>1</v>
      </c>
      <c r="EE20">
        <f xml:space="preserve"> EA20 * ( ((EC20 - EB20) * 24 ) - ED20 )</f>
        <v>18.000000000000004</v>
      </c>
      <c r="EG20" s="119"/>
      <c r="EH20" t="s">
        <v>515</v>
      </c>
      <c r="EI20">
        <v>2</v>
      </c>
      <c r="EJ20" s="102">
        <v>0.54166666666666663</v>
      </c>
      <c r="EK20" s="102">
        <v>0.95833333333333337</v>
      </c>
      <c r="EL20" s="103">
        <v>1</v>
      </c>
      <c r="EM20">
        <f xml:space="preserve"> EI20 * ( ((EK20 - EJ20) * 24 ) - EL20 )</f>
        <v>18.000000000000004</v>
      </c>
      <c r="EO20" s="119"/>
      <c r="EP20" t="s">
        <v>515</v>
      </c>
      <c r="EQ20">
        <v>2</v>
      </c>
      <c r="ER20" s="102">
        <v>0.45833333333333331</v>
      </c>
      <c r="ES20" s="102">
        <v>0.95833333333333337</v>
      </c>
      <c r="ET20" s="103">
        <v>1</v>
      </c>
      <c r="EU20">
        <f xml:space="preserve"> EQ20 * ( ((ES20 - ER20) * 24 ) - ET20 )</f>
        <v>22</v>
      </c>
      <c r="EW20" s="119"/>
      <c r="EX20" t="s">
        <v>515</v>
      </c>
      <c r="EY20">
        <v>2</v>
      </c>
      <c r="EZ20" s="102">
        <v>0.45833333333333331</v>
      </c>
      <c r="FA20" s="102">
        <v>0.95833333333333337</v>
      </c>
      <c r="FB20" s="103">
        <v>1</v>
      </c>
      <c r="FC20">
        <f xml:space="preserve"> EY20 * ( ((FA20 - EZ20) * 24 ) - FB20 )</f>
        <v>22</v>
      </c>
      <c r="FE20" s="119"/>
      <c r="FF20" t="s">
        <v>515</v>
      </c>
      <c r="FG20">
        <v>2</v>
      </c>
      <c r="FH20" s="102">
        <v>0.45833333333333331</v>
      </c>
      <c r="FI20" s="102">
        <v>0.95833333333333337</v>
      </c>
      <c r="FJ20" s="103">
        <v>1</v>
      </c>
      <c r="FK20">
        <f xml:space="preserve"> FG20 * ( ((FI20 - FH20) * 24 ) - FJ20 )</f>
        <v>22</v>
      </c>
      <c r="FM20" s="119"/>
      <c r="FN20" t="s">
        <v>515</v>
      </c>
      <c r="FO20">
        <v>2</v>
      </c>
      <c r="FP20" s="102">
        <v>0.45833333333333331</v>
      </c>
      <c r="FQ20" s="102">
        <v>0.95833333333333337</v>
      </c>
      <c r="FR20" s="103">
        <v>1</v>
      </c>
      <c r="FS20">
        <f xml:space="preserve"> FO20 * ( ((FQ20 - FP20) * 24 ) - FR20 )</f>
        <v>22</v>
      </c>
      <c r="FU20" s="119"/>
      <c r="FV20" t="s">
        <v>515</v>
      </c>
      <c r="FX20" s="102">
        <v>0.45833333333333331</v>
      </c>
      <c r="FY20" s="102">
        <v>0.95833333333333337</v>
      </c>
      <c r="FZ20" s="103">
        <v>1</v>
      </c>
      <c r="GA20">
        <f xml:space="preserve"> FW20 * ( ((FY20 - FX20) * 24 ) - FZ20 )</f>
        <v>0</v>
      </c>
      <c r="GC20" s="119"/>
      <c r="GD20" t="s">
        <v>515</v>
      </c>
      <c r="GE20">
        <v>3</v>
      </c>
      <c r="GF20" s="102">
        <v>0.45833333333333331</v>
      </c>
      <c r="GG20" s="102">
        <v>0.95833333333333337</v>
      </c>
      <c r="GH20" s="103">
        <v>1</v>
      </c>
      <c r="GI20">
        <f xml:space="preserve"> GE20 * ( ((GG20 - GF20) * 24 ) - GH20 )</f>
        <v>33</v>
      </c>
      <c r="GK20" s="119"/>
      <c r="GL20" t="s">
        <v>515</v>
      </c>
      <c r="GM20">
        <v>24</v>
      </c>
      <c r="GN20" s="102">
        <v>0.25</v>
      </c>
      <c r="GO20" s="102">
        <v>0.75</v>
      </c>
      <c r="GP20" s="103">
        <v>1</v>
      </c>
      <c r="GQ20">
        <f xml:space="preserve"> GM20 * ( ((GO20 - GN20) * 24 ) - GP20 )</f>
        <v>264</v>
      </c>
      <c r="GS20" s="119"/>
      <c r="GT20" t="s">
        <v>515</v>
      </c>
      <c r="GU20">
        <v>22</v>
      </c>
      <c r="GV20" s="102">
        <v>0.25</v>
      </c>
      <c r="GW20" s="102">
        <v>0.75</v>
      </c>
      <c r="GX20" s="103">
        <v>1</v>
      </c>
      <c r="GY20">
        <f xml:space="preserve"> GU20 * ( ((GW20 - GV20) * 24 ) - GX20 )</f>
        <v>242</v>
      </c>
      <c r="HA20" s="119"/>
    </row>
    <row r="21" spans="1:209">
      <c r="A21" s="100">
        <f t="shared" si="0"/>
        <v>45677</v>
      </c>
      <c r="B21" s="101">
        <v>31</v>
      </c>
      <c r="C21" s="101">
        <v>8</v>
      </c>
      <c r="D21" s="101">
        <v>0</v>
      </c>
      <c r="E21" s="101">
        <f t="shared" si="4"/>
        <v>251</v>
      </c>
      <c r="F21" s="101">
        <f>SUM(E$2:E21)</f>
        <v>3962</v>
      </c>
      <c r="J21" t="s">
        <v>516</v>
      </c>
      <c r="L21" s="102">
        <v>0.29166666666666669</v>
      </c>
      <c r="M21" s="102">
        <v>0.79166666666666663</v>
      </c>
      <c r="N21" s="103">
        <v>1</v>
      </c>
      <c r="O21">
        <f t="shared" si="3"/>
        <v>0</v>
      </c>
      <c r="R21" t="s">
        <v>441</v>
      </c>
      <c r="S21">
        <v>1</v>
      </c>
      <c r="T21" s="102">
        <v>0.29166666666666669</v>
      </c>
      <c r="U21" s="102">
        <v>0.79166666666666663</v>
      </c>
      <c r="V21" s="103">
        <v>1</v>
      </c>
      <c r="W21">
        <f xml:space="preserve"> S21 * ( ((U21 - T21) * 24 ) - V21 )</f>
        <v>10.999999999999998</v>
      </c>
      <c r="Z21" t="s">
        <v>441</v>
      </c>
      <c r="AA21">
        <v>1</v>
      </c>
      <c r="AB21" s="102">
        <v>0.29166666666666669</v>
      </c>
      <c r="AC21" s="102">
        <v>0.79166666666666663</v>
      </c>
      <c r="AD21" s="103">
        <v>1</v>
      </c>
      <c r="AE21">
        <f xml:space="preserve"> AA21 * ( ((AC21 - AB21) * 24 ) - AD21 )</f>
        <v>10.999999999999998</v>
      </c>
      <c r="AH21" t="s">
        <v>441</v>
      </c>
      <c r="AI21">
        <v>1</v>
      </c>
      <c r="AJ21" s="102">
        <v>0.29166666666666669</v>
      </c>
      <c r="AK21" s="102">
        <v>0.79166666666666663</v>
      </c>
      <c r="AL21" s="103">
        <v>1</v>
      </c>
      <c r="AM21">
        <f xml:space="preserve"> AI21 * ( ((AK21 - AJ21) * 24 ) - AL21 )</f>
        <v>10.999999999999998</v>
      </c>
      <c r="AP21" t="s">
        <v>441</v>
      </c>
      <c r="AQ21">
        <v>1</v>
      </c>
      <c r="AR21" s="102">
        <v>0.29166666666666669</v>
      </c>
      <c r="AS21" s="102">
        <v>0.79166666666666663</v>
      </c>
      <c r="AT21" s="103">
        <v>1</v>
      </c>
      <c r="AU21">
        <f xml:space="preserve"> AQ21 * ( ((AS21 - AR21) * 24 ) - AT21 )</f>
        <v>10.999999999999998</v>
      </c>
      <c r="AX21" t="s">
        <v>441</v>
      </c>
      <c r="AZ21" s="102">
        <v>0.29166666666666669</v>
      </c>
      <c r="BA21" s="102">
        <v>0.79166666666666663</v>
      </c>
      <c r="BB21" s="103">
        <v>1</v>
      </c>
      <c r="BC21">
        <f xml:space="preserve"> AY21 * ( ((BA21 - AZ21) * 24 ) - BB21 )</f>
        <v>0</v>
      </c>
      <c r="BF21" t="s">
        <v>516</v>
      </c>
      <c r="BH21" s="102">
        <v>0.29166666666666669</v>
      </c>
      <c r="BI21" s="102">
        <v>0.79166666666666663</v>
      </c>
      <c r="BJ21" s="103">
        <v>1</v>
      </c>
      <c r="BK21" s="131">
        <f xml:space="preserve"> BG21 * ( ((BI21 - BH21) * 24 ) - BJ21 )</f>
        <v>0</v>
      </c>
      <c r="BM21" s="119"/>
      <c r="BN21" t="s">
        <v>441</v>
      </c>
      <c r="BP21" s="102">
        <v>0.29166666666666669</v>
      </c>
      <c r="BQ21" s="102">
        <v>0.79166666666666663</v>
      </c>
      <c r="BR21" s="103">
        <v>1</v>
      </c>
      <c r="BS21">
        <f xml:space="preserve"> BO21 * ( ((BQ21 - BP21) * 24 ) - BR21 )</f>
        <v>0</v>
      </c>
      <c r="BU21" s="119"/>
      <c r="BV21" t="s">
        <v>441</v>
      </c>
      <c r="BX21" s="102">
        <v>0.29166666666666669</v>
      </c>
      <c r="BY21" s="102">
        <v>0.79166666666666663</v>
      </c>
      <c r="BZ21" s="103">
        <v>1</v>
      </c>
      <c r="CA21">
        <f xml:space="preserve"> BW21 * ( ((BY21 - BX21) * 24 ) - BZ21 )</f>
        <v>0</v>
      </c>
      <c r="CC21" s="119"/>
      <c r="CD21" t="s">
        <v>441</v>
      </c>
      <c r="CF21" s="102">
        <v>0.29166666666666669</v>
      </c>
      <c r="CG21" s="102">
        <v>0.79166666666666663</v>
      </c>
      <c r="CH21" s="103">
        <v>1</v>
      </c>
      <c r="CI21">
        <f xml:space="preserve"> CE21 * ( ((CG21 - CF21) * 24 ) - CH21 )</f>
        <v>0</v>
      </c>
      <c r="CK21" s="119"/>
      <c r="CL21" t="s">
        <v>441</v>
      </c>
      <c r="CN21" s="102">
        <v>0.29166666666666669</v>
      </c>
      <c r="CO21" s="102">
        <v>0.79166666666666663</v>
      </c>
      <c r="CP21" s="103">
        <v>1</v>
      </c>
      <c r="CQ21">
        <f xml:space="preserve"> CM21 * ( ((CO21 - CN21) * 24 ) - CP21 )</f>
        <v>0</v>
      </c>
      <c r="CS21" s="119"/>
      <c r="CT21" t="s">
        <v>441</v>
      </c>
      <c r="CV21" s="102">
        <v>0.29166666666666669</v>
      </c>
      <c r="CW21" s="102">
        <v>0.79166666666666663</v>
      </c>
      <c r="CX21" s="103">
        <v>1</v>
      </c>
      <c r="CY21">
        <f xml:space="preserve"> CU21 * ( ((CW21 - CV21) * 24 ) - CX21 )</f>
        <v>0</v>
      </c>
      <c r="DA21" s="119"/>
      <c r="DB21" t="s">
        <v>441</v>
      </c>
      <c r="DD21" s="102">
        <v>0.29166666666666669</v>
      </c>
      <c r="DE21" s="102">
        <v>0.79166666666666663</v>
      </c>
      <c r="DF21" s="103">
        <v>1</v>
      </c>
      <c r="DG21">
        <f xml:space="preserve"> DC21 * ( ((DE21 - DD21) * 24 ) - DF21 )</f>
        <v>0</v>
      </c>
      <c r="DI21" s="119"/>
      <c r="DJ21" t="s">
        <v>441</v>
      </c>
      <c r="DK21">
        <v>1</v>
      </c>
      <c r="DL21" s="102">
        <v>0.29166666666666669</v>
      </c>
      <c r="DM21" s="102">
        <v>0.79166666666666663</v>
      </c>
      <c r="DN21" s="103">
        <v>1</v>
      </c>
      <c r="DO21">
        <f xml:space="preserve"> DK21 * ( ((DM21 - DL21) * 24 ) - DN21 )</f>
        <v>10.999999999999998</v>
      </c>
      <c r="DQ21" s="119"/>
      <c r="DR21" t="s">
        <v>441</v>
      </c>
      <c r="DT21" s="102">
        <v>0.29166666666666669</v>
      </c>
      <c r="DU21" s="102">
        <v>0.79166666666666663</v>
      </c>
      <c r="DV21" s="103">
        <v>1</v>
      </c>
      <c r="DW21">
        <f xml:space="preserve"> DS21 * ( ((DU21 - DT21) * 24 ) - DV21 )</f>
        <v>0</v>
      </c>
      <c r="DY21" s="119"/>
      <c r="DZ21" t="s">
        <v>441</v>
      </c>
      <c r="EB21" s="102">
        <v>0.33333333333333331</v>
      </c>
      <c r="EC21" s="102">
        <v>0.79166666666666663</v>
      </c>
      <c r="ED21" s="103">
        <v>1</v>
      </c>
      <c r="EE21">
        <f xml:space="preserve"> EA21 * ( ((EC21 - EB21) * 24 ) - ED21 )</f>
        <v>0</v>
      </c>
      <c r="EG21" s="119"/>
      <c r="EH21" t="s">
        <v>441</v>
      </c>
      <c r="EI21">
        <v>1</v>
      </c>
      <c r="EJ21" s="102">
        <v>0.29166666666666669</v>
      </c>
      <c r="EK21" s="102">
        <v>0.79166666666666663</v>
      </c>
      <c r="EL21" s="103">
        <v>1</v>
      </c>
      <c r="EM21">
        <f xml:space="preserve"> EI21 * ( ((EK21 - EJ21) * 24 ) - EL21 )</f>
        <v>10.999999999999998</v>
      </c>
      <c r="EO21" s="119"/>
      <c r="EP21" t="s">
        <v>441</v>
      </c>
      <c r="ER21" s="102">
        <v>0.33333333333333331</v>
      </c>
      <c r="ES21" s="102">
        <v>0.79166666666666663</v>
      </c>
      <c r="ET21" s="103">
        <v>1</v>
      </c>
      <c r="EU21">
        <f xml:space="preserve"> EQ21 * ( ((ES21 - ER21) * 24 ) - ET21 )</f>
        <v>0</v>
      </c>
      <c r="EW21" s="119"/>
      <c r="EX21" t="s">
        <v>441</v>
      </c>
      <c r="EY21">
        <v>1</v>
      </c>
      <c r="EZ21" s="102">
        <v>0.33333333333333331</v>
      </c>
      <c r="FA21" s="102">
        <v>0.79166666666666663</v>
      </c>
      <c r="FB21" s="103">
        <v>1</v>
      </c>
      <c r="FC21">
        <f xml:space="preserve"> EY21 * ( ((FA21 - EZ21) * 24 ) - FB21 )</f>
        <v>10</v>
      </c>
      <c r="FE21" s="119"/>
      <c r="FF21" t="s">
        <v>441</v>
      </c>
      <c r="FG21">
        <v>1</v>
      </c>
      <c r="FH21" s="102">
        <v>0.33333333333333331</v>
      </c>
      <c r="FI21" s="102">
        <v>0.79166666666666663</v>
      </c>
      <c r="FJ21" s="103">
        <v>1</v>
      </c>
      <c r="FK21">
        <f xml:space="preserve"> FG21 * ( ((FI21 - FH21) * 24 ) - FJ21 )</f>
        <v>10</v>
      </c>
      <c r="FM21" s="119"/>
      <c r="FN21" t="s">
        <v>441</v>
      </c>
      <c r="FO21">
        <v>5</v>
      </c>
      <c r="FP21" s="102">
        <v>0.33333333333333331</v>
      </c>
      <c r="FQ21" s="102">
        <v>0.79166666666666663</v>
      </c>
      <c r="FR21" s="103">
        <v>1</v>
      </c>
      <c r="FS21">
        <f xml:space="preserve"> FO21 * ( ((FQ21 - FP21) * 24 ) - FR21 )</f>
        <v>50</v>
      </c>
      <c r="FU21" s="119"/>
      <c r="FV21" t="s">
        <v>441</v>
      </c>
      <c r="FX21" s="102">
        <v>0.33333333333333331</v>
      </c>
      <c r="FY21" s="102">
        <v>0.79166666666666663</v>
      </c>
      <c r="FZ21" s="103">
        <v>1</v>
      </c>
      <c r="GA21">
        <f xml:space="preserve"> FW21 * ( ((FY21 - FX21) * 24 ) - FZ21 )</f>
        <v>0</v>
      </c>
      <c r="GC21" s="119"/>
      <c r="GD21" t="s">
        <v>441</v>
      </c>
      <c r="GE21">
        <v>1</v>
      </c>
      <c r="GF21" s="102">
        <v>0.33333333333333331</v>
      </c>
      <c r="GG21" s="102">
        <v>0.875</v>
      </c>
      <c r="GH21" s="103">
        <v>1</v>
      </c>
      <c r="GI21">
        <f xml:space="preserve"> GE21 * ( ((GG21 - GF21) * 24 ) - GH21 )</f>
        <v>12.000000000000002</v>
      </c>
      <c r="GK21" s="119"/>
      <c r="GL21" t="s">
        <v>441</v>
      </c>
      <c r="GM21">
        <v>1</v>
      </c>
      <c r="GN21" s="102">
        <v>0.20833333333333334</v>
      </c>
      <c r="GO21" s="102">
        <v>0.79166666666666663</v>
      </c>
      <c r="GP21" s="103">
        <v>1</v>
      </c>
      <c r="GQ21">
        <f xml:space="preserve"> GM21 * ( ((GO21 - GN21) * 24 ) - GP21 )</f>
        <v>12.999999999999998</v>
      </c>
      <c r="GS21" s="119"/>
      <c r="GT21" t="s">
        <v>441</v>
      </c>
      <c r="GU21">
        <v>1</v>
      </c>
      <c r="GV21" s="102">
        <v>0.20833333333333334</v>
      </c>
      <c r="GW21" s="102">
        <v>0.79166666666666663</v>
      </c>
      <c r="GX21" s="103">
        <v>1</v>
      </c>
      <c r="GY21">
        <f xml:space="preserve"> GU21 * ( ((GW21 - GV21) * 24 ) - GX21 )</f>
        <v>12.999999999999998</v>
      </c>
      <c r="HA21" s="119"/>
    </row>
    <row r="22" spans="1:209">
      <c r="A22" s="100">
        <f t="shared" si="0"/>
        <v>45678</v>
      </c>
      <c r="B22" s="101">
        <v>31</v>
      </c>
      <c r="C22" s="101">
        <v>8</v>
      </c>
      <c r="D22" s="101">
        <v>0</v>
      </c>
      <c r="E22" s="101">
        <f t="shared" si="4"/>
        <v>251</v>
      </c>
      <c r="F22" s="101">
        <f>SUM(E$2:E22)</f>
        <v>4213</v>
      </c>
      <c r="J22" t="s">
        <v>441</v>
      </c>
      <c r="L22" s="102">
        <v>0.27083333333333331</v>
      </c>
      <c r="M22" s="102">
        <v>0.64583333333333337</v>
      </c>
      <c r="N22" s="103">
        <v>1</v>
      </c>
      <c r="O22">
        <f t="shared" si="3"/>
        <v>0</v>
      </c>
      <c r="S22">
        <f>SUBTOTAL(109,Table121416171819202315222425[Number of employees])</f>
        <v>28</v>
      </c>
      <c r="T22" s="102"/>
      <c r="U22" s="102"/>
      <c r="V22" s="103"/>
      <c r="W22">
        <f>SUBTOTAL(109,Table121416171819202315222425[Hours worked])</f>
        <v>226.99999999999994</v>
      </c>
      <c r="AA22">
        <f>SUBTOTAL(109,Table121416171819202315222425262728323337383940[Number of employees])</f>
        <v>30</v>
      </c>
      <c r="AB22" s="102"/>
      <c r="AC22" s="102"/>
      <c r="AD22" s="103"/>
      <c r="AE22">
        <f>SUBTOTAL(109,Table121416171819202315222425262728323337383940[Hours worked])</f>
        <v>242.99999999999994</v>
      </c>
      <c r="AI22">
        <f>SUBTOTAL(109,Table12141617181920231522242526272832333738394021343536424344454941[Number of employees])</f>
        <v>31</v>
      </c>
      <c r="AJ22" s="102"/>
      <c r="AK22" s="102"/>
      <c r="AL22" s="103"/>
      <c r="AM22">
        <f>SUBTOTAL(109,Table12141617181920231522242526272832333738394021343536424344454941[Hours worked])</f>
        <v>251.00000000000006</v>
      </c>
      <c r="AQ22">
        <f>SUBTOTAL(109,Table1214161718192023152224252627283233373839402134353642434445494147505458515546[Number of employees])</f>
        <v>31</v>
      </c>
      <c r="AR22" s="102"/>
      <c r="AS22" s="102"/>
      <c r="AT22" s="103"/>
      <c r="AU22">
        <f>SUBTOTAL(109,Table1214161718192023152224252627283233373839402134353642434445494147505458515546[Hours worked])</f>
        <v>250.99999999999994</v>
      </c>
      <c r="AY22">
        <f>SUBTOTAL(109,Table1214161718192023152224252627283233373839402134353642434445494147505458515569[Number of employees])</f>
        <v>29</v>
      </c>
      <c r="AZ22" s="102"/>
      <c r="BA22" s="102"/>
      <c r="BB22" s="103"/>
      <c r="BC22">
        <f>SUBTOTAL(109,Table1214161718192023152224252627283233373839402134353642434445494147505458515569[Hours worked])</f>
        <v>231.99999999999994</v>
      </c>
      <c r="BG22">
        <f>SUBTOTAL(109,Table1214161718192023152224252627283233373839402134353642434445494147505458515578767779[Number of employees])</f>
        <v>30</v>
      </c>
      <c r="BH22" s="102"/>
      <c r="BI22" s="102"/>
      <c r="BJ22" s="103"/>
      <c r="BK22">
        <f>SUBTOTAL(109,Table1214161718192023152224252627283233373839402134353642434445494147505458515578767779[Hours worked])</f>
        <v>208</v>
      </c>
      <c r="BM22" s="119"/>
      <c r="BO22">
        <f>SUBTOTAL(109,Table121416171819202315222425262728323337383940213435364243444549414750545851557876777989[Number of employees])</f>
        <v>30</v>
      </c>
      <c r="BP22" s="102"/>
      <c r="BQ22" s="102"/>
      <c r="BR22" s="103"/>
      <c r="BS22">
        <f>SUBTOTAL(109,Table121416171819202315222425262728323337383940213435364243444549414750545851557876777989[Hours worked])</f>
        <v>212</v>
      </c>
      <c r="BU22" s="119"/>
      <c r="BW22">
        <f>SUBTOTAL(109,Table121416171819202315222425262728323337383940213435364243444549414750545851557876777999[Number of employees])</f>
        <v>30</v>
      </c>
      <c r="BX22" s="102"/>
      <c r="BY22" s="102"/>
      <c r="BZ22" s="103"/>
      <c r="CA22">
        <f>SUBTOTAL(109,Table121416171819202315222425262728323337383940213435364243444549414750545851557876777999[Hours worked])</f>
        <v>212</v>
      </c>
      <c r="CC22" s="119"/>
      <c r="CE22">
        <f>SUBTOTAL(109,Table12141617181920231522242526272832333738394021343536424344454941475054585155109110[Number of employees])</f>
        <v>2</v>
      </c>
      <c r="CF22" s="102"/>
      <c r="CG22" s="102"/>
      <c r="CH22" s="103"/>
      <c r="CI22">
        <f>SUBTOTAL(109,Table12141617181920231522242526272832333738394021343536424344454941475054585155109110[Hours worked])</f>
        <v>16.000000000000004</v>
      </c>
      <c r="CK22" s="119"/>
      <c r="CM22">
        <f>SUBTOTAL(109,Table12141617181920231522242526272832333738394021343536424344454941475054585155109110111113115119120121122123124[Number of employees])</f>
        <v>25</v>
      </c>
      <c r="CN22" s="102"/>
      <c r="CO22" s="102"/>
      <c r="CP22" s="103"/>
      <c r="CQ22">
        <f>SUBTOTAL(109,Table12141617181920231522242526272832333738394021343536424344454941475054585155109110111113115119120121122123124[Hours worked])</f>
        <v>217.99999999999997</v>
      </c>
      <c r="CS22" s="119"/>
      <c r="CU22">
        <f>SUBTOTAL(109,Table12141617181920231522242526272832333738394021343536424344454941475054585155109110111113115119120121122123124125126127128129130131132133134[Number of employees])</f>
        <v>27</v>
      </c>
      <c r="CV22" s="102"/>
      <c r="CW22" s="102"/>
      <c r="CX22" s="103"/>
      <c r="CY22">
        <f>SUBTOTAL(109,Table12141617181920231522242526272832333738394021343536424344454941475054585155109110111113115119120121122123124125126127128129130131132133134[Hours worked])</f>
        <v>220.99999999999997</v>
      </c>
      <c r="DA22" s="119"/>
      <c r="DC22">
        <f>SUBTOTAL(109,Table12141617181920231522242526272832333738394021343536424344454941475054585155109110111113115119120121122123124142[Number of employees])</f>
        <v>25</v>
      </c>
      <c r="DD22" s="102"/>
      <c r="DE22" s="102"/>
      <c r="DF22" s="103"/>
      <c r="DG22">
        <f>SUBTOTAL(109,Table12141617181920231522242526272832333738394021343536424344454941475054585155109110111113115119120121122123124142[Hours worked])</f>
        <v>201.99999999999997</v>
      </c>
      <c r="DI22" s="119"/>
      <c r="DK22">
        <f>SUBTOTAL(109,Table12141617181920231522242526272832333738394021343536424344454941475054585155109110111113115119120121122123124142152[Number of employees])</f>
        <v>25</v>
      </c>
      <c r="DL22" s="102"/>
      <c r="DM22" s="102"/>
      <c r="DN22" s="103"/>
      <c r="DO22">
        <f>SUBTOTAL(109,Table12141617181920231522242526272832333738394021343536424344454941475054585155109110111113115119120121122123124142152[Hours worked])</f>
        <v>204.99999999999997</v>
      </c>
      <c r="DQ22" s="119"/>
      <c r="DS22">
        <f>SUBTOTAL(109,Table12141617181920231522242526272832333738394021343536424344454941475054585155109110111113115119120121122123124142162[Number of employees])</f>
        <v>0</v>
      </c>
      <c r="DT22" s="102"/>
      <c r="DU22" s="102"/>
      <c r="DV22" s="103"/>
      <c r="DW22">
        <f>SUBTOTAL(109,Table12141617181920231522242526272832333738394021343536424344454941475054585155109110111113115119120121122123124142162[Hours worked])</f>
        <v>0</v>
      </c>
      <c r="DY22" s="119"/>
      <c r="EA22">
        <f>SUBTOTAL(109,Table1214161718192023152224252627283233373839402134353642434445494147505458515510911011111311511912012112231160180181[Number of employees])</f>
        <v>27</v>
      </c>
      <c r="EB22" s="102"/>
      <c r="EC22" s="102"/>
      <c r="ED22" s="103"/>
      <c r="EE22">
        <f>SUBTOTAL(109,Table1214161718192023152224252627283233373839402134353642434445494147505458515510911011111311511912012112231160180181[Hours worked])</f>
        <v>220.99999999999994</v>
      </c>
      <c r="EG22" s="119"/>
      <c r="EI22">
        <f>SUBTOTAL(109,Table1214161718192023152224252627283233373839402134353642434445494147505458515510911011111311511912012112231160180181191[Number of employees])</f>
        <v>23</v>
      </c>
      <c r="EJ22" s="102"/>
      <c r="EK22" s="102"/>
      <c r="EL22" s="103"/>
      <c r="EM22">
        <f>SUBTOTAL(109,Table1214161718192023152224252627283233373839402134353642434445494147505458515510911011111311511912012112231160180181191[Hours worked])</f>
        <v>196.99999999999997</v>
      </c>
      <c r="EO22" s="119"/>
      <c r="EQ22">
        <f>SUBTOTAL(109,Table1214161718192023152224252627283233373839402134353642434445494147505458515510911011111311511912012112231160180181191201[Number of employees])</f>
        <v>22</v>
      </c>
      <c r="ER22" s="102"/>
      <c r="ES22" s="102"/>
      <c r="ET22" s="103"/>
      <c r="EU22">
        <f>SUBTOTAL(109,Table1214161718192023152224252627283233373839402134353642434445494147505458515510911011111311511912012112231160180181191201[Hours worked])</f>
        <v>185.49999999999997</v>
      </c>
      <c r="EW22" s="119"/>
      <c r="EY22">
        <f>SUBTOTAL(109,Table1214161718192023152224252627283233373839402134353642434445494147505458515510911011111311511912012112231160180181211[Number of employees])</f>
        <v>21</v>
      </c>
      <c r="EZ22" s="102"/>
      <c r="FA22" s="102"/>
      <c r="FB22" s="103"/>
      <c r="FC22">
        <f>SUBTOTAL(109,Table1214161718192023152224252627283233373839402134353642434445494147505458515510911011111311511912012112231160180181211[Hours worked])</f>
        <v>176</v>
      </c>
      <c r="FE22" s="119"/>
      <c r="FG22">
        <f>SUBTOTAL(109,Table1214161718192023152224252627283233373839402134353642434445494147505458515510911011111311511912012112231160180181211230[Number of employees])</f>
        <v>26</v>
      </c>
      <c r="FH22" s="102"/>
      <c r="FI22" s="102"/>
      <c r="FJ22" s="103"/>
      <c r="FK22">
        <f>SUBTOTAL(109,Table1214161718192023152224252627283233373839402134353642434445494147505458515510911011111311511912012112231160180181211230[Hours worked])</f>
        <v>216</v>
      </c>
      <c r="FM22" s="119"/>
      <c r="FO22">
        <f>SUBTOTAL(109,Table1214161718192023152224252627283233373839402134353642434445494147505458515510911011111311511912012112231160180181211230240[Number of employees])</f>
        <v>26</v>
      </c>
      <c r="FP22" s="102"/>
      <c r="FQ22" s="102"/>
      <c r="FR22" s="103"/>
      <c r="FS22">
        <f>SUBTOTAL(109,Table1214161718192023152224252627283233373839402134353642434445494147505458515510911011111311511912012112231160180181211230240[Hours worked])</f>
        <v>224</v>
      </c>
      <c r="FU22" s="119"/>
      <c r="FV22" s="177"/>
      <c r="FW22" s="177">
        <f>SUBTOTAL(109,Table1214161718192023152224252627283233373839402134353642434445494147505458515510911011111311511912012112231160180181211230240250[Number of employees])</f>
        <v>0</v>
      </c>
      <c r="FX22" s="178"/>
      <c r="FY22" s="178"/>
      <c r="FZ22" s="179"/>
      <c r="GA22" s="177">
        <f>SUBTOTAL(109,Table1214161718192023152224252627283233373839402134353642434445494147505458515510911011111311511912012112231160180181211230240250[Hours worked])</f>
        <v>0</v>
      </c>
      <c r="GC22" s="119"/>
      <c r="GE22">
        <f>SUBTOTAL(109,Table1214161718192023152224252627283233373839402134353642434445494147505458515510911011111311511912012112231160180181211230240250260[Number of employees])</f>
        <v>25</v>
      </c>
      <c r="GF22" s="102"/>
      <c r="GG22" s="102"/>
      <c r="GH22" s="103"/>
      <c r="GI22">
        <f>SUBTOTAL(109,Table1214161718192023152224252627283233373839402134353642434445494147505458515510911011111311511912012112231160180181211230240250260[Hours worked])+26</f>
        <v>239</v>
      </c>
      <c r="GK22" s="119"/>
      <c r="GM22">
        <f>SUBTOTAL(109,Table1214161718192023152224252627283233373839402134353642434445494147505458515510911011111311511912012112231160180181211230240250260275[Number of employees])</f>
        <v>25</v>
      </c>
      <c r="GN22" s="102"/>
      <c r="GO22" s="102"/>
      <c r="GP22" s="103"/>
      <c r="GQ22">
        <f>SUBTOTAL(109,Table1214161718192023152224252627283233373839402134353642434445494147505458515510911011111311511912012112231160180181211230240250260275[Hours worked])</f>
        <v>277</v>
      </c>
      <c r="GS22" s="119"/>
      <c r="GU22">
        <f>SUBTOTAL(109,Table1214161718192023152224252627283233373839402134353642434445494147505458515510911011111311511912012112231160180181211230240250260275285[Number of employees])</f>
        <v>24</v>
      </c>
      <c r="GV22" s="102"/>
      <c r="GW22" s="102"/>
      <c r="GX22" s="103"/>
      <c r="GY22" s="101">
        <f>SUBTOTAL(109,Table1214161718192023152224252627283233373839402134353642434445494147505458515510911011111311511912012112231160180181211230240250260275285[Hours worked])</f>
        <v>266.5</v>
      </c>
      <c r="HA22" s="119"/>
    </row>
    <row r="23" spans="1:209">
      <c r="A23" s="100">
        <f t="shared" si="0"/>
        <v>45679</v>
      </c>
      <c r="B23" s="101">
        <v>30</v>
      </c>
      <c r="C23" s="101">
        <v>8</v>
      </c>
      <c r="D23" s="101">
        <v>0</v>
      </c>
      <c r="E23" s="101">
        <f t="shared" si="4"/>
        <v>243</v>
      </c>
      <c r="F23" s="101">
        <f>SUM(E$2:E23)</f>
        <v>4456</v>
      </c>
      <c r="J23" t="s">
        <v>384</v>
      </c>
      <c r="L23" s="102"/>
      <c r="M23" s="102"/>
      <c r="N23" s="103"/>
      <c r="O23" s="101">
        <f t="shared" si="3"/>
        <v>0</v>
      </c>
      <c r="R23" s="119"/>
      <c r="S23" s="119"/>
      <c r="T23" s="119"/>
      <c r="U23" s="119"/>
      <c r="V23" s="119"/>
      <c r="W23" s="119"/>
      <c r="X23" s="119"/>
      <c r="Z23" s="119"/>
      <c r="AA23" s="119"/>
      <c r="AB23" s="119"/>
      <c r="AC23" s="119"/>
      <c r="AD23" s="119"/>
      <c r="AE23" s="119"/>
      <c r="AF23" s="119"/>
      <c r="AH23" s="119"/>
      <c r="AI23" s="119"/>
      <c r="AJ23" s="119"/>
      <c r="AK23" s="119"/>
      <c r="AL23" s="119"/>
      <c r="AM23" s="119"/>
      <c r="AN23" s="119"/>
      <c r="AP23" s="119"/>
      <c r="AQ23" s="119"/>
      <c r="AR23" s="119"/>
      <c r="AS23" s="119"/>
      <c r="AT23" s="119"/>
      <c r="AU23" s="119"/>
      <c r="AV23" s="119"/>
      <c r="AX23" s="119"/>
      <c r="AY23" s="119"/>
      <c r="AZ23" s="119"/>
      <c r="BA23" s="119"/>
      <c r="BB23" s="119"/>
      <c r="BC23" s="119"/>
      <c r="BD23" s="119"/>
      <c r="BF23" s="119"/>
      <c r="BG23" s="119"/>
      <c r="BH23" s="119"/>
      <c r="BI23" s="119"/>
      <c r="BJ23" s="119"/>
      <c r="BK23" s="119"/>
      <c r="BL23" s="119"/>
      <c r="BM23" s="119"/>
      <c r="BN23" s="119"/>
      <c r="BO23" s="119"/>
      <c r="BP23" s="119"/>
      <c r="BQ23" s="119"/>
      <c r="BR23" s="119"/>
      <c r="BS23" s="119"/>
      <c r="BT23" s="119"/>
      <c r="BU23" s="119"/>
      <c r="BV23" s="119"/>
      <c r="BW23" s="119"/>
      <c r="BX23" s="119"/>
      <c r="BY23" s="119"/>
      <c r="BZ23" s="119"/>
      <c r="CA23" s="119"/>
      <c r="CB23" s="119"/>
      <c r="CC23" s="119"/>
      <c r="CD23" s="119"/>
      <c r="CE23" s="119"/>
      <c r="CF23" s="119"/>
      <c r="CG23" s="119"/>
      <c r="CH23" s="119"/>
      <c r="CI23" s="119"/>
      <c r="CJ23" s="119"/>
      <c r="CK23" s="119"/>
      <c r="CL23" s="119"/>
      <c r="CM23" s="119"/>
      <c r="CN23" s="119"/>
      <c r="CO23" s="119"/>
      <c r="CP23" s="119"/>
      <c r="CQ23" s="119"/>
      <c r="CR23" s="119"/>
      <c r="CS23" s="119"/>
      <c r="CT23" s="119"/>
      <c r="CU23" s="119"/>
      <c r="CV23" s="119"/>
      <c r="CW23" s="119"/>
      <c r="CX23" s="119"/>
      <c r="CY23" s="119"/>
      <c r="CZ23" s="119"/>
      <c r="DA23" s="119"/>
      <c r="DB23" s="119"/>
      <c r="DC23" s="119"/>
      <c r="DD23" s="119"/>
      <c r="DE23" s="119"/>
      <c r="DF23" s="119"/>
      <c r="DG23" s="119"/>
      <c r="DH23" s="119"/>
      <c r="DI23" s="119"/>
      <c r="DJ23" s="119"/>
      <c r="DK23" s="119"/>
      <c r="DL23" s="119"/>
      <c r="DM23" s="119"/>
      <c r="DN23" s="119"/>
      <c r="DO23" s="119"/>
      <c r="DP23" s="119"/>
      <c r="DQ23" s="119"/>
      <c r="DR23" s="119"/>
      <c r="DS23" s="119"/>
      <c r="DT23" s="119"/>
      <c r="DU23" s="119"/>
      <c r="DV23" s="119"/>
      <c r="DW23" s="119"/>
      <c r="DX23" s="119"/>
      <c r="DY23" s="119"/>
      <c r="DZ23" s="119"/>
      <c r="EA23" s="119"/>
      <c r="EB23" s="119"/>
      <c r="EC23" s="119"/>
      <c r="ED23" s="119"/>
      <c r="EE23" s="119"/>
      <c r="EF23" s="119"/>
      <c r="EG23" s="119"/>
      <c r="EH23" s="119"/>
      <c r="EI23" s="119"/>
      <c r="EJ23" s="119"/>
      <c r="EK23" s="119"/>
      <c r="EL23" s="119"/>
      <c r="EM23" s="119"/>
      <c r="EN23" s="119"/>
      <c r="EO23" s="119"/>
      <c r="EP23" s="119"/>
      <c r="EQ23" s="119"/>
      <c r="ER23" s="119"/>
      <c r="ES23" s="119"/>
      <c r="ET23" s="119"/>
      <c r="EU23" s="119"/>
      <c r="EV23" s="119"/>
      <c r="EW23" s="119"/>
      <c r="EX23" s="119"/>
      <c r="EY23" s="119"/>
      <c r="EZ23" s="119"/>
      <c r="FA23" s="119"/>
      <c r="FB23" s="119"/>
      <c r="FC23" s="119"/>
      <c r="FD23" s="119"/>
      <c r="FE23" s="119"/>
      <c r="FF23" s="119"/>
      <c r="FG23" s="119"/>
      <c r="FH23" s="119"/>
      <c r="FI23" s="119"/>
      <c r="FJ23" s="119"/>
      <c r="FK23" s="119"/>
      <c r="FL23" s="119"/>
      <c r="FM23" s="119"/>
      <c r="FN23" s="119"/>
      <c r="FO23" s="119"/>
      <c r="FP23" s="119"/>
      <c r="FQ23" s="119"/>
      <c r="FR23" s="119"/>
      <c r="FS23" s="119"/>
      <c r="FT23" s="119"/>
      <c r="FU23" s="119"/>
      <c r="FV23" s="119"/>
      <c r="FW23" s="119"/>
      <c r="FX23" s="119"/>
      <c r="FY23" s="119"/>
      <c r="FZ23" s="119"/>
      <c r="GA23" s="119"/>
      <c r="GB23" s="119"/>
      <c r="GC23" s="119"/>
      <c r="GD23" s="119"/>
      <c r="GE23" s="119"/>
      <c r="GF23" s="119"/>
      <c r="GG23" s="119"/>
      <c r="GH23" s="119"/>
      <c r="GI23" s="119"/>
      <c r="GJ23" s="119"/>
      <c r="GK23" s="119"/>
      <c r="GL23" s="119"/>
      <c r="GM23" s="119"/>
      <c r="GN23" s="119"/>
      <c r="GO23" s="119"/>
      <c r="GP23" s="119"/>
      <c r="GQ23" s="119"/>
      <c r="GR23" s="119"/>
      <c r="GS23" s="119"/>
      <c r="GT23" s="119"/>
      <c r="GU23" s="119"/>
      <c r="GV23" s="119"/>
      <c r="GW23" s="119"/>
      <c r="GX23" s="119"/>
      <c r="GY23" s="119"/>
      <c r="GZ23" s="119"/>
      <c r="HA23" s="119"/>
    </row>
    <row r="24" spans="1:209">
      <c r="A24" s="100">
        <f t="shared" si="0"/>
        <v>45680</v>
      </c>
      <c r="B24" s="101">
        <v>30</v>
      </c>
      <c r="C24" s="101">
        <v>8</v>
      </c>
      <c r="D24" s="101">
        <v>0</v>
      </c>
      <c r="E24" s="101">
        <f t="shared" si="4"/>
        <v>243</v>
      </c>
      <c r="F24" s="101">
        <f>SUM(E$2:E24)</f>
        <v>4699</v>
      </c>
      <c r="K24">
        <f>SUBTOTAL(109,Table121416[Number of employees])</f>
        <v>8</v>
      </c>
      <c r="L24" s="102"/>
      <c r="M24" s="102"/>
      <c r="N24" s="103"/>
      <c r="O24">
        <f>O22+O21+O20+O19+O18</f>
        <v>64.000000000000014</v>
      </c>
      <c r="R24" s="119"/>
      <c r="S24" s="119"/>
      <c r="T24" s="119"/>
      <c r="U24" s="119"/>
      <c r="V24" s="119"/>
      <c r="W24" s="119"/>
      <c r="X24" s="119"/>
      <c r="Z24" s="119"/>
      <c r="AA24" s="119"/>
      <c r="AB24" s="119"/>
      <c r="AC24" s="119"/>
      <c r="AD24" s="119"/>
      <c r="AE24" s="119"/>
      <c r="AF24" s="119"/>
      <c r="AH24" s="119"/>
      <c r="AI24" s="119"/>
      <c r="AJ24" s="119"/>
      <c r="AK24" s="119"/>
      <c r="AL24" s="119"/>
      <c r="AM24" s="119"/>
      <c r="AN24" s="119"/>
      <c r="AP24" s="119"/>
      <c r="AQ24" s="119"/>
      <c r="AR24" s="119"/>
      <c r="AS24" s="119"/>
      <c r="AT24" s="119"/>
      <c r="AU24" s="119"/>
      <c r="AV24" s="119"/>
      <c r="AX24" s="119"/>
      <c r="AY24" s="119"/>
      <c r="AZ24" s="119"/>
      <c r="BA24" s="119"/>
      <c r="BB24" s="119"/>
      <c r="BC24" s="119"/>
      <c r="BD24" s="119"/>
      <c r="BF24" s="119"/>
      <c r="BG24" s="119"/>
      <c r="BH24" s="119"/>
      <c r="BI24" s="119"/>
      <c r="BJ24" s="119"/>
      <c r="BK24" s="119"/>
      <c r="BL24" s="119"/>
      <c r="BM24" s="119"/>
      <c r="BN24" s="119"/>
      <c r="BO24" s="119"/>
      <c r="BP24" s="119"/>
      <c r="BQ24" s="119"/>
      <c r="BR24" s="119"/>
      <c r="BS24" s="119"/>
      <c r="BT24" s="119"/>
      <c r="BU24" s="119"/>
      <c r="BV24" s="119"/>
      <c r="BW24" s="119"/>
      <c r="BX24" s="119"/>
      <c r="BY24" s="119"/>
      <c r="BZ24" s="119"/>
      <c r="CA24" s="119"/>
      <c r="CB24" s="119"/>
      <c r="CC24" s="119"/>
      <c r="CD24" s="119"/>
      <c r="CE24" s="119"/>
      <c r="CF24" s="119"/>
      <c r="CG24" s="119"/>
      <c r="CH24" s="119"/>
      <c r="CI24" s="119"/>
      <c r="CJ24" s="119"/>
      <c r="CK24" s="119"/>
      <c r="CL24" s="119"/>
      <c r="CM24" s="119"/>
      <c r="CN24" s="119"/>
      <c r="CO24" s="119"/>
      <c r="CP24" s="119"/>
      <c r="CQ24" s="119"/>
      <c r="CR24" s="119"/>
      <c r="CS24" s="119"/>
      <c r="CT24" s="119"/>
      <c r="CU24" s="119"/>
      <c r="CV24" s="119"/>
      <c r="CW24" s="119"/>
      <c r="CX24" s="119"/>
      <c r="CY24" s="119"/>
      <c r="CZ24" s="119"/>
      <c r="DA24" s="119"/>
      <c r="DB24" s="119"/>
      <c r="DC24" s="119"/>
      <c r="DD24" s="119"/>
      <c r="DE24" s="119"/>
      <c r="DF24" s="119"/>
      <c r="DG24" s="119"/>
      <c r="DH24" s="119"/>
      <c r="DI24" s="119"/>
      <c r="DJ24" s="119"/>
      <c r="DK24" s="119"/>
      <c r="DL24" s="119"/>
      <c r="DM24" s="119"/>
      <c r="DN24" s="119"/>
      <c r="DO24" s="119"/>
      <c r="DP24" s="119"/>
      <c r="DQ24" s="119"/>
      <c r="DR24" s="119"/>
      <c r="DS24" s="119"/>
      <c r="DT24" s="119"/>
      <c r="DU24" s="119"/>
      <c r="DV24" s="119"/>
      <c r="DW24" s="119"/>
      <c r="DX24" s="119"/>
      <c r="DY24" s="119"/>
      <c r="DZ24" s="119"/>
      <c r="EA24" s="119"/>
      <c r="EB24" s="119"/>
      <c r="EC24" s="119"/>
      <c r="ED24" s="119"/>
      <c r="EE24" s="119"/>
      <c r="EF24" s="119"/>
      <c r="EG24" s="119"/>
      <c r="EH24" s="119"/>
      <c r="EI24" s="119"/>
      <c r="EJ24" s="119"/>
      <c r="EK24" s="119"/>
      <c r="EL24" s="119"/>
      <c r="EM24" s="119"/>
      <c r="EN24" s="119"/>
      <c r="EO24" s="119"/>
      <c r="EP24" s="119"/>
      <c r="EQ24" s="119"/>
      <c r="ER24" s="119"/>
      <c r="ES24" s="119"/>
      <c r="ET24" s="119"/>
      <c r="EU24" s="119"/>
      <c r="EV24" s="119"/>
      <c r="EW24" s="119"/>
      <c r="EX24" s="119"/>
      <c r="EY24" s="119"/>
      <c r="EZ24" s="119"/>
      <c r="FA24" s="119"/>
      <c r="FB24" s="119"/>
      <c r="FC24" s="119"/>
      <c r="FD24" s="119"/>
      <c r="FE24" s="119"/>
      <c r="FF24" s="119"/>
      <c r="FG24" s="119"/>
      <c r="FH24" s="119"/>
      <c r="FI24" s="119"/>
      <c r="FJ24" s="119"/>
      <c r="FK24" s="119"/>
      <c r="FL24" s="119"/>
      <c r="FM24" s="119"/>
      <c r="FN24" s="119"/>
      <c r="FO24" s="119"/>
      <c r="FP24" s="119"/>
      <c r="FQ24" s="119"/>
      <c r="FR24" s="119"/>
      <c r="FS24" s="119"/>
      <c r="FT24" s="119"/>
      <c r="FU24" s="119"/>
      <c r="FV24" s="119"/>
      <c r="FW24" s="119"/>
      <c r="FX24" s="119"/>
      <c r="FY24" s="119"/>
      <c r="FZ24" s="119"/>
      <c r="GA24" s="119"/>
      <c r="GB24" s="119"/>
      <c r="GC24" s="119"/>
      <c r="GD24" s="119"/>
      <c r="GE24" s="119"/>
      <c r="GF24" s="119"/>
      <c r="GG24" s="119"/>
      <c r="GH24" s="119"/>
      <c r="GI24" s="119"/>
      <c r="GJ24" s="119"/>
      <c r="GK24" s="119"/>
      <c r="GL24" s="119"/>
      <c r="GM24" s="119"/>
      <c r="GN24" s="119"/>
      <c r="GO24" s="119"/>
      <c r="GP24" s="119"/>
      <c r="GQ24" s="119"/>
      <c r="GR24" s="119"/>
      <c r="GS24" s="119"/>
      <c r="GT24" s="119"/>
      <c r="GU24" s="119"/>
      <c r="GV24" s="119"/>
      <c r="GW24" s="119"/>
      <c r="GX24" s="119"/>
      <c r="GY24" s="119"/>
      <c r="GZ24" s="119"/>
      <c r="HA24" s="119"/>
    </row>
    <row r="25" spans="1:209">
      <c r="A25" s="100">
        <f t="shared" si="0"/>
        <v>45681</v>
      </c>
      <c r="B25" s="101">
        <v>24</v>
      </c>
      <c r="C25" s="101">
        <v>8</v>
      </c>
      <c r="D25" s="101">
        <v>0</v>
      </c>
      <c r="E25" s="101">
        <f>IF(AND(ISNUMBER(B25), ISNUMBER(C25)), B25 * C25 - D25, 0)</f>
        <v>192</v>
      </c>
      <c r="F25" s="101">
        <f>SUM(E$2:E25)</f>
        <v>4891</v>
      </c>
      <c r="J25" s="119"/>
      <c r="K25" s="119"/>
      <c r="L25" s="119"/>
      <c r="M25" s="119"/>
      <c r="N25" s="119"/>
      <c r="O25" s="119"/>
      <c r="P25" s="119"/>
      <c r="R25" s="119"/>
      <c r="S25" s="119"/>
      <c r="T25" s="119"/>
      <c r="U25" s="119"/>
      <c r="V25" s="119"/>
      <c r="W25" s="119"/>
      <c r="X25" s="119"/>
      <c r="Z25" s="119"/>
      <c r="AA25" s="119"/>
      <c r="AB25" s="119"/>
      <c r="AC25" s="119"/>
      <c r="AD25" s="119"/>
      <c r="AE25" s="119"/>
      <c r="AF25" s="119"/>
      <c r="AH25" s="119"/>
      <c r="AI25" s="119"/>
      <c r="AJ25" s="119"/>
      <c r="AK25" s="119"/>
      <c r="AL25" s="119"/>
      <c r="AM25" s="119"/>
      <c r="AN25" s="119"/>
      <c r="AP25" s="119"/>
      <c r="AQ25" s="119"/>
      <c r="AR25" s="119"/>
      <c r="AS25" s="119"/>
      <c r="AT25" s="119"/>
      <c r="AU25" s="119"/>
      <c r="AV25" s="119"/>
      <c r="AX25" s="119"/>
      <c r="AY25" s="119"/>
      <c r="AZ25" s="119"/>
      <c r="BA25" s="119"/>
      <c r="BB25" s="119"/>
      <c r="BC25" s="119"/>
      <c r="BD25" s="119"/>
      <c r="BF25" s="119"/>
      <c r="BG25" s="119"/>
      <c r="BH25" s="119"/>
      <c r="BI25" s="119"/>
      <c r="BJ25" s="119"/>
      <c r="BK25" s="119"/>
      <c r="BL25" s="119"/>
      <c r="BM25" s="119"/>
      <c r="BN25" s="119"/>
      <c r="BO25" s="119"/>
      <c r="BP25" s="119"/>
      <c r="BQ25" s="119"/>
      <c r="BR25" s="119"/>
      <c r="BS25" s="119"/>
      <c r="BT25" s="119"/>
      <c r="BU25" s="119"/>
      <c r="BV25" s="119"/>
      <c r="BW25" s="119"/>
      <c r="BX25" s="119"/>
      <c r="BY25" s="119"/>
      <c r="BZ25" s="119"/>
      <c r="CA25" s="119"/>
      <c r="CB25" s="119"/>
      <c r="CC25" s="119"/>
      <c r="CD25" s="119"/>
      <c r="CE25" s="119"/>
      <c r="CF25" s="119"/>
      <c r="CG25" s="119"/>
      <c r="CH25" s="119"/>
      <c r="CI25" s="119"/>
      <c r="CJ25" s="119"/>
      <c r="CK25" s="119"/>
      <c r="CL25" s="119"/>
      <c r="CM25" s="119"/>
      <c r="CN25" s="119"/>
      <c r="CO25" s="119"/>
      <c r="CP25" s="119"/>
      <c r="CQ25" s="119"/>
      <c r="CR25" s="119"/>
      <c r="CS25" s="119"/>
      <c r="CT25" s="119"/>
      <c r="CU25" s="119"/>
      <c r="CV25" s="119"/>
      <c r="CW25" s="119"/>
      <c r="CX25" s="119"/>
      <c r="CY25" s="119"/>
      <c r="CZ25" s="119"/>
      <c r="DA25" s="119"/>
      <c r="DB25" s="119"/>
      <c r="DC25" s="119"/>
      <c r="DD25" s="119"/>
      <c r="DE25" s="119"/>
      <c r="DF25" s="119"/>
      <c r="DG25" s="119"/>
      <c r="DH25" s="119"/>
      <c r="DI25" s="119"/>
      <c r="DJ25" s="119"/>
      <c r="DK25" s="119"/>
      <c r="DL25" s="119"/>
      <c r="DM25" s="119"/>
      <c r="DN25" s="119"/>
      <c r="DO25" s="119"/>
      <c r="DP25" s="119"/>
      <c r="DQ25" s="119"/>
      <c r="DR25" s="119"/>
      <c r="DS25" s="119"/>
      <c r="DT25" s="119"/>
      <c r="DU25" s="119"/>
      <c r="DV25" s="119"/>
      <c r="DW25" s="119"/>
      <c r="DX25" s="119"/>
      <c r="DY25" s="119"/>
      <c r="DZ25" s="119"/>
      <c r="EA25" s="119"/>
      <c r="EB25" s="119"/>
      <c r="EC25" s="119"/>
      <c r="ED25" s="119"/>
      <c r="EE25" s="119"/>
      <c r="EF25" s="119"/>
      <c r="EG25" s="119"/>
      <c r="EH25" s="119"/>
      <c r="EI25" s="119"/>
      <c r="EJ25" s="119"/>
      <c r="EK25" s="119"/>
      <c r="EL25" s="119"/>
      <c r="EM25" s="119"/>
      <c r="EN25" s="119"/>
      <c r="EO25" s="119"/>
      <c r="EP25" s="119"/>
      <c r="EQ25" s="119"/>
      <c r="ER25" s="119"/>
      <c r="ES25" s="119"/>
      <c r="ET25" s="119"/>
      <c r="EU25" s="119"/>
      <c r="EV25" s="119"/>
      <c r="EW25" s="119"/>
      <c r="EX25" s="119"/>
      <c r="EY25" s="119"/>
      <c r="EZ25" s="119"/>
      <c r="FA25" s="119"/>
      <c r="FB25" s="119"/>
      <c r="FC25" s="119"/>
      <c r="FD25" s="119"/>
      <c r="FE25" s="119"/>
      <c r="FF25" s="119"/>
      <c r="FG25" s="119"/>
      <c r="FH25" s="119"/>
      <c r="FI25" s="119"/>
      <c r="FJ25" s="119"/>
      <c r="FK25" s="119"/>
      <c r="FL25" s="119"/>
      <c r="FM25" s="119"/>
      <c r="FN25" s="119"/>
      <c r="FO25" s="119"/>
      <c r="FP25" s="119"/>
      <c r="FQ25" s="119"/>
      <c r="FR25" s="119"/>
      <c r="FS25" s="119"/>
      <c r="FT25" s="119"/>
      <c r="FU25" s="119"/>
      <c r="FV25" s="119"/>
      <c r="FW25" s="119"/>
      <c r="FX25" s="119"/>
      <c r="FY25" s="119"/>
      <c r="FZ25" s="119"/>
      <c r="GA25" s="119"/>
      <c r="GB25" s="119"/>
      <c r="GC25" s="119"/>
      <c r="GD25" s="119"/>
      <c r="GE25" s="119"/>
      <c r="GF25" s="119"/>
      <c r="GG25" s="119"/>
      <c r="GH25" s="119"/>
      <c r="GI25" s="119"/>
      <c r="GJ25" s="119"/>
      <c r="GK25" s="119"/>
      <c r="GL25" s="119"/>
      <c r="GM25" s="119"/>
      <c r="GN25" s="119"/>
      <c r="GO25" s="119"/>
      <c r="GP25" s="119"/>
      <c r="GQ25" s="119"/>
      <c r="GR25" s="119"/>
      <c r="GS25" s="119"/>
      <c r="GT25" s="119"/>
      <c r="GU25" s="119"/>
      <c r="GV25" s="119"/>
      <c r="GW25" s="119"/>
      <c r="GX25" s="119"/>
      <c r="GY25" s="119"/>
      <c r="GZ25" s="119"/>
      <c r="HA25" s="119"/>
    </row>
    <row r="26" spans="1:209" ht="36.65" customHeight="1">
      <c r="A26" s="100">
        <f t="shared" si="0"/>
        <v>45682</v>
      </c>
      <c r="B26" s="101">
        <v>30</v>
      </c>
      <c r="C26" s="101">
        <v>8</v>
      </c>
      <c r="D26" s="101">
        <v>0</v>
      </c>
      <c r="E26" s="101">
        <f t="shared" ref="E26:E31" si="5">IF(AND(ISNUMBER(B26), ISNUMBER(C26)), B26 * C26 - D26, 0)+3</f>
        <v>243</v>
      </c>
      <c r="F26" s="101">
        <f>SUM(E$2:E26)</f>
        <v>5134</v>
      </c>
      <c r="J26" s="107" t="s">
        <v>54</v>
      </c>
      <c r="K26" s="107" t="s">
        <v>513</v>
      </c>
      <c r="L26" s="107" t="s">
        <v>509</v>
      </c>
      <c r="M26" s="107" t="s">
        <v>510</v>
      </c>
      <c r="N26" s="107" t="s">
        <v>511</v>
      </c>
      <c r="O26" s="107" t="s">
        <v>512</v>
      </c>
      <c r="R26" s="107" t="s">
        <v>54</v>
      </c>
      <c r="S26" s="107" t="s">
        <v>513</v>
      </c>
      <c r="T26" s="107" t="s">
        <v>509</v>
      </c>
      <c r="U26" s="107" t="s">
        <v>510</v>
      </c>
      <c r="V26" s="107" t="s">
        <v>511</v>
      </c>
      <c r="W26" s="107" t="s">
        <v>512</v>
      </c>
      <c r="Z26" s="107" t="s">
        <v>54</v>
      </c>
      <c r="AA26" s="107" t="s">
        <v>513</v>
      </c>
      <c r="AB26" s="107" t="s">
        <v>509</v>
      </c>
      <c r="AC26" s="107" t="s">
        <v>510</v>
      </c>
      <c r="AD26" s="107" t="s">
        <v>511</v>
      </c>
      <c r="AE26" s="107" t="s">
        <v>512</v>
      </c>
      <c r="AG26" s="120" t="s">
        <v>668</v>
      </c>
      <c r="AH26" s="107" t="s">
        <v>54</v>
      </c>
      <c r="AI26" s="107" t="s">
        <v>513</v>
      </c>
      <c r="AJ26" s="107" t="s">
        <v>509</v>
      </c>
      <c r="AK26" s="107" t="s">
        <v>510</v>
      </c>
      <c r="AL26" s="107" t="s">
        <v>511</v>
      </c>
      <c r="AM26" s="107" t="s">
        <v>512</v>
      </c>
      <c r="AP26" s="107" t="s">
        <v>54</v>
      </c>
      <c r="AQ26" s="107" t="s">
        <v>513</v>
      </c>
      <c r="AR26" s="107" t="s">
        <v>509</v>
      </c>
      <c r="AS26" s="107" t="s">
        <v>510</v>
      </c>
      <c r="AT26" s="107" t="s">
        <v>511</v>
      </c>
      <c r="AU26" s="107" t="s">
        <v>512</v>
      </c>
      <c r="AX26" s="107" t="s">
        <v>54</v>
      </c>
      <c r="AY26" s="107" t="s">
        <v>513</v>
      </c>
      <c r="AZ26" s="107" t="s">
        <v>509</v>
      </c>
      <c r="BA26" s="107" t="s">
        <v>510</v>
      </c>
      <c r="BB26" s="107" t="s">
        <v>511</v>
      </c>
      <c r="BC26" s="107" t="s">
        <v>512</v>
      </c>
      <c r="BF26" s="107" t="s">
        <v>54</v>
      </c>
      <c r="BG26" s="107" t="s">
        <v>513</v>
      </c>
      <c r="BH26" s="107" t="s">
        <v>509</v>
      </c>
      <c r="BI26" s="107" t="s">
        <v>510</v>
      </c>
      <c r="BJ26" s="107" t="s">
        <v>511</v>
      </c>
      <c r="BK26" s="107" t="s">
        <v>512</v>
      </c>
      <c r="BM26" s="119"/>
      <c r="BN26" s="107" t="s">
        <v>54</v>
      </c>
      <c r="BO26" s="107" t="s">
        <v>513</v>
      </c>
      <c r="BP26" s="107" t="s">
        <v>509</v>
      </c>
      <c r="BQ26" s="107" t="s">
        <v>510</v>
      </c>
      <c r="BR26" s="107" t="s">
        <v>511</v>
      </c>
      <c r="BS26" s="107" t="s">
        <v>512</v>
      </c>
      <c r="BU26" s="119"/>
      <c r="BV26" s="107" t="s">
        <v>54</v>
      </c>
      <c r="BW26" s="107" t="s">
        <v>513</v>
      </c>
      <c r="BX26" s="107" t="s">
        <v>509</v>
      </c>
      <c r="BY26" s="107" t="s">
        <v>510</v>
      </c>
      <c r="BZ26" s="107" t="s">
        <v>511</v>
      </c>
      <c r="CA26" s="107" t="s">
        <v>512</v>
      </c>
      <c r="CC26" s="119"/>
      <c r="CD26" s="107" t="s">
        <v>54</v>
      </c>
      <c r="CE26" s="107" t="s">
        <v>513</v>
      </c>
      <c r="CF26" s="107" t="s">
        <v>509</v>
      </c>
      <c r="CG26" s="107" t="s">
        <v>510</v>
      </c>
      <c r="CH26" s="107" t="s">
        <v>511</v>
      </c>
      <c r="CI26" s="107" t="s">
        <v>512</v>
      </c>
      <c r="CK26" s="119"/>
      <c r="CL26" s="107" t="s">
        <v>54</v>
      </c>
      <c r="CM26" s="107" t="s">
        <v>513</v>
      </c>
      <c r="CN26" s="107" t="s">
        <v>509</v>
      </c>
      <c r="CO26" s="107" t="s">
        <v>510</v>
      </c>
      <c r="CP26" s="107" t="s">
        <v>511</v>
      </c>
      <c r="CQ26" s="107" t="s">
        <v>512</v>
      </c>
      <c r="CS26" s="119"/>
      <c r="CT26" s="107" t="s">
        <v>54</v>
      </c>
      <c r="CU26" s="107" t="s">
        <v>513</v>
      </c>
      <c r="CV26" s="107" t="s">
        <v>509</v>
      </c>
      <c r="CW26" s="107" t="s">
        <v>510</v>
      </c>
      <c r="CX26" s="107" t="s">
        <v>511</v>
      </c>
      <c r="CY26" s="107" t="s">
        <v>512</v>
      </c>
      <c r="DA26" s="119"/>
      <c r="DB26" s="107" t="s">
        <v>54</v>
      </c>
      <c r="DC26" s="107" t="s">
        <v>513</v>
      </c>
      <c r="DD26" s="107" t="s">
        <v>509</v>
      </c>
      <c r="DE26" s="107" t="s">
        <v>510</v>
      </c>
      <c r="DF26" s="107" t="s">
        <v>511</v>
      </c>
      <c r="DG26" s="107" t="s">
        <v>512</v>
      </c>
      <c r="DI26" s="119"/>
      <c r="DJ26" s="107" t="s">
        <v>54</v>
      </c>
      <c r="DK26" s="107" t="s">
        <v>513</v>
      </c>
      <c r="DL26" s="107" t="s">
        <v>509</v>
      </c>
      <c r="DM26" s="107" t="s">
        <v>510</v>
      </c>
      <c r="DN26" s="107" t="s">
        <v>511</v>
      </c>
      <c r="DO26" s="107" t="s">
        <v>512</v>
      </c>
      <c r="DQ26" s="119"/>
      <c r="DR26" s="107" t="s">
        <v>54</v>
      </c>
      <c r="DS26" s="107" t="s">
        <v>513</v>
      </c>
      <c r="DT26" s="107" t="s">
        <v>509</v>
      </c>
      <c r="DU26" s="107" t="s">
        <v>510</v>
      </c>
      <c r="DV26" s="107" t="s">
        <v>511</v>
      </c>
      <c r="DW26" s="107" t="s">
        <v>512</v>
      </c>
      <c r="DY26" s="119"/>
      <c r="DZ26" s="107" t="s">
        <v>54</v>
      </c>
      <c r="EA26" s="107" t="s">
        <v>513</v>
      </c>
      <c r="EB26" s="107" t="s">
        <v>509</v>
      </c>
      <c r="EC26" s="107" t="s">
        <v>510</v>
      </c>
      <c r="ED26" s="107" t="s">
        <v>511</v>
      </c>
      <c r="EE26" s="107" t="s">
        <v>512</v>
      </c>
      <c r="EG26" s="119"/>
      <c r="EH26" s="107" t="s">
        <v>54</v>
      </c>
      <c r="EI26" s="107" t="s">
        <v>513</v>
      </c>
      <c r="EJ26" s="107" t="s">
        <v>509</v>
      </c>
      <c r="EK26" s="107" t="s">
        <v>510</v>
      </c>
      <c r="EL26" s="107" t="s">
        <v>511</v>
      </c>
      <c r="EM26" s="107" t="s">
        <v>512</v>
      </c>
      <c r="EO26" s="119"/>
      <c r="EP26" s="107" t="s">
        <v>54</v>
      </c>
      <c r="EQ26" s="107" t="s">
        <v>513</v>
      </c>
      <c r="ER26" s="107" t="s">
        <v>509</v>
      </c>
      <c r="ES26" s="107" t="s">
        <v>510</v>
      </c>
      <c r="ET26" s="107" t="s">
        <v>511</v>
      </c>
      <c r="EU26" s="107" t="s">
        <v>512</v>
      </c>
      <c r="EW26" s="119"/>
      <c r="EX26" s="107" t="s">
        <v>54</v>
      </c>
      <c r="EY26" s="107" t="s">
        <v>513</v>
      </c>
      <c r="EZ26" s="107" t="s">
        <v>509</v>
      </c>
      <c r="FA26" s="107" t="s">
        <v>510</v>
      </c>
      <c r="FB26" s="107" t="s">
        <v>511</v>
      </c>
      <c r="FC26" s="107" t="s">
        <v>512</v>
      </c>
      <c r="FE26" s="119"/>
      <c r="FF26" s="107" t="s">
        <v>54</v>
      </c>
      <c r="FG26" s="107" t="s">
        <v>513</v>
      </c>
      <c r="FH26" s="107" t="s">
        <v>509</v>
      </c>
      <c r="FI26" s="107" t="s">
        <v>510</v>
      </c>
      <c r="FJ26" s="107" t="s">
        <v>511</v>
      </c>
      <c r="FK26" s="107" t="s">
        <v>512</v>
      </c>
      <c r="FM26" s="119"/>
      <c r="FN26" s="107" t="s">
        <v>54</v>
      </c>
      <c r="FO26" s="107" t="s">
        <v>513</v>
      </c>
      <c r="FP26" s="107" t="s">
        <v>509</v>
      </c>
      <c r="FQ26" s="107" t="s">
        <v>510</v>
      </c>
      <c r="FR26" s="107" t="s">
        <v>511</v>
      </c>
      <c r="FS26" s="107" t="s">
        <v>512</v>
      </c>
      <c r="FU26" s="119"/>
      <c r="FV26" s="107" t="s">
        <v>54</v>
      </c>
      <c r="FW26" s="107" t="s">
        <v>513</v>
      </c>
      <c r="FX26" s="107" t="s">
        <v>509</v>
      </c>
      <c r="FY26" s="107" t="s">
        <v>510</v>
      </c>
      <c r="FZ26" s="107" t="s">
        <v>511</v>
      </c>
      <c r="GA26" s="107" t="s">
        <v>512</v>
      </c>
      <c r="GC26" s="119"/>
      <c r="GD26" s="107" t="s">
        <v>54</v>
      </c>
      <c r="GE26" s="107" t="s">
        <v>513</v>
      </c>
      <c r="GF26" s="107" t="s">
        <v>509</v>
      </c>
      <c r="GG26" s="107" t="s">
        <v>510</v>
      </c>
      <c r="GH26" s="107" t="s">
        <v>511</v>
      </c>
      <c r="GI26" s="107" t="s">
        <v>512</v>
      </c>
      <c r="GK26" s="119"/>
      <c r="GL26" s="107" t="s">
        <v>54</v>
      </c>
      <c r="GM26" s="107" t="s">
        <v>513</v>
      </c>
      <c r="GN26" s="107" t="s">
        <v>509</v>
      </c>
      <c r="GO26" s="107" t="s">
        <v>510</v>
      </c>
      <c r="GP26" s="107" t="s">
        <v>511</v>
      </c>
      <c r="GQ26" s="107" t="s">
        <v>512</v>
      </c>
      <c r="GS26" s="119"/>
      <c r="GT26" s="107" t="s">
        <v>54</v>
      </c>
      <c r="GU26" s="107" t="s">
        <v>513</v>
      </c>
      <c r="GV26" s="107" t="s">
        <v>509</v>
      </c>
      <c r="GW26" s="107" t="s">
        <v>510</v>
      </c>
      <c r="GX26" s="107" t="s">
        <v>511</v>
      </c>
      <c r="GY26" s="107" t="s">
        <v>512</v>
      </c>
      <c r="HA26" s="119"/>
    </row>
    <row r="27" spans="1:209">
      <c r="A27" s="100">
        <f t="shared" si="0"/>
        <v>45683</v>
      </c>
      <c r="B27" s="101">
        <v>30</v>
      </c>
      <c r="C27" s="101">
        <v>8</v>
      </c>
      <c r="D27" s="101">
        <v>0</v>
      </c>
      <c r="E27" s="101">
        <f t="shared" si="5"/>
        <v>243</v>
      </c>
      <c r="F27" s="101">
        <f>SUM(E$2:E27)</f>
        <v>5377</v>
      </c>
      <c r="J27" t="s">
        <v>444</v>
      </c>
      <c r="K27">
        <v>1</v>
      </c>
      <c r="L27" s="102">
        <v>0.29166666666666669</v>
      </c>
      <c r="M27" s="102">
        <v>0.66666666666666663</v>
      </c>
      <c r="N27" s="103">
        <v>1</v>
      </c>
      <c r="O27">
        <f t="shared" ref="O27:O32" si="6" xml:space="preserve"> K27 * ( ((M27 - L27) * 24 ) - N27 )</f>
        <v>7.9999999999999982</v>
      </c>
      <c r="P27" s="108">
        <v>45748</v>
      </c>
      <c r="R27" t="s">
        <v>444</v>
      </c>
      <c r="S27">
        <v>25</v>
      </c>
      <c r="T27" s="102">
        <v>0.29166666666666669</v>
      </c>
      <c r="U27" s="102">
        <v>0.66666666666666663</v>
      </c>
      <c r="V27" s="103">
        <v>1</v>
      </c>
      <c r="W27">
        <f xml:space="preserve"> S27 * ( ((U27 - T27) * 24 ) - V27 )</f>
        <v>199.99999999999994</v>
      </c>
      <c r="X27" s="108" t="s">
        <v>536</v>
      </c>
      <c r="Z27" t="s">
        <v>444</v>
      </c>
      <c r="AB27" s="102">
        <v>0.29166666666666669</v>
      </c>
      <c r="AC27" s="102">
        <v>0.66666666666666663</v>
      </c>
      <c r="AD27" s="103">
        <v>1</v>
      </c>
      <c r="AE27">
        <f xml:space="preserve"> AA27 * ( ((AC27 - AB27) * 24 ) - AD27 )</f>
        <v>0</v>
      </c>
      <c r="AF27" s="108" t="s">
        <v>671</v>
      </c>
      <c r="AH27" t="s">
        <v>444</v>
      </c>
      <c r="AI27">
        <v>26</v>
      </c>
      <c r="AJ27" s="102">
        <v>0.29166666666666669</v>
      </c>
      <c r="AK27" s="102">
        <v>0.66666666666666663</v>
      </c>
      <c r="AL27" s="103">
        <v>1</v>
      </c>
      <c r="AM27">
        <f xml:space="preserve"> AI27 * ( ((AK27 - AJ27) * 24 ) - AL27 )</f>
        <v>207.99999999999994</v>
      </c>
      <c r="AN27" s="108">
        <v>45718</v>
      </c>
      <c r="AP27" t="s">
        <v>444</v>
      </c>
      <c r="AQ27">
        <v>28</v>
      </c>
      <c r="AR27" s="102">
        <v>0.29166666666666669</v>
      </c>
      <c r="AS27" s="102">
        <v>0.66666666666666663</v>
      </c>
      <c r="AT27" s="103">
        <v>1</v>
      </c>
      <c r="AU27">
        <f xml:space="preserve"> AQ27 * ( ((AS27 - AR27) * 24 ) - AT27 )</f>
        <v>223.99999999999994</v>
      </c>
      <c r="AV27" s="108" t="s">
        <v>736</v>
      </c>
      <c r="AX27" t="s">
        <v>444</v>
      </c>
      <c r="AY27">
        <v>5</v>
      </c>
      <c r="AZ27" s="102">
        <v>0.29166666666666669</v>
      </c>
      <c r="BA27" s="102">
        <v>0.66666666666666663</v>
      </c>
      <c r="BB27" s="103">
        <v>1</v>
      </c>
      <c r="BC27">
        <f xml:space="preserve"> AY27 * ( ((BA27 - AZ27) * 24 ) - BB27 )</f>
        <v>39.999999999999993</v>
      </c>
      <c r="BD27" s="108" t="s">
        <v>746</v>
      </c>
      <c r="BF27" t="s">
        <v>444</v>
      </c>
      <c r="BG27">
        <v>1</v>
      </c>
      <c r="BH27" s="102">
        <v>0.375</v>
      </c>
      <c r="BI27" s="102">
        <v>0.625</v>
      </c>
      <c r="BJ27" s="103">
        <v>1</v>
      </c>
      <c r="BK27">
        <f xml:space="preserve"> BG27 * ( ((BI27 - BH27) * 24 ) - BJ27 )</f>
        <v>5</v>
      </c>
      <c r="BL27" s="108">
        <v>45720</v>
      </c>
      <c r="BM27" s="119"/>
      <c r="BN27" t="s">
        <v>444</v>
      </c>
      <c r="BP27" s="102">
        <v>0.375</v>
      </c>
      <c r="BQ27" s="102">
        <v>0.625</v>
      </c>
      <c r="BR27" s="103">
        <v>1</v>
      </c>
      <c r="BS27">
        <f xml:space="preserve"> BO27 * ( ((BQ27 - BP27) * 24 ) - BR27 )</f>
        <v>0</v>
      </c>
      <c r="BT27" s="108">
        <v>45730</v>
      </c>
      <c r="BU27" s="119"/>
      <c r="BV27" t="s">
        <v>444</v>
      </c>
      <c r="BX27" s="102">
        <v>0.375</v>
      </c>
      <c r="BY27" s="102">
        <v>0.625</v>
      </c>
      <c r="BZ27" s="103">
        <v>1</v>
      </c>
      <c r="CA27">
        <f xml:space="preserve"> BW27 * ( ((BY27 - BX27) * 24 ) - BZ27 )</f>
        <v>0</v>
      </c>
      <c r="CB27" s="108" t="s">
        <v>867</v>
      </c>
      <c r="CC27" s="119"/>
      <c r="CD27" t="s">
        <v>444</v>
      </c>
      <c r="CE27">
        <v>3</v>
      </c>
      <c r="CF27" s="102">
        <v>0.29166666666666669</v>
      </c>
      <c r="CG27" s="102">
        <v>0.66666666666666663</v>
      </c>
      <c r="CH27" s="103">
        <v>1</v>
      </c>
      <c r="CI27">
        <f xml:space="preserve"> CE27 * ( ((CG27 - CF27) * 24 ) - CH27 )</f>
        <v>23.999999999999993</v>
      </c>
      <c r="CJ27" s="108">
        <v>45720</v>
      </c>
      <c r="CK27" s="119"/>
      <c r="CL27" t="s">
        <v>444</v>
      </c>
      <c r="CM27">
        <v>19</v>
      </c>
      <c r="CN27" s="102">
        <v>0.29166666666666669</v>
      </c>
      <c r="CO27" s="102">
        <v>0.66666666666666663</v>
      </c>
      <c r="CP27" s="103">
        <v>1</v>
      </c>
      <c r="CQ27">
        <f xml:space="preserve"> CM27 * ( ((CO27 - CN27) * 24 ) - CP27 )</f>
        <v>151.99999999999997</v>
      </c>
      <c r="CR27" s="108" t="s">
        <v>913</v>
      </c>
      <c r="CS27" s="119"/>
      <c r="CT27" t="s">
        <v>444</v>
      </c>
      <c r="CU27">
        <v>19</v>
      </c>
      <c r="CV27" s="102">
        <v>0.29166666666666669</v>
      </c>
      <c r="CW27" s="102">
        <v>0.66666666666666663</v>
      </c>
      <c r="CX27" s="103">
        <v>1</v>
      </c>
      <c r="CY27">
        <f xml:space="preserve"> CU27 * ( ((CW27 - CV27) * 24 ) - CX27 )</f>
        <v>151.99999999999997</v>
      </c>
      <c r="CZ27" s="108" t="s">
        <v>925</v>
      </c>
      <c r="DA27" s="119"/>
      <c r="DB27" t="s">
        <v>444</v>
      </c>
      <c r="DC27">
        <v>24</v>
      </c>
      <c r="DD27" s="102">
        <v>0.29166666666666669</v>
      </c>
      <c r="DE27" s="102">
        <v>0.66666666666666663</v>
      </c>
      <c r="DF27" s="103">
        <v>1</v>
      </c>
      <c r="DG27">
        <f xml:space="preserve"> DC27 * ( ((DE27 - DD27) * 24 ) - DF27 )</f>
        <v>191.99999999999994</v>
      </c>
      <c r="DH27" s="108">
        <v>45752</v>
      </c>
      <c r="DI27" s="119"/>
      <c r="DJ27" t="s">
        <v>444</v>
      </c>
      <c r="DK27">
        <v>21</v>
      </c>
      <c r="DL27" s="102">
        <v>0.29166666666666669</v>
      </c>
      <c r="DM27" s="102">
        <v>0.66666666666666663</v>
      </c>
      <c r="DN27" s="103">
        <v>1</v>
      </c>
      <c r="DO27">
        <f xml:space="preserve"> DK27 * ( ((DM27 - DL27) * 24 ) - DN27 )</f>
        <v>167.99999999999997</v>
      </c>
      <c r="DP27" s="108" t="s">
        <v>1531</v>
      </c>
      <c r="DQ27" s="119"/>
      <c r="DR27" t="s">
        <v>444</v>
      </c>
      <c r="DS27">
        <v>24</v>
      </c>
      <c r="DT27" s="102">
        <v>0.29166666666666669</v>
      </c>
      <c r="DU27" s="102">
        <v>0.66666666666666663</v>
      </c>
      <c r="DV27" s="103">
        <v>1</v>
      </c>
      <c r="DW27">
        <f xml:space="preserve"> DS27 * ( ((DU27 - DT27) * 24 ) - DV27 )</f>
        <v>191.99999999999994</v>
      </c>
      <c r="DX27" s="108" t="s">
        <v>1541</v>
      </c>
      <c r="DY27" s="119"/>
      <c r="DZ27" t="s">
        <v>444</v>
      </c>
      <c r="EA27">
        <v>22</v>
      </c>
      <c r="EB27" s="102">
        <v>0.29166666666666669</v>
      </c>
      <c r="EC27" s="102">
        <v>0.66666666666666663</v>
      </c>
      <c r="ED27" s="103">
        <v>1</v>
      </c>
      <c r="EE27">
        <f xml:space="preserve"> EA27 * ( ((EC27 - EB27) * 24 ) - ED27 )</f>
        <v>175.99999999999997</v>
      </c>
      <c r="EF27" s="108">
        <v>45722</v>
      </c>
      <c r="EG27" s="119"/>
      <c r="EH27" t="s">
        <v>444</v>
      </c>
      <c r="EJ27" s="102">
        <v>0.29166666666666669</v>
      </c>
      <c r="EK27" s="102">
        <v>0.66666666666666663</v>
      </c>
      <c r="EL27" s="103">
        <v>1</v>
      </c>
      <c r="EM27">
        <f xml:space="preserve"> EI27 * ( ((EK27 - EJ27) * 24 ) - EL27 )</f>
        <v>0</v>
      </c>
      <c r="EN27" s="108" t="s">
        <v>1549</v>
      </c>
      <c r="EO27" s="119"/>
      <c r="EP27" t="s">
        <v>444</v>
      </c>
      <c r="EQ27">
        <v>5</v>
      </c>
      <c r="ER27" s="102">
        <v>0.29166666666666669</v>
      </c>
      <c r="ES27" s="102">
        <v>0.66666666666666663</v>
      </c>
      <c r="ET27" s="103">
        <v>1</v>
      </c>
      <c r="EU27">
        <f xml:space="preserve"> EQ27 * ( ((ES27 - ER27) * 24 ) - ET27 )</f>
        <v>39.999999999999993</v>
      </c>
      <c r="EV27" s="108" t="s">
        <v>1559</v>
      </c>
      <c r="EW27" s="119"/>
      <c r="EX27" t="s">
        <v>444</v>
      </c>
      <c r="EY27">
        <v>4</v>
      </c>
      <c r="EZ27" s="102">
        <v>0.29166666666666669</v>
      </c>
      <c r="FA27" s="102">
        <v>0.66666666666666663</v>
      </c>
      <c r="FB27" s="103">
        <v>1</v>
      </c>
      <c r="FC27">
        <f xml:space="preserve"> EY27 * ( ((FA27 - EZ27) * 24 ) - FB27 )</f>
        <v>31.999999999999993</v>
      </c>
      <c r="FD27" s="108">
        <v>45723</v>
      </c>
      <c r="FE27" s="119"/>
      <c r="FF27" t="s">
        <v>444</v>
      </c>
      <c r="FG27">
        <v>4</v>
      </c>
      <c r="FH27" s="102">
        <v>0.29166666666666669</v>
      </c>
      <c r="FI27" s="102">
        <v>0.66666666666666663</v>
      </c>
      <c r="FJ27" s="103">
        <v>1</v>
      </c>
      <c r="FK27">
        <f xml:space="preserve"> FG27 * ( ((FI27 - FH27) * 24 ) - FJ27 )</f>
        <v>31.999999999999993</v>
      </c>
      <c r="FL27" s="108" t="s">
        <v>1567</v>
      </c>
      <c r="FM27" s="119"/>
      <c r="FN27" t="s">
        <v>444</v>
      </c>
      <c r="FO27">
        <v>4</v>
      </c>
      <c r="FP27" s="102">
        <v>0.29166666666666669</v>
      </c>
      <c r="FQ27" s="102">
        <v>0.66666666666666663</v>
      </c>
      <c r="FR27" s="103">
        <v>1</v>
      </c>
      <c r="FS27">
        <f xml:space="preserve"> FO27 * ( ((FQ27 - FP27) * 24 ) - FR27 )</f>
        <v>31.999999999999993</v>
      </c>
      <c r="FT27" s="108" t="s">
        <v>1577</v>
      </c>
      <c r="FU27" s="119"/>
      <c r="FV27" t="s">
        <v>444</v>
      </c>
      <c r="FW27">
        <v>6</v>
      </c>
      <c r="FX27" s="102">
        <v>0.29166666666666669</v>
      </c>
      <c r="FY27" s="102">
        <v>0.66666666666666663</v>
      </c>
      <c r="FZ27" s="103">
        <v>1</v>
      </c>
      <c r="GA27">
        <f xml:space="preserve"> FW27 * ( ((FY27 - FX27) * 24 ) - FZ27 )</f>
        <v>47.999999999999986</v>
      </c>
      <c r="GB27" s="108">
        <v>45696</v>
      </c>
      <c r="GC27" s="119"/>
      <c r="GD27" t="s">
        <v>444</v>
      </c>
      <c r="GE27">
        <v>4</v>
      </c>
      <c r="GF27" s="102">
        <v>0.29166666666666669</v>
      </c>
      <c r="GG27" s="102">
        <v>0.66666666666666663</v>
      </c>
      <c r="GH27" s="103">
        <v>1</v>
      </c>
      <c r="GI27">
        <f xml:space="preserve"> GE27 * ( ((GG27 - GF27) * 24 ) - GH27 )</f>
        <v>31.999999999999993</v>
      </c>
      <c r="GJ27" s="108">
        <v>45999</v>
      </c>
      <c r="GK27" s="119"/>
      <c r="GL27" t="s">
        <v>444</v>
      </c>
      <c r="GN27" s="102">
        <v>0.29166666666666669</v>
      </c>
      <c r="GO27" s="102">
        <v>0.66666666666666663</v>
      </c>
      <c r="GP27" s="103">
        <v>1</v>
      </c>
      <c r="GQ27">
        <f xml:space="preserve"> GM27 * ( ((GO27 - GN27) * 24 ) - GP27 )</f>
        <v>0</v>
      </c>
      <c r="GR27" s="108" t="s">
        <v>1607</v>
      </c>
      <c r="GS27" s="119"/>
      <c r="GT27" t="s">
        <v>444</v>
      </c>
      <c r="GV27" s="102">
        <v>0.29166666666666669</v>
      </c>
      <c r="GW27" s="102">
        <v>0.66666666666666663</v>
      </c>
      <c r="GX27" s="103">
        <v>1</v>
      </c>
      <c r="GY27">
        <f xml:space="preserve"> GU27 * ( ((GW27 - GV27) * 24 ) - GX27 )</f>
        <v>0</v>
      </c>
      <c r="GZ27" s="108">
        <v>45666</v>
      </c>
      <c r="HA27" s="119"/>
    </row>
    <row r="28" spans="1:209">
      <c r="A28" s="100">
        <f t="shared" si="0"/>
        <v>45684</v>
      </c>
      <c r="B28" s="101">
        <v>30</v>
      </c>
      <c r="C28" s="101">
        <v>8</v>
      </c>
      <c r="D28" s="101">
        <v>0</v>
      </c>
      <c r="E28" s="101">
        <f t="shared" si="5"/>
        <v>243</v>
      </c>
      <c r="F28" s="101">
        <f>SUM(E$2:E28)</f>
        <v>5620</v>
      </c>
      <c r="J28" t="s">
        <v>514</v>
      </c>
      <c r="K28">
        <v>14</v>
      </c>
      <c r="L28" s="102">
        <v>0.33333333333333331</v>
      </c>
      <c r="M28" s="102">
        <v>0.70833333333333337</v>
      </c>
      <c r="N28" s="103">
        <v>1</v>
      </c>
      <c r="O28">
        <f t="shared" si="6"/>
        <v>112.00000000000003</v>
      </c>
      <c r="R28" t="s">
        <v>514</v>
      </c>
      <c r="S28">
        <v>1</v>
      </c>
      <c r="T28" s="102">
        <v>0.33333333333333331</v>
      </c>
      <c r="U28" s="102">
        <v>0.70833333333333337</v>
      </c>
      <c r="V28" s="103">
        <v>1</v>
      </c>
      <c r="W28">
        <f xml:space="preserve"> S28 * ( ((U28 - T28) * 24 ) - V28 )</f>
        <v>8.0000000000000018</v>
      </c>
      <c r="Z28" t="s">
        <v>514</v>
      </c>
      <c r="AA28">
        <v>22</v>
      </c>
      <c r="AB28" s="102">
        <v>0.33333333333333331</v>
      </c>
      <c r="AC28" s="102">
        <v>0.70833333333333337</v>
      </c>
      <c r="AD28" s="103">
        <v>1</v>
      </c>
      <c r="AE28">
        <f xml:space="preserve"> AA28 * ( ((AC28 - AB28) * 24 ) - AD28 )</f>
        <v>176.00000000000003</v>
      </c>
      <c r="AH28" t="s">
        <v>514</v>
      </c>
      <c r="AJ28" s="102">
        <v>0.33333333333333331</v>
      </c>
      <c r="AK28" s="102">
        <v>0.70833333333333337</v>
      </c>
      <c r="AL28" s="103">
        <v>1</v>
      </c>
      <c r="AM28">
        <f xml:space="preserve"> AI28 * ( ((AK28 - AJ28) * 24 ) - AL28 )</f>
        <v>0</v>
      </c>
      <c r="AP28" t="s">
        <v>514</v>
      </c>
      <c r="AR28" s="102">
        <v>0.33333333333333331</v>
      </c>
      <c r="AS28" s="102">
        <v>0.70833333333333337</v>
      </c>
      <c r="AT28" s="103">
        <v>1</v>
      </c>
      <c r="AU28">
        <f xml:space="preserve"> AQ28 * ( ((AS28 - AR28) * 24 ) - AT28 )</f>
        <v>0</v>
      </c>
      <c r="AX28" t="s">
        <v>514</v>
      </c>
      <c r="AY28">
        <v>23</v>
      </c>
      <c r="AZ28" s="102">
        <v>0.29166666666666669</v>
      </c>
      <c r="BA28" s="102">
        <v>0.75</v>
      </c>
      <c r="BB28" s="103">
        <v>1</v>
      </c>
      <c r="BC28">
        <f xml:space="preserve"> AY28 * ( ((BA28 - AZ28) * 24 ) - BB28 )</f>
        <v>230</v>
      </c>
      <c r="BF28" t="s">
        <v>514</v>
      </c>
      <c r="BG28">
        <v>2</v>
      </c>
      <c r="BH28" s="102">
        <v>0.54166666666666663</v>
      </c>
      <c r="BI28" s="102">
        <v>0.91666666666666663</v>
      </c>
      <c r="BJ28" s="103">
        <v>1</v>
      </c>
      <c r="BK28">
        <f xml:space="preserve"> BG28 * ( ((BI28 - BH28) * 24 ) - BJ28 )</f>
        <v>16</v>
      </c>
      <c r="BM28" s="119"/>
      <c r="BN28" t="s">
        <v>514</v>
      </c>
      <c r="BP28" s="102">
        <v>0.54166666666666663</v>
      </c>
      <c r="BQ28" s="102">
        <v>0.91666666666666663</v>
      </c>
      <c r="BR28" s="103">
        <v>1</v>
      </c>
      <c r="BS28">
        <f xml:space="preserve"> BO28 * ( ((BQ28 - BP28) * 24 ) - BR28 )</f>
        <v>0</v>
      </c>
      <c r="BU28" s="119"/>
      <c r="BV28" t="s">
        <v>514</v>
      </c>
      <c r="BW28">
        <v>2</v>
      </c>
      <c r="BX28" s="102">
        <v>0.54166666666666663</v>
      </c>
      <c r="BY28" s="102">
        <v>0.91666666666666663</v>
      </c>
      <c r="BZ28" s="103">
        <v>1</v>
      </c>
      <c r="CA28">
        <f xml:space="preserve"> BW28 * ( ((BY28 - BX28) * 24 ) - BZ28 )</f>
        <v>16</v>
      </c>
      <c r="CC28" s="119"/>
      <c r="CD28" t="s">
        <v>514</v>
      </c>
      <c r="CE28">
        <v>22</v>
      </c>
      <c r="CF28" s="102">
        <v>0.29166666666666669</v>
      </c>
      <c r="CG28" s="102">
        <v>0.75</v>
      </c>
      <c r="CH28" s="103">
        <v>1</v>
      </c>
      <c r="CI28">
        <f xml:space="preserve"> CE28 * ( ((CG28 - CF28) * 24 ) - CH28 )</f>
        <v>220</v>
      </c>
      <c r="CK28" s="119"/>
      <c r="CL28" t="s">
        <v>514</v>
      </c>
      <c r="CM28">
        <v>5</v>
      </c>
      <c r="CN28" s="102">
        <v>0.29166666666666669</v>
      </c>
      <c r="CO28" s="102">
        <v>0.75</v>
      </c>
      <c r="CP28" s="103">
        <v>1</v>
      </c>
      <c r="CQ28">
        <f xml:space="preserve"> CM28 * ( ((CO28 - CN28) * 24 ) - CP28 )</f>
        <v>50</v>
      </c>
      <c r="CS28" s="119"/>
      <c r="CT28" t="s">
        <v>514</v>
      </c>
      <c r="CU28">
        <v>3</v>
      </c>
      <c r="CV28" s="102">
        <v>0.29166666666666669</v>
      </c>
      <c r="CW28" s="102">
        <v>0.70833333333333337</v>
      </c>
      <c r="CX28" s="103">
        <v>1</v>
      </c>
      <c r="CY28">
        <f xml:space="preserve"> CU28 * ( ((CW28 - CV28) * 24 ) - CX28 )</f>
        <v>27</v>
      </c>
      <c r="DA28" s="119"/>
      <c r="DB28" t="s">
        <v>514</v>
      </c>
      <c r="DD28" s="102">
        <v>0.29166666666666669</v>
      </c>
      <c r="DE28" s="102">
        <v>0.75</v>
      </c>
      <c r="DF28" s="103">
        <v>1</v>
      </c>
      <c r="DG28">
        <f xml:space="preserve"> DC28 * ( ((DE28 - DD28) * 24 ) - DF28 )</f>
        <v>0</v>
      </c>
      <c r="DI28" s="119"/>
      <c r="DJ28" t="s">
        <v>514</v>
      </c>
      <c r="DL28" s="102">
        <v>0.29166666666666669</v>
      </c>
      <c r="DM28" s="102">
        <v>0.75</v>
      </c>
      <c r="DN28" s="103">
        <v>1</v>
      </c>
      <c r="DO28">
        <f xml:space="preserve"> DK28 * ( ((DM28 - DL28) * 24 ) - DN28 )</f>
        <v>0</v>
      </c>
      <c r="DQ28" s="119"/>
      <c r="DR28" t="s">
        <v>514</v>
      </c>
      <c r="DT28" s="102">
        <v>0.29166666666666669</v>
      </c>
      <c r="DU28" s="102">
        <v>0.75</v>
      </c>
      <c r="DV28" s="103">
        <v>1</v>
      </c>
      <c r="DW28">
        <f xml:space="preserve"> DS28 * ( ((DU28 - DT28) * 24 ) - DV28 )</f>
        <v>0</v>
      </c>
      <c r="DY28" s="119"/>
      <c r="DZ28" t="s">
        <v>514</v>
      </c>
      <c r="EA28">
        <v>1</v>
      </c>
      <c r="EB28" s="102">
        <v>0.29166666666666669</v>
      </c>
      <c r="EC28" s="102">
        <v>0.79166666666666663</v>
      </c>
      <c r="ED28" s="103">
        <v>1</v>
      </c>
      <c r="EE28">
        <f xml:space="preserve"> EA28 * ( ((EC28 - EB28) * 24 ) - ED28 )</f>
        <v>10.999999999999998</v>
      </c>
      <c r="EG28" s="119"/>
      <c r="EH28" t="s">
        <v>514</v>
      </c>
      <c r="EJ28" s="102">
        <v>0.29166666666666669</v>
      </c>
      <c r="EK28" s="102">
        <v>0.75</v>
      </c>
      <c r="EL28" s="103">
        <v>1</v>
      </c>
      <c r="EM28">
        <f xml:space="preserve"> EI28 * ( ((EK28 - EJ28) * 24 ) - EL28 )</f>
        <v>0</v>
      </c>
      <c r="EO28" s="119"/>
      <c r="EP28" t="s">
        <v>514</v>
      </c>
      <c r="EQ28">
        <v>15</v>
      </c>
      <c r="ER28" s="102">
        <v>0.375</v>
      </c>
      <c r="ES28" s="102">
        <v>0.75</v>
      </c>
      <c r="ET28" s="103">
        <v>1</v>
      </c>
      <c r="EU28">
        <f xml:space="preserve"> EQ28 * ( ((ES28 - ER28) * 24 ) - ET28 )</f>
        <v>120</v>
      </c>
      <c r="EW28" s="119"/>
      <c r="EX28" t="s">
        <v>514</v>
      </c>
      <c r="EY28">
        <v>15</v>
      </c>
      <c r="EZ28" s="102">
        <v>0.375</v>
      </c>
      <c r="FA28" s="102">
        <v>0.75</v>
      </c>
      <c r="FB28" s="103">
        <v>1</v>
      </c>
      <c r="FC28">
        <f xml:space="preserve"> EY28 * ( ((FA28 - EZ28) * 24 ) - FB28 )</f>
        <v>120</v>
      </c>
      <c r="FE28" s="119"/>
      <c r="FF28" t="s">
        <v>514</v>
      </c>
      <c r="FG28">
        <v>17</v>
      </c>
      <c r="FH28" s="102">
        <v>0.375</v>
      </c>
      <c r="FI28" s="102">
        <v>0.75</v>
      </c>
      <c r="FJ28" s="103">
        <v>1</v>
      </c>
      <c r="FK28">
        <f xml:space="preserve"> FG28 * ( ((FI28 - FH28) * 24 ) - FJ28 )</f>
        <v>136</v>
      </c>
      <c r="FM28" s="119"/>
      <c r="FN28" t="s">
        <v>514</v>
      </c>
      <c r="FO28">
        <v>19</v>
      </c>
      <c r="FP28" s="102">
        <v>0.375</v>
      </c>
      <c r="FQ28" s="102">
        <v>0.75</v>
      </c>
      <c r="FR28" s="103">
        <v>1</v>
      </c>
      <c r="FS28">
        <f xml:space="preserve"> FO28 * ( ((FQ28 - FP28) * 24 ) - FR28 )</f>
        <v>152</v>
      </c>
      <c r="FU28" s="119"/>
      <c r="FV28" t="s">
        <v>514</v>
      </c>
      <c r="FW28">
        <v>16</v>
      </c>
      <c r="FX28" s="102">
        <v>0.375</v>
      </c>
      <c r="FY28" s="102">
        <v>0.75</v>
      </c>
      <c r="FZ28" s="103">
        <v>1</v>
      </c>
      <c r="GA28">
        <f xml:space="preserve"> FW28 * ( ((FY28 - FX28) * 24 ) - FZ28 )</f>
        <v>128</v>
      </c>
      <c r="GC28" s="119"/>
      <c r="GD28" t="s">
        <v>514</v>
      </c>
      <c r="GE28">
        <v>17</v>
      </c>
      <c r="GF28" s="102">
        <v>0.375</v>
      </c>
      <c r="GG28" s="102">
        <v>0.75</v>
      </c>
      <c r="GH28" s="103">
        <v>1</v>
      </c>
      <c r="GI28">
        <f xml:space="preserve"> GE28 * ( ((GG28 - GF28) * 24 ) - GH28 )</f>
        <v>136</v>
      </c>
      <c r="GK28" s="119"/>
      <c r="GL28" t="s">
        <v>514</v>
      </c>
      <c r="GN28" s="102">
        <v>0.375</v>
      </c>
      <c r="GO28" s="102">
        <v>0.75</v>
      </c>
      <c r="GP28" s="103">
        <v>1</v>
      </c>
      <c r="GQ28">
        <f xml:space="preserve"> GM28 * ( ((GO28 - GN28) * 24 ) - GP28 )</f>
        <v>0</v>
      </c>
      <c r="GS28" s="119"/>
      <c r="GT28" t="s">
        <v>514</v>
      </c>
      <c r="GV28" s="102">
        <v>0.375</v>
      </c>
      <c r="GW28" s="102">
        <v>0.75</v>
      </c>
      <c r="GX28" s="103">
        <v>1</v>
      </c>
      <c r="GY28">
        <f xml:space="preserve"> GU28 * ( ((GW28 - GV28) * 24 ) - GX28 )</f>
        <v>0</v>
      </c>
      <c r="HA28" s="119"/>
    </row>
    <row r="29" spans="1:209">
      <c r="A29" s="100">
        <f t="shared" si="0"/>
        <v>45685</v>
      </c>
      <c r="B29" s="101">
        <v>31</v>
      </c>
      <c r="C29" s="101">
        <v>8</v>
      </c>
      <c r="D29" s="101">
        <v>0</v>
      </c>
      <c r="E29" s="101">
        <f t="shared" si="5"/>
        <v>251</v>
      </c>
      <c r="F29" s="101">
        <f>SUM(E$2:E29)</f>
        <v>5871</v>
      </c>
      <c r="J29" t="s">
        <v>515</v>
      </c>
      <c r="K29">
        <v>2</v>
      </c>
      <c r="L29" s="102">
        <v>0.58333333333333337</v>
      </c>
      <c r="M29" s="102">
        <v>0.95833333333333337</v>
      </c>
      <c r="N29" s="103">
        <v>1</v>
      </c>
      <c r="O29">
        <f t="shared" si="6"/>
        <v>16</v>
      </c>
      <c r="R29" t="s">
        <v>515</v>
      </c>
      <c r="S29">
        <v>2</v>
      </c>
      <c r="T29" s="102">
        <v>0.58333333333333337</v>
      </c>
      <c r="U29" s="102">
        <v>0.95833333333333337</v>
      </c>
      <c r="V29" s="103">
        <v>1</v>
      </c>
      <c r="W29">
        <f xml:space="preserve"> S29 * ( ((U29 - T29) * 24 ) - V29 )</f>
        <v>16</v>
      </c>
      <c r="Z29" t="s">
        <v>515</v>
      </c>
      <c r="AA29">
        <v>2</v>
      </c>
      <c r="AB29" s="102">
        <v>0.58333333333333337</v>
      </c>
      <c r="AC29" s="102">
        <v>0.95833333333333337</v>
      </c>
      <c r="AD29" s="103">
        <v>1</v>
      </c>
      <c r="AE29">
        <f xml:space="preserve"> AA29 * ( ((AC29 - AB29) * 24 ) - AD29 )</f>
        <v>16</v>
      </c>
      <c r="AH29" t="s">
        <v>515</v>
      </c>
      <c r="AI29">
        <v>2</v>
      </c>
      <c r="AJ29" s="102">
        <v>0.58333333333333337</v>
      </c>
      <c r="AK29" s="102">
        <v>0.95833333333333337</v>
      </c>
      <c r="AL29" s="103">
        <v>1</v>
      </c>
      <c r="AM29">
        <f xml:space="preserve"> AI29 * ( ((AK29 - AJ29) * 24 ) - AL29 )</f>
        <v>16</v>
      </c>
      <c r="AP29" t="s">
        <v>515</v>
      </c>
      <c r="AQ29">
        <v>2</v>
      </c>
      <c r="AR29" s="102">
        <v>0.58333333333333337</v>
      </c>
      <c r="AS29" s="102">
        <v>0.95833333333333337</v>
      </c>
      <c r="AT29" s="103">
        <v>1</v>
      </c>
      <c r="AU29">
        <f xml:space="preserve"> AQ29 * ( ((AS29 - AR29) * 24 ) - AT29 )</f>
        <v>16</v>
      </c>
      <c r="AX29" t="s">
        <v>515</v>
      </c>
      <c r="AY29">
        <v>2</v>
      </c>
      <c r="AZ29" s="102">
        <v>0.54166666666666663</v>
      </c>
      <c r="BA29" s="102">
        <v>0.95833333333333337</v>
      </c>
      <c r="BB29" s="103">
        <v>1</v>
      </c>
      <c r="BC29">
        <f xml:space="preserve"> AY29 * ( ((BA29 - AZ29) * 24 ) - BB29 )</f>
        <v>18.000000000000004</v>
      </c>
      <c r="BF29" t="s">
        <v>515</v>
      </c>
      <c r="BG29">
        <v>27</v>
      </c>
      <c r="BH29" s="102">
        <v>0.375</v>
      </c>
      <c r="BI29" s="102">
        <v>0.70833333333333337</v>
      </c>
      <c r="BJ29" s="103">
        <v>1</v>
      </c>
      <c r="BK29">
        <f xml:space="preserve"> BG29 * ( ((BI29 - BH29) * 24 ) - BJ29 )</f>
        <v>189</v>
      </c>
      <c r="BM29" s="119"/>
      <c r="BN29" t="s">
        <v>515</v>
      </c>
      <c r="BO29">
        <v>10</v>
      </c>
      <c r="BP29" s="102">
        <v>0.375</v>
      </c>
      <c r="BQ29" s="102">
        <v>0.70833333333333337</v>
      </c>
      <c r="BR29" s="103">
        <v>1</v>
      </c>
      <c r="BS29">
        <f xml:space="preserve"> BO29 * ( ((BQ29 - BP29) * 24 ) - BR29 )</f>
        <v>70</v>
      </c>
      <c r="BU29" s="119"/>
      <c r="BV29" t="s">
        <v>515</v>
      </c>
      <c r="BW29">
        <v>27</v>
      </c>
      <c r="BX29" s="102">
        <v>0.375</v>
      </c>
      <c r="BY29" s="102">
        <v>0.70833333333333337</v>
      </c>
      <c r="BZ29" s="103">
        <v>1</v>
      </c>
      <c r="CA29">
        <f xml:space="preserve"> BW29 * ( ((BY29 - BX29) * 24 ) - BZ29 )</f>
        <v>189</v>
      </c>
      <c r="CC29" s="119"/>
      <c r="CD29" t="s">
        <v>515</v>
      </c>
      <c r="CE29">
        <v>1</v>
      </c>
      <c r="CF29" s="102">
        <v>0.54166666666666663</v>
      </c>
      <c r="CG29" s="102">
        <v>0.91666666666666663</v>
      </c>
      <c r="CH29" s="103">
        <v>1</v>
      </c>
      <c r="CI29">
        <f xml:space="preserve"> CE29 * ( ((CG29 - CF29) * 24 ) - CH29 )</f>
        <v>8</v>
      </c>
      <c r="CK29" s="119"/>
      <c r="CL29" t="s">
        <v>515</v>
      </c>
      <c r="CM29">
        <v>2</v>
      </c>
      <c r="CN29" s="102">
        <v>0.54166666666666663</v>
      </c>
      <c r="CO29" s="102">
        <v>0.95833333333333337</v>
      </c>
      <c r="CP29" s="103">
        <v>1</v>
      </c>
      <c r="CQ29">
        <f xml:space="preserve"> CM29 * ( ((CO29 - CN29) * 24 ) - CP29 )</f>
        <v>18.000000000000004</v>
      </c>
      <c r="CS29" s="119"/>
      <c r="CT29" t="s">
        <v>515</v>
      </c>
      <c r="CU29">
        <v>2</v>
      </c>
      <c r="CV29" s="102">
        <v>0.54166666666666663</v>
      </c>
      <c r="CW29" s="102">
        <v>0.95833333333333337</v>
      </c>
      <c r="CX29" s="103">
        <v>1</v>
      </c>
      <c r="CY29">
        <f xml:space="preserve"> CU29 * ( ((CW29 - CV29) * 24 ) - CX29 )</f>
        <v>18.000000000000004</v>
      </c>
      <c r="DA29" s="119"/>
      <c r="DB29" t="s">
        <v>515</v>
      </c>
      <c r="DC29">
        <v>2</v>
      </c>
      <c r="DD29" s="102">
        <v>0.54166666666666663</v>
      </c>
      <c r="DE29" s="102">
        <v>0.95833333333333337</v>
      </c>
      <c r="DF29" s="103">
        <v>1</v>
      </c>
      <c r="DG29">
        <f xml:space="preserve"> DC29 * ( ((DE29 - DD29) * 24 ) - DF29 )</f>
        <v>18.000000000000004</v>
      </c>
      <c r="DI29" s="119"/>
      <c r="DJ29" t="s">
        <v>515</v>
      </c>
      <c r="DK29">
        <v>2</v>
      </c>
      <c r="DL29" s="102">
        <v>0.54166666666666663</v>
      </c>
      <c r="DM29" s="102">
        <v>0.95833333333333337</v>
      </c>
      <c r="DN29" s="103">
        <v>1</v>
      </c>
      <c r="DO29">
        <f xml:space="preserve"> DK29 * ( ((DM29 - DL29) * 24 ) - DN29 )</f>
        <v>18.000000000000004</v>
      </c>
      <c r="DQ29" s="119"/>
      <c r="DR29" t="s">
        <v>515</v>
      </c>
      <c r="DS29">
        <v>2</v>
      </c>
      <c r="DT29" s="102">
        <v>0.54166666666666663</v>
      </c>
      <c r="DU29" s="102">
        <v>0.95833333333333337</v>
      </c>
      <c r="DV29" s="103">
        <v>1</v>
      </c>
      <c r="DW29">
        <f xml:space="preserve"> DS29 * ( ((DU29 - DT29) * 24 ) - DV29 )</f>
        <v>18.000000000000004</v>
      </c>
      <c r="DY29" s="119"/>
      <c r="DZ29" t="s">
        <v>515</v>
      </c>
      <c r="EA29">
        <v>2</v>
      </c>
      <c r="EB29" s="102">
        <v>0.54166666666666663</v>
      </c>
      <c r="EC29" s="102">
        <v>0.95833333333333337</v>
      </c>
      <c r="ED29" s="103">
        <v>1</v>
      </c>
      <c r="EE29">
        <f xml:space="preserve"> EA29 * ( ((EC29 - EB29) * 24 ) - ED29 )</f>
        <v>18.000000000000004</v>
      </c>
      <c r="EG29" s="119"/>
      <c r="EH29" t="s">
        <v>515</v>
      </c>
      <c r="EJ29" s="102">
        <v>0.54166666666666663</v>
      </c>
      <c r="EK29" s="102">
        <v>0.95833333333333337</v>
      </c>
      <c r="EL29" s="103">
        <v>1</v>
      </c>
      <c r="EM29">
        <f xml:space="preserve"> EI29 * ( ((EK29 - EJ29) * 24 ) - EL29 )</f>
        <v>0</v>
      </c>
      <c r="EO29" s="119"/>
      <c r="EP29" t="s">
        <v>515</v>
      </c>
      <c r="EQ29">
        <v>2</v>
      </c>
      <c r="ER29" s="102">
        <v>0.45833333333333331</v>
      </c>
      <c r="ES29" s="102">
        <v>0.95833333333333337</v>
      </c>
      <c r="ET29" s="103">
        <v>1</v>
      </c>
      <c r="EU29">
        <f xml:space="preserve"> EQ29 * ( ((ES29 - ER29) * 24 ) - ET29 )</f>
        <v>22</v>
      </c>
      <c r="EW29" s="119"/>
      <c r="EX29" t="s">
        <v>515</v>
      </c>
      <c r="EY29">
        <v>2</v>
      </c>
      <c r="EZ29" s="102">
        <v>0.45833333333333331</v>
      </c>
      <c r="FA29" s="102">
        <v>0.95833333333333337</v>
      </c>
      <c r="FB29" s="103">
        <v>1</v>
      </c>
      <c r="FC29">
        <f xml:space="preserve"> EY29 * ( ((FA29 - EZ29) * 24 ) - FB29 )</f>
        <v>22</v>
      </c>
      <c r="FE29" s="119"/>
      <c r="FF29" t="s">
        <v>515</v>
      </c>
      <c r="FG29">
        <v>2</v>
      </c>
      <c r="FH29" s="102">
        <v>0.45833333333333331</v>
      </c>
      <c r="FI29" s="102">
        <v>0.95833333333333337</v>
      </c>
      <c r="FJ29" s="103">
        <v>1</v>
      </c>
      <c r="FK29">
        <f xml:space="preserve"> FG29 * ( ((FI29 - FH29) * 24 ) - FJ29 )</f>
        <v>22</v>
      </c>
      <c r="FM29" s="119"/>
      <c r="FN29" t="s">
        <v>515</v>
      </c>
      <c r="FO29">
        <v>2</v>
      </c>
      <c r="FP29" s="102">
        <v>0.45833333333333331</v>
      </c>
      <c r="FQ29" s="102">
        <v>0.95833333333333337</v>
      </c>
      <c r="FR29" s="103">
        <v>1</v>
      </c>
      <c r="FS29">
        <f xml:space="preserve"> FO29 * ( ((FQ29 - FP29) * 24 ) - FR29 )</f>
        <v>22</v>
      </c>
      <c r="FU29" s="119"/>
      <c r="FV29" t="s">
        <v>515</v>
      </c>
      <c r="FW29">
        <v>2</v>
      </c>
      <c r="FX29" s="102">
        <v>0.45833333333333331</v>
      </c>
      <c r="FY29" s="102">
        <v>0.95833333333333337</v>
      </c>
      <c r="FZ29" s="103">
        <v>1</v>
      </c>
      <c r="GA29">
        <f xml:space="preserve"> FW29 * ( ((FY29 - FX29) * 24 ) - FZ29 )</f>
        <v>22</v>
      </c>
      <c r="GC29" s="119"/>
      <c r="GD29" t="s">
        <v>515</v>
      </c>
      <c r="GE29">
        <v>3</v>
      </c>
      <c r="GF29" s="102">
        <v>0.45833333333333331</v>
      </c>
      <c r="GG29" s="102">
        <v>0.95833333333333337</v>
      </c>
      <c r="GH29" s="103">
        <v>1</v>
      </c>
      <c r="GI29">
        <f xml:space="preserve"> GE29 * ( ((GG29 - GF29) * 24 ) - GH29 )</f>
        <v>33</v>
      </c>
      <c r="GK29" s="119"/>
      <c r="GL29" t="s">
        <v>515</v>
      </c>
      <c r="GN29" s="102">
        <v>0.45833333333333331</v>
      </c>
      <c r="GO29" s="102">
        <v>0.95833333333333337</v>
      </c>
      <c r="GP29" s="103">
        <v>1</v>
      </c>
      <c r="GQ29">
        <f xml:space="preserve"> GM29 * ( ((GO29 - GN29) * 24 ) - GP29 )</f>
        <v>0</v>
      </c>
      <c r="GS29" s="119"/>
      <c r="GT29" t="s">
        <v>515</v>
      </c>
      <c r="GV29" s="102">
        <v>0.45833333333333331</v>
      </c>
      <c r="GW29" s="102">
        <v>0.95833333333333337</v>
      </c>
      <c r="GX29" s="103">
        <v>1</v>
      </c>
      <c r="GY29">
        <f xml:space="preserve"> GU29 * ( ((GW29 - GV29) * 24 ) - GX29 )</f>
        <v>0</v>
      </c>
      <c r="HA29" s="119"/>
    </row>
    <row r="30" spans="1:209">
      <c r="A30" s="100">
        <f t="shared" si="0"/>
        <v>45686</v>
      </c>
      <c r="B30" s="101">
        <v>31</v>
      </c>
      <c r="C30" s="101">
        <v>8</v>
      </c>
      <c r="D30" s="101">
        <v>0</v>
      </c>
      <c r="E30" s="101">
        <f t="shared" si="5"/>
        <v>251</v>
      </c>
      <c r="F30" s="101">
        <f>SUM(E$2:E30)</f>
        <v>6122</v>
      </c>
      <c r="J30" t="s">
        <v>516</v>
      </c>
      <c r="K30">
        <v>1</v>
      </c>
      <c r="L30" s="102">
        <v>0.29166666666666669</v>
      </c>
      <c r="M30" s="102">
        <v>0.79166666666666663</v>
      </c>
      <c r="N30" s="103">
        <v>1</v>
      </c>
      <c r="O30">
        <f t="shared" si="6"/>
        <v>10.999999999999998</v>
      </c>
      <c r="R30" t="s">
        <v>441</v>
      </c>
      <c r="S30">
        <v>1</v>
      </c>
      <c r="T30" s="102">
        <v>0.29166666666666669</v>
      </c>
      <c r="U30" s="102">
        <v>0.79166666666666663</v>
      </c>
      <c r="V30" s="103">
        <v>1</v>
      </c>
      <c r="W30">
        <f xml:space="preserve"> S30 * ( ((U30 - T30) * 24 ) - V30 )</f>
        <v>10.999999999999998</v>
      </c>
      <c r="Z30" t="s">
        <v>441</v>
      </c>
      <c r="AB30" s="102">
        <v>0.29166666666666669</v>
      </c>
      <c r="AC30" s="102">
        <v>0.79166666666666663</v>
      </c>
      <c r="AD30" s="103">
        <v>1</v>
      </c>
      <c r="AE30">
        <f xml:space="preserve"> AA30 * ( ((AC30 - AB30) * 24 ) - AD30 )</f>
        <v>0</v>
      </c>
      <c r="AH30" t="s">
        <v>441</v>
      </c>
      <c r="AI30">
        <v>1</v>
      </c>
      <c r="AJ30" s="102">
        <v>0.29166666666666669</v>
      </c>
      <c r="AK30" s="102">
        <v>0.79166666666666663</v>
      </c>
      <c r="AL30" s="103">
        <v>1</v>
      </c>
      <c r="AM30">
        <f xml:space="preserve"> AI30 * ( ((AK30 - AJ30) * 24 ) - AL30 )</f>
        <v>10.999999999999998</v>
      </c>
      <c r="AP30" t="s">
        <v>441</v>
      </c>
      <c r="AQ30">
        <v>1</v>
      </c>
      <c r="AR30" s="102">
        <v>0.29166666666666669</v>
      </c>
      <c r="AS30" s="102">
        <v>0.79166666666666663</v>
      </c>
      <c r="AT30" s="103">
        <v>1</v>
      </c>
      <c r="AU30">
        <f xml:space="preserve"> AQ30 * ( ((AS30 - AR30) * 24 ) - AT30 )</f>
        <v>10.999999999999998</v>
      </c>
      <c r="AX30" t="s">
        <v>441</v>
      </c>
      <c r="AY30">
        <v>1</v>
      </c>
      <c r="AZ30" s="102">
        <v>0.29166666666666669</v>
      </c>
      <c r="BA30" s="102">
        <v>0.79166666666666663</v>
      </c>
      <c r="BB30" s="103">
        <v>1</v>
      </c>
      <c r="BC30">
        <f xml:space="preserve"> AY30 * ( ((BA30 - AZ30) * 24 ) - BB30 )</f>
        <v>10.999999999999998</v>
      </c>
      <c r="BF30" t="s">
        <v>516</v>
      </c>
      <c r="BH30" s="102">
        <v>0.29166666666666669</v>
      </c>
      <c r="BI30" s="102">
        <v>0.79166666666666663</v>
      </c>
      <c r="BJ30" s="103">
        <v>1</v>
      </c>
      <c r="BK30">
        <f xml:space="preserve"> BG30 * ( ((BI30 - BH30) * 24 ) - BJ30 )</f>
        <v>0</v>
      </c>
      <c r="BM30" s="119"/>
      <c r="BN30" t="s">
        <v>441</v>
      </c>
      <c r="BP30" s="102">
        <v>0.29166666666666669</v>
      </c>
      <c r="BQ30" s="102">
        <v>0.79166666666666663</v>
      </c>
      <c r="BR30" s="103">
        <v>1</v>
      </c>
      <c r="BS30">
        <f xml:space="preserve"> BO30 * ( ((BQ30 - BP30) * 24 ) - BR30 )</f>
        <v>0</v>
      </c>
      <c r="BU30" s="119"/>
      <c r="BV30" t="s">
        <v>441</v>
      </c>
      <c r="BX30" s="102">
        <v>0.29166666666666669</v>
      </c>
      <c r="BY30" s="102">
        <v>0.79166666666666663</v>
      </c>
      <c r="BZ30" s="103">
        <v>1</v>
      </c>
      <c r="CA30">
        <f xml:space="preserve"> BW30 * ( ((BY30 - BX30) * 24 ) - BZ30 )</f>
        <v>0</v>
      </c>
      <c r="CC30" s="119"/>
      <c r="CD30" t="s">
        <v>441</v>
      </c>
      <c r="CF30" s="102">
        <v>0.29166666666666669</v>
      </c>
      <c r="CG30" s="102">
        <v>0.79166666666666663</v>
      </c>
      <c r="CH30" s="103">
        <v>1</v>
      </c>
      <c r="CI30">
        <f xml:space="preserve"> CE30 * ( ((CG30 - CF30) * 24 ) - CH30 )</f>
        <v>0</v>
      </c>
      <c r="CK30" s="119"/>
      <c r="CL30" t="s">
        <v>441</v>
      </c>
      <c r="CN30" s="102">
        <v>0.29166666666666669</v>
      </c>
      <c r="CO30" s="102">
        <v>0.79166666666666663</v>
      </c>
      <c r="CP30" s="103">
        <v>1</v>
      </c>
      <c r="CQ30">
        <f xml:space="preserve"> CM30 * ( ((CO30 - CN30) * 24 ) - CP30 )</f>
        <v>0</v>
      </c>
      <c r="CS30" s="119"/>
      <c r="CT30" t="s">
        <v>441</v>
      </c>
      <c r="CU30">
        <v>2</v>
      </c>
      <c r="CV30" s="102">
        <v>0.29166666666666669</v>
      </c>
      <c r="CW30" s="102">
        <v>0.875</v>
      </c>
      <c r="CX30" s="103">
        <v>1</v>
      </c>
      <c r="CY30">
        <f xml:space="preserve"> CU30 * ( ((CW30 - CV30) * 24 ) - CX30 )</f>
        <v>25.999999999999996</v>
      </c>
      <c r="DA30" s="119"/>
      <c r="DB30" t="s">
        <v>441</v>
      </c>
      <c r="DD30" s="102">
        <v>0.29166666666666669</v>
      </c>
      <c r="DE30" s="102">
        <v>0.79166666666666663</v>
      </c>
      <c r="DF30" s="103">
        <v>1</v>
      </c>
      <c r="DG30">
        <f xml:space="preserve"> DC30 * ( ((DE30 - DD30) * 24 ) - DF30 )</f>
        <v>0</v>
      </c>
      <c r="DI30" s="119"/>
      <c r="DJ30" t="s">
        <v>441</v>
      </c>
      <c r="DK30">
        <v>1</v>
      </c>
      <c r="DL30" s="102">
        <v>0.29166666666666669</v>
      </c>
      <c r="DM30" s="102">
        <v>0.79166666666666663</v>
      </c>
      <c r="DN30" s="103">
        <v>1</v>
      </c>
      <c r="DO30">
        <f xml:space="preserve"> DK30 * ( ((DM30 - DL30) * 24 ) - DN30 )</f>
        <v>10.999999999999998</v>
      </c>
      <c r="DQ30" s="119"/>
      <c r="DR30" t="s">
        <v>441</v>
      </c>
      <c r="DT30" s="102">
        <v>0.29166666666666669</v>
      </c>
      <c r="DU30" s="102">
        <v>0.79166666666666663</v>
      </c>
      <c r="DV30" s="103">
        <v>1</v>
      </c>
      <c r="DW30">
        <f xml:space="preserve"> DS30 * ( ((DU30 - DT30) * 24 ) - DV30 )</f>
        <v>0</v>
      </c>
      <c r="DY30" s="119"/>
      <c r="DZ30" t="s">
        <v>441</v>
      </c>
      <c r="EB30" s="102">
        <v>0.33333333333333331</v>
      </c>
      <c r="EC30" s="102">
        <v>0.79166666666666663</v>
      </c>
      <c r="ED30" s="103">
        <v>1</v>
      </c>
      <c r="EE30">
        <f xml:space="preserve"> EA30 * ( ((EC30 - EB30) * 24 ) - ED30 )</f>
        <v>0</v>
      </c>
      <c r="EG30" s="119"/>
      <c r="EH30" t="s">
        <v>441</v>
      </c>
      <c r="EJ30" s="102">
        <v>0.29166666666666669</v>
      </c>
      <c r="EK30" s="102">
        <v>0.79166666666666663</v>
      </c>
      <c r="EL30" s="103">
        <v>1</v>
      </c>
      <c r="EM30">
        <f xml:space="preserve"> EI30 * ( ((EK30 - EJ30) * 24 ) - EL30 )</f>
        <v>0</v>
      </c>
      <c r="EO30" s="119"/>
      <c r="EP30" t="s">
        <v>441</v>
      </c>
      <c r="EQ30">
        <v>1</v>
      </c>
      <c r="ER30" s="102">
        <v>0.33333333333333331</v>
      </c>
      <c r="ES30" s="102">
        <v>0.79166666666666663</v>
      </c>
      <c r="ET30" s="103">
        <v>1</v>
      </c>
      <c r="EU30">
        <f xml:space="preserve"> EQ30 * ( ((ES30 - ER30) * 24 ) - ET30 )</f>
        <v>10</v>
      </c>
      <c r="EW30" s="119"/>
      <c r="EX30" t="s">
        <v>441</v>
      </c>
      <c r="EY30">
        <v>1</v>
      </c>
      <c r="EZ30" s="102">
        <v>0.33333333333333331</v>
      </c>
      <c r="FA30" s="102">
        <v>0.79166666666666663</v>
      </c>
      <c r="FB30" s="103">
        <v>1</v>
      </c>
      <c r="FC30">
        <f xml:space="preserve"> EY30 * ( ((FA30 - EZ30) * 24 ) - FB30 )</f>
        <v>10</v>
      </c>
      <c r="FE30" s="119"/>
      <c r="FF30" t="s">
        <v>441</v>
      </c>
      <c r="FG30">
        <v>1</v>
      </c>
      <c r="FH30" s="102">
        <v>0.33333333333333331</v>
      </c>
      <c r="FI30" s="102">
        <v>0.79166666666666663</v>
      </c>
      <c r="FJ30" s="103">
        <v>1</v>
      </c>
      <c r="FK30">
        <f xml:space="preserve"> FG30 * ( ((FI30 - FH30) * 24 ) - FJ30 )</f>
        <v>10</v>
      </c>
      <c r="FM30" s="119"/>
      <c r="FN30" t="s">
        <v>441</v>
      </c>
      <c r="FO30">
        <v>1</v>
      </c>
      <c r="FP30" s="102">
        <v>0.33333333333333331</v>
      </c>
      <c r="FQ30" s="102">
        <v>0.79166666666666663</v>
      </c>
      <c r="FR30" s="103">
        <v>1</v>
      </c>
      <c r="FS30">
        <f xml:space="preserve"> FO30 * ( ((FQ30 - FP30) * 24 ) - FR30 )</f>
        <v>10</v>
      </c>
      <c r="FU30" s="119"/>
      <c r="FV30" t="s">
        <v>441</v>
      </c>
      <c r="FW30">
        <v>1</v>
      </c>
      <c r="FX30" s="102">
        <v>0.33333333333333331</v>
      </c>
      <c r="FY30" s="102">
        <v>0.79166666666666663</v>
      </c>
      <c r="FZ30" s="103">
        <v>1</v>
      </c>
      <c r="GA30">
        <f xml:space="preserve"> FW30 * ( ((FY30 - FX30) * 24 ) - FZ30 )</f>
        <v>10</v>
      </c>
      <c r="GC30" s="119"/>
      <c r="GD30" t="s">
        <v>441</v>
      </c>
      <c r="GE30">
        <v>1</v>
      </c>
      <c r="GF30" s="102">
        <v>0.33333333333333331</v>
      </c>
      <c r="GG30" s="102">
        <v>0.79166666666666663</v>
      </c>
      <c r="GH30" s="103">
        <v>1</v>
      </c>
      <c r="GI30">
        <f xml:space="preserve"> GE30 * ( ((GG30 - GF30) * 24 ) - GH30 )</f>
        <v>10</v>
      </c>
      <c r="GK30" s="119"/>
      <c r="GL30" t="s">
        <v>441</v>
      </c>
      <c r="GN30" s="102">
        <v>0.33333333333333331</v>
      </c>
      <c r="GO30" s="102">
        <v>0.79166666666666663</v>
      </c>
      <c r="GP30" s="103">
        <v>1</v>
      </c>
      <c r="GQ30">
        <f xml:space="preserve"> GM30 * ( ((GO30 - GN30) * 24 ) - GP30 )</f>
        <v>0</v>
      </c>
      <c r="GS30" s="119"/>
      <c r="GT30" t="s">
        <v>441</v>
      </c>
      <c r="GV30" s="102">
        <v>0.33333333333333331</v>
      </c>
      <c r="GW30" s="102">
        <v>0.79166666666666663</v>
      </c>
      <c r="GX30" s="103">
        <v>1</v>
      </c>
      <c r="GY30">
        <f xml:space="preserve"> GU30 * ( ((GW30 - GV30) * 24 ) - GX30 )</f>
        <v>0</v>
      </c>
      <c r="HA30" s="119"/>
    </row>
    <row r="31" spans="1:209">
      <c r="A31" s="100">
        <f t="shared" si="0"/>
        <v>45687</v>
      </c>
      <c r="B31" s="101">
        <v>31</v>
      </c>
      <c r="C31" s="101">
        <v>8</v>
      </c>
      <c r="D31" s="101">
        <v>0</v>
      </c>
      <c r="E31" s="101">
        <f t="shared" si="5"/>
        <v>251</v>
      </c>
      <c r="F31" s="101">
        <f>SUM(E$2:E31)</f>
        <v>6373</v>
      </c>
      <c r="J31" t="s">
        <v>441</v>
      </c>
      <c r="K31">
        <v>1</v>
      </c>
      <c r="L31" s="102">
        <v>0.33333333333333331</v>
      </c>
      <c r="M31" s="102">
        <v>0.66666666666666663</v>
      </c>
      <c r="N31" s="103">
        <v>1</v>
      </c>
      <c r="O31">
        <f t="shared" si="6"/>
        <v>7</v>
      </c>
      <c r="S31">
        <f>SUBTOTAL(109,Table12141617181920231522242526[Number of employees])</f>
        <v>29</v>
      </c>
      <c r="T31" s="102"/>
      <c r="U31" s="102"/>
      <c r="V31" s="103"/>
      <c r="W31">
        <f>SUBTOTAL(109,Table12141617181920231522242526[Hours worked])</f>
        <v>234.99999999999994</v>
      </c>
      <c r="AA31">
        <f>SUBTOTAL(109,Table12141617181920231522242526272832333738394021[Number of employees])</f>
        <v>24</v>
      </c>
      <c r="AB31" s="102"/>
      <c r="AC31" s="102"/>
      <c r="AD31" s="103"/>
      <c r="AE31">
        <f>SUBTOTAL(109,Table12141617181920231522242526272832333738394021[Hours worked])</f>
        <v>192.00000000000003</v>
      </c>
      <c r="AI31">
        <f>SUBTOTAL(109,Table121416171819202315222425262728323337383940213435364243444549414750[Number of employees])</f>
        <v>29</v>
      </c>
      <c r="AJ31" s="102"/>
      <c r="AK31" s="102"/>
      <c r="AL31" s="103"/>
      <c r="AM31">
        <f>SUBTOTAL(109,Table121416171819202315222425262728323337383940213435364243444549414750[Hours worked])</f>
        <v>234.99999999999994</v>
      </c>
      <c r="AQ31">
        <f>SUBTOTAL(109,Table1214161718192023152224252627283233373839402134353642434445494147505458515559[Number of employees])</f>
        <v>31</v>
      </c>
      <c r="AR31" s="102"/>
      <c r="AS31" s="102"/>
      <c r="AT31" s="103"/>
      <c r="AU31">
        <f>SUBTOTAL(109,Table1214161718192023152224252627283233373839402134353642434445494147505458515559[Hours worked])</f>
        <v>250.99999999999994</v>
      </c>
      <c r="AY31">
        <f>SUBTOTAL(109,Table1214161718192023152224252627283233373839402134353642434445494147505458515570[Number of employees])</f>
        <v>31</v>
      </c>
      <c r="AZ31" s="102"/>
      <c r="BA31" s="102"/>
      <c r="BB31" s="103"/>
      <c r="BC31">
        <f>SUBTOTAL(109,Table1214161718192023152224252627283233373839402134353642434445494147505458515570[Hours worked])</f>
        <v>299</v>
      </c>
      <c r="BG31">
        <f>SUBTOTAL(109,Table121416171819202315222425262728323337383940213435364243444549414750545851557876777980[Number of employees])</f>
        <v>30</v>
      </c>
      <c r="BH31" s="102"/>
      <c r="BI31" s="102"/>
      <c r="BJ31" s="103"/>
      <c r="BK31">
        <f>SUBTOTAL(109,Table121416171819202315222425262728323337383940213435364243444549414750545851557876777980[Hours worked])</f>
        <v>210</v>
      </c>
      <c r="BM31" s="119"/>
      <c r="BO31">
        <f>SUBTOTAL(109,Table12141617181920231522242526272832333738394021343536424344454941475054585155787677798090[Number of employees])</f>
        <v>10</v>
      </c>
      <c r="BP31" s="102"/>
      <c r="BQ31" s="102"/>
      <c r="BR31" s="103"/>
      <c r="BS31">
        <f>SUBTOTAL(109,Table12141617181920231522242526272832333738394021343536424344454941475054585155787677798090[Hours worked])</f>
        <v>70</v>
      </c>
      <c r="BU31" s="119"/>
      <c r="BW31">
        <f>SUBTOTAL(109,Table121416171819202315222425262728323337383940213435364243444549414750545851557876777980100[Number of employees])</f>
        <v>29</v>
      </c>
      <c r="BX31" s="102"/>
      <c r="BY31" s="102"/>
      <c r="BZ31" s="103"/>
      <c r="CA31">
        <f>SUBTOTAL(109,Table121416171819202315222425262728323337383940213435364243444549414750545851557876777980100[Hours worked])</f>
        <v>205</v>
      </c>
      <c r="CC31" s="119"/>
      <c r="CE31">
        <f>SUBTOTAL(109,Table12141617181920231522242526272832333738394021343536424344454941475054585155109110111[Number of employees])</f>
        <v>26</v>
      </c>
      <c r="CF31" s="102"/>
      <c r="CG31" s="102"/>
      <c r="CH31" s="103"/>
      <c r="CI31">
        <f>SUBTOTAL(109,Table12141617181920231522242526272832333738394021343536424344454941475054585155109110111[Hours worked])</f>
        <v>252</v>
      </c>
      <c r="CK31" s="119"/>
      <c r="CM31">
        <f>SUBTOTAL(109,Table12141617181920231522242526272832333738394021343536424344454941475054585155109110111113115119120121122123124125[Number of employees])</f>
        <v>26</v>
      </c>
      <c r="CN31" s="102"/>
      <c r="CO31" s="102"/>
      <c r="CP31" s="103"/>
      <c r="CQ31">
        <f>SUBTOTAL(109,Table12141617181920231522242526272832333738394021343536424344454941475054585155109110111113115119120121122123124125[Hours worked])</f>
        <v>219.99999999999997</v>
      </c>
      <c r="CS31" s="119"/>
      <c r="CU31">
        <f>SUBTOTAL(109,Table12141617181920231522242526272832333738394021343536424344454941475054585155109110111113115119120121122123124125126127128129130131132133134135[Number of employees])</f>
        <v>26</v>
      </c>
      <c r="CV31" s="102"/>
      <c r="CW31" s="102"/>
      <c r="CX31" s="103"/>
      <c r="CY31">
        <f>SUBTOTAL(109,Table12141617181920231522242526272832333738394021343536424344454941475054585155109110111113115119120121122123124125126127128129130131132133134135[Hours worked])</f>
        <v>222.99999999999997</v>
      </c>
      <c r="DA31" s="119"/>
      <c r="DC31">
        <f>SUBTOTAL(109,Table12141617181920231522242526272832333738394021343536424344454941475054585155109110111113115119120121122123124125143[Number of employees])</f>
        <v>26</v>
      </c>
      <c r="DD31" s="102"/>
      <c r="DE31" s="102"/>
      <c r="DF31" s="103"/>
      <c r="DG31">
        <f>SUBTOTAL(109,Table12141617181920231522242526272832333738394021343536424344454941475054585155109110111113115119120121122123124125143[Hours worked])</f>
        <v>209.99999999999994</v>
      </c>
      <c r="DI31" s="119"/>
      <c r="DK31">
        <f>SUBTOTAL(109,Table12141617181920231522242526272832333738394021343536424344454941475054585155109110111113115119120121122123124125143153[Number of employees])</f>
        <v>24</v>
      </c>
      <c r="DL31" s="102"/>
      <c r="DM31" s="102"/>
      <c r="DN31" s="103"/>
      <c r="DO31">
        <f>SUBTOTAL(109,Table12141617181920231522242526272832333738394021343536424344454941475054585155109110111113115119120121122123124125143153[Hours worked])</f>
        <v>196.99999999999997</v>
      </c>
      <c r="DQ31" s="119"/>
      <c r="DS31">
        <f>SUBTOTAL(109,Table12141617181920231522242526272832333738394021343536424344454941475054585155109110111113115119120121122123124125143163[Number of employees])</f>
        <v>26</v>
      </c>
      <c r="DT31" s="102"/>
      <c r="DU31" s="102"/>
      <c r="DV31" s="103"/>
      <c r="DW31">
        <f>SUBTOTAL(109,Table12141617181920231522242526272832333738394021343536424344454941475054585155109110111113115119120121122123124125143163[Hours worked])</f>
        <v>209.99999999999994</v>
      </c>
      <c r="DY31" s="119"/>
      <c r="EA31">
        <f>SUBTOTAL(109,Table1214161718192023152224252627283233373839402134353642434445494147505458515510911011111311511912012112231160180181182[Number of employees])</f>
        <v>25</v>
      </c>
      <c r="EB31" s="102"/>
      <c r="EC31" s="102"/>
      <c r="ED31" s="103"/>
      <c r="EE31">
        <f>SUBTOTAL(109,Table1214161718192023152224252627283233373839402134353642434445494147505458515510911011111311511912012112231160180181182[Hours worked])</f>
        <v>204.99999999999997</v>
      </c>
      <c r="EG31" s="119"/>
      <c r="EI31">
        <f>SUBTOTAL(109,Table1214161718192023152224252627283233373839402134353642434445494147505458515510911011111311511912012112231160180181182192[Number of employees])</f>
        <v>0</v>
      </c>
      <c r="EJ31" s="102"/>
      <c r="EK31" s="102"/>
      <c r="EL31" s="103"/>
      <c r="EM31">
        <f>SUBTOTAL(109,Table1214161718192023152224252627283233373839402134353642434445494147505458515510911011111311511912012112231160180181182192[Hours worked])</f>
        <v>0</v>
      </c>
      <c r="EO31" s="119"/>
      <c r="EQ31">
        <f>SUBTOTAL(109,Table1214161718192023152224252627283233373839402134353642434445494147505458515510911011111311511912012112231160180181182192202[Number of employees])</f>
        <v>23</v>
      </c>
      <c r="ER31" s="102"/>
      <c r="ES31" s="102"/>
      <c r="ET31" s="103"/>
      <c r="EU31">
        <f>SUBTOTAL(109,Table1214161718192023152224252627283233373839402134353642434445494147505458515510911011111311511912012112231160180181182192202[Hours worked])</f>
        <v>192</v>
      </c>
      <c r="EW31" s="119"/>
      <c r="EY31">
        <f>SUBTOTAL(109,Table1214161718192023152224252627283233373839402134353642434445494147505458515510911011111311511912012112231160180181182212[Number of employees])</f>
        <v>22</v>
      </c>
      <c r="EZ31" s="102"/>
      <c r="FA31" s="102"/>
      <c r="FB31" s="103"/>
      <c r="FC31">
        <f>SUBTOTAL(109,Table1214161718192023152224252627283233373839402134353642434445494147505458515510911011111311511912012112231160180181182212[Hours worked])</f>
        <v>184</v>
      </c>
      <c r="FE31" s="119"/>
      <c r="FG31">
        <f>SUBTOTAL(109,Table1214161718192023152224252627283233373839402134353642434445494147505458515510911011111311511912012112231160180181182212231[Number of employees])</f>
        <v>24</v>
      </c>
      <c r="FH31" s="102"/>
      <c r="FI31" s="102"/>
      <c r="FJ31" s="103"/>
      <c r="FK31">
        <f>SUBTOTAL(109,Table1214161718192023152224252627283233373839402134353642434445494147505458515510911011111311511912012112231160180181182212231[Hours worked])</f>
        <v>200</v>
      </c>
      <c r="FM31" s="119"/>
      <c r="FO31">
        <f>SUBTOTAL(109,Table1214161718192023152224252627283233373839402134353642434445494147505458515510911011111311511912012112231160180181182212231241[Number of employees])</f>
        <v>26</v>
      </c>
      <c r="FP31" s="102"/>
      <c r="FQ31" s="102"/>
      <c r="FR31" s="103"/>
      <c r="FS31">
        <f>SUBTOTAL(109,Table1214161718192023152224252627283233373839402134353642434445494147505458515510911011111311511912012112231160180181182212231241[Hours worked])</f>
        <v>216</v>
      </c>
      <c r="FU31" s="119"/>
      <c r="FW31">
        <f>SUBTOTAL(109,Table1214161718192023152224252627283233373839402134353642434445494147505458515510911011111311511912012112231160180181182212231241251[Number of employees])</f>
        <v>25</v>
      </c>
      <c r="FX31" s="102"/>
      <c r="FY31" s="102"/>
      <c r="FZ31" s="103"/>
      <c r="GA31">
        <f>SUBTOTAL(109,Table1214161718192023152224252627283233373839402134353642434445494147505458515510911011111311511912012112231160180181182212231241251[Hours worked])</f>
        <v>208</v>
      </c>
      <c r="GC31" s="119"/>
      <c r="GE31">
        <f>SUBTOTAL(109,Table1214161718192023152224252627283233373839402134353642434445494147505458515510911011111311511912012112231160180181182212231241251261[Number of employees])</f>
        <v>25</v>
      </c>
      <c r="GF31" s="102"/>
      <c r="GG31" s="102"/>
      <c r="GH31" s="103"/>
      <c r="GI31">
        <f>SUBTOTAL(109,Table1214161718192023152224252627283233373839402134353642434445494147505458515510911011111311511912012112231160180181182212231241251261[Hours worked])+4</f>
        <v>215</v>
      </c>
      <c r="GK31" s="119"/>
      <c r="GM31">
        <f>SUBTOTAL(109,Table1214161718192023152224252627283233373839402134353642434445494147505458515510911011111311511912012112231160180181182212231241251261276[Number of employees])</f>
        <v>0</v>
      </c>
      <c r="GN31" s="102"/>
      <c r="GO31" s="102"/>
      <c r="GP31" s="103"/>
      <c r="GQ31">
        <f>SUBTOTAL(109,Table1214161718192023152224252627283233373839402134353642434445494147505458515510911011111311511912012112231160180181182212231241251261276[Hours worked])</f>
        <v>0</v>
      </c>
      <c r="GS31" s="119"/>
      <c r="GU31">
        <f>SUBTOTAL(109,Table1214161718192023152224252627283233373839402134353642434445494147505458515510911011111311511912012112231160180181182212231241251261276286[Number of employees])</f>
        <v>0</v>
      </c>
      <c r="GV31" s="102"/>
      <c r="GW31" s="102"/>
      <c r="GX31" s="103"/>
      <c r="GY31">
        <f>SUBTOTAL(109,Table1214161718192023152224252627283233373839402134353642434445494147505458515510911011111311511912012112231160180181182212231241251261276286[Hours worked])</f>
        <v>0</v>
      </c>
      <c r="HA31" s="119"/>
    </row>
    <row r="32" spans="1:209">
      <c r="A32" s="100">
        <f t="shared" si="0"/>
        <v>45688</v>
      </c>
      <c r="B32" s="101">
        <v>2</v>
      </c>
      <c r="C32" s="101">
        <v>8</v>
      </c>
      <c r="D32" s="101">
        <v>0</v>
      </c>
      <c r="E32" s="101">
        <f>IF(AND(ISNUMBER(B32), ISNUMBER(C32)), B32 * C32 - D32, 0)</f>
        <v>16</v>
      </c>
      <c r="F32" s="101">
        <f>SUM(E$2:E32)</f>
        <v>6389</v>
      </c>
      <c r="J32" t="s">
        <v>384</v>
      </c>
      <c r="L32" s="102"/>
      <c r="M32" s="102"/>
      <c r="N32" s="103"/>
      <c r="O32" s="101">
        <f t="shared" si="6"/>
        <v>0</v>
      </c>
      <c r="R32" s="119"/>
      <c r="S32" s="119"/>
      <c r="T32" s="119"/>
      <c r="U32" s="119"/>
      <c r="V32" s="119"/>
      <c r="W32" s="119"/>
      <c r="X32" s="119"/>
      <c r="Z32" s="119"/>
      <c r="AA32" s="119"/>
      <c r="AB32" s="119"/>
      <c r="AC32" s="119"/>
      <c r="AD32" s="119"/>
      <c r="AE32" s="119"/>
      <c r="AF32" s="119"/>
      <c r="AH32" s="119"/>
      <c r="AI32" s="119"/>
      <c r="AJ32" s="119"/>
      <c r="AK32" s="119"/>
      <c r="AL32" s="119"/>
      <c r="AM32" s="119"/>
      <c r="AN32" s="119"/>
      <c r="AP32" s="119"/>
      <c r="AQ32" s="119"/>
      <c r="AR32" s="119"/>
      <c r="AS32" s="119"/>
      <c r="AT32" s="119"/>
      <c r="AU32" s="119"/>
      <c r="AV32" s="119"/>
      <c r="AX32" s="119"/>
      <c r="AY32" s="119"/>
      <c r="AZ32" s="119"/>
      <c r="BA32" s="119"/>
      <c r="BB32" s="119"/>
      <c r="BC32" s="119"/>
      <c r="BD32" s="119"/>
      <c r="BF32" s="119"/>
      <c r="BG32" s="119"/>
      <c r="BH32" s="119"/>
      <c r="BI32" s="119"/>
      <c r="BJ32" s="119"/>
      <c r="BK32" s="119"/>
      <c r="BL32" s="119"/>
      <c r="BM32" s="119"/>
      <c r="BN32" s="119"/>
      <c r="BO32" s="119"/>
      <c r="BP32" s="119"/>
      <c r="BQ32" s="119"/>
      <c r="BR32" s="119"/>
      <c r="BS32" s="119"/>
      <c r="BT32" s="119"/>
      <c r="BU32" s="119"/>
      <c r="BV32" s="119"/>
      <c r="BW32" s="119"/>
      <c r="BX32" s="119"/>
      <c r="BY32" s="119"/>
      <c r="BZ32" s="119"/>
      <c r="CA32" s="119"/>
      <c r="CB32" s="119"/>
      <c r="CC32" s="119"/>
      <c r="CD32" s="119"/>
      <c r="CE32" s="119"/>
      <c r="CF32" s="119"/>
      <c r="CG32" s="119"/>
      <c r="CH32" s="119"/>
      <c r="CI32" s="119"/>
      <c r="CJ32" s="119"/>
      <c r="CK32" s="119"/>
      <c r="CL32" s="119"/>
      <c r="CM32" s="119"/>
      <c r="CN32" s="119"/>
      <c r="CO32" s="119"/>
      <c r="CP32" s="119"/>
      <c r="CQ32" s="119"/>
      <c r="CR32" s="119"/>
      <c r="CS32" s="119"/>
      <c r="CT32" s="119"/>
      <c r="CU32" s="119"/>
      <c r="CV32" s="119"/>
      <c r="CW32" s="119"/>
      <c r="CX32" s="119"/>
      <c r="CY32" s="119"/>
      <c r="CZ32" s="119"/>
      <c r="DA32" s="119"/>
      <c r="DB32" s="119"/>
      <c r="DC32" s="119"/>
      <c r="DD32" s="119"/>
      <c r="DE32" s="119"/>
      <c r="DF32" s="119"/>
      <c r="DG32" s="119"/>
      <c r="DH32" s="119"/>
      <c r="DI32" s="119"/>
      <c r="DJ32" s="119"/>
      <c r="DK32" s="119"/>
      <c r="DL32" s="119"/>
      <c r="DM32" s="119"/>
      <c r="DN32" s="119"/>
      <c r="DO32" s="119"/>
      <c r="DP32" s="119"/>
      <c r="DQ32" s="119"/>
      <c r="DR32" s="119"/>
      <c r="DS32" s="119"/>
      <c r="DT32" s="119"/>
      <c r="DU32" s="119"/>
      <c r="DV32" s="119"/>
      <c r="DW32" s="119"/>
      <c r="DX32" s="119"/>
      <c r="DY32" s="119"/>
      <c r="DZ32" s="119"/>
      <c r="EA32" s="119"/>
      <c r="EB32" s="119"/>
      <c r="EC32" s="119"/>
      <c r="ED32" s="119"/>
      <c r="EE32" s="119"/>
      <c r="EF32" s="119"/>
      <c r="EG32" s="119"/>
      <c r="EH32" s="119"/>
      <c r="EI32" s="119"/>
      <c r="EJ32" s="119"/>
      <c r="EK32" s="119"/>
      <c r="EL32" s="119"/>
      <c r="EM32" s="119"/>
      <c r="EN32" s="119"/>
      <c r="EO32" s="119"/>
      <c r="EP32" s="119"/>
      <c r="EQ32" s="119"/>
      <c r="ER32" s="119"/>
      <c r="ES32" s="119"/>
      <c r="ET32" s="119"/>
      <c r="EU32" s="119"/>
      <c r="EV32" s="119"/>
      <c r="EW32" s="119"/>
      <c r="EX32" s="119"/>
      <c r="EY32" s="119"/>
      <c r="EZ32" s="119"/>
      <c r="FA32" s="119"/>
      <c r="FB32" s="119"/>
      <c r="FC32" s="119"/>
      <c r="FD32" s="119"/>
      <c r="FE32" s="119"/>
      <c r="FF32" s="119"/>
      <c r="FG32" s="119"/>
      <c r="FH32" s="119"/>
      <c r="FI32" s="119"/>
      <c r="FJ32" s="119"/>
      <c r="FK32" s="119"/>
      <c r="FL32" s="119"/>
      <c r="FM32" s="119"/>
      <c r="FN32" s="119"/>
      <c r="FO32" s="119"/>
      <c r="FP32" s="119"/>
      <c r="FQ32" s="119"/>
      <c r="FR32" s="119"/>
      <c r="FS32" s="119"/>
      <c r="FT32" s="119"/>
      <c r="FU32" s="119"/>
      <c r="FV32" s="119"/>
      <c r="FW32" s="119"/>
      <c r="FX32" s="119"/>
      <c r="FY32" s="119"/>
      <c r="FZ32" s="119"/>
      <c r="GA32" s="119"/>
      <c r="GB32" s="119"/>
      <c r="GC32" s="119"/>
      <c r="GD32" s="119"/>
      <c r="GE32" s="119"/>
      <c r="GF32" s="119"/>
      <c r="GG32" s="119"/>
      <c r="GH32" s="119"/>
      <c r="GI32" s="119"/>
      <c r="GJ32" s="119"/>
      <c r="GK32" s="119"/>
      <c r="GL32" s="119"/>
      <c r="GM32" s="119"/>
      <c r="GN32" s="119"/>
      <c r="GO32" s="119"/>
      <c r="GP32" s="119"/>
      <c r="GQ32" s="119"/>
      <c r="GR32" s="119"/>
      <c r="GS32" s="119"/>
      <c r="GT32" s="119"/>
      <c r="GU32" s="119"/>
      <c r="GV32" s="119"/>
      <c r="GW32" s="119"/>
      <c r="GX32" s="119"/>
      <c r="GY32" s="119"/>
      <c r="GZ32" s="119"/>
      <c r="HA32" s="119"/>
    </row>
    <row r="33" spans="1:209">
      <c r="A33" s="100">
        <f t="shared" si="0"/>
        <v>45689</v>
      </c>
      <c r="B33" s="101">
        <v>28</v>
      </c>
      <c r="C33" s="101">
        <v>8</v>
      </c>
      <c r="D33" s="101">
        <v>0</v>
      </c>
      <c r="E33" s="101">
        <f t="shared" ref="E33:E38" si="7">IF(AND(ISNUMBER(B33), ISNUMBER(C33)), B33 * C33 - D33, 0)+3</f>
        <v>227</v>
      </c>
      <c r="F33" s="101">
        <f>SUM(E$2:E33)</f>
        <v>6616</v>
      </c>
      <c r="K33">
        <f>SUBTOTAL(109,Table12141617[Number of employees])</f>
        <v>19</v>
      </c>
      <c r="L33" s="102"/>
      <c r="M33" s="102"/>
      <c r="N33" s="103"/>
      <c r="O33">
        <f>SUBTOTAL(109,Table12141617[Hours worked])</f>
        <v>154.00000000000003</v>
      </c>
      <c r="R33" s="119"/>
      <c r="S33" s="119"/>
      <c r="T33" s="119"/>
      <c r="U33" s="119"/>
      <c r="V33" s="119"/>
      <c r="W33" s="119"/>
      <c r="X33" s="119"/>
      <c r="Z33" s="119"/>
      <c r="AA33" s="119"/>
      <c r="AB33" s="119"/>
      <c r="AC33" s="119"/>
      <c r="AD33" s="119"/>
      <c r="AE33" s="119"/>
      <c r="AF33" s="119"/>
      <c r="AH33" s="119"/>
      <c r="AI33" s="119"/>
      <c r="AJ33" s="119"/>
      <c r="AK33" s="119"/>
      <c r="AL33" s="119"/>
      <c r="AM33" s="119"/>
      <c r="AN33" s="119"/>
      <c r="AP33" s="119"/>
      <c r="AQ33" s="119"/>
      <c r="AR33" s="119"/>
      <c r="AS33" s="119"/>
      <c r="AT33" s="119"/>
      <c r="AU33" s="119"/>
      <c r="AV33" s="119"/>
      <c r="AX33" s="119"/>
      <c r="AY33" s="119"/>
      <c r="AZ33" s="119"/>
      <c r="BA33" s="119"/>
      <c r="BB33" s="119"/>
      <c r="BC33" s="119"/>
      <c r="BD33" s="119"/>
      <c r="BF33" s="119"/>
      <c r="BG33" s="119"/>
      <c r="BH33" s="119"/>
      <c r="BI33" s="119"/>
      <c r="BJ33" s="119"/>
      <c r="BK33" s="119"/>
      <c r="BL33" s="119"/>
      <c r="BM33" s="119"/>
      <c r="BN33" s="119"/>
      <c r="BO33" s="119"/>
      <c r="BP33" s="119"/>
      <c r="BQ33" s="119"/>
      <c r="BR33" s="119"/>
      <c r="BS33" s="119"/>
      <c r="BT33" s="119"/>
      <c r="BU33" s="119"/>
      <c r="BV33" s="119"/>
      <c r="BW33" s="119"/>
      <c r="BX33" s="119"/>
      <c r="BY33" s="119"/>
      <c r="BZ33" s="119"/>
      <c r="CA33" s="119"/>
      <c r="CB33" s="119"/>
      <c r="CC33" s="119"/>
      <c r="CD33" s="119"/>
      <c r="CE33" s="119"/>
      <c r="CF33" s="119"/>
      <c r="CG33" s="119"/>
      <c r="CH33" s="119"/>
      <c r="CI33" s="119"/>
      <c r="CJ33" s="119"/>
      <c r="CK33" s="119"/>
      <c r="CL33" s="119"/>
      <c r="CM33" s="119"/>
      <c r="CN33" s="119"/>
      <c r="CO33" s="119"/>
      <c r="CP33" s="119"/>
      <c r="CQ33" s="119"/>
      <c r="CR33" s="119"/>
      <c r="CS33" s="119"/>
      <c r="CT33" s="119"/>
      <c r="CU33" s="119"/>
      <c r="CV33" s="119"/>
      <c r="CW33" s="119"/>
      <c r="CX33" s="119"/>
      <c r="CY33" s="119"/>
      <c r="CZ33" s="119"/>
      <c r="DA33" s="119"/>
      <c r="DB33" s="119"/>
      <c r="DC33" s="119"/>
      <c r="DD33" s="119"/>
      <c r="DE33" s="119"/>
      <c r="DF33" s="119"/>
      <c r="DG33" s="119"/>
      <c r="DH33" s="119"/>
      <c r="DI33" s="119"/>
      <c r="DJ33" s="119"/>
      <c r="DK33" s="119"/>
      <c r="DL33" s="119"/>
      <c r="DM33" s="119"/>
      <c r="DN33" s="119"/>
      <c r="DO33" s="119"/>
      <c r="DP33" s="119"/>
      <c r="DQ33" s="119"/>
      <c r="DR33" s="119"/>
      <c r="DS33" s="119"/>
      <c r="DT33" s="119"/>
      <c r="DU33" s="119"/>
      <c r="DV33" s="119"/>
      <c r="DW33" s="119"/>
      <c r="DX33" s="119"/>
      <c r="DY33" s="119"/>
      <c r="DZ33" s="119"/>
      <c r="EA33" s="119"/>
      <c r="EB33" s="119"/>
      <c r="EC33" s="119"/>
      <c r="ED33" s="119"/>
      <c r="EE33" s="119"/>
      <c r="EF33" s="119"/>
      <c r="EG33" s="119"/>
      <c r="EH33" s="119"/>
      <c r="EI33" s="119"/>
      <c r="EJ33" s="119"/>
      <c r="EK33" s="119"/>
      <c r="EL33" s="119"/>
      <c r="EM33" s="119"/>
      <c r="EN33" s="119"/>
      <c r="EO33" s="119"/>
      <c r="EP33" s="119"/>
      <c r="EQ33" s="119"/>
      <c r="ER33" s="119"/>
      <c r="ES33" s="119"/>
      <c r="ET33" s="119"/>
      <c r="EU33" s="119"/>
      <c r="EV33" s="119"/>
      <c r="EW33" s="119"/>
      <c r="EX33" s="119"/>
      <c r="EY33" s="119"/>
      <c r="EZ33" s="119"/>
      <c r="FA33" s="119"/>
      <c r="FB33" s="119"/>
      <c r="FC33" s="119"/>
      <c r="FD33" s="119"/>
      <c r="FE33" s="119"/>
      <c r="FF33" s="119"/>
      <c r="FG33" s="119"/>
      <c r="FH33" s="119"/>
      <c r="FI33" s="119"/>
      <c r="FJ33" s="119"/>
      <c r="FK33" s="119"/>
      <c r="FL33" s="119"/>
      <c r="FM33" s="119"/>
      <c r="FN33" s="119"/>
      <c r="FO33" s="119"/>
      <c r="FP33" s="119"/>
      <c r="FQ33" s="119"/>
      <c r="FR33" s="119"/>
      <c r="FS33" s="119"/>
      <c r="FT33" s="119"/>
      <c r="FU33" s="119"/>
      <c r="FV33" s="119"/>
      <c r="FW33" s="119"/>
      <c r="FX33" s="119"/>
      <c r="FY33" s="119"/>
      <c r="FZ33" s="119"/>
      <c r="GA33" s="119"/>
      <c r="GB33" s="119"/>
      <c r="GC33" s="119"/>
      <c r="GD33" s="119"/>
      <c r="GE33" s="119"/>
      <c r="GF33" s="119"/>
      <c r="GG33" s="119"/>
      <c r="GH33" s="119"/>
      <c r="GI33" s="119"/>
      <c r="GJ33" s="119"/>
      <c r="GK33" s="119"/>
      <c r="GL33" s="119"/>
      <c r="GM33" s="119"/>
      <c r="GN33" s="119"/>
      <c r="GO33" s="119"/>
      <c r="GP33" s="119"/>
      <c r="GQ33" s="119"/>
      <c r="GR33" s="119"/>
      <c r="GS33" s="119"/>
      <c r="GT33" s="119"/>
      <c r="GU33" s="119"/>
      <c r="GV33" s="119"/>
      <c r="GW33" s="119"/>
      <c r="GX33" s="119"/>
      <c r="GY33" s="119"/>
      <c r="GZ33" s="119"/>
      <c r="HA33" s="119"/>
    </row>
    <row r="34" spans="1:209">
      <c r="A34" s="100">
        <f t="shared" si="0"/>
        <v>45690</v>
      </c>
      <c r="B34" s="101">
        <v>31</v>
      </c>
      <c r="C34" s="101">
        <v>8</v>
      </c>
      <c r="D34" s="101">
        <v>0</v>
      </c>
      <c r="E34" s="101">
        <f t="shared" si="7"/>
        <v>251</v>
      </c>
      <c r="F34" s="101">
        <f>SUM(E$2:E34)</f>
        <v>6867</v>
      </c>
      <c r="J34" s="119"/>
      <c r="K34" s="119"/>
      <c r="L34" s="119"/>
      <c r="M34" s="119"/>
      <c r="N34" s="119"/>
      <c r="O34" s="119"/>
      <c r="P34" s="119"/>
      <c r="R34" s="119"/>
      <c r="S34" s="119"/>
      <c r="T34" s="119"/>
      <c r="U34" s="119"/>
      <c r="V34" s="119"/>
      <c r="W34" s="119"/>
      <c r="X34" s="119"/>
      <c r="Z34" s="119"/>
      <c r="AA34" s="119"/>
      <c r="AB34" s="119"/>
      <c r="AC34" s="119"/>
      <c r="AD34" s="119"/>
      <c r="AE34" s="119"/>
      <c r="AF34" s="119"/>
      <c r="AH34" s="119"/>
      <c r="AI34" s="119"/>
      <c r="AJ34" s="119"/>
      <c r="AK34" s="119"/>
      <c r="AL34" s="119"/>
      <c r="AM34" s="119"/>
      <c r="AN34" s="119"/>
      <c r="AP34" s="119"/>
      <c r="AQ34" s="119"/>
      <c r="AR34" s="119"/>
      <c r="AS34" s="119"/>
      <c r="AT34" s="119"/>
      <c r="AU34" s="119"/>
      <c r="AV34" s="119"/>
      <c r="AX34" s="119"/>
      <c r="AY34" s="119"/>
      <c r="AZ34" s="119"/>
      <c r="BA34" s="119"/>
      <c r="BB34" s="119"/>
      <c r="BC34" s="119"/>
      <c r="BD34" s="119"/>
      <c r="BF34" s="119"/>
      <c r="BG34" s="119"/>
      <c r="BH34" s="119"/>
      <c r="BI34" s="119"/>
      <c r="BJ34" s="119"/>
      <c r="BK34" s="119"/>
      <c r="BL34" s="119"/>
      <c r="BM34" s="119"/>
      <c r="BN34" s="119"/>
      <c r="BO34" s="119"/>
      <c r="BP34" s="119"/>
      <c r="BQ34" s="119"/>
      <c r="BR34" s="119"/>
      <c r="BS34" s="119"/>
      <c r="BT34" s="119"/>
      <c r="BU34" s="119"/>
      <c r="BV34" s="119"/>
      <c r="BW34" s="119"/>
      <c r="BX34" s="119"/>
      <c r="BY34" s="119"/>
      <c r="BZ34" s="119"/>
      <c r="CA34" s="119"/>
      <c r="CB34" s="119"/>
      <c r="CC34" s="119"/>
      <c r="CD34" s="119"/>
      <c r="CE34" s="119"/>
      <c r="CF34" s="119"/>
      <c r="CG34" s="119"/>
      <c r="CH34" s="119"/>
      <c r="CI34" s="119"/>
      <c r="CJ34" s="119"/>
      <c r="CK34" s="119"/>
      <c r="CL34" s="119"/>
      <c r="CM34" s="119"/>
      <c r="CN34" s="119"/>
      <c r="CO34" s="119"/>
      <c r="CP34" s="119"/>
      <c r="CQ34" s="119"/>
      <c r="CR34" s="119"/>
      <c r="CS34" s="119"/>
      <c r="CT34" s="119"/>
      <c r="CU34" s="119"/>
      <c r="CV34" s="119"/>
      <c r="CW34" s="119"/>
      <c r="CX34" s="119"/>
      <c r="CY34" s="119"/>
      <c r="CZ34" s="119"/>
      <c r="DA34" s="119"/>
      <c r="DB34" s="119"/>
      <c r="DC34" s="119"/>
      <c r="DD34" s="119"/>
      <c r="DE34" s="119"/>
      <c r="DF34" s="119"/>
      <c r="DG34" s="119"/>
      <c r="DH34" s="119"/>
      <c r="DI34" s="119"/>
      <c r="DJ34" s="119"/>
      <c r="DK34" s="119"/>
      <c r="DL34" s="119"/>
      <c r="DM34" s="119"/>
      <c r="DN34" s="119"/>
      <c r="DO34" s="119"/>
      <c r="DP34" s="119"/>
      <c r="DQ34" s="119"/>
      <c r="DR34" s="119"/>
      <c r="DS34" s="119"/>
      <c r="DT34" s="119"/>
      <c r="DU34" s="119"/>
      <c r="DV34" s="119"/>
      <c r="DW34" s="119"/>
      <c r="DX34" s="119"/>
      <c r="DY34" s="119"/>
      <c r="DZ34" s="119"/>
      <c r="EA34" s="119"/>
      <c r="EB34" s="119"/>
      <c r="EC34" s="119"/>
      <c r="ED34" s="119"/>
      <c r="EE34" s="119"/>
      <c r="EF34" s="119"/>
      <c r="EG34" s="119"/>
      <c r="EH34" s="119"/>
      <c r="EI34" s="119"/>
      <c r="EJ34" s="119"/>
      <c r="EK34" s="119"/>
      <c r="EL34" s="119"/>
      <c r="EM34" s="119"/>
      <c r="EN34" s="119"/>
      <c r="EO34" s="119"/>
      <c r="EP34" s="119"/>
      <c r="EQ34" s="119"/>
      <c r="ER34" s="119"/>
      <c r="ES34" s="119"/>
      <c r="ET34" s="119"/>
      <c r="EU34" s="119"/>
      <c r="EV34" s="119"/>
      <c r="EW34" s="119"/>
      <c r="EX34" s="119"/>
      <c r="EY34" s="119"/>
      <c r="EZ34" s="119"/>
      <c r="FA34" s="119"/>
      <c r="FB34" s="119"/>
      <c r="FC34" s="119"/>
      <c r="FD34" s="119"/>
      <c r="FE34" s="119"/>
      <c r="FF34" s="119"/>
      <c r="FG34" s="119"/>
      <c r="FH34" s="119"/>
      <c r="FI34" s="119"/>
      <c r="FJ34" s="119"/>
      <c r="FK34" s="119"/>
      <c r="FL34" s="119"/>
      <c r="FM34" s="119"/>
      <c r="FN34" s="119"/>
      <c r="FO34" s="119"/>
      <c r="FP34" s="119"/>
      <c r="FQ34" s="119"/>
      <c r="FR34" s="119"/>
      <c r="FS34" s="119"/>
      <c r="FT34" s="119"/>
      <c r="FU34" s="119"/>
      <c r="FV34" s="119"/>
      <c r="FW34" s="119"/>
      <c r="FX34" s="119"/>
      <c r="FY34" s="119"/>
      <c r="FZ34" s="119"/>
      <c r="GA34" s="119"/>
      <c r="GB34" s="119"/>
      <c r="GC34" s="119"/>
      <c r="GD34" s="119"/>
      <c r="GE34" s="119"/>
      <c r="GF34" s="119"/>
      <c r="GG34" s="119"/>
      <c r="GH34" s="119"/>
      <c r="GI34" s="119"/>
      <c r="GJ34" s="119"/>
      <c r="GK34" s="119"/>
      <c r="GL34" s="119"/>
      <c r="GM34" s="119"/>
      <c r="GN34" s="119"/>
      <c r="GO34" s="119"/>
      <c r="GP34" s="119"/>
      <c r="GQ34" s="119"/>
      <c r="GR34" s="119"/>
      <c r="GS34" s="119"/>
      <c r="GT34" s="119"/>
      <c r="GU34" s="119"/>
      <c r="GV34" s="119"/>
      <c r="GW34" s="119"/>
      <c r="GX34" s="119"/>
      <c r="GY34" s="119"/>
      <c r="GZ34" s="119"/>
      <c r="HA34" s="119"/>
    </row>
    <row r="35" spans="1:209" ht="38.5" customHeight="1">
      <c r="A35" s="100">
        <f t="shared" si="0"/>
        <v>45691</v>
      </c>
      <c r="B35" s="101">
        <v>29</v>
      </c>
      <c r="C35" s="101">
        <v>8</v>
      </c>
      <c r="D35" s="101">
        <v>0</v>
      </c>
      <c r="E35" s="101">
        <f t="shared" si="7"/>
        <v>235</v>
      </c>
      <c r="F35" s="101">
        <f>SUM(E$2:E35)</f>
        <v>7102</v>
      </c>
      <c r="J35" s="107" t="s">
        <v>54</v>
      </c>
      <c r="K35" s="107" t="s">
        <v>513</v>
      </c>
      <c r="L35" s="107" t="s">
        <v>509</v>
      </c>
      <c r="M35" s="107" t="s">
        <v>510</v>
      </c>
      <c r="N35" s="107" t="s">
        <v>511</v>
      </c>
      <c r="O35" s="107" t="s">
        <v>512</v>
      </c>
      <c r="R35" s="107" t="s">
        <v>54</v>
      </c>
      <c r="S35" s="107" t="s">
        <v>513</v>
      </c>
      <c r="T35" s="107" t="s">
        <v>509</v>
      </c>
      <c r="U35" s="107" t="s">
        <v>510</v>
      </c>
      <c r="V35" s="107" t="s">
        <v>511</v>
      </c>
      <c r="W35" s="107" t="s">
        <v>512</v>
      </c>
      <c r="Z35" s="107" t="s">
        <v>54</v>
      </c>
      <c r="AA35" s="107" t="s">
        <v>513</v>
      </c>
      <c r="AB35" s="107" t="s">
        <v>509</v>
      </c>
      <c r="AC35" s="107" t="s">
        <v>510</v>
      </c>
      <c r="AD35" s="107" t="s">
        <v>511</v>
      </c>
      <c r="AE35" s="107" t="s">
        <v>512</v>
      </c>
      <c r="AG35" s="120" t="s">
        <v>668</v>
      </c>
      <c r="AH35" s="107" t="s">
        <v>54</v>
      </c>
      <c r="AI35" s="107" t="s">
        <v>513</v>
      </c>
      <c r="AJ35" s="107" t="s">
        <v>509</v>
      </c>
      <c r="AK35" s="107" t="s">
        <v>510</v>
      </c>
      <c r="AL35" s="107" t="s">
        <v>511</v>
      </c>
      <c r="AM35" s="107" t="s">
        <v>512</v>
      </c>
      <c r="AP35" s="107" t="s">
        <v>54</v>
      </c>
      <c r="AQ35" s="107" t="s">
        <v>513</v>
      </c>
      <c r="AR35" s="107" t="s">
        <v>509</v>
      </c>
      <c r="AS35" s="107" t="s">
        <v>510</v>
      </c>
      <c r="AT35" s="107" t="s">
        <v>511</v>
      </c>
      <c r="AU35" s="107" t="s">
        <v>512</v>
      </c>
      <c r="AX35" s="107" t="s">
        <v>54</v>
      </c>
      <c r="AY35" s="107" t="s">
        <v>513</v>
      </c>
      <c r="AZ35" s="107" t="s">
        <v>509</v>
      </c>
      <c r="BA35" s="107" t="s">
        <v>510</v>
      </c>
      <c r="BB35" s="107" t="s">
        <v>511</v>
      </c>
      <c r="BC35" s="107" t="s">
        <v>512</v>
      </c>
      <c r="BF35" s="107" t="s">
        <v>54</v>
      </c>
      <c r="BG35" s="107" t="s">
        <v>513</v>
      </c>
      <c r="BH35" s="107" t="s">
        <v>509</v>
      </c>
      <c r="BI35" s="107" t="s">
        <v>510</v>
      </c>
      <c r="BJ35" s="107" t="s">
        <v>511</v>
      </c>
      <c r="BK35" s="107" t="s">
        <v>512</v>
      </c>
      <c r="BM35" s="119"/>
      <c r="BN35" s="107" t="s">
        <v>54</v>
      </c>
      <c r="BO35" s="107" t="s">
        <v>513</v>
      </c>
      <c r="BP35" s="107" t="s">
        <v>509</v>
      </c>
      <c r="BQ35" s="107" t="s">
        <v>510</v>
      </c>
      <c r="BR35" s="107" t="s">
        <v>511</v>
      </c>
      <c r="BS35" s="107" t="s">
        <v>512</v>
      </c>
      <c r="BU35" s="119"/>
      <c r="BV35" s="107" t="s">
        <v>54</v>
      </c>
      <c r="BW35" s="107" t="s">
        <v>513</v>
      </c>
      <c r="BX35" s="107" t="s">
        <v>509</v>
      </c>
      <c r="BY35" s="107" t="s">
        <v>510</v>
      </c>
      <c r="BZ35" s="107" t="s">
        <v>511</v>
      </c>
      <c r="CA35" s="107" t="s">
        <v>512</v>
      </c>
      <c r="CC35" s="119"/>
      <c r="CD35" s="107" t="s">
        <v>54</v>
      </c>
      <c r="CE35" s="107" t="s">
        <v>513</v>
      </c>
      <c r="CF35" s="107" t="s">
        <v>509</v>
      </c>
      <c r="CG35" s="107" t="s">
        <v>510</v>
      </c>
      <c r="CH35" s="107" t="s">
        <v>511</v>
      </c>
      <c r="CI35" s="107" t="s">
        <v>512</v>
      </c>
      <c r="CK35" s="119"/>
      <c r="CL35" s="107" t="s">
        <v>54</v>
      </c>
      <c r="CM35" s="107" t="s">
        <v>513</v>
      </c>
      <c r="CN35" s="107" t="s">
        <v>509</v>
      </c>
      <c r="CO35" s="107" t="s">
        <v>510</v>
      </c>
      <c r="CP35" s="107" t="s">
        <v>511</v>
      </c>
      <c r="CQ35" s="107" t="s">
        <v>512</v>
      </c>
      <c r="CS35" s="119"/>
      <c r="CT35" s="107" t="s">
        <v>54</v>
      </c>
      <c r="CU35" s="107" t="s">
        <v>513</v>
      </c>
      <c r="CV35" s="107" t="s">
        <v>509</v>
      </c>
      <c r="CW35" s="107" t="s">
        <v>510</v>
      </c>
      <c r="CX35" s="107" t="s">
        <v>511</v>
      </c>
      <c r="CY35" s="107" t="s">
        <v>512</v>
      </c>
      <c r="DA35" s="119"/>
      <c r="DB35" s="107" t="s">
        <v>54</v>
      </c>
      <c r="DC35" s="107" t="s">
        <v>513</v>
      </c>
      <c r="DD35" s="107" t="s">
        <v>509</v>
      </c>
      <c r="DE35" s="107" t="s">
        <v>510</v>
      </c>
      <c r="DF35" s="107" t="s">
        <v>511</v>
      </c>
      <c r="DG35" s="107" t="s">
        <v>512</v>
      </c>
      <c r="DI35" s="119"/>
      <c r="DJ35" s="107" t="s">
        <v>54</v>
      </c>
      <c r="DK35" s="107" t="s">
        <v>513</v>
      </c>
      <c r="DL35" s="107" t="s">
        <v>509</v>
      </c>
      <c r="DM35" s="107" t="s">
        <v>510</v>
      </c>
      <c r="DN35" s="107" t="s">
        <v>511</v>
      </c>
      <c r="DO35" s="107" t="s">
        <v>512</v>
      </c>
      <c r="DQ35" s="119"/>
      <c r="DR35" s="107" t="s">
        <v>54</v>
      </c>
      <c r="DS35" s="107" t="s">
        <v>513</v>
      </c>
      <c r="DT35" s="107" t="s">
        <v>509</v>
      </c>
      <c r="DU35" s="107" t="s">
        <v>510</v>
      </c>
      <c r="DV35" s="107" t="s">
        <v>511</v>
      </c>
      <c r="DW35" s="107" t="s">
        <v>512</v>
      </c>
      <c r="DY35" s="119"/>
      <c r="DZ35" s="107" t="s">
        <v>54</v>
      </c>
      <c r="EA35" s="107" t="s">
        <v>513</v>
      </c>
      <c r="EB35" s="107" t="s">
        <v>509</v>
      </c>
      <c r="EC35" s="107" t="s">
        <v>510</v>
      </c>
      <c r="ED35" s="107" t="s">
        <v>511</v>
      </c>
      <c r="EE35" s="107" t="s">
        <v>512</v>
      </c>
      <c r="EG35" s="119"/>
      <c r="EH35" s="107" t="s">
        <v>54</v>
      </c>
      <c r="EI35" s="107" t="s">
        <v>513</v>
      </c>
      <c r="EJ35" s="107" t="s">
        <v>509</v>
      </c>
      <c r="EK35" s="107" t="s">
        <v>510</v>
      </c>
      <c r="EL35" s="107" t="s">
        <v>511</v>
      </c>
      <c r="EM35" s="107" t="s">
        <v>512</v>
      </c>
      <c r="EO35" s="119"/>
      <c r="EP35" s="107" t="s">
        <v>54</v>
      </c>
      <c r="EQ35" s="107" t="s">
        <v>513</v>
      </c>
      <c r="ER35" s="107" t="s">
        <v>509</v>
      </c>
      <c r="ES35" s="107" t="s">
        <v>510</v>
      </c>
      <c r="ET35" s="107" t="s">
        <v>511</v>
      </c>
      <c r="EU35" s="107" t="s">
        <v>512</v>
      </c>
      <c r="EW35" s="119"/>
      <c r="EX35" s="107" t="s">
        <v>54</v>
      </c>
      <c r="EY35" s="107" t="s">
        <v>513</v>
      </c>
      <c r="EZ35" s="107" t="s">
        <v>509</v>
      </c>
      <c r="FA35" s="107" t="s">
        <v>510</v>
      </c>
      <c r="FB35" s="107" t="s">
        <v>511</v>
      </c>
      <c r="FC35" s="107" t="s">
        <v>512</v>
      </c>
      <c r="FE35" s="119"/>
      <c r="FF35" s="107" t="s">
        <v>54</v>
      </c>
      <c r="FG35" s="107" t="s">
        <v>513</v>
      </c>
      <c r="FH35" s="107" t="s">
        <v>509</v>
      </c>
      <c r="FI35" s="107" t="s">
        <v>510</v>
      </c>
      <c r="FJ35" s="107" t="s">
        <v>511</v>
      </c>
      <c r="FK35" s="107" t="s">
        <v>512</v>
      </c>
      <c r="FM35" s="119"/>
      <c r="FN35" s="107" t="s">
        <v>54</v>
      </c>
      <c r="FO35" s="107" t="s">
        <v>513</v>
      </c>
      <c r="FP35" s="107" t="s">
        <v>509</v>
      </c>
      <c r="FQ35" s="107" t="s">
        <v>510</v>
      </c>
      <c r="FR35" s="107" t="s">
        <v>511</v>
      </c>
      <c r="FS35" s="107" t="s">
        <v>512</v>
      </c>
      <c r="FU35" s="119"/>
      <c r="FV35" s="107" t="s">
        <v>54</v>
      </c>
      <c r="FW35" s="107" t="s">
        <v>513</v>
      </c>
      <c r="FX35" s="107" t="s">
        <v>509</v>
      </c>
      <c r="FY35" s="107" t="s">
        <v>510</v>
      </c>
      <c r="FZ35" s="107" t="s">
        <v>511</v>
      </c>
      <c r="GA35" s="107" t="s">
        <v>512</v>
      </c>
      <c r="GC35" s="119"/>
      <c r="GD35" s="107" t="s">
        <v>54</v>
      </c>
      <c r="GE35" s="107" t="s">
        <v>513</v>
      </c>
      <c r="GF35" s="107" t="s">
        <v>509</v>
      </c>
      <c r="GG35" s="107" t="s">
        <v>510</v>
      </c>
      <c r="GH35" s="107" t="s">
        <v>511</v>
      </c>
      <c r="GI35" s="107" t="s">
        <v>512</v>
      </c>
      <c r="GK35" s="119"/>
      <c r="GL35" s="107" t="s">
        <v>54</v>
      </c>
      <c r="GM35" s="107" t="s">
        <v>513</v>
      </c>
      <c r="GN35" s="107" t="s">
        <v>509</v>
      </c>
      <c r="GO35" s="107" t="s">
        <v>510</v>
      </c>
      <c r="GP35" s="107" t="s">
        <v>511</v>
      </c>
      <c r="GQ35" s="107" t="s">
        <v>512</v>
      </c>
      <c r="GS35" s="119"/>
      <c r="GT35" s="107" t="s">
        <v>54</v>
      </c>
      <c r="GU35" s="107" t="s">
        <v>513</v>
      </c>
      <c r="GV35" s="107" t="s">
        <v>509</v>
      </c>
      <c r="GW35" s="107" t="s">
        <v>510</v>
      </c>
      <c r="GX35" s="107" t="s">
        <v>511</v>
      </c>
      <c r="GY35" s="107" t="s">
        <v>512</v>
      </c>
      <c r="HA35" s="119"/>
    </row>
    <row r="36" spans="1:209">
      <c r="A36" s="100">
        <v>45692</v>
      </c>
      <c r="B36" s="101">
        <v>32</v>
      </c>
      <c r="C36" s="101">
        <v>8</v>
      </c>
      <c r="D36" s="101">
        <v>0</v>
      </c>
      <c r="E36" s="101">
        <f t="shared" si="7"/>
        <v>259</v>
      </c>
      <c r="F36" s="101">
        <f>SUM(E$2:E36)</f>
        <v>7361</v>
      </c>
      <c r="J36" t="s">
        <v>444</v>
      </c>
      <c r="K36">
        <v>1</v>
      </c>
      <c r="L36" s="102">
        <v>0.29166666666666669</v>
      </c>
      <c r="M36" s="102">
        <v>0.66666666666666663</v>
      </c>
      <c r="N36" s="103">
        <v>1</v>
      </c>
      <c r="O36">
        <f t="shared" ref="O36:O41" si="8" xml:space="preserve"> K36 * ( ((M36 - L36) * 24 ) - N36 )</f>
        <v>7.9999999999999982</v>
      </c>
      <c r="P36" s="108">
        <v>45778</v>
      </c>
      <c r="R36" t="s">
        <v>444</v>
      </c>
      <c r="S36">
        <v>25</v>
      </c>
      <c r="T36" s="102">
        <v>0.29166666666666669</v>
      </c>
      <c r="U36" s="102">
        <v>0.66666666666666663</v>
      </c>
      <c r="V36" s="103">
        <v>1</v>
      </c>
      <c r="W36">
        <f xml:space="preserve"> S36 * ( ((U36 - T36) * 24 ) - V36 )</f>
        <v>199.99999999999994</v>
      </c>
      <c r="X36" s="108" t="s">
        <v>537</v>
      </c>
      <c r="Z36" t="s">
        <v>444</v>
      </c>
      <c r="AB36" s="102">
        <v>0.29166666666666669</v>
      </c>
      <c r="AC36" s="102">
        <v>0.66666666666666663</v>
      </c>
      <c r="AD36" s="103">
        <v>1</v>
      </c>
      <c r="AE36">
        <f xml:space="preserve"> AA36 * ( ((AC36 - AB36) * 24 ) - AD36 )</f>
        <v>0</v>
      </c>
      <c r="AF36" s="108" t="s">
        <v>672</v>
      </c>
      <c r="AH36" t="s">
        <v>444</v>
      </c>
      <c r="AI36">
        <v>29</v>
      </c>
      <c r="AJ36" s="102">
        <v>0.29166666666666669</v>
      </c>
      <c r="AK36" s="102">
        <v>0.66666666666666663</v>
      </c>
      <c r="AL36" s="103">
        <v>1</v>
      </c>
      <c r="AM36">
        <f xml:space="preserve"> AI36 * ( ((AK36 - AJ36) * 24 ) - AL36 )</f>
        <v>231.99999999999994</v>
      </c>
      <c r="AN36" s="108">
        <v>45749</v>
      </c>
      <c r="AP36" t="s">
        <v>444</v>
      </c>
      <c r="AQ36">
        <v>0</v>
      </c>
      <c r="AR36" s="102">
        <v>0.29166666666666669</v>
      </c>
      <c r="AS36" s="102">
        <v>0.66666666666666663</v>
      </c>
      <c r="AT36" s="103">
        <v>1</v>
      </c>
      <c r="AU36">
        <f xml:space="preserve"> AQ36 * ( ((AS36 - AR36) * 24 ) - AT36 )</f>
        <v>0</v>
      </c>
      <c r="AV36" s="108" t="s">
        <v>737</v>
      </c>
      <c r="AX36" t="s">
        <v>444</v>
      </c>
      <c r="AY36">
        <v>4</v>
      </c>
      <c r="AZ36" s="102">
        <v>0.29166666666666669</v>
      </c>
      <c r="BA36" s="102">
        <v>0.66666666666666663</v>
      </c>
      <c r="BB36" s="103">
        <v>1</v>
      </c>
      <c r="BC36">
        <f xml:space="preserve"> AY36 * ( ((BA36 - AZ36) * 24 ) - BB36 )</f>
        <v>31.999999999999993</v>
      </c>
      <c r="BD36" s="108" t="s">
        <v>747</v>
      </c>
      <c r="BF36" t="s">
        <v>444</v>
      </c>
      <c r="BG36">
        <v>1</v>
      </c>
      <c r="BH36" s="102">
        <v>0.375</v>
      </c>
      <c r="BI36" s="102">
        <v>0.625</v>
      </c>
      <c r="BJ36" s="103">
        <v>1</v>
      </c>
      <c r="BK36">
        <f xml:space="preserve"> BG36 * ( ((BI36 - BH36) * 24 ) - BJ36 )</f>
        <v>5</v>
      </c>
      <c r="BL36" s="108">
        <v>45721</v>
      </c>
      <c r="BM36" s="119"/>
      <c r="BN36" t="s">
        <v>444</v>
      </c>
      <c r="BP36" s="102">
        <v>0.375</v>
      </c>
      <c r="BQ36" s="102">
        <v>0.625</v>
      </c>
      <c r="BR36" s="103">
        <v>1</v>
      </c>
      <c r="BS36">
        <f xml:space="preserve"> BO36 * ( ((BQ36 - BP36) * 24 ) - BR36 )</f>
        <v>0</v>
      </c>
      <c r="BT36" s="108">
        <v>45731</v>
      </c>
      <c r="BU36" s="119"/>
      <c r="BV36" t="s">
        <v>444</v>
      </c>
      <c r="BW36">
        <v>0</v>
      </c>
      <c r="BX36" s="102">
        <v>0.375</v>
      </c>
      <c r="BY36" s="102">
        <v>0.625</v>
      </c>
      <c r="BZ36" s="103">
        <v>1</v>
      </c>
      <c r="CA36">
        <f xml:space="preserve"> BW36 * ( ((BY36 - BX36) * 24 ) - BZ36 )</f>
        <v>0</v>
      </c>
      <c r="CB36" s="108" t="s">
        <v>868</v>
      </c>
      <c r="CC36" s="119"/>
      <c r="CD36" t="s">
        <v>444</v>
      </c>
      <c r="CE36">
        <v>3</v>
      </c>
      <c r="CF36" s="102">
        <v>0.29166666666666669</v>
      </c>
      <c r="CG36" s="102">
        <v>0.66666666666666663</v>
      </c>
      <c r="CH36" s="103">
        <v>1</v>
      </c>
      <c r="CI36">
        <f xml:space="preserve"> CE36 * ( ((CG36 - CF36) * 24 ) - CH36 )</f>
        <v>23.999999999999993</v>
      </c>
      <c r="CJ36" s="108">
        <v>45781</v>
      </c>
      <c r="CK36" s="119"/>
      <c r="CL36" t="s">
        <v>444</v>
      </c>
      <c r="CM36">
        <v>9</v>
      </c>
      <c r="CN36" s="102">
        <v>0.29166666666666669</v>
      </c>
      <c r="CO36" s="102">
        <v>0.66666666666666663</v>
      </c>
      <c r="CP36" s="103">
        <v>1</v>
      </c>
      <c r="CQ36">
        <f xml:space="preserve"> CM36 * ( ((CO36 - CN36) * 24 ) - CP36 )</f>
        <v>71.999999999999986</v>
      </c>
      <c r="CR36" s="108" t="s">
        <v>916</v>
      </c>
      <c r="CS36" s="119"/>
      <c r="CT36" t="s">
        <v>444</v>
      </c>
      <c r="CU36">
        <v>6</v>
      </c>
      <c r="CV36" s="102">
        <v>0.29166666666666669</v>
      </c>
      <c r="CW36" s="102">
        <v>0.66666666666666663</v>
      </c>
      <c r="CX36" s="103">
        <v>1</v>
      </c>
      <c r="CY36">
        <f xml:space="preserve"> CU36 * ( ((CW36 - CV36) * 24 ) - CX36 )</f>
        <v>47.999999999999986</v>
      </c>
      <c r="CZ36" s="108" t="s">
        <v>926</v>
      </c>
      <c r="DA36" s="119"/>
      <c r="DB36" t="s">
        <v>444</v>
      </c>
      <c r="DC36">
        <v>16</v>
      </c>
      <c r="DD36" s="102">
        <v>0.29166666666666669</v>
      </c>
      <c r="DE36" s="102">
        <v>0.66666666666666663</v>
      </c>
      <c r="DF36" s="103">
        <v>1</v>
      </c>
      <c r="DG36">
        <f xml:space="preserve"> DC36 * ( ((DE36 - DD36) * 24 ) - DF36 )</f>
        <v>127.99999999999997</v>
      </c>
      <c r="DH36" s="108">
        <v>45782</v>
      </c>
      <c r="DI36" s="119"/>
      <c r="DJ36" t="s">
        <v>444</v>
      </c>
      <c r="DK36">
        <v>15</v>
      </c>
      <c r="DL36" s="102">
        <v>0.29166666666666669</v>
      </c>
      <c r="DM36" s="102">
        <v>0.66666666666666663</v>
      </c>
      <c r="DN36" s="103">
        <v>1</v>
      </c>
      <c r="DO36">
        <f xml:space="preserve"> DK36 * ( ((DM36 - DL36) * 24 ) - DN36 )</f>
        <v>119.99999999999997</v>
      </c>
      <c r="DP36" s="108" t="s">
        <v>1532</v>
      </c>
      <c r="DQ36" s="119"/>
      <c r="DR36" t="s">
        <v>444</v>
      </c>
      <c r="DS36">
        <v>21</v>
      </c>
      <c r="DT36" s="102">
        <v>0.29166666666666669</v>
      </c>
      <c r="DU36" s="102">
        <v>0.66666666666666663</v>
      </c>
      <c r="DV36" s="103">
        <v>1</v>
      </c>
      <c r="DW36">
        <f xml:space="preserve"> DS36 * ( ((DU36 - DT36) * 24 ) - DV36 )</f>
        <v>167.99999999999997</v>
      </c>
      <c r="DX36" s="108" t="s">
        <v>1542</v>
      </c>
      <c r="DY36" s="119"/>
      <c r="DZ36" t="s">
        <v>444</v>
      </c>
      <c r="EA36">
        <v>23</v>
      </c>
      <c r="EB36" s="102">
        <v>0.29166666666666669</v>
      </c>
      <c r="EC36" s="102">
        <v>0.66666666666666663</v>
      </c>
      <c r="ED36" s="103">
        <v>1</v>
      </c>
      <c r="EE36">
        <f xml:space="preserve"> EA36 * ( ((EC36 - EB36) * 24 ) - ED36 )</f>
        <v>183.99999999999997</v>
      </c>
      <c r="EF36" s="108">
        <v>45753</v>
      </c>
      <c r="EG36" s="119"/>
      <c r="EH36" t="s">
        <v>444</v>
      </c>
      <c r="EI36">
        <v>20</v>
      </c>
      <c r="EJ36" s="102">
        <v>0.29166666666666669</v>
      </c>
      <c r="EK36" s="102">
        <v>0.66666666666666663</v>
      </c>
      <c r="EL36" s="103">
        <v>1</v>
      </c>
      <c r="EM36">
        <f xml:space="preserve"> EI36 * ( ((EK36 - EJ36) * 24 ) - EL36 )</f>
        <v>159.99999999999997</v>
      </c>
      <c r="EN36" s="108" t="s">
        <v>1550</v>
      </c>
      <c r="EO36" s="119"/>
      <c r="EP36" t="s">
        <v>444</v>
      </c>
      <c r="EQ36">
        <v>5</v>
      </c>
      <c r="ER36" s="102">
        <v>0.29166666666666669</v>
      </c>
      <c r="ES36" s="102">
        <v>0.66666666666666663</v>
      </c>
      <c r="ET36" s="103">
        <v>1</v>
      </c>
      <c r="EU36">
        <f xml:space="preserve"> EQ36 * ( ((ES36 - ER36) * 24 ) - ET36 )</f>
        <v>39.999999999999993</v>
      </c>
      <c r="EV36" s="108" t="s">
        <v>1560</v>
      </c>
      <c r="EW36" s="119"/>
      <c r="EX36" t="s">
        <v>444</v>
      </c>
      <c r="EZ36" s="102">
        <v>0.29166666666666669</v>
      </c>
      <c r="FA36" s="102">
        <v>0.66666666666666663</v>
      </c>
      <c r="FB36" s="103">
        <v>1</v>
      </c>
      <c r="FC36">
        <f xml:space="preserve"> EY36 * ( ((FA36 - EZ36) * 24 ) - FB36 )</f>
        <v>0</v>
      </c>
      <c r="FD36" s="108">
        <v>45754</v>
      </c>
      <c r="FE36" s="119"/>
      <c r="FF36" t="s">
        <v>444</v>
      </c>
      <c r="FG36">
        <v>6</v>
      </c>
      <c r="FH36" s="102">
        <v>0.29166666666666669</v>
      </c>
      <c r="FI36" s="102">
        <v>0.66666666666666663</v>
      </c>
      <c r="FJ36" s="103">
        <v>1</v>
      </c>
      <c r="FK36">
        <f xml:space="preserve"> FG36 * ( ((FI36 - FH36) * 24 ) - FJ36 )</f>
        <v>47.999999999999986</v>
      </c>
      <c r="FL36" s="108" t="s">
        <v>1568</v>
      </c>
      <c r="FM36" s="119"/>
      <c r="FN36" t="s">
        <v>444</v>
      </c>
      <c r="FO36">
        <v>4</v>
      </c>
      <c r="FP36" s="102">
        <v>0.29166666666666669</v>
      </c>
      <c r="FQ36" s="102">
        <v>0.66666666666666663</v>
      </c>
      <c r="FR36" s="103">
        <v>1</v>
      </c>
      <c r="FS36">
        <f xml:space="preserve"> FO36 * ( ((FQ36 - FP36) * 24 ) - FR36 )</f>
        <v>31.999999999999993</v>
      </c>
      <c r="FT36" s="108" t="s">
        <v>1578</v>
      </c>
      <c r="FU36" s="119"/>
      <c r="FV36" t="s">
        <v>444</v>
      </c>
      <c r="FW36">
        <v>5</v>
      </c>
      <c r="FX36" s="102">
        <v>0.29166666666666669</v>
      </c>
      <c r="FY36" s="102">
        <v>0.66666666666666663</v>
      </c>
      <c r="FZ36" s="103">
        <v>1</v>
      </c>
      <c r="GA36">
        <f xml:space="preserve"> FW36 * ( ((FY36 - FX36) * 24 ) - FZ36 )</f>
        <v>39.999999999999993</v>
      </c>
      <c r="GB36" s="108">
        <v>45724</v>
      </c>
      <c r="GC36" s="119"/>
      <c r="GD36" t="s">
        <v>444</v>
      </c>
      <c r="GE36">
        <v>4</v>
      </c>
      <c r="GF36" s="102">
        <v>0.29166666666666669</v>
      </c>
      <c r="GG36" s="102">
        <v>0.66666666666666663</v>
      </c>
      <c r="GH36" s="103">
        <v>1</v>
      </c>
      <c r="GI36">
        <f xml:space="preserve"> GE36 * ( ((GG36 - GF36) * 24 ) - GH36 )</f>
        <v>31.999999999999993</v>
      </c>
      <c r="GJ36" s="108" t="s">
        <v>1598</v>
      </c>
      <c r="GK36" s="119"/>
      <c r="GL36" t="s">
        <v>444</v>
      </c>
      <c r="GM36">
        <v>1</v>
      </c>
      <c r="GN36" s="102">
        <v>0.29166666666666669</v>
      </c>
      <c r="GO36" s="102">
        <v>0.66666666666666663</v>
      </c>
      <c r="GP36" s="103">
        <v>1</v>
      </c>
      <c r="GQ36">
        <f xml:space="preserve"> GM36 * ( ((GO36 - GN36) * 24 ) - GP36 )</f>
        <v>7.9999999999999982</v>
      </c>
      <c r="GR36" s="108" t="s">
        <v>1608</v>
      </c>
      <c r="GS36" s="119"/>
      <c r="GT36" t="s">
        <v>444</v>
      </c>
      <c r="GV36" s="102">
        <v>0.29166666666666669</v>
      </c>
      <c r="GW36" s="102">
        <v>0.66666666666666663</v>
      </c>
      <c r="GX36" s="103">
        <v>1</v>
      </c>
      <c r="GY36">
        <f xml:space="preserve"> GU36 * ( ((GW36 - GV36) * 24 ) - GX36 )</f>
        <v>0</v>
      </c>
      <c r="GZ36" s="108">
        <v>45697</v>
      </c>
      <c r="HA36" s="119"/>
    </row>
    <row r="37" spans="1:209">
      <c r="A37" s="100">
        <v>45693</v>
      </c>
      <c r="B37" s="101">
        <v>32</v>
      </c>
      <c r="C37" s="101">
        <v>8</v>
      </c>
      <c r="D37" s="101">
        <v>0</v>
      </c>
      <c r="E37" s="101">
        <f t="shared" si="7"/>
        <v>259</v>
      </c>
      <c r="F37" s="101">
        <f>SUM(E$2:E37)</f>
        <v>7620</v>
      </c>
      <c r="J37" t="s">
        <v>514</v>
      </c>
      <c r="K37">
        <v>19</v>
      </c>
      <c r="L37" s="102">
        <v>0.33333333333333331</v>
      </c>
      <c r="M37" s="102">
        <v>0.70833333333333337</v>
      </c>
      <c r="N37" s="103">
        <v>1</v>
      </c>
      <c r="O37">
        <f t="shared" si="8"/>
        <v>152.00000000000003</v>
      </c>
      <c r="R37" t="s">
        <v>514</v>
      </c>
      <c r="S37">
        <v>0</v>
      </c>
      <c r="T37" s="102">
        <v>0.33333333333333331</v>
      </c>
      <c r="U37" s="102">
        <v>0.70833333333333337</v>
      </c>
      <c r="V37" s="103">
        <v>1</v>
      </c>
      <c r="W37">
        <f xml:space="preserve"> S37 * ( ((U37 - T37) * 24 ) - V37 )</f>
        <v>0</v>
      </c>
      <c r="Z37" t="s">
        <v>514</v>
      </c>
      <c r="AA37">
        <v>27</v>
      </c>
      <c r="AB37" s="102">
        <v>0.33333333333333331</v>
      </c>
      <c r="AC37" s="102">
        <v>0.70833333333333337</v>
      </c>
      <c r="AD37" s="103">
        <v>1</v>
      </c>
      <c r="AE37">
        <f xml:space="preserve"> AA37 * ( ((AC37 - AB37) * 24 ) - AD37 )</f>
        <v>216.00000000000006</v>
      </c>
      <c r="AH37" t="s">
        <v>514</v>
      </c>
      <c r="AJ37" s="102">
        <v>0.33333333333333331</v>
      </c>
      <c r="AK37" s="102">
        <v>0.70833333333333337</v>
      </c>
      <c r="AL37" s="103">
        <v>1</v>
      </c>
      <c r="AM37">
        <f xml:space="preserve"> AI37 * ( ((AK37 - AJ37) * 24 ) - AL37 )</f>
        <v>0</v>
      </c>
      <c r="AP37" t="s">
        <v>514</v>
      </c>
      <c r="AQ37">
        <v>0</v>
      </c>
      <c r="AR37" s="102">
        <v>0.33333333333333331</v>
      </c>
      <c r="AS37" s="102">
        <v>0.70833333333333337</v>
      </c>
      <c r="AT37" s="103">
        <v>1</v>
      </c>
      <c r="AU37">
        <f xml:space="preserve"> AQ37 * ( ((AS37 - AR37) * 24 ) - AT37 )</f>
        <v>0</v>
      </c>
      <c r="AX37" t="s">
        <v>514</v>
      </c>
      <c r="AY37">
        <v>24</v>
      </c>
      <c r="AZ37" s="102">
        <v>0.29166666666666669</v>
      </c>
      <c r="BA37" s="102">
        <v>0.75</v>
      </c>
      <c r="BB37" s="103">
        <v>1</v>
      </c>
      <c r="BC37">
        <f xml:space="preserve"> AY37 * ( ((BA37 - AZ37) * 24 ) - BB37 )</f>
        <v>240</v>
      </c>
      <c r="BF37" t="s">
        <v>514</v>
      </c>
      <c r="BG37">
        <v>2</v>
      </c>
      <c r="BH37" s="102">
        <v>0.54166666666666663</v>
      </c>
      <c r="BI37" s="102">
        <v>0.91666666666666663</v>
      </c>
      <c r="BJ37" s="103">
        <v>1</v>
      </c>
      <c r="BK37">
        <f xml:space="preserve"> BG37 * ( ((BI37 - BH37) * 24 ) - BJ37 )</f>
        <v>16</v>
      </c>
      <c r="BM37" s="119"/>
      <c r="BN37" t="s">
        <v>514</v>
      </c>
      <c r="BO37">
        <v>2</v>
      </c>
      <c r="BP37" s="102">
        <v>0.54166666666666663</v>
      </c>
      <c r="BQ37" s="102">
        <v>0.91666666666666663</v>
      </c>
      <c r="BR37" s="103">
        <v>1</v>
      </c>
      <c r="BS37">
        <f xml:space="preserve"> BO37 * ( ((BQ37 - BP37) * 24 ) - BR37 )</f>
        <v>16</v>
      </c>
      <c r="BU37" s="119"/>
      <c r="BV37" t="s">
        <v>514</v>
      </c>
      <c r="BW37">
        <v>2</v>
      </c>
      <c r="BX37" s="102">
        <v>0.54166666666666663</v>
      </c>
      <c r="BY37" s="102">
        <v>0.91666666666666663</v>
      </c>
      <c r="BZ37" s="103">
        <v>1</v>
      </c>
      <c r="CA37">
        <f xml:space="preserve"> BW37 * ( ((BY37 - BX37) * 24 ) - BZ37 )</f>
        <v>16</v>
      </c>
      <c r="CC37" s="119"/>
      <c r="CD37" t="s">
        <v>514</v>
      </c>
      <c r="CE37">
        <v>18</v>
      </c>
      <c r="CF37" s="102">
        <v>0.29166666666666669</v>
      </c>
      <c r="CG37" s="102">
        <v>0.75</v>
      </c>
      <c r="CH37" s="103">
        <v>1</v>
      </c>
      <c r="CI37">
        <f xml:space="preserve"> CE37 * ( ((CG37 - CF37) * 24 ) - CH37 )</f>
        <v>180</v>
      </c>
      <c r="CK37" s="119"/>
      <c r="CL37" t="s">
        <v>514</v>
      </c>
      <c r="CM37">
        <v>16</v>
      </c>
      <c r="CN37" s="102">
        <v>0.29166666666666669</v>
      </c>
      <c r="CO37" s="102">
        <v>0.75</v>
      </c>
      <c r="CP37" s="103">
        <v>1</v>
      </c>
      <c r="CQ37">
        <f xml:space="preserve"> CM37 * ( ((CO37 - CN37) * 24 ) - CP37 )</f>
        <v>160</v>
      </c>
      <c r="CS37" s="119"/>
      <c r="CT37" t="s">
        <v>514</v>
      </c>
      <c r="CV37" s="102">
        <v>0.29166666666666669</v>
      </c>
      <c r="CW37" s="102">
        <v>0.75</v>
      </c>
      <c r="CX37" s="103">
        <v>1</v>
      </c>
      <c r="CY37">
        <f xml:space="preserve"> CU37 * ( ((CW37 - CV37) * 24 ) - CX37 )</f>
        <v>0</v>
      </c>
      <c r="DA37" s="119"/>
      <c r="DB37" t="s">
        <v>514</v>
      </c>
      <c r="DC37">
        <v>6</v>
      </c>
      <c r="DD37" s="102">
        <v>0.29166666666666669</v>
      </c>
      <c r="DE37" s="102">
        <v>0.75</v>
      </c>
      <c r="DF37" s="103">
        <v>1</v>
      </c>
      <c r="DG37">
        <f xml:space="preserve"> DC37 * ( ((DE37 - DD37) * 24 ) - DF37 )</f>
        <v>60</v>
      </c>
      <c r="DI37" s="119"/>
      <c r="DJ37" t="s">
        <v>514</v>
      </c>
      <c r="DK37">
        <v>7</v>
      </c>
      <c r="DL37" s="102">
        <v>0.29166666666666669</v>
      </c>
      <c r="DM37" s="102">
        <v>0.75</v>
      </c>
      <c r="DN37" s="103">
        <v>1</v>
      </c>
      <c r="DO37">
        <f xml:space="preserve"> DK37 * ( ((DM37 - DL37) * 24 ) - DN37 )</f>
        <v>70</v>
      </c>
      <c r="DQ37" s="119"/>
      <c r="DR37" t="s">
        <v>514</v>
      </c>
      <c r="DT37" s="102">
        <v>0.29166666666666669</v>
      </c>
      <c r="DU37" s="102">
        <v>0.75</v>
      </c>
      <c r="DV37" s="103">
        <v>1</v>
      </c>
      <c r="DW37">
        <f xml:space="preserve"> DS37 * ( ((DU37 - DT37) * 24 ) - DV37 )</f>
        <v>0</v>
      </c>
      <c r="DY37" s="119"/>
      <c r="DZ37" t="s">
        <v>514</v>
      </c>
      <c r="EA37">
        <v>1</v>
      </c>
      <c r="EB37" s="102">
        <v>0.29166666666666669</v>
      </c>
      <c r="EC37" s="102">
        <v>0.79166666666666663</v>
      </c>
      <c r="ED37" s="103">
        <v>1</v>
      </c>
      <c r="EE37">
        <f xml:space="preserve"> EA37 * ( ((EC37 - EB37) * 24 ) - ED37 )</f>
        <v>10.999999999999998</v>
      </c>
      <c r="EG37" s="119"/>
      <c r="EH37" t="s">
        <v>514</v>
      </c>
      <c r="EI37">
        <v>1</v>
      </c>
      <c r="EJ37" s="102">
        <v>0.29166666666666669</v>
      </c>
      <c r="EK37" s="102">
        <v>0.75</v>
      </c>
      <c r="EL37" s="103">
        <v>1</v>
      </c>
      <c r="EM37">
        <f xml:space="preserve"> EI37 * ( ((EK37 - EJ37) * 24 ) - EL37 )</f>
        <v>10</v>
      </c>
      <c r="EO37" s="119"/>
      <c r="EP37" t="s">
        <v>514</v>
      </c>
      <c r="EQ37">
        <v>16</v>
      </c>
      <c r="ER37" s="102">
        <v>0.375</v>
      </c>
      <c r="ES37" s="102">
        <v>0.75</v>
      </c>
      <c r="ET37" s="103">
        <v>1</v>
      </c>
      <c r="EU37">
        <f xml:space="preserve"> EQ37 * ( ((ES37 - ER37) * 24 ) - ET37 )</f>
        <v>128</v>
      </c>
      <c r="EW37" s="119"/>
      <c r="EX37" t="s">
        <v>514</v>
      </c>
      <c r="EZ37" s="102">
        <v>0.375</v>
      </c>
      <c r="FA37" s="102">
        <v>0.75</v>
      </c>
      <c r="FB37" s="103">
        <v>1</v>
      </c>
      <c r="FC37">
        <f xml:space="preserve"> EY37 * ( ((FA37 - EZ37) * 24 ) - FB37 )</f>
        <v>0</v>
      </c>
      <c r="FE37" s="119"/>
      <c r="FF37" t="s">
        <v>514</v>
      </c>
      <c r="FG37">
        <v>18</v>
      </c>
      <c r="FH37" s="102">
        <v>0.375</v>
      </c>
      <c r="FI37" s="102">
        <v>0.75</v>
      </c>
      <c r="FJ37" s="103">
        <v>1</v>
      </c>
      <c r="FK37">
        <f xml:space="preserve"> FG37 * ( ((FI37 - FH37) * 24 ) - FJ37 )</f>
        <v>144</v>
      </c>
      <c r="FM37" s="119"/>
      <c r="FN37" t="s">
        <v>514</v>
      </c>
      <c r="FO37">
        <v>19</v>
      </c>
      <c r="FP37" s="102">
        <v>0.375</v>
      </c>
      <c r="FQ37" s="102">
        <v>0.75</v>
      </c>
      <c r="FR37" s="103">
        <v>1</v>
      </c>
      <c r="FS37">
        <f xml:space="preserve"> FO37 * ( ((FQ37 - FP37) * 24 ) - FR37 )</f>
        <v>152</v>
      </c>
      <c r="FU37" s="119"/>
      <c r="FV37" t="s">
        <v>514</v>
      </c>
      <c r="FW37">
        <v>15</v>
      </c>
      <c r="FX37" s="102">
        <v>0.375</v>
      </c>
      <c r="FY37" s="102">
        <v>0.75</v>
      </c>
      <c r="FZ37" s="103">
        <v>1</v>
      </c>
      <c r="GA37">
        <f xml:space="preserve"> FW37 * ( ((FY37 - FX37) * 24 ) - FZ37 )</f>
        <v>120</v>
      </c>
      <c r="GC37" s="119"/>
      <c r="GD37" t="s">
        <v>514</v>
      </c>
      <c r="GE37">
        <v>14</v>
      </c>
      <c r="GF37" s="102">
        <v>0.375</v>
      </c>
      <c r="GG37" s="102">
        <v>0.75</v>
      </c>
      <c r="GH37" s="103">
        <v>1</v>
      </c>
      <c r="GI37">
        <f xml:space="preserve"> GE37 * ( ((GG37 - GF37) * 24 ) - GH37 )</f>
        <v>112</v>
      </c>
      <c r="GK37" s="119"/>
      <c r="GL37" t="s">
        <v>514</v>
      </c>
      <c r="GN37" s="102">
        <v>0.375</v>
      </c>
      <c r="GO37" s="102">
        <v>0.75</v>
      </c>
      <c r="GP37" s="103">
        <v>1</v>
      </c>
      <c r="GQ37">
        <f xml:space="preserve"> GM37 * ( ((GO37 - GN37) * 24 ) - GP37 )</f>
        <v>0</v>
      </c>
      <c r="GS37" s="119"/>
      <c r="GT37" t="s">
        <v>514</v>
      </c>
      <c r="GV37" s="102">
        <v>0.375</v>
      </c>
      <c r="GW37" s="102">
        <v>0.75</v>
      </c>
      <c r="GX37" s="103">
        <v>1</v>
      </c>
      <c r="GY37">
        <f xml:space="preserve"> GU37 * ( ((GW37 - GV37) * 24 ) - GX37 )</f>
        <v>0</v>
      </c>
      <c r="HA37" s="119"/>
    </row>
    <row r="38" spans="1:209">
      <c r="A38" s="100">
        <v>45694</v>
      </c>
      <c r="B38" s="101">
        <v>32</v>
      </c>
      <c r="C38" s="101">
        <v>8</v>
      </c>
      <c r="D38" s="101">
        <v>0</v>
      </c>
      <c r="E38" s="101">
        <f t="shared" si="7"/>
        <v>259</v>
      </c>
      <c r="F38" s="101">
        <f>SUM(E$2:E38)</f>
        <v>7879</v>
      </c>
      <c r="J38" t="s">
        <v>515</v>
      </c>
      <c r="K38">
        <v>2</v>
      </c>
      <c r="L38" s="102">
        <v>0.58333333333333337</v>
      </c>
      <c r="M38" s="102">
        <v>0.95833333333333337</v>
      </c>
      <c r="N38" s="103">
        <v>1</v>
      </c>
      <c r="O38">
        <f t="shared" si="8"/>
        <v>16</v>
      </c>
      <c r="R38" t="s">
        <v>515</v>
      </c>
      <c r="S38">
        <v>2</v>
      </c>
      <c r="T38" s="102">
        <v>0.58333333333333337</v>
      </c>
      <c r="U38" s="102">
        <v>0.95833333333333337</v>
      </c>
      <c r="V38" s="103">
        <v>1</v>
      </c>
      <c r="W38">
        <f xml:space="preserve"> S38 * ( ((U38 - T38) * 24 ) - V38 )</f>
        <v>16</v>
      </c>
      <c r="Z38" t="s">
        <v>515</v>
      </c>
      <c r="AA38">
        <v>2</v>
      </c>
      <c r="AB38" s="102">
        <v>0.58333333333333337</v>
      </c>
      <c r="AC38" s="102">
        <v>0.95833333333333337</v>
      </c>
      <c r="AD38" s="103">
        <v>1</v>
      </c>
      <c r="AE38">
        <f xml:space="preserve"> AA38 * ( ((AC38 - AB38) * 24 ) - AD38 )</f>
        <v>16</v>
      </c>
      <c r="AH38" t="s">
        <v>515</v>
      </c>
      <c r="AI38">
        <v>2</v>
      </c>
      <c r="AJ38" s="102">
        <v>0.58333333333333337</v>
      </c>
      <c r="AK38" s="102">
        <v>0.95833333333333337</v>
      </c>
      <c r="AL38" s="103">
        <v>1</v>
      </c>
      <c r="AM38">
        <f xml:space="preserve"> AI38 * ( ((AK38 - AJ38) * 24 ) - AL38 )</f>
        <v>16</v>
      </c>
      <c r="AP38" t="s">
        <v>515</v>
      </c>
      <c r="AQ38">
        <v>0</v>
      </c>
      <c r="AR38" s="102">
        <v>0.58333333333333337</v>
      </c>
      <c r="AS38" s="102">
        <v>0.95833333333333337</v>
      </c>
      <c r="AT38" s="103">
        <v>1</v>
      </c>
      <c r="AU38">
        <f xml:space="preserve"> AQ38 * ( ((AS38 - AR38) * 24 ) - AT38 )</f>
        <v>0</v>
      </c>
      <c r="AX38" t="s">
        <v>515</v>
      </c>
      <c r="AY38">
        <v>2</v>
      </c>
      <c r="AZ38" s="102">
        <v>0.54166666666666663</v>
      </c>
      <c r="BA38" s="102">
        <v>0.95833333333333337</v>
      </c>
      <c r="BB38" s="103">
        <v>1</v>
      </c>
      <c r="BC38">
        <f xml:space="preserve"> AY38 * ( ((BA38 - AZ38) * 24 ) - BB38 )</f>
        <v>18.000000000000004</v>
      </c>
      <c r="BF38" t="s">
        <v>515</v>
      </c>
      <c r="BG38">
        <v>26</v>
      </c>
      <c r="BH38" s="102">
        <v>0.375</v>
      </c>
      <c r="BI38" s="102">
        <v>0.70833333333333337</v>
      </c>
      <c r="BJ38" s="103">
        <v>1</v>
      </c>
      <c r="BK38">
        <f xml:space="preserve"> BG38 * ( ((BI38 - BH38) * 24 ) - BJ38 )</f>
        <v>182</v>
      </c>
      <c r="BM38" s="119"/>
      <c r="BN38" t="s">
        <v>515</v>
      </c>
      <c r="BO38">
        <v>17</v>
      </c>
      <c r="BP38" s="102">
        <v>0.375</v>
      </c>
      <c r="BQ38" s="102">
        <v>0.70833333333333337</v>
      </c>
      <c r="BR38" s="103">
        <v>1</v>
      </c>
      <c r="BS38">
        <f xml:space="preserve"> BO38 * ( ((BQ38 - BP38) * 24 ) - BR38 )</f>
        <v>119</v>
      </c>
      <c r="BU38" s="119"/>
      <c r="BV38" t="s">
        <v>515</v>
      </c>
      <c r="BW38">
        <v>28</v>
      </c>
      <c r="BX38" s="102">
        <v>0.375</v>
      </c>
      <c r="BY38" s="102">
        <v>0.70833333333333337</v>
      </c>
      <c r="BZ38" s="103">
        <v>1</v>
      </c>
      <c r="CA38">
        <f xml:space="preserve"> BW38 * ( ((BY38 - BX38) * 24 ) - BZ38 )</f>
        <v>196</v>
      </c>
      <c r="CC38" s="119"/>
      <c r="CD38" t="s">
        <v>515</v>
      </c>
      <c r="CE38">
        <v>1</v>
      </c>
      <c r="CF38" s="102">
        <v>0.54166666666666663</v>
      </c>
      <c r="CG38" s="102">
        <v>0.91666666666666663</v>
      </c>
      <c r="CH38" s="103">
        <v>1</v>
      </c>
      <c r="CI38">
        <f xml:space="preserve"> CE38 * ( ((CG38 - CF38) * 24 ) - CH38 )</f>
        <v>8</v>
      </c>
      <c r="CK38" s="119"/>
      <c r="CL38" t="s">
        <v>515</v>
      </c>
      <c r="CM38">
        <v>2</v>
      </c>
      <c r="CN38" s="102">
        <v>0.52083333333333337</v>
      </c>
      <c r="CO38" s="102">
        <v>0.97916666666666663</v>
      </c>
      <c r="CP38" s="103">
        <v>1</v>
      </c>
      <c r="CQ38">
        <f xml:space="preserve"> CM38 * ( ((CO38 - CN38) * 24 ) - CP38 )</f>
        <v>19.999999999999996</v>
      </c>
      <c r="CS38" s="119"/>
      <c r="CT38" t="s">
        <v>515</v>
      </c>
      <c r="CV38" s="102">
        <v>0.54166666666666663</v>
      </c>
      <c r="CW38" s="102">
        <v>0.95833333333333337</v>
      </c>
      <c r="CX38" s="103">
        <v>1</v>
      </c>
      <c r="CY38">
        <f xml:space="preserve"> CU38 * ( ((CW38 - CV38) * 24 ) - CX38 )</f>
        <v>0</v>
      </c>
      <c r="DA38" s="119"/>
      <c r="DB38" t="s">
        <v>515</v>
      </c>
      <c r="DC38">
        <v>2</v>
      </c>
      <c r="DD38" s="102">
        <v>0.54166666666666663</v>
      </c>
      <c r="DE38" s="102">
        <v>0.95833333333333337</v>
      </c>
      <c r="DF38" s="103">
        <v>1</v>
      </c>
      <c r="DG38">
        <f xml:space="preserve"> DC38 * ( ((DE38 - DD38) * 24 ) - DF38 )</f>
        <v>18.000000000000004</v>
      </c>
      <c r="DI38" s="119"/>
      <c r="DJ38" t="s">
        <v>515</v>
      </c>
      <c r="DK38">
        <v>2</v>
      </c>
      <c r="DL38" s="102">
        <v>0.54166666666666663</v>
      </c>
      <c r="DM38" s="102">
        <v>0.95833333333333337</v>
      </c>
      <c r="DN38" s="103">
        <v>1</v>
      </c>
      <c r="DO38">
        <f xml:space="preserve"> DK38 * ( ((DM38 - DL38) * 24 ) - DN38 )</f>
        <v>18.000000000000004</v>
      </c>
      <c r="DQ38" s="119"/>
      <c r="DR38" t="s">
        <v>515</v>
      </c>
      <c r="DS38">
        <v>2</v>
      </c>
      <c r="DT38" s="102">
        <v>0.54166666666666663</v>
      </c>
      <c r="DU38" s="102">
        <v>0.95833333333333337</v>
      </c>
      <c r="DV38" s="103">
        <v>1</v>
      </c>
      <c r="DW38">
        <f xml:space="preserve"> DS38 * ( ((DU38 - DT38) * 24 ) - DV38 )</f>
        <v>18.000000000000004</v>
      </c>
      <c r="DY38" s="119"/>
      <c r="DZ38" t="s">
        <v>515</v>
      </c>
      <c r="EA38">
        <v>2</v>
      </c>
      <c r="EB38" s="102">
        <v>0.54166666666666663</v>
      </c>
      <c r="EC38" s="102">
        <v>0.95833333333333337</v>
      </c>
      <c r="ED38" s="103">
        <v>1</v>
      </c>
      <c r="EE38">
        <f xml:space="preserve"> EA38 * ( ((EC38 - EB38) * 24 ) - ED38 )</f>
        <v>18.000000000000004</v>
      </c>
      <c r="EG38" s="119"/>
      <c r="EH38" t="s">
        <v>515</v>
      </c>
      <c r="EI38">
        <v>1</v>
      </c>
      <c r="EJ38" s="102">
        <v>0.54166666666666663</v>
      </c>
      <c r="EK38" s="102">
        <v>0.95833333333333337</v>
      </c>
      <c r="EL38" s="103">
        <v>1</v>
      </c>
      <c r="EM38">
        <f xml:space="preserve"> EI38 * ( ((EK38 - EJ38) * 24 ) - EL38 )</f>
        <v>9.0000000000000018</v>
      </c>
      <c r="EO38" s="119"/>
      <c r="EP38" t="s">
        <v>515</v>
      </c>
      <c r="EQ38">
        <v>1</v>
      </c>
      <c r="ER38" s="102">
        <v>0.45833333333333331</v>
      </c>
      <c r="ES38" s="102">
        <v>0.95833333333333337</v>
      </c>
      <c r="ET38" s="103">
        <v>1</v>
      </c>
      <c r="EU38">
        <f xml:space="preserve"> EQ38 * ( ((ES38 - ER38) * 24 ) - ET38 )</f>
        <v>11</v>
      </c>
      <c r="EW38" s="119"/>
      <c r="EX38" t="s">
        <v>515</v>
      </c>
      <c r="EZ38" s="102">
        <v>0.45833333333333331</v>
      </c>
      <c r="FA38" s="102">
        <v>0.95833333333333337</v>
      </c>
      <c r="FB38" s="103">
        <v>1</v>
      </c>
      <c r="FC38">
        <f xml:space="preserve"> EY38 * ( ((FA38 - EZ38) * 24 ) - FB38 )</f>
        <v>0</v>
      </c>
      <c r="FE38" s="119"/>
      <c r="FF38" t="s">
        <v>515</v>
      </c>
      <c r="FG38">
        <v>2</v>
      </c>
      <c r="FH38" s="102">
        <v>8.3333333333333329E-2</v>
      </c>
      <c r="FI38" s="102">
        <v>0.58333333333333337</v>
      </c>
      <c r="FJ38" s="103">
        <v>1</v>
      </c>
      <c r="FK38">
        <f xml:space="preserve"> FG38 * ( ((FI38 - FH38) * 24 ) - FJ38 )</f>
        <v>22</v>
      </c>
      <c r="FM38" s="119"/>
      <c r="FN38" t="s">
        <v>515</v>
      </c>
      <c r="FO38">
        <v>2</v>
      </c>
      <c r="FP38" s="102">
        <v>0.45833333333333331</v>
      </c>
      <c r="FQ38" s="102">
        <v>0.95833333333333337</v>
      </c>
      <c r="FR38" s="103">
        <v>1</v>
      </c>
      <c r="FS38">
        <f xml:space="preserve"> FO38 * ( ((FQ38 - FP38) * 24 ) - FR38 )</f>
        <v>22</v>
      </c>
      <c r="FU38" s="119"/>
      <c r="FV38" t="s">
        <v>515</v>
      </c>
      <c r="FW38">
        <v>2</v>
      </c>
      <c r="FX38" s="102">
        <v>0.45833333333333331</v>
      </c>
      <c r="FY38" s="102">
        <v>0.95833333333333337</v>
      </c>
      <c r="FZ38" s="103">
        <v>1</v>
      </c>
      <c r="GA38">
        <f xml:space="preserve"> FW38 * ( ((FY38 - FX38) * 24 ) - FZ38 )</f>
        <v>22</v>
      </c>
      <c r="GC38" s="119"/>
      <c r="GD38" t="s">
        <v>515</v>
      </c>
      <c r="GE38">
        <v>5</v>
      </c>
      <c r="GF38" s="102">
        <v>0.45833333333333331</v>
      </c>
      <c r="GG38" s="102">
        <v>0.95833333333333337</v>
      </c>
      <c r="GH38" s="103">
        <v>1</v>
      </c>
      <c r="GI38">
        <f xml:space="preserve"> GE38 * ( ((GG38 - GF38) * 24 ) - GH38 )</f>
        <v>55</v>
      </c>
      <c r="GK38" s="119"/>
      <c r="GL38" t="s">
        <v>515</v>
      </c>
      <c r="GM38">
        <v>23</v>
      </c>
      <c r="GN38" s="102">
        <v>0.25</v>
      </c>
      <c r="GO38" s="102">
        <v>0.75</v>
      </c>
      <c r="GP38" s="103">
        <v>1</v>
      </c>
      <c r="GQ38">
        <f xml:space="preserve"> GM38 * ( ((GO38 - GN38) * 24 ) - GP38 )</f>
        <v>253</v>
      </c>
      <c r="GS38" s="119"/>
      <c r="GT38" t="s">
        <v>515</v>
      </c>
      <c r="GV38" s="102">
        <v>0.25</v>
      </c>
      <c r="GW38" s="102">
        <v>0.75</v>
      </c>
      <c r="GX38" s="103">
        <v>1</v>
      </c>
      <c r="GY38">
        <f xml:space="preserve"> GU38 * ( ((GW38 - GV38) * 24 ) - GX38 )</f>
        <v>0</v>
      </c>
      <c r="HA38" s="119"/>
    </row>
    <row r="39" spans="1:209">
      <c r="A39" s="100">
        <v>45695</v>
      </c>
      <c r="B39" s="101">
        <v>10</v>
      </c>
      <c r="C39" s="101">
        <v>8</v>
      </c>
      <c r="D39" s="101">
        <v>0</v>
      </c>
      <c r="E39" s="101">
        <f>IF(AND(ISNUMBER(B39), ISNUMBER(C39)), B39 * C39 - D39, 0)</f>
        <v>80</v>
      </c>
      <c r="F39" s="101">
        <f>SUM(E$2:E39)</f>
        <v>7959</v>
      </c>
      <c r="J39" t="s">
        <v>516</v>
      </c>
      <c r="K39">
        <v>1</v>
      </c>
      <c r="L39" s="102">
        <v>0.29166666666666669</v>
      </c>
      <c r="M39" s="102">
        <v>0.79166666666666663</v>
      </c>
      <c r="N39" s="103">
        <v>1</v>
      </c>
      <c r="O39">
        <f t="shared" si="8"/>
        <v>10.999999999999998</v>
      </c>
      <c r="R39" t="s">
        <v>441</v>
      </c>
      <c r="S39">
        <v>1</v>
      </c>
      <c r="T39" s="102">
        <v>0.29166666666666669</v>
      </c>
      <c r="U39" s="102">
        <v>0.79166666666666663</v>
      </c>
      <c r="V39" s="103">
        <v>1</v>
      </c>
      <c r="W39">
        <f xml:space="preserve"> S39 * ( ((U39 - T39) * 24 ) - V39 )</f>
        <v>10.999999999999998</v>
      </c>
      <c r="Z39" t="s">
        <v>441</v>
      </c>
      <c r="AA39">
        <v>1</v>
      </c>
      <c r="AB39" s="102">
        <v>0.29166666666666669</v>
      </c>
      <c r="AC39" s="102">
        <v>0.79166666666666663</v>
      </c>
      <c r="AD39" s="103">
        <v>1</v>
      </c>
      <c r="AE39">
        <f xml:space="preserve"> AA39 * ( ((AC39 - AB39) * 24 ) - AD39 )</f>
        <v>10.999999999999998</v>
      </c>
      <c r="AH39" t="s">
        <v>441</v>
      </c>
      <c r="AI39">
        <v>1</v>
      </c>
      <c r="AJ39" s="102">
        <v>0.29166666666666669</v>
      </c>
      <c r="AK39" s="102">
        <v>0.79166666666666663</v>
      </c>
      <c r="AL39" s="103">
        <v>1</v>
      </c>
      <c r="AM39">
        <f xml:space="preserve"> AI39 * ( ((AK39 - AJ39) * 24 ) - AL39 )</f>
        <v>10.999999999999998</v>
      </c>
      <c r="AP39" t="s">
        <v>441</v>
      </c>
      <c r="AQ39">
        <v>0</v>
      </c>
      <c r="AR39" s="102">
        <v>0.29166666666666669</v>
      </c>
      <c r="AS39" s="102">
        <v>0.79166666666666663</v>
      </c>
      <c r="AT39" s="103">
        <v>1</v>
      </c>
      <c r="AU39">
        <f xml:space="preserve"> AQ39 * ( ((AS39 - AR39) * 24 ) - AT39 )</f>
        <v>0</v>
      </c>
      <c r="AX39" t="s">
        <v>441</v>
      </c>
      <c r="AY39">
        <v>1</v>
      </c>
      <c r="AZ39" s="102">
        <v>0.29166666666666669</v>
      </c>
      <c r="BA39" s="102">
        <v>0.79166666666666663</v>
      </c>
      <c r="BB39" s="103">
        <v>1</v>
      </c>
      <c r="BC39">
        <f xml:space="preserve"> AY39 * ( ((BA39 - AZ39) * 24 ) - BB39 )</f>
        <v>10.999999999999998</v>
      </c>
      <c r="BF39" t="s">
        <v>516</v>
      </c>
      <c r="BH39" s="102">
        <v>0.29166666666666669</v>
      </c>
      <c r="BI39" s="102">
        <v>0.79166666666666663</v>
      </c>
      <c r="BJ39" s="103">
        <v>1</v>
      </c>
      <c r="BK39">
        <f xml:space="preserve"> BG39 * ( ((BI39 - BH39) * 24 ) - BJ39 )</f>
        <v>0</v>
      </c>
      <c r="BM39" s="119"/>
      <c r="BN39" t="s">
        <v>441</v>
      </c>
      <c r="BP39" s="102">
        <v>0.29166666666666669</v>
      </c>
      <c r="BQ39" s="102">
        <v>0.79166666666666663</v>
      </c>
      <c r="BR39" s="103">
        <v>1</v>
      </c>
      <c r="BS39">
        <f xml:space="preserve"> BO39 * ( ((BQ39 - BP39) * 24 ) - BR39 )</f>
        <v>0</v>
      </c>
      <c r="BU39" s="119"/>
      <c r="BV39" t="s">
        <v>441</v>
      </c>
      <c r="BX39" s="102">
        <v>0.29166666666666669</v>
      </c>
      <c r="BY39" s="102">
        <v>0.79166666666666663</v>
      </c>
      <c r="BZ39" s="103">
        <v>1</v>
      </c>
      <c r="CA39">
        <f xml:space="preserve"> BW39 * ( ((BY39 - BX39) * 24 ) - BZ39 )</f>
        <v>0</v>
      </c>
      <c r="CC39" s="119"/>
      <c r="CD39" t="s">
        <v>441</v>
      </c>
      <c r="CE39">
        <v>1</v>
      </c>
      <c r="CF39" s="102">
        <v>0.29166666666666669</v>
      </c>
      <c r="CG39" s="102">
        <v>0.99998842592592596</v>
      </c>
      <c r="CH39" s="103">
        <v>1</v>
      </c>
      <c r="CI39" s="142">
        <f xml:space="preserve"> CE39 * ( ((CG39 - CF39) * 24 ) - CH39 )</f>
        <v>15.999722222222221</v>
      </c>
      <c r="CK39" s="119"/>
      <c r="CL39" t="s">
        <v>441</v>
      </c>
      <c r="CN39" s="102">
        <v>0.29166666666666669</v>
      </c>
      <c r="CO39" s="102">
        <v>0.79166666666666663</v>
      </c>
      <c r="CP39" s="103">
        <v>1</v>
      </c>
      <c r="CQ39">
        <f xml:space="preserve"> CM39 * ( ((CO39 - CN39) * 24 ) - CP39 )</f>
        <v>0</v>
      </c>
      <c r="CS39" s="119"/>
      <c r="CT39" t="s">
        <v>441</v>
      </c>
      <c r="CV39" s="102">
        <v>0.29166666666666669</v>
      </c>
      <c r="CW39" s="102">
        <v>0.79166666666666663</v>
      </c>
      <c r="CX39" s="103">
        <v>1</v>
      </c>
      <c r="CY39">
        <f xml:space="preserve"> CU39 * ( ((CW39 - CV39) * 24 ) - CX39 )</f>
        <v>0</v>
      </c>
      <c r="DA39" s="119"/>
      <c r="DB39" t="s">
        <v>441</v>
      </c>
      <c r="DC39">
        <v>1</v>
      </c>
      <c r="DD39" s="102">
        <v>0.29166666666666669</v>
      </c>
      <c r="DE39" s="102">
        <v>0.79166666666666663</v>
      </c>
      <c r="DF39" s="103">
        <v>1</v>
      </c>
      <c r="DG39">
        <f xml:space="preserve"> DC39 * ( ((DE39 - DD39) * 24 ) - DF39 )</f>
        <v>10.999999999999998</v>
      </c>
      <c r="DI39" s="119"/>
      <c r="DJ39" t="s">
        <v>441</v>
      </c>
      <c r="DK39">
        <v>1</v>
      </c>
      <c r="DL39" s="102">
        <v>0.29166666666666669</v>
      </c>
      <c r="DM39" s="102">
        <v>0.79166666666666663</v>
      </c>
      <c r="DN39" s="103">
        <v>1</v>
      </c>
      <c r="DO39">
        <f xml:space="preserve"> DK39 * ( ((DM39 - DL39) * 24 ) - DN39 )</f>
        <v>10.999999999999998</v>
      </c>
      <c r="DQ39" s="119"/>
      <c r="DR39" t="s">
        <v>441</v>
      </c>
      <c r="DS39">
        <v>1</v>
      </c>
      <c r="DT39" s="102">
        <v>0.29166666666666669</v>
      </c>
      <c r="DU39" s="102">
        <v>0.79166666666666663</v>
      </c>
      <c r="DV39" s="103">
        <v>1</v>
      </c>
      <c r="DW39">
        <f xml:space="preserve"> DS39 * ( ((DU39 - DT39) * 24 ) - DV39 )</f>
        <v>10.999999999999998</v>
      </c>
      <c r="DY39" s="119"/>
      <c r="DZ39" t="s">
        <v>441</v>
      </c>
      <c r="EB39" s="102">
        <v>0.33333333333333331</v>
      </c>
      <c r="EC39" s="102">
        <v>0.79166666666666663</v>
      </c>
      <c r="ED39" s="103">
        <v>1</v>
      </c>
      <c r="EE39">
        <f xml:space="preserve"> EA39 * ( ((EC39 - EB39) * 24 ) - ED39 )</f>
        <v>0</v>
      </c>
      <c r="EG39" s="119"/>
      <c r="EH39" t="s">
        <v>441</v>
      </c>
      <c r="EI39">
        <v>1</v>
      </c>
      <c r="EJ39" s="102">
        <v>0.29166666666666669</v>
      </c>
      <c r="EK39" s="102">
        <v>0.79166666666666663</v>
      </c>
      <c r="EL39" s="103">
        <v>1</v>
      </c>
      <c r="EM39">
        <f xml:space="preserve"> EI39 * ( ((EK39 - EJ39) * 24 ) - EL39 )</f>
        <v>10.999999999999998</v>
      </c>
      <c r="EO39" s="119"/>
      <c r="EP39" t="s">
        <v>441</v>
      </c>
      <c r="EQ39">
        <v>1</v>
      </c>
      <c r="ER39" s="102">
        <v>0.33333333333333331</v>
      </c>
      <c r="ES39" s="102">
        <v>0.79166666666666663</v>
      </c>
      <c r="ET39" s="103">
        <v>1</v>
      </c>
      <c r="EU39">
        <f xml:space="preserve"> EQ39 * ( ((ES39 - ER39) * 24 ) - ET39 )</f>
        <v>10</v>
      </c>
      <c r="EW39" s="119"/>
      <c r="EX39" t="s">
        <v>441</v>
      </c>
      <c r="EZ39" s="102">
        <v>0.33333333333333331</v>
      </c>
      <c r="FA39" s="102">
        <v>0.79166666666666663</v>
      </c>
      <c r="FB39" s="103">
        <v>1</v>
      </c>
      <c r="FC39">
        <f xml:space="preserve"> EY39 * ( ((FA39 - EZ39) * 24 ) - FB39 )</f>
        <v>0</v>
      </c>
      <c r="FE39" s="119"/>
      <c r="FF39" t="s">
        <v>441</v>
      </c>
      <c r="FG39">
        <v>1</v>
      </c>
      <c r="FH39" s="102">
        <v>0.33333333333333331</v>
      </c>
      <c r="FI39" s="102">
        <v>0.79166666666666663</v>
      </c>
      <c r="FJ39" s="103">
        <v>1</v>
      </c>
      <c r="FK39">
        <f xml:space="preserve"> FG39 * ( ((FI39 - FH39) * 24 ) - FJ39 )</f>
        <v>10</v>
      </c>
      <c r="FM39" s="119"/>
      <c r="FN39" t="s">
        <v>441</v>
      </c>
      <c r="FO39">
        <v>1</v>
      </c>
      <c r="FP39" s="102">
        <v>0.33333333333333331</v>
      </c>
      <c r="FQ39" s="102">
        <v>0.79166666666666663</v>
      </c>
      <c r="FR39" s="103">
        <v>1</v>
      </c>
      <c r="FS39">
        <f xml:space="preserve"> FO39 * ( ((FQ39 - FP39) * 24 ) - FR39 )</f>
        <v>10</v>
      </c>
      <c r="FU39" s="119"/>
      <c r="FV39" t="s">
        <v>441</v>
      </c>
      <c r="FW39">
        <v>1</v>
      </c>
      <c r="FX39" s="102">
        <v>0.33333333333333331</v>
      </c>
      <c r="FY39" s="102">
        <v>0.79166666666666663</v>
      </c>
      <c r="FZ39" s="103">
        <v>1</v>
      </c>
      <c r="GA39">
        <f xml:space="preserve"> FW39 * ( ((FY39 - FX39) * 24 ) - FZ39 )</f>
        <v>10</v>
      </c>
      <c r="GC39" s="119"/>
      <c r="GD39" t="s">
        <v>441</v>
      </c>
      <c r="GE39">
        <v>1</v>
      </c>
      <c r="GF39" s="102">
        <v>0.33333333333333331</v>
      </c>
      <c r="GG39" s="102">
        <v>0.79166666666666663</v>
      </c>
      <c r="GH39" s="103">
        <v>1</v>
      </c>
      <c r="GI39">
        <f xml:space="preserve"> GE39 * ( ((GG39 - GF39) * 24 ) - GH39 )</f>
        <v>10</v>
      </c>
      <c r="GK39" s="119"/>
      <c r="GL39" t="s">
        <v>441</v>
      </c>
      <c r="GM39">
        <v>1</v>
      </c>
      <c r="GN39" s="102">
        <v>0.20833333333333334</v>
      </c>
      <c r="GO39" s="102">
        <v>0.79166666666666663</v>
      </c>
      <c r="GP39" s="103">
        <v>1</v>
      </c>
      <c r="GQ39">
        <f xml:space="preserve"> GM39 * ( ((GO39 - GN39) * 24 ) - GP39 )</f>
        <v>12.999999999999998</v>
      </c>
      <c r="GS39" s="119"/>
      <c r="GT39" t="s">
        <v>441</v>
      </c>
      <c r="GV39" s="102">
        <v>0.20833333333333334</v>
      </c>
      <c r="GW39" s="102">
        <v>0.79166666666666663</v>
      </c>
      <c r="GX39" s="103">
        <v>1</v>
      </c>
      <c r="GY39">
        <f xml:space="preserve"> GU39 * ( ((GW39 - GV39) * 24 ) - GX39 )</f>
        <v>0</v>
      </c>
      <c r="HA39" s="119"/>
    </row>
    <row r="40" spans="1:209">
      <c r="A40" s="100">
        <v>45696</v>
      </c>
      <c r="B40" s="101">
        <v>19</v>
      </c>
      <c r="C40" s="101">
        <v>8</v>
      </c>
      <c r="D40" s="101">
        <v>0</v>
      </c>
      <c r="E40" s="101">
        <f>IF(AND(ISNUMBER(B40), ISNUMBER(C40)), B40 * C40 - D40, 0)+3</f>
        <v>155</v>
      </c>
      <c r="F40" s="101">
        <f>SUM(E$2:E40)</f>
        <v>8114</v>
      </c>
      <c r="J40" t="s">
        <v>441</v>
      </c>
      <c r="K40">
        <v>1</v>
      </c>
      <c r="L40" s="102">
        <v>0.3125</v>
      </c>
      <c r="M40" s="102">
        <v>0.6875</v>
      </c>
      <c r="N40" s="103">
        <v>1</v>
      </c>
      <c r="O40">
        <f t="shared" si="8"/>
        <v>8</v>
      </c>
      <c r="S40">
        <f>SUBTOTAL(109,Table1214161718192023152224252627[Number of employees])</f>
        <v>28</v>
      </c>
      <c r="T40" s="102"/>
      <c r="U40" s="102"/>
      <c r="V40" s="103"/>
      <c r="W40">
        <f>SUBTOTAL(109,Table1214161718192023152224252627[Hours worked])</f>
        <v>226.99999999999994</v>
      </c>
      <c r="AA40">
        <f>SUBTOTAL(109,Table1214161718192023152224252627283233373839402134[Number of employees])</f>
        <v>30</v>
      </c>
      <c r="AB40" s="102"/>
      <c r="AC40" s="102"/>
      <c r="AD40" s="103"/>
      <c r="AE40">
        <f>SUBTOTAL(109,Table1214161718192023152224252627283233373839402134[Hours worked])</f>
        <v>243.00000000000006</v>
      </c>
      <c r="AI40">
        <f>SUBTOTAL(109,Table12141617181920231522242526272832333738394021343536424344454941475052[Number of employees])</f>
        <v>32</v>
      </c>
      <c r="AJ40" s="102"/>
      <c r="AK40" s="102"/>
      <c r="AL40" s="103"/>
      <c r="AM40">
        <f>SUBTOTAL(109,Table12141617181920231522242526272832333738394021343536424344454941475052[Hours worked])</f>
        <v>258.99999999999994</v>
      </c>
      <c r="AQ40">
        <f>SUBTOTAL(109,Table1214161718192023152224252627283233373839402134353642434445494147505458515561[Number of employees])</f>
        <v>0</v>
      </c>
      <c r="AR40" s="102"/>
      <c r="AS40" s="102"/>
      <c r="AT40" s="103"/>
      <c r="AU40">
        <f>SUBTOTAL(109,Table1214161718192023152224252627283233373839402134353642434445494147505458515561[Hours worked])</f>
        <v>0</v>
      </c>
      <c r="AY40">
        <f>SUBTOTAL(109,Table1214161718192023152224252627283233373839402134353642434445494147505458515571[Number of employees])</f>
        <v>31</v>
      </c>
      <c r="AZ40" s="102"/>
      <c r="BA40" s="102"/>
      <c r="BB40" s="103"/>
      <c r="BC40">
        <f>SUBTOTAL(109,Table1214161718192023152224252627283233373839402134353642434445494147505458515571[Hours worked])</f>
        <v>301</v>
      </c>
      <c r="BG40">
        <f>SUBTOTAL(109,Table121416171819202315222425262728323337383940213435364243444549414750545851557876777981[Number of employees])</f>
        <v>29</v>
      </c>
      <c r="BH40" s="102"/>
      <c r="BI40" s="102"/>
      <c r="BJ40" s="103"/>
      <c r="BK40">
        <f>SUBTOTAL(109,Table121416171819202315222425262728323337383940213435364243444549414750545851557876777981[Hours worked])</f>
        <v>203</v>
      </c>
      <c r="BM40" s="119"/>
      <c r="BO40">
        <f>SUBTOTAL(109,Table12141617181920231522242526272832333738394021343536424344454941475054585155787677798191[Number of employees])</f>
        <v>19</v>
      </c>
      <c r="BP40" s="102"/>
      <c r="BQ40" s="102"/>
      <c r="BR40" s="103"/>
      <c r="BS40">
        <f>SUBTOTAL(109,Table12141617181920231522242526272832333738394021343536424344454941475054585155787677798191[Hours worked])</f>
        <v>135</v>
      </c>
      <c r="BU40" s="119"/>
      <c r="BW40">
        <f>SUBTOTAL(109,Table121416171819202315222425262728323337383940213435364243444549414750545851557876777981101[Number of employees])</f>
        <v>30</v>
      </c>
      <c r="BX40" s="102"/>
      <c r="BY40" s="102"/>
      <c r="BZ40" s="103"/>
      <c r="CA40">
        <f>SUBTOTAL(109,Table121416171819202315222425262728323337383940213435364243444549414750545851557876777981101[Hours worked])</f>
        <v>212</v>
      </c>
      <c r="CC40" s="119"/>
      <c r="CE40">
        <f>SUBTOTAL(109,Table12141617181920231522242526272832333738394021343536424344454941475054585155109110111112[Number of employees])</f>
        <v>23</v>
      </c>
      <c r="CF40" s="102"/>
      <c r="CG40" s="102"/>
      <c r="CH40" s="103"/>
      <c r="CI40" s="103">
        <f>SUBTOTAL(109,Table12141617181920231522242526272832333738394021343536424344454941475054585155109110111112[Hours worked])</f>
        <v>227.99972222222223</v>
      </c>
      <c r="CK40" s="119"/>
      <c r="CM40">
        <f>SUBTOTAL(109,Table12141617181920231522242526272832333738394021343536424344454941475054585155109110111113115119120121122123124125126[Number of employees])</f>
        <v>27</v>
      </c>
      <c r="CN40" s="102"/>
      <c r="CO40" s="102"/>
      <c r="CP40" s="103"/>
      <c r="CQ40">
        <f>SUBTOTAL(109,Table12141617181920231522242526272832333738394021343536424344454941475054585155109110111113115119120121122123124125126[Hours worked])</f>
        <v>252</v>
      </c>
      <c r="CS40" s="119"/>
      <c r="CU40">
        <f>SUBTOTAL(109,Table12141617181920231522242526272832333738394021343536424344454941475054585155109110111113115119120121122123124125126127128129130131132133134135136[Number of employees])</f>
        <v>6</v>
      </c>
      <c r="CV40" s="102"/>
      <c r="CW40" s="102"/>
      <c r="CX40" s="103"/>
      <c r="CY40">
        <f>SUBTOTAL(109,Table12141617181920231522242526272832333738394021343536424344454941475054585155109110111113115119120121122123124125126127128129130131132133134135136[Hours worked])</f>
        <v>47.999999999999986</v>
      </c>
      <c r="DA40" s="119"/>
      <c r="DC40">
        <f>SUBTOTAL(109,Table12141617181920231522242526272832333738394021343536424344454941475054585155109110111113115119120121122123124125126144[Number of employees])</f>
        <v>25</v>
      </c>
      <c r="DD40" s="102"/>
      <c r="DE40" s="102"/>
      <c r="DF40" s="103"/>
      <c r="DG40">
        <f>SUBTOTAL(109,Table12141617181920231522242526272832333738394021343536424344454941475054585155109110111113115119120121122123124125126144[Hours worked])</f>
        <v>216.99999999999997</v>
      </c>
      <c r="DI40" s="119"/>
      <c r="DK40">
        <f>SUBTOTAL(109,Table12141617181920231522242526272832333738394021343536424344454941475054585155109110111113115119120121122123124125126144154[Number of employees])</f>
        <v>25</v>
      </c>
      <c r="DL40" s="102"/>
      <c r="DM40" s="102"/>
      <c r="DN40" s="103"/>
      <c r="DO40">
        <f>SUBTOTAL(109,Table12141617181920231522242526272832333738394021343536424344454941475054585155109110111113115119120121122123124125126144154[Hours worked])</f>
        <v>218.99999999999997</v>
      </c>
      <c r="DQ40" s="119"/>
      <c r="DS40">
        <f>SUBTOTAL(109,Table12141617181920231522242526272832333738394021343536424344454941475054585155109110111113115119120121122123124125126144164[Number of employees])</f>
        <v>24</v>
      </c>
      <c r="DT40" s="102"/>
      <c r="DU40" s="102"/>
      <c r="DV40" s="103"/>
      <c r="DW40">
        <f>SUBTOTAL(109,Table12141617181920231522242526272832333738394021343536424344454941475054585155109110111113115119120121122123124125126144164[Hours worked])</f>
        <v>196.99999999999997</v>
      </c>
      <c r="DY40" s="119"/>
      <c r="EA40">
        <f>SUBTOTAL(109,Table1214161718192023152224252627283233373839402134353642434445494147505458515510911011111311511912012112231160180181182183[Number of employees])</f>
        <v>26</v>
      </c>
      <c r="EB40" s="102"/>
      <c r="EC40" s="102"/>
      <c r="ED40" s="103"/>
      <c r="EE40">
        <f>SUBTOTAL(109,Table1214161718192023152224252627283233373839402134353642434445494147505458515510911011111311511912012112231160180181182183[Hours worked])</f>
        <v>212.99999999999997</v>
      </c>
      <c r="EG40" s="119"/>
      <c r="EI40">
        <f>SUBTOTAL(109,Table1214161718192023152224252627283233373839402134353642434445494147505458515510911011111311511912012112231160180181182183193[Number of employees])</f>
        <v>23</v>
      </c>
      <c r="EJ40" s="102"/>
      <c r="EK40" s="102"/>
      <c r="EL40" s="103"/>
      <c r="EM40">
        <f>SUBTOTAL(109,Table1214161718192023152224252627283233373839402134353642434445494147505458515510911011111311511912012112231160180181182183193[Hours worked])</f>
        <v>189.99999999999997</v>
      </c>
      <c r="EO40" s="119"/>
      <c r="EQ40">
        <f>SUBTOTAL(109,Table1214161718192023152224252627283233373839402134353642434445494147505458515510911011111311511912012112231160180181182183193203[Number of employees])</f>
        <v>23</v>
      </c>
      <c r="ER40" s="102"/>
      <c r="ES40" s="102"/>
      <c r="ET40" s="103"/>
      <c r="EU40">
        <f>SUBTOTAL(109,Table1214161718192023152224252627283233373839402134353642434445494147505458515510911011111311511912012112231160180181182183193203[Hours worked])</f>
        <v>189</v>
      </c>
      <c r="EW40" s="119"/>
      <c r="EX40" s="177"/>
      <c r="EY40" s="177">
        <f>SUBTOTAL(109,Table1214161718192023152224252627283233373839402134353642434445494147505458515510911011111311511912012112231160180181182183213[Number of employees])</f>
        <v>0</v>
      </c>
      <c r="EZ40" s="178"/>
      <c r="FA40" s="178"/>
      <c r="FB40" s="179"/>
      <c r="FC40" s="177">
        <f>SUBTOTAL(109,Table1214161718192023152224252627283233373839402134353642434445494147505458515510911011111311511912012112231160180181182183213[Hours worked])</f>
        <v>0</v>
      </c>
      <c r="FE40" s="119"/>
      <c r="FG40">
        <f>SUBTOTAL(109,Table1214161718192023152224252627283233373839402134353642434445494147505458515510911011111311511912012112231160180181182183213232[Number of employees])</f>
        <v>27</v>
      </c>
      <c r="FH40" s="102"/>
      <c r="FI40" s="102"/>
      <c r="FJ40" s="103"/>
      <c r="FK40">
        <f>SUBTOTAL(109,Table1214161718192023152224252627283233373839402134353642434445494147505458515510911011111311511912012112231160180181182183213232[Hours worked])</f>
        <v>224</v>
      </c>
      <c r="FM40" s="119"/>
      <c r="FO40">
        <f>SUBTOTAL(109,Table1214161718192023152224252627283233373839402134353642434445494147505458515510911011111311511912012112231160180181182183213232242[Number of employees])</f>
        <v>26</v>
      </c>
      <c r="FP40" s="102"/>
      <c r="FQ40" s="102"/>
      <c r="FR40" s="103"/>
      <c r="FS40">
        <f>SUBTOTAL(109,Table1214161718192023152224252627283233373839402134353642434445494147505458515510911011111311511912012112231160180181182183213232242[Hours worked])</f>
        <v>216</v>
      </c>
      <c r="FU40" s="119"/>
      <c r="FW40">
        <f>SUBTOTAL(109,Table1214161718192023152224252627283233373839402134353642434445494147505458515510911011111311511912012112231160180181182183213232242252[Number of employees])</f>
        <v>23</v>
      </c>
      <c r="FX40" s="102"/>
      <c r="FY40" s="102"/>
      <c r="FZ40" s="103"/>
      <c r="GA40">
        <f>SUBTOTAL(109,Table1214161718192023152224252627283233373839402134353642434445494147505458515510911011111311511912012112231160180181182183213232242252[Hours worked])</f>
        <v>192</v>
      </c>
      <c r="GC40" s="119"/>
      <c r="GE40">
        <f>SUBTOTAL(109,Table1214161718192023152224252627283233373839402134353642434445494147505458515510911011111311511912012112231160180181182183213232242252262[Number of employees])</f>
        <v>24</v>
      </c>
      <c r="GF40" s="102"/>
      <c r="GG40" s="102"/>
      <c r="GH40" s="103"/>
      <c r="GI40">
        <f>SUBTOTAL(109,Table1214161718192023152224252627283233373839402134353642434445494147505458515510911011111311511912012112231160180181182183213232242252262[Hours worked])+4</f>
        <v>213</v>
      </c>
      <c r="GK40" s="119"/>
      <c r="GM40">
        <f>SUBTOTAL(109,Table1214161718192023152224252627283233373839402134353642434445494147505458515510911011111311511912012112231160180181182183213232242252262277[Number of employees])</f>
        <v>25</v>
      </c>
      <c r="GN40" s="102"/>
      <c r="GO40" s="102"/>
      <c r="GP40" s="103"/>
      <c r="GQ40">
        <f>SUBTOTAL(109,Table1214161718192023152224252627283233373839402134353642434445494147505458515510911011111311511912012112231160180181182183213232242252262277[Hours worked])+4</f>
        <v>278</v>
      </c>
      <c r="GS40" s="119"/>
      <c r="GU40">
        <f>SUBTOTAL(109,Table1214161718192023152224252627283233373839402134353642434445494147505458515510911011111311511912012112231160180181182183213232242252262277287[Number of employees])</f>
        <v>0</v>
      </c>
      <c r="GV40" s="102"/>
      <c r="GW40" s="102"/>
      <c r="GX40" s="103"/>
      <c r="GY40">
        <f>SUBTOTAL(109,Table1214161718192023152224252627283233373839402134353642434445494147505458515510911011111311511912012112231160180181182183213232242252262277287[Hours worked])+4</f>
        <v>4</v>
      </c>
      <c r="HA40" s="119"/>
    </row>
    <row r="41" spans="1:209">
      <c r="A41" s="100">
        <v>45697</v>
      </c>
      <c r="B41" s="101">
        <v>32</v>
      </c>
      <c r="C41" s="101">
        <v>8</v>
      </c>
      <c r="D41" s="101">
        <v>0</v>
      </c>
      <c r="E41" s="101">
        <f>IF(AND(ISNUMBER(B41), ISNUMBER(C41)), B41 * C41 - D41, 0)+3</f>
        <v>259</v>
      </c>
      <c r="F41" s="101">
        <f>SUM(E$2:E41)</f>
        <v>8373</v>
      </c>
      <c r="J41" t="s">
        <v>384</v>
      </c>
      <c r="L41" s="102"/>
      <c r="M41" s="102"/>
      <c r="N41" s="103"/>
      <c r="O41" s="101">
        <f t="shared" si="8"/>
        <v>0</v>
      </c>
      <c r="R41" s="119"/>
      <c r="S41" s="119"/>
      <c r="T41" s="119"/>
      <c r="U41" s="119"/>
      <c r="V41" s="119"/>
      <c r="W41" s="119"/>
      <c r="X41" s="119"/>
      <c r="Z41" s="119"/>
      <c r="AA41" s="119"/>
      <c r="AB41" s="119"/>
      <c r="AC41" s="119"/>
      <c r="AD41" s="119"/>
      <c r="AE41" s="119"/>
      <c r="AF41" s="119"/>
      <c r="AH41" s="119"/>
      <c r="AI41" s="119"/>
      <c r="AJ41" s="119"/>
      <c r="AK41" s="119"/>
      <c r="AL41" s="119"/>
      <c r="AM41" s="119"/>
      <c r="AN41" s="119"/>
      <c r="AP41" s="119"/>
      <c r="AQ41" s="119"/>
      <c r="AR41" s="119"/>
      <c r="AS41" s="119"/>
      <c r="AT41" s="119"/>
      <c r="AU41" s="119"/>
      <c r="AV41" s="119"/>
      <c r="AX41" s="119"/>
      <c r="AY41" s="119"/>
      <c r="AZ41" s="119"/>
      <c r="BA41" s="119"/>
      <c r="BB41" s="119"/>
      <c r="BC41" s="119"/>
      <c r="BD41" s="119"/>
      <c r="BF41" s="119"/>
      <c r="BG41" s="119"/>
      <c r="BH41" s="119"/>
      <c r="BI41" s="119"/>
      <c r="BJ41" s="119"/>
      <c r="BK41" s="119"/>
      <c r="BL41" s="119"/>
      <c r="BM41" s="119"/>
      <c r="BN41" s="119"/>
      <c r="BO41" s="119"/>
      <c r="BP41" s="119"/>
      <c r="BQ41" s="119"/>
      <c r="BR41" s="119"/>
      <c r="BS41" s="119"/>
      <c r="BT41" s="119"/>
      <c r="BU41" s="119"/>
      <c r="BV41" s="119"/>
      <c r="BW41" s="119"/>
      <c r="BX41" s="119"/>
      <c r="BY41" s="119"/>
      <c r="BZ41" s="119"/>
      <c r="CA41" s="119"/>
      <c r="CB41" s="119"/>
      <c r="CC41" s="119"/>
      <c r="CD41" s="119"/>
      <c r="CE41" s="119"/>
      <c r="CF41" s="119"/>
      <c r="CG41" s="119"/>
      <c r="CH41" s="119"/>
      <c r="CI41" s="119"/>
      <c r="CJ41" s="119"/>
      <c r="CK41" s="119"/>
      <c r="CL41" s="119"/>
      <c r="CM41" s="119"/>
      <c r="CN41" s="119"/>
      <c r="CO41" s="119"/>
      <c r="CP41" s="119"/>
      <c r="CQ41" s="119"/>
      <c r="CR41" s="119"/>
      <c r="CS41" s="119"/>
      <c r="CT41" s="119"/>
      <c r="CU41" s="119"/>
      <c r="CV41" s="119"/>
      <c r="CW41" s="119"/>
      <c r="CX41" s="119"/>
      <c r="CY41" s="119"/>
      <c r="CZ41" s="119"/>
      <c r="DA41" s="119"/>
      <c r="DB41" s="119"/>
      <c r="DC41" s="119"/>
      <c r="DD41" s="119"/>
      <c r="DE41" s="119"/>
      <c r="DF41" s="119"/>
      <c r="DG41" s="119"/>
      <c r="DH41" s="119"/>
      <c r="DI41" s="119"/>
      <c r="DJ41" s="119"/>
      <c r="DK41" s="119"/>
      <c r="DL41" s="119"/>
      <c r="DM41" s="119"/>
      <c r="DN41" s="119"/>
      <c r="DO41" s="119"/>
      <c r="DP41" s="119"/>
      <c r="DQ41" s="119"/>
      <c r="DR41" s="119"/>
      <c r="DS41" s="119"/>
      <c r="DT41" s="119"/>
      <c r="DU41" s="119"/>
      <c r="DV41" s="119"/>
      <c r="DW41" s="119"/>
      <c r="DX41" s="119"/>
      <c r="DY41" s="119"/>
      <c r="DZ41" s="119"/>
      <c r="EA41" s="119"/>
      <c r="EB41" s="119"/>
      <c r="EC41" s="119"/>
      <c r="ED41" s="119"/>
      <c r="EE41" s="119"/>
      <c r="EF41" s="119"/>
      <c r="EG41" s="119"/>
      <c r="EH41" s="119"/>
      <c r="EI41" s="119"/>
      <c r="EJ41" s="119"/>
      <c r="EK41" s="119"/>
      <c r="EL41" s="119"/>
      <c r="EM41" s="119"/>
      <c r="EN41" s="119"/>
      <c r="EO41" s="119"/>
      <c r="EP41" s="119"/>
      <c r="EQ41" s="119"/>
      <c r="ER41" s="119"/>
      <c r="ES41" s="119"/>
      <c r="ET41" s="119"/>
      <c r="EU41" s="119"/>
      <c r="EV41" s="119"/>
      <c r="EW41" s="119"/>
      <c r="EX41" s="119"/>
      <c r="EY41" s="119"/>
      <c r="EZ41" s="119"/>
      <c r="FA41" s="119"/>
      <c r="FB41" s="119"/>
      <c r="FC41" s="119"/>
      <c r="FD41" s="119"/>
      <c r="FE41" s="119"/>
      <c r="FF41" s="119"/>
      <c r="FG41" s="119"/>
      <c r="FH41" s="119"/>
      <c r="FI41" s="119"/>
      <c r="FJ41" s="119"/>
      <c r="FK41" s="119"/>
      <c r="FL41" s="119"/>
      <c r="FM41" s="119"/>
      <c r="FN41" s="119"/>
      <c r="FO41" s="119"/>
      <c r="FP41" s="119"/>
      <c r="FQ41" s="119"/>
      <c r="FR41" s="119"/>
      <c r="FS41" s="119"/>
      <c r="FT41" s="119"/>
      <c r="FU41" s="119"/>
      <c r="FV41" s="119"/>
      <c r="FW41" s="119"/>
      <c r="FX41" s="119"/>
      <c r="FY41" s="119"/>
      <c r="FZ41" s="119"/>
      <c r="GA41" s="119"/>
      <c r="GB41" s="119"/>
      <c r="GC41" s="119"/>
      <c r="GD41" s="119"/>
      <c r="GE41" s="119"/>
      <c r="GF41" s="119"/>
      <c r="GG41" s="119"/>
      <c r="GH41" s="119"/>
      <c r="GI41" s="119"/>
      <c r="GJ41" s="119"/>
      <c r="GK41" s="119"/>
      <c r="GL41" s="119"/>
      <c r="GM41" s="119"/>
      <c r="GN41" s="119"/>
      <c r="GO41" s="119"/>
      <c r="GP41" s="119"/>
      <c r="GQ41" s="119"/>
      <c r="GR41" s="119"/>
      <c r="GS41" s="119"/>
      <c r="GT41" s="119"/>
      <c r="GU41" s="119"/>
      <c r="GV41" s="119"/>
      <c r="GW41" s="119"/>
      <c r="GX41" s="119"/>
      <c r="GY41" s="119"/>
      <c r="GZ41" s="119"/>
      <c r="HA41" s="119"/>
    </row>
    <row r="42" spans="1:209">
      <c r="A42" s="100">
        <v>45698</v>
      </c>
      <c r="B42" s="101">
        <v>32</v>
      </c>
      <c r="C42" s="101">
        <v>8</v>
      </c>
      <c r="D42" s="101">
        <v>0</v>
      </c>
      <c r="E42" s="101">
        <f>IF(AND(ISNUMBER(B42), ISNUMBER(C42)), B42 * C42 - D42, 0)+3</f>
        <v>259</v>
      </c>
      <c r="F42" s="101">
        <f>SUM(E$2:E42)</f>
        <v>8632</v>
      </c>
      <c r="K42">
        <f>SUBTOTAL(109,Table1214161718[Number of employees])</f>
        <v>24</v>
      </c>
      <c r="L42" s="102"/>
      <c r="M42" s="102"/>
      <c r="N42" s="103"/>
      <c r="O42">
        <f>O40+O39+O38+O37+O36</f>
        <v>195.00000000000003</v>
      </c>
      <c r="R42" s="119"/>
      <c r="S42" s="119"/>
      <c r="T42" s="119"/>
      <c r="U42" s="119"/>
      <c r="V42" s="119"/>
      <c r="W42" s="119"/>
      <c r="X42" s="119"/>
      <c r="Z42" s="119"/>
      <c r="AA42" s="119"/>
      <c r="AB42" s="119"/>
      <c r="AC42" s="119"/>
      <c r="AD42" s="119"/>
      <c r="AE42" s="119"/>
      <c r="AF42" s="119"/>
      <c r="AH42" s="119"/>
      <c r="AI42" s="119"/>
      <c r="AJ42" s="119"/>
      <c r="AK42" s="119"/>
      <c r="AL42" s="119"/>
      <c r="AM42" s="119"/>
      <c r="AN42" s="119"/>
      <c r="AP42" s="119"/>
      <c r="AQ42" s="119"/>
      <c r="AR42" s="119"/>
      <c r="AS42" s="119"/>
      <c r="AT42" s="119"/>
      <c r="AU42" s="119"/>
      <c r="AV42" s="119"/>
      <c r="AX42" s="119"/>
      <c r="AY42" s="119"/>
      <c r="AZ42" s="119"/>
      <c r="BA42" s="119"/>
      <c r="BB42" s="119"/>
      <c r="BC42" s="119"/>
      <c r="BD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row>
    <row r="43" spans="1:209">
      <c r="A43" s="100">
        <v>45699</v>
      </c>
      <c r="B43" s="101">
        <v>32</v>
      </c>
      <c r="C43" s="101">
        <v>8</v>
      </c>
      <c r="D43" s="101">
        <v>0</v>
      </c>
      <c r="E43" s="101">
        <f>IF(AND(ISNUMBER(B43), ISNUMBER(C43)), B43 * C43 - D43, 0)+3</f>
        <v>259</v>
      </c>
      <c r="F43" s="101">
        <f>SUM(E$2:E43)</f>
        <v>8891</v>
      </c>
      <c r="J43" s="119"/>
      <c r="K43" s="119"/>
      <c r="L43" s="119"/>
      <c r="M43" s="119"/>
      <c r="N43" s="119"/>
      <c r="O43" s="119"/>
      <c r="P43" s="119"/>
      <c r="R43" s="119"/>
      <c r="S43" s="119"/>
      <c r="T43" s="119"/>
      <c r="U43" s="119"/>
      <c r="V43" s="119"/>
      <c r="W43" s="119"/>
      <c r="X43" s="119"/>
      <c r="Z43" s="119"/>
      <c r="AA43" s="119"/>
      <c r="AB43" s="119"/>
      <c r="AC43" s="119"/>
      <c r="AD43" s="119"/>
      <c r="AE43" s="119"/>
      <c r="AF43" s="119"/>
      <c r="AH43" s="119"/>
      <c r="AI43" s="119"/>
      <c r="AJ43" s="119"/>
      <c r="AK43" s="119"/>
      <c r="AL43" s="119"/>
      <c r="AM43" s="119"/>
      <c r="AN43" s="119"/>
      <c r="AP43" s="119"/>
      <c r="AQ43" s="119"/>
      <c r="AR43" s="119"/>
      <c r="AS43" s="119"/>
      <c r="AT43" s="119"/>
      <c r="AU43" s="119"/>
      <c r="AV43" s="119"/>
      <c r="AX43" s="119"/>
      <c r="AY43" s="119"/>
      <c r="AZ43" s="119"/>
      <c r="BA43" s="119"/>
      <c r="BB43" s="119"/>
      <c r="BC43" s="119"/>
      <c r="BD43" s="119"/>
      <c r="BF43" s="119"/>
      <c r="BG43" s="119"/>
      <c r="BH43" s="119"/>
      <c r="BI43" s="119"/>
      <c r="BJ43" s="119"/>
      <c r="BK43" s="119"/>
      <c r="BL43" s="119"/>
      <c r="BM43" s="119"/>
      <c r="BN43" s="119"/>
      <c r="BO43" s="119"/>
      <c r="BP43" s="119"/>
      <c r="BQ43" s="119"/>
      <c r="BR43" s="119"/>
      <c r="BS43" s="119"/>
      <c r="BT43" s="119"/>
      <c r="BU43" s="119"/>
      <c r="BV43" s="119"/>
      <c r="BW43" s="119"/>
      <c r="BX43" s="119"/>
      <c r="BY43" s="119"/>
      <c r="BZ43" s="119"/>
      <c r="CA43" s="119"/>
      <c r="CB43" s="119"/>
      <c r="CC43" s="119"/>
      <c r="CD43" s="119"/>
      <c r="CE43" s="119"/>
      <c r="CF43" s="119"/>
      <c r="CG43" s="119"/>
      <c r="CH43" s="119"/>
      <c r="CI43" s="119"/>
      <c r="CJ43" s="119"/>
      <c r="CK43" s="119"/>
      <c r="CL43" s="119"/>
      <c r="CM43" s="119"/>
      <c r="CN43" s="119"/>
      <c r="CO43" s="119"/>
      <c r="CP43" s="119"/>
      <c r="CQ43" s="119"/>
      <c r="CR43" s="119"/>
      <c r="CS43" s="119"/>
      <c r="CT43" s="119"/>
      <c r="CU43" s="119"/>
      <c r="CV43" s="119"/>
      <c r="CW43" s="119"/>
      <c r="CX43" s="119"/>
      <c r="CY43" s="119"/>
      <c r="CZ43" s="119"/>
      <c r="DA43" s="119"/>
      <c r="DB43" s="119"/>
      <c r="DC43" s="119"/>
      <c r="DD43" s="119"/>
      <c r="DE43" s="119"/>
      <c r="DF43" s="119"/>
      <c r="DG43" s="119"/>
      <c r="DH43" s="119"/>
      <c r="DI43" s="119"/>
      <c r="DJ43" s="119"/>
      <c r="DK43" s="119"/>
      <c r="DL43" s="119"/>
      <c r="DM43" s="119"/>
      <c r="DN43" s="119"/>
      <c r="DO43" s="119"/>
      <c r="DP43" s="119"/>
      <c r="DQ43" s="119"/>
      <c r="DR43" s="119"/>
      <c r="DS43" s="119"/>
      <c r="DT43" s="119"/>
      <c r="DU43" s="119"/>
      <c r="DV43" s="119"/>
      <c r="DW43" s="119"/>
      <c r="DX43" s="119"/>
      <c r="DY43" s="119"/>
      <c r="DZ43" s="119"/>
      <c r="EA43" s="119"/>
      <c r="EB43" s="119"/>
      <c r="EC43" s="119"/>
      <c r="ED43" s="119"/>
      <c r="EE43" s="119"/>
      <c r="EF43" s="119"/>
      <c r="EG43" s="119"/>
      <c r="EH43" s="119"/>
      <c r="EI43" s="119"/>
      <c r="EJ43" s="119"/>
      <c r="EK43" s="119"/>
      <c r="EL43" s="119"/>
      <c r="EM43" s="119"/>
      <c r="EN43" s="119"/>
      <c r="EO43" s="119"/>
      <c r="EP43" s="119"/>
      <c r="EQ43" s="119"/>
      <c r="ER43" s="119"/>
      <c r="ES43" s="119"/>
      <c r="ET43" s="119"/>
      <c r="EU43" s="119"/>
      <c r="EV43" s="119"/>
      <c r="EW43" s="119"/>
      <c r="EX43" s="119"/>
      <c r="EY43" s="119"/>
      <c r="EZ43" s="119"/>
      <c r="FA43" s="119"/>
      <c r="FB43" s="119"/>
      <c r="FC43" s="119"/>
      <c r="FD43" s="119"/>
      <c r="FE43" s="119"/>
      <c r="FF43" s="119"/>
      <c r="FG43" s="119"/>
      <c r="FH43" s="119"/>
      <c r="FI43" s="119"/>
      <c r="FJ43" s="119"/>
      <c r="FK43" s="119"/>
      <c r="FL43" s="119"/>
      <c r="FM43" s="119"/>
      <c r="FN43" s="119"/>
      <c r="FO43" s="119"/>
      <c r="FP43" s="119"/>
      <c r="FQ43" s="119"/>
      <c r="FR43" s="119"/>
      <c r="FS43" s="119"/>
      <c r="FT43" s="119"/>
      <c r="FU43" s="119"/>
      <c r="FV43" s="119"/>
      <c r="FW43" s="119"/>
      <c r="FX43" s="119"/>
      <c r="FY43" s="119"/>
      <c r="FZ43" s="119"/>
      <c r="GA43" s="119"/>
      <c r="GB43" s="119"/>
      <c r="GC43" s="119"/>
      <c r="GD43" s="119"/>
      <c r="GE43" s="119"/>
      <c r="GF43" s="119"/>
      <c r="GG43" s="119"/>
      <c r="GH43" s="119"/>
      <c r="GI43" s="119"/>
      <c r="GJ43" s="119"/>
      <c r="GK43" s="119"/>
      <c r="GL43" s="119"/>
      <c r="GM43" s="119"/>
      <c r="GN43" s="119"/>
      <c r="GO43" s="119"/>
      <c r="GP43" s="119"/>
      <c r="GQ43" s="119"/>
      <c r="GR43" s="119"/>
      <c r="GS43" s="119"/>
      <c r="GT43" s="119"/>
      <c r="GU43" s="119"/>
      <c r="GV43" s="119"/>
      <c r="GW43" s="119"/>
      <c r="GX43" s="119"/>
      <c r="GY43" s="119"/>
      <c r="GZ43" s="119"/>
      <c r="HA43" s="119"/>
    </row>
    <row r="44" spans="1:209" ht="36.65" customHeight="1">
      <c r="A44" s="100">
        <v>45700</v>
      </c>
      <c r="B44" s="101">
        <v>31</v>
      </c>
      <c r="C44" s="101">
        <v>8</v>
      </c>
      <c r="D44" s="101">
        <v>0</v>
      </c>
      <c r="E44" s="101">
        <f>IF(AND(ISNUMBER(B44), ISNUMBER(C44)), B44 * C44 - D44, 0)+3</f>
        <v>251</v>
      </c>
      <c r="F44" s="101">
        <f>SUM(E$2:E44)</f>
        <v>9142</v>
      </c>
      <c r="J44" s="107" t="s">
        <v>54</v>
      </c>
      <c r="K44" s="107" t="s">
        <v>513</v>
      </c>
      <c r="L44" s="107" t="s">
        <v>509</v>
      </c>
      <c r="M44" s="107" t="s">
        <v>510</v>
      </c>
      <c r="N44" s="107" t="s">
        <v>511</v>
      </c>
      <c r="O44" s="107" t="s">
        <v>512</v>
      </c>
      <c r="R44" s="107" t="s">
        <v>54</v>
      </c>
      <c r="S44" s="107" t="s">
        <v>513</v>
      </c>
      <c r="T44" s="107" t="s">
        <v>509</v>
      </c>
      <c r="U44" s="107" t="s">
        <v>510</v>
      </c>
      <c r="V44" s="107" t="s">
        <v>511</v>
      </c>
      <c r="W44" s="107" t="s">
        <v>512</v>
      </c>
      <c r="Z44" s="107" t="s">
        <v>54</v>
      </c>
      <c r="AA44" s="107" t="s">
        <v>513</v>
      </c>
      <c r="AB44" s="107" t="s">
        <v>509</v>
      </c>
      <c r="AC44" s="107" t="s">
        <v>510</v>
      </c>
      <c r="AD44" s="107" t="s">
        <v>511</v>
      </c>
      <c r="AE44" s="107" t="s">
        <v>512</v>
      </c>
      <c r="AH44" s="107" t="s">
        <v>54</v>
      </c>
      <c r="AI44" s="107" t="s">
        <v>513</v>
      </c>
      <c r="AJ44" s="107" t="s">
        <v>509</v>
      </c>
      <c r="AK44" s="107" t="s">
        <v>510</v>
      </c>
      <c r="AL44" s="107" t="s">
        <v>511</v>
      </c>
      <c r="AM44" s="107" t="s">
        <v>512</v>
      </c>
      <c r="AP44" s="107" t="s">
        <v>54</v>
      </c>
      <c r="AQ44" s="107" t="s">
        <v>513</v>
      </c>
      <c r="AR44" s="107" t="s">
        <v>509</v>
      </c>
      <c r="AS44" s="107" t="s">
        <v>510</v>
      </c>
      <c r="AT44" s="107" t="s">
        <v>511</v>
      </c>
      <c r="AU44" s="107" t="s">
        <v>512</v>
      </c>
      <c r="AX44" s="107" t="s">
        <v>54</v>
      </c>
      <c r="AY44" s="107" t="s">
        <v>513</v>
      </c>
      <c r="AZ44" s="107" t="s">
        <v>509</v>
      </c>
      <c r="BA44" s="107" t="s">
        <v>510</v>
      </c>
      <c r="BB44" s="107" t="s">
        <v>511</v>
      </c>
      <c r="BC44" s="107" t="s">
        <v>512</v>
      </c>
      <c r="BF44" s="107" t="s">
        <v>54</v>
      </c>
      <c r="BG44" s="107" t="s">
        <v>513</v>
      </c>
      <c r="BH44" s="107" t="s">
        <v>509</v>
      </c>
      <c r="BI44" s="107" t="s">
        <v>510</v>
      </c>
      <c r="BJ44" s="107" t="s">
        <v>511</v>
      </c>
      <c r="BK44" s="107" t="s">
        <v>512</v>
      </c>
      <c r="BM44" s="119"/>
      <c r="BN44" s="107" t="s">
        <v>54</v>
      </c>
      <c r="BO44" s="107" t="s">
        <v>513</v>
      </c>
      <c r="BP44" s="107" t="s">
        <v>509</v>
      </c>
      <c r="BQ44" s="107" t="s">
        <v>510</v>
      </c>
      <c r="BR44" s="107" t="s">
        <v>511</v>
      </c>
      <c r="BS44" s="107" t="s">
        <v>512</v>
      </c>
      <c r="BU44" s="119"/>
      <c r="BV44" s="107" t="s">
        <v>54</v>
      </c>
      <c r="BW44" s="107" t="s">
        <v>513</v>
      </c>
      <c r="BX44" s="107" t="s">
        <v>509</v>
      </c>
      <c r="BY44" s="107" t="s">
        <v>510</v>
      </c>
      <c r="BZ44" s="107" t="s">
        <v>511</v>
      </c>
      <c r="CA44" s="107" t="s">
        <v>512</v>
      </c>
      <c r="CC44" s="119"/>
      <c r="CD44" s="107" t="s">
        <v>54</v>
      </c>
      <c r="CE44" s="107" t="s">
        <v>513</v>
      </c>
      <c r="CF44" s="107" t="s">
        <v>509</v>
      </c>
      <c r="CG44" s="107" t="s">
        <v>510</v>
      </c>
      <c r="CH44" s="107" t="s">
        <v>511</v>
      </c>
      <c r="CI44" s="107" t="s">
        <v>512</v>
      </c>
      <c r="CK44" s="119"/>
      <c r="CL44" s="107" t="s">
        <v>54</v>
      </c>
      <c r="CM44" s="107" t="s">
        <v>513</v>
      </c>
      <c r="CN44" s="107" t="s">
        <v>509</v>
      </c>
      <c r="CO44" s="107" t="s">
        <v>510</v>
      </c>
      <c r="CP44" s="107" t="s">
        <v>511</v>
      </c>
      <c r="CQ44" s="107" t="s">
        <v>512</v>
      </c>
      <c r="CS44" s="119"/>
      <c r="CT44" s="107" t="s">
        <v>54</v>
      </c>
      <c r="CU44" s="107" t="s">
        <v>513</v>
      </c>
      <c r="CV44" s="107" t="s">
        <v>509</v>
      </c>
      <c r="CW44" s="107" t="s">
        <v>510</v>
      </c>
      <c r="CX44" s="107" t="s">
        <v>511</v>
      </c>
      <c r="CY44" s="107" t="s">
        <v>512</v>
      </c>
      <c r="DA44" s="119"/>
      <c r="DB44" s="107" t="s">
        <v>54</v>
      </c>
      <c r="DC44" s="107" t="s">
        <v>513</v>
      </c>
      <c r="DD44" s="107" t="s">
        <v>509</v>
      </c>
      <c r="DE44" s="107" t="s">
        <v>510</v>
      </c>
      <c r="DF44" s="107" t="s">
        <v>511</v>
      </c>
      <c r="DG44" s="107" t="s">
        <v>512</v>
      </c>
      <c r="DI44" s="119"/>
      <c r="DJ44" s="107" t="s">
        <v>54</v>
      </c>
      <c r="DK44" s="107" t="s">
        <v>513</v>
      </c>
      <c r="DL44" s="107" t="s">
        <v>509</v>
      </c>
      <c r="DM44" s="107" t="s">
        <v>510</v>
      </c>
      <c r="DN44" s="107" t="s">
        <v>511</v>
      </c>
      <c r="DO44" s="107" t="s">
        <v>512</v>
      </c>
      <c r="DQ44" s="119"/>
      <c r="DR44" s="107" t="s">
        <v>54</v>
      </c>
      <c r="DS44" s="107" t="s">
        <v>513</v>
      </c>
      <c r="DT44" s="107" t="s">
        <v>509</v>
      </c>
      <c r="DU44" s="107" t="s">
        <v>510</v>
      </c>
      <c r="DV44" s="107" t="s">
        <v>511</v>
      </c>
      <c r="DW44" s="107" t="s">
        <v>512</v>
      </c>
      <c r="DY44" s="119"/>
      <c r="DZ44" s="107" t="s">
        <v>54</v>
      </c>
      <c r="EA44" s="107" t="s">
        <v>513</v>
      </c>
      <c r="EB44" s="107" t="s">
        <v>509</v>
      </c>
      <c r="EC44" s="107" t="s">
        <v>510</v>
      </c>
      <c r="ED44" s="107" t="s">
        <v>511</v>
      </c>
      <c r="EE44" s="107" t="s">
        <v>512</v>
      </c>
      <c r="EG44" s="119"/>
      <c r="EH44" s="107" t="s">
        <v>54</v>
      </c>
      <c r="EI44" s="107" t="s">
        <v>513</v>
      </c>
      <c r="EJ44" s="107" t="s">
        <v>509</v>
      </c>
      <c r="EK44" s="107" t="s">
        <v>510</v>
      </c>
      <c r="EL44" s="107" t="s">
        <v>511</v>
      </c>
      <c r="EM44" s="107" t="s">
        <v>512</v>
      </c>
      <c r="EO44" s="119"/>
      <c r="EP44" s="107" t="s">
        <v>54</v>
      </c>
      <c r="EQ44" s="107" t="s">
        <v>513</v>
      </c>
      <c r="ER44" s="107" t="s">
        <v>509</v>
      </c>
      <c r="ES44" s="107" t="s">
        <v>510</v>
      </c>
      <c r="ET44" s="107" t="s">
        <v>511</v>
      </c>
      <c r="EU44" s="107" t="s">
        <v>512</v>
      </c>
      <c r="EW44" s="119"/>
      <c r="EX44" s="107" t="s">
        <v>54</v>
      </c>
      <c r="EY44" s="107" t="s">
        <v>513</v>
      </c>
      <c r="EZ44" s="107" t="s">
        <v>509</v>
      </c>
      <c r="FA44" s="107" t="s">
        <v>510</v>
      </c>
      <c r="FB44" s="107" t="s">
        <v>511</v>
      </c>
      <c r="FC44" s="107" t="s">
        <v>512</v>
      </c>
      <c r="FE44" s="119"/>
      <c r="FF44" s="107" t="s">
        <v>54</v>
      </c>
      <c r="FG44" s="107" t="s">
        <v>513</v>
      </c>
      <c r="FH44" s="107" t="s">
        <v>509</v>
      </c>
      <c r="FI44" s="107" t="s">
        <v>510</v>
      </c>
      <c r="FJ44" s="107" t="s">
        <v>511</v>
      </c>
      <c r="FK44" s="107" t="s">
        <v>512</v>
      </c>
      <c r="FM44" s="119"/>
      <c r="FN44" s="107" t="s">
        <v>54</v>
      </c>
      <c r="FO44" s="107" t="s">
        <v>513</v>
      </c>
      <c r="FP44" s="107" t="s">
        <v>509</v>
      </c>
      <c r="FQ44" s="107" t="s">
        <v>510</v>
      </c>
      <c r="FR44" s="107" t="s">
        <v>511</v>
      </c>
      <c r="FS44" s="107" t="s">
        <v>512</v>
      </c>
      <c r="FU44" s="119"/>
      <c r="FV44" s="107" t="s">
        <v>54</v>
      </c>
      <c r="FW44" s="107" t="s">
        <v>513</v>
      </c>
      <c r="FX44" s="107" t="s">
        <v>509</v>
      </c>
      <c r="FY44" s="107" t="s">
        <v>510</v>
      </c>
      <c r="FZ44" s="107" t="s">
        <v>511</v>
      </c>
      <c r="GA44" s="107" t="s">
        <v>512</v>
      </c>
      <c r="GC44" s="119"/>
      <c r="GD44" s="107" t="s">
        <v>54</v>
      </c>
      <c r="GE44" s="107" t="s">
        <v>513</v>
      </c>
      <c r="GF44" s="107" t="s">
        <v>509</v>
      </c>
      <c r="GG44" s="107" t="s">
        <v>510</v>
      </c>
      <c r="GH44" s="107" t="s">
        <v>511</v>
      </c>
      <c r="GI44" s="107" t="s">
        <v>512</v>
      </c>
      <c r="GK44" s="119"/>
      <c r="GL44" s="107" t="s">
        <v>54</v>
      </c>
      <c r="GM44" s="107" t="s">
        <v>513</v>
      </c>
      <c r="GN44" s="107" t="s">
        <v>509</v>
      </c>
      <c r="GO44" s="107" t="s">
        <v>510</v>
      </c>
      <c r="GP44" s="107" t="s">
        <v>511</v>
      </c>
      <c r="GQ44" s="107" t="s">
        <v>512</v>
      </c>
      <c r="GS44" s="119"/>
      <c r="GT44" s="107" t="s">
        <v>54</v>
      </c>
      <c r="GU44" s="107" t="s">
        <v>513</v>
      </c>
      <c r="GV44" s="107" t="s">
        <v>509</v>
      </c>
      <c r="GW44" s="107" t="s">
        <v>510</v>
      </c>
      <c r="GX44" s="107" t="s">
        <v>511</v>
      </c>
      <c r="GY44" s="107" t="s">
        <v>512</v>
      </c>
      <c r="HA44" s="119"/>
    </row>
    <row r="45" spans="1:209">
      <c r="A45" s="100">
        <v>45701</v>
      </c>
      <c r="B45" s="101">
        <v>31</v>
      </c>
      <c r="C45" s="101">
        <v>8</v>
      </c>
      <c r="D45" s="101">
        <v>0</v>
      </c>
      <c r="E45" s="101">
        <f>IF(AND(ISNUMBER(B45), ISNUMBER(C45)), B45 * C45 - D45, 0)</f>
        <v>248</v>
      </c>
      <c r="F45" s="101">
        <f>SUM(E$2:E45)</f>
        <v>9390</v>
      </c>
      <c r="J45" t="s">
        <v>444</v>
      </c>
      <c r="K45">
        <v>22</v>
      </c>
      <c r="L45" s="102">
        <v>0.29166666666666669</v>
      </c>
      <c r="M45" s="102">
        <v>0.66666666666666663</v>
      </c>
      <c r="N45" s="103">
        <v>1</v>
      </c>
      <c r="O45">
        <f t="shared" ref="O45:O50" si="9" xml:space="preserve"> K45 * ( ((M45 - L45) * 24 ) - N45 )</f>
        <v>175.99999999999997</v>
      </c>
      <c r="P45" s="108">
        <v>45809</v>
      </c>
      <c r="R45" t="s">
        <v>444</v>
      </c>
      <c r="S45">
        <v>26</v>
      </c>
      <c r="T45" s="102">
        <v>0.29166666666666669</v>
      </c>
      <c r="U45" s="102">
        <v>0.66666666666666663</v>
      </c>
      <c r="V45" s="103">
        <v>1</v>
      </c>
      <c r="W45">
        <f xml:space="preserve"> S45 * ( ((U45 - T45) * 24 ) - V45 )</f>
        <v>207.99999999999994</v>
      </c>
      <c r="X45" s="108" t="s">
        <v>538</v>
      </c>
      <c r="Z45" t="s">
        <v>444</v>
      </c>
      <c r="AB45" s="102">
        <v>0.29166666666666669</v>
      </c>
      <c r="AC45" s="102">
        <v>0.66666666666666663</v>
      </c>
      <c r="AD45" s="103">
        <v>1</v>
      </c>
      <c r="AE45">
        <f xml:space="preserve"> AA45 * ( ((AC45 - AB45) * 24 ) - AD45 )</f>
        <v>0</v>
      </c>
      <c r="AF45" s="108" t="s">
        <v>683</v>
      </c>
      <c r="AH45" t="s">
        <v>444</v>
      </c>
      <c r="AI45">
        <v>29</v>
      </c>
      <c r="AJ45" s="102">
        <v>0.29166666666666669</v>
      </c>
      <c r="AK45" s="102">
        <v>0.66666666666666663</v>
      </c>
      <c r="AL45" s="103">
        <v>1</v>
      </c>
      <c r="AM45">
        <f xml:space="preserve"> AI45 * ( ((AK45 - AJ45) * 24 ) - AL45 )</f>
        <v>231.99999999999994</v>
      </c>
      <c r="AN45" s="108">
        <v>45779</v>
      </c>
      <c r="AP45" t="s">
        <v>444</v>
      </c>
      <c r="AQ45">
        <v>5</v>
      </c>
      <c r="AR45" s="102">
        <v>0.33333333333333331</v>
      </c>
      <c r="AS45" s="102">
        <v>0.70833333333333337</v>
      </c>
      <c r="AT45" s="103">
        <v>1</v>
      </c>
      <c r="AU45">
        <f xml:space="preserve"> AQ45 * ( ((AS45 - AR45) * 24 ) - AT45 )</f>
        <v>40.000000000000007</v>
      </c>
      <c r="AV45" s="108" t="s">
        <v>738</v>
      </c>
      <c r="AX45" t="s">
        <v>444</v>
      </c>
      <c r="AY45">
        <v>4</v>
      </c>
      <c r="AZ45" s="102">
        <v>0.29166666666666669</v>
      </c>
      <c r="BA45" s="102">
        <v>0.66666666666666663</v>
      </c>
      <c r="BB45" s="103">
        <v>1</v>
      </c>
      <c r="BC45">
        <f xml:space="preserve"> AY45 * ( ((BA45 - AZ45) * 24 ) - BB45 )</f>
        <v>31.999999999999993</v>
      </c>
      <c r="BD45" s="108" t="s">
        <v>748</v>
      </c>
      <c r="BF45" t="s">
        <v>444</v>
      </c>
      <c r="BG45">
        <v>1</v>
      </c>
      <c r="BH45" s="102">
        <v>0.375</v>
      </c>
      <c r="BI45" s="102">
        <v>0.625</v>
      </c>
      <c r="BJ45" s="103">
        <v>1</v>
      </c>
      <c r="BK45">
        <f xml:space="preserve"> BG45 * ( ((BI45 - BH45) * 24 ) - BJ45 )</f>
        <v>5</v>
      </c>
      <c r="BL45" s="108">
        <v>45722</v>
      </c>
      <c r="BM45" s="119"/>
      <c r="BN45" t="s">
        <v>444</v>
      </c>
      <c r="BP45" s="102">
        <v>0.375</v>
      </c>
      <c r="BQ45" s="102">
        <v>0.625</v>
      </c>
      <c r="BR45" s="103">
        <v>1</v>
      </c>
      <c r="BS45">
        <f xml:space="preserve"> BO45 * ( ((BQ45 - BP45) * 24 ) - BR45 )</f>
        <v>0</v>
      </c>
      <c r="BT45" s="108">
        <v>45732</v>
      </c>
      <c r="BU45" s="119"/>
      <c r="BV45" t="s">
        <v>444</v>
      </c>
      <c r="BX45" s="102">
        <v>0.375</v>
      </c>
      <c r="BY45" s="102">
        <v>0.625</v>
      </c>
      <c r="BZ45" s="103">
        <v>1</v>
      </c>
      <c r="CA45">
        <f xml:space="preserve"> BW45 * ( ((BY45 - BX45) * 24 ) - BZ45 )</f>
        <v>0</v>
      </c>
      <c r="CB45" s="108" t="s">
        <v>888</v>
      </c>
      <c r="CC45" s="119"/>
      <c r="CD45" t="s">
        <v>444</v>
      </c>
      <c r="CE45">
        <v>4</v>
      </c>
      <c r="CF45" s="102">
        <v>0.29166666666666669</v>
      </c>
      <c r="CG45" s="102">
        <v>0.66666666666666663</v>
      </c>
      <c r="CH45" s="103">
        <v>1</v>
      </c>
      <c r="CI45">
        <f xml:space="preserve"> CE45 * ( ((CG45 - CF45) * 24 ) - CH45 )</f>
        <v>31.999999999999993</v>
      </c>
      <c r="CJ45" s="108">
        <v>45812</v>
      </c>
      <c r="CK45" s="119"/>
      <c r="CL45" t="s">
        <v>444</v>
      </c>
      <c r="CM45">
        <v>8</v>
      </c>
      <c r="CN45" s="102">
        <v>0.29166666666666669</v>
      </c>
      <c r="CO45" s="102">
        <v>0.66666666666666663</v>
      </c>
      <c r="CP45" s="103">
        <v>1</v>
      </c>
      <c r="CQ45">
        <f xml:space="preserve"> CM45 * ( ((CO45 - CN45) * 24 ) - CP45 )</f>
        <v>63.999999999999986</v>
      </c>
      <c r="CR45" s="108" t="s">
        <v>917</v>
      </c>
      <c r="CS45" s="119"/>
      <c r="CT45" t="s">
        <v>444</v>
      </c>
      <c r="CU45">
        <v>17</v>
      </c>
      <c r="CV45" s="102">
        <v>0.29166666666666669</v>
      </c>
      <c r="CW45" s="102">
        <v>0.66666666666666663</v>
      </c>
      <c r="CX45" s="103">
        <v>1</v>
      </c>
      <c r="CY45">
        <f xml:space="preserve"> CU45 * ( ((CW45 - CV45) * 24 ) - CX45 )</f>
        <v>135.99999999999997</v>
      </c>
      <c r="CZ45" s="108" t="s">
        <v>927</v>
      </c>
      <c r="DA45" s="119"/>
      <c r="DB45" t="s">
        <v>444</v>
      </c>
      <c r="DC45">
        <v>14</v>
      </c>
      <c r="DD45" s="102">
        <v>0.29166666666666669</v>
      </c>
      <c r="DE45" s="102">
        <v>0.66666666666666663</v>
      </c>
      <c r="DF45" s="103">
        <v>1</v>
      </c>
      <c r="DG45">
        <f xml:space="preserve"> DC45 * ( ((DE45 - DD45) * 24 ) - DF45 )</f>
        <v>111.99999999999997</v>
      </c>
      <c r="DH45" s="108">
        <v>45813</v>
      </c>
      <c r="DI45" s="119"/>
      <c r="DJ45" t="s">
        <v>444</v>
      </c>
      <c r="DK45">
        <v>0</v>
      </c>
      <c r="DL45" s="102">
        <v>0.29166666666666669</v>
      </c>
      <c r="DM45" s="102">
        <v>0.66666666666666663</v>
      </c>
      <c r="DN45" s="103">
        <v>1</v>
      </c>
      <c r="DO45">
        <f xml:space="preserve"> DK45 * ( ((DM45 - DL45) * 24 ) - DN45 )</f>
        <v>0</v>
      </c>
      <c r="DP45" s="108" t="s">
        <v>1533</v>
      </c>
      <c r="DQ45" s="119"/>
      <c r="DR45" t="s">
        <v>444</v>
      </c>
      <c r="DS45">
        <v>21</v>
      </c>
      <c r="DT45" s="102">
        <v>0.29166666666666669</v>
      </c>
      <c r="DU45" s="102">
        <v>0.66666666666666663</v>
      </c>
      <c r="DV45" s="103">
        <v>1</v>
      </c>
      <c r="DW45">
        <f xml:space="preserve"> DS45 * ( ((DU45 - DT45) * 24 ) - DV45 )</f>
        <v>167.99999999999997</v>
      </c>
      <c r="DX45" s="108" t="s">
        <v>1543</v>
      </c>
      <c r="DY45" s="119"/>
      <c r="DZ45" t="s">
        <v>444</v>
      </c>
      <c r="EB45" s="102">
        <v>0.29166666666666669</v>
      </c>
      <c r="EC45" s="102">
        <v>0.66666666666666663</v>
      </c>
      <c r="ED45" s="103">
        <v>1</v>
      </c>
      <c r="EE45">
        <f xml:space="preserve"> EA45 * ( ((EC45 - EB45) * 24 ) - ED45 )</f>
        <v>0</v>
      </c>
      <c r="EF45" s="108">
        <v>45783</v>
      </c>
      <c r="EG45" s="119"/>
      <c r="EH45" t="s">
        <v>444</v>
      </c>
      <c r="EI45">
        <v>19</v>
      </c>
      <c r="EJ45" s="102">
        <v>0.29166666666666669</v>
      </c>
      <c r="EK45" s="102">
        <v>0.66666666666666663</v>
      </c>
      <c r="EL45" s="103">
        <v>1</v>
      </c>
      <c r="EM45">
        <f xml:space="preserve"> EI45 * ( ((EK45 - EJ45) * 24 ) - EL45 )</f>
        <v>151.99999999999997</v>
      </c>
      <c r="EN45" s="108" t="s">
        <v>1551</v>
      </c>
      <c r="EO45" s="119"/>
      <c r="EP45" t="s">
        <v>444</v>
      </c>
      <c r="EQ45">
        <v>23</v>
      </c>
      <c r="ER45" s="102">
        <v>0.29166666666666669</v>
      </c>
      <c r="ES45" s="102">
        <v>0.66666666666666663</v>
      </c>
      <c r="ET45" s="103">
        <v>1</v>
      </c>
      <c r="EU45">
        <f xml:space="preserve"> EQ45 * ( ((ES45 - ER45) * 24 ) - ET45 )</f>
        <v>183.99999999999997</v>
      </c>
      <c r="EV45" s="108" t="s">
        <v>1561</v>
      </c>
      <c r="EW45" s="119"/>
      <c r="EX45" t="s">
        <v>444</v>
      </c>
      <c r="EY45">
        <v>4</v>
      </c>
      <c r="EZ45" s="102">
        <v>0.29166666666666669</v>
      </c>
      <c r="FA45" s="102">
        <v>0.66666666666666663</v>
      </c>
      <c r="FB45" s="103">
        <v>1</v>
      </c>
      <c r="FC45">
        <f xml:space="preserve"> EY45 * ( ((FA45 - EZ45) * 24 ) - FB45 )</f>
        <v>31.999999999999993</v>
      </c>
      <c r="FD45" s="108">
        <v>45784</v>
      </c>
      <c r="FE45" s="119"/>
      <c r="FF45" t="s">
        <v>444</v>
      </c>
      <c r="FG45">
        <v>5</v>
      </c>
      <c r="FH45" s="102">
        <v>0.29166666666666669</v>
      </c>
      <c r="FI45" s="102">
        <v>0.66666666666666663</v>
      </c>
      <c r="FJ45" s="103">
        <v>1</v>
      </c>
      <c r="FK45">
        <f xml:space="preserve"> FG45 * ( ((FI45 - FH45) * 24 ) - FJ45 )</f>
        <v>39.999999999999993</v>
      </c>
      <c r="FL45" s="108" t="s">
        <v>1569</v>
      </c>
      <c r="FM45" s="119"/>
      <c r="FN45" t="s">
        <v>444</v>
      </c>
      <c r="FP45" s="102">
        <v>0.29166666666666669</v>
      </c>
      <c r="FQ45" s="102">
        <v>0.66666666666666663</v>
      </c>
      <c r="FR45" s="103">
        <v>1</v>
      </c>
      <c r="FS45">
        <f xml:space="preserve"> FO45 * ( ((FQ45 - FP45) * 24 ) - FR45 )</f>
        <v>0</v>
      </c>
      <c r="FT45" s="108" t="s">
        <v>1579</v>
      </c>
      <c r="FU45" s="119"/>
      <c r="FV45" t="s">
        <v>444</v>
      </c>
      <c r="FW45">
        <v>5</v>
      </c>
      <c r="FX45" s="102">
        <v>0.29166666666666669</v>
      </c>
      <c r="FY45" s="102">
        <v>0.66666666666666663</v>
      </c>
      <c r="FZ45" s="103">
        <v>1</v>
      </c>
      <c r="GA45">
        <f xml:space="preserve"> FW45 * ( ((FY45 - FX45) * 24 ) - FZ45 )</f>
        <v>39.999999999999993</v>
      </c>
      <c r="GB45" s="108">
        <v>45755</v>
      </c>
      <c r="GC45" s="119"/>
      <c r="GD45" t="s">
        <v>444</v>
      </c>
      <c r="GF45" s="102">
        <v>0.29166666666666669</v>
      </c>
      <c r="GG45" s="102">
        <v>0.66666666666666663</v>
      </c>
      <c r="GH45" s="103">
        <v>1</v>
      </c>
      <c r="GI45">
        <f xml:space="preserve"> GE45 * ( ((GG45 - GF45) * 24 ) - GH45 )</f>
        <v>0</v>
      </c>
      <c r="GJ45" s="108" t="s">
        <v>1599</v>
      </c>
      <c r="GK45" s="119"/>
      <c r="GL45" t="s">
        <v>444</v>
      </c>
      <c r="GM45">
        <v>1</v>
      </c>
      <c r="GN45" s="102">
        <v>0.29166666666666669</v>
      </c>
      <c r="GO45" s="102">
        <v>0.72916666666666663</v>
      </c>
      <c r="GP45" s="103">
        <v>1</v>
      </c>
      <c r="GQ45">
        <f xml:space="preserve"> GM45 * ( ((GO45 - GN45) * 24 ) - GP45 )</f>
        <v>9.4999999999999982</v>
      </c>
      <c r="GR45" s="108" t="s">
        <v>1609</v>
      </c>
      <c r="GS45" s="119"/>
      <c r="GT45" t="s">
        <v>444</v>
      </c>
      <c r="GV45" s="102">
        <v>0.29166666666666669</v>
      </c>
      <c r="GW45" s="102">
        <v>0.72916666666666663</v>
      </c>
      <c r="GX45" s="103">
        <v>1</v>
      </c>
      <c r="GY45">
        <f xml:space="preserve"> GU45 * ( ((GW45 - GV45) * 24 ) - GX45 )</f>
        <v>0</v>
      </c>
      <c r="GZ45" s="108">
        <v>45725</v>
      </c>
      <c r="HA45" s="119"/>
    </row>
    <row r="46" spans="1:209">
      <c r="A46" s="100">
        <v>45702</v>
      </c>
      <c r="B46" s="101">
        <v>0</v>
      </c>
      <c r="C46" s="101">
        <v>8</v>
      </c>
      <c r="D46" s="101">
        <v>0</v>
      </c>
      <c r="E46" s="101">
        <f>IF(AND(ISNUMBER(B46), ISNUMBER(C46)), B46 * C46 - D46, 0)</f>
        <v>0</v>
      </c>
      <c r="F46" s="101">
        <f>SUM(E$2:E46)</f>
        <v>9390</v>
      </c>
      <c r="J46" t="s">
        <v>514</v>
      </c>
      <c r="K46">
        <v>0</v>
      </c>
      <c r="L46" s="102">
        <v>0.33333333333333331</v>
      </c>
      <c r="M46" s="102">
        <v>0.70833333333333337</v>
      </c>
      <c r="N46" s="103">
        <v>1</v>
      </c>
      <c r="O46">
        <f t="shared" si="9"/>
        <v>0</v>
      </c>
      <c r="R46" t="s">
        <v>514</v>
      </c>
      <c r="S46">
        <v>0</v>
      </c>
      <c r="T46" s="102">
        <v>0.33333333333333331</v>
      </c>
      <c r="U46" s="102">
        <v>0.70833333333333337</v>
      </c>
      <c r="V46" s="103">
        <v>1</v>
      </c>
      <c r="W46">
        <f xml:space="preserve"> S46 * ( ((U46 - T46) * 24 ) - V46 )</f>
        <v>0</v>
      </c>
      <c r="Z46" t="s">
        <v>514</v>
      </c>
      <c r="AA46">
        <v>27</v>
      </c>
      <c r="AB46" s="102">
        <v>0.33333333333333331</v>
      </c>
      <c r="AC46" s="102">
        <v>0.70833333333333337</v>
      </c>
      <c r="AD46" s="103">
        <v>1</v>
      </c>
      <c r="AE46">
        <f xml:space="preserve"> AA46 * ( ((AC46 - AB46) * 24 ) - AD46 )</f>
        <v>216.00000000000006</v>
      </c>
      <c r="AH46" t="s">
        <v>514</v>
      </c>
      <c r="AJ46" s="102">
        <v>0.33333333333333331</v>
      </c>
      <c r="AK46" s="102">
        <v>0.70833333333333337</v>
      </c>
      <c r="AL46" s="103">
        <v>1</v>
      </c>
      <c r="AM46">
        <f xml:space="preserve"> AI46 * ( ((AK46 - AJ46) * 24 ) - AL46 )</f>
        <v>0</v>
      </c>
      <c r="AP46" t="s">
        <v>514</v>
      </c>
      <c r="AQ46">
        <v>21</v>
      </c>
      <c r="AR46" s="102">
        <v>0.29166666666666669</v>
      </c>
      <c r="AS46" s="102">
        <v>0.75</v>
      </c>
      <c r="AT46" s="103">
        <v>1</v>
      </c>
      <c r="AU46">
        <f xml:space="preserve"> AQ46 * ( ((AS46 - AR46) * 24 ) - AT46 )</f>
        <v>210</v>
      </c>
      <c r="AX46" t="s">
        <v>514</v>
      </c>
      <c r="AY46">
        <v>24</v>
      </c>
      <c r="AZ46" s="102">
        <v>0.29166666666666669</v>
      </c>
      <c r="BA46" s="102">
        <v>0.75</v>
      </c>
      <c r="BB46" s="103">
        <v>1</v>
      </c>
      <c r="BC46">
        <f xml:space="preserve"> AY46 * ( ((BA46 - AZ46) * 24 ) - BB46 )</f>
        <v>240</v>
      </c>
      <c r="BF46" t="s">
        <v>514</v>
      </c>
      <c r="BG46">
        <v>2</v>
      </c>
      <c r="BH46" s="102">
        <v>0.54166666666666663</v>
      </c>
      <c r="BI46" s="102">
        <v>0.91666666666666663</v>
      </c>
      <c r="BJ46" s="103">
        <v>1</v>
      </c>
      <c r="BK46">
        <f xml:space="preserve"> BG46 * ( ((BI46 - BH46) * 24 ) - BJ46 )</f>
        <v>16</v>
      </c>
      <c r="BM46" s="119"/>
      <c r="BN46" t="s">
        <v>514</v>
      </c>
      <c r="BO46">
        <v>2</v>
      </c>
      <c r="BP46" s="102">
        <v>0.54166666666666663</v>
      </c>
      <c r="BQ46" s="102">
        <v>0.91666666666666663</v>
      </c>
      <c r="BR46" s="103">
        <v>1</v>
      </c>
      <c r="BS46">
        <f xml:space="preserve"> BO46 * ( ((BQ46 - BP46) * 24 ) - BR46 )</f>
        <v>16</v>
      </c>
      <c r="BU46" s="119"/>
      <c r="BV46" t="s">
        <v>514</v>
      </c>
      <c r="BW46">
        <v>2</v>
      </c>
      <c r="BX46" s="102">
        <v>0.54166666666666663</v>
      </c>
      <c r="BY46" s="102">
        <v>0.91666666666666663</v>
      </c>
      <c r="BZ46" s="103">
        <v>1</v>
      </c>
      <c r="CA46">
        <f xml:space="preserve"> BW46 * ( ((BY46 - BX46) * 24 ) - BZ46 )</f>
        <v>16</v>
      </c>
      <c r="CC46" s="119"/>
      <c r="CD46" t="s">
        <v>514</v>
      </c>
      <c r="CE46">
        <v>21</v>
      </c>
      <c r="CF46" s="102">
        <v>0.29166666666666669</v>
      </c>
      <c r="CG46" s="102">
        <v>0.75</v>
      </c>
      <c r="CH46" s="103">
        <v>1</v>
      </c>
      <c r="CI46">
        <f xml:space="preserve"> CE46 * ( ((CG46 - CF46) * 24 ) - CH46 )</f>
        <v>210</v>
      </c>
      <c r="CK46" s="119"/>
      <c r="CL46" t="s">
        <v>514</v>
      </c>
      <c r="CM46">
        <v>17</v>
      </c>
      <c r="CN46" s="102">
        <v>0.29166666666666669</v>
      </c>
      <c r="CO46" s="102">
        <v>0.75</v>
      </c>
      <c r="CP46" s="103">
        <v>1</v>
      </c>
      <c r="CQ46">
        <f xml:space="preserve"> CM46 * ( ((CO46 - CN46) * 24 ) - CP46 )</f>
        <v>170</v>
      </c>
      <c r="CS46" s="119"/>
      <c r="CT46" t="s">
        <v>514</v>
      </c>
      <c r="CV46" s="102">
        <v>0.29166666666666669</v>
      </c>
      <c r="CW46" s="102">
        <v>0.75</v>
      </c>
      <c r="CX46" s="103">
        <v>1</v>
      </c>
      <c r="CY46">
        <f xml:space="preserve"> CU46 * ( ((CW46 - CV46) * 24 ) - CX46 )</f>
        <v>0</v>
      </c>
      <c r="DA46" s="119"/>
      <c r="DB46" t="s">
        <v>514</v>
      </c>
      <c r="DC46">
        <v>9</v>
      </c>
      <c r="DD46" s="102">
        <v>0.29166666666666669</v>
      </c>
      <c r="DE46" s="102">
        <v>0.75</v>
      </c>
      <c r="DF46" s="103">
        <v>1</v>
      </c>
      <c r="DG46">
        <f xml:space="preserve"> DC46 * ( ((DE46 - DD46) * 24 ) - DF46 )</f>
        <v>90</v>
      </c>
      <c r="DI46" s="119"/>
      <c r="DJ46" t="s">
        <v>514</v>
      </c>
      <c r="DK46">
        <v>0</v>
      </c>
      <c r="DL46" s="102">
        <v>0.29166666666666669</v>
      </c>
      <c r="DM46" s="102">
        <v>0.75</v>
      </c>
      <c r="DN46" s="103">
        <v>1</v>
      </c>
      <c r="DO46">
        <f xml:space="preserve"> DK46 * ( ((DM46 - DL46) * 24 ) - DN46 )</f>
        <v>0</v>
      </c>
      <c r="DQ46" s="119"/>
      <c r="DR46" t="s">
        <v>514</v>
      </c>
      <c r="DT46" s="102">
        <v>0.29166666666666669</v>
      </c>
      <c r="DU46" s="102">
        <v>0.75</v>
      </c>
      <c r="DV46" s="103">
        <v>1</v>
      </c>
      <c r="DW46">
        <f xml:space="preserve"> DS46 * ( ((DU46 - DT46) * 24 ) - DV46 )</f>
        <v>0</v>
      </c>
      <c r="DY46" s="119"/>
      <c r="DZ46" t="s">
        <v>514</v>
      </c>
      <c r="EB46" s="102">
        <v>0.29166666666666669</v>
      </c>
      <c r="EC46" s="102">
        <v>0.75</v>
      </c>
      <c r="ED46" s="103">
        <v>1</v>
      </c>
      <c r="EE46">
        <f xml:space="preserve"> EA46 * ( ((EC46 - EB46) * 24 ) - ED46 )</f>
        <v>0</v>
      </c>
      <c r="EG46" s="119"/>
      <c r="EH46" t="s">
        <v>514</v>
      </c>
      <c r="EJ46" s="102">
        <v>0.29166666666666669</v>
      </c>
      <c r="EK46" s="102">
        <v>0.75</v>
      </c>
      <c r="EL46" s="103">
        <v>1</v>
      </c>
      <c r="EM46">
        <f xml:space="preserve"> EI46 * ( ((EK46 - EJ46) * 24 ) - EL46 )</f>
        <v>0</v>
      </c>
      <c r="EO46" s="119"/>
      <c r="EP46" t="s">
        <v>514</v>
      </c>
      <c r="ER46" s="102">
        <v>0.375</v>
      </c>
      <c r="ES46" s="102">
        <v>0.75</v>
      </c>
      <c r="ET46" s="103">
        <v>1</v>
      </c>
      <c r="EU46">
        <f xml:space="preserve"> EQ46 * ( ((ES46 - ER46) * 24 ) - ET46 )</f>
        <v>0</v>
      </c>
      <c r="EW46" s="119"/>
      <c r="EX46" t="s">
        <v>514</v>
      </c>
      <c r="EY46">
        <v>17</v>
      </c>
      <c r="EZ46" s="102">
        <v>0.375</v>
      </c>
      <c r="FA46" s="102">
        <v>0.75</v>
      </c>
      <c r="FB46" s="103">
        <v>1</v>
      </c>
      <c r="FC46">
        <f xml:space="preserve"> EY46 * ( ((FA46 - EZ46) * 24 ) - FB46 )</f>
        <v>136</v>
      </c>
      <c r="FE46" s="119"/>
      <c r="FF46" t="s">
        <v>514</v>
      </c>
      <c r="FG46">
        <v>17</v>
      </c>
      <c r="FH46" s="102">
        <v>0.375</v>
      </c>
      <c r="FI46" s="102">
        <v>0.75</v>
      </c>
      <c r="FJ46" s="103">
        <v>1</v>
      </c>
      <c r="FK46">
        <f xml:space="preserve"> FG46 * ( ((FI46 - FH46) * 24 ) - FJ46 )</f>
        <v>136</v>
      </c>
      <c r="FM46" s="119"/>
      <c r="FN46" t="s">
        <v>514</v>
      </c>
      <c r="FP46" s="102">
        <v>0.375</v>
      </c>
      <c r="FQ46" s="102">
        <v>0.75</v>
      </c>
      <c r="FR46" s="103">
        <v>1</v>
      </c>
      <c r="FS46">
        <f xml:space="preserve"> FO46 * ( ((FQ46 - FP46) * 24 ) - FR46 )</f>
        <v>0</v>
      </c>
      <c r="FU46" s="119"/>
      <c r="FV46" t="s">
        <v>514</v>
      </c>
      <c r="FW46">
        <v>16</v>
      </c>
      <c r="FX46" s="102">
        <v>0.375</v>
      </c>
      <c r="FY46" s="102">
        <v>0.75</v>
      </c>
      <c r="FZ46" s="103">
        <v>1</v>
      </c>
      <c r="GA46">
        <f xml:space="preserve"> FW46 * ( ((FY46 - FX46) * 24 ) - FZ46 )</f>
        <v>128</v>
      </c>
      <c r="GC46" s="119"/>
      <c r="GD46" t="s">
        <v>514</v>
      </c>
      <c r="GF46" s="102">
        <v>0.375</v>
      </c>
      <c r="GG46" s="102">
        <v>0.75</v>
      </c>
      <c r="GH46" s="103">
        <v>1</v>
      </c>
      <c r="GI46">
        <f xml:space="preserve"> GE46 * ( ((GG46 - GF46) * 24 ) - GH46 )</f>
        <v>0</v>
      </c>
      <c r="GK46" s="119"/>
      <c r="GL46" t="s">
        <v>514</v>
      </c>
      <c r="GN46" s="102">
        <v>4.1666666666666664E-2</v>
      </c>
      <c r="GO46" s="102">
        <v>0.54166666666666663</v>
      </c>
      <c r="GP46" s="103">
        <v>1</v>
      </c>
      <c r="GQ46">
        <f xml:space="preserve"> GM46 * ( ((GO46 - GN46) * 24 ) - GP46 )</f>
        <v>0</v>
      </c>
      <c r="GS46" s="119"/>
      <c r="GT46" t="s">
        <v>514</v>
      </c>
      <c r="GV46" s="102">
        <v>4.1666666666666664E-2</v>
      </c>
      <c r="GW46" s="102">
        <v>0.54166666666666663</v>
      </c>
      <c r="GX46" s="103">
        <v>1</v>
      </c>
      <c r="GY46">
        <f xml:space="preserve"> GU46 * ( ((GW46 - GV46) * 24 ) - GX46 )</f>
        <v>0</v>
      </c>
      <c r="HA46" s="119"/>
    </row>
    <row r="47" spans="1:209">
      <c r="A47" s="100">
        <v>45703</v>
      </c>
      <c r="B47" s="101">
        <v>29</v>
      </c>
      <c r="C47" s="101">
        <v>8</v>
      </c>
      <c r="D47" s="101">
        <v>0</v>
      </c>
      <c r="E47" s="101">
        <f>IF(AND(ISNUMBER(B47), ISNUMBER(C47)), B47 * C47 - D47, 0)+49</f>
        <v>281</v>
      </c>
      <c r="F47" s="101">
        <f>SUM(E$2:E47)</f>
        <v>9671</v>
      </c>
      <c r="J47" t="s">
        <v>515</v>
      </c>
      <c r="K47">
        <v>2</v>
      </c>
      <c r="L47" s="102">
        <v>0.58333333333333337</v>
      </c>
      <c r="M47" s="102">
        <v>0.95833333333333337</v>
      </c>
      <c r="N47" s="103">
        <v>1</v>
      </c>
      <c r="O47">
        <f t="shared" si="9"/>
        <v>16</v>
      </c>
      <c r="R47" t="s">
        <v>515</v>
      </c>
      <c r="S47">
        <v>2</v>
      </c>
      <c r="T47" s="102">
        <v>0.58333333333333337</v>
      </c>
      <c r="U47" s="102">
        <v>0.95833333333333337</v>
      </c>
      <c r="V47" s="103">
        <v>1</v>
      </c>
      <c r="W47">
        <f xml:space="preserve"> S47 * ( ((U47 - T47) * 24 ) - V47 )</f>
        <v>16</v>
      </c>
      <c r="Z47" t="s">
        <v>515</v>
      </c>
      <c r="AA47">
        <v>2</v>
      </c>
      <c r="AB47" s="102">
        <v>0.58333333333333337</v>
      </c>
      <c r="AC47" s="102">
        <v>0.95833333333333337</v>
      </c>
      <c r="AD47" s="103">
        <v>1</v>
      </c>
      <c r="AE47">
        <f xml:space="preserve"> AA47 * ( ((AC47 - AB47) * 24 ) - AD47 )</f>
        <v>16</v>
      </c>
      <c r="AH47" t="s">
        <v>515</v>
      </c>
      <c r="AI47">
        <v>2</v>
      </c>
      <c r="AJ47" s="102">
        <v>0.58333333333333337</v>
      </c>
      <c r="AK47" s="102">
        <v>0.95833333333333337</v>
      </c>
      <c r="AL47" s="103">
        <v>1</v>
      </c>
      <c r="AM47">
        <f xml:space="preserve"> AI47 * ( ((AK47 - AJ47) * 24 ) - AL47 )</f>
        <v>16</v>
      </c>
      <c r="AP47" t="s">
        <v>515</v>
      </c>
      <c r="AQ47">
        <v>2</v>
      </c>
      <c r="AR47" s="102">
        <v>0.5</v>
      </c>
      <c r="AS47" s="122">
        <v>0.95833333333333337</v>
      </c>
      <c r="AT47" s="103">
        <v>1</v>
      </c>
      <c r="AU47">
        <f xml:space="preserve"> AQ47 * ( ((AS47 - AR47) * 24 ) - AT47 )</f>
        <v>20</v>
      </c>
      <c r="AX47" t="s">
        <v>515</v>
      </c>
      <c r="AY47">
        <v>2</v>
      </c>
      <c r="AZ47" s="102">
        <v>0.54166666666666663</v>
      </c>
      <c r="BA47" s="102">
        <v>0.95833333333333337</v>
      </c>
      <c r="BB47" s="103">
        <v>1</v>
      </c>
      <c r="BC47">
        <f xml:space="preserve"> AY47 * ( ((BA47 - AZ47) * 24 ) - BB47 )</f>
        <v>18.000000000000004</v>
      </c>
      <c r="BF47" t="s">
        <v>515</v>
      </c>
      <c r="BG47">
        <v>25</v>
      </c>
      <c r="BH47" s="102">
        <v>0.375</v>
      </c>
      <c r="BI47" s="102">
        <v>0.70833333333333337</v>
      </c>
      <c r="BJ47" s="103">
        <v>1</v>
      </c>
      <c r="BK47">
        <f xml:space="preserve"> BG47 * ( ((BI47 - BH47) * 24 ) - BJ47 )</f>
        <v>175</v>
      </c>
      <c r="BM47" s="119"/>
      <c r="BN47" t="s">
        <v>515</v>
      </c>
      <c r="BO47">
        <v>28</v>
      </c>
      <c r="BP47" s="102">
        <v>0.375</v>
      </c>
      <c r="BQ47" s="102">
        <v>0.70833333333333337</v>
      </c>
      <c r="BR47" s="103">
        <v>1</v>
      </c>
      <c r="BS47">
        <f xml:space="preserve"> BO47 * ( ((BQ47 - BP47) * 24 ) - BR47 )</f>
        <v>196</v>
      </c>
      <c r="BU47" s="119"/>
      <c r="BV47" t="s">
        <v>515</v>
      </c>
      <c r="BW47">
        <v>28</v>
      </c>
      <c r="BX47" s="102">
        <v>0.375</v>
      </c>
      <c r="BY47" s="102">
        <v>0.70833333333333337</v>
      </c>
      <c r="BZ47" s="103">
        <v>1</v>
      </c>
      <c r="CA47">
        <f xml:space="preserve"> BW47 * ( ((BY47 - BX47) * 24 ) - BZ47 )</f>
        <v>196</v>
      </c>
      <c r="CC47" s="119"/>
      <c r="CD47" t="s">
        <v>515</v>
      </c>
      <c r="CE47">
        <v>2</v>
      </c>
      <c r="CF47" s="102">
        <v>0.54166666666666663</v>
      </c>
      <c r="CG47" s="102">
        <v>0.95833333333333337</v>
      </c>
      <c r="CH47" s="103">
        <v>1</v>
      </c>
      <c r="CI47">
        <f xml:space="preserve"> CE47 * ( ((CG47 - CF47) * 24 ) - CH47 )</f>
        <v>18.000000000000004</v>
      </c>
      <c r="CK47" s="119"/>
      <c r="CL47" t="s">
        <v>515</v>
      </c>
      <c r="CM47">
        <v>2</v>
      </c>
      <c r="CN47" s="102">
        <v>0.5</v>
      </c>
      <c r="CO47" s="102">
        <v>0.95833333333333337</v>
      </c>
      <c r="CP47" s="103">
        <v>1</v>
      </c>
      <c r="CQ47">
        <f xml:space="preserve"> CM47 * ( ((CO47 - CN47) * 24 ) - CP47 )</f>
        <v>20</v>
      </c>
      <c r="CS47" s="119"/>
      <c r="CT47" t="s">
        <v>515</v>
      </c>
      <c r="CU47">
        <v>2</v>
      </c>
      <c r="CV47" s="102">
        <v>0.54166666666666663</v>
      </c>
      <c r="CW47" s="102">
        <v>0.95833333333333337</v>
      </c>
      <c r="CX47" s="103">
        <v>1</v>
      </c>
      <c r="CY47">
        <f xml:space="preserve"> CU47 * ( ((CW47 - CV47) * 24 ) - CX47 )</f>
        <v>18.000000000000004</v>
      </c>
      <c r="DA47" s="119"/>
      <c r="DB47" t="s">
        <v>515</v>
      </c>
      <c r="DC47">
        <v>2</v>
      </c>
      <c r="DD47" s="102">
        <v>0.5</v>
      </c>
      <c r="DE47" s="102">
        <v>0.95833333333333337</v>
      </c>
      <c r="DF47" s="103">
        <v>1</v>
      </c>
      <c r="DG47">
        <f xml:space="preserve"> DC47 * ( ((DE47 - DD47) * 24 ) - DF47 )</f>
        <v>20</v>
      </c>
      <c r="DI47" s="119"/>
      <c r="DJ47" t="s">
        <v>515</v>
      </c>
      <c r="DK47">
        <v>0</v>
      </c>
      <c r="DL47" s="102">
        <v>0.5</v>
      </c>
      <c r="DM47" s="102">
        <v>0.95833333333333337</v>
      </c>
      <c r="DN47" s="103">
        <v>1</v>
      </c>
      <c r="DO47">
        <f xml:space="preserve"> DK47 * ( ((DM47 - DL47) * 24 ) - DN47 )</f>
        <v>0</v>
      </c>
      <c r="DQ47" s="119"/>
      <c r="DR47" t="s">
        <v>515</v>
      </c>
      <c r="DS47">
        <v>2</v>
      </c>
      <c r="DT47" s="102">
        <v>0.5</v>
      </c>
      <c r="DU47" s="102">
        <v>0.95833333333333337</v>
      </c>
      <c r="DV47" s="103">
        <v>1</v>
      </c>
      <c r="DW47">
        <f xml:space="preserve"> DS47 * ( ((DU47 - DT47) * 24 ) - DV47 )</f>
        <v>20</v>
      </c>
      <c r="DY47" s="119"/>
      <c r="DZ47" t="s">
        <v>515</v>
      </c>
      <c r="EB47" s="102">
        <v>0.54166666666666663</v>
      </c>
      <c r="EC47" s="102">
        <v>0.95833333333333337</v>
      </c>
      <c r="ED47" s="103">
        <v>1</v>
      </c>
      <c r="EE47">
        <f xml:space="preserve"> EA47 * ( ((EC47 - EB47) * 24 ) - ED47 )</f>
        <v>0</v>
      </c>
      <c r="EG47" s="119"/>
      <c r="EH47" t="s">
        <v>515</v>
      </c>
      <c r="EI47">
        <v>1</v>
      </c>
      <c r="EJ47" s="102">
        <v>0.54166666666666663</v>
      </c>
      <c r="EK47" s="102">
        <v>0.95833333333333337</v>
      </c>
      <c r="EL47" s="103">
        <v>1</v>
      </c>
      <c r="EM47">
        <f xml:space="preserve"> EI47 * ( ((EK47 - EJ47) * 24 ) - EL47 )</f>
        <v>9.0000000000000018</v>
      </c>
      <c r="EO47" s="119"/>
      <c r="EP47" t="s">
        <v>515</v>
      </c>
      <c r="EQ47">
        <v>2</v>
      </c>
      <c r="ER47" s="102">
        <v>0.45833333333333331</v>
      </c>
      <c r="ES47" s="102">
        <v>0.95833333333333337</v>
      </c>
      <c r="ET47" s="103">
        <v>1</v>
      </c>
      <c r="EU47">
        <f xml:space="preserve"> EQ47 * ( ((ES47 - ER47) * 24 ) - ET47 )</f>
        <v>22</v>
      </c>
      <c r="EW47" s="119"/>
      <c r="EX47" t="s">
        <v>515</v>
      </c>
      <c r="EY47">
        <v>2</v>
      </c>
      <c r="EZ47" s="102">
        <v>0.45833333333333331</v>
      </c>
      <c r="FA47" s="102">
        <v>0.95833333333333337</v>
      </c>
      <c r="FB47" s="103">
        <v>1</v>
      </c>
      <c r="FC47">
        <f xml:space="preserve"> EY47 * ( ((FA47 - EZ47) * 24 ) - FB47 )</f>
        <v>22</v>
      </c>
      <c r="FE47" s="119"/>
      <c r="FF47" t="s">
        <v>515</v>
      </c>
      <c r="FG47">
        <v>2</v>
      </c>
      <c r="FH47" s="102">
        <v>8.3333333333333329E-2</v>
      </c>
      <c r="FI47" s="102">
        <v>0.58333333333333337</v>
      </c>
      <c r="FJ47" s="103">
        <v>1</v>
      </c>
      <c r="FK47">
        <f xml:space="preserve"> FG47 * ( ((FI47 - FH47) * 24 ) - FJ47 )</f>
        <v>22</v>
      </c>
      <c r="FM47" s="119"/>
      <c r="FN47" t="s">
        <v>515</v>
      </c>
      <c r="FO47">
        <v>2</v>
      </c>
      <c r="FP47" s="102">
        <v>0.5625</v>
      </c>
      <c r="FQ47" s="102">
        <v>0.6875</v>
      </c>
      <c r="FR47" s="103">
        <v>0</v>
      </c>
      <c r="FS47">
        <f xml:space="preserve"> FO47 * ( ((FQ47 - FP47) * 24 ) - FR47 )</f>
        <v>6</v>
      </c>
      <c r="FU47" s="119"/>
      <c r="FV47" t="s">
        <v>515</v>
      </c>
      <c r="FW47">
        <v>2</v>
      </c>
      <c r="FX47" s="102">
        <v>0.45833333333333331</v>
      </c>
      <c r="FY47" s="102">
        <v>0.95833333333333337</v>
      </c>
      <c r="FZ47" s="103">
        <v>0</v>
      </c>
      <c r="GA47">
        <f xml:space="preserve"> FW47 * ( ((FY47 - FX47) * 24 ) - FZ47 )</f>
        <v>24</v>
      </c>
      <c r="GC47" s="119"/>
      <c r="GD47" t="s">
        <v>515</v>
      </c>
      <c r="GE47">
        <v>23</v>
      </c>
      <c r="GF47" s="102">
        <v>0.25</v>
      </c>
      <c r="GG47" s="102">
        <v>0.75</v>
      </c>
      <c r="GH47" s="103">
        <v>1</v>
      </c>
      <c r="GI47">
        <f xml:space="preserve"> GE47 * ( ((GG47 - GF47) * 24 ) - GH47 )</f>
        <v>253</v>
      </c>
      <c r="GK47" s="119"/>
      <c r="GL47" t="s">
        <v>515</v>
      </c>
      <c r="GM47">
        <v>22</v>
      </c>
      <c r="GN47" s="102">
        <v>0.25</v>
      </c>
      <c r="GO47" s="102">
        <v>0.75</v>
      </c>
      <c r="GP47" s="103">
        <v>1</v>
      </c>
      <c r="GQ47">
        <f xml:space="preserve"> GM47 * ( ((GO47 - GN47) * 24 ) - GP47 )</f>
        <v>242</v>
      </c>
      <c r="GS47" s="119"/>
      <c r="GT47" t="s">
        <v>515</v>
      </c>
      <c r="GV47" s="102">
        <v>0.25</v>
      </c>
      <c r="GW47" s="102">
        <v>0.75</v>
      </c>
      <c r="GX47" s="103">
        <v>1</v>
      </c>
      <c r="GY47">
        <f xml:space="preserve"> GU47 * ( ((GW47 - GV47) * 24 ) - GX47 )</f>
        <v>0</v>
      </c>
      <c r="HA47" s="119"/>
    </row>
    <row r="48" spans="1:209">
      <c r="A48" s="100">
        <v>45704</v>
      </c>
      <c r="B48" s="101">
        <v>28</v>
      </c>
      <c r="C48" s="101">
        <v>8</v>
      </c>
      <c r="D48" s="101">
        <v>0</v>
      </c>
      <c r="E48" s="101">
        <f>IF(AND(ISNUMBER(B48), ISNUMBER(C48)), B48 * C48 - D48, 0)+47</f>
        <v>271</v>
      </c>
      <c r="F48" s="101">
        <f>SUM(E$2:E48)</f>
        <v>9942</v>
      </c>
      <c r="J48" t="s">
        <v>516</v>
      </c>
      <c r="K48">
        <v>1</v>
      </c>
      <c r="L48" s="102">
        <v>0.29166666666666669</v>
      </c>
      <c r="M48" s="102">
        <v>0.79166666666666663</v>
      </c>
      <c r="N48" s="103">
        <v>1</v>
      </c>
      <c r="O48">
        <f t="shared" si="9"/>
        <v>10.999999999999998</v>
      </c>
      <c r="R48" t="s">
        <v>441</v>
      </c>
      <c r="S48">
        <v>1</v>
      </c>
      <c r="T48" s="102">
        <v>0.29166666666666669</v>
      </c>
      <c r="U48" s="102">
        <v>0.79166666666666663</v>
      </c>
      <c r="V48" s="103">
        <v>1</v>
      </c>
      <c r="W48">
        <f xml:space="preserve"> S48 * ( ((U48 - T48) * 24 ) - V48 )</f>
        <v>10.999999999999998</v>
      </c>
      <c r="Z48" t="s">
        <v>441</v>
      </c>
      <c r="AA48">
        <v>1</v>
      </c>
      <c r="AB48" s="102">
        <v>0.29166666666666669</v>
      </c>
      <c r="AC48" s="102">
        <v>0.79166666666666663</v>
      </c>
      <c r="AD48" s="103">
        <v>1</v>
      </c>
      <c r="AE48">
        <f xml:space="preserve"> AA48 * ( ((AC48 - AB48) * 24 ) - AD48 )</f>
        <v>10.999999999999998</v>
      </c>
      <c r="AH48" t="s">
        <v>441</v>
      </c>
      <c r="AI48">
        <v>1</v>
      </c>
      <c r="AJ48" s="102">
        <v>0.29166666666666669</v>
      </c>
      <c r="AK48" s="102">
        <v>0.79166666666666663</v>
      </c>
      <c r="AL48" s="103">
        <v>1</v>
      </c>
      <c r="AM48">
        <f xml:space="preserve"> AI48 * ( ((AK48 - AJ48) * 24 ) - AL48 )</f>
        <v>10.999999999999998</v>
      </c>
      <c r="AP48" t="s">
        <v>441</v>
      </c>
      <c r="AQ48">
        <v>1</v>
      </c>
      <c r="AR48" s="102">
        <v>0.29166666666666669</v>
      </c>
      <c r="AS48" s="102">
        <v>0.79166666666666663</v>
      </c>
      <c r="AT48" s="103">
        <v>1</v>
      </c>
      <c r="AU48">
        <f xml:space="preserve"> AQ48 * ( ((AS48 - AR48) * 24 ) - AT48 )</f>
        <v>10.999999999999998</v>
      </c>
      <c r="AX48" t="s">
        <v>441</v>
      </c>
      <c r="AY48">
        <v>1</v>
      </c>
      <c r="AZ48" s="102">
        <v>0.29166666666666669</v>
      </c>
      <c r="BA48" s="102">
        <v>0.79166666666666663</v>
      </c>
      <c r="BB48" s="103">
        <v>1</v>
      </c>
      <c r="BC48">
        <f xml:space="preserve"> AY48 * ( ((BA48 - AZ48) * 24 ) - BB48 )</f>
        <v>10.999999999999998</v>
      </c>
      <c r="BF48" t="s">
        <v>516</v>
      </c>
      <c r="BH48" s="102">
        <v>0.29166666666666669</v>
      </c>
      <c r="BI48" s="102">
        <v>0.79166666666666663</v>
      </c>
      <c r="BJ48" s="103">
        <v>1</v>
      </c>
      <c r="BK48">
        <f xml:space="preserve"> BG48 * ( ((BI48 - BH48) * 24 ) - BJ48 )</f>
        <v>0</v>
      </c>
      <c r="BM48" s="119"/>
      <c r="BN48" t="s">
        <v>441</v>
      </c>
      <c r="BP48" s="102">
        <v>0.29166666666666669</v>
      </c>
      <c r="BQ48" s="102">
        <v>0.79166666666666663</v>
      </c>
      <c r="BR48" s="103">
        <v>1</v>
      </c>
      <c r="BS48">
        <f xml:space="preserve"> BO48 * ( ((BQ48 - BP48) * 24 ) - BR48 )</f>
        <v>0</v>
      </c>
      <c r="BU48" s="119"/>
      <c r="BV48" t="s">
        <v>441</v>
      </c>
      <c r="BX48" s="102">
        <v>0.29166666666666669</v>
      </c>
      <c r="BY48" s="102">
        <v>0.79166666666666663</v>
      </c>
      <c r="BZ48" s="103">
        <v>1</v>
      </c>
      <c r="CA48">
        <f xml:space="preserve"> BW48 * ( ((BY48 - BX48) * 24 ) - BZ48 )</f>
        <v>0</v>
      </c>
      <c r="CC48" s="119"/>
      <c r="CD48" t="s">
        <v>441</v>
      </c>
      <c r="CF48" s="102">
        <v>0.29166666666666669</v>
      </c>
      <c r="CG48" s="102">
        <v>0.79166666666666663</v>
      </c>
      <c r="CH48" s="103">
        <v>1</v>
      </c>
      <c r="CI48">
        <f xml:space="preserve"> CE48 * ( ((CG48 - CF48) * 24 ) - CH48 )</f>
        <v>0</v>
      </c>
      <c r="CK48" s="119"/>
      <c r="CL48" t="s">
        <v>441</v>
      </c>
      <c r="CN48" s="102">
        <v>0.29166666666666669</v>
      </c>
      <c r="CO48" s="102">
        <v>0.79166666666666663</v>
      </c>
      <c r="CP48" s="103">
        <v>1</v>
      </c>
      <c r="CQ48">
        <f xml:space="preserve"> CM48 * ( ((CO48 - CN48) * 24 ) - CP48 )</f>
        <v>0</v>
      </c>
      <c r="CS48" s="119"/>
      <c r="CT48" t="s">
        <v>441</v>
      </c>
      <c r="CV48" s="102">
        <v>0.29166666666666669</v>
      </c>
      <c r="CW48" s="102">
        <v>0.79166666666666663</v>
      </c>
      <c r="CX48" s="103">
        <v>1</v>
      </c>
      <c r="CY48">
        <f xml:space="preserve"> CU48 * ( ((CW48 - CV48) * 24 ) - CX48 )</f>
        <v>0</v>
      </c>
      <c r="DA48" s="119"/>
      <c r="DB48" t="s">
        <v>441</v>
      </c>
      <c r="DC48">
        <v>1</v>
      </c>
      <c r="DD48" s="102">
        <v>0.29166666666666669</v>
      </c>
      <c r="DE48" s="102">
        <v>0.79166666666666663</v>
      </c>
      <c r="DF48" s="103">
        <v>1</v>
      </c>
      <c r="DG48">
        <f xml:space="preserve"> DC48 * ( ((DE48 - DD48) * 24 ) - DF48 )</f>
        <v>10.999999999999998</v>
      </c>
      <c r="DI48" s="119"/>
      <c r="DJ48" t="s">
        <v>441</v>
      </c>
      <c r="DK48">
        <v>0</v>
      </c>
      <c r="DL48" s="102">
        <v>0.29166666666666669</v>
      </c>
      <c r="DM48" s="102">
        <v>0.79166666666666663</v>
      </c>
      <c r="DN48" s="103">
        <v>1</v>
      </c>
      <c r="DO48">
        <f xml:space="preserve"> DK48 * ( ((DM48 - DL48) * 24 ) - DN48 )</f>
        <v>0</v>
      </c>
      <c r="DQ48" s="119"/>
      <c r="DR48" t="s">
        <v>441</v>
      </c>
      <c r="DS48">
        <v>1</v>
      </c>
      <c r="DT48" s="102">
        <v>0.29166666666666669</v>
      </c>
      <c r="DU48" s="102">
        <v>0.79166666666666663</v>
      </c>
      <c r="DV48" s="103">
        <v>1</v>
      </c>
      <c r="DW48">
        <f xml:space="preserve"> DS48 * ( ((DU48 - DT48) * 24 ) - DV48 )</f>
        <v>10.999999999999998</v>
      </c>
      <c r="DY48" s="119"/>
      <c r="DZ48" t="s">
        <v>441</v>
      </c>
      <c r="EB48" s="102">
        <v>0.33333333333333331</v>
      </c>
      <c r="EC48" s="102">
        <v>0.79166666666666663</v>
      </c>
      <c r="ED48" s="103">
        <v>1</v>
      </c>
      <c r="EE48">
        <f xml:space="preserve"> EA48 * ( ((EC48 - EB48) * 24 ) - ED48 )</f>
        <v>0</v>
      </c>
      <c r="EG48" s="119"/>
      <c r="EH48" t="s">
        <v>441</v>
      </c>
      <c r="EI48">
        <v>1</v>
      </c>
      <c r="EJ48" s="102">
        <v>0.29166666666666669</v>
      </c>
      <c r="EK48" s="102">
        <v>0.79166666666666663</v>
      </c>
      <c r="EL48" s="103">
        <v>1</v>
      </c>
      <c r="EM48">
        <f xml:space="preserve"> EI48 * ( ((EK48 - EJ48) * 24 ) - EL48 )</f>
        <v>10.999999999999998</v>
      </c>
      <c r="EO48" s="119"/>
      <c r="EP48" t="s">
        <v>441</v>
      </c>
      <c r="EQ48">
        <v>1</v>
      </c>
      <c r="ER48" s="102">
        <v>0.33333333333333331</v>
      </c>
      <c r="ES48" s="102">
        <v>0.79166666666666663</v>
      </c>
      <c r="ET48" s="103">
        <v>1</v>
      </c>
      <c r="EU48">
        <f xml:space="preserve"> EQ48 * ( ((ES48 - ER48) * 24 ) - ET48 )</f>
        <v>10</v>
      </c>
      <c r="EW48" s="119"/>
      <c r="EX48" t="s">
        <v>441</v>
      </c>
      <c r="EY48">
        <v>1</v>
      </c>
      <c r="EZ48" s="102">
        <v>0.33333333333333331</v>
      </c>
      <c r="FA48" s="102">
        <v>0.79166666666666663</v>
      </c>
      <c r="FB48" s="103">
        <v>1</v>
      </c>
      <c r="FC48">
        <f xml:space="preserve"> EY48 * ( ((FA48 - EZ48) * 24 ) - FB48 )</f>
        <v>10</v>
      </c>
      <c r="FE48" s="119"/>
      <c r="FF48" t="s">
        <v>441</v>
      </c>
      <c r="FG48">
        <v>1</v>
      </c>
      <c r="FH48" s="102">
        <v>0.33333333333333331</v>
      </c>
      <c r="FI48" s="102">
        <v>0.79166666666666663</v>
      </c>
      <c r="FJ48" s="103">
        <v>1</v>
      </c>
      <c r="FK48">
        <f xml:space="preserve"> FG48 * ( ((FI48 - FH48) * 24 ) - FJ48 )</f>
        <v>10</v>
      </c>
      <c r="FM48" s="119"/>
      <c r="FN48" t="s">
        <v>441</v>
      </c>
      <c r="FP48" s="102">
        <v>0.33333333333333331</v>
      </c>
      <c r="FQ48" s="102">
        <v>0.79166666666666663</v>
      </c>
      <c r="FR48" s="103">
        <v>1</v>
      </c>
      <c r="FS48">
        <f xml:space="preserve"> FO48 * ( ((FQ48 - FP48) * 24 ) - FR48 )</f>
        <v>0</v>
      </c>
      <c r="FU48" s="119"/>
      <c r="FV48" t="s">
        <v>441</v>
      </c>
      <c r="FW48">
        <v>1</v>
      </c>
      <c r="FX48" s="102">
        <v>0.33333333333333331</v>
      </c>
      <c r="FY48" s="102">
        <v>0.79166666666666663</v>
      </c>
      <c r="FZ48" s="103">
        <v>1</v>
      </c>
      <c r="GA48">
        <f xml:space="preserve"> FW48 * ( ((FY48 - FX48) * 24 ) - FZ48 )</f>
        <v>10</v>
      </c>
      <c r="GC48" s="119"/>
      <c r="GD48" t="s">
        <v>441</v>
      </c>
      <c r="GE48">
        <v>1</v>
      </c>
      <c r="GF48" s="102">
        <v>0.20833333333333334</v>
      </c>
      <c r="GG48" s="102">
        <v>0.75</v>
      </c>
      <c r="GH48" s="103">
        <v>1</v>
      </c>
      <c r="GI48">
        <f xml:space="preserve"> GE48 * ( ((GG48 - GF48) * 24 ) - GH48 )</f>
        <v>12</v>
      </c>
      <c r="GK48" s="119"/>
      <c r="GL48" t="s">
        <v>441</v>
      </c>
      <c r="GM48">
        <v>1</v>
      </c>
      <c r="GN48" s="102">
        <v>0.20833333333333334</v>
      </c>
      <c r="GO48" s="102">
        <v>0.79166666666666663</v>
      </c>
      <c r="GP48" s="103">
        <v>1</v>
      </c>
      <c r="GQ48">
        <f xml:space="preserve"> GM48 * ( ((GO48 - GN48) * 24 ) - GP48 )</f>
        <v>12.999999999999998</v>
      </c>
      <c r="GS48" s="119"/>
      <c r="GT48" t="s">
        <v>441</v>
      </c>
      <c r="GV48" s="102">
        <v>0.20833333333333334</v>
      </c>
      <c r="GW48" s="102">
        <v>0.79166666666666663</v>
      </c>
      <c r="GX48" s="103">
        <v>1</v>
      </c>
      <c r="GY48">
        <f xml:space="preserve"> GU48 * ( ((GW48 - GV48) * 24 ) - GX48 )</f>
        <v>0</v>
      </c>
      <c r="HA48" s="119"/>
    </row>
    <row r="49" spans="1:209">
      <c r="A49" s="100">
        <v>45705</v>
      </c>
      <c r="B49" s="101">
        <v>30</v>
      </c>
      <c r="C49" s="101">
        <v>8</v>
      </c>
      <c r="D49" s="101">
        <v>0</v>
      </c>
      <c r="E49" s="101">
        <f>IF(AND(ISNUMBER(B49), ISNUMBER(C49)), B49 * C49 - D49, 0)+47</f>
        <v>287</v>
      </c>
      <c r="F49" s="101">
        <f>SUM(E$2:E49)</f>
        <v>10229</v>
      </c>
      <c r="J49" t="s">
        <v>441</v>
      </c>
      <c r="K49">
        <v>1</v>
      </c>
      <c r="L49" s="102">
        <v>0.27083333333333331</v>
      </c>
      <c r="M49" s="102">
        <v>0.64583333333333337</v>
      </c>
      <c r="N49" s="103">
        <v>1</v>
      </c>
      <c r="O49">
        <f t="shared" si="9"/>
        <v>8.0000000000000018</v>
      </c>
      <c r="S49">
        <f>SUBTOTAL(109,Table121416171819202315222425262728[Number of employees])</f>
        <v>29</v>
      </c>
      <c r="T49" s="102"/>
      <c r="U49" s="102"/>
      <c r="V49" s="103"/>
      <c r="W49">
        <f>SUBTOTAL(109,Table121416171819202315222425262728[Hours worked])</f>
        <v>234.99999999999994</v>
      </c>
      <c r="AA49">
        <f>SUBTOTAL(109,Table121416171819202315222425262728323337383940213435[Number of employees])</f>
        <v>30</v>
      </c>
      <c r="AB49" s="102"/>
      <c r="AC49" s="102"/>
      <c r="AD49" s="103"/>
      <c r="AE49">
        <f>SUBTOTAL(109,Table121416171819202315222425262728323337383940213435[Hours worked])</f>
        <v>243.00000000000006</v>
      </c>
      <c r="AI49">
        <f>SUBTOTAL(109,Table12141617181920231522242526272832333738394021343536424344454941475053[Number of employees])</f>
        <v>32</v>
      </c>
      <c r="AJ49" s="102"/>
      <c r="AK49" s="102"/>
      <c r="AL49" s="103"/>
      <c r="AM49">
        <f>SUBTOTAL(109,Table12141617181920231522242526272832333738394021343536424344454941475053[Hours worked])</f>
        <v>258.99999999999994</v>
      </c>
      <c r="AQ49">
        <f>SUBTOTAL(109,Table1214161718192023152224252627283233373839402134353642434445494147505458515562[Number of employees])</f>
        <v>29</v>
      </c>
      <c r="AR49" s="102"/>
      <c r="AS49" s="102"/>
      <c r="AT49" s="103"/>
      <c r="AU49">
        <f>SUBTOTAL(109,Table1214161718192023152224252627283233373839402134353642434445494147505458515562[Hours worked])</f>
        <v>281</v>
      </c>
      <c r="AY49">
        <f>SUBTOTAL(109,Table1214161718192023152224252627283233373839402134353642434445494147505458515572[Number of employees])</f>
        <v>31</v>
      </c>
      <c r="AZ49" s="102"/>
      <c r="BA49" s="102"/>
      <c r="BB49" s="103"/>
      <c r="BC49">
        <f>SUBTOTAL(109,Table1214161718192023152224252627283233373839402134353642434445494147505458515572[Hours worked])</f>
        <v>301</v>
      </c>
      <c r="BG49">
        <f>SUBTOTAL(109,Table12141617181920231522242526272832333738394021343536424344454941475054585155787677798082[Number of employees])</f>
        <v>28</v>
      </c>
      <c r="BH49" s="102"/>
      <c r="BI49" s="102"/>
      <c r="BJ49" s="103"/>
      <c r="BK49">
        <f>SUBTOTAL(109,Table12141617181920231522242526272832333738394021343536424344454941475054585155787677798082[Hours worked])</f>
        <v>196</v>
      </c>
      <c r="BM49" s="119"/>
      <c r="BO49">
        <f>SUBTOTAL(109,Table1214161718192023152224252627283233373839402134353642434445494147505458515578767779808292[Number of employees])</f>
        <v>30</v>
      </c>
      <c r="BP49" s="102"/>
      <c r="BQ49" s="102"/>
      <c r="BR49" s="103"/>
      <c r="BS49">
        <f>SUBTOTAL(109,Table1214161718192023152224252627283233373839402134353642434445494147505458515578767779808292[Hours worked])</f>
        <v>212</v>
      </c>
      <c r="BU49" s="119"/>
      <c r="BW49">
        <f>SUBTOTAL(109,Table12141617181920231522242526272832333738394021343536424344454941475054585155787677798082102[Number of employees])</f>
        <v>30</v>
      </c>
      <c r="BX49" s="102"/>
      <c r="BY49" s="102"/>
      <c r="BZ49" s="103"/>
      <c r="CA49">
        <f>SUBTOTAL(109,Table12141617181920231522242526272832333738394021343536424344454941475054585155787677798082102[Hours worked])</f>
        <v>212</v>
      </c>
      <c r="CC49" s="119"/>
      <c r="CE49">
        <f>SUBTOTAL(109,Table12141617181920231522242526272832333738394021343536424344454941475054585155109110111113[Number of employees])</f>
        <v>27</v>
      </c>
      <c r="CF49" s="102"/>
      <c r="CG49" s="102"/>
      <c r="CH49" s="103"/>
      <c r="CI49">
        <f>SUBTOTAL(109,Table12141617181920231522242526272832333738394021343536424344454941475054585155109110111113[Hours worked])</f>
        <v>260</v>
      </c>
      <c r="CK49" s="119"/>
      <c r="CM49">
        <f>SUBTOTAL(109,Table12141617181920231522242526272832333738394021343536424344454941475054585155109110111113115119120121122123124125126127[Number of employees])</f>
        <v>27</v>
      </c>
      <c r="CN49" s="102"/>
      <c r="CO49" s="102"/>
      <c r="CP49" s="103"/>
      <c r="CQ49">
        <f>SUBTOTAL(109,Table12141617181920231522242526272832333738394021343536424344454941475054585155109110111113115119120121122123124125126127[Hours worked])</f>
        <v>254</v>
      </c>
      <c r="CS49" s="119"/>
      <c r="CU49">
        <f>SUBTOTAL(109,Table12141617181920231522242526272832333738394021343536424344454941475054585155109110111113115119120121122123124125126127128129130131132133134135136137[Number of employees])</f>
        <v>19</v>
      </c>
      <c r="CV49" s="102"/>
      <c r="CW49" s="102"/>
      <c r="CX49" s="103"/>
      <c r="CY49">
        <f>SUBTOTAL(109,Table12141617181920231522242526272832333738394021343536424344454941475054585155109110111113115119120121122123124125126127128129130131132133134135136137[Hours worked])</f>
        <v>153.99999999999997</v>
      </c>
      <c r="DA49" s="119"/>
      <c r="DC49">
        <f>SUBTOTAL(109,Table12141617181920231522242526272832333738394021343536424344454941475054585155109110111113115119120121122123124125126127145[Number of employees])</f>
        <v>26</v>
      </c>
      <c r="DD49" s="102"/>
      <c r="DE49" s="102"/>
      <c r="DF49" s="103"/>
      <c r="DG49">
        <f>SUBTOTAL(109,Table12141617181920231522242526272832333738394021343536424344454941475054585155109110111113115119120121122123124125126127145[Hours worked])</f>
        <v>232.99999999999997</v>
      </c>
      <c r="DI49" s="119"/>
      <c r="DK49">
        <f>SUBTOTAL(109,Table12141617181920231522242526272832333738394021343536424344454941475054585155109110111113115119120121122123124125126127145155[Number of employees])</f>
        <v>0</v>
      </c>
      <c r="DL49" s="102"/>
      <c r="DM49" s="102"/>
      <c r="DN49" s="103"/>
      <c r="DO49">
        <f>SUBTOTAL(109,Table12141617181920231522242526272832333738394021343536424344454941475054585155109110111113115119120121122123124125126127145155[Hours worked])</f>
        <v>0</v>
      </c>
      <c r="DQ49" s="119"/>
      <c r="DS49">
        <f>SUBTOTAL(109,Table12141617181920231522242526272832333738394021343536424344454941475054585155109110111113115119120121122123124125126127145165[Number of employees])</f>
        <v>24</v>
      </c>
      <c r="DT49" s="102"/>
      <c r="DU49" s="102"/>
      <c r="DV49" s="103"/>
      <c r="DW49">
        <f>SUBTOTAL(109,Table12141617181920231522242526272832333738394021343536424344454941475054585155109110111113115119120121122123124125126127145165[Hours worked])</f>
        <v>198.99999999999997</v>
      </c>
      <c r="DY49" s="119"/>
      <c r="DZ49" s="177"/>
      <c r="EA49" s="177">
        <f>SUBTOTAL(109,Table1214161718192023152224252627283233373839402134353642434445494147505458515510911011111311511912012112231160180181182183184[Number of employees])</f>
        <v>0</v>
      </c>
      <c r="EB49" s="178"/>
      <c r="EC49" s="178"/>
      <c r="ED49" s="179"/>
      <c r="EE49" s="177">
        <f>SUBTOTAL(109,Table1214161718192023152224252627283233373839402134353642434445494147505458515510911011111311511912012112231160180181182183184[Hours worked])</f>
        <v>0</v>
      </c>
      <c r="EG49" s="119"/>
      <c r="EI49">
        <f>SUBTOTAL(109,Table1214161718192023152224252627283233373839402134353642434445494147505458515510911011111311511912012112231160180181182183184194[Number of employees])</f>
        <v>21</v>
      </c>
      <c r="EJ49" s="102"/>
      <c r="EK49" s="102"/>
      <c r="EL49" s="103"/>
      <c r="EM49">
        <f>SUBTOTAL(109,Table1214161718192023152224252627283233373839402134353642434445494147505458515510911011111311511912012112231160180181182183184194[Hours worked])</f>
        <v>171.99999999999997</v>
      </c>
      <c r="EO49" s="119"/>
      <c r="EQ49">
        <f>SUBTOTAL(109,Table1214161718192023152224252627283233373839402134353642434445494147505458515510911011111311511912012112231160180181182183184194204[Number of employees])</f>
        <v>26</v>
      </c>
      <c r="ER49" s="102"/>
      <c r="ES49" s="102"/>
      <c r="ET49" s="103"/>
      <c r="EU49">
        <f>SUBTOTAL(109,Table1214161718192023152224252627283233373839402134353642434445494147505458515510911011111311511912012112231160180181182183184194204[Hours worked])</f>
        <v>215.99999999999997</v>
      </c>
      <c r="EW49" s="119"/>
      <c r="EY49">
        <f>SUBTOTAL(109,Table1214161718192023152224252627283233373839402134353642434445494147505458515510911011111311511912012112231160180181182183184214[Number of employees])</f>
        <v>24</v>
      </c>
      <c r="EZ49" s="102"/>
      <c r="FA49" s="102"/>
      <c r="FB49" s="103"/>
      <c r="FC49">
        <f>SUBTOTAL(109,Table1214161718192023152224252627283233373839402134353642434445494147505458515510911011111311511912012112231160180181182183184214[Hours worked])</f>
        <v>200</v>
      </c>
      <c r="FE49" s="119"/>
      <c r="FG49">
        <f>SUBTOTAL(109,Table1214161718192023152224252627283233373839402134353642434445494147505458515510911011111311511912012112231160180181182183184214233[Number of employees])</f>
        <v>25</v>
      </c>
      <c r="FH49" s="102"/>
      <c r="FI49" s="102"/>
      <c r="FJ49" s="103"/>
      <c r="FK49">
        <f>SUBTOTAL(109,Table1214161718192023152224252627283233373839402134353642434445494147505458515510911011111311511912012112231160180181182183184214233[Hours worked])</f>
        <v>208</v>
      </c>
      <c r="FM49" s="119"/>
      <c r="FO49">
        <f>SUBTOTAL(109,Table1214161718192023152224252627283233373839402134353642434445494147505458515510911011111311511912012112231160180181182183184214233243[Number of employees])</f>
        <v>2</v>
      </c>
      <c r="FP49" s="102"/>
      <c r="FQ49" s="102"/>
      <c r="FR49" s="103"/>
      <c r="FS49">
        <f>SUBTOTAL(109,Table1214161718192023152224252627283233373839402134353642434445494147505458515510911011111311511912012112231160180181182183184214233243[Hours worked])</f>
        <v>6</v>
      </c>
      <c r="FU49" s="119"/>
      <c r="FW49">
        <f>SUBTOTAL(109,Table1214161718192023152224252627283233373839402134353642434445494147505458515510911011111311511912012112231160180181182183184214233243253[Number of employees])</f>
        <v>24</v>
      </c>
      <c r="FX49" s="102"/>
      <c r="FY49" s="102"/>
      <c r="FZ49" s="103"/>
      <c r="GA49">
        <f>SUBTOTAL(109,Table1214161718192023152224252627283233373839402134353642434445494147505458515510911011111311511912012112231160180181182183184214233243253[Hours worked])</f>
        <v>202</v>
      </c>
      <c r="GC49" s="119"/>
      <c r="GE49">
        <f>SUBTOTAL(109,Table1214161718192023152224252627283233373839402134353642434445494147505458515510911011111311511912012112231160180181182183184214233243253263[Number of employees])</f>
        <v>24</v>
      </c>
      <c r="GF49" s="102"/>
      <c r="GG49" s="102"/>
      <c r="GH49" s="103"/>
      <c r="GI49">
        <f>SUBTOTAL(109,Table1214161718192023152224252627283233373839402134353642434445494147505458515510911011111311511912012112231160180181182183184214233243253263[Hours worked])</f>
        <v>265</v>
      </c>
      <c r="GK49" s="119"/>
      <c r="GM49">
        <f>SUBTOTAL(109,Table1214161718192023152224252627283233373839402134353642434445494147505458515510911011111311511912012112231160180181182183184214233243253263278[Number of employees])</f>
        <v>24</v>
      </c>
      <c r="GN49" s="102"/>
      <c r="GO49" s="102"/>
      <c r="GP49" s="103"/>
      <c r="GQ49">
        <f>SUBTOTAL(109,Table1214161718192023152224252627283233373839402134353642434445494147505458515510911011111311511912012112231160180181182183184214233243253263278[Hours worked])</f>
        <v>264.5</v>
      </c>
      <c r="GS49" s="119"/>
      <c r="GU49">
        <f>SUBTOTAL(109,Table1214161718192023152224252627283233373839402134353642434445494147505458515510911011111311511912012112231160180181182183184214233243253263278288[Number of employees])</f>
        <v>0</v>
      </c>
      <c r="GV49" s="102"/>
      <c r="GW49" s="102"/>
      <c r="GX49" s="103"/>
      <c r="GY49">
        <f>SUBTOTAL(109,Table1214161718192023152224252627283233373839402134353642434445494147505458515510911011111311511912012112231160180181182183184214233243253263278288[Hours worked])</f>
        <v>0</v>
      </c>
      <c r="HA49" s="119"/>
    </row>
    <row r="50" spans="1:209">
      <c r="A50" s="100">
        <v>45706</v>
      </c>
      <c r="B50" s="101">
        <v>30</v>
      </c>
      <c r="C50" s="101">
        <v>8</v>
      </c>
      <c r="D50" s="101">
        <v>0</v>
      </c>
      <c r="E50" s="101">
        <f>IF(AND(ISNUMBER(B50), ISNUMBER(C50)), B50 * C50 - D50, 0)+55</f>
        <v>295</v>
      </c>
      <c r="F50" s="101">
        <f>SUM(E$2:E50)</f>
        <v>10524</v>
      </c>
      <c r="J50" t="s">
        <v>384</v>
      </c>
      <c r="L50" s="102"/>
      <c r="M50" s="102"/>
      <c r="N50" s="103"/>
      <c r="O50" s="101">
        <f t="shared" si="9"/>
        <v>0</v>
      </c>
      <c r="R50" s="119"/>
      <c r="S50" s="119"/>
      <c r="T50" s="119"/>
      <c r="U50" s="119"/>
      <c r="V50" s="119"/>
      <c r="W50" s="119"/>
      <c r="X50" s="119"/>
      <c r="Z50" s="119"/>
      <c r="AA50" s="119"/>
      <c r="AB50" s="119"/>
      <c r="AC50" s="119"/>
      <c r="AD50" s="119"/>
      <c r="AE50" s="119"/>
      <c r="AF50" s="119"/>
      <c r="AH50" s="119"/>
      <c r="AI50" s="119"/>
      <c r="AJ50" s="119"/>
      <c r="AK50" s="119"/>
      <c r="AL50" s="119"/>
      <c r="AM50" s="119"/>
      <c r="AN50" s="119"/>
      <c r="AP50" s="119"/>
      <c r="AQ50" s="119"/>
      <c r="AR50" s="119"/>
      <c r="AS50" s="119"/>
      <c r="AT50" s="119"/>
      <c r="AU50" s="119"/>
      <c r="AV50" s="119"/>
      <c r="AX50" s="119"/>
      <c r="AY50" s="119"/>
      <c r="AZ50" s="119"/>
      <c r="BA50" s="119"/>
      <c r="BB50" s="119"/>
      <c r="BC50" s="119"/>
      <c r="BD50" s="119"/>
      <c r="BF50" s="119"/>
      <c r="BG50" s="119"/>
      <c r="BH50" s="119"/>
      <c r="BI50" s="119"/>
      <c r="BJ50" s="119"/>
      <c r="BK50" s="119"/>
      <c r="BL50" s="119"/>
      <c r="BM50" s="119"/>
      <c r="BN50" s="119"/>
      <c r="BO50" s="119"/>
      <c r="BP50" s="119"/>
      <c r="BQ50" s="119"/>
      <c r="BR50" s="119"/>
      <c r="BS50" s="119"/>
      <c r="BT50" s="119"/>
      <c r="BU50" s="119"/>
      <c r="BV50" s="119"/>
      <c r="BW50" s="119"/>
      <c r="BX50" s="119"/>
      <c r="BY50" s="119"/>
      <c r="BZ50" s="119"/>
      <c r="CA50" s="119"/>
      <c r="CB50" s="119"/>
      <c r="CC50" s="119"/>
      <c r="CD50" s="119"/>
      <c r="CE50" s="119"/>
      <c r="CF50" s="119"/>
      <c r="CG50" s="119"/>
      <c r="CH50" s="119"/>
      <c r="CI50" s="119"/>
      <c r="CJ50" s="119"/>
      <c r="CK50" s="119"/>
      <c r="CL50" s="119"/>
      <c r="CM50" s="119"/>
      <c r="CN50" s="119"/>
      <c r="CO50" s="119"/>
      <c r="CP50" s="119"/>
      <c r="CQ50" s="119"/>
      <c r="CR50" s="119"/>
      <c r="CS50" s="119"/>
      <c r="CT50" s="119"/>
      <c r="CU50" s="119"/>
      <c r="CV50" s="119"/>
      <c r="CW50" s="119"/>
      <c r="CX50" s="119"/>
      <c r="CY50" s="119"/>
      <c r="CZ50" s="119"/>
      <c r="DA50" s="119"/>
      <c r="DB50" s="119"/>
      <c r="DC50" s="119"/>
      <c r="DD50" s="119"/>
      <c r="DE50" s="119"/>
      <c r="DF50" s="119"/>
      <c r="DG50" s="119"/>
      <c r="DH50" s="119"/>
      <c r="DI50" s="119"/>
      <c r="DJ50" s="119"/>
      <c r="DK50" s="119"/>
      <c r="DL50" s="119"/>
      <c r="DM50" s="119"/>
      <c r="DN50" s="119"/>
      <c r="DO50" s="119"/>
      <c r="DP50" s="119"/>
      <c r="DQ50" s="119"/>
      <c r="DR50" s="119"/>
      <c r="DS50" s="119"/>
      <c r="DT50" s="119"/>
      <c r="DU50" s="119"/>
      <c r="DV50" s="119"/>
      <c r="DW50" s="119"/>
      <c r="DX50" s="119"/>
      <c r="DY50" s="119"/>
      <c r="DZ50" s="119"/>
      <c r="EA50" s="119"/>
      <c r="EB50" s="119"/>
      <c r="EC50" s="119"/>
      <c r="ED50" s="119"/>
      <c r="EE50" s="119"/>
      <c r="EF50" s="119"/>
      <c r="EG50" s="119"/>
      <c r="EH50" s="119"/>
      <c r="EI50" s="119"/>
      <c r="EJ50" s="119"/>
      <c r="EK50" s="119"/>
      <c r="EL50" s="119"/>
      <c r="EM50" s="119"/>
      <c r="EN50" s="119"/>
      <c r="EO50" s="119"/>
      <c r="EP50" s="119"/>
      <c r="EQ50" s="119"/>
      <c r="ER50" s="119"/>
      <c r="ES50" s="119"/>
      <c r="ET50" s="119"/>
      <c r="EU50" s="119"/>
      <c r="EV50" s="119"/>
      <c r="EW50" s="119"/>
      <c r="EX50" s="119"/>
      <c r="EY50" s="119"/>
      <c r="EZ50" s="119"/>
      <c r="FA50" s="119"/>
      <c r="FB50" s="119"/>
      <c r="FC50" s="119"/>
      <c r="FD50" s="119"/>
      <c r="FE50" s="119"/>
      <c r="FF50" s="119"/>
      <c r="FG50" s="119"/>
      <c r="FH50" s="119"/>
      <c r="FI50" s="119"/>
      <c r="FJ50" s="119"/>
      <c r="FK50" s="119"/>
      <c r="FL50" s="119"/>
      <c r="FM50" s="119"/>
      <c r="FN50" s="119"/>
      <c r="FO50" s="119"/>
      <c r="FP50" s="119"/>
      <c r="FQ50" s="119"/>
      <c r="FR50" s="119"/>
      <c r="FS50" s="119"/>
      <c r="FT50" s="119"/>
      <c r="FU50" s="119"/>
      <c r="FV50" s="119"/>
      <c r="FW50" s="119"/>
      <c r="FX50" s="119"/>
      <c r="FY50" s="119"/>
      <c r="FZ50" s="119"/>
      <c r="GA50" s="119"/>
      <c r="GB50" s="119"/>
      <c r="GC50" s="119"/>
      <c r="GD50" s="119"/>
      <c r="GE50" s="119"/>
      <c r="GF50" s="119"/>
      <c r="GG50" s="119"/>
      <c r="GH50" s="119"/>
      <c r="GI50" s="119"/>
      <c r="GJ50" s="119"/>
      <c r="GK50" s="119"/>
      <c r="GL50" s="119"/>
      <c r="GM50" s="119"/>
      <c r="GN50" s="119"/>
      <c r="GO50" s="119"/>
      <c r="GP50" s="119"/>
      <c r="GQ50" s="119"/>
      <c r="GR50" s="119"/>
      <c r="GS50" s="119"/>
      <c r="GT50" s="119"/>
      <c r="GU50" s="119"/>
      <c r="GV50" s="119"/>
      <c r="GW50" s="119"/>
      <c r="GX50" s="119"/>
      <c r="GY50" s="119"/>
      <c r="GZ50" s="119"/>
      <c r="HA50" s="119"/>
    </row>
    <row r="51" spans="1:209">
      <c r="A51" s="100">
        <v>45707</v>
      </c>
      <c r="B51" s="101">
        <v>28</v>
      </c>
      <c r="C51" s="101">
        <v>8</v>
      </c>
      <c r="D51" s="101">
        <v>0</v>
      </c>
      <c r="E51" s="101">
        <f>IF(AND(ISNUMBER(B51), ISNUMBER(C51)), B51 * C51 - D51, 0)+43</f>
        <v>267</v>
      </c>
      <c r="F51" s="101">
        <f>SUM(E$2:E51)</f>
        <v>10791</v>
      </c>
      <c r="K51">
        <f>SUBTOTAL(109,Table121416171819[Number of employees])</f>
        <v>26</v>
      </c>
      <c r="L51" s="102"/>
      <c r="M51" s="102"/>
      <c r="N51" s="103"/>
      <c r="O51">
        <f>O49+O48+O47+O46+O45</f>
        <v>210.99999999999997</v>
      </c>
      <c r="R51" s="119"/>
      <c r="S51" s="119"/>
      <c r="T51" s="119"/>
      <c r="U51" s="119"/>
      <c r="V51" s="119"/>
      <c r="W51" s="119"/>
      <c r="X51" s="119"/>
      <c r="Z51" s="119"/>
      <c r="AA51" s="119"/>
      <c r="AB51" s="119"/>
      <c r="AC51" s="119"/>
      <c r="AD51" s="119"/>
      <c r="AE51" s="119"/>
      <c r="AF51" s="119"/>
      <c r="AH51" s="119"/>
      <c r="AI51" s="119"/>
      <c r="AJ51" s="119"/>
      <c r="AK51" s="119"/>
      <c r="AL51" s="119"/>
      <c r="AM51" s="119"/>
      <c r="AN51" s="119"/>
      <c r="AP51" s="119"/>
      <c r="AQ51" s="119"/>
      <c r="AR51" s="119"/>
      <c r="AS51" s="119"/>
      <c r="AT51" s="119"/>
      <c r="AU51" s="119"/>
      <c r="AV51" s="119"/>
      <c r="AX51" s="119"/>
      <c r="AY51" s="119"/>
      <c r="AZ51" s="119"/>
      <c r="BA51" s="119"/>
      <c r="BB51" s="119"/>
      <c r="BC51" s="119"/>
      <c r="BD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row>
    <row r="52" spans="1:209">
      <c r="A52" s="100">
        <v>45708</v>
      </c>
      <c r="B52" s="101">
        <v>29</v>
      </c>
      <c r="C52" s="101">
        <v>8</v>
      </c>
      <c r="D52" s="101">
        <v>0</v>
      </c>
      <c r="E52" s="101">
        <f>IF(AND(ISNUMBER(B52), ISNUMBER(C52)), B52 * C52 - D52, 0)+53</f>
        <v>285</v>
      </c>
      <c r="F52" s="101">
        <f>SUM(E$2:E52)</f>
        <v>11076</v>
      </c>
      <c r="J52" s="119"/>
      <c r="K52" s="119"/>
      <c r="L52" s="119"/>
      <c r="M52" s="119"/>
      <c r="N52" s="119"/>
      <c r="O52" s="119"/>
      <c r="P52" s="119"/>
      <c r="R52" s="119"/>
      <c r="S52" s="119"/>
      <c r="T52" s="119"/>
      <c r="U52" s="119"/>
      <c r="V52" s="119"/>
      <c r="W52" s="119"/>
      <c r="X52" s="119"/>
      <c r="Z52" s="119"/>
      <c r="AA52" s="119"/>
      <c r="AB52" s="119"/>
      <c r="AC52" s="119"/>
      <c r="AD52" s="119"/>
      <c r="AE52" s="119"/>
      <c r="AF52" s="119"/>
      <c r="AH52" s="119"/>
      <c r="AI52" s="119"/>
      <c r="AJ52" s="119"/>
      <c r="AK52" s="119"/>
      <c r="AL52" s="119"/>
      <c r="AM52" s="119"/>
      <c r="AN52" s="119"/>
      <c r="AP52" s="119"/>
      <c r="AQ52" s="119"/>
      <c r="AR52" s="119"/>
      <c r="AS52" s="119"/>
      <c r="AT52" s="119"/>
      <c r="AU52" s="119"/>
      <c r="AV52" s="119"/>
      <c r="AX52" s="119"/>
      <c r="AY52" s="119"/>
      <c r="AZ52" s="119"/>
      <c r="BA52" s="119"/>
      <c r="BB52" s="119"/>
      <c r="BC52" s="119"/>
      <c r="BD52" s="119"/>
      <c r="BF52" s="119"/>
      <c r="BG52" s="119"/>
      <c r="BH52" s="119"/>
      <c r="BI52" s="119"/>
      <c r="BJ52" s="119"/>
      <c r="BK52" s="119"/>
      <c r="BL52" s="119"/>
      <c r="BM52" s="119"/>
      <c r="BN52" s="119"/>
      <c r="BO52" s="119"/>
      <c r="BP52" s="119"/>
      <c r="BQ52" s="119"/>
      <c r="BR52" s="119"/>
      <c r="BS52" s="119"/>
      <c r="BT52" s="119"/>
      <c r="BU52" s="119"/>
      <c r="BV52" s="119"/>
      <c r="BW52" s="119"/>
      <c r="BX52" s="119"/>
      <c r="BY52" s="119"/>
      <c r="BZ52" s="119"/>
      <c r="CA52" s="119"/>
      <c r="CB52" s="119"/>
      <c r="CC52" s="119"/>
      <c r="CD52" s="119"/>
      <c r="CE52" s="119"/>
      <c r="CF52" s="119"/>
      <c r="CG52" s="119"/>
      <c r="CH52" s="119"/>
      <c r="CI52" s="119"/>
      <c r="CJ52" s="119"/>
      <c r="CK52" s="119"/>
      <c r="CL52" s="119"/>
      <c r="CM52" s="119"/>
      <c r="CN52" s="119"/>
      <c r="CO52" s="119"/>
      <c r="CP52" s="119"/>
      <c r="CQ52" s="119"/>
      <c r="CR52" s="119"/>
      <c r="CS52" s="119"/>
      <c r="CT52" s="119"/>
      <c r="CU52" s="119"/>
      <c r="CV52" s="119"/>
      <c r="CW52" s="119"/>
      <c r="CX52" s="119"/>
      <c r="CY52" s="119"/>
      <c r="CZ52" s="119"/>
      <c r="DA52" s="119"/>
      <c r="DB52" s="119"/>
      <c r="DC52" s="119"/>
      <c r="DD52" s="119"/>
      <c r="DE52" s="119"/>
      <c r="DF52" s="119"/>
      <c r="DG52" s="119"/>
      <c r="DH52" s="119"/>
      <c r="DI52" s="119"/>
      <c r="DJ52" s="119"/>
      <c r="DK52" s="119"/>
      <c r="DL52" s="119"/>
      <c r="DM52" s="119"/>
      <c r="DN52" s="119"/>
      <c r="DO52" s="119"/>
      <c r="DP52" s="119"/>
      <c r="DQ52" s="119"/>
      <c r="DR52" s="119"/>
      <c r="DS52" s="119"/>
      <c r="DT52" s="119"/>
      <c r="DU52" s="119"/>
      <c r="DV52" s="119"/>
      <c r="DW52" s="119"/>
      <c r="DX52" s="119"/>
      <c r="DY52" s="119"/>
      <c r="DZ52" s="119"/>
      <c r="EA52" s="119"/>
      <c r="EB52" s="119"/>
      <c r="EC52" s="119"/>
      <c r="ED52" s="119"/>
      <c r="EE52" s="119"/>
      <c r="EF52" s="119"/>
      <c r="EG52" s="119"/>
      <c r="EH52" s="119"/>
      <c r="EI52" s="119"/>
      <c r="EJ52" s="119"/>
      <c r="EK52" s="119"/>
      <c r="EL52" s="119"/>
      <c r="EM52" s="119"/>
      <c r="EN52" s="119"/>
      <c r="EO52" s="119"/>
      <c r="EP52" s="119"/>
      <c r="EQ52" s="119"/>
      <c r="ER52" s="119"/>
      <c r="ES52" s="119"/>
      <c r="ET52" s="119"/>
      <c r="EU52" s="119"/>
      <c r="EV52" s="119"/>
      <c r="EW52" s="119"/>
      <c r="EX52" s="119"/>
      <c r="EY52" s="119"/>
      <c r="EZ52" s="119"/>
      <c r="FA52" s="119"/>
      <c r="FB52" s="119"/>
      <c r="FC52" s="119"/>
      <c r="FD52" s="119"/>
      <c r="FE52" s="119"/>
      <c r="FF52" s="119"/>
      <c r="FG52" s="119"/>
      <c r="FH52" s="119"/>
      <c r="FI52" s="119"/>
      <c r="FJ52" s="119"/>
      <c r="FK52" s="119"/>
      <c r="FL52" s="119"/>
      <c r="FM52" s="119"/>
      <c r="FN52" s="119"/>
      <c r="FO52" s="119"/>
      <c r="FP52" s="119"/>
      <c r="FQ52" s="119"/>
      <c r="FR52" s="119"/>
      <c r="FS52" s="119"/>
      <c r="FT52" s="119"/>
      <c r="FU52" s="119"/>
      <c r="FV52" s="119"/>
      <c r="FW52" s="119"/>
      <c r="FX52" s="119"/>
      <c r="FY52" s="119"/>
      <c r="FZ52" s="119"/>
      <c r="GA52" s="119"/>
      <c r="GB52" s="119"/>
      <c r="GC52" s="119"/>
      <c r="GD52" s="119"/>
      <c r="GE52" s="119"/>
      <c r="GF52" s="119"/>
      <c r="GG52" s="119"/>
      <c r="GH52" s="119"/>
      <c r="GI52" s="119"/>
      <c r="GJ52" s="119"/>
      <c r="GK52" s="119"/>
      <c r="GL52" s="119"/>
      <c r="GM52" s="119"/>
      <c r="GN52" s="119"/>
      <c r="GO52" s="119"/>
      <c r="GP52" s="119"/>
      <c r="GQ52" s="119"/>
      <c r="GR52" s="119"/>
      <c r="GS52" s="119"/>
      <c r="GT52" s="119"/>
      <c r="GU52" s="119"/>
      <c r="GV52" s="119"/>
      <c r="GW52" s="119"/>
      <c r="GX52" s="119"/>
      <c r="GY52" s="119"/>
      <c r="GZ52" s="119"/>
      <c r="HA52" s="119"/>
    </row>
    <row r="53" spans="1:209" ht="36.65" customHeight="1">
      <c r="A53" s="100">
        <v>45709</v>
      </c>
      <c r="B53" s="101">
        <v>27</v>
      </c>
      <c r="C53" s="101">
        <v>8</v>
      </c>
      <c r="D53" s="101">
        <v>0</v>
      </c>
      <c r="E53" s="101">
        <f>IF(AND(ISNUMBER(B53), ISNUMBER(C53)), B53 * C53 - D53, 0)+54</f>
        <v>270</v>
      </c>
      <c r="F53" s="101">
        <f>SUM(E$2:E53)</f>
        <v>11346</v>
      </c>
      <c r="J53" s="107" t="s">
        <v>54</v>
      </c>
      <c r="K53" s="107" t="s">
        <v>513</v>
      </c>
      <c r="L53" s="107" t="s">
        <v>509</v>
      </c>
      <c r="M53" s="107" t="s">
        <v>510</v>
      </c>
      <c r="N53" s="107" t="s">
        <v>511</v>
      </c>
      <c r="O53" s="107" t="s">
        <v>512</v>
      </c>
      <c r="R53" s="107" t="s">
        <v>54</v>
      </c>
      <c r="S53" s="107" t="s">
        <v>513</v>
      </c>
      <c r="T53" s="107" t="s">
        <v>509</v>
      </c>
      <c r="U53" s="107" t="s">
        <v>510</v>
      </c>
      <c r="V53" s="107" t="s">
        <v>511</v>
      </c>
      <c r="W53" s="107" t="s">
        <v>512</v>
      </c>
      <c r="Z53" s="107" t="s">
        <v>54</v>
      </c>
      <c r="AA53" s="107" t="s">
        <v>513</v>
      </c>
      <c r="AB53" s="107" t="s">
        <v>509</v>
      </c>
      <c r="AC53" s="107" t="s">
        <v>510</v>
      </c>
      <c r="AD53" s="107" t="s">
        <v>511</v>
      </c>
      <c r="AE53" s="107" t="s">
        <v>512</v>
      </c>
      <c r="AH53" s="107" t="s">
        <v>54</v>
      </c>
      <c r="AI53" s="107" t="s">
        <v>513</v>
      </c>
      <c r="AJ53" s="107" t="s">
        <v>509</v>
      </c>
      <c r="AK53" s="107" t="s">
        <v>510</v>
      </c>
      <c r="AL53" s="107" t="s">
        <v>511</v>
      </c>
      <c r="AM53" s="107" t="s">
        <v>512</v>
      </c>
      <c r="AP53" s="107" t="s">
        <v>54</v>
      </c>
      <c r="AQ53" s="107" t="s">
        <v>513</v>
      </c>
      <c r="AR53" s="107" t="s">
        <v>509</v>
      </c>
      <c r="AS53" s="107" t="s">
        <v>510</v>
      </c>
      <c r="AT53" s="107" t="s">
        <v>511</v>
      </c>
      <c r="AU53" s="107" t="s">
        <v>512</v>
      </c>
      <c r="AX53" s="107" t="s">
        <v>54</v>
      </c>
      <c r="AY53" s="107" t="s">
        <v>513</v>
      </c>
      <c r="AZ53" s="107" t="s">
        <v>509</v>
      </c>
      <c r="BA53" s="107" t="s">
        <v>510</v>
      </c>
      <c r="BB53" s="107" t="s">
        <v>511</v>
      </c>
      <c r="BC53" s="107" t="s">
        <v>512</v>
      </c>
      <c r="BF53" s="107" t="s">
        <v>54</v>
      </c>
      <c r="BG53" s="107" t="s">
        <v>513</v>
      </c>
      <c r="BH53" s="107" t="s">
        <v>509</v>
      </c>
      <c r="BI53" s="107" t="s">
        <v>510</v>
      </c>
      <c r="BJ53" s="107" t="s">
        <v>511</v>
      </c>
      <c r="BK53" s="107" t="s">
        <v>512</v>
      </c>
      <c r="BM53" s="119"/>
      <c r="BN53" s="107" t="s">
        <v>54</v>
      </c>
      <c r="BO53" s="107" t="s">
        <v>513</v>
      </c>
      <c r="BP53" s="107" t="s">
        <v>509</v>
      </c>
      <c r="BQ53" s="107" t="s">
        <v>510</v>
      </c>
      <c r="BR53" s="107" t="s">
        <v>511</v>
      </c>
      <c r="BS53" s="107" t="s">
        <v>512</v>
      </c>
      <c r="BU53" s="119"/>
      <c r="BV53" s="107" t="s">
        <v>54</v>
      </c>
      <c r="BW53" s="107" t="s">
        <v>513</v>
      </c>
      <c r="BX53" s="107" t="s">
        <v>509</v>
      </c>
      <c r="BY53" s="107" t="s">
        <v>510</v>
      </c>
      <c r="BZ53" s="107" t="s">
        <v>511</v>
      </c>
      <c r="CA53" s="107" t="s">
        <v>512</v>
      </c>
      <c r="CC53" s="119"/>
      <c r="CD53" s="107" t="s">
        <v>54</v>
      </c>
      <c r="CE53" s="107" t="s">
        <v>513</v>
      </c>
      <c r="CF53" s="107" t="s">
        <v>509</v>
      </c>
      <c r="CG53" s="107" t="s">
        <v>510</v>
      </c>
      <c r="CH53" s="107" t="s">
        <v>511</v>
      </c>
      <c r="CI53" s="107" t="s">
        <v>512</v>
      </c>
      <c r="CK53" s="119"/>
      <c r="CL53" s="107" t="s">
        <v>54</v>
      </c>
      <c r="CM53" s="107" t="s">
        <v>513</v>
      </c>
      <c r="CN53" s="107" t="s">
        <v>509</v>
      </c>
      <c r="CO53" s="107" t="s">
        <v>510</v>
      </c>
      <c r="CP53" s="107" t="s">
        <v>511</v>
      </c>
      <c r="CQ53" s="107" t="s">
        <v>512</v>
      </c>
      <c r="CS53" s="119"/>
      <c r="CT53" s="107" t="s">
        <v>54</v>
      </c>
      <c r="CU53" s="107" t="s">
        <v>513</v>
      </c>
      <c r="CV53" s="107" t="s">
        <v>509</v>
      </c>
      <c r="CW53" s="107" t="s">
        <v>510</v>
      </c>
      <c r="CX53" s="107" t="s">
        <v>511</v>
      </c>
      <c r="CY53" s="107" t="s">
        <v>512</v>
      </c>
      <c r="DA53" s="119"/>
      <c r="DB53" s="107" t="s">
        <v>54</v>
      </c>
      <c r="DC53" s="107" t="s">
        <v>513</v>
      </c>
      <c r="DD53" s="107" t="s">
        <v>509</v>
      </c>
      <c r="DE53" s="107" t="s">
        <v>510</v>
      </c>
      <c r="DF53" s="107" t="s">
        <v>511</v>
      </c>
      <c r="DG53" s="107" t="s">
        <v>512</v>
      </c>
      <c r="DI53" s="119"/>
      <c r="DJ53" s="107" t="s">
        <v>54</v>
      </c>
      <c r="DK53" s="107" t="s">
        <v>513</v>
      </c>
      <c r="DL53" s="107" t="s">
        <v>509</v>
      </c>
      <c r="DM53" s="107" t="s">
        <v>510</v>
      </c>
      <c r="DN53" s="107" t="s">
        <v>511</v>
      </c>
      <c r="DO53" s="107" t="s">
        <v>512</v>
      </c>
      <c r="DQ53" s="119"/>
      <c r="DR53" s="107" t="s">
        <v>54</v>
      </c>
      <c r="DS53" s="107" t="s">
        <v>513</v>
      </c>
      <c r="DT53" s="107" t="s">
        <v>509</v>
      </c>
      <c r="DU53" s="107" t="s">
        <v>510</v>
      </c>
      <c r="DV53" s="107" t="s">
        <v>511</v>
      </c>
      <c r="DW53" s="107" t="s">
        <v>512</v>
      </c>
      <c r="DY53" s="119"/>
      <c r="DZ53" s="107" t="s">
        <v>54</v>
      </c>
      <c r="EA53" s="107" t="s">
        <v>513</v>
      </c>
      <c r="EB53" s="107" t="s">
        <v>509</v>
      </c>
      <c r="EC53" s="107" t="s">
        <v>510</v>
      </c>
      <c r="ED53" s="107" t="s">
        <v>511</v>
      </c>
      <c r="EE53" s="107" t="s">
        <v>512</v>
      </c>
      <c r="EG53" s="119"/>
      <c r="EH53" s="107" t="s">
        <v>54</v>
      </c>
      <c r="EI53" s="107" t="s">
        <v>513</v>
      </c>
      <c r="EJ53" s="107" t="s">
        <v>509</v>
      </c>
      <c r="EK53" s="107" t="s">
        <v>510</v>
      </c>
      <c r="EL53" s="107" t="s">
        <v>511</v>
      </c>
      <c r="EM53" s="107" t="s">
        <v>512</v>
      </c>
      <c r="EO53" s="119"/>
      <c r="EP53" s="107" t="s">
        <v>54</v>
      </c>
      <c r="EQ53" s="107" t="s">
        <v>513</v>
      </c>
      <c r="ER53" s="107" t="s">
        <v>509</v>
      </c>
      <c r="ES53" s="107" t="s">
        <v>510</v>
      </c>
      <c r="ET53" s="107" t="s">
        <v>511</v>
      </c>
      <c r="EU53" s="107" t="s">
        <v>512</v>
      </c>
      <c r="EW53" s="119"/>
      <c r="EX53" s="107" t="s">
        <v>54</v>
      </c>
      <c r="EY53" s="107" t="s">
        <v>513</v>
      </c>
      <c r="EZ53" s="107" t="s">
        <v>509</v>
      </c>
      <c r="FA53" s="107" t="s">
        <v>510</v>
      </c>
      <c r="FB53" s="107" t="s">
        <v>511</v>
      </c>
      <c r="FC53" s="107" t="s">
        <v>512</v>
      </c>
      <c r="FE53" s="119"/>
      <c r="FF53" s="107" t="s">
        <v>54</v>
      </c>
      <c r="FG53" s="107" t="s">
        <v>513</v>
      </c>
      <c r="FH53" s="107" t="s">
        <v>509</v>
      </c>
      <c r="FI53" s="107" t="s">
        <v>510</v>
      </c>
      <c r="FJ53" s="107" t="s">
        <v>511</v>
      </c>
      <c r="FK53" s="107" t="s">
        <v>512</v>
      </c>
      <c r="FM53" s="119"/>
      <c r="FN53" s="107" t="s">
        <v>54</v>
      </c>
      <c r="FO53" s="107" t="s">
        <v>513</v>
      </c>
      <c r="FP53" s="107" t="s">
        <v>509</v>
      </c>
      <c r="FQ53" s="107" t="s">
        <v>510</v>
      </c>
      <c r="FR53" s="107" t="s">
        <v>511</v>
      </c>
      <c r="FS53" s="107" t="s">
        <v>512</v>
      </c>
      <c r="FU53" s="119"/>
      <c r="FV53" s="107" t="s">
        <v>54</v>
      </c>
      <c r="FW53" s="107" t="s">
        <v>513</v>
      </c>
      <c r="FX53" s="107" t="s">
        <v>509</v>
      </c>
      <c r="FY53" s="107" t="s">
        <v>510</v>
      </c>
      <c r="FZ53" s="107" t="s">
        <v>511</v>
      </c>
      <c r="GA53" s="107" t="s">
        <v>512</v>
      </c>
      <c r="GC53" s="119"/>
      <c r="GD53" s="107" t="s">
        <v>54</v>
      </c>
      <c r="GE53" s="107" t="s">
        <v>513</v>
      </c>
      <c r="GF53" s="107" t="s">
        <v>509</v>
      </c>
      <c r="GG53" s="107" t="s">
        <v>510</v>
      </c>
      <c r="GH53" s="107" t="s">
        <v>511</v>
      </c>
      <c r="GI53" s="107" t="s">
        <v>512</v>
      </c>
      <c r="GK53" s="119"/>
      <c r="GL53" s="107" t="s">
        <v>54</v>
      </c>
      <c r="GM53" s="107" t="s">
        <v>513</v>
      </c>
      <c r="GN53" s="107" t="s">
        <v>509</v>
      </c>
      <c r="GO53" s="107" t="s">
        <v>510</v>
      </c>
      <c r="GP53" s="107" t="s">
        <v>511</v>
      </c>
      <c r="GQ53" s="107" t="s">
        <v>512</v>
      </c>
      <c r="GS53" s="119"/>
      <c r="GT53" s="107" t="s">
        <v>54</v>
      </c>
      <c r="GU53" s="107" t="s">
        <v>513</v>
      </c>
      <c r="GV53" s="107" t="s">
        <v>509</v>
      </c>
      <c r="GW53" s="107" t="s">
        <v>510</v>
      </c>
      <c r="GX53" s="107" t="s">
        <v>511</v>
      </c>
      <c r="GY53" s="107" t="s">
        <v>512</v>
      </c>
      <c r="HA53" s="119"/>
    </row>
    <row r="54" spans="1:209">
      <c r="A54" s="100">
        <v>45710</v>
      </c>
      <c r="B54" s="101">
        <v>29</v>
      </c>
      <c r="C54" s="101">
        <v>8</v>
      </c>
      <c r="D54" s="101">
        <v>0</v>
      </c>
      <c r="E54" s="101">
        <f>IF(AND(ISNUMBER(B54), ISNUMBER(C54)), B54 * C54 - D54, 0)</f>
        <v>232</v>
      </c>
      <c r="F54" s="101">
        <f>SUM(E$2:E54)</f>
        <v>11578</v>
      </c>
      <c r="J54" t="s">
        <v>444</v>
      </c>
      <c r="K54">
        <v>24</v>
      </c>
      <c r="L54" s="102">
        <v>0.29166666666666669</v>
      </c>
      <c r="M54" s="102">
        <v>0.66666666666666663</v>
      </c>
      <c r="N54" s="103">
        <v>1</v>
      </c>
      <c r="O54">
        <f t="shared" ref="O54:O59" si="10" xml:space="preserve"> K54 * ( ((M54 - L54) * 24 ) - N54 )</f>
        <v>191.99999999999994</v>
      </c>
      <c r="P54" s="108">
        <v>45839</v>
      </c>
      <c r="R54" t="s">
        <v>444</v>
      </c>
      <c r="T54" s="102">
        <v>0.29166666666666669</v>
      </c>
      <c r="U54" s="102">
        <v>0.66666666666666663</v>
      </c>
      <c r="V54" s="103">
        <v>1</v>
      </c>
      <c r="W54">
        <f xml:space="preserve"> S54 * ( ((U54 - T54) * 24 ) - V54 )</f>
        <v>0</v>
      </c>
      <c r="X54" s="108" t="s">
        <v>539</v>
      </c>
      <c r="Z54" t="s">
        <v>444</v>
      </c>
      <c r="AB54" s="102">
        <v>0.29166666666666669</v>
      </c>
      <c r="AC54" s="102">
        <v>0.66666666666666663</v>
      </c>
      <c r="AD54" s="103">
        <v>1</v>
      </c>
      <c r="AE54">
        <f xml:space="preserve"> AA54 * ( ((AC54 - AB54) * 24 ) - AD54 )</f>
        <v>0</v>
      </c>
      <c r="AF54" s="108" t="s">
        <v>684</v>
      </c>
      <c r="AH54" t="s">
        <v>444</v>
      </c>
      <c r="AI54">
        <v>29</v>
      </c>
      <c r="AJ54" s="102">
        <v>0.29166666666666669</v>
      </c>
      <c r="AK54" s="102">
        <v>0.66666666666666663</v>
      </c>
      <c r="AL54" s="103">
        <v>1</v>
      </c>
      <c r="AM54">
        <f xml:space="preserve"> AI54 * ( ((AK54 - AJ54) * 24 ) - AL54 )</f>
        <v>231.99999999999994</v>
      </c>
      <c r="AN54" s="108">
        <v>45810</v>
      </c>
      <c r="AP54" t="s">
        <v>444</v>
      </c>
      <c r="AQ54">
        <v>5</v>
      </c>
      <c r="AR54" s="102">
        <v>0.33333333333333331</v>
      </c>
      <c r="AS54" s="102">
        <v>0.70833333333333337</v>
      </c>
      <c r="AT54" s="103">
        <v>1</v>
      </c>
      <c r="AU54">
        <f xml:space="preserve"> AQ54 * ( ((AS54 - AR54) * 24 ) - AT54 )</f>
        <v>40.000000000000007</v>
      </c>
      <c r="AV54" s="108" t="s">
        <v>739</v>
      </c>
      <c r="AX54" t="s">
        <v>444</v>
      </c>
      <c r="AY54">
        <v>4</v>
      </c>
      <c r="AZ54" s="102">
        <v>0.29166666666666669</v>
      </c>
      <c r="BA54" s="102">
        <v>0.66666666666666663</v>
      </c>
      <c r="BB54" s="103">
        <v>1</v>
      </c>
      <c r="BC54">
        <f xml:space="preserve"> AY54 * ( ((BA54 - AZ54) * 24 ) - BB54 )</f>
        <v>31.999999999999993</v>
      </c>
      <c r="BD54" s="108" t="s">
        <v>749</v>
      </c>
      <c r="BF54" t="s">
        <v>444</v>
      </c>
      <c r="BH54" s="102">
        <v>0.375</v>
      </c>
      <c r="BI54" s="102">
        <v>0.625</v>
      </c>
      <c r="BJ54" s="103">
        <v>1</v>
      </c>
      <c r="BK54">
        <f xml:space="preserve"> BG54 * ( ((BI54 - BH54) * 24 ) - BJ54 )</f>
        <v>0</v>
      </c>
      <c r="BL54" s="108">
        <v>45723</v>
      </c>
      <c r="BM54" s="119"/>
      <c r="BN54" t="s">
        <v>444</v>
      </c>
      <c r="BP54" s="102">
        <v>0.375</v>
      </c>
      <c r="BQ54" s="102">
        <v>0.625</v>
      </c>
      <c r="BR54" s="103">
        <v>1</v>
      </c>
      <c r="BS54">
        <f xml:space="preserve"> BO54 * ( ((BQ54 - BP54) * 24 ) - BR54 )</f>
        <v>0</v>
      </c>
      <c r="BT54" s="108">
        <v>45733</v>
      </c>
      <c r="BU54" s="119"/>
      <c r="BV54" t="s">
        <v>444</v>
      </c>
      <c r="BX54" s="102">
        <v>0.375</v>
      </c>
      <c r="BY54" s="102">
        <v>0.625</v>
      </c>
      <c r="BZ54" s="103">
        <v>1</v>
      </c>
      <c r="CA54">
        <f xml:space="preserve"> BW54 * ( ((BY54 - BX54) * 24 ) - BZ54 )</f>
        <v>0</v>
      </c>
      <c r="CB54" s="108" t="s">
        <v>887</v>
      </c>
      <c r="CC54" s="119"/>
      <c r="CD54" t="s">
        <v>444</v>
      </c>
      <c r="CE54">
        <v>4</v>
      </c>
      <c r="CF54" s="102">
        <v>0.29166666666666669</v>
      </c>
      <c r="CG54" s="102">
        <v>0.66666666666666663</v>
      </c>
      <c r="CH54" s="103">
        <v>1</v>
      </c>
      <c r="CI54">
        <f xml:space="preserve"> CE54 * ( ((CG54 - CF54) * 24 ) - CH54 )</f>
        <v>31.999999999999993</v>
      </c>
      <c r="CJ54" s="108">
        <v>45842</v>
      </c>
      <c r="CK54" s="119"/>
      <c r="CL54" t="s">
        <v>444</v>
      </c>
      <c r="CM54">
        <v>8</v>
      </c>
      <c r="CN54" s="102">
        <v>0.29166666666666669</v>
      </c>
      <c r="CO54" s="102">
        <v>0.66666666666666663</v>
      </c>
      <c r="CP54" s="103">
        <v>1</v>
      </c>
      <c r="CQ54">
        <f xml:space="preserve"> CM54 * ( ((CO54 - CN54) * 24 ) - CP54 )</f>
        <v>63.999999999999986</v>
      </c>
      <c r="CR54" s="108" t="s">
        <v>918</v>
      </c>
      <c r="CS54" s="119"/>
      <c r="CT54" t="s">
        <v>444</v>
      </c>
      <c r="CU54">
        <v>23</v>
      </c>
      <c r="CV54" s="102">
        <v>0.29166666666666669</v>
      </c>
      <c r="CW54" s="102">
        <v>0.66666666666666663</v>
      </c>
      <c r="CX54" s="103">
        <v>1</v>
      </c>
      <c r="CY54">
        <f xml:space="preserve"> CU54 * ( ((CW54 - CV54) * 24 ) - CX54 )</f>
        <v>183.99999999999997</v>
      </c>
      <c r="CZ54" s="108" t="s">
        <v>928</v>
      </c>
      <c r="DA54" s="119"/>
      <c r="DB54" t="s">
        <v>444</v>
      </c>
      <c r="DC54">
        <v>17</v>
      </c>
      <c r="DD54" s="102">
        <v>0.29166666666666669</v>
      </c>
      <c r="DE54" s="102">
        <v>0.66666666666666663</v>
      </c>
      <c r="DF54" s="103">
        <v>1</v>
      </c>
      <c r="DG54">
        <f xml:space="preserve"> DC54 * ( ((DE54 - DD54) * 24 ) - DF54 )</f>
        <v>135.99999999999997</v>
      </c>
      <c r="DH54" s="108">
        <v>45843</v>
      </c>
      <c r="DI54" s="119"/>
      <c r="DJ54" t="s">
        <v>444</v>
      </c>
      <c r="DK54">
        <v>23</v>
      </c>
      <c r="DL54" s="102">
        <v>0.29166666666666669</v>
      </c>
      <c r="DM54" s="102">
        <v>0.66666666666666663</v>
      </c>
      <c r="DN54" s="103">
        <v>1</v>
      </c>
      <c r="DO54">
        <f xml:space="preserve"> DK54 * ( ((DM54 - DL54) * 24 ) - DN54 )</f>
        <v>183.99999999999997</v>
      </c>
      <c r="DP54" s="108" t="s">
        <v>1534</v>
      </c>
      <c r="DQ54" s="119"/>
      <c r="DR54" t="s">
        <v>444</v>
      </c>
      <c r="DS54">
        <v>4</v>
      </c>
      <c r="DT54" s="102">
        <v>0.29166666666666669</v>
      </c>
      <c r="DU54" s="102">
        <v>0.66666666666666663</v>
      </c>
      <c r="DV54" s="103">
        <v>1</v>
      </c>
      <c r="DW54">
        <f xml:space="preserve"> DS54 * ( ((DU54 - DT54) * 24 ) - DV54 )</f>
        <v>31.999999999999993</v>
      </c>
      <c r="DX54" s="108" t="s">
        <v>1544</v>
      </c>
      <c r="DY54" s="119"/>
      <c r="DZ54" t="s">
        <v>444</v>
      </c>
      <c r="EB54" s="102">
        <v>0.29166666666666669</v>
      </c>
      <c r="EC54" s="102">
        <v>0.66666666666666663</v>
      </c>
      <c r="ED54" s="103">
        <v>1</v>
      </c>
      <c r="EE54">
        <f xml:space="preserve"> EA54 * ( ((EC54 - EB54) * 24 ) - ED54 )</f>
        <v>0</v>
      </c>
      <c r="EF54" s="108">
        <v>45814</v>
      </c>
      <c r="EG54" s="119"/>
      <c r="EH54" t="s">
        <v>444</v>
      </c>
      <c r="EI54">
        <v>20</v>
      </c>
      <c r="EJ54" s="102">
        <v>0.29166666666666669</v>
      </c>
      <c r="EK54" s="102">
        <v>0.66666666666666663</v>
      </c>
      <c r="EL54" s="103">
        <v>1</v>
      </c>
      <c r="EM54">
        <f xml:space="preserve"> EI54 * ( ((EK54 - EJ54) * 24 ) - EL54 )</f>
        <v>159.99999999999997</v>
      </c>
      <c r="EN54" s="108" t="s">
        <v>1552</v>
      </c>
      <c r="EO54" s="119"/>
      <c r="EP54" t="s">
        <v>444</v>
      </c>
      <c r="EQ54">
        <v>9</v>
      </c>
      <c r="ER54" s="102">
        <v>0.29166666666666669</v>
      </c>
      <c r="ES54" s="102">
        <v>0.66666666666666663</v>
      </c>
      <c r="ET54" s="103">
        <v>1</v>
      </c>
      <c r="EU54">
        <f xml:space="preserve"> EQ54 * ( ((ES54 - ER54) * 24 ) - ET54 )</f>
        <v>71.999999999999986</v>
      </c>
      <c r="EV54" s="108" t="s">
        <v>1562</v>
      </c>
      <c r="EW54" s="119"/>
      <c r="EX54" t="s">
        <v>444</v>
      </c>
      <c r="EY54">
        <v>4</v>
      </c>
      <c r="EZ54" s="102">
        <v>0.29166666666666669</v>
      </c>
      <c r="FA54" s="102">
        <v>0.66666666666666663</v>
      </c>
      <c r="FB54" s="103">
        <v>1</v>
      </c>
      <c r="FC54">
        <f xml:space="preserve"> EY54 * ( ((FA54 - EZ54) * 24 ) - FB54 )</f>
        <v>31.999999999999993</v>
      </c>
      <c r="FD54" s="108">
        <v>45815</v>
      </c>
      <c r="FE54" s="119"/>
      <c r="FF54" t="s">
        <v>444</v>
      </c>
      <c r="FG54">
        <v>7</v>
      </c>
      <c r="FH54" s="102">
        <v>0.29166666666666669</v>
      </c>
      <c r="FI54" s="102">
        <v>0.66666666666666663</v>
      </c>
      <c r="FJ54" s="103">
        <v>1</v>
      </c>
      <c r="FK54">
        <f xml:space="preserve"> FG54 * ( ((FI54 - FH54) * 24 ) - FJ54 )</f>
        <v>55.999999999999986</v>
      </c>
      <c r="FL54" s="108" t="s">
        <v>1570</v>
      </c>
      <c r="FM54" s="119"/>
      <c r="FN54" t="s">
        <v>444</v>
      </c>
      <c r="FO54">
        <v>4</v>
      </c>
      <c r="FP54" s="102">
        <v>0.29166666666666669</v>
      </c>
      <c r="FQ54" s="102">
        <v>0.66666666666666663</v>
      </c>
      <c r="FR54" s="103">
        <v>1</v>
      </c>
      <c r="FS54">
        <f xml:space="preserve"> FO54 * ( ((FQ54 - FP54) * 24 ) - FR54 )</f>
        <v>31.999999999999993</v>
      </c>
      <c r="FT54" s="108" t="s">
        <v>1580</v>
      </c>
      <c r="FU54" s="119"/>
      <c r="FV54" t="s">
        <v>444</v>
      </c>
      <c r="FW54">
        <v>4</v>
      </c>
      <c r="FX54" s="102">
        <v>0.29166666666666669</v>
      </c>
      <c r="FY54" s="102">
        <v>0.66666666666666663</v>
      </c>
      <c r="FZ54" s="103">
        <v>1</v>
      </c>
      <c r="GA54">
        <f xml:space="preserve"> FW54 * ( ((FY54 - FX54) * 24 ) - FZ54 )</f>
        <v>31.999999999999993</v>
      </c>
      <c r="GB54" s="108">
        <v>45785</v>
      </c>
      <c r="GC54" s="119"/>
      <c r="GD54" t="s">
        <v>444</v>
      </c>
      <c r="GF54" s="102">
        <v>0.29166666666666669</v>
      </c>
      <c r="GG54" s="102">
        <v>0.66666666666666663</v>
      </c>
      <c r="GH54" s="103">
        <v>1</v>
      </c>
      <c r="GI54">
        <f xml:space="preserve"> GE54 * ( ((GG54 - GF54) * 24 ) - GH54 )</f>
        <v>0</v>
      </c>
      <c r="GJ54" s="108" t="s">
        <v>1600</v>
      </c>
      <c r="GK54" s="119"/>
      <c r="GL54" t="s">
        <v>444</v>
      </c>
      <c r="GN54" s="102">
        <v>0.29166666666666669</v>
      </c>
      <c r="GO54" s="102">
        <v>0.66666666666666663</v>
      </c>
      <c r="GP54" s="103">
        <v>1</v>
      </c>
      <c r="GQ54">
        <f xml:space="preserve"> GM54 * ( ((GO54 - GN54) * 24 ) - GP54 )</f>
        <v>0</v>
      </c>
      <c r="GR54" s="108" t="s">
        <v>1610</v>
      </c>
      <c r="GS54" s="119"/>
      <c r="GT54" t="s">
        <v>444</v>
      </c>
      <c r="GV54" s="102">
        <v>0.29166666666666669</v>
      </c>
      <c r="GW54" s="102">
        <v>0.66666666666666663</v>
      </c>
      <c r="GX54" s="103">
        <v>1</v>
      </c>
      <c r="GY54">
        <f xml:space="preserve"> GU54 * ( ((GW54 - GV54) * 24 ) - GX54 )</f>
        <v>0</v>
      </c>
      <c r="GZ54" s="108">
        <v>45756</v>
      </c>
      <c r="HA54" s="119"/>
    </row>
    <row r="55" spans="1:209">
      <c r="A55" s="100">
        <v>45711</v>
      </c>
      <c r="B55" s="101">
        <v>31</v>
      </c>
      <c r="C55" s="101">
        <v>8</v>
      </c>
      <c r="D55" s="101">
        <v>0</v>
      </c>
      <c r="E55" s="101">
        <f>IF(AND(ISNUMBER(B55), ISNUMBER(C55)), B55 * C55 - D55, 0)+51</f>
        <v>299</v>
      </c>
      <c r="F55" s="101">
        <f>SUM(E$2:E55)</f>
        <v>11877</v>
      </c>
      <c r="J55" t="s">
        <v>514</v>
      </c>
      <c r="K55">
        <v>0</v>
      </c>
      <c r="L55" s="102">
        <v>0.33333333333333331</v>
      </c>
      <c r="M55" s="102">
        <v>0.70833333333333337</v>
      </c>
      <c r="N55" s="103">
        <v>1</v>
      </c>
      <c r="O55">
        <f t="shared" si="10"/>
        <v>0</v>
      </c>
      <c r="R55" t="s">
        <v>514</v>
      </c>
      <c r="S55">
        <v>18</v>
      </c>
      <c r="T55" s="102">
        <v>0.33333333333333331</v>
      </c>
      <c r="U55" s="102">
        <v>0.70833333333333337</v>
      </c>
      <c r="V55" s="103">
        <v>1</v>
      </c>
      <c r="W55">
        <f xml:space="preserve"> S55 * ( ((U55 - T55) * 24 ) - V55 )</f>
        <v>144.00000000000003</v>
      </c>
      <c r="Z55" t="s">
        <v>514</v>
      </c>
      <c r="AA55">
        <v>27</v>
      </c>
      <c r="AB55" s="102">
        <v>0.33333333333333331</v>
      </c>
      <c r="AC55" s="102">
        <v>0.70833333333333337</v>
      </c>
      <c r="AD55" s="103">
        <v>1</v>
      </c>
      <c r="AE55">
        <f xml:space="preserve"> AA55 * ( ((AC55 - AB55) * 24 ) - AD55 )</f>
        <v>216.00000000000006</v>
      </c>
      <c r="AH55" t="s">
        <v>514</v>
      </c>
      <c r="AJ55" s="102">
        <v>0.33333333333333331</v>
      </c>
      <c r="AK55" s="102">
        <v>0.70833333333333337</v>
      </c>
      <c r="AL55" s="103">
        <v>1</v>
      </c>
      <c r="AM55">
        <f xml:space="preserve"> AI55 * ( ((AK55 - AJ55) * 24 ) - AL55 )</f>
        <v>0</v>
      </c>
      <c r="AP55" t="s">
        <v>514</v>
      </c>
      <c r="AQ55">
        <v>20</v>
      </c>
      <c r="AR55" s="102">
        <v>0.29166666666666669</v>
      </c>
      <c r="AS55" s="102">
        <v>0.75</v>
      </c>
      <c r="AT55" s="103">
        <v>1</v>
      </c>
      <c r="AU55">
        <f xml:space="preserve"> AQ55 * ( ((AS55 - AR55) * 24 ) - AT55 )</f>
        <v>200</v>
      </c>
      <c r="AX55" t="s">
        <v>514</v>
      </c>
      <c r="AY55">
        <v>24</v>
      </c>
      <c r="AZ55" s="102">
        <v>0.29166666666666669</v>
      </c>
      <c r="BA55" s="102">
        <v>0.75</v>
      </c>
      <c r="BB55" s="103">
        <v>1</v>
      </c>
      <c r="BC55">
        <f xml:space="preserve"> AY55 * ( ((BA55 - AZ55) * 24 ) - BB55 )</f>
        <v>240</v>
      </c>
      <c r="BF55" t="s">
        <v>514</v>
      </c>
      <c r="BH55" s="102">
        <v>0.54166666666666663</v>
      </c>
      <c r="BI55" s="102">
        <v>0.91666666666666663</v>
      </c>
      <c r="BJ55" s="103">
        <v>1</v>
      </c>
      <c r="BK55">
        <f xml:space="preserve"> BG55 * ( ((BI55 - BH55) * 24 ) - BJ55 )</f>
        <v>0</v>
      </c>
      <c r="BM55" s="119"/>
      <c r="BN55" t="s">
        <v>514</v>
      </c>
      <c r="BO55">
        <v>2</v>
      </c>
      <c r="BP55" s="102">
        <v>0.54166666666666663</v>
      </c>
      <c r="BQ55" s="102">
        <v>0.91666666666666663</v>
      </c>
      <c r="BR55" s="103">
        <v>1</v>
      </c>
      <c r="BS55">
        <f xml:space="preserve"> BO55 * ( ((BQ55 - BP55) * 24 ) - BR55 )</f>
        <v>16</v>
      </c>
      <c r="BU55" s="119"/>
      <c r="BV55" t="s">
        <v>514</v>
      </c>
      <c r="BW55">
        <v>2</v>
      </c>
      <c r="BX55" s="102">
        <v>0.54166666666666663</v>
      </c>
      <c r="BY55" s="102">
        <v>0.91666666666666663</v>
      </c>
      <c r="BZ55" s="103">
        <v>1</v>
      </c>
      <c r="CA55">
        <f xml:space="preserve"> BW55 * ( ((BY55 - BX55) * 24 ) - BZ55 )</f>
        <v>16</v>
      </c>
      <c r="CC55" s="119"/>
      <c r="CD55" t="s">
        <v>514</v>
      </c>
      <c r="CE55">
        <v>21</v>
      </c>
      <c r="CF55" s="102">
        <v>0.29166666666666669</v>
      </c>
      <c r="CG55" s="102">
        <v>0.75</v>
      </c>
      <c r="CH55" s="103">
        <v>1</v>
      </c>
      <c r="CI55">
        <f xml:space="preserve"> CE55 * ( ((CG55 - CF55) * 24 ) - CH55 )</f>
        <v>210</v>
      </c>
      <c r="CK55" s="119"/>
      <c r="CL55" t="s">
        <v>514</v>
      </c>
      <c r="CM55">
        <v>17</v>
      </c>
      <c r="CN55" s="102">
        <v>0.29166666666666669</v>
      </c>
      <c r="CO55" s="102">
        <v>0.75</v>
      </c>
      <c r="CP55" s="103">
        <v>1</v>
      </c>
      <c r="CQ55">
        <f xml:space="preserve"> CM55 * ( ((CO55 - CN55) * 24 ) - CP55 )</f>
        <v>170</v>
      </c>
      <c r="CS55" s="119"/>
      <c r="CT55" t="s">
        <v>514</v>
      </c>
      <c r="CU55">
        <v>2</v>
      </c>
      <c r="CV55" s="102">
        <v>0.29166666666666669</v>
      </c>
      <c r="CW55" s="102">
        <v>0.75</v>
      </c>
      <c r="CX55" s="103">
        <v>1</v>
      </c>
      <c r="CY55">
        <f xml:space="preserve"> CU55 * ( ((CW55 - CV55) * 24 ) - CX55 )</f>
        <v>20</v>
      </c>
      <c r="DA55" s="119"/>
      <c r="DB55" t="s">
        <v>514</v>
      </c>
      <c r="DC55">
        <v>5</v>
      </c>
      <c r="DD55" s="102">
        <v>0.29166666666666669</v>
      </c>
      <c r="DE55" s="102">
        <v>0.75</v>
      </c>
      <c r="DF55" s="103">
        <v>1</v>
      </c>
      <c r="DG55">
        <f xml:space="preserve"> DC55 * ( ((DE55 - DD55) * 24 ) - DF55 )</f>
        <v>50</v>
      </c>
      <c r="DI55" s="119"/>
      <c r="DJ55" t="s">
        <v>514</v>
      </c>
      <c r="DK55">
        <v>0</v>
      </c>
      <c r="DL55" s="102">
        <v>0.29166666666666669</v>
      </c>
      <c r="DM55" s="102">
        <v>0.75</v>
      </c>
      <c r="DN55" s="103">
        <v>1</v>
      </c>
      <c r="DO55">
        <f xml:space="preserve"> DK55 * ( ((DM55 - DL55) * 24 ) - DN55 )</f>
        <v>0</v>
      </c>
      <c r="DQ55" s="119"/>
      <c r="DR55" t="s">
        <v>514</v>
      </c>
      <c r="DS55">
        <v>13</v>
      </c>
      <c r="DT55" s="102">
        <v>0.29166666666666669</v>
      </c>
      <c r="DU55" s="102">
        <v>0.75</v>
      </c>
      <c r="DV55" s="103">
        <v>1</v>
      </c>
      <c r="DW55">
        <f xml:space="preserve"> DS55 * ( ((DU55 - DT55) * 24 ) - DV55 )</f>
        <v>130</v>
      </c>
      <c r="DY55" s="119"/>
      <c r="DZ55" t="s">
        <v>514</v>
      </c>
      <c r="EB55" s="102">
        <v>0.29166666666666669</v>
      </c>
      <c r="EC55" s="102">
        <v>0.75</v>
      </c>
      <c r="ED55" s="103">
        <v>1</v>
      </c>
      <c r="EE55">
        <f xml:space="preserve"> EA55 * ( ((EC55 - EB55) * 24 ) - ED55 )</f>
        <v>0</v>
      </c>
      <c r="EG55" s="119"/>
      <c r="EH55" t="s">
        <v>514</v>
      </c>
      <c r="EI55">
        <v>1</v>
      </c>
      <c r="EJ55" s="102">
        <v>0.22916666666666666</v>
      </c>
      <c r="EK55" s="102">
        <v>0.79166666666666663</v>
      </c>
      <c r="EL55" s="103">
        <v>1</v>
      </c>
      <c r="EM55">
        <f xml:space="preserve"> EI55 * ( ((EK55 - EJ55) * 24 ) - EL55 )</f>
        <v>12.5</v>
      </c>
      <c r="EO55" s="119"/>
      <c r="EP55" t="s">
        <v>514</v>
      </c>
      <c r="EQ55">
        <v>13</v>
      </c>
      <c r="ER55" s="102">
        <v>0.375</v>
      </c>
      <c r="ES55" s="102">
        <v>0.75</v>
      </c>
      <c r="ET55" s="103">
        <v>1</v>
      </c>
      <c r="EU55">
        <f xml:space="preserve"> EQ55 * ( ((ES55 - ER55) * 24 ) - ET55 )</f>
        <v>104</v>
      </c>
      <c r="EW55" s="119"/>
      <c r="EX55" t="s">
        <v>514</v>
      </c>
      <c r="EY55">
        <v>16</v>
      </c>
      <c r="EZ55" s="102">
        <v>0.375</v>
      </c>
      <c r="FA55" s="102">
        <v>0.75</v>
      </c>
      <c r="FB55" s="103">
        <v>1</v>
      </c>
      <c r="FC55">
        <f xml:space="preserve"> EY55 * ( ((FA55 - EZ55) * 24 ) - FB55 )</f>
        <v>128</v>
      </c>
      <c r="FE55" s="119"/>
      <c r="FF55" t="s">
        <v>514</v>
      </c>
      <c r="FG55">
        <v>15</v>
      </c>
      <c r="FH55" s="102">
        <v>0.375</v>
      </c>
      <c r="FI55" s="102">
        <v>0.75</v>
      </c>
      <c r="FJ55" s="103">
        <v>1</v>
      </c>
      <c r="FK55">
        <f xml:space="preserve"> FG55 * ( ((FI55 - FH55) * 24 ) - FJ55 )</f>
        <v>120</v>
      </c>
      <c r="FM55" s="119"/>
      <c r="FN55" t="s">
        <v>514</v>
      </c>
      <c r="FO55">
        <v>16</v>
      </c>
      <c r="FP55" s="102">
        <v>0.375</v>
      </c>
      <c r="FQ55" s="102">
        <v>0.75</v>
      </c>
      <c r="FR55" s="103">
        <v>1</v>
      </c>
      <c r="FS55">
        <f xml:space="preserve"> FO55 * ( ((FQ55 - FP55) * 24 ) - FR55 )</f>
        <v>128</v>
      </c>
      <c r="FU55" s="119"/>
      <c r="FV55" t="s">
        <v>514</v>
      </c>
      <c r="FW55">
        <v>16</v>
      </c>
      <c r="FX55" s="102">
        <v>0.375</v>
      </c>
      <c r="FY55" s="102">
        <v>0.75</v>
      </c>
      <c r="FZ55" s="103">
        <v>1</v>
      </c>
      <c r="GA55">
        <f xml:space="preserve"> FW55 * ( ((FY55 - FX55) * 24 ) - FZ55 )</f>
        <v>128</v>
      </c>
      <c r="GC55" s="119"/>
      <c r="GD55" t="s">
        <v>514</v>
      </c>
      <c r="GF55" s="102">
        <v>0.375</v>
      </c>
      <c r="GG55" s="102">
        <v>0.75</v>
      </c>
      <c r="GH55" s="103">
        <v>1</v>
      </c>
      <c r="GI55">
        <f xml:space="preserve"> GE55 * ( ((GG55 - GF55) * 24 ) - GH55 )</f>
        <v>0</v>
      </c>
      <c r="GK55" s="119"/>
      <c r="GL55" t="s">
        <v>514</v>
      </c>
      <c r="GM55">
        <v>1</v>
      </c>
      <c r="GN55" s="102">
        <v>0.25</v>
      </c>
      <c r="GO55" s="102">
        <v>0.79166666666666663</v>
      </c>
      <c r="GP55" s="103">
        <v>1</v>
      </c>
      <c r="GQ55">
        <f xml:space="preserve"> GM55 * ( ((GO55 - GN55) * 24 ) - GP55 )</f>
        <v>12</v>
      </c>
      <c r="GS55" s="119"/>
      <c r="GT55" t="s">
        <v>514</v>
      </c>
      <c r="GV55" s="102">
        <v>0.25</v>
      </c>
      <c r="GW55" s="102">
        <v>0.79166666666666663</v>
      </c>
      <c r="GX55" s="103">
        <v>1</v>
      </c>
      <c r="GY55">
        <f xml:space="preserve"> GU55 * ( ((GW55 - GV55) * 24 ) - GX55 )</f>
        <v>0</v>
      </c>
      <c r="HA55" s="119"/>
    </row>
    <row r="56" spans="1:209">
      <c r="A56" s="100">
        <v>45712</v>
      </c>
      <c r="B56" s="101">
        <v>31</v>
      </c>
      <c r="C56" s="101">
        <v>8</v>
      </c>
      <c r="D56" s="101">
        <v>0</v>
      </c>
      <c r="E56" s="101">
        <f>IF(AND(ISNUMBER(B56), ISNUMBER(C56)), B56 * C56 - D56, 0)+53</f>
        <v>301</v>
      </c>
      <c r="F56" s="101">
        <f>SUM(E$2:E56)</f>
        <v>12178</v>
      </c>
      <c r="J56" t="s">
        <v>515</v>
      </c>
      <c r="K56">
        <v>2</v>
      </c>
      <c r="L56" s="102">
        <v>0.58333333333333337</v>
      </c>
      <c r="M56" s="102">
        <v>0.95833333333333337</v>
      </c>
      <c r="N56" s="103">
        <v>1</v>
      </c>
      <c r="O56">
        <f t="shared" si="10"/>
        <v>16</v>
      </c>
      <c r="R56" t="s">
        <v>515</v>
      </c>
      <c r="S56">
        <v>2</v>
      </c>
      <c r="T56" s="102">
        <v>0.58333333333333337</v>
      </c>
      <c r="U56" s="102">
        <v>0.95833333333333337</v>
      </c>
      <c r="V56" s="103">
        <v>1</v>
      </c>
      <c r="W56">
        <f xml:space="preserve"> S56 * ( ((U56 - T56) * 24 ) - V56 )</f>
        <v>16</v>
      </c>
      <c r="Z56" t="s">
        <v>515</v>
      </c>
      <c r="AA56">
        <v>2</v>
      </c>
      <c r="AB56" s="102">
        <v>0.58333333333333337</v>
      </c>
      <c r="AC56" s="102">
        <v>0.95833333333333337</v>
      </c>
      <c r="AD56" s="103">
        <v>1</v>
      </c>
      <c r="AE56">
        <f xml:space="preserve"> AA56 * ( ((AC56 - AB56) * 24 ) - AD56 )</f>
        <v>16</v>
      </c>
      <c r="AH56" t="s">
        <v>515</v>
      </c>
      <c r="AI56">
        <v>2</v>
      </c>
      <c r="AJ56" s="102">
        <v>0.58333333333333337</v>
      </c>
      <c r="AK56" s="102">
        <v>0.95833333333333337</v>
      </c>
      <c r="AL56" s="103">
        <v>1</v>
      </c>
      <c r="AM56">
        <f xml:space="preserve"> AI56 * ( ((AK56 - AJ56) * 24 ) - AL56 )</f>
        <v>16</v>
      </c>
      <c r="AP56" t="s">
        <v>515</v>
      </c>
      <c r="AQ56">
        <v>2</v>
      </c>
      <c r="AR56" s="102">
        <v>0.5</v>
      </c>
      <c r="AS56" s="122">
        <v>0.95833333333333337</v>
      </c>
      <c r="AT56" s="103">
        <v>1</v>
      </c>
      <c r="AU56">
        <f xml:space="preserve"> AQ56 * ( ((AS56 - AR56) * 24 ) - AT56 )</f>
        <v>20</v>
      </c>
      <c r="AX56" t="s">
        <v>515</v>
      </c>
      <c r="AY56">
        <v>2</v>
      </c>
      <c r="AZ56" s="102">
        <v>0.54166666666666663</v>
      </c>
      <c r="BA56" s="102">
        <v>0.95833333333333337</v>
      </c>
      <c r="BB56" s="103">
        <v>1</v>
      </c>
      <c r="BC56">
        <f xml:space="preserve"> AY56 * ( ((BA56 - AZ56) * 24 ) - BB56 )</f>
        <v>18.000000000000004</v>
      </c>
      <c r="BF56" t="s">
        <v>515</v>
      </c>
      <c r="BG56">
        <v>10</v>
      </c>
      <c r="BH56" s="102">
        <v>0.375</v>
      </c>
      <c r="BI56" s="102">
        <v>0.70833333333333337</v>
      </c>
      <c r="BJ56" s="103">
        <v>1</v>
      </c>
      <c r="BK56">
        <f xml:space="preserve"> BG56 * ( ((BI56 - BH56) * 24 ) - BJ56 )</f>
        <v>70</v>
      </c>
      <c r="BM56" s="119"/>
      <c r="BN56" t="s">
        <v>515</v>
      </c>
      <c r="BO56">
        <v>28</v>
      </c>
      <c r="BP56" s="102">
        <v>0.375</v>
      </c>
      <c r="BQ56" s="102">
        <v>0.70833333333333337</v>
      </c>
      <c r="BR56" s="103">
        <v>1</v>
      </c>
      <c r="BS56">
        <f xml:space="preserve"> BO56 * ( ((BQ56 - BP56) * 24 ) - BR56 )</f>
        <v>196</v>
      </c>
      <c r="BU56" s="119"/>
      <c r="BV56" t="s">
        <v>515</v>
      </c>
      <c r="BW56">
        <v>28</v>
      </c>
      <c r="BX56" s="102">
        <v>0.375</v>
      </c>
      <c r="BY56" s="102">
        <v>0.70833333333333337</v>
      </c>
      <c r="BZ56" s="103">
        <v>1</v>
      </c>
      <c r="CA56">
        <f xml:space="preserve"> BW56 * ( ((BY56 - BX56) * 24 ) - BZ56 )</f>
        <v>196</v>
      </c>
      <c r="CC56" s="119"/>
      <c r="CD56" t="s">
        <v>515</v>
      </c>
      <c r="CE56">
        <v>2</v>
      </c>
      <c r="CF56" s="102">
        <v>0.54166666666666663</v>
      </c>
      <c r="CG56" s="102">
        <v>0.95833333333333337</v>
      </c>
      <c r="CH56" s="103">
        <v>1</v>
      </c>
      <c r="CI56">
        <f xml:space="preserve"> CE56 * ( ((CG56 - CF56) * 24 ) - CH56 )</f>
        <v>18.000000000000004</v>
      </c>
      <c r="CK56" s="119"/>
      <c r="CL56" t="s">
        <v>515</v>
      </c>
      <c r="CM56">
        <v>2</v>
      </c>
      <c r="CN56" s="102">
        <v>0.54166666666666663</v>
      </c>
      <c r="CO56" s="102">
        <v>0.95833333333333337</v>
      </c>
      <c r="CP56" s="103">
        <v>1</v>
      </c>
      <c r="CQ56">
        <f xml:space="preserve"> CM56 * ( ((CO56 - CN56) * 24 ) - CP56 )</f>
        <v>18.000000000000004</v>
      </c>
      <c r="CS56" s="119"/>
      <c r="CT56" t="s">
        <v>515</v>
      </c>
      <c r="CV56" s="102">
        <v>0.54166666666666663</v>
      </c>
      <c r="CW56" s="102">
        <v>0.95833333333333337</v>
      </c>
      <c r="CX56" s="103">
        <v>1</v>
      </c>
      <c r="CY56">
        <f xml:space="preserve"> CU56 * ( ((CW56 - CV56) * 24 ) - CX56 )</f>
        <v>0</v>
      </c>
      <c r="DA56" s="119"/>
      <c r="DB56" t="s">
        <v>515</v>
      </c>
      <c r="DC56">
        <v>2</v>
      </c>
      <c r="DD56" s="102">
        <v>0.54166666666666663</v>
      </c>
      <c r="DE56" s="102">
        <v>0.95833333333333337</v>
      </c>
      <c r="DF56" s="103">
        <v>1</v>
      </c>
      <c r="DG56">
        <f xml:space="preserve"> DC56 * ( ((DE56 - DD56) * 24 ) - DF56 )</f>
        <v>18.000000000000004</v>
      </c>
      <c r="DI56" s="119"/>
      <c r="DJ56" t="s">
        <v>515</v>
      </c>
      <c r="DK56">
        <v>2</v>
      </c>
      <c r="DL56" s="102">
        <v>0.54166666666666663</v>
      </c>
      <c r="DM56" s="102">
        <v>0.95833333333333337</v>
      </c>
      <c r="DN56" s="103">
        <v>1</v>
      </c>
      <c r="DO56">
        <f xml:space="preserve"> DK56 * ( ((DM56 - DL56) * 24 ) - DN56 )</f>
        <v>18.000000000000004</v>
      </c>
      <c r="DQ56" s="119"/>
      <c r="DR56" t="s">
        <v>515</v>
      </c>
      <c r="DS56">
        <v>2</v>
      </c>
      <c r="DT56" s="102">
        <v>0.54166666666666663</v>
      </c>
      <c r="DU56" s="102">
        <v>0.95833333333333337</v>
      </c>
      <c r="DV56" s="103">
        <v>1</v>
      </c>
      <c r="DW56">
        <f xml:space="preserve"> DS56 * ( ((DU56 - DT56) * 24 ) - DV56 )</f>
        <v>18.000000000000004</v>
      </c>
      <c r="DY56" s="119"/>
      <c r="DZ56" t="s">
        <v>515</v>
      </c>
      <c r="EB56" s="102">
        <v>0.54166666666666663</v>
      </c>
      <c r="EC56" s="102">
        <v>0.95833333333333337</v>
      </c>
      <c r="ED56" s="103">
        <v>1</v>
      </c>
      <c r="EE56">
        <f xml:space="preserve"> EA56 * ( ((EC56 - EB56) * 24 ) - ED56 )</f>
        <v>0</v>
      </c>
      <c r="EG56" s="119"/>
      <c r="EH56" t="s">
        <v>515</v>
      </c>
      <c r="EI56">
        <v>1</v>
      </c>
      <c r="EJ56" s="102">
        <v>0.54166666666666663</v>
      </c>
      <c r="EK56" s="102">
        <v>0.91666666666666663</v>
      </c>
      <c r="EL56" s="103">
        <v>1</v>
      </c>
      <c r="EM56">
        <f xml:space="preserve"> EI56 * ( ((EK56 - EJ56) * 24 ) - EL56 )</f>
        <v>8</v>
      </c>
      <c r="EO56" s="119"/>
      <c r="EP56" t="s">
        <v>515</v>
      </c>
      <c r="EQ56">
        <v>2</v>
      </c>
      <c r="ER56" s="102">
        <v>0.45833333333333331</v>
      </c>
      <c r="ES56" s="102">
        <v>0.95833333333333337</v>
      </c>
      <c r="ET56" s="103">
        <v>1</v>
      </c>
      <c r="EU56">
        <f xml:space="preserve"> EQ56 * ( ((ES56 - ER56) * 24 ) - ET56 )</f>
        <v>22</v>
      </c>
      <c r="EW56" s="119"/>
      <c r="EX56" t="s">
        <v>515</v>
      </c>
      <c r="EY56">
        <v>2</v>
      </c>
      <c r="EZ56" s="102">
        <v>0.45833333333333331</v>
      </c>
      <c r="FA56" s="102">
        <v>0.95833333333333337</v>
      </c>
      <c r="FB56" s="103">
        <v>1</v>
      </c>
      <c r="FC56">
        <f xml:space="preserve"> EY56 * ( ((FA56 - EZ56) * 24 ) - FB56 )</f>
        <v>22</v>
      </c>
      <c r="FE56" s="119"/>
      <c r="FF56" t="s">
        <v>515</v>
      </c>
      <c r="FG56">
        <v>2</v>
      </c>
      <c r="FH56" s="102">
        <v>8.3333333333333329E-2</v>
      </c>
      <c r="FI56" s="102">
        <v>0.58333333333333337</v>
      </c>
      <c r="FJ56" s="103">
        <v>1</v>
      </c>
      <c r="FK56">
        <f xml:space="preserve"> FG56 * ( ((FI56 - FH56) * 24 ) - FJ56 )</f>
        <v>22</v>
      </c>
      <c r="FM56" s="119"/>
      <c r="FN56" t="s">
        <v>515</v>
      </c>
      <c r="FO56">
        <v>2</v>
      </c>
      <c r="FP56" s="102">
        <v>0.45833333333333331</v>
      </c>
      <c r="FQ56" s="102">
        <v>0.95833333333333337</v>
      </c>
      <c r="FR56" s="103">
        <v>1</v>
      </c>
      <c r="FS56">
        <f xml:space="preserve"> FO56 * ( ((FQ56 - FP56) * 24 ) - FR56 )</f>
        <v>22</v>
      </c>
      <c r="FU56" s="119"/>
      <c r="FV56" t="s">
        <v>515</v>
      </c>
      <c r="FW56">
        <v>2</v>
      </c>
      <c r="FX56" s="102">
        <v>0.45833333333333331</v>
      </c>
      <c r="FY56" s="102">
        <v>0.95833333333333337</v>
      </c>
      <c r="FZ56" s="103">
        <v>1</v>
      </c>
      <c r="GA56">
        <f xml:space="preserve"> FW56 * ( ((FY56 - FX56) * 24 ) - FZ56 )</f>
        <v>22</v>
      </c>
      <c r="GC56" s="119"/>
      <c r="GD56" t="s">
        <v>515</v>
      </c>
      <c r="GE56">
        <v>3</v>
      </c>
      <c r="GF56" s="102">
        <v>0.45833333333333331</v>
      </c>
      <c r="GG56" s="102">
        <v>0.95833333333333337</v>
      </c>
      <c r="GH56" s="103">
        <v>1</v>
      </c>
      <c r="GI56">
        <f xml:space="preserve"> GE56 * ( ((GG56 - GF56) * 24 ) - GH56 )</f>
        <v>33</v>
      </c>
      <c r="GK56" s="119"/>
      <c r="GL56" t="s">
        <v>515</v>
      </c>
      <c r="GM56">
        <v>22</v>
      </c>
      <c r="GN56" s="102">
        <v>0.25</v>
      </c>
      <c r="GO56" s="102">
        <v>0.75</v>
      </c>
      <c r="GP56" s="103">
        <v>1</v>
      </c>
      <c r="GQ56">
        <f xml:space="preserve"> GM56 * ( ((GO56 - GN56) * 24 ) - GP56 )</f>
        <v>242</v>
      </c>
      <c r="GS56" s="119"/>
      <c r="GT56" t="s">
        <v>515</v>
      </c>
      <c r="GV56" s="102">
        <v>0.25</v>
      </c>
      <c r="GW56" s="102">
        <v>0.75</v>
      </c>
      <c r="GX56" s="103">
        <v>1</v>
      </c>
      <c r="GY56">
        <f xml:space="preserve"> GU56 * ( ((GW56 - GV56) * 24 ) - GX56 )</f>
        <v>0</v>
      </c>
      <c r="HA56" s="119"/>
    </row>
    <row r="57" spans="1:209">
      <c r="A57" s="100">
        <v>45713</v>
      </c>
      <c r="B57" s="101">
        <v>31</v>
      </c>
      <c r="C57" s="101">
        <v>8</v>
      </c>
      <c r="D57" s="101">
        <v>0</v>
      </c>
      <c r="E57" s="101">
        <f>IF(AND(ISNUMBER(B57), ISNUMBER(C57)), B57 * C57 - D57, 0)+53</f>
        <v>301</v>
      </c>
      <c r="F57" s="101">
        <f>SUM(E$2:E57)</f>
        <v>12479</v>
      </c>
      <c r="J57" t="s">
        <v>516</v>
      </c>
      <c r="K57">
        <v>1</v>
      </c>
      <c r="L57" s="102">
        <v>0.29166666666666669</v>
      </c>
      <c r="M57" s="102">
        <v>0.79166666666666663</v>
      </c>
      <c r="N57" s="103">
        <v>1</v>
      </c>
      <c r="O57">
        <f t="shared" si="10"/>
        <v>10.999999999999998</v>
      </c>
      <c r="R57" t="s">
        <v>441</v>
      </c>
      <c r="T57" s="102">
        <v>0.3125</v>
      </c>
      <c r="U57" s="102">
        <v>0.95833333333333337</v>
      </c>
      <c r="V57" s="103">
        <v>1</v>
      </c>
      <c r="W57">
        <f xml:space="preserve"> S57 * ( ((U57 - T57) * 24 ) - V57 )</f>
        <v>0</v>
      </c>
      <c r="Z57" t="s">
        <v>441</v>
      </c>
      <c r="AA57">
        <v>1</v>
      </c>
      <c r="AB57" s="102">
        <v>0.29166666666666669</v>
      </c>
      <c r="AC57" s="102">
        <v>0.79166666666666663</v>
      </c>
      <c r="AD57" s="103">
        <v>1</v>
      </c>
      <c r="AE57">
        <f xml:space="preserve"> AA57 * ( ((AC57 - AB57) * 24 ) - AD57 )</f>
        <v>10.999999999999998</v>
      </c>
      <c r="AH57" t="s">
        <v>441</v>
      </c>
      <c r="AI57">
        <v>1</v>
      </c>
      <c r="AJ57" s="102">
        <v>0.29166666666666669</v>
      </c>
      <c r="AK57" s="102">
        <v>0.79166666666666663</v>
      </c>
      <c r="AL57" s="103">
        <v>1</v>
      </c>
      <c r="AM57">
        <f xml:space="preserve"> AI57 * ( ((AK57 - AJ57) * 24 ) - AL57 )</f>
        <v>10.999999999999998</v>
      </c>
      <c r="AP57" t="s">
        <v>441</v>
      </c>
      <c r="AQ57">
        <v>1</v>
      </c>
      <c r="AR57" s="102">
        <v>0.29166666666666669</v>
      </c>
      <c r="AS57" s="102">
        <v>0.79166666666666663</v>
      </c>
      <c r="AT57" s="103">
        <v>1</v>
      </c>
      <c r="AU57">
        <f xml:space="preserve"> AQ57 * ( ((AS57 - AR57) * 24 ) - AT57 )</f>
        <v>10.999999999999998</v>
      </c>
      <c r="AX57" t="s">
        <v>441</v>
      </c>
      <c r="AY57">
        <v>1</v>
      </c>
      <c r="AZ57" s="102">
        <v>0.29166666666666669</v>
      </c>
      <c r="BA57" s="102">
        <v>0.79166666666666663</v>
      </c>
      <c r="BB57" s="103">
        <v>1</v>
      </c>
      <c r="BC57">
        <f xml:space="preserve"> AY57 * ( ((BA57 - AZ57) * 24 ) - BB57 )</f>
        <v>10.999999999999998</v>
      </c>
      <c r="BF57" t="s">
        <v>516</v>
      </c>
      <c r="BH57" s="102">
        <v>0.29166666666666669</v>
      </c>
      <c r="BI57" s="102">
        <v>0.79166666666666663</v>
      </c>
      <c r="BJ57" s="103">
        <v>1</v>
      </c>
      <c r="BK57">
        <f xml:space="preserve"> BG57 * ( ((BI57 - BH57) * 24 ) - BJ57 )</f>
        <v>0</v>
      </c>
      <c r="BM57" s="119"/>
      <c r="BN57" t="s">
        <v>441</v>
      </c>
      <c r="BP57" s="102">
        <v>0.29166666666666669</v>
      </c>
      <c r="BQ57" s="102">
        <v>0.79166666666666663</v>
      </c>
      <c r="BR57" s="103">
        <v>1</v>
      </c>
      <c r="BS57">
        <f xml:space="preserve"> BO57 * ( ((BQ57 - BP57) * 24 ) - BR57 )</f>
        <v>0</v>
      </c>
      <c r="BU57" s="119"/>
      <c r="BV57" t="s">
        <v>441</v>
      </c>
      <c r="BX57" s="102">
        <v>0.29166666666666669</v>
      </c>
      <c r="BY57" s="102">
        <v>0.79166666666666663</v>
      </c>
      <c r="BZ57" s="103">
        <v>1</v>
      </c>
      <c r="CA57">
        <f xml:space="preserve"> BW57 * ( ((BY57 - BX57) * 24 ) - BZ57 )</f>
        <v>0</v>
      </c>
      <c r="CC57" s="119"/>
      <c r="CD57" t="s">
        <v>441</v>
      </c>
      <c r="CF57" s="102">
        <v>0.29166666666666669</v>
      </c>
      <c r="CG57" s="102">
        <v>0.79166666666666663</v>
      </c>
      <c r="CH57" s="103">
        <v>1</v>
      </c>
      <c r="CI57">
        <f xml:space="preserve"> CE57 * ( ((CG57 - CF57) * 24 ) - CH57 )</f>
        <v>0</v>
      </c>
      <c r="CK57" s="119"/>
      <c r="CL57" t="s">
        <v>441</v>
      </c>
      <c r="CN57" s="102">
        <v>0.29166666666666669</v>
      </c>
      <c r="CO57" s="102">
        <v>0.79166666666666663</v>
      </c>
      <c r="CP57" s="103">
        <v>1</v>
      </c>
      <c r="CQ57">
        <f xml:space="preserve"> CM57 * ( ((CO57 - CN57) * 24 ) - CP57 )</f>
        <v>0</v>
      </c>
      <c r="CS57" s="119"/>
      <c r="CT57" t="s">
        <v>441</v>
      </c>
      <c r="CV57" s="102">
        <v>0.29166666666666669</v>
      </c>
      <c r="CW57" s="102">
        <v>0.79166666666666663</v>
      </c>
      <c r="CX57" s="103">
        <v>1</v>
      </c>
      <c r="CY57">
        <f xml:space="preserve"> CU57 * ( ((CW57 - CV57) * 24 ) - CX57 )</f>
        <v>0</v>
      </c>
      <c r="DA57" s="119"/>
      <c r="DB57" t="s">
        <v>441</v>
      </c>
      <c r="DC57">
        <v>1</v>
      </c>
      <c r="DD57" s="102">
        <v>0.29166666666666669</v>
      </c>
      <c r="DE57" s="102">
        <v>0.79166666666666663</v>
      </c>
      <c r="DF57" s="103">
        <v>1</v>
      </c>
      <c r="DG57">
        <f xml:space="preserve"> DC57 * ( ((DE57 - DD57) * 24 ) - DF57 )</f>
        <v>10.999999999999998</v>
      </c>
      <c r="DI57" s="119"/>
      <c r="DJ57" t="s">
        <v>441</v>
      </c>
      <c r="DK57">
        <v>1</v>
      </c>
      <c r="DL57" s="102">
        <v>0.29166666666666669</v>
      </c>
      <c r="DM57" s="102">
        <v>0.79166666666666663</v>
      </c>
      <c r="DN57" s="103">
        <v>1</v>
      </c>
      <c r="DO57">
        <f xml:space="preserve"> DK57 * ( ((DM57 - DL57) * 24 ) - DN57 )</f>
        <v>10.999999999999998</v>
      </c>
      <c r="DQ57" s="119"/>
      <c r="DR57" t="s">
        <v>441</v>
      </c>
      <c r="DS57">
        <v>6</v>
      </c>
      <c r="DT57" s="102">
        <v>0.29166666666666669</v>
      </c>
      <c r="DU57" s="102">
        <v>0.79166666666666663</v>
      </c>
      <c r="DV57" s="103">
        <v>1</v>
      </c>
      <c r="DW57">
        <f xml:space="preserve"> DS57 * ( ((DU57 - DT57) * 24 ) - DV57 )</f>
        <v>65.999999999999986</v>
      </c>
      <c r="DY57" s="119"/>
      <c r="DZ57" t="s">
        <v>441</v>
      </c>
      <c r="EB57" s="102">
        <v>0.33333333333333331</v>
      </c>
      <c r="EC57" s="102">
        <v>0.79166666666666663</v>
      </c>
      <c r="ED57" s="103">
        <v>1</v>
      </c>
      <c r="EE57">
        <f xml:space="preserve"> EA57 * ( ((EC57 - EB57) * 24 ) - ED57 )</f>
        <v>0</v>
      </c>
      <c r="EG57" s="119"/>
      <c r="EH57" t="s">
        <v>441</v>
      </c>
      <c r="EJ57" s="102">
        <v>0.33333333333333331</v>
      </c>
      <c r="EK57" s="102">
        <v>0.79166666666666663</v>
      </c>
      <c r="EL57" s="103">
        <v>1</v>
      </c>
      <c r="EM57">
        <f xml:space="preserve"> EI57 * ( ((EK57 - EJ57) * 24 ) - EL57 )</f>
        <v>0</v>
      </c>
      <c r="EO57" s="119"/>
      <c r="EP57" t="s">
        <v>441</v>
      </c>
      <c r="EQ57">
        <v>1</v>
      </c>
      <c r="ER57" s="102">
        <v>0.33333333333333331</v>
      </c>
      <c r="ES57" s="102">
        <v>0.79166666666666663</v>
      </c>
      <c r="ET57" s="103">
        <v>1</v>
      </c>
      <c r="EU57">
        <f xml:space="preserve"> EQ57 * ( ((ES57 - ER57) * 24 ) - ET57 )</f>
        <v>10</v>
      </c>
      <c r="EW57" s="119"/>
      <c r="EX57" t="s">
        <v>441</v>
      </c>
      <c r="EY57">
        <v>1</v>
      </c>
      <c r="EZ57" s="102">
        <v>0.33333333333333331</v>
      </c>
      <c r="FA57" s="102">
        <v>0.79166666666666663</v>
      </c>
      <c r="FB57" s="103">
        <v>1</v>
      </c>
      <c r="FC57">
        <f xml:space="preserve"> EY57 * ( ((FA57 - EZ57) * 24 ) - FB57 )</f>
        <v>10</v>
      </c>
      <c r="FE57" s="119"/>
      <c r="FF57" t="s">
        <v>441</v>
      </c>
      <c r="FG57">
        <v>1</v>
      </c>
      <c r="FH57" s="102">
        <v>0.33333333333333331</v>
      </c>
      <c r="FI57" s="102">
        <v>0.79166666666666663</v>
      </c>
      <c r="FJ57" s="103">
        <v>1</v>
      </c>
      <c r="FK57">
        <f xml:space="preserve"> FG57 * ( ((FI57 - FH57) * 24 ) - FJ57 )</f>
        <v>10</v>
      </c>
      <c r="FM57" s="119"/>
      <c r="FN57" t="s">
        <v>441</v>
      </c>
      <c r="FO57">
        <v>1</v>
      </c>
      <c r="FP57" s="102">
        <v>0.33333333333333331</v>
      </c>
      <c r="FQ57" s="102">
        <v>0.79166666666666663</v>
      </c>
      <c r="FR57" s="103">
        <v>1</v>
      </c>
      <c r="FS57">
        <f xml:space="preserve"> FO57 * ( ((FQ57 - FP57) * 24 ) - FR57 )</f>
        <v>10</v>
      </c>
      <c r="FU57" s="119"/>
      <c r="FV57" t="s">
        <v>441</v>
      </c>
      <c r="FW57">
        <v>1</v>
      </c>
      <c r="FX57" s="102">
        <v>0.33333333333333331</v>
      </c>
      <c r="FY57" s="102">
        <v>0.79166666666666663</v>
      </c>
      <c r="FZ57" s="103">
        <v>1</v>
      </c>
      <c r="GA57">
        <f xml:space="preserve"> FW57 * ( ((FY57 - FX57) * 24 ) - FZ57 )</f>
        <v>10</v>
      </c>
      <c r="GC57" s="119"/>
      <c r="GD57" t="s">
        <v>441</v>
      </c>
      <c r="GF57" s="102">
        <v>0.20833333333333334</v>
      </c>
      <c r="GG57" s="102">
        <v>0.75</v>
      </c>
      <c r="GH57" s="103">
        <v>1</v>
      </c>
      <c r="GI57">
        <f xml:space="preserve"> GE57 * ( ((GG57 - GF57) * 24 ) - GH57 )</f>
        <v>0</v>
      </c>
      <c r="GK57" s="119"/>
      <c r="GL57" t="s">
        <v>441</v>
      </c>
      <c r="GM57">
        <v>1</v>
      </c>
      <c r="GN57" s="102">
        <v>0.20833333333333334</v>
      </c>
      <c r="GO57" s="102">
        <v>0.79166666666666663</v>
      </c>
      <c r="GP57" s="103">
        <v>1</v>
      </c>
      <c r="GQ57">
        <f xml:space="preserve"> GM57 * ( ((GO57 - GN57) * 24 ) - GP57 )</f>
        <v>12.999999999999998</v>
      </c>
      <c r="GS57" s="119"/>
      <c r="GT57" t="s">
        <v>441</v>
      </c>
      <c r="GV57" s="102">
        <v>0.20833333333333334</v>
      </c>
      <c r="GW57" s="102">
        <v>0.79166666666666663</v>
      </c>
      <c r="GX57" s="103">
        <v>1</v>
      </c>
      <c r="GY57">
        <f xml:space="preserve"> GU57 * ( ((GW57 - GV57) * 24 ) - GX57 )</f>
        <v>0</v>
      </c>
      <c r="HA57" s="119"/>
    </row>
    <row r="58" spans="1:209">
      <c r="A58" s="100">
        <v>45714</v>
      </c>
      <c r="B58" s="101">
        <v>31</v>
      </c>
      <c r="C58" s="101">
        <v>8</v>
      </c>
      <c r="D58" s="101">
        <v>0</v>
      </c>
      <c r="E58" s="101">
        <f>IF(AND(ISNUMBER(B58), ISNUMBER(C58)), B58 * C58 - D58, 0)+53</f>
        <v>301</v>
      </c>
      <c r="F58" s="101">
        <f>SUM(E$2:E58)</f>
        <v>12780</v>
      </c>
      <c r="J58" t="s">
        <v>441</v>
      </c>
      <c r="L58" s="102">
        <v>0.27083333333333331</v>
      </c>
      <c r="M58" s="102">
        <v>0.64583333333333337</v>
      </c>
      <c r="N58" s="103">
        <v>1</v>
      </c>
      <c r="O58">
        <f t="shared" si="10"/>
        <v>0</v>
      </c>
      <c r="S58">
        <f>SUBTOTAL(109,Table12141617181920231522242526272829[Number of employees])</f>
        <v>20</v>
      </c>
      <c r="T58" s="102"/>
      <c r="U58" s="102"/>
      <c r="V58" s="103"/>
      <c r="W58">
        <f>SUBTOTAL(109,Table12141617181920231522242526272829[Hours worked])</f>
        <v>160.00000000000003</v>
      </c>
      <c r="AA58">
        <f>SUBTOTAL(109,Table12141617181920231522242526272832333738394021343536[Number of employees])</f>
        <v>30</v>
      </c>
      <c r="AB58" s="102"/>
      <c r="AC58" s="102"/>
      <c r="AD58" s="103"/>
      <c r="AE58">
        <f>SUBTOTAL(109,Table12141617181920231522242526272832333738394021343536[Hours worked])</f>
        <v>243.00000000000006</v>
      </c>
      <c r="AI58">
        <f>SUBTOTAL(109,Table12141617181920231522242526272832333738394021343536424344454941475054[Number of employees])</f>
        <v>32</v>
      </c>
      <c r="AJ58" s="102"/>
      <c r="AK58" s="102"/>
      <c r="AL58" s="103"/>
      <c r="AM58">
        <f>SUBTOTAL(109,Table12141617181920231522242526272832333738394021343536424344454941475054[Hours worked])</f>
        <v>258.99999999999994</v>
      </c>
      <c r="AQ58">
        <f>SUBTOTAL(109,Table1214161718192023152224252627283233373839402134353642434445494147505458515563[Number of employees])</f>
        <v>28</v>
      </c>
      <c r="AR58" s="102"/>
      <c r="AS58" s="102"/>
      <c r="AT58" s="103"/>
      <c r="AU58">
        <f>SUBTOTAL(109,Table1214161718192023152224252627283233373839402134353642434445494147505458515563[Hours worked])</f>
        <v>271</v>
      </c>
      <c r="AY58">
        <f>SUBTOTAL(109,Table1214161718192023152224252627283233373839402134353642434445494147505458515573[Number of employees])</f>
        <v>31</v>
      </c>
      <c r="AZ58" s="102"/>
      <c r="BA58" s="102"/>
      <c r="BB58" s="103"/>
      <c r="BC58">
        <f>SUBTOTAL(109,Table1214161718192023152224252627283233373839402134353642434445494147505458515573[Hours worked])</f>
        <v>301</v>
      </c>
      <c r="BG58">
        <f>SUBTOTAL(109,Table12141617181920231522242526272832333738394021343536424344454941475054585155787677798183[Number of employees])</f>
        <v>10</v>
      </c>
      <c r="BH58" s="102"/>
      <c r="BI58" s="102"/>
      <c r="BJ58" s="103"/>
      <c r="BK58">
        <f>SUBTOTAL(109,Table12141617181920231522242526272832333738394021343536424344454941475054585155787677798183[Hours worked])</f>
        <v>70</v>
      </c>
      <c r="BM58" s="119"/>
      <c r="BO58">
        <f>SUBTOTAL(109,Table1214161718192023152224252627283233373839402134353642434445494147505458515578767779818393[Number of employees])</f>
        <v>30</v>
      </c>
      <c r="BP58" s="102"/>
      <c r="BQ58" s="102"/>
      <c r="BR58" s="103"/>
      <c r="BS58">
        <f>SUBTOTAL(109,Table1214161718192023152224252627283233373839402134353642434445494147505458515578767779818393[Hours worked])</f>
        <v>212</v>
      </c>
      <c r="BU58" s="119"/>
      <c r="BW58">
        <f>SUBTOTAL(109,Table12141617181920231522242526272832333738394021343536424344454941475054585155787677798183103[Number of employees])</f>
        <v>30</v>
      </c>
      <c r="BX58" s="102"/>
      <c r="BY58" s="102"/>
      <c r="BZ58" s="103"/>
      <c r="CA58">
        <f>SUBTOTAL(109,Table12141617181920231522242526272832333738394021343536424344454941475054585155787677798183103[Hours worked])</f>
        <v>212</v>
      </c>
      <c r="CC58" s="119"/>
      <c r="CE58">
        <f>SUBTOTAL(109,Table12141617181920231522242526272832333738394021343536424344454941475054585155109110111113115[Number of employees])</f>
        <v>27</v>
      </c>
      <c r="CF58" s="102"/>
      <c r="CG58" s="102"/>
      <c r="CH58" s="103"/>
      <c r="CI58">
        <f>SUBTOTAL(109,Table12141617181920231522242526272832333738394021343536424344454941475054585155109110111113115[Hours worked])</f>
        <v>260</v>
      </c>
      <c r="CK58" s="119"/>
      <c r="CM58">
        <f>SUBTOTAL(109,Table12141617181920231522242526272832333738394021343536424344454941475054585155109110111113115119120121122123124125126127128[Number of employees])</f>
        <v>27</v>
      </c>
      <c r="CN58" s="102"/>
      <c r="CO58" s="102"/>
      <c r="CP58" s="103"/>
      <c r="CQ58">
        <f>SUBTOTAL(109,Table12141617181920231522242526272832333738394021343536424344454941475054585155109110111113115119120121122123124125126127128[Hours worked])</f>
        <v>252</v>
      </c>
      <c r="CS58" s="119"/>
      <c r="CU58">
        <f>SUBTOTAL(109,Table12141617181920231522242526272832333738394021343536424344454941475054585155109110111113115119120121122123124125126127128129130131132133134135136137138[Number of employees])</f>
        <v>25</v>
      </c>
      <c r="CV58" s="102"/>
      <c r="CW58" s="102"/>
      <c r="CX58" s="103"/>
      <c r="CY58">
        <f>SUBTOTAL(109,Table12141617181920231522242526272832333738394021343536424344454941475054585155109110111113115119120121122123124125126127128129130131132133134135136137138[Hours worked])</f>
        <v>203.99999999999997</v>
      </c>
      <c r="DA58" s="119"/>
      <c r="DC58">
        <f>SUBTOTAL(109,Table12141617181920231522242526272832333738394021343536424344454941475054585155109110111113115119120121122123124125126127128146[Number of employees])</f>
        <v>25</v>
      </c>
      <c r="DD58" s="102"/>
      <c r="DE58" s="102"/>
      <c r="DF58" s="103"/>
      <c r="DG58">
        <f>SUBTOTAL(109,Table12141617181920231522242526272832333738394021343536424344454941475054585155109110111113115119120121122123124125126127128146[Hours worked])</f>
        <v>214.99999999999997</v>
      </c>
      <c r="DI58" s="119"/>
      <c r="DK58">
        <f>SUBTOTAL(109,Table12141617181920231522242526272832333738394021343536424344454941475054585155109110111113115119120121122123124125126127128146156[Number of employees])</f>
        <v>26</v>
      </c>
      <c r="DL58" s="102"/>
      <c r="DM58" s="102"/>
      <c r="DN58" s="103"/>
      <c r="DO58">
        <f>SUBTOTAL(109,Table12141617181920231522242526272832333738394021343536424344454941475054585155109110111113115119120121122123124125126127128146156[Hours worked])</f>
        <v>212.99999999999997</v>
      </c>
      <c r="DQ58" s="119"/>
      <c r="DS58">
        <f>SUBTOTAL(109,Table12141617181920231522242526272832333738394021343536424344454941475054585155109110111113115119120121122123124125126127128146166[Number of employees])</f>
        <v>25</v>
      </c>
      <c r="DT58" s="102"/>
      <c r="DU58" s="102"/>
      <c r="DV58" s="103"/>
      <c r="DW58">
        <f>SUBTOTAL(109,Table12141617181920231522242526272832333738394021343536424344454941475054585155109110111113115119120121122123124125126127128146166[Hours worked])</f>
        <v>246</v>
      </c>
      <c r="DY58" s="119"/>
      <c r="DZ58" s="177"/>
      <c r="EA58" s="177">
        <f>SUBTOTAL(109,Table1214161718192023152224252627283233373839402134353642434445494147505458515510911011111311511912012112231160180181182183184185[Number of employees])</f>
        <v>0</v>
      </c>
      <c r="EB58" s="178"/>
      <c r="EC58" s="178"/>
      <c r="ED58" s="179"/>
      <c r="EE58" s="177">
        <f>SUBTOTAL(109,Table1214161718192023152224252627283233373839402134353642434445494147505458515510911011111311511912012112231160180181182183184185[Hours worked])</f>
        <v>0</v>
      </c>
      <c r="EG58" s="119"/>
      <c r="EI58">
        <f>SUBTOTAL(109,Table1214161718192023152224252627283233373839402134353642434445494147505458515510911011111311511912012112231160180181182183184185195[Number of employees])</f>
        <v>22</v>
      </c>
      <c r="EJ58" s="102"/>
      <c r="EK58" s="102"/>
      <c r="EL58" s="103"/>
      <c r="EM58">
        <f>SUBTOTAL(109,Table1214161718192023152224252627283233373839402134353642434445494147505458515510911011111311511912012112231160180181182183184185195[Hours worked])</f>
        <v>180.49999999999997</v>
      </c>
      <c r="EO58" s="119"/>
      <c r="EQ58">
        <f>SUBTOTAL(109,Table1214161718192023152224252627283233373839402134353642434445494147505458515510911011111311511912012112231160180181182183184185195205[Number of employees])</f>
        <v>25</v>
      </c>
      <c r="ER58" s="102"/>
      <c r="ES58" s="102"/>
      <c r="ET58" s="103"/>
      <c r="EU58">
        <f>SUBTOTAL(109,Table1214161718192023152224252627283233373839402134353642434445494147505458515510911011111311511912012112231160180181182183184185195205[Hours worked])</f>
        <v>208</v>
      </c>
      <c r="EW58" s="119"/>
      <c r="EY58">
        <f>SUBTOTAL(109,Table1214161718192023152224252627283233373839402134353642434445494147505458515510911011111311511912012112231160180181182183184185215[Number of employees])</f>
        <v>23</v>
      </c>
      <c r="EZ58" s="102"/>
      <c r="FA58" s="102"/>
      <c r="FB58" s="103"/>
      <c r="FC58">
        <f>SUBTOTAL(109,Table1214161718192023152224252627283233373839402134353642434445494147505458515510911011111311511912012112231160180181182183184185215[Hours worked])</f>
        <v>192</v>
      </c>
      <c r="FE58" s="119"/>
      <c r="FG58">
        <f>SUBTOTAL(109,Table1214161718192023152224252627283233373839402134353642434445494147505458515510911011111311511912012112231160180181182183184185215234[Number of employees])</f>
        <v>25</v>
      </c>
      <c r="FH58" s="102"/>
      <c r="FI58" s="102"/>
      <c r="FJ58" s="103"/>
      <c r="FK58">
        <f>SUBTOTAL(109,Table1214161718192023152224252627283233373839402134353642434445494147505458515510911011111311511912012112231160180181182183184185215234[Hours worked])</f>
        <v>208</v>
      </c>
      <c r="FM58" s="119"/>
      <c r="FO58">
        <f>SUBTOTAL(109,Table1214161718192023152224252627283233373839402134353642434445494147505458515510911011111311511912012112231160180181182183184185215234244[Number of employees])</f>
        <v>23</v>
      </c>
      <c r="FP58" s="102"/>
      <c r="FQ58" s="102"/>
      <c r="FR58" s="103"/>
      <c r="FS58">
        <f>SUBTOTAL(109,Table1214161718192023152224252627283233373839402134353642434445494147505458515510911011111311511912012112231160180181182183184185215234244[Hours worked])</f>
        <v>192</v>
      </c>
      <c r="FU58" s="119"/>
      <c r="FW58">
        <f>SUBTOTAL(109,Table1214161718192023152224252627283233373839402134353642434445494147505458515510911011111311511912012112231160180181182183184185215234244254[Number of employees])</f>
        <v>23</v>
      </c>
      <c r="FX58" s="102"/>
      <c r="FY58" s="102"/>
      <c r="FZ58" s="103"/>
      <c r="GA58">
        <f>SUBTOTAL(109,Table1214161718192023152224252627283233373839402134353642434445494147505458515510911011111311511912012112231160180181182183184185215234244254[Hours worked])</f>
        <v>192</v>
      </c>
      <c r="GC58" s="119"/>
      <c r="GE58">
        <f>SUBTOTAL(109,Table1214161718192023152224252627283233373839402134353642434445494147505458515510911011111311511912012112231160180181182183184185215234244254264[Number of employees])</f>
        <v>3</v>
      </c>
      <c r="GF58" s="102"/>
      <c r="GG58" s="102"/>
      <c r="GH58" s="103"/>
      <c r="GI58">
        <f>SUBTOTAL(109,Table1214161718192023152224252627283233373839402134353642434445494147505458515510911011111311511912012112231160180181182183184185215234244254264[Hours worked])</f>
        <v>33</v>
      </c>
      <c r="GK58" s="119"/>
      <c r="GM58">
        <f>SUBTOTAL(109,Table1214161718192023152224252627283233373839402134353642434445494147505458515510911011111311511912012112231160180181182183184185215234244254264279[Number of employees])</f>
        <v>24</v>
      </c>
      <c r="GN58" s="102"/>
      <c r="GO58" s="102"/>
      <c r="GP58" s="103"/>
      <c r="GQ58">
        <f>SUBTOTAL(109,Table1214161718192023152224252627283233373839402134353642434445494147505458515510911011111311511912012112231160180181182183184185215234244254264279[Hours worked])</f>
        <v>267</v>
      </c>
      <c r="GS58" s="119"/>
      <c r="GU58">
        <f>SUBTOTAL(109,Table1214161718192023152224252627283233373839402134353642434445494147505458515510911011111311511912012112231160180181182183184185215234244254264279289[Number of employees])</f>
        <v>0</v>
      </c>
      <c r="GV58" s="102"/>
      <c r="GW58" s="102"/>
      <c r="GX58" s="103"/>
      <c r="GY58">
        <f>SUBTOTAL(109,Table1214161718192023152224252627283233373839402134353642434445494147505458515510911011111311511912012112231160180181182183184185215234244254264279289[Hours worked])</f>
        <v>0</v>
      </c>
      <c r="HA58" s="119"/>
    </row>
    <row r="59" spans="1:209">
      <c r="A59" s="100">
        <v>45715</v>
      </c>
      <c r="B59" s="101">
        <v>30</v>
      </c>
      <c r="C59" s="101">
        <v>8</v>
      </c>
      <c r="D59" s="101">
        <v>0</v>
      </c>
      <c r="E59" s="101">
        <f>IF(AND(ISNUMBER(B59), ISNUMBER(C59)), B59 * C59 - D59, 0)+53</f>
        <v>293</v>
      </c>
      <c r="F59" s="101">
        <f>SUM(E$2:E59)</f>
        <v>13073</v>
      </c>
      <c r="J59" t="s">
        <v>384</v>
      </c>
      <c r="L59" s="102"/>
      <c r="M59" s="102"/>
      <c r="N59" s="103"/>
      <c r="O59" s="101">
        <f t="shared" si="10"/>
        <v>0</v>
      </c>
      <c r="R59" s="119"/>
      <c r="S59" s="119"/>
      <c r="T59" s="119"/>
      <c r="U59" s="119"/>
      <c r="V59" s="119"/>
      <c r="W59" s="119"/>
      <c r="X59" s="119"/>
      <c r="Z59" s="119"/>
      <c r="AA59" s="119"/>
      <c r="AB59" s="119"/>
      <c r="AC59" s="119"/>
      <c r="AD59" s="119"/>
      <c r="AE59" s="119"/>
      <c r="AF59" s="119"/>
      <c r="AH59" s="119"/>
      <c r="AI59" s="119"/>
      <c r="AJ59" s="119"/>
      <c r="AK59" s="119"/>
      <c r="AL59" s="119"/>
      <c r="AM59" s="119"/>
      <c r="AN59" s="119"/>
      <c r="AP59" s="119"/>
      <c r="AQ59" s="119"/>
      <c r="AR59" s="119"/>
      <c r="AS59" s="119"/>
      <c r="AT59" s="119"/>
      <c r="AU59" s="119"/>
      <c r="AV59" s="119"/>
      <c r="AX59" s="119"/>
      <c r="AY59" s="119"/>
      <c r="AZ59" s="119"/>
      <c r="BA59" s="119"/>
      <c r="BB59" s="119"/>
      <c r="BC59" s="119"/>
      <c r="BD59" s="119"/>
      <c r="BF59" s="119"/>
      <c r="BG59" s="119"/>
      <c r="BH59" s="119"/>
      <c r="BI59" s="119"/>
      <c r="BJ59" s="119"/>
      <c r="BK59" s="119"/>
      <c r="BL59" s="119"/>
      <c r="BM59" s="119"/>
      <c r="BN59" s="119"/>
      <c r="BO59" s="119"/>
      <c r="BP59" s="119"/>
      <c r="BQ59" s="119"/>
      <c r="BR59" s="119"/>
      <c r="BS59" s="119"/>
      <c r="BT59" s="119"/>
      <c r="BU59" s="119"/>
      <c r="BV59" s="119"/>
      <c r="BW59" s="119"/>
      <c r="BX59" s="119"/>
      <c r="BY59" s="119"/>
      <c r="BZ59" s="119"/>
      <c r="CA59" s="119"/>
      <c r="CB59" s="119"/>
      <c r="CC59" s="119"/>
      <c r="CD59" s="119"/>
      <c r="CE59" s="119"/>
      <c r="CF59" s="119"/>
      <c r="CG59" s="119"/>
      <c r="CH59" s="119"/>
      <c r="CI59" s="119"/>
      <c r="CJ59" s="119"/>
      <c r="CK59" s="119"/>
      <c r="CL59" s="119"/>
      <c r="CM59" s="119"/>
      <c r="CN59" s="119"/>
      <c r="CO59" s="119"/>
      <c r="CP59" s="119"/>
      <c r="CQ59" s="119"/>
      <c r="CR59" s="119"/>
      <c r="CS59" s="119"/>
      <c r="CT59" s="119"/>
      <c r="CU59" s="119"/>
      <c r="CV59" s="119"/>
      <c r="CW59" s="119"/>
      <c r="CX59" s="119"/>
      <c r="CY59" s="119"/>
      <c r="CZ59" s="119"/>
      <c r="DA59" s="119"/>
      <c r="DB59" s="119"/>
      <c r="DC59" s="119"/>
      <c r="DD59" s="119"/>
      <c r="DE59" s="119"/>
      <c r="DF59" s="119"/>
      <c r="DG59" s="119"/>
      <c r="DH59" s="119"/>
      <c r="DI59" s="119"/>
      <c r="DJ59" s="119"/>
      <c r="DK59" s="119"/>
      <c r="DL59" s="119"/>
      <c r="DM59" s="119"/>
      <c r="DN59" s="119"/>
      <c r="DO59" s="119"/>
      <c r="DP59" s="119"/>
      <c r="DQ59" s="119"/>
      <c r="DR59" s="119"/>
      <c r="DS59" s="119"/>
      <c r="DT59" s="119"/>
      <c r="DU59" s="119"/>
      <c r="DV59" s="119"/>
      <c r="DW59" s="119"/>
      <c r="DX59" s="119"/>
      <c r="DY59" s="119"/>
      <c r="DZ59" s="119"/>
      <c r="EA59" s="119"/>
      <c r="EB59" s="119"/>
      <c r="EC59" s="119"/>
      <c r="ED59" s="119"/>
      <c r="EE59" s="119"/>
      <c r="EF59" s="119"/>
      <c r="EG59" s="119"/>
      <c r="EH59" s="119"/>
      <c r="EI59" s="119"/>
      <c r="EJ59" s="119"/>
      <c r="EK59" s="119"/>
      <c r="EL59" s="119"/>
      <c r="EM59" s="119"/>
      <c r="EN59" s="119"/>
      <c r="EO59" s="119"/>
      <c r="EP59" s="119"/>
      <c r="EQ59" s="119"/>
      <c r="ER59" s="119"/>
      <c r="ES59" s="119"/>
      <c r="ET59" s="119"/>
      <c r="EU59" s="119"/>
      <c r="EV59" s="119"/>
      <c r="EW59" s="119"/>
      <c r="EX59" s="119"/>
      <c r="EY59" s="119"/>
      <c r="EZ59" s="119"/>
      <c r="FA59" s="119"/>
      <c r="FB59" s="119"/>
      <c r="FC59" s="119"/>
      <c r="FD59" s="119"/>
      <c r="FE59" s="119"/>
      <c r="FF59" s="119"/>
      <c r="FG59" s="119"/>
      <c r="FH59" s="119"/>
      <c r="FI59" s="119"/>
      <c r="FJ59" s="119"/>
      <c r="FK59" s="119"/>
      <c r="FL59" s="119"/>
      <c r="FM59" s="119"/>
      <c r="FN59" s="119"/>
      <c r="FO59" s="119"/>
      <c r="FP59" s="119"/>
      <c r="FQ59" s="119"/>
      <c r="FR59" s="119"/>
      <c r="FS59" s="119"/>
      <c r="FT59" s="119"/>
      <c r="FU59" s="119"/>
      <c r="FV59" s="119"/>
      <c r="FW59" s="119"/>
      <c r="FX59" s="119"/>
      <c r="FY59" s="119"/>
      <c r="FZ59" s="119"/>
      <c r="GA59" s="119"/>
      <c r="GB59" s="119"/>
      <c r="GC59" s="119"/>
      <c r="GD59" s="119"/>
      <c r="GE59" s="119"/>
      <c r="GF59" s="119"/>
      <c r="GG59" s="119"/>
      <c r="GH59" s="119"/>
      <c r="GI59" s="119"/>
      <c r="GJ59" s="119"/>
      <c r="GK59" s="119"/>
      <c r="GL59" s="119"/>
      <c r="GM59" s="119"/>
      <c r="GN59" s="119"/>
      <c r="GO59" s="119"/>
      <c r="GP59" s="119"/>
      <c r="GQ59" s="119"/>
      <c r="GR59" s="119"/>
      <c r="GS59" s="119"/>
      <c r="GT59" s="119"/>
      <c r="GU59" s="119"/>
      <c r="GV59" s="119"/>
      <c r="GW59" s="119"/>
      <c r="GX59" s="119"/>
      <c r="GY59" s="119"/>
      <c r="GZ59" s="119"/>
      <c r="HA59" s="119"/>
    </row>
    <row r="60" spans="1:209">
      <c r="A60" s="100">
        <v>45716</v>
      </c>
      <c r="B60" s="101">
        <v>22</v>
      </c>
      <c r="C60" s="101">
        <v>8</v>
      </c>
      <c r="D60" s="101">
        <v>0</v>
      </c>
      <c r="E60" s="101">
        <f>IF(AND(ISNUMBER(B60), ISNUMBER(C60)), B60 * C60 - D60, 0)</f>
        <v>176</v>
      </c>
      <c r="F60" s="101">
        <f>SUM(E$2:E60)</f>
        <v>13249</v>
      </c>
      <c r="K60">
        <f>SUBTOTAL(109,Table12141617181920[Number of employees])</f>
        <v>27</v>
      </c>
      <c r="L60" s="102"/>
      <c r="M60" s="102"/>
      <c r="N60" s="103"/>
      <c r="O60">
        <f>O58+O57+O56+O55+O54</f>
        <v>218.99999999999994</v>
      </c>
      <c r="R60" s="119"/>
      <c r="S60" s="119"/>
      <c r="T60" s="119"/>
      <c r="U60" s="119"/>
      <c r="V60" s="119"/>
      <c r="W60" s="119"/>
      <c r="X60" s="119"/>
      <c r="Z60" s="119"/>
      <c r="AA60" s="119"/>
      <c r="AB60" s="119"/>
      <c r="AC60" s="119"/>
      <c r="AD60" s="119"/>
      <c r="AE60" s="119"/>
      <c r="AF60" s="119"/>
      <c r="AH60" s="119"/>
      <c r="AI60" s="119"/>
      <c r="AJ60" s="119"/>
      <c r="AK60" s="119"/>
      <c r="AL60" s="119"/>
      <c r="AM60" s="119"/>
      <c r="AN60" s="119"/>
      <c r="AP60" s="119"/>
      <c r="AQ60" s="119"/>
      <c r="AR60" s="119"/>
      <c r="AS60" s="119"/>
      <c r="AT60" s="119"/>
      <c r="AU60" s="119"/>
      <c r="AV60" s="119"/>
      <c r="AX60" s="119"/>
      <c r="AY60" s="119"/>
      <c r="AZ60" s="119"/>
      <c r="BA60" s="119"/>
      <c r="BB60" s="119"/>
      <c r="BC60" s="119"/>
      <c r="BD60" s="119"/>
      <c r="BF60" s="119"/>
      <c r="BG60" s="119"/>
      <c r="BH60" s="119"/>
      <c r="BI60" s="119"/>
      <c r="BJ60" s="119"/>
      <c r="BK60" s="119"/>
      <c r="BL60" s="119"/>
      <c r="BM60" s="119"/>
      <c r="BN60" s="119"/>
      <c r="BO60" s="119"/>
      <c r="BP60" s="119"/>
      <c r="BQ60" s="119"/>
      <c r="BR60" s="119"/>
      <c r="BS60" s="119"/>
      <c r="BT60" s="119"/>
      <c r="BU60" s="119"/>
      <c r="BV60" s="119"/>
      <c r="BW60" s="119"/>
      <c r="BX60" s="119"/>
      <c r="BY60" s="119"/>
      <c r="BZ60" s="119"/>
      <c r="CA60" s="119"/>
      <c r="CB60" s="119"/>
      <c r="CC60" s="119"/>
      <c r="CD60" s="119"/>
      <c r="CE60" s="119"/>
      <c r="CF60" s="119"/>
      <c r="CG60" s="119"/>
      <c r="CH60" s="119"/>
      <c r="CI60" s="119"/>
      <c r="CJ60" s="119"/>
      <c r="CK60" s="119"/>
      <c r="CL60" s="119"/>
      <c r="CM60" s="119"/>
      <c r="CN60" s="119"/>
      <c r="CO60" s="119"/>
      <c r="CP60" s="119"/>
      <c r="CQ60" s="119"/>
      <c r="CR60" s="119"/>
      <c r="CS60" s="119"/>
      <c r="CT60" s="119"/>
      <c r="CU60" s="119"/>
      <c r="CV60" s="119"/>
      <c r="CW60" s="119"/>
      <c r="CX60" s="119"/>
      <c r="CY60" s="119"/>
      <c r="CZ60" s="119"/>
      <c r="DA60" s="119"/>
      <c r="DB60" s="119"/>
      <c r="DC60" s="119"/>
      <c r="DD60" s="119"/>
      <c r="DE60" s="119"/>
      <c r="DF60" s="119"/>
      <c r="DG60" s="119"/>
      <c r="DH60" s="119"/>
      <c r="DI60" s="119"/>
      <c r="DJ60" s="119"/>
      <c r="DK60" s="119"/>
      <c r="DL60" s="119"/>
      <c r="DM60" s="119"/>
      <c r="DN60" s="119"/>
      <c r="DO60" s="119"/>
      <c r="DP60" s="119"/>
      <c r="DQ60" s="119"/>
      <c r="DR60" s="119"/>
      <c r="DS60" s="119"/>
      <c r="DT60" s="119"/>
      <c r="DU60" s="119"/>
      <c r="DV60" s="119"/>
      <c r="DW60" s="119"/>
      <c r="DX60" s="119"/>
      <c r="DY60" s="119"/>
      <c r="DZ60" s="119"/>
      <c r="EA60" s="119"/>
      <c r="EB60" s="119"/>
      <c r="EC60" s="119"/>
      <c r="ED60" s="119"/>
      <c r="EE60" s="119"/>
      <c r="EF60" s="119"/>
      <c r="EG60" s="119"/>
      <c r="EH60" s="119"/>
      <c r="EI60" s="119"/>
      <c r="EJ60" s="119"/>
      <c r="EK60" s="119"/>
      <c r="EL60" s="119"/>
      <c r="EM60" s="119"/>
      <c r="EN60" s="119"/>
      <c r="EO60" s="119"/>
      <c r="EP60" s="119"/>
      <c r="EQ60" s="119"/>
      <c r="ER60" s="119"/>
      <c r="ES60" s="119"/>
      <c r="ET60" s="119"/>
      <c r="EU60" s="119"/>
      <c r="EV60" s="119"/>
      <c r="EW60" s="119"/>
      <c r="EX60" s="119"/>
      <c r="EY60" s="119"/>
      <c r="EZ60" s="119"/>
      <c r="FA60" s="119"/>
      <c r="FB60" s="119"/>
      <c r="FC60" s="119"/>
      <c r="FD60" s="119"/>
      <c r="FE60" s="119"/>
      <c r="FF60" s="119"/>
      <c r="FG60" s="119"/>
      <c r="FH60" s="119"/>
      <c r="FI60" s="119"/>
      <c r="FJ60" s="119"/>
      <c r="FK60" s="119"/>
      <c r="FL60" s="119"/>
      <c r="FM60" s="119"/>
      <c r="FN60" s="119"/>
      <c r="FO60" s="119"/>
      <c r="FP60" s="119"/>
      <c r="FQ60" s="119"/>
      <c r="FR60" s="119"/>
      <c r="FS60" s="119"/>
      <c r="FT60" s="119"/>
      <c r="FU60" s="119"/>
      <c r="FV60" s="119"/>
      <c r="FW60" s="119"/>
      <c r="FX60" s="119"/>
      <c r="FY60" s="119"/>
      <c r="FZ60" s="119"/>
      <c r="GA60" s="119"/>
      <c r="GB60" s="119"/>
      <c r="GC60" s="119"/>
      <c r="GD60" s="119"/>
      <c r="GE60" s="119"/>
      <c r="GF60" s="119"/>
      <c r="GG60" s="119"/>
      <c r="GH60" s="119"/>
      <c r="GI60" s="119"/>
      <c r="GJ60" s="119"/>
      <c r="GK60" s="119"/>
      <c r="GL60" s="119"/>
      <c r="GM60" s="119"/>
      <c r="GN60" s="119"/>
      <c r="GO60" s="119"/>
      <c r="GP60" s="119"/>
      <c r="GQ60" s="119"/>
      <c r="GR60" s="119"/>
      <c r="GS60" s="119"/>
      <c r="GT60" s="119"/>
      <c r="GU60" s="119"/>
      <c r="GV60" s="119"/>
      <c r="GW60" s="119"/>
      <c r="GX60" s="119"/>
      <c r="GY60" s="119"/>
      <c r="GZ60" s="119"/>
      <c r="HA60" s="119"/>
    </row>
    <row r="61" spans="1:209">
      <c r="A61" s="100">
        <v>45717</v>
      </c>
      <c r="B61" s="101">
        <v>22</v>
      </c>
      <c r="C61" s="101">
        <v>8</v>
      </c>
      <c r="D61" s="101">
        <v>0</v>
      </c>
      <c r="E61" s="101">
        <f>IF(AND(ISNUMBER(B61), ISNUMBER(C61)), B61 * C61 - D61, 0)-24</f>
        <v>152</v>
      </c>
      <c r="F61" s="101">
        <f>SUM(E$2:E61)</f>
        <v>13401</v>
      </c>
      <c r="J61" s="119"/>
      <c r="K61" s="119"/>
      <c r="L61" s="119"/>
      <c r="M61" s="119"/>
      <c r="N61" s="119"/>
      <c r="O61" s="119"/>
      <c r="P61" s="119"/>
      <c r="R61" s="119"/>
      <c r="S61" s="119"/>
      <c r="T61" s="119"/>
      <c r="U61" s="119"/>
      <c r="V61" s="119"/>
      <c r="W61" s="119"/>
      <c r="X61" s="119"/>
      <c r="Z61" s="119"/>
      <c r="AA61" s="119"/>
      <c r="AB61" s="119"/>
      <c r="AC61" s="119"/>
      <c r="AD61" s="119"/>
      <c r="AE61" s="119"/>
      <c r="AF61" s="119"/>
      <c r="AH61" s="119"/>
      <c r="AI61" s="119"/>
      <c r="AJ61" s="119"/>
      <c r="AK61" s="119"/>
      <c r="AL61" s="119"/>
      <c r="AM61" s="119"/>
      <c r="AN61" s="119"/>
      <c r="AP61" s="119"/>
      <c r="AQ61" s="119"/>
      <c r="AR61" s="119"/>
      <c r="AS61" s="119"/>
      <c r="AT61" s="119"/>
      <c r="AU61" s="119"/>
      <c r="AV61" s="119"/>
      <c r="AX61" s="119"/>
      <c r="AY61" s="119"/>
      <c r="AZ61" s="119"/>
      <c r="BA61" s="119"/>
      <c r="BB61" s="119"/>
      <c r="BC61" s="119"/>
      <c r="BD61" s="119"/>
      <c r="BF61" s="119"/>
      <c r="BG61" s="119"/>
      <c r="BH61" s="119"/>
      <c r="BI61" s="119"/>
      <c r="BJ61" s="119"/>
      <c r="BK61" s="119"/>
      <c r="BL61" s="119"/>
      <c r="BM61" s="119"/>
      <c r="BN61" s="119"/>
      <c r="BO61" s="119"/>
      <c r="BP61" s="119"/>
      <c r="BQ61" s="119"/>
      <c r="BR61" s="119"/>
      <c r="BS61" s="119"/>
      <c r="BT61" s="119"/>
      <c r="BU61" s="119"/>
      <c r="BV61" s="119"/>
      <c r="BW61" s="119"/>
      <c r="BX61" s="119"/>
      <c r="BY61" s="119"/>
      <c r="BZ61" s="119"/>
      <c r="CA61" s="119"/>
      <c r="CB61" s="119"/>
      <c r="CC61" s="119"/>
      <c r="CD61" s="119"/>
      <c r="CE61" s="119"/>
      <c r="CF61" s="119"/>
      <c r="CG61" s="119"/>
      <c r="CH61" s="119"/>
      <c r="CI61" s="119"/>
      <c r="CJ61" s="119"/>
      <c r="CK61" s="119"/>
      <c r="CL61" s="119"/>
      <c r="CM61" s="119"/>
      <c r="CN61" s="119"/>
      <c r="CO61" s="119"/>
      <c r="CP61" s="119"/>
      <c r="CQ61" s="119"/>
      <c r="CR61" s="119"/>
      <c r="CS61" s="119"/>
      <c r="CT61" s="119"/>
      <c r="CU61" s="119"/>
      <c r="CV61" s="119"/>
      <c r="CW61" s="119"/>
      <c r="CX61" s="119"/>
      <c r="CY61" s="119"/>
      <c r="CZ61" s="119"/>
      <c r="DA61" s="119"/>
      <c r="DB61" s="119"/>
      <c r="DC61" s="119"/>
      <c r="DD61" s="119"/>
      <c r="DE61" s="119"/>
      <c r="DF61" s="119"/>
      <c r="DG61" s="119"/>
      <c r="DH61" s="119"/>
      <c r="DI61" s="119"/>
      <c r="DJ61" s="119"/>
      <c r="DK61" s="119"/>
      <c r="DL61" s="119"/>
      <c r="DM61" s="119"/>
      <c r="DN61" s="119"/>
      <c r="DO61" s="119"/>
      <c r="DP61" s="119"/>
      <c r="DQ61" s="119"/>
      <c r="DR61" s="119"/>
      <c r="DS61" s="119"/>
      <c r="DT61" s="119"/>
      <c r="DU61" s="119"/>
      <c r="DV61" s="119"/>
      <c r="DW61" s="119"/>
      <c r="DX61" s="119"/>
      <c r="DY61" s="119"/>
      <c r="DZ61" s="119"/>
      <c r="EA61" s="119"/>
      <c r="EB61" s="119"/>
      <c r="EC61" s="119"/>
      <c r="ED61" s="119"/>
      <c r="EE61" s="119"/>
      <c r="EF61" s="119"/>
      <c r="EG61" s="119"/>
      <c r="EH61" s="119"/>
      <c r="EI61" s="119"/>
      <c r="EJ61" s="119"/>
      <c r="EK61" s="119"/>
      <c r="EL61" s="119"/>
      <c r="EM61" s="119"/>
      <c r="EN61" s="119"/>
      <c r="EO61" s="119"/>
      <c r="EP61" s="119"/>
      <c r="EQ61" s="119"/>
      <c r="ER61" s="119"/>
      <c r="ES61" s="119"/>
      <c r="ET61" s="119"/>
      <c r="EU61" s="119"/>
      <c r="EV61" s="119"/>
      <c r="EW61" s="119"/>
      <c r="EX61" s="119"/>
      <c r="EY61" s="119"/>
      <c r="EZ61" s="119"/>
      <c r="FA61" s="119"/>
      <c r="FB61" s="119"/>
      <c r="FC61" s="119"/>
      <c r="FD61" s="119"/>
      <c r="FE61" s="119"/>
      <c r="FF61" s="119"/>
      <c r="FG61" s="119"/>
      <c r="FH61" s="119"/>
      <c r="FI61" s="119"/>
      <c r="FJ61" s="119"/>
      <c r="FK61" s="119"/>
      <c r="FL61" s="119"/>
      <c r="FM61" s="119"/>
      <c r="FN61" s="119"/>
      <c r="FO61" s="119"/>
      <c r="FP61" s="119"/>
      <c r="FQ61" s="119"/>
      <c r="FR61" s="119"/>
      <c r="FS61" s="119"/>
      <c r="FT61" s="119"/>
      <c r="FU61" s="119"/>
      <c r="FV61" s="119"/>
      <c r="FW61" s="119"/>
      <c r="FX61" s="119"/>
      <c r="FY61" s="119"/>
      <c r="FZ61" s="119"/>
      <c r="GA61" s="119"/>
      <c r="GB61" s="119"/>
      <c r="GC61" s="119"/>
      <c r="GD61" s="119"/>
      <c r="GE61" s="119"/>
      <c r="GF61" s="119"/>
      <c r="GG61" s="119"/>
      <c r="GH61" s="119"/>
      <c r="GI61" s="119"/>
      <c r="GJ61" s="119"/>
      <c r="GK61" s="119"/>
      <c r="GL61" s="119"/>
      <c r="GM61" s="119"/>
      <c r="GN61" s="119"/>
      <c r="GO61" s="119"/>
      <c r="GP61" s="119"/>
      <c r="GQ61" s="119"/>
      <c r="GR61" s="119"/>
      <c r="GS61" s="119"/>
      <c r="GT61" s="119"/>
      <c r="GU61" s="119"/>
      <c r="GV61" s="119"/>
      <c r="GW61" s="119"/>
      <c r="GX61" s="119"/>
      <c r="GY61" s="119"/>
      <c r="GZ61" s="119"/>
      <c r="HA61" s="119"/>
    </row>
    <row r="62" spans="1:209" ht="37" customHeight="1">
      <c r="A62" s="100">
        <v>45718</v>
      </c>
      <c r="B62" s="101">
        <v>29</v>
      </c>
      <c r="C62" s="101">
        <v>8</v>
      </c>
      <c r="D62" s="101">
        <v>0</v>
      </c>
      <c r="E62" s="101">
        <f>IF(AND(ISNUMBER(B62), ISNUMBER(C62)), B62 * C62 - D62, 0)-29</f>
        <v>203</v>
      </c>
      <c r="F62" s="101">
        <f>SUM(E$2:E62)</f>
        <v>13604</v>
      </c>
      <c r="J62" s="107" t="s">
        <v>54</v>
      </c>
      <c r="K62" s="107" t="s">
        <v>513</v>
      </c>
      <c r="L62" s="107" t="s">
        <v>509</v>
      </c>
      <c r="M62" s="107" t="s">
        <v>510</v>
      </c>
      <c r="N62" s="107" t="s">
        <v>511</v>
      </c>
      <c r="O62" s="107" t="s">
        <v>512</v>
      </c>
      <c r="R62" s="107" t="s">
        <v>54</v>
      </c>
      <c r="S62" s="107" t="s">
        <v>513</v>
      </c>
      <c r="T62" s="107" t="s">
        <v>509</v>
      </c>
      <c r="U62" s="107" t="s">
        <v>510</v>
      </c>
      <c r="V62" s="107" t="s">
        <v>511</v>
      </c>
      <c r="W62" s="107" t="s">
        <v>512</v>
      </c>
      <c r="Z62" s="107" t="s">
        <v>54</v>
      </c>
      <c r="AA62" s="107" t="s">
        <v>513</v>
      </c>
      <c r="AB62" s="107" t="s">
        <v>509</v>
      </c>
      <c r="AC62" s="107" t="s">
        <v>510</v>
      </c>
      <c r="AD62" s="107" t="s">
        <v>511</v>
      </c>
      <c r="AE62" s="107" t="s">
        <v>512</v>
      </c>
      <c r="AG62" s="120" t="s">
        <v>668</v>
      </c>
      <c r="AH62" s="107" t="s">
        <v>54</v>
      </c>
      <c r="AI62" s="107" t="s">
        <v>513</v>
      </c>
      <c r="AJ62" s="107" t="s">
        <v>509</v>
      </c>
      <c r="AK62" s="107" t="s">
        <v>510</v>
      </c>
      <c r="AL62" s="107" t="s">
        <v>511</v>
      </c>
      <c r="AM62" s="107" t="s">
        <v>512</v>
      </c>
      <c r="AP62" s="107" t="s">
        <v>54</v>
      </c>
      <c r="AQ62" s="107" t="s">
        <v>513</v>
      </c>
      <c r="AR62" s="107" t="s">
        <v>509</v>
      </c>
      <c r="AS62" s="107" t="s">
        <v>510</v>
      </c>
      <c r="AT62" s="107" t="s">
        <v>511</v>
      </c>
      <c r="AU62" s="107" t="s">
        <v>512</v>
      </c>
      <c r="AX62" s="107" t="s">
        <v>54</v>
      </c>
      <c r="AY62" s="107" t="s">
        <v>513</v>
      </c>
      <c r="AZ62" s="107" t="s">
        <v>509</v>
      </c>
      <c r="BA62" s="107" t="s">
        <v>510</v>
      </c>
      <c r="BB62" s="107" t="s">
        <v>511</v>
      </c>
      <c r="BC62" s="107" t="s">
        <v>512</v>
      </c>
      <c r="BF62" s="107" t="s">
        <v>54</v>
      </c>
      <c r="BG62" s="107" t="s">
        <v>513</v>
      </c>
      <c r="BH62" s="107" t="s">
        <v>509</v>
      </c>
      <c r="BI62" s="107" t="s">
        <v>510</v>
      </c>
      <c r="BJ62" s="107" t="s">
        <v>511</v>
      </c>
      <c r="BK62" s="107" t="s">
        <v>512</v>
      </c>
      <c r="BM62" s="119"/>
      <c r="BN62" s="107" t="s">
        <v>54</v>
      </c>
      <c r="BO62" s="107" t="s">
        <v>513</v>
      </c>
      <c r="BP62" s="107" t="s">
        <v>509</v>
      </c>
      <c r="BQ62" s="107" t="s">
        <v>510</v>
      </c>
      <c r="BR62" s="107" t="s">
        <v>511</v>
      </c>
      <c r="BS62" s="107" t="s">
        <v>512</v>
      </c>
      <c r="BU62" s="119"/>
      <c r="BV62" s="107" t="s">
        <v>54</v>
      </c>
      <c r="BW62" s="107" t="s">
        <v>513</v>
      </c>
      <c r="BX62" s="107" t="s">
        <v>509</v>
      </c>
      <c r="BY62" s="107" t="s">
        <v>510</v>
      </c>
      <c r="BZ62" s="107" t="s">
        <v>511</v>
      </c>
      <c r="CA62" s="107" t="s">
        <v>512</v>
      </c>
      <c r="CC62" s="119"/>
      <c r="CD62" s="107" t="s">
        <v>54</v>
      </c>
      <c r="CE62" s="107" t="s">
        <v>513</v>
      </c>
      <c r="CF62" s="107" t="s">
        <v>509</v>
      </c>
      <c r="CG62" s="107" t="s">
        <v>510</v>
      </c>
      <c r="CH62" s="107" t="s">
        <v>511</v>
      </c>
      <c r="CI62" s="107" t="s">
        <v>512</v>
      </c>
      <c r="CK62" s="119"/>
      <c r="CL62" s="107" t="s">
        <v>54</v>
      </c>
      <c r="CM62" s="107" t="s">
        <v>513</v>
      </c>
      <c r="CN62" s="107" t="s">
        <v>509</v>
      </c>
      <c r="CO62" s="107" t="s">
        <v>510</v>
      </c>
      <c r="CP62" s="107" t="s">
        <v>511</v>
      </c>
      <c r="CQ62" s="107" t="s">
        <v>512</v>
      </c>
      <c r="CS62" s="119"/>
      <c r="CT62" s="107" t="s">
        <v>54</v>
      </c>
      <c r="CU62" s="107" t="s">
        <v>513</v>
      </c>
      <c r="CV62" s="107" t="s">
        <v>509</v>
      </c>
      <c r="CW62" s="107" t="s">
        <v>510</v>
      </c>
      <c r="CX62" s="107" t="s">
        <v>511</v>
      </c>
      <c r="CY62" s="107" t="s">
        <v>512</v>
      </c>
      <c r="DA62" s="119"/>
      <c r="DB62" s="107" t="s">
        <v>54</v>
      </c>
      <c r="DC62" s="107" t="s">
        <v>513</v>
      </c>
      <c r="DD62" s="107" t="s">
        <v>509</v>
      </c>
      <c r="DE62" s="107" t="s">
        <v>510</v>
      </c>
      <c r="DF62" s="107" t="s">
        <v>511</v>
      </c>
      <c r="DG62" s="107" t="s">
        <v>512</v>
      </c>
      <c r="DI62" s="119"/>
      <c r="DJ62" s="107" t="s">
        <v>54</v>
      </c>
      <c r="DK62" s="107" t="s">
        <v>513</v>
      </c>
      <c r="DL62" s="107" t="s">
        <v>509</v>
      </c>
      <c r="DM62" s="107" t="s">
        <v>510</v>
      </c>
      <c r="DN62" s="107" t="s">
        <v>511</v>
      </c>
      <c r="DO62" s="107" t="s">
        <v>512</v>
      </c>
      <c r="DQ62" s="119"/>
      <c r="DR62" s="107" t="s">
        <v>54</v>
      </c>
      <c r="DS62" s="107" t="s">
        <v>513</v>
      </c>
      <c r="DT62" s="107" t="s">
        <v>509</v>
      </c>
      <c r="DU62" s="107" t="s">
        <v>510</v>
      </c>
      <c r="DV62" s="107" t="s">
        <v>511</v>
      </c>
      <c r="DW62" s="107" t="s">
        <v>512</v>
      </c>
      <c r="DY62" s="119"/>
      <c r="DZ62" s="107" t="s">
        <v>54</v>
      </c>
      <c r="EA62" s="107" t="s">
        <v>513</v>
      </c>
      <c r="EB62" s="107" t="s">
        <v>509</v>
      </c>
      <c r="EC62" s="107" t="s">
        <v>510</v>
      </c>
      <c r="ED62" s="107" t="s">
        <v>511</v>
      </c>
      <c r="EE62" s="107" t="s">
        <v>512</v>
      </c>
      <c r="EG62" s="119"/>
      <c r="EH62" s="107" t="s">
        <v>54</v>
      </c>
      <c r="EI62" s="107" t="s">
        <v>513</v>
      </c>
      <c r="EJ62" s="107" t="s">
        <v>509</v>
      </c>
      <c r="EK62" s="107" t="s">
        <v>510</v>
      </c>
      <c r="EL62" s="107" t="s">
        <v>511</v>
      </c>
      <c r="EM62" s="107" t="s">
        <v>512</v>
      </c>
      <c r="EO62" s="119"/>
      <c r="EP62" s="107" t="s">
        <v>54</v>
      </c>
      <c r="EQ62" s="107" t="s">
        <v>513</v>
      </c>
      <c r="ER62" s="107" t="s">
        <v>509</v>
      </c>
      <c r="ES62" s="107" t="s">
        <v>510</v>
      </c>
      <c r="ET62" s="107" t="s">
        <v>511</v>
      </c>
      <c r="EU62" s="107" t="s">
        <v>512</v>
      </c>
      <c r="EW62" s="119"/>
      <c r="EX62" s="107" t="s">
        <v>54</v>
      </c>
      <c r="EY62" s="107" t="s">
        <v>513</v>
      </c>
      <c r="EZ62" s="107" t="s">
        <v>509</v>
      </c>
      <c r="FA62" s="107" t="s">
        <v>510</v>
      </c>
      <c r="FB62" s="107" t="s">
        <v>511</v>
      </c>
      <c r="FC62" s="107" t="s">
        <v>512</v>
      </c>
      <c r="FE62" s="119"/>
      <c r="FF62" s="107" t="s">
        <v>54</v>
      </c>
      <c r="FG62" s="107" t="s">
        <v>513</v>
      </c>
      <c r="FH62" s="107" t="s">
        <v>509</v>
      </c>
      <c r="FI62" s="107" t="s">
        <v>510</v>
      </c>
      <c r="FJ62" s="107" t="s">
        <v>511</v>
      </c>
      <c r="FK62" s="107" t="s">
        <v>512</v>
      </c>
      <c r="FM62" s="119"/>
      <c r="FN62" s="107" t="s">
        <v>54</v>
      </c>
      <c r="FO62" s="107" t="s">
        <v>513</v>
      </c>
      <c r="FP62" s="107" t="s">
        <v>509</v>
      </c>
      <c r="FQ62" s="107" t="s">
        <v>510</v>
      </c>
      <c r="FR62" s="107" t="s">
        <v>511</v>
      </c>
      <c r="FS62" s="107" t="s">
        <v>512</v>
      </c>
      <c r="FU62" s="119"/>
      <c r="FV62" s="107" t="s">
        <v>54</v>
      </c>
      <c r="FW62" s="107" t="s">
        <v>513</v>
      </c>
      <c r="FX62" s="107" t="s">
        <v>509</v>
      </c>
      <c r="FY62" s="107" t="s">
        <v>510</v>
      </c>
      <c r="FZ62" s="107" t="s">
        <v>511</v>
      </c>
      <c r="GA62" s="107" t="s">
        <v>512</v>
      </c>
      <c r="GC62" s="119"/>
      <c r="GD62" s="107" t="s">
        <v>54</v>
      </c>
      <c r="GE62" s="107" t="s">
        <v>513</v>
      </c>
      <c r="GF62" s="107" t="s">
        <v>509</v>
      </c>
      <c r="GG62" s="107" t="s">
        <v>510</v>
      </c>
      <c r="GH62" s="107" t="s">
        <v>511</v>
      </c>
      <c r="GI62" s="107" t="s">
        <v>512</v>
      </c>
      <c r="GK62" s="119"/>
      <c r="GL62" s="107" t="s">
        <v>54</v>
      </c>
      <c r="GM62" s="107" t="s">
        <v>513</v>
      </c>
      <c r="GN62" s="107" t="s">
        <v>509</v>
      </c>
      <c r="GO62" s="107" t="s">
        <v>510</v>
      </c>
      <c r="GP62" s="107" t="s">
        <v>511</v>
      </c>
      <c r="GQ62" s="107" t="s">
        <v>512</v>
      </c>
      <c r="GS62" s="119"/>
      <c r="GT62" s="107" t="s">
        <v>54</v>
      </c>
      <c r="GU62" s="107" t="s">
        <v>513</v>
      </c>
      <c r="GV62" s="107" t="s">
        <v>509</v>
      </c>
      <c r="GW62" s="107" t="s">
        <v>510</v>
      </c>
      <c r="GX62" s="107" t="s">
        <v>511</v>
      </c>
      <c r="GY62" s="107" t="s">
        <v>512</v>
      </c>
      <c r="HA62" s="119"/>
    </row>
    <row r="63" spans="1:209">
      <c r="A63" s="100">
        <v>45719</v>
      </c>
      <c r="B63" s="101">
        <v>30</v>
      </c>
      <c r="C63" s="101">
        <v>8</v>
      </c>
      <c r="D63" s="101">
        <v>0</v>
      </c>
      <c r="E63" s="101">
        <f>IF(AND(ISNUMBER(B63), ISNUMBER(C63)), B63 * C63 - D63, 0)-32</f>
        <v>208</v>
      </c>
      <c r="F63" s="101">
        <f>SUM(E$2:E63)</f>
        <v>13812</v>
      </c>
      <c r="J63" t="s">
        <v>444</v>
      </c>
      <c r="K63">
        <v>23</v>
      </c>
      <c r="L63" s="102">
        <v>0.29166666666666669</v>
      </c>
      <c r="M63" s="102">
        <v>0.66666666666666663</v>
      </c>
      <c r="N63" s="103">
        <v>1</v>
      </c>
      <c r="O63">
        <f t="shared" ref="O63:O68" si="11" xml:space="preserve"> K63 * ( ((M63 - L63) * 24 ) - N63 )</f>
        <v>183.99999999999997</v>
      </c>
      <c r="P63" s="108">
        <v>45870</v>
      </c>
      <c r="R63" t="s">
        <v>444</v>
      </c>
      <c r="T63" s="102">
        <v>0.29166666666666669</v>
      </c>
      <c r="U63" s="102">
        <v>0.66666666666666663</v>
      </c>
      <c r="V63" s="103">
        <v>1</v>
      </c>
      <c r="W63">
        <f xml:space="preserve"> S63 * ( ((U63 - T63) * 24 ) - V63 )</f>
        <v>0</v>
      </c>
      <c r="X63" s="108" t="s">
        <v>663</v>
      </c>
      <c r="Z63" t="s">
        <v>444</v>
      </c>
      <c r="AA63">
        <v>28</v>
      </c>
      <c r="AB63" s="102">
        <v>0.29166666666666669</v>
      </c>
      <c r="AC63" s="102">
        <v>0.66666666666666663</v>
      </c>
      <c r="AD63" s="103">
        <v>1</v>
      </c>
      <c r="AE63">
        <f xml:space="preserve"> AA63 * ( ((AC63 - AB63) * 24 ) - AD63 )</f>
        <v>223.99999999999994</v>
      </c>
      <c r="AF63" s="108" t="s">
        <v>692</v>
      </c>
      <c r="AH63" t="s">
        <v>444</v>
      </c>
      <c r="AJ63" s="102">
        <v>0.29166666666666669</v>
      </c>
      <c r="AK63" s="102">
        <v>0.66666666666666663</v>
      </c>
      <c r="AL63" s="103">
        <v>1</v>
      </c>
      <c r="AM63">
        <f xml:space="preserve"> AI63 * ( ((AK63 - AJ63) * 24 ) - AL63 )</f>
        <v>0</v>
      </c>
      <c r="AN63" s="108">
        <v>45840</v>
      </c>
      <c r="AP63" t="s">
        <v>444</v>
      </c>
      <c r="AQ63">
        <v>7</v>
      </c>
      <c r="AR63" s="102">
        <v>0.33333333333333331</v>
      </c>
      <c r="AS63" s="102">
        <v>0.70833333333333337</v>
      </c>
      <c r="AT63" s="103">
        <v>1</v>
      </c>
      <c r="AU63">
        <f xml:space="preserve"> AQ63 * ( ((AS63 - AR63) * 24 ) - AT63 )</f>
        <v>56.000000000000014</v>
      </c>
      <c r="AV63" s="108" t="s">
        <v>740</v>
      </c>
      <c r="AX63" t="s">
        <v>444</v>
      </c>
      <c r="AY63">
        <v>3</v>
      </c>
      <c r="AZ63" s="102">
        <v>0.29166666666666669</v>
      </c>
      <c r="BA63" s="102">
        <v>0.66666666666666663</v>
      </c>
      <c r="BB63" s="103">
        <v>1</v>
      </c>
      <c r="BC63">
        <f xml:space="preserve"> AY63 * ( ((BA63 - AZ63) * 24 ) - BB63 )</f>
        <v>23.999999999999993</v>
      </c>
      <c r="BD63" s="108" t="s">
        <v>750</v>
      </c>
      <c r="BF63" t="s">
        <v>444</v>
      </c>
      <c r="BH63" s="102">
        <v>0.375</v>
      </c>
      <c r="BI63" s="102">
        <v>0.625</v>
      </c>
      <c r="BJ63" s="103">
        <v>1</v>
      </c>
      <c r="BK63">
        <f xml:space="preserve"> BG63 * ( ((BI63 - BH63) * 24 ) - BJ63 )</f>
        <v>0</v>
      </c>
      <c r="BL63" s="108">
        <v>45724</v>
      </c>
      <c r="BM63" s="119"/>
      <c r="BN63" t="s">
        <v>444</v>
      </c>
      <c r="BP63" s="102">
        <v>0.375</v>
      </c>
      <c r="BQ63" s="102">
        <v>0.625</v>
      </c>
      <c r="BR63" s="103">
        <v>1</v>
      </c>
      <c r="BS63">
        <f xml:space="preserve"> BO63 * ( ((BQ63 - BP63) * 24 ) - BR63 )</f>
        <v>0</v>
      </c>
      <c r="BT63" s="108">
        <v>45734</v>
      </c>
      <c r="BU63" s="119"/>
      <c r="BV63" t="s">
        <v>444</v>
      </c>
      <c r="BX63" s="102">
        <v>0.375</v>
      </c>
      <c r="BY63" s="102">
        <v>0.625</v>
      </c>
      <c r="BZ63" s="103">
        <v>1</v>
      </c>
      <c r="CA63">
        <f xml:space="preserve"> BW63 * ( ((BY63 - BX63) * 24 ) - BZ63 )</f>
        <v>0</v>
      </c>
      <c r="CB63" s="108" t="s">
        <v>889</v>
      </c>
      <c r="CC63" s="119"/>
      <c r="CD63" t="s">
        <v>444</v>
      </c>
      <c r="CE63">
        <v>5</v>
      </c>
      <c r="CF63" s="102">
        <v>0.29166666666666669</v>
      </c>
      <c r="CG63" s="102">
        <v>0.66666666666666663</v>
      </c>
      <c r="CH63" s="103">
        <v>1</v>
      </c>
      <c r="CI63">
        <f xml:space="preserve"> CE63 * ( ((CG63 - CF63) * 24 ) - CH63 )</f>
        <v>39.999999999999993</v>
      </c>
      <c r="CJ63" s="108">
        <v>45873</v>
      </c>
      <c r="CK63" s="119"/>
      <c r="CL63" t="s">
        <v>444</v>
      </c>
      <c r="CM63">
        <v>2</v>
      </c>
      <c r="CN63" s="102">
        <v>0.33333333333333331</v>
      </c>
      <c r="CO63" s="102">
        <v>0.70833333333333337</v>
      </c>
      <c r="CP63" s="103">
        <v>1</v>
      </c>
      <c r="CQ63">
        <f xml:space="preserve"> CM63 * ( ((CO63 - CN63) * 24 ) - CP63 )</f>
        <v>16.000000000000004</v>
      </c>
      <c r="CR63" s="108" t="s">
        <v>919</v>
      </c>
      <c r="CS63" s="119"/>
      <c r="CT63" t="s">
        <v>444</v>
      </c>
      <c r="CU63">
        <v>22</v>
      </c>
      <c r="CV63" s="102">
        <v>0.29166666666666669</v>
      </c>
      <c r="CW63" s="102">
        <v>0.66666666666666663</v>
      </c>
      <c r="CX63" s="103">
        <v>1</v>
      </c>
      <c r="CY63">
        <f xml:space="preserve"> CU63 * ( ((CW63 - CV63) * 24 ) - CX63 )</f>
        <v>175.99999999999997</v>
      </c>
      <c r="CZ63" s="108" t="s">
        <v>929</v>
      </c>
      <c r="DA63" s="119"/>
      <c r="DB63" t="s">
        <v>444</v>
      </c>
      <c r="DC63">
        <v>20</v>
      </c>
      <c r="DD63" s="102">
        <v>0.29166666666666669</v>
      </c>
      <c r="DE63" s="102">
        <v>0.66666666666666663</v>
      </c>
      <c r="DF63" s="103">
        <v>1</v>
      </c>
      <c r="DG63">
        <f xml:space="preserve"> DC63 * ( ((DE63 - DD63) * 24 ) - DF63 )</f>
        <v>159.99999999999997</v>
      </c>
      <c r="DH63" s="108">
        <v>45874</v>
      </c>
      <c r="DI63" s="119"/>
      <c r="DJ63" t="s">
        <v>444</v>
      </c>
      <c r="DK63">
        <v>21</v>
      </c>
      <c r="DL63" s="102">
        <v>0.29166666666666669</v>
      </c>
      <c r="DM63" s="102">
        <v>0.66666666666666663</v>
      </c>
      <c r="DN63" s="103">
        <v>1</v>
      </c>
      <c r="DO63">
        <f xml:space="preserve"> DK63 * ( ((DM63 - DL63) * 24 ) - DN63 )</f>
        <v>167.99999999999997</v>
      </c>
      <c r="DP63" s="108" t="s">
        <v>1535</v>
      </c>
      <c r="DQ63" s="119"/>
      <c r="DR63" t="s">
        <v>444</v>
      </c>
      <c r="DS63">
        <v>9</v>
      </c>
      <c r="DT63" s="102">
        <v>0.29166666666666669</v>
      </c>
      <c r="DU63" s="102">
        <v>0.66666666666666663</v>
      </c>
      <c r="DV63" s="103">
        <v>1</v>
      </c>
      <c r="DW63">
        <f xml:space="preserve"> DS63 * ( ((DU63 - DT63) * 24 ) - DV63 )</f>
        <v>71.999999999999986</v>
      </c>
      <c r="DX63" s="108" t="s">
        <v>1545</v>
      </c>
      <c r="DY63" s="119"/>
      <c r="DZ63" t="s">
        <v>444</v>
      </c>
      <c r="EB63" s="102">
        <v>0.29166666666666669</v>
      </c>
      <c r="EC63" s="102">
        <v>0.66666666666666663</v>
      </c>
      <c r="ED63" s="103">
        <v>1</v>
      </c>
      <c r="EE63">
        <f xml:space="preserve"> EA63 * ( ((EC63 - EB63) * 24 ) - ED63 )</f>
        <v>0</v>
      </c>
      <c r="EF63" s="108">
        <v>45844</v>
      </c>
      <c r="EG63" s="119"/>
      <c r="EH63" t="s">
        <v>444</v>
      </c>
      <c r="EI63">
        <v>19</v>
      </c>
      <c r="EJ63" s="102">
        <v>0.29166666666666669</v>
      </c>
      <c r="EK63" s="102">
        <v>0.66666666666666663</v>
      </c>
      <c r="EL63" s="103">
        <v>1</v>
      </c>
      <c r="EM63">
        <f xml:space="preserve"> EI63 * ( ((EK63 - EJ63) * 24 ) - EL63 )</f>
        <v>151.99999999999997</v>
      </c>
      <c r="EN63" s="108" t="s">
        <v>1553</v>
      </c>
      <c r="EO63" s="119"/>
      <c r="EP63" t="s">
        <v>444</v>
      </c>
      <c r="ER63" s="102">
        <v>0.29166666666666669</v>
      </c>
      <c r="ES63" s="102">
        <v>0.66666666666666663</v>
      </c>
      <c r="ET63" s="103">
        <v>1</v>
      </c>
      <c r="EU63">
        <f xml:space="preserve"> EQ63 * ( ((ES63 - ER63) * 24 ) - ET63 )</f>
        <v>0</v>
      </c>
      <c r="EV63" s="108" t="s">
        <v>1563</v>
      </c>
      <c r="EW63" s="119"/>
      <c r="EX63" t="s">
        <v>444</v>
      </c>
      <c r="EY63">
        <v>5</v>
      </c>
      <c r="EZ63" s="102">
        <v>0.29166666666666669</v>
      </c>
      <c r="FA63" s="102">
        <v>0.66666666666666663</v>
      </c>
      <c r="FB63" s="103">
        <v>1</v>
      </c>
      <c r="FC63">
        <f xml:space="preserve"> EY63 * ( ((FA63 - EZ63) * 24 ) - FB63 )</f>
        <v>39.999999999999993</v>
      </c>
      <c r="FD63" s="108">
        <v>45845</v>
      </c>
      <c r="FE63" s="119"/>
      <c r="FF63" t="s">
        <v>444</v>
      </c>
      <c r="FG63">
        <v>5</v>
      </c>
      <c r="FH63" s="102">
        <v>0.29166666666666669</v>
      </c>
      <c r="FI63" s="102">
        <v>0.66666666666666663</v>
      </c>
      <c r="FJ63" s="103">
        <v>1</v>
      </c>
      <c r="FK63">
        <f xml:space="preserve"> FG63 * ( ((FI63 - FH63) * 24 ) - FJ63 )</f>
        <v>39.999999999999993</v>
      </c>
      <c r="FL63" s="108" t="s">
        <v>1571</v>
      </c>
      <c r="FM63" s="119"/>
      <c r="FN63" t="s">
        <v>444</v>
      </c>
      <c r="FO63">
        <v>4</v>
      </c>
      <c r="FP63" s="102">
        <v>0.29166666666666669</v>
      </c>
      <c r="FQ63" s="102">
        <v>0.66666666666666663</v>
      </c>
      <c r="FR63" s="103">
        <v>1</v>
      </c>
      <c r="FS63">
        <f xml:space="preserve"> FO63 * ( ((FQ63 - FP63) * 24 ) - FR63 )</f>
        <v>31.999999999999993</v>
      </c>
      <c r="FT63" s="108" t="s">
        <v>1581</v>
      </c>
      <c r="FU63" s="119"/>
      <c r="FV63" t="s">
        <v>444</v>
      </c>
      <c r="FW63">
        <v>6</v>
      </c>
      <c r="FX63" s="102">
        <v>0.29166666666666669</v>
      </c>
      <c r="FY63" s="102">
        <v>0.66666666666666663</v>
      </c>
      <c r="FZ63" s="103">
        <v>1</v>
      </c>
      <c r="GA63">
        <f xml:space="preserve"> FW63 * ( ((FY63 - FX63) * 24 ) - FZ63 )</f>
        <v>47.999999999999986</v>
      </c>
      <c r="GB63" s="108">
        <v>45816</v>
      </c>
      <c r="GC63" s="119"/>
      <c r="GD63" t="s">
        <v>444</v>
      </c>
      <c r="GF63" s="102">
        <v>0.29166666666666669</v>
      </c>
      <c r="GG63" s="102">
        <v>0.66666666666666663</v>
      </c>
      <c r="GH63" s="103">
        <v>1</v>
      </c>
      <c r="GI63">
        <f xml:space="preserve"> GE63 * ( ((GG63 - GF63) * 24 ) - GH63 )</f>
        <v>0</v>
      </c>
      <c r="GJ63" s="108" t="s">
        <v>1601</v>
      </c>
      <c r="GK63" s="119"/>
      <c r="GL63" t="s">
        <v>444</v>
      </c>
      <c r="GM63">
        <v>1</v>
      </c>
      <c r="GN63" s="102">
        <v>0.22916666666666666</v>
      </c>
      <c r="GO63" s="102">
        <v>0.76041666666666663</v>
      </c>
      <c r="GP63" s="103">
        <v>1</v>
      </c>
      <c r="GQ63">
        <f xml:space="preserve"> GM63 * ( ((GO63 - GN63) * 24 ) - GP63 )</f>
        <v>11.75</v>
      </c>
      <c r="GR63" s="108" t="s">
        <v>1611</v>
      </c>
      <c r="GS63" s="119"/>
      <c r="GT63" t="s">
        <v>444</v>
      </c>
      <c r="GV63" s="102">
        <v>0.22916666666666666</v>
      </c>
      <c r="GW63" s="102">
        <v>0.76041666666666663</v>
      </c>
      <c r="GX63" s="103">
        <v>1</v>
      </c>
      <c r="GY63">
        <f xml:space="preserve"> GU63 * ( ((GW63 - GV63) * 24 ) - GX63 )</f>
        <v>0</v>
      </c>
      <c r="GZ63" s="108">
        <v>45786</v>
      </c>
      <c r="HA63" s="119"/>
    </row>
    <row r="64" spans="1:209">
      <c r="A64" s="100">
        <v>45720</v>
      </c>
      <c r="B64" s="101">
        <v>30</v>
      </c>
      <c r="C64" s="101">
        <v>8</v>
      </c>
      <c r="D64" s="101">
        <v>0</v>
      </c>
      <c r="E64" s="101">
        <f>IF(AND(ISNUMBER(B64), ISNUMBER(C64)), B64 * C64 - D64, 0)-30</f>
        <v>210</v>
      </c>
      <c r="F64" s="101">
        <f>SUM(E$2:E64)</f>
        <v>14022</v>
      </c>
      <c r="J64" t="s">
        <v>514</v>
      </c>
      <c r="K64">
        <v>0</v>
      </c>
      <c r="L64" s="102">
        <v>0.33333333333333331</v>
      </c>
      <c r="M64" s="102">
        <v>0.70833333333333337</v>
      </c>
      <c r="N64" s="103">
        <v>1</v>
      </c>
      <c r="O64">
        <f t="shared" si="11"/>
        <v>0</v>
      </c>
      <c r="R64" t="s">
        <v>514</v>
      </c>
      <c r="S64">
        <v>25</v>
      </c>
      <c r="T64" s="102">
        <v>0.33333333333333331</v>
      </c>
      <c r="U64" s="102">
        <v>0.70833333333333337</v>
      </c>
      <c r="V64" s="103">
        <v>1</v>
      </c>
      <c r="W64">
        <f xml:space="preserve"> S64 * ( ((U64 - T64) * 24 ) - V64 )</f>
        <v>200.00000000000006</v>
      </c>
      <c r="Z64" t="s">
        <v>514</v>
      </c>
      <c r="AB64" s="102">
        <v>0.33333333333333331</v>
      </c>
      <c r="AC64" s="102">
        <v>0.70833333333333337</v>
      </c>
      <c r="AD64" s="103">
        <v>1</v>
      </c>
      <c r="AE64">
        <f xml:space="preserve"> AA64 * ( ((AC64 - AB64) * 24 ) - AD64 )</f>
        <v>0</v>
      </c>
      <c r="AH64" t="s">
        <v>514</v>
      </c>
      <c r="AI64">
        <v>16</v>
      </c>
      <c r="AJ64" s="102">
        <v>0.33333333333333331</v>
      </c>
      <c r="AK64" s="102">
        <v>0.70833333333333337</v>
      </c>
      <c r="AL64" s="103">
        <v>1</v>
      </c>
      <c r="AM64">
        <f xml:space="preserve"> AI64 * ( ((AK64 - AJ64) * 24 ) - AL64 )</f>
        <v>128.00000000000003</v>
      </c>
      <c r="AP64" t="s">
        <v>514</v>
      </c>
      <c r="AQ64">
        <v>20</v>
      </c>
      <c r="AR64" s="102">
        <v>0.29166666666666669</v>
      </c>
      <c r="AS64" s="102">
        <v>0.75</v>
      </c>
      <c r="AT64" s="103">
        <v>1</v>
      </c>
      <c r="AU64">
        <f xml:space="preserve"> AQ64 * ( ((AS64 - AR64) * 24 ) - AT64 )</f>
        <v>200</v>
      </c>
      <c r="AX64" t="s">
        <v>514</v>
      </c>
      <c r="AY64">
        <v>24</v>
      </c>
      <c r="AZ64" s="102">
        <v>0.29166666666666669</v>
      </c>
      <c r="BA64" s="102">
        <v>0.75</v>
      </c>
      <c r="BB64" s="103">
        <v>1</v>
      </c>
      <c r="BC64">
        <f xml:space="preserve"> AY64 * ( ((BA64 - AZ64) * 24 ) - BB64 )</f>
        <v>240</v>
      </c>
      <c r="BF64" t="s">
        <v>514</v>
      </c>
      <c r="BG64">
        <v>2</v>
      </c>
      <c r="BH64" s="102">
        <v>0.54166666666666663</v>
      </c>
      <c r="BI64" s="102">
        <v>0.91666666666666663</v>
      </c>
      <c r="BJ64" s="103">
        <v>1</v>
      </c>
      <c r="BK64">
        <f xml:space="preserve"> BG64 * ( ((BI64 - BH64) * 24 ) - BJ64 )</f>
        <v>16</v>
      </c>
      <c r="BM64" s="119"/>
      <c r="BN64" t="s">
        <v>514</v>
      </c>
      <c r="BO64">
        <v>2</v>
      </c>
      <c r="BP64" s="102">
        <v>0.54166666666666663</v>
      </c>
      <c r="BQ64" s="102">
        <v>0.91666666666666663</v>
      </c>
      <c r="BR64" s="103">
        <v>1</v>
      </c>
      <c r="BS64">
        <f xml:space="preserve"> BO64 * ( ((BQ64 - BP64) * 24 ) - BR64 )</f>
        <v>16</v>
      </c>
      <c r="BU64" s="119"/>
      <c r="BV64" t="s">
        <v>514</v>
      </c>
      <c r="BX64" s="102">
        <v>0.54166666666666663</v>
      </c>
      <c r="BY64" s="102">
        <v>0.91666666666666663</v>
      </c>
      <c r="BZ64" s="103">
        <v>1</v>
      </c>
      <c r="CA64">
        <f xml:space="preserve"> BW64 * ( ((BY64 - BX64) * 24 ) - BZ64 )</f>
        <v>0</v>
      </c>
      <c r="CC64" s="119"/>
      <c r="CD64" t="s">
        <v>514</v>
      </c>
      <c r="CE64">
        <v>20</v>
      </c>
      <c r="CF64" s="102">
        <v>0.29166666666666669</v>
      </c>
      <c r="CG64" s="102">
        <v>0.75</v>
      </c>
      <c r="CH64" s="103">
        <v>1</v>
      </c>
      <c r="CI64">
        <f xml:space="preserve"> CE64 * ( ((CG64 - CF64) * 24 ) - CH64 )</f>
        <v>200</v>
      </c>
      <c r="CK64" s="119"/>
      <c r="CL64" t="s">
        <v>514</v>
      </c>
      <c r="CN64" s="102">
        <v>0.29166666666666669</v>
      </c>
      <c r="CO64" s="102">
        <v>0.75</v>
      </c>
      <c r="CP64" s="103">
        <v>1</v>
      </c>
      <c r="CQ64">
        <f xml:space="preserve"> CM64 * ( ((CO64 - CN64) * 24 ) - CP64 )</f>
        <v>0</v>
      </c>
      <c r="CS64" s="119"/>
      <c r="CT64" t="s">
        <v>514</v>
      </c>
      <c r="CV64" s="102">
        <v>0.29166666666666669</v>
      </c>
      <c r="CW64" s="102">
        <v>0.75</v>
      </c>
      <c r="CX64" s="103">
        <v>1</v>
      </c>
      <c r="CY64">
        <f xml:space="preserve"> CU64 * ( ((CW64 - CV64) * 24 ) - CX64 )</f>
        <v>0</v>
      </c>
      <c r="DA64" s="119"/>
      <c r="DB64" t="s">
        <v>514</v>
      </c>
      <c r="DC64">
        <v>2</v>
      </c>
      <c r="DD64" s="102">
        <v>0.29166666666666669</v>
      </c>
      <c r="DE64" s="102">
        <v>0.75</v>
      </c>
      <c r="DF64" s="103">
        <v>1</v>
      </c>
      <c r="DG64">
        <f xml:space="preserve"> DC64 * ( ((DE64 - DD64) * 24 ) - DF64 )</f>
        <v>20</v>
      </c>
      <c r="DI64" s="119"/>
      <c r="DJ64" t="s">
        <v>514</v>
      </c>
      <c r="DK64">
        <v>1</v>
      </c>
      <c r="DL64" s="102">
        <v>0.29166666666666669</v>
      </c>
      <c r="DM64" s="102">
        <v>0.75</v>
      </c>
      <c r="DN64" s="103">
        <v>1</v>
      </c>
      <c r="DO64">
        <f xml:space="preserve"> DK64 * ( ((DM64 - DL64) * 24 ) - DN64 )</f>
        <v>10</v>
      </c>
      <c r="DQ64" s="119"/>
      <c r="DR64" t="s">
        <v>514</v>
      </c>
      <c r="DS64">
        <v>14</v>
      </c>
      <c r="DT64" s="102">
        <v>0.29166666666666669</v>
      </c>
      <c r="DU64" s="102">
        <v>0.75</v>
      </c>
      <c r="DV64" s="103">
        <v>1</v>
      </c>
      <c r="DW64">
        <f xml:space="preserve"> DS64 * ( ((DU64 - DT64) * 24 ) - DV64 )</f>
        <v>140</v>
      </c>
      <c r="DY64" s="119"/>
      <c r="DZ64" t="s">
        <v>514</v>
      </c>
      <c r="EB64" s="102">
        <v>0.29166666666666669</v>
      </c>
      <c r="EC64" s="102">
        <v>0.75</v>
      </c>
      <c r="ED64" s="103">
        <v>1</v>
      </c>
      <c r="EE64">
        <f xml:space="preserve"> EA64 * ( ((EC64 - EB64) * 24 ) - ED64 )</f>
        <v>0</v>
      </c>
      <c r="EG64" s="119"/>
      <c r="EH64" t="s">
        <v>514</v>
      </c>
      <c r="EI64">
        <v>1</v>
      </c>
      <c r="EJ64" s="102">
        <v>0.22916666666666666</v>
      </c>
      <c r="EK64" s="102">
        <v>0.95833333333333337</v>
      </c>
      <c r="EL64" s="103">
        <v>1</v>
      </c>
      <c r="EM64">
        <f xml:space="preserve"> EI64 * ( ((EK64 - EJ64) * 24 ) - EL64 )</f>
        <v>16.5</v>
      </c>
      <c r="EO64" s="119"/>
      <c r="EP64" t="s">
        <v>514</v>
      </c>
      <c r="ER64" s="102">
        <v>0.29166666666666669</v>
      </c>
      <c r="ES64" s="102">
        <v>0.75</v>
      </c>
      <c r="ET64" s="103">
        <v>1</v>
      </c>
      <c r="EU64">
        <f xml:space="preserve"> EQ64 * ( ((ES64 - ER64) * 24 ) - ET64 )</f>
        <v>0</v>
      </c>
      <c r="EW64" s="119"/>
      <c r="EX64" t="s">
        <v>514</v>
      </c>
      <c r="EY64">
        <v>16</v>
      </c>
      <c r="EZ64" s="102">
        <v>0.375</v>
      </c>
      <c r="FA64" s="102">
        <v>0.75</v>
      </c>
      <c r="FB64" s="103">
        <v>1</v>
      </c>
      <c r="FC64">
        <f xml:space="preserve"> EY64 * ( ((FA64 - EZ64) * 24 ) - FB64 )</f>
        <v>128</v>
      </c>
      <c r="FE64" s="119"/>
      <c r="FF64" t="s">
        <v>514</v>
      </c>
      <c r="FG64">
        <v>17</v>
      </c>
      <c r="FH64" s="102">
        <v>0.375</v>
      </c>
      <c r="FI64" s="102">
        <v>0.75</v>
      </c>
      <c r="FJ64" s="103">
        <v>1</v>
      </c>
      <c r="FK64">
        <f xml:space="preserve"> FG64 * ( ((FI64 - FH64) * 24 ) - FJ64 )</f>
        <v>136</v>
      </c>
      <c r="FM64" s="119"/>
      <c r="FN64" t="s">
        <v>514</v>
      </c>
      <c r="FO64">
        <v>17</v>
      </c>
      <c r="FP64" s="102">
        <v>0.375</v>
      </c>
      <c r="FQ64" s="102">
        <v>0.75</v>
      </c>
      <c r="FR64" s="103">
        <v>1</v>
      </c>
      <c r="FS64">
        <f xml:space="preserve"> FO64 * ( ((FQ64 - FP64) * 24 ) - FR64 )</f>
        <v>136</v>
      </c>
      <c r="FU64" s="119"/>
      <c r="FV64" t="s">
        <v>514</v>
      </c>
      <c r="FW64">
        <v>17</v>
      </c>
      <c r="FX64" s="102">
        <v>0.375</v>
      </c>
      <c r="FY64" s="102">
        <v>0.75</v>
      </c>
      <c r="FZ64" s="103">
        <v>1</v>
      </c>
      <c r="GA64">
        <f xml:space="preserve"> FW64 * ( ((FY64 - FX64) * 24 ) - FZ64 )</f>
        <v>136</v>
      </c>
      <c r="GC64" s="119"/>
      <c r="GD64" t="s">
        <v>514</v>
      </c>
      <c r="GF64" s="102">
        <v>0.375</v>
      </c>
      <c r="GG64" s="102">
        <v>0.75</v>
      </c>
      <c r="GH64" s="103">
        <v>1</v>
      </c>
      <c r="GI64">
        <f xml:space="preserve"> GE64 * ( ((GG64 - GF64) * 24 ) - GH64 )</f>
        <v>0</v>
      </c>
      <c r="GK64" s="119"/>
      <c r="GL64" t="s">
        <v>514</v>
      </c>
      <c r="GN64" s="102">
        <v>0.375</v>
      </c>
      <c r="GO64" s="102">
        <v>0.75</v>
      </c>
      <c r="GP64" s="103">
        <v>1</v>
      </c>
      <c r="GQ64">
        <f xml:space="preserve"> GM64 * ( ((GO64 - GN64) * 24 ) - GP64 )</f>
        <v>0</v>
      </c>
      <c r="GS64" s="119"/>
      <c r="GT64" t="s">
        <v>514</v>
      </c>
      <c r="GV64" s="102">
        <v>0.375</v>
      </c>
      <c r="GW64" s="102">
        <v>0.75</v>
      </c>
      <c r="GX64" s="103">
        <v>1</v>
      </c>
      <c r="GY64">
        <f xml:space="preserve"> GU64 * ( ((GW64 - GV64) * 24 ) - GX64 )</f>
        <v>0</v>
      </c>
      <c r="HA64" s="119"/>
    </row>
    <row r="65" spans="1:209">
      <c r="A65" s="100">
        <v>45721</v>
      </c>
      <c r="B65" s="101">
        <v>29</v>
      </c>
      <c r="C65" s="101">
        <v>8</v>
      </c>
      <c r="D65" s="101">
        <v>0</v>
      </c>
      <c r="E65" s="101">
        <f>IF(AND(ISNUMBER(B65), ISNUMBER(C65)), B65 * C65 - D65, 0)-29</f>
        <v>203</v>
      </c>
      <c r="F65" s="101">
        <f>SUM(E$2:E65)</f>
        <v>14225</v>
      </c>
      <c r="J65" t="s">
        <v>515</v>
      </c>
      <c r="K65">
        <v>2</v>
      </c>
      <c r="L65" s="102">
        <v>0.58333333333333337</v>
      </c>
      <c r="M65" s="102">
        <v>0.95833333333333337</v>
      </c>
      <c r="N65" s="103">
        <v>1</v>
      </c>
      <c r="O65">
        <f t="shared" si="11"/>
        <v>16</v>
      </c>
      <c r="R65" t="s">
        <v>515</v>
      </c>
      <c r="S65">
        <v>2</v>
      </c>
      <c r="T65" s="102">
        <v>0.58333333333333337</v>
      </c>
      <c r="U65" s="102">
        <v>0.95833333333333337</v>
      </c>
      <c r="V65" s="103">
        <v>1</v>
      </c>
      <c r="W65">
        <f xml:space="preserve"> S65 * ( ((U65 - T65) * 24 ) - V65 )</f>
        <v>16</v>
      </c>
      <c r="Z65" t="s">
        <v>515</v>
      </c>
      <c r="AA65">
        <v>2</v>
      </c>
      <c r="AB65" s="102">
        <v>0.58333333333333337</v>
      </c>
      <c r="AC65" s="102">
        <v>0.95833333333333337</v>
      </c>
      <c r="AD65" s="103">
        <v>1</v>
      </c>
      <c r="AE65">
        <f xml:space="preserve"> AA65 * ( ((AC65 - AB65) * 24 ) - AD65 )</f>
        <v>16</v>
      </c>
      <c r="AH65" t="s">
        <v>515</v>
      </c>
      <c r="AI65">
        <v>2</v>
      </c>
      <c r="AJ65" s="102">
        <v>0.58333333333333337</v>
      </c>
      <c r="AK65" s="102">
        <v>0.95833333333333337</v>
      </c>
      <c r="AL65" s="103">
        <v>1</v>
      </c>
      <c r="AM65">
        <f xml:space="preserve"> AI65 * ( ((AK65 - AJ65) * 24 ) - AL65 )</f>
        <v>16</v>
      </c>
      <c r="AP65" t="s">
        <v>515</v>
      </c>
      <c r="AQ65">
        <v>2</v>
      </c>
      <c r="AR65" s="102">
        <v>0.5</v>
      </c>
      <c r="AS65" s="122">
        <v>0.95833333333333337</v>
      </c>
      <c r="AT65" s="103">
        <v>1</v>
      </c>
      <c r="AU65">
        <f xml:space="preserve"> AQ65 * ( ((AS65 - AR65) * 24 ) - AT65 )</f>
        <v>20</v>
      </c>
      <c r="AX65" t="s">
        <v>515</v>
      </c>
      <c r="AY65">
        <v>2</v>
      </c>
      <c r="AZ65" s="102">
        <v>0.54166666666666663</v>
      </c>
      <c r="BA65" s="102">
        <v>0.95833333333333337</v>
      </c>
      <c r="BB65" s="103">
        <v>1</v>
      </c>
      <c r="BC65">
        <f xml:space="preserve"> AY65 * ( ((BA65 - AZ65) * 24 ) - BB65 )</f>
        <v>18.000000000000004</v>
      </c>
      <c r="BF65" t="s">
        <v>515</v>
      </c>
      <c r="BG65">
        <v>16</v>
      </c>
      <c r="BH65" s="102">
        <v>0.375</v>
      </c>
      <c r="BI65" s="102">
        <v>0.70833333333333337</v>
      </c>
      <c r="BJ65" s="103">
        <v>1</v>
      </c>
      <c r="BK65">
        <f xml:space="preserve"> BG65 * ( ((BI65 - BH65) * 24 ) - BJ65 )</f>
        <v>112</v>
      </c>
      <c r="BM65" s="119"/>
      <c r="BN65" t="s">
        <v>515</v>
      </c>
      <c r="BO65">
        <v>27</v>
      </c>
      <c r="BP65" s="102">
        <v>0.375</v>
      </c>
      <c r="BQ65" s="102">
        <v>0.70833333333333337</v>
      </c>
      <c r="BR65" s="103">
        <v>1</v>
      </c>
      <c r="BS65">
        <f xml:space="preserve"> BO65 * ( ((BQ65 - BP65) * 24 ) - BR65 )</f>
        <v>189</v>
      </c>
      <c r="BU65" s="119"/>
      <c r="BV65" t="s">
        <v>515</v>
      </c>
      <c r="BW65">
        <v>10</v>
      </c>
      <c r="BX65" s="102">
        <v>0.375</v>
      </c>
      <c r="BY65" s="102">
        <v>0.70833333333333337</v>
      </c>
      <c r="BZ65" s="103">
        <v>1</v>
      </c>
      <c r="CA65">
        <f xml:space="preserve"> BW65 * ( ((BY65 - BX65) * 24 ) - BZ65 )</f>
        <v>70</v>
      </c>
      <c r="CC65" s="119"/>
      <c r="CD65" t="s">
        <v>515</v>
      </c>
      <c r="CE65">
        <v>2</v>
      </c>
      <c r="CF65" s="102">
        <v>0.54166666666666663</v>
      </c>
      <c r="CG65" s="102">
        <v>0.95833333333333337</v>
      </c>
      <c r="CH65" s="103">
        <v>1</v>
      </c>
      <c r="CI65">
        <f xml:space="preserve"> CE65 * ( ((CG65 - CF65) * 24 ) - CH65 )</f>
        <v>18.000000000000004</v>
      </c>
      <c r="CK65" s="119"/>
      <c r="CL65" t="s">
        <v>515</v>
      </c>
      <c r="CN65" s="102">
        <v>0.54166666666666663</v>
      </c>
      <c r="CO65" s="102">
        <v>0.95833333333333337</v>
      </c>
      <c r="CP65" s="103">
        <v>1</v>
      </c>
      <c r="CQ65">
        <f xml:space="preserve"> CM65 * ( ((CO65 - CN65) * 24 ) - CP65 )</f>
        <v>0</v>
      </c>
      <c r="CS65" s="119"/>
      <c r="CT65" t="s">
        <v>515</v>
      </c>
      <c r="CU65">
        <v>2</v>
      </c>
      <c r="CV65" s="102">
        <v>0.54166666666666663</v>
      </c>
      <c r="CW65" s="102">
        <v>0.95833333333333337</v>
      </c>
      <c r="CX65" s="103">
        <v>1</v>
      </c>
      <c r="CY65">
        <f xml:space="preserve"> CU65 * ( ((CW65 - CV65) * 24 ) - CX65 )</f>
        <v>18.000000000000004</v>
      </c>
      <c r="DA65" s="119"/>
      <c r="DB65" t="s">
        <v>515</v>
      </c>
      <c r="DC65">
        <v>2</v>
      </c>
      <c r="DD65" s="102">
        <v>0.54166666666666663</v>
      </c>
      <c r="DE65" s="102">
        <v>0.95833333333333337</v>
      </c>
      <c r="DF65" s="103">
        <v>1</v>
      </c>
      <c r="DG65">
        <f xml:space="preserve"> DC65 * ( ((DE65 - DD65) * 24 ) - DF65 )</f>
        <v>18.000000000000004</v>
      </c>
      <c r="DI65" s="119"/>
      <c r="DJ65" t="s">
        <v>515</v>
      </c>
      <c r="DK65">
        <v>2</v>
      </c>
      <c r="DL65" s="102">
        <v>0.54166666666666663</v>
      </c>
      <c r="DM65" s="102">
        <v>0.95833333333333337</v>
      </c>
      <c r="DN65" s="103">
        <v>1</v>
      </c>
      <c r="DO65">
        <f xml:space="preserve"> DK65 * ( ((DM65 - DL65) * 24 ) - DN65 )</f>
        <v>18.000000000000004</v>
      </c>
      <c r="DQ65" s="119"/>
      <c r="DR65" t="s">
        <v>515</v>
      </c>
      <c r="DS65">
        <v>2</v>
      </c>
      <c r="DT65" s="102">
        <v>0.54166666666666663</v>
      </c>
      <c r="DU65" s="102">
        <v>0.95833333333333337</v>
      </c>
      <c r="DV65" s="103">
        <v>1</v>
      </c>
      <c r="DW65">
        <f xml:space="preserve"> DS65 * ( ((DU65 - DT65) * 24 ) - DV65 )</f>
        <v>18.000000000000004</v>
      </c>
      <c r="DY65" s="119"/>
      <c r="DZ65" t="s">
        <v>515</v>
      </c>
      <c r="EB65" s="102">
        <v>0.54166666666666663</v>
      </c>
      <c r="EC65" s="102">
        <v>0.95833333333333337</v>
      </c>
      <c r="ED65" s="103">
        <v>1</v>
      </c>
      <c r="EE65">
        <f xml:space="preserve"> EA65 * ( ((EC65 - EB65) * 24 ) - ED65 )</f>
        <v>0</v>
      </c>
      <c r="EG65" s="119"/>
      <c r="EH65" t="s">
        <v>515</v>
      </c>
      <c r="EI65">
        <v>2</v>
      </c>
      <c r="EJ65" s="102">
        <v>0.58333333333333337</v>
      </c>
      <c r="EK65" s="102">
        <v>0.95833333333333337</v>
      </c>
      <c r="EL65" s="103">
        <v>1</v>
      </c>
      <c r="EM65">
        <f xml:space="preserve"> EI65 * ( ((EK65 - EJ65) * 24 ) - EL65 )</f>
        <v>16</v>
      </c>
      <c r="EO65" s="119"/>
      <c r="EP65" t="s">
        <v>515</v>
      </c>
      <c r="ER65" s="102">
        <v>0.54166666666666663</v>
      </c>
      <c r="ES65" s="102">
        <v>0.95833333333333337</v>
      </c>
      <c r="ET65" s="103">
        <v>1</v>
      </c>
      <c r="EU65">
        <f xml:space="preserve"> EQ65 * ( ((ES65 - ER65) * 24 ) - ET65 )</f>
        <v>0</v>
      </c>
      <c r="EW65" s="119"/>
      <c r="EX65" t="s">
        <v>515</v>
      </c>
      <c r="EY65">
        <v>2</v>
      </c>
      <c r="EZ65" s="102">
        <v>0.45833333333333331</v>
      </c>
      <c r="FA65" s="102">
        <v>0.95833333333333337</v>
      </c>
      <c r="FB65" s="103">
        <v>1</v>
      </c>
      <c r="FC65">
        <f xml:space="preserve"> EY65 * ( ((FA65 - EZ65) * 24 ) - FB65 )</f>
        <v>22</v>
      </c>
      <c r="FE65" s="119"/>
      <c r="FF65" t="s">
        <v>515</v>
      </c>
      <c r="FG65">
        <v>2</v>
      </c>
      <c r="FH65" s="102">
        <v>8.3333333333333329E-2</v>
      </c>
      <c r="FI65" s="102">
        <v>0.58333333333333337</v>
      </c>
      <c r="FJ65" s="103">
        <v>1</v>
      </c>
      <c r="FK65">
        <f xml:space="preserve"> FG65 * ( ((FI65 - FH65) * 24 ) - FJ65 )</f>
        <v>22</v>
      </c>
      <c r="FM65" s="119"/>
      <c r="FN65" t="s">
        <v>515</v>
      </c>
      <c r="FO65">
        <v>2</v>
      </c>
      <c r="FP65" s="102">
        <v>0.45833333333333331</v>
      </c>
      <c r="FQ65" s="102">
        <v>0.95833333333333337</v>
      </c>
      <c r="FR65" s="103">
        <v>1</v>
      </c>
      <c r="FS65">
        <f xml:space="preserve"> FO65 * ( ((FQ65 - FP65) * 24 ) - FR65 )</f>
        <v>22</v>
      </c>
      <c r="FU65" s="119"/>
      <c r="FV65" t="s">
        <v>515</v>
      </c>
      <c r="FW65">
        <v>2</v>
      </c>
      <c r="FX65" s="102">
        <v>0.45833333333333331</v>
      </c>
      <c r="FY65" s="102">
        <v>0.95833333333333337</v>
      </c>
      <c r="FZ65" s="103">
        <v>1</v>
      </c>
      <c r="GA65">
        <f xml:space="preserve"> FW65 * ( ((FY65 - FX65) * 24 ) - FZ65 )</f>
        <v>22</v>
      </c>
      <c r="GC65" s="119"/>
      <c r="GD65" t="s">
        <v>515</v>
      </c>
      <c r="GE65">
        <v>24</v>
      </c>
      <c r="GF65" s="102">
        <v>0.25</v>
      </c>
      <c r="GG65" s="102">
        <v>0.75</v>
      </c>
      <c r="GH65" s="103">
        <v>1</v>
      </c>
      <c r="GI65">
        <f xml:space="preserve"> GE65 * ( ((GG65 - GF65) * 24 ) - GH65 )</f>
        <v>264</v>
      </c>
      <c r="GK65" s="119"/>
      <c r="GL65" t="s">
        <v>515</v>
      </c>
      <c r="GM65">
        <v>24</v>
      </c>
      <c r="GN65" s="102">
        <v>0.25</v>
      </c>
      <c r="GO65" s="102">
        <v>0.75</v>
      </c>
      <c r="GP65" s="103">
        <v>1</v>
      </c>
      <c r="GQ65">
        <f xml:space="preserve"> GM65 * ( ((GO65 - GN65) * 24 ) - GP65 )</f>
        <v>264</v>
      </c>
      <c r="GS65" s="119"/>
      <c r="GT65" t="s">
        <v>515</v>
      </c>
      <c r="GV65" s="102">
        <v>0.25</v>
      </c>
      <c r="GW65" s="102">
        <v>0.75</v>
      </c>
      <c r="GX65" s="103">
        <v>1</v>
      </c>
      <c r="GY65">
        <f xml:space="preserve"> GU65 * ( ((GW65 - GV65) * 24 ) - GX65 )</f>
        <v>0</v>
      </c>
      <c r="HA65" s="119"/>
    </row>
    <row r="66" spans="1:209">
      <c r="A66" s="100">
        <v>45722</v>
      </c>
      <c r="B66" s="101">
        <v>28</v>
      </c>
      <c r="C66" s="101">
        <v>8</v>
      </c>
      <c r="D66" s="101">
        <v>0</v>
      </c>
      <c r="E66" s="101">
        <f>IF(AND(ISNUMBER(B66), ISNUMBER(C66)), B66 * C66 - D66, 0)-28</f>
        <v>196</v>
      </c>
      <c r="F66" s="101">
        <f>SUM(E$2:E66)</f>
        <v>14421</v>
      </c>
      <c r="J66" t="s">
        <v>516</v>
      </c>
      <c r="K66">
        <v>1</v>
      </c>
      <c r="L66" s="102">
        <v>0.29166666666666669</v>
      </c>
      <c r="M66" s="102">
        <v>0.79166666666666663</v>
      </c>
      <c r="N66" s="103">
        <v>1</v>
      </c>
      <c r="O66">
        <f t="shared" si="11"/>
        <v>10.999999999999998</v>
      </c>
      <c r="R66" t="s">
        <v>441</v>
      </c>
      <c r="S66">
        <v>1</v>
      </c>
      <c r="T66" s="102">
        <v>0.29166666666666669</v>
      </c>
      <c r="U66" s="102">
        <v>0.79166666666666663</v>
      </c>
      <c r="V66" s="103">
        <v>1</v>
      </c>
      <c r="W66">
        <f xml:space="preserve"> S66 * ( ((U66 - T66) * 24 ) - V66 )</f>
        <v>10.999999999999998</v>
      </c>
      <c r="Z66" t="s">
        <v>441</v>
      </c>
      <c r="AA66">
        <v>1</v>
      </c>
      <c r="AB66" s="102">
        <v>0.29166666666666669</v>
      </c>
      <c r="AC66" s="102">
        <v>0.79166666666666663</v>
      </c>
      <c r="AD66" s="103">
        <v>1</v>
      </c>
      <c r="AE66">
        <f xml:space="preserve"> AA66 * ( ((AC66 - AB66) * 24 ) - AD66 )</f>
        <v>10.999999999999998</v>
      </c>
      <c r="AH66" t="s">
        <v>441</v>
      </c>
      <c r="AI66">
        <v>1</v>
      </c>
      <c r="AJ66" s="102">
        <v>0.29166666666666669</v>
      </c>
      <c r="AK66" s="102">
        <v>0.79166666666666663</v>
      </c>
      <c r="AL66" s="103">
        <v>1</v>
      </c>
      <c r="AM66">
        <f xml:space="preserve"> AI66 * ( ((AK66 - AJ66) * 24 ) - AL66 )</f>
        <v>10.999999999999998</v>
      </c>
      <c r="AP66" t="s">
        <v>441</v>
      </c>
      <c r="AQ66">
        <v>1</v>
      </c>
      <c r="AR66" s="102">
        <v>0.29166666666666669</v>
      </c>
      <c r="AS66" s="102">
        <v>0.79166666666666663</v>
      </c>
      <c r="AT66" s="103">
        <v>1</v>
      </c>
      <c r="AU66">
        <f xml:space="preserve"> AQ66 * ( ((AS66 - AR66) * 24 ) - AT66 )</f>
        <v>10.999999999999998</v>
      </c>
      <c r="AX66" t="s">
        <v>441</v>
      </c>
      <c r="AY66">
        <v>1</v>
      </c>
      <c r="AZ66" s="102">
        <v>0.29166666666666669</v>
      </c>
      <c r="BA66" s="102">
        <v>0.79166666666666663</v>
      </c>
      <c r="BB66" s="103">
        <v>1</v>
      </c>
      <c r="BC66">
        <f xml:space="preserve"> AY66 * ( ((BA66 - AZ66) * 24 ) - BB66 )</f>
        <v>10.999999999999998</v>
      </c>
      <c r="BF66" t="s">
        <v>516</v>
      </c>
      <c r="BH66" s="102">
        <v>0.29166666666666669</v>
      </c>
      <c r="BI66" s="102">
        <v>0.79166666666666663</v>
      </c>
      <c r="BJ66" s="103">
        <v>1</v>
      </c>
      <c r="BK66">
        <f xml:space="preserve"> BG66 * ( ((BI66 - BH66) * 24 ) - BJ66 )</f>
        <v>0</v>
      </c>
      <c r="BM66" s="119"/>
      <c r="BN66" t="s">
        <v>441</v>
      </c>
      <c r="BP66" s="102">
        <v>0.29166666666666669</v>
      </c>
      <c r="BQ66" s="102">
        <v>0.79166666666666663</v>
      </c>
      <c r="BR66" s="103">
        <v>1</v>
      </c>
      <c r="BS66">
        <f xml:space="preserve"> BO66 * ( ((BQ66 - BP66) * 24 ) - BR66 )</f>
        <v>0</v>
      </c>
      <c r="BU66" s="119"/>
      <c r="BV66" t="s">
        <v>441</v>
      </c>
      <c r="BX66" s="102">
        <v>0.29166666666666669</v>
      </c>
      <c r="BY66" s="102">
        <v>0.79166666666666663</v>
      </c>
      <c r="BZ66" s="103">
        <v>1</v>
      </c>
      <c r="CA66">
        <f xml:space="preserve"> BW66 * ( ((BY66 - BX66) * 24 ) - BZ66 )</f>
        <v>0</v>
      </c>
      <c r="CC66" s="119"/>
      <c r="CD66" t="s">
        <v>441</v>
      </c>
      <c r="CF66" s="102">
        <v>0.29166666666666669</v>
      </c>
      <c r="CG66" s="102">
        <v>0.79166666666666663</v>
      </c>
      <c r="CH66" s="103">
        <v>1</v>
      </c>
      <c r="CI66">
        <f xml:space="preserve"> CE66 * ( ((CG66 - CF66) * 24 ) - CH66 )</f>
        <v>0</v>
      </c>
      <c r="CK66" s="119"/>
      <c r="CL66" t="s">
        <v>441</v>
      </c>
      <c r="CN66" s="102">
        <v>0.29166666666666669</v>
      </c>
      <c r="CO66" s="102">
        <v>0.79166666666666663</v>
      </c>
      <c r="CP66" s="103">
        <v>1</v>
      </c>
      <c r="CQ66">
        <f xml:space="preserve"> CM66 * ( ((CO66 - CN66) * 24 ) - CP66 )</f>
        <v>0</v>
      </c>
      <c r="CS66" s="119"/>
      <c r="CT66" t="s">
        <v>441</v>
      </c>
      <c r="CV66" s="102">
        <v>0.29166666666666669</v>
      </c>
      <c r="CW66" s="102">
        <v>0.79166666666666663</v>
      </c>
      <c r="CX66" s="103">
        <v>1</v>
      </c>
      <c r="CY66">
        <f xml:space="preserve"> CU66 * ( ((CW66 - CV66) * 24 ) - CX66 )</f>
        <v>0</v>
      </c>
      <c r="DA66" s="119"/>
      <c r="DB66" t="s">
        <v>441</v>
      </c>
      <c r="DC66">
        <v>1</v>
      </c>
      <c r="DD66" s="102">
        <v>0.29166666666666669</v>
      </c>
      <c r="DE66" s="102">
        <v>0.79166666666666663</v>
      </c>
      <c r="DF66" s="103">
        <v>1</v>
      </c>
      <c r="DG66">
        <f xml:space="preserve"> DC66 * ( ((DE66 - DD66) * 24 ) - DF66 )</f>
        <v>10.999999999999998</v>
      </c>
      <c r="DI66" s="119"/>
      <c r="DJ66" t="s">
        <v>441</v>
      </c>
      <c r="DK66">
        <v>1</v>
      </c>
      <c r="DL66" s="102">
        <v>0.29166666666666669</v>
      </c>
      <c r="DM66" s="102">
        <v>0.79166666666666663</v>
      </c>
      <c r="DN66" s="103">
        <v>1</v>
      </c>
      <c r="DO66">
        <f xml:space="preserve"> DK66 * ( ((DM66 - DL66) * 24 ) - DN66 )</f>
        <v>10.999999999999998</v>
      </c>
      <c r="DQ66" s="119"/>
      <c r="DR66" t="s">
        <v>441</v>
      </c>
      <c r="DS66">
        <v>1</v>
      </c>
      <c r="DT66" s="102">
        <v>0.29166666666666669</v>
      </c>
      <c r="DU66" s="102">
        <v>0.79166666666666663</v>
      </c>
      <c r="DV66" s="103">
        <v>1</v>
      </c>
      <c r="DW66">
        <f xml:space="preserve"> DS66 * ( ((DU66 - DT66) * 24 ) - DV66 )</f>
        <v>10.999999999999998</v>
      </c>
      <c r="DY66" s="119"/>
      <c r="DZ66" t="s">
        <v>441</v>
      </c>
      <c r="EB66" s="102">
        <v>0.33333333333333331</v>
      </c>
      <c r="EC66" s="102">
        <v>0.79166666666666663</v>
      </c>
      <c r="ED66" s="103">
        <v>1</v>
      </c>
      <c r="EE66">
        <f xml:space="preserve"> EA66 * ( ((EC66 - EB66) * 24 ) - ED66 )</f>
        <v>0</v>
      </c>
      <c r="EG66" s="119"/>
      <c r="EH66" t="s">
        <v>441</v>
      </c>
      <c r="EI66">
        <v>1</v>
      </c>
      <c r="EJ66" s="102">
        <v>0.45833333333333331</v>
      </c>
      <c r="EK66" s="102">
        <v>0.95833333333333337</v>
      </c>
      <c r="EL66" s="103">
        <v>1</v>
      </c>
      <c r="EM66">
        <f xml:space="preserve"> EI66 * ( ((EK66 - EJ66) * 24 ) - EL66 )</f>
        <v>11</v>
      </c>
      <c r="EO66" s="119"/>
      <c r="EP66" t="s">
        <v>441</v>
      </c>
      <c r="ER66" s="102">
        <v>0.33333333333333331</v>
      </c>
      <c r="ES66" s="102">
        <v>0.79166666666666663</v>
      </c>
      <c r="ET66" s="103">
        <v>1</v>
      </c>
      <c r="EU66">
        <f xml:space="preserve"> EQ66 * ( ((ES66 - ER66) * 24 ) - ET66 )</f>
        <v>0</v>
      </c>
      <c r="EW66" s="119"/>
      <c r="EX66" t="s">
        <v>441</v>
      </c>
      <c r="EY66">
        <v>1</v>
      </c>
      <c r="EZ66" s="102">
        <v>0.33333333333333331</v>
      </c>
      <c r="FA66" s="102">
        <v>0.79166666666666663</v>
      </c>
      <c r="FB66" s="103">
        <v>1</v>
      </c>
      <c r="FC66">
        <f xml:space="preserve"> EY66 * ( ((FA66 - EZ66) * 24 ) - FB66 )</f>
        <v>10</v>
      </c>
      <c r="FE66" s="119"/>
      <c r="FF66" t="s">
        <v>441</v>
      </c>
      <c r="FG66">
        <v>1</v>
      </c>
      <c r="FH66" s="102">
        <v>0.33333333333333331</v>
      </c>
      <c r="FI66" s="102">
        <v>0.79166666666666663</v>
      </c>
      <c r="FJ66" s="103">
        <v>1</v>
      </c>
      <c r="FK66">
        <f xml:space="preserve"> FG66 * ( ((FI66 - FH66) * 24 ) - FJ66 )</f>
        <v>10</v>
      </c>
      <c r="FM66" s="119"/>
      <c r="FN66" t="s">
        <v>441</v>
      </c>
      <c r="FO66">
        <v>1</v>
      </c>
      <c r="FP66" s="102">
        <v>0.33333333333333331</v>
      </c>
      <c r="FQ66" s="102">
        <v>0.79166666666666663</v>
      </c>
      <c r="FR66" s="103">
        <v>1</v>
      </c>
      <c r="FS66">
        <f xml:space="preserve"> FO66 * ( ((FQ66 - FP66) * 24 ) - FR66 )</f>
        <v>10</v>
      </c>
      <c r="FU66" s="119"/>
      <c r="FV66" t="s">
        <v>441</v>
      </c>
      <c r="FW66">
        <v>1</v>
      </c>
      <c r="FX66" s="102">
        <v>0.33333333333333331</v>
      </c>
      <c r="FY66" s="102">
        <v>0.79166666666666663</v>
      </c>
      <c r="FZ66" s="103">
        <v>1</v>
      </c>
      <c r="GA66">
        <f xml:space="preserve"> FW66 * ( ((FY66 - FX66) * 24 ) - FZ66 )</f>
        <v>10</v>
      </c>
      <c r="GC66" s="119"/>
      <c r="GD66" t="s">
        <v>441</v>
      </c>
      <c r="GE66">
        <v>1</v>
      </c>
      <c r="GF66" s="102">
        <v>0.20833333333333334</v>
      </c>
      <c r="GG66" s="102">
        <v>0.79166666666666663</v>
      </c>
      <c r="GH66" s="103">
        <v>1</v>
      </c>
      <c r="GI66">
        <f xml:space="preserve"> GE66 * ( ((GG66 - GF66) * 24 ) - GH66 )</f>
        <v>12.999999999999998</v>
      </c>
      <c r="GK66" s="119"/>
      <c r="GL66" t="s">
        <v>441</v>
      </c>
      <c r="GM66">
        <v>1</v>
      </c>
      <c r="GN66" s="102">
        <v>0.20833333333333334</v>
      </c>
      <c r="GO66" s="102">
        <v>0.79166666666666663</v>
      </c>
      <c r="GP66" s="103">
        <v>1</v>
      </c>
      <c r="GQ66">
        <f xml:space="preserve"> GM66 * ( ((GO66 - GN66) * 24 ) - GP66 )</f>
        <v>12.999999999999998</v>
      </c>
      <c r="GS66" s="119"/>
      <c r="GT66" t="s">
        <v>441</v>
      </c>
      <c r="GV66" s="102">
        <v>0.20833333333333334</v>
      </c>
      <c r="GW66" s="102">
        <v>0.79166666666666663</v>
      </c>
      <c r="GX66" s="103">
        <v>1</v>
      </c>
      <c r="GY66">
        <f xml:space="preserve"> GU66 * ( ((GW66 - GV66) * 24 ) - GX66 )</f>
        <v>0</v>
      </c>
      <c r="HA66" s="119"/>
    </row>
    <row r="67" spans="1:209">
      <c r="A67" s="100">
        <v>45723</v>
      </c>
      <c r="B67" s="101">
        <v>10</v>
      </c>
      <c r="C67" s="101">
        <v>7</v>
      </c>
      <c r="D67" s="101">
        <v>0</v>
      </c>
      <c r="E67" s="101">
        <f>IF(AND(ISNUMBER(B67), ISNUMBER(C67)), B67 * C67 - D67, 0)</f>
        <v>70</v>
      </c>
      <c r="F67" s="101">
        <f>SUM(E$2:E67)</f>
        <v>14491</v>
      </c>
      <c r="J67" t="s">
        <v>441</v>
      </c>
      <c r="K67">
        <v>1</v>
      </c>
      <c r="L67" s="102">
        <v>0.27083333333333331</v>
      </c>
      <c r="M67" s="102">
        <v>0.64583333333333337</v>
      </c>
      <c r="N67" s="103">
        <v>1</v>
      </c>
      <c r="O67">
        <f t="shared" si="11"/>
        <v>8.0000000000000018</v>
      </c>
      <c r="S67">
        <f>SUBTOTAL(109,Table12141617181920231522242526272832[Number of employees])</f>
        <v>28</v>
      </c>
      <c r="T67" s="102"/>
      <c r="U67" s="102"/>
      <c r="V67" s="103"/>
      <c r="W67">
        <f>SUBTOTAL(109,Table12141617181920231522242526272832[Hours worked])</f>
        <v>227.00000000000006</v>
      </c>
      <c r="AA67">
        <f>SUBTOTAL(109,Table1214161718192023152224252627283233373839402134353642[Number of employees])</f>
        <v>31</v>
      </c>
      <c r="AB67" s="102"/>
      <c r="AC67" s="102"/>
      <c r="AD67" s="103"/>
      <c r="AE67">
        <f>SUBTOTAL(109,Table1214161718192023152224252627283233373839402134353642[Hours worked])</f>
        <v>250.99999999999994</v>
      </c>
      <c r="AI67">
        <f>SUBTOTAL(109,Table1214161718192023152224252627283233373839402134353642434445494147505458[Number of employees])</f>
        <v>19</v>
      </c>
      <c r="AJ67" s="102"/>
      <c r="AK67" s="102"/>
      <c r="AL67" s="103"/>
      <c r="AM67">
        <f>SUBTOTAL(109,Table1214161718192023152224252627283233373839402134353642434445494147505458[Hours worked])</f>
        <v>155.00000000000003</v>
      </c>
      <c r="AQ67">
        <f>SUBTOTAL(109,Table1214161718192023152224252627283233373839402134353642434445494147505458515564[Number of employees])</f>
        <v>30</v>
      </c>
      <c r="AR67" s="102"/>
      <c r="AS67" s="102"/>
      <c r="AT67" s="103"/>
      <c r="AU67">
        <f>SUBTOTAL(109,Table1214161718192023152224252627283233373839402134353642434445494147505458515564[Hours worked])</f>
        <v>287</v>
      </c>
      <c r="AY67">
        <f>SUBTOTAL(109,Table1214161718192023152224252627283233373839402134353642434445494147505458515574[Number of employees])</f>
        <v>30</v>
      </c>
      <c r="AZ67" s="102"/>
      <c r="BA67" s="102"/>
      <c r="BB67" s="103"/>
      <c r="BC67">
        <f>SUBTOTAL(109,Table1214161718192023152224252627283233373839402134353642434445494147505458515574[Hours worked])</f>
        <v>293</v>
      </c>
      <c r="BG67">
        <f>SUBTOTAL(109,Table1214161718192023152224252627283233373839402134353642434445494147505458515578767779808284[Number of employees])</f>
        <v>18</v>
      </c>
      <c r="BH67" s="102"/>
      <c r="BI67" s="102"/>
      <c r="BJ67" s="103"/>
      <c r="BK67">
        <f>SUBTOTAL(109,Table1214161718192023152224252627283233373839402134353642434445494147505458515578767779808284[Hours worked])</f>
        <v>128</v>
      </c>
      <c r="BM67" s="119"/>
      <c r="BO67">
        <f>SUBTOTAL(109,Table121416171819202315222425262728323337383940213435364243444549414750545851557876777980828494[Number of employees])</f>
        <v>29</v>
      </c>
      <c r="BP67" s="102"/>
      <c r="BQ67" s="102"/>
      <c r="BR67" s="103"/>
      <c r="BS67">
        <f>SUBTOTAL(109,Table121416171819202315222425262728323337383940213435364243444549414750545851557876777980828494[Hours worked])</f>
        <v>205</v>
      </c>
      <c r="BU67" s="119"/>
      <c r="BW67">
        <f>SUBTOTAL(109,Table1214161718192023152224252627283233373839402134353642434445494147505458515578767779808284104[Number of employees])</f>
        <v>10</v>
      </c>
      <c r="BX67" s="102"/>
      <c r="BY67" s="102"/>
      <c r="BZ67" s="103"/>
      <c r="CA67">
        <f>SUBTOTAL(109,Table1214161718192023152224252627283233373839402134353642434445494147505458515578767779808284104[Hours worked])</f>
        <v>70</v>
      </c>
      <c r="CC67" s="119"/>
      <c r="CE67">
        <f>SUBTOTAL(109,Table12141617181920231522242526272832333738394021343536424344454941475054585155109110111113115119[Number of employees])</f>
        <v>27</v>
      </c>
      <c r="CF67" s="102"/>
      <c r="CG67" s="102"/>
      <c r="CH67" s="103"/>
      <c r="CI67">
        <f>SUBTOTAL(109,Table12141617181920231522242526272832333738394021343536424344454941475054585155109110111113115119[Hours worked])</f>
        <v>258</v>
      </c>
      <c r="CK67" s="119"/>
      <c r="CM67">
        <f>SUBTOTAL(109,Table12141617181920231522242526272832333738394021343536424344454941475054585155109110111113115119120121122123124125126127128129[Number of employees])</f>
        <v>2</v>
      </c>
      <c r="CN67" s="102"/>
      <c r="CO67" s="102"/>
      <c r="CP67" s="103"/>
      <c r="CQ67">
        <f>SUBTOTAL(109,Table12141617181920231522242526272832333738394021343536424344454941475054585155109110111113115119120121122123124125126127128129[Hours worked])</f>
        <v>16.000000000000004</v>
      </c>
      <c r="CS67" s="119"/>
      <c r="CU67">
        <f>SUBTOTAL(109,Table12141617181920231522242526272832333738394021343536424344454941475054585155109110111113115119120121122123124125126127128129130131132133134135136137138139[Number of employees])</f>
        <v>24</v>
      </c>
      <c r="CV67" s="102"/>
      <c r="CW67" s="102"/>
      <c r="CX67" s="103"/>
      <c r="CY67">
        <f>SUBTOTAL(109,Table12141617181920231522242526272832333738394021343536424344454941475054585155109110111113115119120121122123124125126127128129130131132133134135136137138139[Hours worked])</f>
        <v>193.99999999999997</v>
      </c>
      <c r="DA67" s="119"/>
      <c r="DC67">
        <f>SUBTOTAL(109,Table12141617181920231522242526272832333738394021343536424344454941475054585155109110111113115119120121122123124125126127128129147[Number of employees])</f>
        <v>25</v>
      </c>
      <c r="DD67" s="102"/>
      <c r="DE67" s="102"/>
      <c r="DF67" s="103"/>
      <c r="DG67">
        <f>SUBTOTAL(109,Table12141617181920231522242526272832333738394021343536424344454941475054585155109110111113115119120121122123124125126127128129147[Hours worked])</f>
        <v>208.99999999999997</v>
      </c>
      <c r="DI67" s="119"/>
      <c r="DK67">
        <f>SUBTOTAL(109,Table12141617181920231522242526272832333738394021343536424344454941475054585155109110111113115119120121122123124125126127128129147157[Number of employees])</f>
        <v>25</v>
      </c>
      <c r="DL67" s="102"/>
      <c r="DM67" s="102"/>
      <c r="DN67" s="103"/>
      <c r="DO67">
        <f>SUBTOTAL(109,Table12141617181920231522242526272832333738394021343536424344454941475054585155109110111113115119120121122123124125126127128129147157[Hours worked])</f>
        <v>206.99999999999997</v>
      </c>
      <c r="DQ67" s="119"/>
      <c r="DS67">
        <f>SUBTOTAL(109,Table12141617181920231522242526272832333738394021343536424344454941475054585155109110111113115119120121122123124125126127128129147167[Number of employees])</f>
        <v>26</v>
      </c>
      <c r="DT67" s="102"/>
      <c r="DU67" s="102"/>
      <c r="DV67" s="103"/>
      <c r="DW67">
        <f>SUBTOTAL(109,Table12141617181920231522242526272832333738394021343536424344454941475054585155109110111113115119120121122123124125126127128129147167[Hours worked])</f>
        <v>241</v>
      </c>
      <c r="DY67" s="119"/>
      <c r="DZ67" s="177"/>
      <c r="EA67" s="177">
        <f>SUBTOTAL(109,Table1214161718192023152224252627283233373839402134353642434445494147505458515510911011111311511912012112231160180181182183184185186[Number of employees])</f>
        <v>0</v>
      </c>
      <c r="EB67" s="178"/>
      <c r="EC67" s="178"/>
      <c r="ED67" s="179"/>
      <c r="EE67" s="177">
        <f>SUBTOTAL(109,Table1214161718192023152224252627283233373839402134353642434445494147505458515510911011111311511912012112231160180181182183184185186[Hours worked])</f>
        <v>0</v>
      </c>
      <c r="EG67" s="119"/>
      <c r="EI67">
        <f>SUBTOTAL(109,Table1214161718192023152224252627283233373839402134353642434445494147505458515510911011111311511912012112231160180181182183184185186196[Number of employees])</f>
        <v>23</v>
      </c>
      <c r="EJ67" s="102"/>
      <c r="EK67" s="102"/>
      <c r="EL67" s="103"/>
      <c r="EM67">
        <f>SUBTOTAL(109,Table1214161718192023152224252627283233373839402134353642434445494147505458515510911011111311511912012112231160180181182183184185186196[Hours worked])</f>
        <v>195.49999999999997</v>
      </c>
      <c r="EO67" s="119"/>
      <c r="EQ67">
        <f>SUBTOTAL(109,Table1214161718192023152224252627283233373839402134353642434445494147505458515510911011111311511912012112231160180181182183184185186196206[Number of employees])</f>
        <v>0</v>
      </c>
      <c r="ER67" s="102"/>
      <c r="ES67" s="102"/>
      <c r="ET67" s="103"/>
      <c r="EU67">
        <f>SUBTOTAL(109,Table1214161718192023152224252627283233373839402134353642434445494147505458515510911011111311511912012112231160180181182183184185186196206[Hours worked])</f>
        <v>0</v>
      </c>
      <c r="EW67" s="119"/>
      <c r="EY67">
        <f>SUBTOTAL(109,Table1214161718192023152224252627283233373839402134353642434445494147505458515510911011111311511912012112231160180181182183184185186216[Number of employees])</f>
        <v>24</v>
      </c>
      <c r="EZ67" s="102"/>
      <c r="FA67" s="102"/>
      <c r="FB67" s="103"/>
      <c r="FC67">
        <f>SUBTOTAL(109,Table1214161718192023152224252627283233373839402134353642434445494147505458515510911011111311511912012112231160180181182183184185186216[Hours worked])</f>
        <v>200</v>
      </c>
      <c r="FE67" s="119"/>
      <c r="FG67">
        <f>SUBTOTAL(109,Table1214161718192023152224252627283233373839402134353642434445494147505458515510911011111311511912012112231160180181182183184185186216235[Number of employees])</f>
        <v>25</v>
      </c>
      <c r="FH67" s="102"/>
      <c r="FI67" s="102"/>
      <c r="FJ67" s="103"/>
      <c r="FK67">
        <f>SUBTOTAL(109,Table1214161718192023152224252627283233373839402134353642434445494147505458515510911011111311511912012112231160180181182183184185186216235[Hours worked])</f>
        <v>208</v>
      </c>
      <c r="FM67" s="119"/>
      <c r="FO67">
        <f>SUBTOTAL(109,Table1214161718192023152224252627283233373839402134353642434445494147505458515510911011111311511912012112231160180181182183184185186216235245[Number of employees])</f>
        <v>24</v>
      </c>
      <c r="FP67" s="102"/>
      <c r="FQ67" s="102"/>
      <c r="FR67" s="103"/>
      <c r="FS67">
        <f>SUBTOTAL(109,Table1214161718192023152224252627283233373839402134353642434445494147505458515510911011111311511912012112231160180181182183184185186216235245[Hours worked])</f>
        <v>200</v>
      </c>
      <c r="FU67" s="119"/>
      <c r="FW67">
        <f>SUBTOTAL(109,Table1214161718192023152224252627283233373839402134353642434445494147505458515510911011111311511912012112231160180181182183184185186216235245255[Number of employees])</f>
        <v>26</v>
      </c>
      <c r="FX67" s="102"/>
      <c r="FY67" s="102"/>
      <c r="FZ67" s="103"/>
      <c r="GA67">
        <f>SUBTOTAL(109,Table1214161718192023152224252627283233373839402134353642434445494147505458515510911011111311511912012112231160180181182183184185186216235245255[Hours worked])</f>
        <v>216</v>
      </c>
      <c r="GC67" s="119"/>
      <c r="GE67">
        <f>SUBTOTAL(109,Table1214161718192023152224252627283233373839402134353642434445494147505458515510911011111311511912012112231160180181182183184185186216235245255265[Number of employees])</f>
        <v>25</v>
      </c>
      <c r="GF67" s="102"/>
      <c r="GG67" s="102"/>
      <c r="GH67" s="103"/>
      <c r="GI67">
        <f>SUBTOTAL(109,Table1214161718192023152224252627283233373839402134353642434445494147505458515510911011111311511912012112231160180181182183184185186216235245255265[Hours worked])</f>
        <v>277</v>
      </c>
      <c r="GK67" s="119"/>
      <c r="GM67">
        <f>SUBTOTAL(109,Table1214161718192023152224252627283233373839402134353642434445494147505458515510911011111311511912012112231160180181182183184185186216235245255265280[Number of employees])</f>
        <v>26</v>
      </c>
      <c r="GN67" s="102"/>
      <c r="GO67" s="102"/>
      <c r="GP67" s="103"/>
      <c r="GQ67">
        <f>SUBTOTAL(109,Table1214161718192023152224252627283233373839402134353642434445494147505458515510911011111311511912012112231160180181182183184185186216235245255265280[Hours worked])</f>
        <v>288.75</v>
      </c>
      <c r="GS67" s="119"/>
      <c r="GU67">
        <f>SUBTOTAL(109,Table1214161718192023152224252627283233373839402134353642434445494147505458515510911011111311511912012112231160180181182183184185186216235245255265280290[Number of employees])</f>
        <v>0</v>
      </c>
      <c r="GV67" s="102"/>
      <c r="GW67" s="102"/>
      <c r="GX67" s="103"/>
      <c r="GY67">
        <f>SUBTOTAL(109,Table1214161718192023152224252627283233373839402134353642434445494147505458515510911011111311511912012112231160180181182183184185186216235245255265280290[Hours worked])</f>
        <v>0</v>
      </c>
      <c r="HA67" s="119"/>
    </row>
    <row r="68" spans="1:209">
      <c r="A68" s="100">
        <v>45724</v>
      </c>
      <c r="B68" s="101">
        <v>18</v>
      </c>
      <c r="C68" s="101">
        <v>8</v>
      </c>
      <c r="D68" s="101">
        <v>0</v>
      </c>
      <c r="E68" s="101">
        <f>IF(AND(ISNUMBER(B68), ISNUMBER(C68)), B68 * C68 - D68, 0)-16</f>
        <v>128</v>
      </c>
      <c r="F68" s="101">
        <f>SUM(E$2:E68)</f>
        <v>14619</v>
      </c>
      <c r="J68" t="s">
        <v>384</v>
      </c>
      <c r="L68" s="102"/>
      <c r="M68" s="102"/>
      <c r="N68" s="103"/>
      <c r="O68" s="101">
        <f t="shared" si="11"/>
        <v>0</v>
      </c>
      <c r="R68" s="119"/>
      <c r="S68" s="119"/>
      <c r="T68" s="119"/>
      <c r="U68" s="119"/>
      <c r="V68" s="119"/>
      <c r="W68" s="119"/>
      <c r="X68" s="119"/>
      <c r="Z68" s="119"/>
      <c r="AA68" s="119"/>
      <c r="AB68" s="119"/>
      <c r="AC68" s="119"/>
      <c r="AD68" s="119"/>
      <c r="AE68" s="119"/>
      <c r="AF68" s="119"/>
      <c r="AH68" s="119"/>
      <c r="AI68" s="119"/>
      <c r="AJ68" s="119"/>
      <c r="AK68" s="119"/>
      <c r="AL68" s="119"/>
      <c r="AM68" s="119"/>
      <c r="AN68" s="119"/>
      <c r="AP68" s="119"/>
      <c r="AQ68" s="119"/>
      <c r="AR68" s="119"/>
      <c r="AS68" s="119"/>
      <c r="AT68" s="119"/>
      <c r="AU68" s="119"/>
      <c r="AV68" s="119"/>
      <c r="AX68" s="119"/>
      <c r="AY68" s="119"/>
      <c r="AZ68" s="119"/>
      <c r="BA68" s="119"/>
      <c r="BB68" s="119"/>
      <c r="BC68" s="119"/>
      <c r="BD68" s="119"/>
      <c r="BF68" s="119"/>
      <c r="BG68" s="119"/>
      <c r="BH68" s="119"/>
      <c r="BI68" s="119"/>
      <c r="BJ68" s="119"/>
      <c r="BK68" s="119"/>
      <c r="BL68" s="119"/>
      <c r="BM68" s="119"/>
      <c r="BN68" s="119"/>
      <c r="BO68" s="119"/>
      <c r="BP68" s="119"/>
      <c r="BQ68" s="119"/>
      <c r="BR68" s="119"/>
      <c r="BS68" s="119"/>
      <c r="BT68" s="119"/>
      <c r="BU68" s="119"/>
      <c r="BV68" s="119"/>
      <c r="BW68" s="119"/>
      <c r="BX68" s="119"/>
      <c r="BY68" s="119"/>
      <c r="BZ68" s="119"/>
      <c r="CA68" s="119"/>
      <c r="CB68" s="119"/>
      <c r="CC68" s="119"/>
      <c r="CD68" s="119"/>
      <c r="CE68" s="119"/>
      <c r="CF68" s="119"/>
      <c r="CG68" s="119"/>
      <c r="CH68" s="119"/>
      <c r="CI68" s="119"/>
      <c r="CJ68" s="119"/>
      <c r="CK68" s="119"/>
      <c r="CL68" s="119"/>
      <c r="CM68" s="119"/>
      <c r="CN68" s="119"/>
      <c r="CO68" s="119"/>
      <c r="CP68" s="119"/>
      <c r="CQ68" s="119"/>
      <c r="CR68" s="119"/>
      <c r="CS68" s="119"/>
      <c r="CT68" s="119"/>
      <c r="CU68" s="119"/>
      <c r="CV68" s="119"/>
      <c r="CW68" s="119"/>
      <c r="CX68" s="119"/>
      <c r="CY68" s="119"/>
      <c r="CZ68" s="119"/>
      <c r="DA68" s="119"/>
      <c r="DB68" s="119"/>
      <c r="DC68" s="119"/>
      <c r="DD68" s="119"/>
      <c r="DE68" s="119"/>
      <c r="DF68" s="119"/>
      <c r="DG68" s="119"/>
      <c r="DH68" s="119"/>
      <c r="DI68" s="119"/>
      <c r="DJ68" s="119"/>
      <c r="DK68" s="119"/>
      <c r="DL68" s="119"/>
      <c r="DM68" s="119"/>
      <c r="DN68" s="119"/>
      <c r="DO68" s="119"/>
      <c r="DP68" s="119"/>
      <c r="DQ68" s="119"/>
      <c r="DR68" s="119"/>
      <c r="DS68" s="119"/>
      <c r="DT68" s="119"/>
      <c r="DU68" s="119"/>
      <c r="DV68" s="119"/>
      <c r="DW68" s="119"/>
      <c r="DX68" s="119"/>
      <c r="DY68" s="119"/>
      <c r="DZ68" s="119"/>
      <c r="EA68" s="119"/>
      <c r="EB68" s="119"/>
      <c r="EC68" s="119"/>
      <c r="ED68" s="119"/>
      <c r="EE68" s="119"/>
      <c r="EF68" s="119"/>
      <c r="EG68" s="119"/>
      <c r="EH68" s="119"/>
      <c r="EI68" s="119"/>
      <c r="EJ68" s="119"/>
      <c r="EK68" s="119"/>
      <c r="EL68" s="119"/>
      <c r="EM68" s="119"/>
      <c r="EN68" s="119"/>
      <c r="EO68" s="119"/>
      <c r="EP68" s="119"/>
      <c r="EQ68" s="119"/>
      <c r="ER68" s="119"/>
      <c r="ES68" s="119"/>
      <c r="ET68" s="119"/>
      <c r="EU68" s="119"/>
      <c r="EV68" s="119"/>
      <c r="EW68" s="119"/>
      <c r="EX68" s="119"/>
      <c r="EY68" s="119"/>
      <c r="EZ68" s="119"/>
      <c r="FA68" s="119"/>
      <c r="FB68" s="119"/>
      <c r="FC68" s="119"/>
      <c r="FD68" s="119"/>
      <c r="FE68" s="119"/>
      <c r="FF68" s="119"/>
      <c r="FG68" s="119"/>
      <c r="FH68" s="119"/>
      <c r="FI68" s="119"/>
      <c r="FJ68" s="119"/>
      <c r="FK68" s="119"/>
      <c r="FL68" s="119"/>
      <c r="FM68" s="119"/>
      <c r="FN68" s="119"/>
      <c r="FO68" s="119"/>
      <c r="FP68" s="119"/>
      <c r="FQ68" s="119"/>
      <c r="FR68" s="119"/>
      <c r="FS68" s="119"/>
      <c r="FT68" s="119"/>
      <c r="FU68" s="119"/>
      <c r="FV68" s="119"/>
      <c r="FW68" s="119"/>
      <c r="FX68" s="119"/>
      <c r="FY68" s="119"/>
      <c r="FZ68" s="119"/>
      <c r="GA68" s="119"/>
      <c r="GB68" s="119"/>
      <c r="GC68" s="119"/>
      <c r="GD68" s="119"/>
      <c r="GE68" s="119"/>
      <c r="GF68" s="119"/>
      <c r="GG68" s="119"/>
      <c r="GH68" s="119"/>
      <c r="GI68" s="119"/>
      <c r="GJ68" s="119"/>
      <c r="GK68" s="119"/>
      <c r="GL68" s="119"/>
      <c r="GM68" s="119"/>
      <c r="GN68" s="119"/>
      <c r="GO68" s="119"/>
      <c r="GP68" s="119"/>
      <c r="GQ68" s="119"/>
      <c r="GR68" s="119"/>
      <c r="GS68" s="119"/>
      <c r="GT68" s="119"/>
      <c r="GU68" s="119"/>
      <c r="GV68" s="119"/>
      <c r="GW68" s="119"/>
      <c r="GX68" s="119"/>
      <c r="GY68" s="119"/>
      <c r="GZ68" s="119"/>
      <c r="HA68" s="119"/>
    </row>
    <row r="69" spans="1:209">
      <c r="A69" s="100">
        <v>45725</v>
      </c>
      <c r="B69" s="101">
        <v>28</v>
      </c>
      <c r="C69" s="101">
        <v>8</v>
      </c>
      <c r="D69" s="101">
        <v>0</v>
      </c>
      <c r="E69" s="101">
        <f>IF(AND(ISNUMBER(B69), ISNUMBER(C69)), B69 * C69 - D69, 0)-28</f>
        <v>196</v>
      </c>
      <c r="F69" s="101">
        <f>SUM(E$2:E69)</f>
        <v>14815</v>
      </c>
      <c r="K69">
        <f>SUBTOTAL(109,Table1214161718192023[Number of employees])</f>
        <v>27</v>
      </c>
      <c r="L69" s="102"/>
      <c r="M69" s="102"/>
      <c r="N69" s="103"/>
      <c r="O69">
        <f>O67+O66+O65+O64+O63</f>
        <v>218.99999999999997</v>
      </c>
      <c r="R69" s="119"/>
      <c r="S69" s="119"/>
      <c r="T69" s="119"/>
      <c r="U69" s="119"/>
      <c r="V69" s="119"/>
      <c r="W69" s="119"/>
      <c r="X69" s="119"/>
      <c r="Z69" s="119"/>
      <c r="AA69" s="119"/>
      <c r="AB69" s="119"/>
      <c r="AC69" s="119"/>
      <c r="AD69" s="119"/>
      <c r="AE69" s="119"/>
      <c r="AF69" s="119"/>
      <c r="AH69" s="119"/>
      <c r="AI69" s="119"/>
      <c r="AJ69" s="119"/>
      <c r="AK69" s="119"/>
      <c r="AL69" s="119"/>
      <c r="AM69" s="119"/>
      <c r="AN69" s="119"/>
      <c r="AP69" s="119"/>
      <c r="AQ69" s="119"/>
      <c r="AR69" s="119"/>
      <c r="AS69" s="119"/>
      <c r="AT69" s="119"/>
      <c r="AU69" s="119"/>
      <c r="AV69" s="119"/>
      <c r="AX69" s="119"/>
      <c r="AY69" s="119"/>
      <c r="AZ69" s="119"/>
      <c r="BA69" s="119"/>
      <c r="BB69" s="119"/>
      <c r="BC69" s="119"/>
      <c r="BD69" s="119"/>
      <c r="BF69" s="119"/>
      <c r="BG69" s="119"/>
      <c r="BH69" s="119"/>
      <c r="BI69" s="119"/>
      <c r="BJ69" s="119"/>
      <c r="BK69" s="119"/>
      <c r="BL69" s="119"/>
      <c r="BM69" s="119"/>
      <c r="BN69" s="119"/>
      <c r="BO69" s="119"/>
      <c r="BP69" s="119"/>
      <c r="BQ69" s="119"/>
      <c r="BR69" s="119"/>
      <c r="BS69" s="119"/>
      <c r="BT69" s="119"/>
      <c r="BU69" s="119"/>
      <c r="BV69" s="119"/>
      <c r="BW69" s="119"/>
      <c r="BX69" s="119"/>
      <c r="BY69" s="119"/>
      <c r="BZ69" s="119"/>
      <c r="CA69" s="119"/>
      <c r="CB69" s="119"/>
      <c r="CC69" s="119"/>
      <c r="CD69" s="119"/>
      <c r="CE69" s="119"/>
      <c r="CF69" s="119"/>
      <c r="CG69" s="119"/>
      <c r="CH69" s="119"/>
      <c r="CI69" s="119"/>
      <c r="CJ69" s="119"/>
      <c r="CK69" s="119"/>
      <c r="CL69" s="119"/>
      <c r="CM69" s="119"/>
      <c r="CN69" s="119"/>
      <c r="CO69" s="119"/>
      <c r="CP69" s="119"/>
      <c r="CQ69" s="119"/>
      <c r="CR69" s="119"/>
      <c r="CS69" s="119"/>
      <c r="CT69" s="119"/>
      <c r="CU69" s="119"/>
      <c r="CV69" s="119"/>
      <c r="CW69" s="119"/>
      <c r="CX69" s="119"/>
      <c r="CY69" s="119"/>
      <c r="CZ69" s="119"/>
      <c r="DA69" s="119"/>
      <c r="DB69" s="119"/>
      <c r="DC69" s="119"/>
      <c r="DD69" s="119"/>
      <c r="DE69" s="119"/>
      <c r="DF69" s="119"/>
      <c r="DG69" s="119"/>
      <c r="DH69" s="119"/>
      <c r="DI69" s="119"/>
      <c r="DJ69" s="119"/>
      <c r="DK69" s="119"/>
      <c r="DL69" s="119"/>
      <c r="DM69" s="119"/>
      <c r="DN69" s="119"/>
      <c r="DO69" s="119"/>
      <c r="DP69" s="119"/>
      <c r="DQ69" s="119"/>
      <c r="DR69" s="119"/>
      <c r="DS69" s="119"/>
      <c r="DT69" s="119"/>
      <c r="DU69" s="119"/>
      <c r="DV69" s="119"/>
      <c r="DW69" s="119"/>
      <c r="DX69" s="119"/>
      <c r="DY69" s="119"/>
      <c r="DZ69" s="119"/>
      <c r="EA69" s="119"/>
      <c r="EB69" s="119"/>
      <c r="EC69" s="119"/>
      <c r="ED69" s="119"/>
      <c r="EE69" s="119"/>
      <c r="EF69" s="119"/>
      <c r="EG69" s="119"/>
      <c r="EH69" s="119"/>
      <c r="EI69" s="119"/>
      <c r="EJ69" s="119"/>
      <c r="EK69" s="119"/>
      <c r="EL69" s="119"/>
      <c r="EM69" s="119"/>
      <c r="EN69" s="119"/>
      <c r="EO69" s="119"/>
      <c r="EP69" s="119"/>
      <c r="EQ69" s="119"/>
      <c r="ER69" s="119"/>
      <c r="ES69" s="119"/>
      <c r="ET69" s="119"/>
      <c r="EU69" s="119"/>
      <c r="EV69" s="119"/>
      <c r="EW69" s="119"/>
      <c r="EX69" s="119"/>
      <c r="EY69" s="119"/>
      <c r="EZ69" s="119"/>
      <c r="FA69" s="119"/>
      <c r="FB69" s="119"/>
      <c r="FC69" s="119"/>
      <c r="FD69" s="119"/>
      <c r="FE69" s="119"/>
      <c r="FF69" s="119"/>
      <c r="FG69" s="119"/>
      <c r="FH69" s="119"/>
      <c r="FI69" s="119"/>
      <c r="FJ69" s="119"/>
      <c r="FK69" s="119"/>
      <c r="FL69" s="119"/>
      <c r="FM69" s="119"/>
      <c r="FN69" s="119"/>
      <c r="FO69" s="119"/>
      <c r="FP69" s="119"/>
      <c r="FQ69" s="119"/>
      <c r="FR69" s="119"/>
      <c r="FS69" s="119"/>
      <c r="FT69" s="119"/>
      <c r="FU69" s="119"/>
      <c r="FV69" s="119"/>
      <c r="FW69" s="119"/>
      <c r="FX69" s="119"/>
      <c r="FY69" s="119"/>
      <c r="FZ69" s="119"/>
      <c r="GA69" s="119"/>
      <c r="GB69" s="119"/>
      <c r="GC69" s="119"/>
      <c r="GD69" s="119"/>
      <c r="GE69" s="119"/>
      <c r="GF69" s="119"/>
      <c r="GG69" s="119"/>
      <c r="GH69" s="119"/>
      <c r="GI69" s="119"/>
      <c r="GJ69" s="119"/>
      <c r="GK69" s="119"/>
      <c r="GL69" s="119"/>
      <c r="GM69" s="119"/>
      <c r="GN69" s="119"/>
      <c r="GO69" s="119"/>
      <c r="GP69" s="119"/>
      <c r="GQ69" s="119"/>
      <c r="GR69" s="119"/>
      <c r="GS69" s="119"/>
      <c r="GT69" s="119"/>
      <c r="GU69" s="119"/>
      <c r="GV69" s="119"/>
      <c r="GW69" s="119"/>
      <c r="GX69" s="119"/>
      <c r="GY69" s="119"/>
      <c r="GZ69" s="119"/>
      <c r="HA69" s="119"/>
    </row>
    <row r="70" spans="1:209">
      <c r="A70" s="100">
        <v>45726</v>
      </c>
      <c r="B70" s="101">
        <v>30</v>
      </c>
      <c r="C70" s="101">
        <v>8</v>
      </c>
      <c r="D70" s="101">
        <v>0</v>
      </c>
      <c r="E70" s="101">
        <f>IF(AND(ISNUMBER(B70), ISNUMBER(C70)), B70 * C70 - D70, 0)-32</f>
        <v>208</v>
      </c>
      <c r="F70" s="101">
        <f>SUM(E$2:E70)</f>
        <v>15023</v>
      </c>
      <c r="J70" s="119"/>
      <c r="K70" s="119"/>
      <c r="L70" s="119"/>
      <c r="M70" s="119"/>
      <c r="N70" s="119"/>
      <c r="O70" s="119"/>
      <c r="P70" s="119"/>
      <c r="R70" s="119"/>
      <c r="S70" s="119"/>
      <c r="T70" s="119"/>
      <c r="U70" s="119"/>
      <c r="V70" s="119"/>
      <c r="W70" s="119"/>
      <c r="X70" s="119"/>
      <c r="Z70" s="119"/>
      <c r="AA70" s="119"/>
      <c r="AB70" s="119"/>
      <c r="AC70" s="119"/>
      <c r="AD70" s="119"/>
      <c r="AE70" s="119"/>
      <c r="AF70" s="119"/>
      <c r="AH70" s="119"/>
      <c r="AI70" s="119"/>
      <c r="AJ70" s="119"/>
      <c r="AK70" s="119"/>
      <c r="AL70" s="119"/>
      <c r="AM70" s="119"/>
      <c r="AN70" s="119"/>
      <c r="AP70" s="119"/>
      <c r="AQ70" s="119"/>
      <c r="AR70" s="119"/>
      <c r="AS70" s="119"/>
      <c r="AT70" s="119"/>
      <c r="AU70" s="119"/>
      <c r="AV70" s="119"/>
      <c r="AX70" s="119"/>
      <c r="AY70" s="119"/>
      <c r="AZ70" s="119"/>
      <c r="BA70" s="119"/>
      <c r="BB70" s="119"/>
      <c r="BC70" s="119"/>
      <c r="BD70" s="119"/>
      <c r="BF70" s="119"/>
      <c r="BG70" s="119"/>
      <c r="BH70" s="119"/>
      <c r="BI70" s="119"/>
      <c r="BJ70" s="119"/>
      <c r="BK70" s="119"/>
      <c r="BL70" s="119"/>
      <c r="BM70" s="119"/>
      <c r="BN70" s="119"/>
      <c r="BO70" s="119"/>
      <c r="BP70" s="119"/>
      <c r="BQ70" s="119"/>
      <c r="BR70" s="119"/>
      <c r="BS70" s="119"/>
      <c r="BT70" s="119"/>
      <c r="BU70" s="119"/>
      <c r="BV70" s="119"/>
      <c r="BW70" s="119"/>
      <c r="BX70" s="119"/>
      <c r="BY70" s="119"/>
      <c r="BZ70" s="119"/>
      <c r="CA70" s="119"/>
      <c r="CB70" s="119"/>
      <c r="CC70" s="119"/>
      <c r="CD70" s="119"/>
      <c r="CE70" s="119"/>
      <c r="CF70" s="119"/>
      <c r="CG70" s="119"/>
      <c r="CH70" s="119"/>
      <c r="CI70" s="119"/>
      <c r="CJ70" s="119"/>
      <c r="CK70" s="119"/>
      <c r="CL70" s="119"/>
      <c r="CM70" s="119"/>
      <c r="CN70" s="119"/>
      <c r="CO70" s="119"/>
      <c r="CP70" s="119"/>
      <c r="CQ70" s="119"/>
      <c r="CR70" s="119"/>
      <c r="CS70" s="119"/>
      <c r="CT70" s="119"/>
      <c r="CU70" s="119"/>
      <c r="CV70" s="119"/>
      <c r="CW70" s="119"/>
      <c r="CX70" s="119"/>
      <c r="CY70" s="119"/>
      <c r="CZ70" s="119"/>
      <c r="DA70" s="119"/>
      <c r="DB70" s="119"/>
      <c r="DC70" s="119"/>
      <c r="DD70" s="119"/>
      <c r="DE70" s="119"/>
      <c r="DF70" s="119"/>
      <c r="DG70" s="119"/>
      <c r="DH70" s="119"/>
      <c r="DI70" s="119"/>
      <c r="DJ70" s="119"/>
      <c r="DK70" s="119"/>
      <c r="DL70" s="119"/>
      <c r="DM70" s="119"/>
      <c r="DN70" s="119"/>
      <c r="DO70" s="119"/>
      <c r="DP70" s="119"/>
      <c r="DQ70" s="119"/>
      <c r="DR70" s="119"/>
      <c r="DS70" s="119"/>
      <c r="DT70" s="119"/>
      <c r="DU70" s="119"/>
      <c r="DV70" s="119"/>
      <c r="DW70" s="119"/>
      <c r="DX70" s="119"/>
      <c r="DY70" s="119"/>
      <c r="DZ70" s="119"/>
      <c r="EA70" s="119"/>
      <c r="EB70" s="119"/>
      <c r="EC70" s="119"/>
      <c r="ED70" s="119"/>
      <c r="EE70" s="119"/>
      <c r="EF70" s="119"/>
      <c r="EG70" s="119"/>
      <c r="EH70" s="119"/>
      <c r="EI70" s="119"/>
      <c r="EJ70" s="119"/>
      <c r="EK70" s="119"/>
      <c r="EL70" s="119"/>
      <c r="EM70" s="119"/>
      <c r="EN70" s="119"/>
      <c r="EO70" s="119"/>
      <c r="EP70" s="119"/>
      <c r="EQ70" s="119"/>
      <c r="ER70" s="119"/>
      <c r="ES70" s="119"/>
      <c r="ET70" s="119"/>
      <c r="EU70" s="119"/>
      <c r="EV70" s="119"/>
      <c r="EW70" s="119"/>
      <c r="EX70" s="119"/>
      <c r="EY70" s="119"/>
      <c r="EZ70" s="119"/>
      <c r="FA70" s="119"/>
      <c r="FB70" s="119"/>
      <c r="FC70" s="119"/>
      <c r="FD70" s="119"/>
      <c r="FE70" s="119"/>
      <c r="FF70" s="119"/>
      <c r="FG70" s="119"/>
      <c r="FH70" s="119"/>
      <c r="FI70" s="119"/>
      <c r="FJ70" s="119"/>
      <c r="FK70" s="119"/>
      <c r="FL70" s="119"/>
      <c r="FM70" s="119"/>
      <c r="FN70" s="119"/>
      <c r="FO70" s="119"/>
      <c r="FP70" s="119"/>
      <c r="FQ70" s="119"/>
      <c r="FR70" s="119"/>
      <c r="FS70" s="119"/>
      <c r="FT70" s="119"/>
      <c r="FU70" s="119"/>
      <c r="FV70" s="119"/>
      <c r="FW70" s="119"/>
      <c r="FX70" s="119"/>
      <c r="FY70" s="119"/>
      <c r="FZ70" s="119"/>
      <c r="GA70" s="119"/>
      <c r="GB70" s="119"/>
      <c r="GC70" s="119"/>
      <c r="GD70" s="119"/>
      <c r="GE70" s="119"/>
      <c r="GF70" s="119"/>
      <c r="GG70" s="119"/>
      <c r="GH70" s="119"/>
      <c r="GI70" s="119"/>
      <c r="GJ70" s="119"/>
      <c r="GK70" s="119"/>
      <c r="GL70" s="119"/>
      <c r="GM70" s="119"/>
      <c r="GN70" s="119"/>
      <c r="GO70" s="119"/>
      <c r="GP70" s="119"/>
      <c r="GQ70" s="119"/>
      <c r="GR70" s="119"/>
      <c r="GS70" s="119"/>
      <c r="GT70" s="119"/>
      <c r="GU70" s="119"/>
      <c r="GV70" s="119"/>
      <c r="GW70" s="119"/>
      <c r="GX70" s="119"/>
      <c r="GY70" s="119"/>
      <c r="GZ70" s="119"/>
      <c r="HA70" s="119"/>
    </row>
    <row r="71" spans="1:209" ht="70">
      <c r="A71" s="100">
        <v>45727</v>
      </c>
      <c r="B71" s="101">
        <v>28</v>
      </c>
      <c r="C71" s="101">
        <v>8</v>
      </c>
      <c r="D71" s="101">
        <v>0</v>
      </c>
      <c r="E71" s="101">
        <f>IF(AND(ISNUMBER(B71), ISNUMBER(C71)), B71 * C71 - D71, 0)-26</f>
        <v>198</v>
      </c>
      <c r="F71" s="101">
        <f>SUM(E$2:E71)</f>
        <v>15221</v>
      </c>
      <c r="J71" s="107" t="s">
        <v>54</v>
      </c>
      <c r="K71" s="107" t="s">
        <v>513</v>
      </c>
      <c r="L71" s="107" t="s">
        <v>509</v>
      </c>
      <c r="M71" s="107" t="s">
        <v>510</v>
      </c>
      <c r="N71" s="107" t="s">
        <v>511</v>
      </c>
      <c r="O71" s="107" t="s">
        <v>512</v>
      </c>
      <c r="R71" s="107" t="s">
        <v>54</v>
      </c>
      <c r="S71" s="107" t="s">
        <v>513</v>
      </c>
      <c r="T71" s="107" t="s">
        <v>509</v>
      </c>
      <c r="U71" s="107" t="s">
        <v>510</v>
      </c>
      <c r="V71" s="107" t="s">
        <v>511</v>
      </c>
      <c r="W71" s="107" t="s">
        <v>512</v>
      </c>
      <c r="Z71" s="107" t="s">
        <v>54</v>
      </c>
      <c r="AA71" s="107" t="s">
        <v>513</v>
      </c>
      <c r="AB71" s="107" t="s">
        <v>509</v>
      </c>
      <c r="AC71" s="107" t="s">
        <v>510</v>
      </c>
      <c r="AD71" s="107" t="s">
        <v>511</v>
      </c>
      <c r="AE71" s="107" t="s">
        <v>512</v>
      </c>
      <c r="AH71" s="107" t="s">
        <v>54</v>
      </c>
      <c r="AI71" s="107" t="s">
        <v>513</v>
      </c>
      <c r="AJ71" s="107" t="s">
        <v>509</v>
      </c>
      <c r="AK71" s="107" t="s">
        <v>510</v>
      </c>
      <c r="AL71" s="107" t="s">
        <v>511</v>
      </c>
      <c r="AM71" s="107" t="s">
        <v>512</v>
      </c>
      <c r="AP71" s="107" t="s">
        <v>54</v>
      </c>
      <c r="AQ71" s="107" t="s">
        <v>513</v>
      </c>
      <c r="AR71" s="107" t="s">
        <v>509</v>
      </c>
      <c r="AS71" s="107" t="s">
        <v>510</v>
      </c>
      <c r="AT71" s="107" t="s">
        <v>511</v>
      </c>
      <c r="AU71" s="107" t="s">
        <v>512</v>
      </c>
      <c r="AX71" s="107" t="s">
        <v>54</v>
      </c>
      <c r="AY71" s="107" t="s">
        <v>513</v>
      </c>
      <c r="AZ71" s="107" t="s">
        <v>509</v>
      </c>
      <c r="BA71" s="107" t="s">
        <v>510</v>
      </c>
      <c r="BB71" s="107" t="s">
        <v>511</v>
      </c>
      <c r="BC71" s="107" t="s">
        <v>512</v>
      </c>
      <c r="BF71" s="107" t="s">
        <v>54</v>
      </c>
      <c r="BG71" s="107" t="s">
        <v>513</v>
      </c>
      <c r="BH71" s="107" t="s">
        <v>509</v>
      </c>
      <c r="BI71" s="107" t="s">
        <v>510</v>
      </c>
      <c r="BJ71" s="107" t="s">
        <v>511</v>
      </c>
      <c r="BK71" s="107" t="s">
        <v>512</v>
      </c>
      <c r="BM71" s="119"/>
      <c r="BN71" s="107" t="s">
        <v>54</v>
      </c>
      <c r="BO71" s="107" t="s">
        <v>513</v>
      </c>
      <c r="BP71" s="107" t="s">
        <v>509</v>
      </c>
      <c r="BQ71" s="107" t="s">
        <v>510</v>
      </c>
      <c r="BR71" s="107" t="s">
        <v>511</v>
      </c>
      <c r="BS71" s="107" t="s">
        <v>512</v>
      </c>
      <c r="BU71" s="119"/>
      <c r="BV71" s="107" t="s">
        <v>54</v>
      </c>
      <c r="BW71" s="107" t="s">
        <v>513</v>
      </c>
      <c r="BX71" s="107" t="s">
        <v>509</v>
      </c>
      <c r="BY71" s="107" t="s">
        <v>510</v>
      </c>
      <c r="BZ71" s="107" t="s">
        <v>511</v>
      </c>
      <c r="CA71" s="107" t="s">
        <v>512</v>
      </c>
      <c r="CC71" s="119"/>
      <c r="CD71" s="107" t="s">
        <v>54</v>
      </c>
      <c r="CE71" s="107" t="s">
        <v>513</v>
      </c>
      <c r="CF71" s="107" t="s">
        <v>509</v>
      </c>
      <c r="CG71" s="107" t="s">
        <v>510</v>
      </c>
      <c r="CH71" s="107" t="s">
        <v>511</v>
      </c>
      <c r="CI71" s="107" t="s">
        <v>512</v>
      </c>
      <c r="CK71" s="119"/>
      <c r="CL71" s="107" t="s">
        <v>54</v>
      </c>
      <c r="CM71" s="107" t="s">
        <v>513</v>
      </c>
      <c r="CN71" s="107" t="s">
        <v>509</v>
      </c>
      <c r="CO71" s="107" t="s">
        <v>510</v>
      </c>
      <c r="CP71" s="107" t="s">
        <v>511</v>
      </c>
      <c r="CQ71" s="107" t="s">
        <v>512</v>
      </c>
      <c r="CS71" s="119"/>
      <c r="CT71" s="107" t="s">
        <v>54</v>
      </c>
      <c r="CU71" s="107" t="s">
        <v>513</v>
      </c>
      <c r="CV71" s="107" t="s">
        <v>509</v>
      </c>
      <c r="CW71" s="107" t="s">
        <v>510</v>
      </c>
      <c r="CX71" s="107" t="s">
        <v>511</v>
      </c>
      <c r="CY71" s="107" t="s">
        <v>512</v>
      </c>
      <c r="DA71" s="119"/>
      <c r="DB71" s="107" t="s">
        <v>54</v>
      </c>
      <c r="DC71" s="107" t="s">
        <v>513</v>
      </c>
      <c r="DD71" s="107" t="s">
        <v>509</v>
      </c>
      <c r="DE71" s="107" t="s">
        <v>510</v>
      </c>
      <c r="DF71" s="107" t="s">
        <v>511</v>
      </c>
      <c r="DG71" s="107" t="s">
        <v>512</v>
      </c>
      <c r="DI71" s="119"/>
      <c r="DJ71" s="107" t="s">
        <v>54</v>
      </c>
      <c r="DK71" s="107" t="s">
        <v>513</v>
      </c>
      <c r="DL71" s="107" t="s">
        <v>509</v>
      </c>
      <c r="DM71" s="107" t="s">
        <v>510</v>
      </c>
      <c r="DN71" s="107" t="s">
        <v>511</v>
      </c>
      <c r="DO71" s="107" t="s">
        <v>512</v>
      </c>
      <c r="DQ71" s="119"/>
      <c r="DR71" s="107" t="s">
        <v>54</v>
      </c>
      <c r="DS71" s="107" t="s">
        <v>513</v>
      </c>
      <c r="DT71" s="107" t="s">
        <v>509</v>
      </c>
      <c r="DU71" s="107" t="s">
        <v>510</v>
      </c>
      <c r="DV71" s="107" t="s">
        <v>511</v>
      </c>
      <c r="DW71" s="107" t="s">
        <v>512</v>
      </c>
      <c r="DY71" s="119"/>
      <c r="DZ71" s="107" t="s">
        <v>54</v>
      </c>
      <c r="EA71" s="107" t="s">
        <v>513</v>
      </c>
      <c r="EB71" s="107" t="s">
        <v>509</v>
      </c>
      <c r="EC71" s="107" t="s">
        <v>510</v>
      </c>
      <c r="ED71" s="107" t="s">
        <v>511</v>
      </c>
      <c r="EE71" s="107" t="s">
        <v>512</v>
      </c>
      <c r="EG71" s="119"/>
      <c r="EH71" s="107" t="s">
        <v>54</v>
      </c>
      <c r="EI71" s="107" t="s">
        <v>513</v>
      </c>
      <c r="EJ71" s="107" t="s">
        <v>509</v>
      </c>
      <c r="EK71" s="107" t="s">
        <v>510</v>
      </c>
      <c r="EL71" s="107" t="s">
        <v>511</v>
      </c>
      <c r="EM71" s="107" t="s">
        <v>512</v>
      </c>
      <c r="EO71" s="119"/>
      <c r="EP71" s="107" t="s">
        <v>54</v>
      </c>
      <c r="EQ71" s="107" t="s">
        <v>513</v>
      </c>
      <c r="ER71" s="107" t="s">
        <v>509</v>
      </c>
      <c r="ES71" s="107" t="s">
        <v>510</v>
      </c>
      <c r="ET71" s="107" t="s">
        <v>511</v>
      </c>
      <c r="EU71" s="107" t="s">
        <v>512</v>
      </c>
      <c r="EW71" s="119"/>
      <c r="EX71" s="107" t="s">
        <v>54</v>
      </c>
      <c r="EY71" s="107" t="s">
        <v>513</v>
      </c>
      <c r="EZ71" s="107" t="s">
        <v>509</v>
      </c>
      <c r="FA71" s="107" t="s">
        <v>510</v>
      </c>
      <c r="FB71" s="107" t="s">
        <v>511</v>
      </c>
      <c r="FC71" s="107" t="s">
        <v>512</v>
      </c>
      <c r="FE71" s="119"/>
      <c r="FF71" s="107" t="s">
        <v>54</v>
      </c>
      <c r="FG71" s="107" t="s">
        <v>513</v>
      </c>
      <c r="FH71" s="107" t="s">
        <v>509</v>
      </c>
      <c r="FI71" s="107" t="s">
        <v>510</v>
      </c>
      <c r="FJ71" s="107" t="s">
        <v>511</v>
      </c>
      <c r="FK71" s="107" t="s">
        <v>512</v>
      </c>
      <c r="FM71" s="119"/>
      <c r="FN71" s="107" t="s">
        <v>54</v>
      </c>
      <c r="FO71" s="107" t="s">
        <v>513</v>
      </c>
      <c r="FP71" s="107" t="s">
        <v>509</v>
      </c>
      <c r="FQ71" s="107" t="s">
        <v>510</v>
      </c>
      <c r="FR71" s="107" t="s">
        <v>511</v>
      </c>
      <c r="FS71" s="107" t="s">
        <v>512</v>
      </c>
      <c r="FU71" s="119"/>
      <c r="FV71" s="107" t="s">
        <v>54</v>
      </c>
      <c r="FW71" s="107" t="s">
        <v>513</v>
      </c>
      <c r="FX71" s="107" t="s">
        <v>509</v>
      </c>
      <c r="FY71" s="107" t="s">
        <v>510</v>
      </c>
      <c r="FZ71" s="107" t="s">
        <v>511</v>
      </c>
      <c r="GA71" s="107" t="s">
        <v>512</v>
      </c>
      <c r="GC71" s="119"/>
      <c r="GD71" s="107" t="s">
        <v>54</v>
      </c>
      <c r="GE71" s="107" t="s">
        <v>513</v>
      </c>
      <c r="GF71" s="107" t="s">
        <v>509</v>
      </c>
      <c r="GG71" s="107" t="s">
        <v>510</v>
      </c>
      <c r="GH71" s="107" t="s">
        <v>511</v>
      </c>
      <c r="GI71" s="107" t="s">
        <v>512</v>
      </c>
      <c r="GK71" s="119"/>
      <c r="GL71" s="107" t="s">
        <v>54</v>
      </c>
      <c r="GM71" s="107" t="s">
        <v>513</v>
      </c>
      <c r="GN71" s="107" t="s">
        <v>509</v>
      </c>
      <c r="GO71" s="107" t="s">
        <v>510</v>
      </c>
      <c r="GP71" s="107" t="s">
        <v>511</v>
      </c>
      <c r="GQ71" s="107" t="s">
        <v>512</v>
      </c>
      <c r="GS71" s="119"/>
      <c r="GT71" s="107" t="s">
        <v>54</v>
      </c>
      <c r="GU71" s="107" t="s">
        <v>513</v>
      </c>
      <c r="GV71" s="107" t="s">
        <v>509</v>
      </c>
      <c r="GW71" s="107" t="s">
        <v>510</v>
      </c>
      <c r="GX71" s="107" t="s">
        <v>511</v>
      </c>
      <c r="GY71" s="107" t="s">
        <v>512</v>
      </c>
      <c r="HA71" s="119"/>
    </row>
    <row r="72" spans="1:209">
      <c r="A72" s="100">
        <v>45728</v>
      </c>
      <c r="B72" s="101">
        <v>30</v>
      </c>
      <c r="C72" s="101">
        <v>8</v>
      </c>
      <c r="D72" s="101">
        <v>0</v>
      </c>
      <c r="E72" s="101">
        <f>IF(AND(ISNUMBER(B72), ISNUMBER(C72)), B72 * C72 - D72, 0)-28</f>
        <v>212</v>
      </c>
      <c r="F72" s="101">
        <f>SUM(E$2:E72)</f>
        <v>15433</v>
      </c>
      <c r="J72" t="s">
        <v>444</v>
      </c>
      <c r="K72">
        <v>24</v>
      </c>
      <c r="L72" s="102">
        <v>0.29166666666666669</v>
      </c>
      <c r="M72" s="102">
        <v>0.66666666666666663</v>
      </c>
      <c r="N72" s="103">
        <v>1</v>
      </c>
      <c r="O72">
        <f t="shared" ref="O72:O77" si="12" xml:space="preserve"> K72 * ( ((M72 - L72) * 24 ) - N72 )</f>
        <v>191.99999999999994</v>
      </c>
      <c r="P72" s="108">
        <v>45901</v>
      </c>
      <c r="R72" t="s">
        <v>444</v>
      </c>
      <c r="T72" s="102">
        <v>0.29166666666666669</v>
      </c>
      <c r="U72" s="102">
        <v>0.66666666666666663</v>
      </c>
      <c r="V72" s="103">
        <v>1</v>
      </c>
      <c r="W72">
        <f xml:space="preserve"> S72 * ( ((U72 - T72) * 24 ) - V72 )</f>
        <v>0</v>
      </c>
      <c r="X72" s="108" t="s">
        <v>664</v>
      </c>
      <c r="Z72" t="s">
        <v>444</v>
      </c>
      <c r="AA72">
        <v>28</v>
      </c>
      <c r="AB72" s="102">
        <v>0.29166666666666669</v>
      </c>
      <c r="AC72" s="102">
        <v>0.66666666666666663</v>
      </c>
      <c r="AD72" s="103">
        <v>1</v>
      </c>
      <c r="AE72">
        <f xml:space="preserve"> AA72 * ( ((AC72 - AB72) * 24 ) - AD72 )</f>
        <v>223.99999999999994</v>
      </c>
      <c r="AF72" s="108" t="s">
        <v>693</v>
      </c>
      <c r="AH72" t="s">
        <v>444</v>
      </c>
      <c r="AJ72" s="102">
        <v>0.29166666666666669</v>
      </c>
      <c r="AK72" s="102">
        <v>0.66666666666666663</v>
      </c>
      <c r="AL72" s="103">
        <v>1</v>
      </c>
      <c r="AM72">
        <f xml:space="preserve"> AI72 * ( ((AK72 - AJ72) * 24 ) - AL72 )</f>
        <v>0</v>
      </c>
      <c r="AN72" s="108">
        <v>45871</v>
      </c>
      <c r="AP72" t="s">
        <v>444</v>
      </c>
      <c r="AQ72">
        <v>3</v>
      </c>
      <c r="AR72" s="102">
        <v>0.33333333333333331</v>
      </c>
      <c r="AS72" s="102">
        <v>0.70833333333333337</v>
      </c>
      <c r="AT72" s="103">
        <v>1</v>
      </c>
      <c r="AU72">
        <f xml:space="preserve"> AQ72 * ( ((AS72 - AR72) * 24 ) - AT72 )</f>
        <v>24.000000000000007</v>
      </c>
      <c r="AV72" s="108" t="s">
        <v>741</v>
      </c>
      <c r="AX72" t="s">
        <v>444</v>
      </c>
      <c r="AY72">
        <v>29</v>
      </c>
      <c r="AZ72" s="102">
        <v>0.29166666666666669</v>
      </c>
      <c r="BA72" s="102">
        <v>0.66666666666666663</v>
      </c>
      <c r="BB72" s="103">
        <v>1</v>
      </c>
      <c r="BC72">
        <f xml:space="preserve"> AY72 * ( ((BA72 - AZ72) * 24 ) - BB72 )</f>
        <v>231.99999999999994</v>
      </c>
      <c r="BD72" s="108" t="s">
        <v>751</v>
      </c>
      <c r="BF72" t="s">
        <v>444</v>
      </c>
      <c r="BG72">
        <v>1</v>
      </c>
      <c r="BH72" s="102">
        <v>0.375</v>
      </c>
      <c r="BI72" s="102">
        <v>0.625</v>
      </c>
      <c r="BJ72" s="103">
        <v>1</v>
      </c>
      <c r="BK72">
        <f xml:space="preserve"> BG72 * ( ((BI72 - BH72) * 24 ) - BJ72 )</f>
        <v>5</v>
      </c>
      <c r="BL72" s="108">
        <v>45725</v>
      </c>
      <c r="BM72" s="119"/>
      <c r="BN72" t="s">
        <v>444</v>
      </c>
      <c r="BP72" s="102">
        <v>0.375</v>
      </c>
      <c r="BQ72" s="102">
        <v>0.625</v>
      </c>
      <c r="BR72" s="103">
        <v>1</v>
      </c>
      <c r="BS72">
        <f xml:space="preserve"> BO72 * ( ((BQ72 - BP72) * 24 ) - BR72 )</f>
        <v>0</v>
      </c>
      <c r="BT72" s="108">
        <v>45735</v>
      </c>
      <c r="BU72" s="119"/>
      <c r="BV72" t="s">
        <v>444</v>
      </c>
      <c r="BX72" s="102">
        <v>0.375</v>
      </c>
      <c r="BY72" s="102">
        <v>0.625</v>
      </c>
      <c r="BZ72" s="103">
        <v>1</v>
      </c>
      <c r="CA72">
        <f xml:space="preserve"> BW72 * ( ((BY72 - BX72) * 24 ) - BZ72 )</f>
        <v>0</v>
      </c>
      <c r="CB72" s="108" t="s">
        <v>890</v>
      </c>
      <c r="CC72" s="119"/>
      <c r="CD72" t="s">
        <v>444</v>
      </c>
      <c r="CE72">
        <v>5</v>
      </c>
      <c r="CF72" s="102">
        <v>0.29166666666666669</v>
      </c>
      <c r="CG72" s="102">
        <v>0.66666666666666663</v>
      </c>
      <c r="CH72" s="103">
        <v>1</v>
      </c>
      <c r="CI72">
        <f xml:space="preserve"> CE72 * ( ((CG72 - CF72) * 24 ) - CH72 )</f>
        <v>39.999999999999993</v>
      </c>
      <c r="CJ72" s="108">
        <v>45904</v>
      </c>
      <c r="CK72" s="119"/>
      <c r="CL72" t="s">
        <v>444</v>
      </c>
      <c r="CM72">
        <v>20</v>
      </c>
      <c r="CN72" s="102">
        <v>0.29166666666666669</v>
      </c>
      <c r="CO72" s="102">
        <v>0.66666666666666663</v>
      </c>
      <c r="CP72" s="103">
        <v>1</v>
      </c>
      <c r="CQ72">
        <f xml:space="preserve"> CM72 * ( ((CO72 - CN72) * 24 ) - CP72 )</f>
        <v>159.99999999999997</v>
      </c>
      <c r="CR72" s="108" t="s">
        <v>920</v>
      </c>
      <c r="CS72" s="119"/>
      <c r="CT72" t="s">
        <v>444</v>
      </c>
      <c r="CU72">
        <v>23</v>
      </c>
      <c r="CV72" s="102">
        <v>0.29166666666666669</v>
      </c>
      <c r="CW72" s="102">
        <v>0.66666666666666663</v>
      </c>
      <c r="CX72" s="103">
        <v>1</v>
      </c>
      <c r="CY72">
        <f xml:space="preserve"> CU72 * ( ((CW72 - CV72) * 24 ) - CX72 )</f>
        <v>183.99999999999997</v>
      </c>
      <c r="CZ72" s="108" t="s">
        <v>930</v>
      </c>
      <c r="DA72" s="119"/>
      <c r="DB72" t="s">
        <v>444</v>
      </c>
      <c r="DD72" s="102">
        <v>0.29166666666666669</v>
      </c>
      <c r="DE72" s="102">
        <v>0.66666666666666663</v>
      </c>
      <c r="DF72" s="103">
        <v>1</v>
      </c>
      <c r="DG72">
        <f xml:space="preserve"> DC72 * ( ((DE72 - DD72) * 24 ) - DF72 )</f>
        <v>0</v>
      </c>
      <c r="DH72" s="108">
        <v>45905</v>
      </c>
      <c r="DI72" s="119"/>
      <c r="DJ72" t="s">
        <v>444</v>
      </c>
      <c r="DK72">
        <v>23</v>
      </c>
      <c r="DL72" s="102">
        <v>0.29166666666666669</v>
      </c>
      <c r="DM72" s="102">
        <v>0.66666666666666663</v>
      </c>
      <c r="DN72" s="103">
        <v>1</v>
      </c>
      <c r="DO72">
        <f xml:space="preserve"> DK72 * ( ((DM72 - DL72) * 24 ) - DN72 )</f>
        <v>183.99999999999997</v>
      </c>
      <c r="DP72" s="108" t="s">
        <v>1536</v>
      </c>
      <c r="DQ72" s="119"/>
      <c r="DR72" t="s">
        <v>444</v>
      </c>
      <c r="DS72">
        <v>21</v>
      </c>
      <c r="DT72" s="102">
        <v>0.29166666666666669</v>
      </c>
      <c r="DU72" s="102">
        <v>0.66666666666666663</v>
      </c>
      <c r="DV72" s="103">
        <v>1</v>
      </c>
      <c r="DW72">
        <f xml:space="preserve"> DS72 * ( ((DU72 - DT72) * 24 ) - DV72 )</f>
        <v>167.99999999999997</v>
      </c>
      <c r="DX72" s="108" t="s">
        <v>1546</v>
      </c>
      <c r="DY72" s="119"/>
      <c r="DZ72" t="s">
        <v>444</v>
      </c>
      <c r="EB72" s="102">
        <v>0.29166666666666669</v>
      </c>
      <c r="EC72" s="102">
        <v>0.66666666666666663</v>
      </c>
      <c r="ED72" s="103">
        <v>1</v>
      </c>
      <c r="EE72">
        <f xml:space="preserve"> EA72 * ( ((EC72 - EB72) * 24 ) - ED72 )</f>
        <v>0</v>
      </c>
      <c r="EF72" s="108">
        <v>45875</v>
      </c>
      <c r="EG72" s="119"/>
      <c r="EH72" t="s">
        <v>444</v>
      </c>
      <c r="EI72">
        <v>19</v>
      </c>
      <c r="EJ72" s="102">
        <v>0.29166666666666669</v>
      </c>
      <c r="EK72" s="102">
        <v>0.66666666666666663</v>
      </c>
      <c r="EL72" s="103">
        <v>1</v>
      </c>
      <c r="EM72">
        <f xml:space="preserve"> EI72 * ( ((EK72 - EJ72) * 24 ) - EL72 )</f>
        <v>151.99999999999997</v>
      </c>
      <c r="EN72" s="108" t="s">
        <v>1554</v>
      </c>
      <c r="EO72" s="119"/>
      <c r="EP72" t="s">
        <v>444</v>
      </c>
      <c r="EQ72">
        <v>8</v>
      </c>
      <c r="ER72" s="102">
        <v>0.29166666666666669</v>
      </c>
      <c r="ES72" s="102">
        <v>0.66666666666666663</v>
      </c>
      <c r="ET72" s="103">
        <v>1</v>
      </c>
      <c r="EU72">
        <f xml:space="preserve"> EQ72 * ( ((ES72 - ER72) * 24 ) - ET72 )</f>
        <v>63.999999999999986</v>
      </c>
      <c r="EV72" s="108" t="s">
        <v>1564</v>
      </c>
      <c r="EW72" s="119"/>
      <c r="EX72" t="s">
        <v>444</v>
      </c>
      <c r="EY72">
        <v>4</v>
      </c>
      <c r="EZ72" s="102">
        <v>0.29166666666666669</v>
      </c>
      <c r="FA72" s="102">
        <v>0.66666666666666663</v>
      </c>
      <c r="FB72" s="103">
        <v>1</v>
      </c>
      <c r="FC72">
        <f xml:space="preserve"> EY72 * ( ((FA72 - EZ72) * 24 ) - FB72 )</f>
        <v>31.999999999999993</v>
      </c>
      <c r="FD72" s="108">
        <v>45876</v>
      </c>
      <c r="FE72" s="119"/>
      <c r="FF72" t="s">
        <v>444</v>
      </c>
      <c r="FG72">
        <v>1</v>
      </c>
      <c r="FH72" s="102">
        <v>0.29166666666666669</v>
      </c>
      <c r="FI72" s="102">
        <v>0.66666666666666663</v>
      </c>
      <c r="FJ72" s="103">
        <v>1</v>
      </c>
      <c r="FK72">
        <f xml:space="preserve"> FG72 * ( ((FI72 - FH72) * 24 ) - FJ72 )</f>
        <v>7.9999999999999982</v>
      </c>
      <c r="FL72" s="108" t="s">
        <v>1572</v>
      </c>
      <c r="FM72" s="119"/>
      <c r="FN72" t="s">
        <v>444</v>
      </c>
      <c r="FO72">
        <v>4</v>
      </c>
      <c r="FP72" s="102">
        <v>0.29166666666666669</v>
      </c>
      <c r="FQ72" s="102">
        <v>0.66666666666666663</v>
      </c>
      <c r="FR72" s="103">
        <v>1</v>
      </c>
      <c r="FS72">
        <f xml:space="preserve"> FO72 * ( ((FQ72 - FP72) * 24 ) - FR72 )</f>
        <v>31.999999999999993</v>
      </c>
      <c r="FT72" s="108" t="s">
        <v>1582</v>
      </c>
      <c r="FU72" s="119"/>
      <c r="FV72" t="s">
        <v>444</v>
      </c>
      <c r="FW72">
        <v>4</v>
      </c>
      <c r="FX72" s="102">
        <v>0.29166666666666669</v>
      </c>
      <c r="FY72" s="102">
        <v>0.66666666666666663</v>
      </c>
      <c r="FZ72" s="103">
        <v>1</v>
      </c>
      <c r="GA72">
        <f xml:space="preserve"> FW72 * ( ((FY72 - FX72) * 24 ) - FZ72 )</f>
        <v>31.999999999999993</v>
      </c>
      <c r="GB72" s="108">
        <v>45846</v>
      </c>
      <c r="GC72" s="119"/>
      <c r="GD72" t="s">
        <v>444</v>
      </c>
      <c r="GF72" s="102">
        <v>0.29166666666666669</v>
      </c>
      <c r="GG72" s="102">
        <v>0.66666666666666663</v>
      </c>
      <c r="GH72" s="103">
        <v>1</v>
      </c>
      <c r="GI72">
        <f xml:space="preserve"> GE72 * ( ((GG72 - GF72) * 24 ) - GH72 )</f>
        <v>0</v>
      </c>
      <c r="GJ72" s="108" t="s">
        <v>1602</v>
      </c>
      <c r="GK72" s="119"/>
      <c r="GL72" t="s">
        <v>444</v>
      </c>
      <c r="GM72">
        <v>1</v>
      </c>
      <c r="GN72" s="102">
        <v>0.22916666666666666</v>
      </c>
      <c r="GO72" s="102">
        <v>0.76388888888888884</v>
      </c>
      <c r="GP72" s="103">
        <v>1</v>
      </c>
      <c r="GQ72">
        <f xml:space="preserve"> GM72 * ( ((GO72 - GN72) * 24 ) - GP72 )</f>
        <v>11.833333333333332</v>
      </c>
      <c r="GR72" s="108" t="s">
        <v>1612</v>
      </c>
      <c r="GS72" s="119"/>
      <c r="GT72" t="s">
        <v>444</v>
      </c>
      <c r="GV72" s="102">
        <v>0.22916666666666666</v>
      </c>
      <c r="GW72" s="102">
        <v>0.76388888888888884</v>
      </c>
      <c r="GX72" s="103">
        <v>1</v>
      </c>
      <c r="GY72">
        <f xml:space="preserve"> GU72 * ( ((GW72 - GV72) * 24 ) - GX72 )</f>
        <v>0</v>
      </c>
      <c r="GZ72" s="108">
        <v>45817</v>
      </c>
      <c r="HA72" s="119"/>
    </row>
    <row r="73" spans="1:209">
      <c r="A73" s="100">
        <v>45729</v>
      </c>
      <c r="B73" s="101">
        <v>30</v>
      </c>
      <c r="C73" s="101">
        <v>8</v>
      </c>
      <c r="D73" s="101">
        <v>0</v>
      </c>
      <c r="E73" s="101">
        <f>IF(AND(ISNUMBER(B73), ISNUMBER(C73)), B73 * C73 - D73, 0)-28</f>
        <v>212</v>
      </c>
      <c r="F73" s="101">
        <f>SUM(E$2:E73)</f>
        <v>15645</v>
      </c>
      <c r="J73" t="s">
        <v>514</v>
      </c>
      <c r="K73">
        <v>0</v>
      </c>
      <c r="L73" s="102">
        <v>0.33333333333333331</v>
      </c>
      <c r="M73" s="102">
        <v>0.70833333333333337</v>
      </c>
      <c r="N73" s="103">
        <v>1</v>
      </c>
      <c r="O73">
        <f t="shared" si="12"/>
        <v>0</v>
      </c>
      <c r="R73" t="s">
        <v>514</v>
      </c>
      <c r="S73">
        <v>28</v>
      </c>
      <c r="T73" s="102">
        <v>0.33333333333333331</v>
      </c>
      <c r="U73" s="102">
        <v>0.70833333333333337</v>
      </c>
      <c r="V73" s="103">
        <v>1</v>
      </c>
      <c r="W73">
        <f xml:space="preserve"> S73 * ( ((U73 - T73) * 24 ) - V73 )</f>
        <v>224.00000000000006</v>
      </c>
      <c r="Z73" t="s">
        <v>514</v>
      </c>
      <c r="AB73" s="102">
        <v>0.33333333333333331</v>
      </c>
      <c r="AC73" s="102">
        <v>0.70833333333333337</v>
      </c>
      <c r="AD73" s="103">
        <v>1</v>
      </c>
      <c r="AE73">
        <f xml:space="preserve"> AA73 * ( ((AC73 - AB73) * 24 ) - AD73 )</f>
        <v>0</v>
      </c>
      <c r="AH73" t="s">
        <v>514</v>
      </c>
      <c r="AI73">
        <v>10</v>
      </c>
      <c r="AJ73" s="102">
        <v>0.33333333333333331</v>
      </c>
      <c r="AK73" s="102">
        <v>0.70833333333333337</v>
      </c>
      <c r="AL73" s="103">
        <v>1</v>
      </c>
      <c r="AM73">
        <f xml:space="preserve"> AI73 * ( ((AK73 - AJ73) * 24 ) - AL73 )</f>
        <v>80.000000000000014</v>
      </c>
      <c r="AP73" t="s">
        <v>514</v>
      </c>
      <c r="AQ73">
        <v>24</v>
      </c>
      <c r="AR73" s="102">
        <v>0.29166666666666669</v>
      </c>
      <c r="AS73" s="102">
        <v>0.75</v>
      </c>
      <c r="AT73" s="103">
        <v>1</v>
      </c>
      <c r="AU73">
        <f xml:space="preserve"> AQ73 * ( ((AS73 - AR73) * 24 ) - AT73 )</f>
        <v>240</v>
      </c>
      <c r="AX73" t="s">
        <v>514</v>
      </c>
      <c r="AZ73" s="102">
        <v>0.33333333333333331</v>
      </c>
      <c r="BA73" s="102">
        <v>0.70833333333333337</v>
      </c>
      <c r="BB73" s="103">
        <v>1</v>
      </c>
      <c r="BC73">
        <f xml:space="preserve"> AY73 * ( ((BA73 - AZ73) * 24 ) - BB73 )</f>
        <v>0</v>
      </c>
      <c r="BF73" t="s">
        <v>514</v>
      </c>
      <c r="BG73">
        <v>2</v>
      </c>
      <c r="BH73" s="102">
        <v>0.54166666666666663</v>
      </c>
      <c r="BI73" s="102">
        <v>0.91666666666666663</v>
      </c>
      <c r="BJ73" s="103">
        <v>1</v>
      </c>
      <c r="BK73">
        <f xml:space="preserve"> BG73 * ( ((BI73 - BH73) * 24 ) - BJ73 )</f>
        <v>16</v>
      </c>
      <c r="BM73" s="119"/>
      <c r="BN73" t="s">
        <v>514</v>
      </c>
      <c r="BO73">
        <v>2</v>
      </c>
      <c r="BP73" s="102">
        <v>0.54166666666666663</v>
      </c>
      <c r="BQ73" s="102">
        <v>0.91666666666666663</v>
      </c>
      <c r="BR73" s="103">
        <v>1</v>
      </c>
      <c r="BS73">
        <f xml:space="preserve"> BO73 * ( ((BQ73 - BP73) * 24 ) - BR73 )</f>
        <v>16</v>
      </c>
      <c r="BU73" s="119"/>
      <c r="BV73" t="s">
        <v>514</v>
      </c>
      <c r="BW73">
        <v>2</v>
      </c>
      <c r="BX73" s="102">
        <v>0.54166666666666663</v>
      </c>
      <c r="BY73" s="102">
        <v>0.91666666666666663</v>
      </c>
      <c r="BZ73" s="103">
        <v>1</v>
      </c>
      <c r="CA73">
        <f xml:space="preserve"> BW73 * ( ((BY73 - BX73) * 24 ) - BZ73 )</f>
        <v>16</v>
      </c>
      <c r="CC73" s="119"/>
      <c r="CD73" t="s">
        <v>514</v>
      </c>
      <c r="CE73">
        <v>20</v>
      </c>
      <c r="CF73" s="102">
        <v>0.29166666666666669</v>
      </c>
      <c r="CG73" s="102">
        <v>0.75</v>
      </c>
      <c r="CH73" s="103">
        <v>1</v>
      </c>
      <c r="CI73">
        <f xml:space="preserve"> CE73 * ( ((CG73 - CF73) * 24 ) - CH73 )</f>
        <v>200</v>
      </c>
      <c r="CK73" s="119"/>
      <c r="CL73" t="s">
        <v>514</v>
      </c>
      <c r="CM73">
        <v>2</v>
      </c>
      <c r="CN73" s="102">
        <v>0.29166666666666669</v>
      </c>
      <c r="CO73" s="102">
        <v>0.70833333333333337</v>
      </c>
      <c r="CP73" s="103">
        <v>1</v>
      </c>
      <c r="CQ73">
        <f xml:space="preserve"> CM73 * ( ((CO73 - CN73) * 24 ) - CP73 )</f>
        <v>18</v>
      </c>
      <c r="CS73" s="119"/>
      <c r="CT73" t="s">
        <v>514</v>
      </c>
      <c r="CU73">
        <v>1</v>
      </c>
      <c r="CV73" s="102">
        <v>0.29166666666666669</v>
      </c>
      <c r="CW73" s="102">
        <v>0.75</v>
      </c>
      <c r="CX73" s="103">
        <v>1</v>
      </c>
      <c r="CY73">
        <f xml:space="preserve"> CU73 * ( ((CW73 - CV73) * 24 ) - CX73 )</f>
        <v>10</v>
      </c>
      <c r="DA73" s="119"/>
      <c r="DB73" t="s">
        <v>514</v>
      </c>
      <c r="DD73" s="102">
        <v>0.29166666666666669</v>
      </c>
      <c r="DE73" s="102">
        <v>0.75</v>
      </c>
      <c r="DF73" s="103">
        <v>1</v>
      </c>
      <c r="DG73">
        <f xml:space="preserve"> DC73 * ( ((DE73 - DD73) * 24 ) - DF73 )</f>
        <v>0</v>
      </c>
      <c r="DI73" s="119"/>
      <c r="DJ73" t="s">
        <v>514</v>
      </c>
      <c r="DL73" s="102">
        <v>0.29166666666666669</v>
      </c>
      <c r="DM73" s="102">
        <v>0.75</v>
      </c>
      <c r="DN73" s="103">
        <v>1</v>
      </c>
      <c r="DO73">
        <f xml:space="preserve"> DK73 * ( ((DM73 - DL73) * 24 ) - DN73 )</f>
        <v>0</v>
      </c>
      <c r="DQ73" s="119"/>
      <c r="DR73" t="s">
        <v>514</v>
      </c>
      <c r="DS73">
        <v>1</v>
      </c>
      <c r="DT73" s="102">
        <v>0.29166666666666669</v>
      </c>
      <c r="DU73" s="102">
        <v>0.75</v>
      </c>
      <c r="DV73" s="103">
        <v>1</v>
      </c>
      <c r="DW73">
        <f xml:space="preserve"> DS73 * ( ((DU73 - DT73) * 24 ) - DV73 )</f>
        <v>10</v>
      </c>
      <c r="DY73" s="119"/>
      <c r="DZ73" t="s">
        <v>514</v>
      </c>
      <c r="EB73" s="102">
        <v>0.29166666666666669</v>
      </c>
      <c r="EC73" s="102">
        <v>0.75</v>
      </c>
      <c r="ED73" s="103">
        <v>1</v>
      </c>
      <c r="EE73">
        <f xml:space="preserve"> EA73 * ( ((EC73 - EB73) * 24 ) - ED73 )</f>
        <v>0</v>
      </c>
      <c r="EG73" s="119"/>
      <c r="EH73" t="s">
        <v>514</v>
      </c>
      <c r="EI73">
        <v>1</v>
      </c>
      <c r="EJ73" s="102">
        <v>0.22916666666666666</v>
      </c>
      <c r="EK73" s="102">
        <v>0.66666666666666663</v>
      </c>
      <c r="EL73" s="103">
        <v>1</v>
      </c>
      <c r="EM73">
        <f xml:space="preserve"> EI73 * ( ((EK73 - EJ73) * 24 ) - EL73 )</f>
        <v>9.5</v>
      </c>
      <c r="EO73" s="119"/>
      <c r="EP73" t="s">
        <v>514</v>
      </c>
      <c r="EQ73">
        <v>12</v>
      </c>
      <c r="ER73" s="102">
        <v>0.375</v>
      </c>
      <c r="ES73" s="102">
        <v>0.75</v>
      </c>
      <c r="ET73" s="103">
        <v>1</v>
      </c>
      <c r="EU73">
        <f xml:space="preserve"> EQ73 * ( ((ES73 - ER73) * 24 ) - ET73 )</f>
        <v>96</v>
      </c>
      <c r="EW73" s="119"/>
      <c r="EX73" t="s">
        <v>514</v>
      </c>
      <c r="EY73">
        <v>17</v>
      </c>
      <c r="EZ73" s="102">
        <v>0.375</v>
      </c>
      <c r="FA73" s="102">
        <v>0.75</v>
      </c>
      <c r="FB73" s="103">
        <v>1</v>
      </c>
      <c r="FC73">
        <f xml:space="preserve"> EY73 * ( ((FA73 - EZ73) * 24 ) - FB73 )</f>
        <v>136</v>
      </c>
      <c r="FE73" s="119"/>
      <c r="FF73" t="s">
        <v>514</v>
      </c>
      <c r="FG73">
        <v>2</v>
      </c>
      <c r="FH73" s="102">
        <v>0.70833333333333337</v>
      </c>
      <c r="FI73" s="102">
        <v>0.875</v>
      </c>
      <c r="FJ73" s="103">
        <v>0</v>
      </c>
      <c r="FK73">
        <f xml:space="preserve"> FG73 * ( ((FI73 - FH73) * 24 ) - FJ73 )</f>
        <v>7.9999999999999982</v>
      </c>
      <c r="FM73" s="119"/>
      <c r="FN73" t="s">
        <v>514</v>
      </c>
      <c r="FO73">
        <v>15</v>
      </c>
      <c r="FP73" s="102">
        <v>0.375</v>
      </c>
      <c r="FQ73" s="102">
        <v>0.75</v>
      </c>
      <c r="FR73" s="103">
        <v>1</v>
      </c>
      <c r="FS73">
        <f xml:space="preserve"> FO73 * ( ((FQ73 - FP73) * 24 ) - FR73 )</f>
        <v>120</v>
      </c>
      <c r="FU73" s="119"/>
      <c r="FV73" t="s">
        <v>514</v>
      </c>
      <c r="FW73">
        <v>16</v>
      </c>
      <c r="FX73" s="102">
        <v>0.375</v>
      </c>
      <c r="FY73" s="102">
        <v>0.75</v>
      </c>
      <c r="FZ73" s="103">
        <v>1</v>
      </c>
      <c r="GA73">
        <f xml:space="preserve"> FW73 * ( ((FY73 - FX73) * 24 ) - FZ73 )</f>
        <v>128</v>
      </c>
      <c r="GC73" s="119"/>
      <c r="GD73" t="s">
        <v>514</v>
      </c>
      <c r="GE73">
        <v>2</v>
      </c>
      <c r="GF73" s="102">
        <v>0.375</v>
      </c>
      <c r="GG73" s="102">
        <v>0.75</v>
      </c>
      <c r="GH73" s="103">
        <v>1</v>
      </c>
      <c r="GI73">
        <f xml:space="preserve"> GE73 * ( ((GG73 - GF73) * 24 ) - GH73 )</f>
        <v>16</v>
      </c>
      <c r="GK73" s="119"/>
      <c r="GL73" t="s">
        <v>514</v>
      </c>
      <c r="GN73" s="102">
        <v>0.375</v>
      </c>
      <c r="GO73" s="102">
        <v>0.75</v>
      </c>
      <c r="GP73" s="103">
        <v>1</v>
      </c>
      <c r="GQ73">
        <f xml:space="preserve"> GM73 * ( ((GO73 - GN73) * 24 ) - GP73 )</f>
        <v>0</v>
      </c>
      <c r="GS73" s="119"/>
      <c r="GT73" t="s">
        <v>514</v>
      </c>
      <c r="GV73" s="102">
        <v>0.375</v>
      </c>
      <c r="GW73" s="102">
        <v>0.75</v>
      </c>
      <c r="GX73" s="103">
        <v>1</v>
      </c>
      <c r="GY73">
        <f xml:space="preserve"> GU73 * ( ((GW73 - GV73) * 24 ) - GX73 )</f>
        <v>0</v>
      </c>
      <c r="HA73" s="119"/>
    </row>
    <row r="74" spans="1:209">
      <c r="A74" s="100">
        <v>45730</v>
      </c>
      <c r="B74" s="101">
        <v>10</v>
      </c>
      <c r="C74" s="101">
        <v>8</v>
      </c>
      <c r="D74" s="101">
        <v>0</v>
      </c>
      <c r="E74" s="101">
        <f>IF(AND(ISNUMBER(B74), ISNUMBER(C74)), B74 * C74 - D74, 0)</f>
        <v>80</v>
      </c>
      <c r="F74" s="101">
        <f>SUM(E$2:E74)</f>
        <v>15725</v>
      </c>
      <c r="J74" t="s">
        <v>515</v>
      </c>
      <c r="K74">
        <v>2</v>
      </c>
      <c r="L74" s="102">
        <v>0.58333333333333337</v>
      </c>
      <c r="M74" s="102">
        <v>0.95833333333333337</v>
      </c>
      <c r="N74" s="103">
        <v>1</v>
      </c>
      <c r="O74">
        <f t="shared" si="12"/>
        <v>16</v>
      </c>
      <c r="R74" t="s">
        <v>515</v>
      </c>
      <c r="S74">
        <v>2</v>
      </c>
      <c r="T74" s="102">
        <v>0.58333333333333337</v>
      </c>
      <c r="U74" s="102">
        <v>0.95833333333333337</v>
      </c>
      <c r="V74" s="103">
        <v>1</v>
      </c>
      <c r="W74">
        <f xml:space="preserve"> S74 * ( ((U74 - T74) * 24 ) - V74 )</f>
        <v>16</v>
      </c>
      <c r="Z74" t="s">
        <v>515</v>
      </c>
      <c r="AA74">
        <v>2</v>
      </c>
      <c r="AB74" s="102">
        <v>0.58333333333333337</v>
      </c>
      <c r="AC74" s="102">
        <v>0.95833333333333337</v>
      </c>
      <c r="AD74" s="103">
        <v>1</v>
      </c>
      <c r="AE74">
        <f xml:space="preserve"> AA74 * ( ((AC74 - AB74) * 24 ) - AD74 )</f>
        <v>16</v>
      </c>
      <c r="AH74" t="s">
        <v>515</v>
      </c>
      <c r="AJ74" s="102">
        <v>0.58333333333333337</v>
      </c>
      <c r="AK74" s="102">
        <v>0.95833333333333337</v>
      </c>
      <c r="AL74" s="103">
        <v>1</v>
      </c>
      <c r="AM74">
        <f xml:space="preserve"> AI74 * ( ((AK74 - AJ74) * 24 ) - AL74 )</f>
        <v>0</v>
      </c>
      <c r="AP74" t="s">
        <v>515</v>
      </c>
      <c r="AQ74">
        <v>2</v>
      </c>
      <c r="AR74" s="102">
        <v>0.5</v>
      </c>
      <c r="AS74" s="122">
        <v>0.95833333333333337</v>
      </c>
      <c r="AT74" s="103">
        <v>1</v>
      </c>
      <c r="AU74">
        <f xml:space="preserve"> AQ74 * ( ((AS74 - AR74) * 24 ) - AT74 )</f>
        <v>20</v>
      </c>
      <c r="AX74" t="s">
        <v>515</v>
      </c>
      <c r="AY74">
        <v>2</v>
      </c>
      <c r="AZ74" s="102">
        <v>0.58333333333333337</v>
      </c>
      <c r="BA74" s="102">
        <v>0.95833333333333337</v>
      </c>
      <c r="BB74" s="103">
        <v>1</v>
      </c>
      <c r="BC74">
        <f xml:space="preserve"> AY74 * ( ((BA74 - AZ74) * 24 ) - BB74 )</f>
        <v>16</v>
      </c>
      <c r="BF74" t="s">
        <v>515</v>
      </c>
      <c r="BG74">
        <v>25</v>
      </c>
      <c r="BH74" s="102">
        <v>0.375</v>
      </c>
      <c r="BI74" s="102">
        <v>0.70833333333333337</v>
      </c>
      <c r="BJ74" s="103">
        <v>1</v>
      </c>
      <c r="BK74">
        <f xml:space="preserve"> BG74 * ( ((BI74 - BH74) * 24 ) - BJ74 )</f>
        <v>175</v>
      </c>
      <c r="BM74" s="119"/>
      <c r="BN74" t="s">
        <v>515</v>
      </c>
      <c r="BO74">
        <v>27</v>
      </c>
      <c r="BP74" s="102">
        <v>0.375</v>
      </c>
      <c r="BQ74" s="102">
        <v>0.70833333333333337</v>
      </c>
      <c r="BR74" s="103">
        <v>1</v>
      </c>
      <c r="BS74">
        <f xml:space="preserve"> BO74 * ( ((BQ74 - BP74) * 24 ) - BR74 )</f>
        <v>189</v>
      </c>
      <c r="BU74" s="119"/>
      <c r="BV74" t="s">
        <v>515</v>
      </c>
      <c r="BW74">
        <v>14</v>
      </c>
      <c r="BX74" s="102">
        <v>0.375</v>
      </c>
      <c r="BY74" s="102">
        <v>0.70833333333333337</v>
      </c>
      <c r="BZ74" s="103">
        <v>1</v>
      </c>
      <c r="CA74">
        <f xml:space="preserve"> BW74 * ( ((BY74 - BX74) * 24 ) - BZ74 )</f>
        <v>98</v>
      </c>
      <c r="CC74" s="119"/>
      <c r="CD74" t="s">
        <v>515</v>
      </c>
      <c r="CE74">
        <v>2</v>
      </c>
      <c r="CF74" s="102">
        <v>0.54166666666666663</v>
      </c>
      <c r="CG74" s="102">
        <v>0.95833333333333337</v>
      </c>
      <c r="CH74" s="103">
        <v>1</v>
      </c>
      <c r="CI74">
        <f xml:space="preserve"> CE74 * ( ((CG74 - CF74) * 24 ) - CH74 )</f>
        <v>18.000000000000004</v>
      </c>
      <c r="CK74" s="119"/>
      <c r="CL74" t="s">
        <v>515</v>
      </c>
      <c r="CM74">
        <v>2</v>
      </c>
      <c r="CN74" s="102">
        <v>0.5</v>
      </c>
      <c r="CO74" s="102">
        <v>0.875</v>
      </c>
      <c r="CP74" s="103">
        <v>1</v>
      </c>
      <c r="CQ74">
        <f xml:space="preserve"> CM74 * ( ((CO74 - CN74) * 24 ) - CP74 )</f>
        <v>16</v>
      </c>
      <c r="CS74" s="119"/>
      <c r="CT74" t="s">
        <v>515</v>
      </c>
      <c r="CU74">
        <v>2</v>
      </c>
      <c r="CV74" s="102">
        <v>0.54166666666666663</v>
      </c>
      <c r="CW74" s="102">
        <v>0.95833333333333337</v>
      </c>
      <c r="CX74" s="103">
        <v>1</v>
      </c>
      <c r="CY74">
        <f xml:space="preserve"> CU74 * ( ((CW74 - CV74) * 24 ) - CX74 )</f>
        <v>18.000000000000004</v>
      </c>
      <c r="DA74" s="119"/>
      <c r="DB74" t="s">
        <v>515</v>
      </c>
      <c r="DD74" s="102">
        <v>0.54166666666666663</v>
      </c>
      <c r="DE74" s="102">
        <v>0.91666666666666663</v>
      </c>
      <c r="DF74" s="103">
        <v>1</v>
      </c>
      <c r="DG74">
        <f xml:space="preserve"> DC74 * ( ((DE74 - DD74) * 24 ) - DF74 )</f>
        <v>0</v>
      </c>
      <c r="DI74" s="119"/>
      <c r="DJ74" t="s">
        <v>515</v>
      </c>
      <c r="DK74">
        <v>2</v>
      </c>
      <c r="DL74" s="102">
        <v>0.54166666666666663</v>
      </c>
      <c r="DM74" s="102">
        <v>0.91666666666666663</v>
      </c>
      <c r="DN74" s="103">
        <v>1</v>
      </c>
      <c r="DO74">
        <f xml:space="preserve"> DK74 * ( ((DM74 - DL74) * 24 ) - DN74 )</f>
        <v>16</v>
      </c>
      <c r="DQ74" s="119"/>
      <c r="DR74" t="s">
        <v>515</v>
      </c>
      <c r="DS74">
        <v>2</v>
      </c>
      <c r="DT74" s="102">
        <v>0.54166666666666663</v>
      </c>
      <c r="DU74" s="102">
        <v>0.91666666666666663</v>
      </c>
      <c r="DV74" s="103">
        <v>1</v>
      </c>
      <c r="DW74">
        <f xml:space="preserve"> DS74 * ( ((DU74 - DT74) * 24 ) - DV74 )</f>
        <v>16</v>
      </c>
      <c r="DY74" s="119"/>
      <c r="DZ74" t="s">
        <v>515</v>
      </c>
      <c r="EB74" s="102">
        <v>0.54166666666666663</v>
      </c>
      <c r="EC74" s="102">
        <v>0.95833333333333337</v>
      </c>
      <c r="ED74" s="103">
        <v>1</v>
      </c>
      <c r="EE74">
        <f xml:space="preserve"> EA74 * ( ((EC74 - EB74) * 24 ) - ED74 )</f>
        <v>0</v>
      </c>
      <c r="EG74" s="119"/>
      <c r="EH74" t="s">
        <v>515</v>
      </c>
      <c r="EI74">
        <v>1</v>
      </c>
      <c r="EJ74" s="102">
        <v>0.58333333333333337</v>
      </c>
      <c r="EK74" s="102">
        <v>0.95833333333333337</v>
      </c>
      <c r="EL74" s="103">
        <v>1</v>
      </c>
      <c r="EM74">
        <f xml:space="preserve"> EI74 * ( ((EK74 - EJ74) * 24 ) - EL74 )</f>
        <v>8</v>
      </c>
      <c r="EO74" s="119"/>
      <c r="EP74" t="s">
        <v>515</v>
      </c>
      <c r="EQ74">
        <v>2</v>
      </c>
      <c r="ER74" s="102">
        <v>0.45833333333333331</v>
      </c>
      <c r="ES74" s="102">
        <v>0.95833333333333337</v>
      </c>
      <c r="ET74" s="103">
        <v>1</v>
      </c>
      <c r="EU74">
        <f xml:space="preserve"> EQ74 * ( ((ES74 - ER74) * 24 ) - ET74 )</f>
        <v>22</v>
      </c>
      <c r="EW74" s="119"/>
      <c r="EX74" t="s">
        <v>515</v>
      </c>
      <c r="EY74">
        <v>2</v>
      </c>
      <c r="EZ74" s="102">
        <v>0.45833333333333331</v>
      </c>
      <c r="FA74" s="102">
        <v>0.95833333333333337</v>
      </c>
      <c r="FB74" s="103">
        <v>1</v>
      </c>
      <c r="FC74">
        <f xml:space="preserve"> EY74 * ( ((FA74 - EZ74) * 24 ) - FB74 )</f>
        <v>22</v>
      </c>
      <c r="FE74" s="119"/>
      <c r="FF74" t="s">
        <v>515</v>
      </c>
      <c r="FG74">
        <v>2</v>
      </c>
      <c r="FH74" s="102">
        <v>0.5625</v>
      </c>
      <c r="FI74" s="102">
        <v>0.6875</v>
      </c>
      <c r="FJ74" s="103">
        <v>0</v>
      </c>
      <c r="FK74">
        <f xml:space="preserve"> FG74 * ( ((FI74 - FH74) * 24 ) - FJ74 )</f>
        <v>6</v>
      </c>
      <c r="FM74" s="119"/>
      <c r="FN74" t="s">
        <v>515</v>
      </c>
      <c r="FO74">
        <v>2</v>
      </c>
      <c r="FP74" s="102">
        <v>0.45833333333333331</v>
      </c>
      <c r="FQ74" s="102">
        <v>0.95833333333333337</v>
      </c>
      <c r="FR74" s="103">
        <v>1</v>
      </c>
      <c r="FS74">
        <f xml:space="preserve"> FO74 * ( ((FQ74 - FP74) * 24 ) - FR74 )</f>
        <v>22</v>
      </c>
      <c r="FU74" s="119"/>
      <c r="FV74" t="s">
        <v>515</v>
      </c>
      <c r="FW74">
        <v>2</v>
      </c>
      <c r="FX74" s="102">
        <v>0.45833333333333331</v>
      </c>
      <c r="FY74" s="102">
        <v>0.95833333333333337</v>
      </c>
      <c r="FZ74" s="103">
        <v>1</v>
      </c>
      <c r="GA74">
        <f xml:space="preserve"> FW74 * ( ((FY74 - FX74) * 24 ) - FZ74 )</f>
        <v>22</v>
      </c>
      <c r="GC74" s="119"/>
      <c r="GD74" t="s">
        <v>515</v>
      </c>
      <c r="GE74">
        <v>23</v>
      </c>
      <c r="GF74" s="102">
        <v>0.25</v>
      </c>
      <c r="GG74" s="102">
        <v>0.75</v>
      </c>
      <c r="GH74" s="103">
        <v>1</v>
      </c>
      <c r="GI74">
        <f xml:space="preserve"> GE74 * ( ((GG74 - GF74) * 24 ) - GH74 )</f>
        <v>253</v>
      </c>
      <c r="GK74" s="119"/>
      <c r="GL74" t="s">
        <v>515</v>
      </c>
      <c r="GM74">
        <v>24</v>
      </c>
      <c r="GN74" s="102">
        <v>0.25</v>
      </c>
      <c r="GO74" s="102">
        <v>0.75</v>
      </c>
      <c r="GP74" s="103">
        <v>1</v>
      </c>
      <c r="GQ74">
        <f xml:space="preserve"> GM74 * ( ((GO74 - GN74) * 24 ) - GP74 )</f>
        <v>264</v>
      </c>
      <c r="GS74" s="119"/>
      <c r="GT74" t="s">
        <v>515</v>
      </c>
      <c r="GV74" s="102">
        <v>0.25</v>
      </c>
      <c r="GW74" s="102">
        <v>0.75</v>
      </c>
      <c r="GX74" s="103">
        <v>1</v>
      </c>
      <c r="GY74">
        <f xml:space="preserve"> GU74 * ( ((GW74 - GV74) * 24 ) - GX74 )</f>
        <v>0</v>
      </c>
      <c r="HA74" s="119"/>
    </row>
    <row r="75" spans="1:209">
      <c r="A75" s="100">
        <v>45731</v>
      </c>
      <c r="B75" s="101">
        <v>19</v>
      </c>
      <c r="C75" s="101">
        <v>8</v>
      </c>
      <c r="D75" s="101">
        <v>0</v>
      </c>
      <c r="E75" s="101">
        <f>IF(AND(ISNUMBER(B75), ISNUMBER(C75)), B75 * C75 - D75, 0)-17</f>
        <v>135</v>
      </c>
      <c r="F75" s="101">
        <f>SUM(E$2:E75)</f>
        <v>15860</v>
      </c>
      <c r="J75" t="s">
        <v>516</v>
      </c>
      <c r="K75">
        <v>1</v>
      </c>
      <c r="L75" s="102">
        <v>0.29166666666666669</v>
      </c>
      <c r="M75" s="102">
        <v>0.79166666666666663</v>
      </c>
      <c r="N75" s="103">
        <v>1</v>
      </c>
      <c r="O75">
        <f t="shared" si="12"/>
        <v>10.999999999999998</v>
      </c>
      <c r="R75" t="s">
        <v>441</v>
      </c>
      <c r="S75">
        <v>1</v>
      </c>
      <c r="T75" s="102">
        <v>0.29166666666666669</v>
      </c>
      <c r="U75" s="102">
        <v>0.79166666666666663</v>
      </c>
      <c r="V75" s="103">
        <v>1</v>
      </c>
      <c r="W75">
        <f xml:space="preserve"> S75 * ( ((U75 - T75) * 24 ) - V75 )</f>
        <v>10.999999999999998</v>
      </c>
      <c r="Z75" t="s">
        <v>441</v>
      </c>
      <c r="AA75">
        <v>1</v>
      </c>
      <c r="AB75" s="102">
        <v>0.29166666666666669</v>
      </c>
      <c r="AC75" s="102">
        <v>0.79166666666666663</v>
      </c>
      <c r="AD75" s="103">
        <v>1</v>
      </c>
      <c r="AE75">
        <f xml:space="preserve"> AA75 * ( ((AC75 - AB75) * 24 ) - AD75 )</f>
        <v>10.999999999999998</v>
      </c>
      <c r="AH75" t="s">
        <v>441</v>
      </c>
      <c r="AJ75" s="102">
        <v>0.29166666666666669</v>
      </c>
      <c r="AK75" s="102">
        <v>0.79166666666666663</v>
      </c>
      <c r="AL75" s="103">
        <v>1</v>
      </c>
      <c r="AM75">
        <f xml:space="preserve"> AI75 * ( ((AK75 - AJ75) * 24 ) - AL75 )</f>
        <v>0</v>
      </c>
      <c r="AP75" t="s">
        <v>441</v>
      </c>
      <c r="AQ75">
        <v>1</v>
      </c>
      <c r="AR75" s="102">
        <v>0.29166666666666669</v>
      </c>
      <c r="AS75" s="102">
        <v>0.79166666666666663</v>
      </c>
      <c r="AT75" s="103">
        <v>1</v>
      </c>
      <c r="AU75">
        <f xml:space="preserve"> AQ75 * ( ((AS75 - AR75) * 24 ) - AT75 )</f>
        <v>10.999999999999998</v>
      </c>
      <c r="AX75" t="s">
        <v>441</v>
      </c>
      <c r="AY75">
        <v>1</v>
      </c>
      <c r="AZ75" s="102">
        <v>0.29166666666666669</v>
      </c>
      <c r="BA75" s="102">
        <v>0.79166666666666663</v>
      </c>
      <c r="BB75" s="103">
        <v>1</v>
      </c>
      <c r="BC75">
        <f xml:space="preserve"> AY75 * ( ((BA75 - AZ75) * 24 ) - BB75 )</f>
        <v>10.999999999999998</v>
      </c>
      <c r="BF75" t="s">
        <v>516</v>
      </c>
      <c r="BH75" s="102">
        <v>0.29166666666666669</v>
      </c>
      <c r="BI75" s="102">
        <v>0.79166666666666663</v>
      </c>
      <c r="BJ75" s="103">
        <v>1</v>
      </c>
      <c r="BK75">
        <f xml:space="preserve"> BG75 * ( ((BI75 - BH75) * 24 ) - BJ75 )</f>
        <v>0</v>
      </c>
      <c r="BM75" s="119"/>
      <c r="BN75" t="s">
        <v>441</v>
      </c>
      <c r="BP75" s="102">
        <v>0.29166666666666669</v>
      </c>
      <c r="BQ75" s="102">
        <v>0.79166666666666663</v>
      </c>
      <c r="BR75" s="103">
        <v>1</v>
      </c>
      <c r="BS75">
        <f xml:space="preserve"> BO75 * ( ((BQ75 - BP75) * 24 ) - BR75 )</f>
        <v>0</v>
      </c>
      <c r="BU75" s="119"/>
      <c r="BV75" t="s">
        <v>441</v>
      </c>
      <c r="BX75" s="102">
        <v>0.29166666666666669</v>
      </c>
      <c r="BY75" s="102">
        <v>0.79166666666666663</v>
      </c>
      <c r="BZ75" s="103">
        <v>1</v>
      </c>
      <c r="CA75">
        <f xml:space="preserve"> BW75 * ( ((BY75 - BX75) * 24 ) - BZ75 )</f>
        <v>0</v>
      </c>
      <c r="CC75" s="119"/>
      <c r="CD75" t="s">
        <v>441</v>
      </c>
      <c r="CF75" s="102">
        <v>0.29166666666666669</v>
      </c>
      <c r="CG75" s="102">
        <v>0.79166666666666663</v>
      </c>
      <c r="CH75" s="103">
        <v>1</v>
      </c>
      <c r="CI75">
        <f xml:space="preserve"> CE75 * ( ((CG75 - CF75) * 24 ) - CH75 )</f>
        <v>0</v>
      </c>
      <c r="CK75" s="119"/>
      <c r="CL75" t="s">
        <v>441</v>
      </c>
      <c r="CN75" s="102">
        <v>0.29166666666666669</v>
      </c>
      <c r="CO75" s="102">
        <v>0.79166666666666663</v>
      </c>
      <c r="CP75" s="103">
        <v>1</v>
      </c>
      <c r="CQ75">
        <f xml:space="preserve"> CM75 * ( ((CO75 - CN75) * 24 ) - CP75 )</f>
        <v>0</v>
      </c>
      <c r="CS75" s="119"/>
      <c r="CT75" t="s">
        <v>441</v>
      </c>
      <c r="CV75" s="102">
        <v>0.29166666666666669</v>
      </c>
      <c r="CW75" s="102">
        <v>0.79166666666666663</v>
      </c>
      <c r="CX75" s="103">
        <v>1</v>
      </c>
      <c r="CY75">
        <f xml:space="preserve"> CU75 * ( ((CW75 - CV75) * 24 ) - CX75 )</f>
        <v>0</v>
      </c>
      <c r="DA75" s="119"/>
      <c r="DB75" t="s">
        <v>441</v>
      </c>
      <c r="DD75" s="102">
        <v>0.29166666666666669</v>
      </c>
      <c r="DE75" s="102">
        <v>0.79166666666666663</v>
      </c>
      <c r="DF75" s="103">
        <v>1</v>
      </c>
      <c r="DG75">
        <f xml:space="preserve"> DC75 * ( ((DE75 - DD75) * 24 ) - DF75 )</f>
        <v>0</v>
      </c>
      <c r="DI75" s="119"/>
      <c r="DJ75" t="s">
        <v>441</v>
      </c>
      <c r="DK75">
        <v>1</v>
      </c>
      <c r="DL75" s="102">
        <v>0.29166666666666669</v>
      </c>
      <c r="DM75" s="102">
        <v>0.79166666666666663</v>
      </c>
      <c r="DN75" s="103">
        <v>1</v>
      </c>
      <c r="DO75">
        <f xml:space="preserve"> DK75 * ( ((DM75 - DL75) * 24 ) - DN75 )</f>
        <v>10.999999999999998</v>
      </c>
      <c r="DQ75" s="119"/>
      <c r="DR75" t="s">
        <v>441</v>
      </c>
      <c r="DS75">
        <v>1</v>
      </c>
      <c r="DT75" s="102">
        <v>0.29166666666666669</v>
      </c>
      <c r="DU75" s="102">
        <v>0.79166666666666663</v>
      </c>
      <c r="DV75" s="103">
        <v>1</v>
      </c>
      <c r="DW75">
        <f xml:space="preserve"> DS75 * ( ((DU75 - DT75) * 24 ) - DV75 )</f>
        <v>10.999999999999998</v>
      </c>
      <c r="DY75" s="119"/>
      <c r="DZ75" t="s">
        <v>441</v>
      </c>
      <c r="EB75" s="102">
        <v>0.33333333333333331</v>
      </c>
      <c r="EC75" s="102">
        <v>0.79166666666666663</v>
      </c>
      <c r="ED75" s="103">
        <v>1</v>
      </c>
      <c r="EE75">
        <f xml:space="preserve"> EA75 * ( ((EC75 - EB75) * 24 ) - ED75 )</f>
        <v>0</v>
      </c>
      <c r="EG75" s="119"/>
      <c r="EH75" t="s">
        <v>441</v>
      </c>
      <c r="EI75">
        <v>1</v>
      </c>
      <c r="EJ75" s="102">
        <v>0.45833333333333331</v>
      </c>
      <c r="EK75" s="102">
        <v>0.95833333333333337</v>
      </c>
      <c r="EL75" s="103">
        <v>1</v>
      </c>
      <c r="EM75">
        <f xml:space="preserve"> EI75 * ( ((EK75 - EJ75) * 24 ) - EL75 )</f>
        <v>11</v>
      </c>
      <c r="EO75" s="119"/>
      <c r="EP75" t="s">
        <v>441</v>
      </c>
      <c r="EQ75">
        <v>1</v>
      </c>
      <c r="ER75" s="102">
        <v>0.33333333333333331</v>
      </c>
      <c r="ES75" s="102">
        <v>0.79166666666666663</v>
      </c>
      <c r="ET75" s="103">
        <v>1</v>
      </c>
      <c r="EU75">
        <f xml:space="preserve"> EQ75 * ( ((ES75 - ER75) * 24 ) - ET75 )</f>
        <v>10</v>
      </c>
      <c r="EW75" s="119"/>
      <c r="EX75" t="s">
        <v>441</v>
      </c>
      <c r="EY75">
        <v>1</v>
      </c>
      <c r="EZ75" s="102">
        <v>0.33333333333333331</v>
      </c>
      <c r="FA75" s="102">
        <v>0.79166666666666663</v>
      </c>
      <c r="FB75" s="103">
        <v>1</v>
      </c>
      <c r="FC75">
        <f xml:space="preserve"> EY75 * ( ((FA75 - EZ75) * 24 ) - FB75 )</f>
        <v>10</v>
      </c>
      <c r="FE75" s="119"/>
      <c r="FF75" t="s">
        <v>441</v>
      </c>
      <c r="FH75" s="102">
        <v>0.33333333333333331</v>
      </c>
      <c r="FI75" s="102">
        <v>0.79166666666666663</v>
      </c>
      <c r="FJ75" s="103">
        <v>1</v>
      </c>
      <c r="FK75">
        <f xml:space="preserve"> FG75 * ( ((FI75 - FH75) * 24 ) - FJ75 )</f>
        <v>0</v>
      </c>
      <c r="FM75" s="119"/>
      <c r="FN75" t="s">
        <v>441</v>
      </c>
      <c r="FO75">
        <v>3</v>
      </c>
      <c r="FP75" s="102">
        <v>0.33333333333333331</v>
      </c>
      <c r="FQ75" s="102">
        <v>0.79166666666666663</v>
      </c>
      <c r="FR75" s="103">
        <v>1</v>
      </c>
      <c r="FS75">
        <f xml:space="preserve"> FO75 * ( ((FQ75 - FP75) * 24 ) - FR75 )</f>
        <v>30</v>
      </c>
      <c r="FU75" s="119"/>
      <c r="FV75" t="s">
        <v>441</v>
      </c>
      <c r="FW75">
        <v>1</v>
      </c>
      <c r="FX75" s="102">
        <v>0.33333333333333331</v>
      </c>
      <c r="FY75" s="102">
        <v>0.79166666666666663</v>
      </c>
      <c r="FZ75" s="103">
        <v>1</v>
      </c>
      <c r="GA75">
        <f xml:space="preserve"> FW75 * ( ((FY75 - FX75) * 24 ) - FZ75 )</f>
        <v>10</v>
      </c>
      <c r="GC75" s="119"/>
      <c r="GD75" t="s">
        <v>441</v>
      </c>
      <c r="GE75">
        <v>1</v>
      </c>
      <c r="GF75" s="102">
        <v>0.20833333333333334</v>
      </c>
      <c r="GG75" s="102">
        <v>0.79166666666666663</v>
      </c>
      <c r="GH75" s="103">
        <v>1</v>
      </c>
      <c r="GI75">
        <f xml:space="preserve"> GE75 * ( ((GG75 - GF75) * 24 ) - GH75 )</f>
        <v>12.999999999999998</v>
      </c>
      <c r="GK75" s="119"/>
      <c r="GL75" t="s">
        <v>441</v>
      </c>
      <c r="GM75">
        <v>1</v>
      </c>
      <c r="GN75" s="102">
        <v>0.20833333333333334</v>
      </c>
      <c r="GO75" s="102">
        <v>0.79166666666666663</v>
      </c>
      <c r="GP75" s="103">
        <v>1</v>
      </c>
      <c r="GQ75">
        <f xml:space="preserve"> GM75 * ( ((GO75 - GN75) * 24 ) - GP75 )</f>
        <v>12.999999999999998</v>
      </c>
      <c r="GS75" s="119"/>
      <c r="GT75" t="s">
        <v>441</v>
      </c>
      <c r="GV75" s="102">
        <v>0.20833333333333334</v>
      </c>
      <c r="GW75" s="102">
        <v>0.79166666666666663</v>
      </c>
      <c r="GX75" s="103">
        <v>1</v>
      </c>
      <c r="GY75">
        <f xml:space="preserve"> GU75 * ( ((GW75 - GV75) * 24 ) - GX75 )</f>
        <v>0</v>
      </c>
      <c r="HA75" s="119"/>
    </row>
    <row r="76" spans="1:209">
      <c r="A76" s="100">
        <v>45732</v>
      </c>
      <c r="B76" s="101">
        <v>30</v>
      </c>
      <c r="C76" s="101">
        <v>8</v>
      </c>
      <c r="D76" s="101">
        <v>0</v>
      </c>
      <c r="E76" s="101">
        <f>IF(AND(ISNUMBER(B76), ISNUMBER(C76)), B76 * C76 - D76, 0)-28</f>
        <v>212</v>
      </c>
      <c r="F76" s="101">
        <f>SUM(E$2:E76)</f>
        <v>16072</v>
      </c>
      <c r="J76" t="s">
        <v>441</v>
      </c>
      <c r="L76" s="102">
        <v>0.27083333333333331</v>
      </c>
      <c r="M76" s="102">
        <v>0.64583333333333337</v>
      </c>
      <c r="N76" s="103">
        <v>1</v>
      </c>
      <c r="O76">
        <f t="shared" si="12"/>
        <v>0</v>
      </c>
      <c r="S76">
        <f>SUBTOTAL(109,Table1214161718192023152224252627283233[Number of employees])</f>
        <v>31</v>
      </c>
      <c r="T76" s="102"/>
      <c r="U76" s="102"/>
      <c r="V76" s="103"/>
      <c r="W76">
        <f>SUBTOTAL(109,Table1214161718192023152224252627283233[Hours worked])</f>
        <v>251.00000000000006</v>
      </c>
      <c r="AA76">
        <f>SUBTOTAL(109,Table121416171819202315222425262728323337383940213435364243[Number of employees])</f>
        <v>31</v>
      </c>
      <c r="AB76" s="102"/>
      <c r="AC76" s="102"/>
      <c r="AD76" s="103"/>
      <c r="AE76">
        <f>SUBTOTAL(109,Table121416171819202315222425262728323337383940213435364243[Hours worked])</f>
        <v>250.99999999999994</v>
      </c>
      <c r="AI76">
        <f>SUBTOTAL(109,Table121416171819202315222425262728323337383940213435364243444549414750545847[Number of employees])</f>
        <v>10</v>
      </c>
      <c r="AJ76" s="102"/>
      <c r="AK76" s="102"/>
      <c r="AL76" s="103"/>
      <c r="AM76">
        <f>SUBTOTAL(109,Table121416171819202315222425262728323337383940213435364243444549414750545847[Hours worked])</f>
        <v>80.000000000000014</v>
      </c>
      <c r="AQ76">
        <f>SUBTOTAL(109,Table1214161718192023152224252627283233373839402134353642434445494147505458515565[Number of employees])</f>
        <v>30</v>
      </c>
      <c r="AR76" s="102"/>
      <c r="AS76" s="102"/>
      <c r="AT76" s="103"/>
      <c r="AU76">
        <f>SUBTOTAL(109,Table1214161718192023152224252627283233373839402134353642434445494147505458515565[Hours worked])</f>
        <v>295</v>
      </c>
      <c r="AY76">
        <f>SUBTOTAL(109,Table1214161718192023152224252627283233373839402134353642434445494147505458515575[Number of employees])</f>
        <v>32</v>
      </c>
      <c r="AZ76" s="102"/>
      <c r="BA76" s="102"/>
      <c r="BB76" s="103"/>
      <c r="BC76">
        <f>SUBTOTAL(109,Table1214161718192023152224252627283233373839402134353642434445494147505458515575[Hours worked])</f>
        <v>258.99999999999994</v>
      </c>
      <c r="BG76">
        <f>SUBTOTAL(109,Table1214161718192023152224252627283233373839402134353642434445494147505458515578767779818385[Number of employees])</f>
        <v>28</v>
      </c>
      <c r="BH76" s="102"/>
      <c r="BI76" s="102"/>
      <c r="BJ76" s="103"/>
      <c r="BK76">
        <f>SUBTOTAL(109,Table1214161718192023152224252627283233373839402134353642434445494147505458515578767779818385[Hours worked])</f>
        <v>196</v>
      </c>
      <c r="BM76" s="119"/>
      <c r="BO76">
        <f>SUBTOTAL(109,Table121416171819202315222425262728323337383940213435364243444549414750545851557876777981838595[Number of employees])</f>
        <v>29</v>
      </c>
      <c r="BP76" s="102"/>
      <c r="BQ76" s="102"/>
      <c r="BR76" s="103"/>
      <c r="BS76">
        <f>SUBTOTAL(109,Table121416171819202315222425262728323337383940213435364243444549414750545851557876777981838595[Hours worked])</f>
        <v>205</v>
      </c>
      <c r="BU76" s="119"/>
      <c r="BW76">
        <f>SUBTOTAL(109,Table1214161718192023152224252627283233373839402134353642434445494147505458515578767779818385105[Number of employees])</f>
        <v>16</v>
      </c>
      <c r="BX76" s="102"/>
      <c r="BY76" s="102"/>
      <c r="BZ76" s="103"/>
      <c r="CA76">
        <f>SUBTOTAL(109,Table1214161718192023152224252627283233373839402134353642434445494147505458515578767779818385105[Hours worked])</f>
        <v>114</v>
      </c>
      <c r="CC76" s="119"/>
      <c r="CE76">
        <f>SUBTOTAL(109,Table12141617181920231522242526272832333738394021343536424344454941475054585155109110111113115119120[Number of employees])</f>
        <v>27</v>
      </c>
      <c r="CF76" s="102"/>
      <c r="CG76" s="102"/>
      <c r="CH76" s="103"/>
      <c r="CI76">
        <f>SUBTOTAL(109,Table12141617181920231522242526272832333738394021343536424344454941475054585155109110111113115119120[Hours worked])</f>
        <v>258</v>
      </c>
      <c r="CK76" s="119"/>
      <c r="CM76">
        <f>SUBTOTAL(109,Table12141617181920231522242526272832333738394021343536424344454941475054585155109110111113115119120121122123124125126127128129130[Number of employees])</f>
        <v>24</v>
      </c>
      <c r="CN76" s="102"/>
      <c r="CO76" s="102"/>
      <c r="CP76" s="103"/>
      <c r="CQ76">
        <f>SUBTOTAL(109,Table12141617181920231522242526272832333738394021343536424344454941475054585155109110111113115119120121122123124125126127128129130[Hours worked])</f>
        <v>193.99999999999997</v>
      </c>
      <c r="CS76" s="119"/>
      <c r="CU76">
        <f>SUBTOTAL(109,Table12141617181920231522242526272832333738394021343536424344454941475054585155109110111113115119120121122123124125126127128129130131132133134135136137138139140[Number of employees])</f>
        <v>26</v>
      </c>
      <c r="CV76" s="102"/>
      <c r="CW76" s="102"/>
      <c r="CX76" s="103"/>
      <c r="CY76">
        <f>SUBTOTAL(109,Table12141617181920231522242526272832333738394021343536424344454941475054585155109110111113115119120121122123124125126127128129130131132133134135136137138139140[Hours worked])</f>
        <v>211.99999999999997</v>
      </c>
      <c r="DA76" s="119"/>
      <c r="DC76">
        <f>SUBTOTAL(109,Table12141617181920231522242526272832333738394021343536424344454941475054585155109110111113115119120121122123124125126127128129130148[Number of employees])</f>
        <v>0</v>
      </c>
      <c r="DD76" s="102"/>
      <c r="DE76" s="102"/>
      <c r="DF76" s="103"/>
      <c r="DG76">
        <f>SUBTOTAL(109,Table12141617181920231522242526272832333738394021343536424344454941475054585155109110111113115119120121122123124125126127128129130148[Hours worked])</f>
        <v>0</v>
      </c>
      <c r="DI76" s="119"/>
      <c r="DK76">
        <f>SUBTOTAL(109,Table12141617181920231522242526272832333738394021343536424344454941475054585155109110111113115119120121122123124125126127128129130148158[Number of employees])</f>
        <v>26</v>
      </c>
      <c r="DL76" s="102"/>
      <c r="DM76" s="102"/>
      <c r="DN76" s="103"/>
      <c r="DO76">
        <f>SUBTOTAL(109,Table12141617181920231522242526272832333738394021343536424344454941475054585155109110111113115119120121122123124125126127128129130148158[Hours worked])</f>
        <v>210.99999999999997</v>
      </c>
      <c r="DQ76" s="119"/>
      <c r="DS76">
        <f>SUBTOTAL(109,Table12141617181920231522242526272832333738394021343536424344454941475054585155109110111113115119120121122123124125126127128129130148168[Number of employees])</f>
        <v>25</v>
      </c>
      <c r="DT76" s="102"/>
      <c r="DU76" s="102"/>
      <c r="DV76" s="103"/>
      <c r="DW76">
        <f>SUBTOTAL(109,Table12141617181920231522242526272832333738394021343536424344454941475054585155109110111113115119120121122123124125126127128129130148168[Hours worked])</f>
        <v>204.99999999999997</v>
      </c>
      <c r="DY76" s="119"/>
      <c r="DZ76" s="177"/>
      <c r="EA76" s="177">
        <f>SUBTOTAL(109,Table1214161718192023152224252627283233373839402134353642434445494147505458515510911011111311511912012112231160180181182183184185186187[Number of employees])</f>
        <v>0</v>
      </c>
      <c r="EB76" s="178"/>
      <c r="EC76" s="178"/>
      <c r="ED76" s="179"/>
      <c r="EE76" s="177">
        <f>SUBTOTAL(109,Table1214161718192023152224252627283233373839402134353642434445494147505458515510911011111311511912012112231160180181182183184185186187[Hours worked])</f>
        <v>0</v>
      </c>
      <c r="EG76" s="119"/>
      <c r="EI76">
        <f>SUBTOTAL(109,Table1214161718192023152224252627283233373839402134353642434445494147505458515510911011111311511912012112231160180181182183184185186187197[Number of employees])</f>
        <v>22</v>
      </c>
      <c r="EJ76" s="102"/>
      <c r="EK76" s="102"/>
      <c r="EL76" s="103"/>
      <c r="EM76">
        <f>SUBTOTAL(109,Table1214161718192023152224252627283233373839402134353642434445494147505458515510911011111311511912012112231160180181182183184185186187197[Hours worked])</f>
        <v>180.49999999999997</v>
      </c>
      <c r="EO76" s="119"/>
      <c r="EQ76">
        <f>SUBTOTAL(109,Table1214161718192023152224252627283233373839402134353642434445494147505458515510911011111311511912012112231160180181182183184185186187197207[Number of employees])</f>
        <v>23</v>
      </c>
      <c r="ER76" s="102"/>
      <c r="ES76" s="102"/>
      <c r="ET76" s="103"/>
      <c r="EU76">
        <f>SUBTOTAL(109,Table1214161718192023152224252627283233373839402134353642434445494147505458515510911011111311511912012112231160180181182183184185186187197207[Hours worked])</f>
        <v>192</v>
      </c>
      <c r="EW76" s="119"/>
      <c r="EY76">
        <f>SUBTOTAL(109,Table1214161718192023152224252627283233373839402134353642434445494147505458515510911011111311511912012112231160180181182183184185186187217[Number of employees])</f>
        <v>24</v>
      </c>
      <c r="EZ76" s="102"/>
      <c r="FA76" s="102"/>
      <c r="FB76" s="103"/>
      <c r="FC76">
        <f>SUBTOTAL(109,Table1214161718192023152224252627283233373839402134353642434445494147505458515510911011111311511912012112231160180181182183184185186187217[Hours worked])</f>
        <v>200</v>
      </c>
      <c r="FE76" s="119"/>
      <c r="FG76">
        <f>SUBTOTAL(109,Table1214161718192023152224252627283233373839402134353642434445494147505458515510911011111311511912012112231160180181182183184185186187217236[Number of employees])</f>
        <v>5</v>
      </c>
      <c r="FH76" s="102"/>
      <c r="FI76" s="102"/>
      <c r="FJ76" s="103"/>
      <c r="FK76">
        <f>SUBTOTAL(109,Table1214161718192023152224252627283233373839402134353642434445494147505458515510911011111311511912012112231160180181182183184185186187217236[Hours worked])</f>
        <v>21.999999999999996</v>
      </c>
      <c r="FM76" s="119"/>
      <c r="FO76">
        <f>SUBTOTAL(109,Table1214161718192023152224252627283233373839402134353642434445494147505458515510911011111311511912012112231160180181182183184185186187217236246[Number of employees])</f>
        <v>24</v>
      </c>
      <c r="FP76" s="102"/>
      <c r="FQ76" s="102"/>
      <c r="FR76" s="103"/>
      <c r="FS76">
        <f>SUBTOTAL(109,Table1214161718192023152224252627283233373839402134353642434445494147505458515510911011111311511912012112231160180181182183184185186187217236246[Hours worked])</f>
        <v>204</v>
      </c>
      <c r="FU76" s="119"/>
      <c r="FW76">
        <f>SUBTOTAL(109,Table1214161718192023152224252627283233373839402134353642434445494147505458515510911011111311511912012112231160180181182183184185186187217236246256[Number of employees])</f>
        <v>23</v>
      </c>
      <c r="FX76" s="102"/>
      <c r="FY76" s="102"/>
      <c r="FZ76" s="103"/>
      <c r="GA76">
        <f>SUBTOTAL(109,Table1214161718192023152224252627283233373839402134353642434445494147505458515510911011111311511912012112231160180181182183184185186187217236246256[Hours worked])</f>
        <v>192</v>
      </c>
      <c r="GC76" s="119"/>
      <c r="GE76">
        <f>SUBTOTAL(109,Table1214161718192023152224252627283233373839402134353642434445494147505458515510911011111311511912012112231160180181182183184185186187217236246256266[Number of employees])</f>
        <v>26</v>
      </c>
      <c r="GF76" s="102"/>
      <c r="GG76" s="102"/>
      <c r="GH76" s="103"/>
      <c r="GI76">
        <f>SUBTOTAL(109,Table1214161718192023152224252627283233373839402134353642434445494147505458515510911011111311511912012112231160180181182183184185186187217236246256266[Hours worked])</f>
        <v>282</v>
      </c>
      <c r="GK76" s="119"/>
      <c r="GM76">
        <f>SUBTOTAL(109,Table1214161718192023152224252627283233373839402134353642434445494147505458515510911011111311511912012112231160180181182183184185186187217236246256266281[Number of employees])</f>
        <v>26</v>
      </c>
      <c r="GN76" s="102"/>
      <c r="GO76" s="102"/>
      <c r="GP76" s="103"/>
      <c r="GQ76">
        <f>SUBTOTAL(109,Table1214161718192023152224252627283233373839402134353642434445494147505458515510911011111311511912012112231160180181182183184185186187217236246256266281[Hours worked])</f>
        <v>288.83333333333331</v>
      </c>
      <c r="GS76" s="119"/>
      <c r="GU76">
        <f>SUBTOTAL(109,Table1214161718192023152224252627283233373839402134353642434445494147505458515510911011111311511912012112231160180181182183184185186187217236246256266281291[Number of employees])</f>
        <v>0</v>
      </c>
      <c r="GV76" s="102"/>
      <c r="GW76" s="102"/>
      <c r="GX76" s="103"/>
      <c r="GY76">
        <f>SUBTOTAL(109,Table1214161718192023152224252627283233373839402134353642434445494147505458515510911011111311511912012112231160180181182183184185186187217236246256266281291[Hours worked])</f>
        <v>0</v>
      </c>
      <c r="HA76" s="119"/>
    </row>
    <row r="77" spans="1:209">
      <c r="A77" s="100">
        <v>45733</v>
      </c>
      <c r="B77" s="101">
        <v>30</v>
      </c>
      <c r="C77" s="101">
        <v>8</v>
      </c>
      <c r="D77" s="101">
        <v>0</v>
      </c>
      <c r="E77" s="101">
        <f>IF(AND(ISNUMBER(B77), ISNUMBER(C77)), B77 * C77 - D77, 0)-28</f>
        <v>212</v>
      </c>
      <c r="F77" s="101">
        <f>SUM(E$2:E77)</f>
        <v>16284</v>
      </c>
      <c r="J77" t="s">
        <v>384</v>
      </c>
      <c r="L77" s="102"/>
      <c r="M77" s="102"/>
      <c r="N77" s="103"/>
      <c r="O77" s="101">
        <f t="shared" si="12"/>
        <v>0</v>
      </c>
      <c r="R77" s="119"/>
      <c r="S77" s="119"/>
      <c r="T77" s="119"/>
      <c r="U77" s="119"/>
      <c r="V77" s="119"/>
      <c r="W77" s="119"/>
      <c r="X77" s="119"/>
      <c r="Z77" s="119"/>
      <c r="AA77" s="119"/>
      <c r="AB77" s="119"/>
      <c r="AC77" s="119"/>
      <c r="AD77" s="119"/>
      <c r="AE77" s="119"/>
      <c r="AF77" s="119"/>
      <c r="AH77" s="119"/>
      <c r="AI77" s="119"/>
      <c r="AJ77" s="119"/>
      <c r="AK77" s="119"/>
      <c r="AL77" s="119"/>
      <c r="AM77" s="119"/>
      <c r="AN77" s="119"/>
      <c r="AP77" s="119"/>
      <c r="AQ77" s="119"/>
      <c r="AR77" s="119"/>
      <c r="AS77" s="119"/>
      <c r="AT77" s="119"/>
      <c r="AU77" s="119"/>
      <c r="AV77" s="119"/>
      <c r="AX77" s="119"/>
      <c r="AY77" s="119"/>
      <c r="AZ77" s="119"/>
      <c r="BA77" s="119"/>
      <c r="BB77" s="119"/>
      <c r="BC77" s="119"/>
      <c r="BD77" s="119"/>
      <c r="BF77" s="119"/>
      <c r="BG77" s="119"/>
      <c r="BH77" s="119"/>
      <c r="BI77" s="119"/>
      <c r="BJ77" s="119"/>
      <c r="BK77" s="119"/>
      <c r="BL77" s="119"/>
      <c r="BM77" s="119"/>
      <c r="BN77" s="119"/>
      <c r="BO77" s="119"/>
      <c r="BP77" s="119"/>
      <c r="BQ77" s="119"/>
      <c r="BR77" s="119"/>
      <c r="BS77" s="119"/>
      <c r="BT77" s="119"/>
      <c r="BU77" s="119"/>
      <c r="BV77" s="119"/>
      <c r="BW77" s="119"/>
      <c r="BX77" s="119"/>
      <c r="BY77" s="119"/>
      <c r="BZ77" s="119"/>
      <c r="CA77" s="119"/>
      <c r="CB77" s="119"/>
      <c r="CC77" s="119"/>
      <c r="CD77" s="119"/>
      <c r="CE77" s="119"/>
      <c r="CF77" s="119"/>
      <c r="CG77" s="119"/>
      <c r="CH77" s="119"/>
      <c r="CI77" s="119"/>
      <c r="CJ77" s="119"/>
      <c r="CK77" s="119"/>
      <c r="CL77" s="119"/>
      <c r="CM77" s="119"/>
      <c r="CN77" s="119"/>
      <c r="CO77" s="119"/>
      <c r="CP77" s="119"/>
      <c r="CQ77" s="119"/>
      <c r="CR77" s="119"/>
      <c r="CS77" s="119"/>
      <c r="CT77" s="119"/>
      <c r="CU77" s="119"/>
      <c r="CV77" s="119"/>
      <c r="CW77" s="119"/>
      <c r="CX77" s="119"/>
      <c r="CY77" s="119"/>
      <c r="CZ77" s="119"/>
      <c r="DA77" s="119"/>
      <c r="DB77" s="119"/>
      <c r="DC77" s="119"/>
      <c r="DD77" s="119"/>
      <c r="DE77" s="119"/>
      <c r="DF77" s="119"/>
      <c r="DG77" s="119"/>
      <c r="DH77" s="119"/>
      <c r="DI77" s="119"/>
      <c r="DJ77" s="119"/>
      <c r="DK77" s="119"/>
      <c r="DL77" s="119"/>
      <c r="DM77" s="119"/>
      <c r="DN77" s="119"/>
      <c r="DO77" s="119"/>
      <c r="DP77" s="119"/>
      <c r="DQ77" s="119"/>
      <c r="DR77" s="119"/>
      <c r="DS77" s="119"/>
      <c r="DT77" s="119"/>
      <c r="DU77" s="119"/>
      <c r="DV77" s="119"/>
      <c r="DW77" s="119"/>
      <c r="DX77" s="119"/>
      <c r="DY77" s="119"/>
      <c r="DZ77" s="119"/>
      <c r="EA77" s="119"/>
      <c r="EB77" s="119"/>
      <c r="EC77" s="119"/>
      <c r="ED77" s="119"/>
      <c r="EE77" s="119"/>
      <c r="EF77" s="119"/>
      <c r="EG77" s="119"/>
      <c r="EH77" s="119"/>
      <c r="EI77" s="119"/>
      <c r="EJ77" s="119"/>
      <c r="EK77" s="119"/>
      <c r="EL77" s="119"/>
      <c r="EM77" s="119"/>
      <c r="EN77" s="119"/>
      <c r="EO77" s="119"/>
      <c r="EP77" s="119"/>
      <c r="EQ77" s="119"/>
      <c r="ER77" s="119"/>
      <c r="ES77" s="119"/>
      <c r="ET77" s="119"/>
      <c r="EU77" s="119"/>
      <c r="EV77" s="119"/>
      <c r="EW77" s="119"/>
      <c r="EX77" s="119"/>
      <c r="EY77" s="119"/>
      <c r="EZ77" s="119"/>
      <c r="FA77" s="119"/>
      <c r="FB77" s="119"/>
      <c r="FC77" s="119"/>
      <c r="FD77" s="119"/>
      <c r="FE77" s="119"/>
      <c r="FF77" s="119"/>
      <c r="FG77" s="119"/>
      <c r="FH77" s="119"/>
      <c r="FI77" s="119"/>
      <c r="FJ77" s="119"/>
      <c r="FK77" s="119"/>
      <c r="FL77" s="119"/>
      <c r="FM77" s="119"/>
      <c r="FN77" s="119"/>
      <c r="FO77" s="119"/>
      <c r="FP77" s="119"/>
      <c r="FQ77" s="119"/>
      <c r="FR77" s="119"/>
      <c r="FS77" s="119"/>
      <c r="FT77" s="119"/>
      <c r="FU77" s="119"/>
      <c r="FV77" s="119"/>
      <c r="FW77" s="119"/>
      <c r="FX77" s="119"/>
      <c r="FY77" s="119"/>
      <c r="FZ77" s="119"/>
      <c r="GA77" s="119"/>
      <c r="GB77" s="119"/>
      <c r="GC77" s="119"/>
      <c r="GD77" s="119"/>
      <c r="GE77" s="119"/>
      <c r="GF77" s="119"/>
      <c r="GG77" s="119"/>
      <c r="GH77" s="119"/>
      <c r="GI77" s="119"/>
      <c r="GJ77" s="119"/>
      <c r="GK77" s="119"/>
      <c r="GL77" s="119"/>
      <c r="GM77" s="119"/>
      <c r="GN77" s="119"/>
      <c r="GO77" s="119"/>
      <c r="GP77" s="119"/>
      <c r="GQ77" s="119"/>
      <c r="GR77" s="119"/>
      <c r="GS77" s="119"/>
      <c r="GT77" s="119"/>
      <c r="GU77" s="119"/>
      <c r="GV77" s="119"/>
      <c r="GW77" s="119"/>
      <c r="GX77" s="119"/>
      <c r="GY77" s="119"/>
      <c r="GZ77" s="119"/>
      <c r="HA77" s="119"/>
    </row>
    <row r="78" spans="1:209">
      <c r="A78" s="100">
        <v>45734</v>
      </c>
      <c r="B78" s="101">
        <v>29</v>
      </c>
      <c r="C78" s="101">
        <v>8</v>
      </c>
      <c r="D78" s="101">
        <v>0</v>
      </c>
      <c r="E78" s="101">
        <f>IF(AND(ISNUMBER(B78), ISNUMBER(C78)), B78 * C78 - D78, 0)-27</f>
        <v>205</v>
      </c>
      <c r="F78" s="101">
        <f>SUM(E$2:E78)</f>
        <v>16489</v>
      </c>
      <c r="K78">
        <f>SUBTOTAL(109,Table121416171819202356[Number of employees])</f>
        <v>27</v>
      </c>
      <c r="L78" s="102"/>
      <c r="M78" s="102"/>
      <c r="N78" s="103"/>
      <c r="O78">
        <f>O76+O75+O74+O73+O72</f>
        <v>218.99999999999994</v>
      </c>
      <c r="R78" s="119"/>
      <c r="S78" s="119"/>
      <c r="T78" s="119"/>
      <c r="U78" s="119"/>
      <c r="V78" s="119"/>
      <c r="W78" s="119"/>
      <c r="X78" s="119"/>
      <c r="Z78" s="119"/>
      <c r="AA78" s="119"/>
      <c r="AB78" s="119"/>
      <c r="AC78" s="119"/>
      <c r="AD78" s="119"/>
      <c r="AE78" s="119"/>
      <c r="AF78" s="119"/>
      <c r="AH78" s="119"/>
      <c r="AI78" s="119"/>
      <c r="AJ78" s="119"/>
      <c r="AK78" s="119"/>
      <c r="AL78" s="119"/>
      <c r="AM78" s="119"/>
      <c r="AN78" s="119"/>
      <c r="AP78" s="119"/>
      <c r="AQ78" s="119"/>
      <c r="AR78" s="119"/>
      <c r="AS78" s="119"/>
      <c r="AT78" s="119"/>
      <c r="AU78" s="119"/>
      <c r="AV78" s="119"/>
      <c r="AX78" s="119"/>
      <c r="AY78" s="119"/>
      <c r="AZ78" s="119"/>
      <c r="BA78" s="119"/>
      <c r="BB78" s="119"/>
      <c r="BC78" s="119"/>
      <c r="BD78" s="119"/>
      <c r="BF78" s="119"/>
      <c r="BG78" s="119"/>
      <c r="BH78" s="119"/>
      <c r="BI78" s="119"/>
      <c r="BJ78" s="119"/>
      <c r="BK78" s="119"/>
      <c r="BL78" s="119"/>
      <c r="BM78" s="119"/>
      <c r="BN78" s="119"/>
      <c r="BO78" s="119"/>
      <c r="BP78" s="119"/>
      <c r="BQ78" s="119"/>
      <c r="BR78" s="119"/>
      <c r="BS78" s="119"/>
      <c r="BT78" s="119"/>
      <c r="BU78" s="119"/>
      <c r="BV78" s="119"/>
      <c r="BW78" s="119"/>
      <c r="BX78" s="119"/>
      <c r="BY78" s="119"/>
      <c r="BZ78" s="119"/>
      <c r="CA78" s="119"/>
      <c r="CB78" s="119"/>
      <c r="CC78" s="119"/>
      <c r="CD78" s="119"/>
      <c r="CE78" s="119"/>
      <c r="CF78" s="119"/>
      <c r="CG78" s="119"/>
      <c r="CH78" s="119"/>
      <c r="CI78" s="119"/>
      <c r="CJ78" s="119"/>
      <c r="CK78" s="119"/>
      <c r="CL78" s="119"/>
      <c r="CM78" s="119"/>
      <c r="CN78" s="119"/>
      <c r="CO78" s="119"/>
      <c r="CP78" s="119"/>
      <c r="CQ78" s="119"/>
      <c r="CR78" s="119"/>
      <c r="CS78" s="119"/>
      <c r="CT78" s="119"/>
      <c r="CU78" s="119"/>
      <c r="CV78" s="119"/>
      <c r="CW78" s="119"/>
      <c r="CX78" s="119"/>
      <c r="CY78" s="119"/>
      <c r="CZ78" s="119"/>
      <c r="DA78" s="119"/>
      <c r="DB78" s="119"/>
      <c r="DC78" s="119"/>
      <c r="DD78" s="119"/>
      <c r="DE78" s="119"/>
      <c r="DF78" s="119"/>
      <c r="DG78" s="119"/>
      <c r="DH78" s="119"/>
      <c r="DI78" s="119"/>
      <c r="DJ78" s="119"/>
      <c r="DK78" s="119"/>
      <c r="DL78" s="119"/>
      <c r="DM78" s="119"/>
      <c r="DN78" s="119"/>
      <c r="DO78" s="119"/>
      <c r="DP78" s="119"/>
      <c r="DQ78" s="119"/>
      <c r="DR78" s="119"/>
      <c r="DS78" s="119"/>
      <c r="DT78" s="119"/>
      <c r="DU78" s="119"/>
      <c r="DV78" s="119"/>
      <c r="DW78" s="119"/>
      <c r="DX78" s="119"/>
      <c r="DY78" s="119"/>
      <c r="DZ78" s="119"/>
      <c r="EA78" s="119"/>
      <c r="EB78" s="119"/>
      <c r="EC78" s="119"/>
      <c r="ED78" s="119"/>
      <c r="EE78" s="119"/>
      <c r="EF78" s="119"/>
      <c r="EG78" s="119"/>
      <c r="EH78" s="119"/>
      <c r="EI78" s="119"/>
      <c r="EJ78" s="119"/>
      <c r="EK78" s="119"/>
      <c r="EL78" s="119"/>
      <c r="EM78" s="119"/>
      <c r="EN78" s="119"/>
      <c r="EO78" s="119"/>
      <c r="EP78" s="119"/>
      <c r="EQ78" s="119"/>
      <c r="ER78" s="119"/>
      <c r="ES78" s="119"/>
      <c r="ET78" s="119"/>
      <c r="EU78" s="119"/>
      <c r="EV78" s="119"/>
      <c r="EW78" s="119"/>
      <c r="EX78" s="119"/>
      <c r="EY78" s="119"/>
      <c r="EZ78" s="119"/>
      <c r="FA78" s="119"/>
      <c r="FB78" s="119"/>
      <c r="FC78" s="119"/>
      <c r="FD78" s="119"/>
      <c r="FE78" s="119"/>
      <c r="FF78" s="119"/>
      <c r="FG78" s="119"/>
      <c r="FH78" s="119"/>
      <c r="FI78" s="119"/>
      <c r="FJ78" s="119"/>
      <c r="FK78" s="119"/>
      <c r="FL78" s="119"/>
      <c r="FM78" s="119"/>
      <c r="FN78" s="119"/>
      <c r="FO78" s="119"/>
      <c r="FP78" s="119"/>
      <c r="FQ78" s="119"/>
      <c r="FR78" s="119"/>
      <c r="FS78" s="119"/>
      <c r="FT78" s="119"/>
      <c r="FU78" s="119"/>
      <c r="FV78" s="119"/>
      <c r="FW78" s="119"/>
      <c r="FX78" s="119"/>
      <c r="FY78" s="119"/>
      <c r="FZ78" s="119"/>
      <c r="GA78" s="119"/>
      <c r="GB78" s="119"/>
      <c r="GC78" s="119"/>
      <c r="GD78" s="119"/>
      <c r="GE78" s="119"/>
      <c r="GF78" s="119"/>
      <c r="GG78" s="119"/>
      <c r="GH78" s="119"/>
      <c r="GI78" s="119"/>
      <c r="GJ78" s="119"/>
      <c r="GK78" s="119"/>
      <c r="GL78" s="119"/>
      <c r="GM78" s="119"/>
      <c r="GN78" s="119"/>
      <c r="GO78" s="119"/>
      <c r="GP78" s="119"/>
      <c r="GQ78" s="119"/>
      <c r="GR78" s="119"/>
      <c r="GS78" s="119"/>
      <c r="GT78" s="119"/>
      <c r="GU78" s="119"/>
      <c r="GV78" s="119"/>
      <c r="GW78" s="119"/>
      <c r="GX78" s="119"/>
      <c r="GY78" s="119"/>
      <c r="GZ78" s="119"/>
      <c r="HA78" s="119"/>
    </row>
    <row r="79" spans="1:209">
      <c r="A79" s="100">
        <v>45735</v>
      </c>
      <c r="B79" s="101">
        <v>29</v>
      </c>
      <c r="C79" s="101">
        <v>8</v>
      </c>
      <c r="D79" s="101">
        <v>0</v>
      </c>
      <c r="E79" s="101">
        <f>IF(AND(ISNUMBER(B79), ISNUMBER(C79)), B79 * C79 - D79, 0)-27</f>
        <v>205</v>
      </c>
      <c r="F79" s="101">
        <f>SUM(E$2:E79)</f>
        <v>16694</v>
      </c>
      <c r="J79" s="119"/>
      <c r="K79" s="119"/>
      <c r="L79" s="119"/>
      <c r="M79" s="119"/>
      <c r="N79" s="119"/>
      <c r="O79" s="119"/>
      <c r="P79" s="119"/>
      <c r="R79" s="119"/>
      <c r="S79" s="119"/>
      <c r="T79" s="119"/>
      <c r="U79" s="119"/>
      <c r="V79" s="119"/>
      <c r="W79" s="119"/>
      <c r="X79" s="119"/>
      <c r="Z79" s="119"/>
      <c r="AA79" s="119"/>
      <c r="AB79" s="119"/>
      <c r="AC79" s="119"/>
      <c r="AD79" s="119"/>
      <c r="AE79" s="119"/>
      <c r="AF79" s="119"/>
      <c r="AH79" s="119"/>
      <c r="AI79" s="119"/>
      <c r="AJ79" s="119"/>
      <c r="AK79" s="119"/>
      <c r="AL79" s="119"/>
      <c r="AM79" s="119"/>
      <c r="AN79" s="119"/>
      <c r="AP79" s="119"/>
      <c r="AQ79" s="119"/>
      <c r="AR79" s="119"/>
      <c r="AS79" s="119"/>
      <c r="AT79" s="119"/>
      <c r="AU79" s="119"/>
      <c r="AV79" s="119"/>
      <c r="AX79" s="119"/>
      <c r="AY79" s="119"/>
      <c r="AZ79" s="119"/>
      <c r="BA79" s="119"/>
      <c r="BB79" s="119"/>
      <c r="BC79" s="119"/>
      <c r="BD79" s="119"/>
      <c r="BF79" s="119"/>
      <c r="BG79" s="119"/>
      <c r="BH79" s="119"/>
      <c r="BI79" s="119"/>
      <c r="BJ79" s="119"/>
      <c r="BK79" s="119"/>
      <c r="BL79" s="119"/>
      <c r="BM79" s="119"/>
      <c r="BN79" s="119"/>
      <c r="BO79" s="119"/>
      <c r="BP79" s="119"/>
      <c r="BQ79" s="119"/>
      <c r="BR79" s="119"/>
      <c r="BS79" s="119"/>
      <c r="BT79" s="119"/>
      <c r="BU79" s="119"/>
      <c r="BV79" s="119"/>
      <c r="BW79" s="119"/>
      <c r="BX79" s="119"/>
      <c r="BY79" s="119"/>
      <c r="BZ79" s="119"/>
      <c r="CA79" s="119"/>
      <c r="CB79" s="119"/>
      <c r="CC79" s="119"/>
      <c r="CD79" s="119"/>
      <c r="CE79" s="119"/>
      <c r="CF79" s="119"/>
      <c r="CG79" s="119"/>
      <c r="CH79" s="119"/>
      <c r="CI79" s="119"/>
      <c r="CJ79" s="119"/>
      <c r="CK79" s="119"/>
      <c r="CL79" s="119"/>
      <c r="CM79" s="119"/>
      <c r="CN79" s="119"/>
      <c r="CO79" s="119"/>
      <c r="CP79" s="119"/>
      <c r="CQ79" s="119"/>
      <c r="CR79" s="119"/>
      <c r="CS79" s="119"/>
      <c r="CT79" s="119"/>
      <c r="CU79" s="119"/>
      <c r="CV79" s="119"/>
      <c r="CW79" s="119"/>
      <c r="CX79" s="119"/>
      <c r="CY79" s="119"/>
      <c r="CZ79" s="119"/>
      <c r="DA79" s="119"/>
      <c r="DB79" s="119"/>
      <c r="DC79" s="119"/>
      <c r="DD79" s="119"/>
      <c r="DE79" s="119"/>
      <c r="DF79" s="119"/>
      <c r="DG79" s="119"/>
      <c r="DH79" s="119"/>
      <c r="DI79" s="119"/>
      <c r="DJ79" s="119"/>
      <c r="DK79" s="119"/>
      <c r="DL79" s="119"/>
      <c r="DM79" s="119"/>
      <c r="DN79" s="119"/>
      <c r="DO79" s="119"/>
      <c r="DP79" s="119"/>
      <c r="DQ79" s="119"/>
      <c r="DR79" s="119"/>
      <c r="DS79" s="119"/>
      <c r="DT79" s="119"/>
      <c r="DU79" s="119"/>
      <c r="DV79" s="119"/>
      <c r="DW79" s="119"/>
      <c r="DX79" s="119"/>
      <c r="DY79" s="119"/>
      <c r="DZ79" s="119"/>
      <c r="EA79" s="119"/>
      <c r="EB79" s="119"/>
      <c r="EC79" s="119"/>
      <c r="ED79" s="119"/>
      <c r="EE79" s="119"/>
      <c r="EF79" s="119"/>
      <c r="EG79" s="119"/>
      <c r="EH79" s="119"/>
      <c r="EI79" s="119"/>
      <c r="EJ79" s="119"/>
      <c r="EK79" s="119"/>
      <c r="EL79" s="119"/>
      <c r="EM79" s="119"/>
      <c r="EN79" s="119"/>
      <c r="EO79" s="119"/>
      <c r="EP79" s="119"/>
      <c r="EQ79" s="119"/>
      <c r="ER79" s="119"/>
      <c r="ES79" s="119"/>
      <c r="ET79" s="119"/>
      <c r="EU79" s="119"/>
      <c r="EV79" s="119"/>
      <c r="EW79" s="119"/>
      <c r="EX79" s="119"/>
      <c r="EY79" s="119"/>
      <c r="EZ79" s="119"/>
      <c r="FA79" s="119"/>
      <c r="FB79" s="119"/>
      <c r="FC79" s="119"/>
      <c r="FD79" s="119"/>
      <c r="FE79" s="119"/>
      <c r="FF79" s="119"/>
      <c r="FG79" s="119"/>
      <c r="FH79" s="119"/>
      <c r="FI79" s="119"/>
      <c r="FJ79" s="119"/>
      <c r="FK79" s="119"/>
      <c r="FL79" s="119"/>
      <c r="FM79" s="119"/>
      <c r="FN79" s="119"/>
      <c r="FO79" s="119"/>
      <c r="FP79" s="119"/>
      <c r="FQ79" s="119"/>
      <c r="FR79" s="119"/>
      <c r="FS79" s="119"/>
      <c r="FT79" s="119"/>
      <c r="FU79" s="119"/>
      <c r="FV79" s="119"/>
      <c r="FW79" s="119"/>
      <c r="FX79" s="119"/>
      <c r="FY79" s="119"/>
      <c r="FZ79" s="119"/>
      <c r="GA79" s="119"/>
      <c r="GB79" s="119"/>
      <c r="GC79" s="119"/>
      <c r="GD79" s="119"/>
      <c r="GE79" s="119"/>
      <c r="GF79" s="119"/>
      <c r="GG79" s="119"/>
      <c r="GH79" s="119"/>
      <c r="GI79" s="119"/>
      <c r="GJ79" s="119"/>
      <c r="GK79" s="119"/>
      <c r="GL79" s="119"/>
      <c r="GM79" s="119"/>
      <c r="GN79" s="119"/>
      <c r="GO79" s="119"/>
      <c r="GP79" s="119"/>
      <c r="GQ79" s="119"/>
      <c r="GR79" s="119"/>
      <c r="GS79" s="119"/>
      <c r="GT79" s="119"/>
      <c r="GU79" s="119"/>
      <c r="GV79" s="119"/>
      <c r="GW79" s="119"/>
      <c r="GX79" s="119"/>
      <c r="GY79" s="119"/>
      <c r="GZ79" s="119"/>
      <c r="HA79" s="119"/>
    </row>
    <row r="80" spans="1:209" ht="70">
      <c r="A80" s="100">
        <v>45736</v>
      </c>
      <c r="B80" s="101">
        <v>26</v>
      </c>
      <c r="C80" s="101">
        <v>8</v>
      </c>
      <c r="D80" s="101">
        <v>0</v>
      </c>
      <c r="E80" s="101">
        <f>IF(AND(ISNUMBER(B80), ISNUMBER(C80)), B80 * C80 - D80, 0)-24</f>
        <v>184</v>
      </c>
      <c r="F80" s="101">
        <f>SUM(E$2:E80)</f>
        <v>16878</v>
      </c>
      <c r="J80" s="107" t="s">
        <v>54</v>
      </c>
      <c r="K80" s="107" t="s">
        <v>513</v>
      </c>
      <c r="L80" s="107" t="s">
        <v>509</v>
      </c>
      <c r="M80" s="107" t="s">
        <v>510</v>
      </c>
      <c r="N80" s="107" t="s">
        <v>511</v>
      </c>
      <c r="O80" s="107" t="s">
        <v>512</v>
      </c>
      <c r="R80" s="107" t="s">
        <v>54</v>
      </c>
      <c r="S80" s="107" t="s">
        <v>513</v>
      </c>
      <c r="T80" s="107" t="s">
        <v>509</v>
      </c>
      <c r="U80" s="107" t="s">
        <v>510</v>
      </c>
      <c r="V80" s="107" t="s">
        <v>511</v>
      </c>
      <c r="W80" s="107" t="s">
        <v>512</v>
      </c>
      <c r="Z80" s="107" t="s">
        <v>54</v>
      </c>
      <c r="AA80" s="107" t="s">
        <v>513</v>
      </c>
      <c r="AB80" s="107" t="s">
        <v>509</v>
      </c>
      <c r="AC80" s="107" t="s">
        <v>510</v>
      </c>
      <c r="AD80" s="107" t="s">
        <v>511</v>
      </c>
      <c r="AE80" s="107" t="s">
        <v>512</v>
      </c>
      <c r="AH80" s="107" t="s">
        <v>54</v>
      </c>
      <c r="AI80" s="107" t="s">
        <v>513</v>
      </c>
      <c r="AJ80" s="107" t="s">
        <v>509</v>
      </c>
      <c r="AK80" s="107" t="s">
        <v>510</v>
      </c>
      <c r="AL80" s="107" t="s">
        <v>511</v>
      </c>
      <c r="AM80" s="107" t="s">
        <v>512</v>
      </c>
      <c r="AP80" s="107" t="s">
        <v>54</v>
      </c>
      <c r="AQ80" s="107" t="s">
        <v>513</v>
      </c>
      <c r="AR80" s="107" t="s">
        <v>509</v>
      </c>
      <c r="AS80" s="107" t="s">
        <v>510</v>
      </c>
      <c r="AT80" s="107" t="s">
        <v>511</v>
      </c>
      <c r="AU80" s="107" t="s">
        <v>512</v>
      </c>
      <c r="AX80" s="107" t="s">
        <v>54</v>
      </c>
      <c r="AY80" s="107" t="s">
        <v>513</v>
      </c>
      <c r="AZ80" s="107" t="s">
        <v>509</v>
      </c>
      <c r="BA80" s="107" t="s">
        <v>510</v>
      </c>
      <c r="BB80" s="107" t="s">
        <v>511</v>
      </c>
      <c r="BC80" s="107" t="s">
        <v>512</v>
      </c>
      <c r="BF80" s="107" t="s">
        <v>54</v>
      </c>
      <c r="BG80" s="107" t="s">
        <v>513</v>
      </c>
      <c r="BH80" s="107" t="s">
        <v>509</v>
      </c>
      <c r="BI80" s="107" t="s">
        <v>510</v>
      </c>
      <c r="BJ80" s="107" t="s">
        <v>511</v>
      </c>
      <c r="BK80" s="107" t="s">
        <v>512</v>
      </c>
      <c r="BM80" s="119"/>
      <c r="BN80" s="107" t="s">
        <v>54</v>
      </c>
      <c r="BO80" s="107" t="s">
        <v>513</v>
      </c>
      <c r="BP80" s="107" t="s">
        <v>509</v>
      </c>
      <c r="BQ80" s="107" t="s">
        <v>510</v>
      </c>
      <c r="BR80" s="107" t="s">
        <v>511</v>
      </c>
      <c r="BS80" s="107" t="s">
        <v>512</v>
      </c>
      <c r="BU80" s="119"/>
      <c r="BV80" s="107" t="s">
        <v>54</v>
      </c>
      <c r="BW80" s="107" t="s">
        <v>513</v>
      </c>
      <c r="BX80" s="107" t="s">
        <v>509</v>
      </c>
      <c r="BY80" s="107" t="s">
        <v>510</v>
      </c>
      <c r="BZ80" s="107" t="s">
        <v>511</v>
      </c>
      <c r="CA80" s="107" t="s">
        <v>512</v>
      </c>
      <c r="CC80" s="119"/>
      <c r="CD80" s="107" t="s">
        <v>54</v>
      </c>
      <c r="CE80" s="107" t="s">
        <v>513</v>
      </c>
      <c r="CF80" s="107" t="s">
        <v>509</v>
      </c>
      <c r="CG80" s="107" t="s">
        <v>510</v>
      </c>
      <c r="CH80" s="107" t="s">
        <v>511</v>
      </c>
      <c r="CI80" s="107" t="s">
        <v>512</v>
      </c>
      <c r="CK80" s="119"/>
      <c r="CL80" s="107" t="s">
        <v>54</v>
      </c>
      <c r="CM80" s="107" t="s">
        <v>513</v>
      </c>
      <c r="CN80" s="107" t="s">
        <v>509</v>
      </c>
      <c r="CO80" s="107" t="s">
        <v>510</v>
      </c>
      <c r="CP80" s="107" t="s">
        <v>511</v>
      </c>
      <c r="CQ80" s="107" t="s">
        <v>512</v>
      </c>
      <c r="CS80" s="119"/>
      <c r="CT80" s="107" t="s">
        <v>54</v>
      </c>
      <c r="CU80" s="107" t="s">
        <v>513</v>
      </c>
      <c r="CV80" s="107" t="s">
        <v>509</v>
      </c>
      <c r="CW80" s="107" t="s">
        <v>510</v>
      </c>
      <c r="CX80" s="107" t="s">
        <v>511</v>
      </c>
      <c r="CY80" s="107" t="s">
        <v>512</v>
      </c>
      <c r="DA80" s="119"/>
      <c r="DB80" s="107" t="s">
        <v>54</v>
      </c>
      <c r="DC80" s="107" t="s">
        <v>513</v>
      </c>
      <c r="DD80" s="107" t="s">
        <v>509</v>
      </c>
      <c r="DE80" s="107" t="s">
        <v>510</v>
      </c>
      <c r="DF80" s="107" t="s">
        <v>511</v>
      </c>
      <c r="DG80" s="107" t="s">
        <v>512</v>
      </c>
      <c r="DI80" s="119"/>
      <c r="DJ80" s="107" t="s">
        <v>54</v>
      </c>
      <c r="DK80" s="107" t="s">
        <v>513</v>
      </c>
      <c r="DL80" s="107" t="s">
        <v>509</v>
      </c>
      <c r="DM80" s="107" t="s">
        <v>510</v>
      </c>
      <c r="DN80" s="107" t="s">
        <v>511</v>
      </c>
      <c r="DO80" s="107" t="s">
        <v>512</v>
      </c>
      <c r="DQ80" s="119"/>
      <c r="DR80" s="107" t="s">
        <v>54</v>
      </c>
      <c r="DS80" s="107" t="s">
        <v>513</v>
      </c>
      <c r="DT80" s="107" t="s">
        <v>509</v>
      </c>
      <c r="DU80" s="107" t="s">
        <v>510</v>
      </c>
      <c r="DV80" s="107" t="s">
        <v>511</v>
      </c>
      <c r="DW80" s="107" t="s">
        <v>512</v>
      </c>
      <c r="DY80" s="119"/>
      <c r="DZ80" s="107" t="s">
        <v>54</v>
      </c>
      <c r="EA80" s="107" t="s">
        <v>513</v>
      </c>
      <c r="EB80" s="107" t="s">
        <v>509</v>
      </c>
      <c r="EC80" s="107" t="s">
        <v>510</v>
      </c>
      <c r="ED80" s="107" t="s">
        <v>511</v>
      </c>
      <c r="EE80" s="107" t="s">
        <v>512</v>
      </c>
      <c r="EG80" s="119"/>
      <c r="EH80" s="107" t="s">
        <v>54</v>
      </c>
      <c r="EI80" s="107" t="s">
        <v>513</v>
      </c>
      <c r="EJ80" s="107" t="s">
        <v>509</v>
      </c>
      <c r="EK80" s="107" t="s">
        <v>510</v>
      </c>
      <c r="EL80" s="107" t="s">
        <v>511</v>
      </c>
      <c r="EM80" s="107" t="s">
        <v>512</v>
      </c>
      <c r="EO80" s="119"/>
      <c r="EP80" s="107" t="s">
        <v>54</v>
      </c>
      <c r="EQ80" s="107" t="s">
        <v>513</v>
      </c>
      <c r="ER80" s="107" t="s">
        <v>509</v>
      </c>
      <c r="ES80" s="107" t="s">
        <v>510</v>
      </c>
      <c r="ET80" s="107" t="s">
        <v>511</v>
      </c>
      <c r="EU80" s="107" t="s">
        <v>512</v>
      </c>
      <c r="EW80" s="119"/>
      <c r="EX80" s="107" t="s">
        <v>54</v>
      </c>
      <c r="EY80" s="107" t="s">
        <v>513</v>
      </c>
      <c r="EZ80" s="107" t="s">
        <v>509</v>
      </c>
      <c r="FA80" s="107" t="s">
        <v>510</v>
      </c>
      <c r="FB80" s="107" t="s">
        <v>511</v>
      </c>
      <c r="FC80" s="107" t="s">
        <v>512</v>
      </c>
      <c r="FE80" s="119"/>
      <c r="FF80" s="107" t="s">
        <v>54</v>
      </c>
      <c r="FG80" s="107" t="s">
        <v>513</v>
      </c>
      <c r="FH80" s="107" t="s">
        <v>509</v>
      </c>
      <c r="FI80" s="107" t="s">
        <v>510</v>
      </c>
      <c r="FJ80" s="107" t="s">
        <v>511</v>
      </c>
      <c r="FK80" s="107" t="s">
        <v>512</v>
      </c>
      <c r="FM80" s="119"/>
      <c r="FN80" s="107" t="s">
        <v>54</v>
      </c>
      <c r="FO80" s="107" t="s">
        <v>513</v>
      </c>
      <c r="FP80" s="107" t="s">
        <v>509</v>
      </c>
      <c r="FQ80" s="107" t="s">
        <v>510</v>
      </c>
      <c r="FR80" s="107" t="s">
        <v>511</v>
      </c>
      <c r="FS80" s="107" t="s">
        <v>512</v>
      </c>
      <c r="FU80" s="119"/>
      <c r="FV80" s="107" t="s">
        <v>54</v>
      </c>
      <c r="FW80" s="107" t="s">
        <v>513</v>
      </c>
      <c r="FX80" s="107" t="s">
        <v>509</v>
      </c>
      <c r="FY80" s="107" t="s">
        <v>510</v>
      </c>
      <c r="FZ80" s="107" t="s">
        <v>511</v>
      </c>
      <c r="GA80" s="107" t="s">
        <v>512</v>
      </c>
      <c r="GC80" s="119"/>
      <c r="GD80" s="107" t="s">
        <v>54</v>
      </c>
      <c r="GE80" s="107" t="s">
        <v>513</v>
      </c>
      <c r="GF80" s="107" t="s">
        <v>509</v>
      </c>
      <c r="GG80" s="107" t="s">
        <v>510</v>
      </c>
      <c r="GH80" s="107" t="s">
        <v>511</v>
      </c>
      <c r="GI80" s="107" t="s">
        <v>512</v>
      </c>
      <c r="GK80" s="119"/>
      <c r="GL80" s="107" t="s">
        <v>54</v>
      </c>
      <c r="GM80" s="107" t="s">
        <v>513</v>
      </c>
      <c r="GN80" s="107" t="s">
        <v>509</v>
      </c>
      <c r="GO80" s="107" t="s">
        <v>510</v>
      </c>
      <c r="GP80" s="107" t="s">
        <v>511</v>
      </c>
      <c r="GQ80" s="107" t="s">
        <v>512</v>
      </c>
      <c r="GS80" s="119"/>
      <c r="GT80" s="107" t="s">
        <v>54</v>
      </c>
      <c r="GU80" s="107" t="s">
        <v>513</v>
      </c>
      <c r="GV80" s="107" t="s">
        <v>509</v>
      </c>
      <c r="GW80" s="107" t="s">
        <v>510</v>
      </c>
      <c r="GX80" s="107" t="s">
        <v>511</v>
      </c>
      <c r="GY80" s="107" t="s">
        <v>512</v>
      </c>
      <c r="HA80" s="119"/>
    </row>
    <row r="81" spans="1:209">
      <c r="A81" s="100">
        <v>45737</v>
      </c>
      <c r="B81" s="101">
        <v>10</v>
      </c>
      <c r="C81" s="101">
        <v>8</v>
      </c>
      <c r="D81" s="101">
        <v>0</v>
      </c>
      <c r="E81" s="101">
        <f>IF(AND(ISNUMBER(B81), ISNUMBER(C81)), B81 * C81 - D81, 0)</f>
        <v>80</v>
      </c>
      <c r="F81" s="101">
        <f>SUM(E$2:E81)</f>
        <v>16958</v>
      </c>
      <c r="J81" t="s">
        <v>444</v>
      </c>
      <c r="L81" s="102">
        <v>0.29166666666666669</v>
      </c>
      <c r="M81" s="102">
        <v>0.66666666666666663</v>
      </c>
      <c r="N81" s="103">
        <v>1</v>
      </c>
      <c r="P81" s="108">
        <v>45931</v>
      </c>
      <c r="R81" t="s">
        <v>444</v>
      </c>
      <c r="S81">
        <v>28</v>
      </c>
      <c r="T81" s="102">
        <v>0.29166666666666669</v>
      </c>
      <c r="U81" s="102">
        <v>0.66666666666666663</v>
      </c>
      <c r="V81" s="103">
        <v>1</v>
      </c>
      <c r="W81">
        <f xml:space="preserve"> S81 * ( ((U81 - T81) * 24 ) - V81 )</f>
        <v>223.99999999999994</v>
      </c>
      <c r="X81" s="108" t="s">
        <v>665</v>
      </c>
      <c r="Z81" t="s">
        <v>444</v>
      </c>
      <c r="AA81">
        <v>28</v>
      </c>
      <c r="AB81" s="102">
        <v>0.29166666666666669</v>
      </c>
      <c r="AC81" s="102">
        <v>0.66666666666666663</v>
      </c>
      <c r="AD81" s="103">
        <v>1</v>
      </c>
      <c r="AE81">
        <f xml:space="preserve"> AA81 * ( ((AC81 - AB81) * 24 ) - AD81 )</f>
        <v>223.99999999999994</v>
      </c>
      <c r="AF81" s="108" t="s">
        <v>694</v>
      </c>
      <c r="AH81" t="s">
        <v>444</v>
      </c>
      <c r="AJ81" s="102">
        <v>0.29166666666666669</v>
      </c>
      <c r="AK81" s="102">
        <v>0.66666666666666663</v>
      </c>
      <c r="AL81" s="103">
        <v>1</v>
      </c>
      <c r="AM81">
        <f xml:space="preserve"> AI81 * ( ((AK81 - AJ81) * 24 ) - AL81 )</f>
        <v>0</v>
      </c>
      <c r="AN81" s="108">
        <v>45902</v>
      </c>
      <c r="AP81" t="s">
        <v>444</v>
      </c>
      <c r="AQ81">
        <v>7</v>
      </c>
      <c r="AR81" s="102">
        <v>0.33333333333333331</v>
      </c>
      <c r="AS81" s="102">
        <v>0.70833333333333337</v>
      </c>
      <c r="AT81" s="103">
        <v>1</v>
      </c>
      <c r="AU81">
        <f xml:space="preserve"> AQ81 * ( ((AS81 - AR81) * 24 ) - AT81 )</f>
        <v>56.000000000000014</v>
      </c>
      <c r="AV81" s="108" t="s">
        <v>742</v>
      </c>
      <c r="AX81" t="s">
        <v>444</v>
      </c>
      <c r="AY81">
        <v>29</v>
      </c>
      <c r="AZ81" s="102">
        <v>0.29166666666666669</v>
      </c>
      <c r="BA81" s="102">
        <v>0.66666666666666663</v>
      </c>
      <c r="BB81" s="103">
        <v>1</v>
      </c>
      <c r="BC81">
        <f xml:space="preserve"> AY81 * ( ((BA81 - AZ81) * 24 ) - BB81 )</f>
        <v>231.99999999999994</v>
      </c>
      <c r="BD81" s="108">
        <v>45660</v>
      </c>
      <c r="BF81" t="s">
        <v>444</v>
      </c>
      <c r="BG81">
        <v>2</v>
      </c>
      <c r="BH81" s="102">
        <v>0.375</v>
      </c>
      <c r="BI81" s="102">
        <v>0.625</v>
      </c>
      <c r="BJ81" s="103">
        <v>1</v>
      </c>
      <c r="BK81">
        <f xml:space="preserve"> BG81 * ( ((BI81 - BH81) * 24 ) - BJ81 )</f>
        <v>10</v>
      </c>
      <c r="BL81" s="108">
        <v>45726</v>
      </c>
      <c r="BM81" s="119"/>
      <c r="BN81" t="s">
        <v>444</v>
      </c>
      <c r="BP81" s="102">
        <v>0.375</v>
      </c>
      <c r="BQ81" s="102">
        <v>0.625</v>
      </c>
      <c r="BR81" s="103">
        <v>1</v>
      </c>
      <c r="BS81">
        <f xml:space="preserve"> BO81 * ( ((BQ81 - BP81) * 24 ) - BR81 )</f>
        <v>0</v>
      </c>
      <c r="BT81" s="108">
        <v>45736</v>
      </c>
      <c r="BU81" s="119"/>
      <c r="BV81" t="s">
        <v>444</v>
      </c>
      <c r="BX81" s="102">
        <v>0.375</v>
      </c>
      <c r="BY81" s="102">
        <v>0.625</v>
      </c>
      <c r="BZ81" s="103">
        <v>1</v>
      </c>
      <c r="CA81">
        <f xml:space="preserve"> BW81 * ( ((BY81 - BX81) * 24 ) - BZ81 )</f>
        <v>0</v>
      </c>
      <c r="CB81" s="108" t="s">
        <v>891</v>
      </c>
      <c r="CC81" s="119"/>
      <c r="CD81" t="s">
        <v>444</v>
      </c>
      <c r="CE81">
        <v>11</v>
      </c>
      <c r="CF81" s="102">
        <v>0.29166666666666669</v>
      </c>
      <c r="CG81" s="102">
        <v>0.66666666666666663</v>
      </c>
      <c r="CH81" s="103">
        <v>1</v>
      </c>
      <c r="CI81">
        <f xml:space="preserve"> CE81 * ( ((CG81 - CF81) * 24 ) - CH81 )</f>
        <v>87.999999999999986</v>
      </c>
      <c r="CJ81" s="108">
        <v>45934</v>
      </c>
      <c r="CK81" s="119"/>
      <c r="CL81" t="s">
        <v>444</v>
      </c>
      <c r="CM81">
        <v>25</v>
      </c>
      <c r="CN81" s="102">
        <v>0.29166666666666669</v>
      </c>
      <c r="CO81" s="102">
        <v>0.66666666666666663</v>
      </c>
      <c r="CP81" s="103">
        <v>1</v>
      </c>
      <c r="CQ81">
        <f xml:space="preserve"> CM81 * ( ((CO81 - CN81) * 24 ) - CP81 )</f>
        <v>199.99999999999994</v>
      </c>
      <c r="CR81" s="108" t="s">
        <v>921</v>
      </c>
      <c r="CS81" s="119"/>
      <c r="CT81" t="s">
        <v>444</v>
      </c>
      <c r="CU81">
        <v>23</v>
      </c>
      <c r="CV81" s="102">
        <v>0.29166666666666669</v>
      </c>
      <c r="CW81" s="102">
        <v>0.66666666666666663</v>
      </c>
      <c r="CX81" s="103">
        <v>1</v>
      </c>
      <c r="CY81">
        <f xml:space="preserve"> CU81 * ( ((CW81 - CV81) * 24 ) - CX81 )</f>
        <v>183.99999999999997</v>
      </c>
      <c r="CZ81" s="108" t="s">
        <v>931</v>
      </c>
      <c r="DA81" s="119"/>
      <c r="DB81" t="s">
        <v>444</v>
      </c>
      <c r="DC81">
        <v>22</v>
      </c>
      <c r="DD81" s="102">
        <v>0.29166666666666669</v>
      </c>
      <c r="DE81" s="102">
        <v>0.66666666666666663</v>
      </c>
      <c r="DF81" s="103">
        <v>1</v>
      </c>
      <c r="DG81">
        <f xml:space="preserve"> DC81 * ( ((DE81 - DD81) * 24 ) - DF81 )</f>
        <v>175.99999999999997</v>
      </c>
      <c r="DH81" s="108">
        <v>45935</v>
      </c>
      <c r="DI81" s="119"/>
      <c r="DJ81" t="s">
        <v>444</v>
      </c>
      <c r="DK81">
        <v>22</v>
      </c>
      <c r="DL81" s="102">
        <v>0.29166666666666669</v>
      </c>
      <c r="DM81" s="102">
        <v>0.66666666666666663</v>
      </c>
      <c r="DN81" s="103">
        <v>1</v>
      </c>
      <c r="DO81">
        <f xml:space="preserve"> DK81 * ( ((DM81 - DL81) * 24 ) - DN81 )</f>
        <v>175.99999999999997</v>
      </c>
      <c r="DP81" s="108" t="s">
        <v>1537</v>
      </c>
      <c r="DQ81" s="119"/>
      <c r="DR81" t="s">
        <v>444</v>
      </c>
      <c r="DT81" s="102">
        <v>0.29166666666666669</v>
      </c>
      <c r="DU81" s="102">
        <v>0.66666666666666663</v>
      </c>
      <c r="DV81" s="103">
        <v>1</v>
      </c>
      <c r="DW81">
        <f xml:space="preserve"> DS81 * ( ((DU81 - DT81) * 24 ) - DV81 )</f>
        <v>0</v>
      </c>
      <c r="DX81" s="108" t="s">
        <v>1547</v>
      </c>
      <c r="DY81" s="119"/>
      <c r="DZ81" t="s">
        <v>444</v>
      </c>
      <c r="EB81" s="102">
        <v>0.29166666666666669</v>
      </c>
      <c r="EC81" s="102">
        <v>0.66666666666666663</v>
      </c>
      <c r="ED81" s="103">
        <v>1</v>
      </c>
      <c r="EE81">
        <f xml:space="preserve"> EA81 * ( ((EC81 - EB81) * 24 ) - ED81 )</f>
        <v>0</v>
      </c>
      <c r="EF81" s="108">
        <v>45906</v>
      </c>
      <c r="EG81" s="119"/>
      <c r="EH81" t="s">
        <v>444</v>
      </c>
      <c r="EI81">
        <v>19</v>
      </c>
      <c r="EJ81" s="102">
        <v>0.29166666666666669</v>
      </c>
      <c r="EK81" s="102">
        <v>0.66666666666666663</v>
      </c>
      <c r="EL81" s="103">
        <v>1</v>
      </c>
      <c r="EM81">
        <f xml:space="preserve"> EI81 * ( ((EK81 - EJ81) * 24 ) - EL81 )</f>
        <v>151.99999999999997</v>
      </c>
      <c r="EN81" s="108" t="s">
        <v>1555</v>
      </c>
      <c r="EO81" s="119"/>
      <c r="EP81" t="s">
        <v>444</v>
      </c>
      <c r="EQ81">
        <v>7</v>
      </c>
      <c r="ER81" s="102">
        <v>0.29166666666666669</v>
      </c>
      <c r="ES81" s="102">
        <v>0.66666666666666663</v>
      </c>
      <c r="ET81" s="103">
        <v>1</v>
      </c>
      <c r="EU81">
        <f xml:space="preserve"> EQ81 * ( ((ES81 - ER81) * 24 ) - ET81 )</f>
        <v>55.999999999999986</v>
      </c>
      <c r="EV81" s="108" t="s">
        <v>1565</v>
      </c>
      <c r="EW81" s="119"/>
      <c r="EX81" t="s">
        <v>444</v>
      </c>
      <c r="EY81">
        <v>4</v>
      </c>
      <c r="EZ81" s="102">
        <v>0.29166666666666669</v>
      </c>
      <c r="FA81" s="102">
        <v>0.66666666666666663</v>
      </c>
      <c r="FB81" s="103">
        <v>1</v>
      </c>
      <c r="FC81">
        <f xml:space="preserve"> EY81 * ( ((FA81 - EZ81) * 24 ) - FB81 )</f>
        <v>31.999999999999993</v>
      </c>
      <c r="FD81" s="108">
        <v>45907</v>
      </c>
      <c r="FE81" s="119"/>
      <c r="FF81" t="s">
        <v>444</v>
      </c>
      <c r="FG81">
        <v>5</v>
      </c>
      <c r="FH81" s="102">
        <v>0.29166666666666669</v>
      </c>
      <c r="FI81" s="102">
        <v>0.66666666666666663</v>
      </c>
      <c r="FJ81" s="103">
        <v>1</v>
      </c>
      <c r="FK81">
        <f xml:space="preserve"> FG81 * ( ((FI81 - FH81) * 24 ) - FJ81 )</f>
        <v>39.999999999999993</v>
      </c>
      <c r="FL81" s="108" t="s">
        <v>1573</v>
      </c>
      <c r="FM81" s="119"/>
      <c r="FN81" t="s">
        <v>444</v>
      </c>
      <c r="FO81">
        <v>2</v>
      </c>
      <c r="FP81" s="102">
        <v>0.29166666666666669</v>
      </c>
      <c r="FQ81" s="102">
        <v>0.66666666666666663</v>
      </c>
      <c r="FR81" s="103">
        <v>1</v>
      </c>
      <c r="FS81">
        <f xml:space="preserve"> FO81 * ( ((FQ81 - FP81) * 24 ) - FR81 )</f>
        <v>15.999999999999996</v>
      </c>
      <c r="FT81" s="108" t="s">
        <v>1583</v>
      </c>
      <c r="FU81" s="119"/>
      <c r="FV81" t="s">
        <v>444</v>
      </c>
      <c r="FX81" s="102">
        <v>0.29166666666666669</v>
      </c>
      <c r="FY81" s="102">
        <v>0.66666666666666663</v>
      </c>
      <c r="FZ81" s="103">
        <v>1</v>
      </c>
      <c r="GA81">
        <f xml:space="preserve"> FW81 * ( ((FY81 - FX81) * 24 ) - FZ81 )</f>
        <v>0</v>
      </c>
      <c r="GB81" s="108">
        <v>45877</v>
      </c>
      <c r="GC81" s="119"/>
      <c r="GD81" t="s">
        <v>444</v>
      </c>
      <c r="GF81" s="102">
        <v>0.29166666666666669</v>
      </c>
      <c r="GG81" s="102">
        <v>0.66666666666666663</v>
      </c>
      <c r="GH81" s="103">
        <v>1</v>
      </c>
      <c r="GI81">
        <f xml:space="preserve"> GE81 * ( ((GG81 - GF81) * 24 ) - GH81 )</f>
        <v>0</v>
      </c>
      <c r="GJ81" s="108" t="s">
        <v>1603</v>
      </c>
      <c r="GK81" s="119"/>
      <c r="GL81" t="s">
        <v>444</v>
      </c>
      <c r="GM81">
        <v>1</v>
      </c>
      <c r="GN81" s="102">
        <v>0.22916666666666666</v>
      </c>
      <c r="GO81" s="102">
        <v>0.77083333333333337</v>
      </c>
      <c r="GP81" s="103">
        <v>1</v>
      </c>
      <c r="GQ81">
        <f xml:space="preserve"> GM81 * ( ((GO81 - GN81) * 24 ) - GP81 )</f>
        <v>12.000000000000002</v>
      </c>
      <c r="GR81" s="108" t="s">
        <v>1613</v>
      </c>
      <c r="GS81" s="119"/>
      <c r="GT81" t="s">
        <v>444</v>
      </c>
      <c r="GV81" s="102">
        <v>0.22916666666666666</v>
      </c>
      <c r="GW81" s="102">
        <v>0.77083333333333337</v>
      </c>
      <c r="GX81" s="103">
        <v>1</v>
      </c>
      <c r="GY81">
        <f xml:space="preserve"> GU81 * ( ((GW81 - GV81) * 24 ) - GX81 )</f>
        <v>0</v>
      </c>
      <c r="GZ81" s="108">
        <v>45847</v>
      </c>
      <c r="HA81" s="119"/>
    </row>
    <row r="82" spans="1:209">
      <c r="A82" s="100">
        <v>45738</v>
      </c>
      <c r="B82" s="101">
        <v>16</v>
      </c>
      <c r="C82" s="101">
        <v>8</v>
      </c>
      <c r="D82" s="101">
        <v>0</v>
      </c>
      <c r="E82" s="101">
        <f>IF(AND(ISNUMBER(B82), ISNUMBER(C82)), B82 * C82 - D82, 0)-14</f>
        <v>114</v>
      </c>
      <c r="F82" s="101">
        <f>SUM(E$2:E82)</f>
        <v>17072</v>
      </c>
      <c r="J82" t="s">
        <v>514</v>
      </c>
      <c r="K82">
        <v>9</v>
      </c>
      <c r="L82" s="102">
        <v>0.33333333333333331</v>
      </c>
      <c r="M82" s="102">
        <v>0.70833333333333337</v>
      </c>
      <c r="N82" s="103">
        <v>1</v>
      </c>
      <c r="O82">
        <f xml:space="preserve"> K82 * ( ((M82 - L82) * 24 ) - N82 )</f>
        <v>72.000000000000014</v>
      </c>
      <c r="R82" t="s">
        <v>514</v>
      </c>
      <c r="T82" s="102">
        <v>0.33333333333333331</v>
      </c>
      <c r="U82" s="102">
        <v>0.70833333333333337</v>
      </c>
      <c r="V82" s="103">
        <v>1</v>
      </c>
      <c r="W82">
        <f xml:space="preserve"> S82 * ( ((U82 - T82) * 24 ) - V82 )</f>
        <v>0</v>
      </c>
      <c r="Z82" t="s">
        <v>514</v>
      </c>
      <c r="AB82" s="102">
        <v>0.33333333333333331</v>
      </c>
      <c r="AC82" s="102">
        <v>0.70833333333333337</v>
      </c>
      <c r="AD82" s="103">
        <v>1</v>
      </c>
      <c r="AE82">
        <f xml:space="preserve"> AA82 * ( ((AC82 - AB82) * 24 ) - AD82 )</f>
        <v>0</v>
      </c>
      <c r="AH82" t="s">
        <v>514</v>
      </c>
      <c r="AI82">
        <v>29</v>
      </c>
      <c r="AJ82" s="102">
        <v>0.33333333333333331</v>
      </c>
      <c r="AK82" s="102">
        <v>0.70833333333333337</v>
      </c>
      <c r="AL82" s="103">
        <v>1</v>
      </c>
      <c r="AM82">
        <f xml:space="preserve"> AI82 * ( ((AK82 - AJ82) * 24 ) - AL82 )</f>
        <v>232.00000000000006</v>
      </c>
      <c r="AP82" t="s">
        <v>514</v>
      </c>
      <c r="AQ82">
        <v>18</v>
      </c>
      <c r="AR82" s="102">
        <v>0.29166666666666669</v>
      </c>
      <c r="AS82" s="102">
        <v>0.75</v>
      </c>
      <c r="AT82" s="103">
        <v>1</v>
      </c>
      <c r="AU82">
        <f xml:space="preserve"> AQ82 * ( ((AS82 - AR82) * 24 ) - AT82 )</f>
        <v>180</v>
      </c>
      <c r="AX82" t="s">
        <v>514</v>
      </c>
      <c r="AZ82" s="102">
        <v>0.33333333333333331</v>
      </c>
      <c r="BA82" s="102">
        <v>0.70833333333333337</v>
      </c>
      <c r="BB82" s="103">
        <v>1</v>
      </c>
      <c r="BC82">
        <f xml:space="preserve"> AY82 * ( ((BA82 - AZ82) * 24 ) - BB82 )</f>
        <v>0</v>
      </c>
      <c r="BF82" t="s">
        <v>514</v>
      </c>
      <c r="BG82">
        <v>2</v>
      </c>
      <c r="BH82" s="102">
        <v>0.54166666666666663</v>
      </c>
      <c r="BI82" s="102">
        <v>0.91666666666666663</v>
      </c>
      <c r="BJ82" s="103">
        <v>1</v>
      </c>
      <c r="BK82">
        <f xml:space="preserve"> BG82 * ( ((BI82 - BH82) * 24 ) - BJ82 )</f>
        <v>16</v>
      </c>
      <c r="BM82" s="119"/>
      <c r="BN82" t="s">
        <v>514</v>
      </c>
      <c r="BO82">
        <v>2</v>
      </c>
      <c r="BP82" s="102">
        <v>0.54166666666666663</v>
      </c>
      <c r="BQ82" s="102">
        <v>0.91666666666666663</v>
      </c>
      <c r="BR82" s="103">
        <v>1</v>
      </c>
      <c r="BS82">
        <f xml:space="preserve"> BO82 * ( ((BQ82 - BP82) * 24 ) - BR82 )</f>
        <v>16</v>
      </c>
      <c r="BU82" s="119"/>
      <c r="BV82" t="s">
        <v>514</v>
      </c>
      <c r="BW82">
        <v>0</v>
      </c>
      <c r="BX82" s="102">
        <v>0.54166666666666663</v>
      </c>
      <c r="BY82" s="102">
        <v>0.91666666666666663</v>
      </c>
      <c r="BZ82" s="103">
        <v>1</v>
      </c>
      <c r="CA82">
        <f xml:space="preserve"> BW82 * ( ((BY82 - BX82) * 24 ) - BZ82 )</f>
        <v>0</v>
      </c>
      <c r="CC82" s="119"/>
      <c r="CD82" t="s">
        <v>514</v>
      </c>
      <c r="CE82">
        <v>10</v>
      </c>
      <c r="CF82" s="102">
        <v>0.29166666666666669</v>
      </c>
      <c r="CG82" s="102">
        <v>0.75</v>
      </c>
      <c r="CH82" s="103">
        <v>1</v>
      </c>
      <c r="CI82">
        <f xml:space="preserve"> CE82 * ( ((CG82 - CF82) * 24 ) - CH82 )</f>
        <v>100</v>
      </c>
      <c r="CK82" s="119"/>
      <c r="CL82" t="s">
        <v>514</v>
      </c>
      <c r="CN82" s="102">
        <v>0.29166666666666669</v>
      </c>
      <c r="CO82" s="102">
        <v>0.75</v>
      </c>
      <c r="CP82" s="103">
        <v>1</v>
      </c>
      <c r="CQ82">
        <f xml:space="preserve"> CM82 * ( ((CO82 - CN82) * 24 ) - CP82 )</f>
        <v>0</v>
      </c>
      <c r="CS82" s="119"/>
      <c r="CT82" t="s">
        <v>514</v>
      </c>
      <c r="CV82" s="102">
        <v>0.29166666666666669</v>
      </c>
      <c r="CW82" s="102">
        <v>0.75</v>
      </c>
      <c r="CX82" s="103">
        <v>1</v>
      </c>
      <c r="CY82">
        <f xml:space="preserve"> CU82 * ( ((CW82 - CV82) * 24 ) - CX82 )</f>
        <v>0</v>
      </c>
      <c r="DA82" s="119"/>
      <c r="DB82" t="s">
        <v>514</v>
      </c>
      <c r="DC82">
        <v>1</v>
      </c>
      <c r="DD82" s="102">
        <v>0.29166666666666669</v>
      </c>
      <c r="DE82" s="102">
        <v>0.75</v>
      </c>
      <c r="DF82" s="103">
        <v>1</v>
      </c>
      <c r="DG82">
        <f xml:space="preserve"> DC82 * ( ((DE82 - DD82) * 24 ) - DF82 )</f>
        <v>10</v>
      </c>
      <c r="DI82" s="119"/>
      <c r="DJ82" t="s">
        <v>514</v>
      </c>
      <c r="DL82" s="102">
        <v>0.29166666666666669</v>
      </c>
      <c r="DM82" s="102">
        <v>0.75</v>
      </c>
      <c r="DN82" s="103">
        <v>1</v>
      </c>
      <c r="DO82">
        <f xml:space="preserve"> DK82 * ( ((DM82 - DL82) * 24 ) - DN82 )</f>
        <v>0</v>
      </c>
      <c r="DQ82" s="119"/>
      <c r="DR82" t="s">
        <v>514</v>
      </c>
      <c r="DT82" s="102">
        <v>0.29166666666666669</v>
      </c>
      <c r="DU82" s="102">
        <v>0.75</v>
      </c>
      <c r="DV82" s="103">
        <v>1</v>
      </c>
      <c r="DW82">
        <f xml:space="preserve"> DS82 * ( ((DU82 - DT82) * 24 ) - DV82 )</f>
        <v>0</v>
      </c>
      <c r="DY82" s="119"/>
      <c r="DZ82" t="s">
        <v>514</v>
      </c>
      <c r="EB82" s="102">
        <v>0.29166666666666669</v>
      </c>
      <c r="EC82" s="102">
        <v>0.75</v>
      </c>
      <c r="ED82" s="103">
        <v>1</v>
      </c>
      <c r="EE82">
        <f xml:space="preserve"> EA82 * ( ((EC82 - EB82) * 24 ) - ED82 )</f>
        <v>0</v>
      </c>
      <c r="EG82" s="119"/>
      <c r="EH82" t="s">
        <v>514</v>
      </c>
      <c r="EI82">
        <v>1</v>
      </c>
      <c r="EJ82" s="102">
        <v>0.22916666666666666</v>
      </c>
      <c r="EK82" s="102">
        <v>0.75</v>
      </c>
      <c r="EL82" s="103">
        <v>1</v>
      </c>
      <c r="EM82">
        <f xml:space="preserve"> EI82 * ( ((EK82 - EJ82) * 24 ) - EL82 )</f>
        <v>11.5</v>
      </c>
      <c r="EO82" s="119"/>
      <c r="EP82" t="s">
        <v>514</v>
      </c>
      <c r="EQ82">
        <v>16</v>
      </c>
      <c r="ER82" s="102">
        <v>0.375</v>
      </c>
      <c r="ES82" s="102">
        <v>0.75</v>
      </c>
      <c r="ET82" s="103">
        <v>1</v>
      </c>
      <c r="EU82">
        <f xml:space="preserve"> EQ82 * ( ((ES82 - ER82) * 24 ) - ET82 )</f>
        <v>128</v>
      </c>
      <c r="EW82" s="119"/>
      <c r="EX82" t="s">
        <v>514</v>
      </c>
      <c r="EY82">
        <v>16</v>
      </c>
      <c r="EZ82" s="102">
        <v>0.375</v>
      </c>
      <c r="FA82" s="102">
        <v>0.75</v>
      </c>
      <c r="FB82" s="103">
        <v>1</v>
      </c>
      <c r="FC82">
        <f xml:space="preserve"> EY82 * ( ((FA82 - EZ82) * 24 ) - FB82 )</f>
        <v>128</v>
      </c>
      <c r="FE82" s="119"/>
      <c r="FF82" t="s">
        <v>514</v>
      </c>
      <c r="FG82">
        <v>17</v>
      </c>
      <c r="FH82" s="102">
        <v>0.375</v>
      </c>
      <c r="FI82" s="102">
        <v>0.75</v>
      </c>
      <c r="FJ82" s="103">
        <v>1</v>
      </c>
      <c r="FK82">
        <f xml:space="preserve"> FG82 * ( ((FI82 - FH82) * 24 ) - FJ82 )</f>
        <v>136</v>
      </c>
      <c r="FM82" s="119"/>
      <c r="FN82" t="s">
        <v>514</v>
      </c>
      <c r="FO82">
        <v>16</v>
      </c>
      <c r="FP82" s="102">
        <v>0.375</v>
      </c>
      <c r="FQ82" s="102">
        <v>0.75</v>
      </c>
      <c r="FR82" s="103">
        <v>1</v>
      </c>
      <c r="FS82">
        <f xml:space="preserve"> FO82 * ( ((FQ82 - FP82) * 24 ) - FR82 )</f>
        <v>128</v>
      </c>
      <c r="FU82" s="119"/>
      <c r="FV82" t="s">
        <v>514</v>
      </c>
      <c r="FX82" s="102">
        <v>0.375</v>
      </c>
      <c r="FY82" s="102">
        <v>0.75</v>
      </c>
      <c r="FZ82" s="103">
        <v>1</v>
      </c>
      <c r="GA82">
        <f xml:space="preserve"> FW82 * ( ((FY82 - FX82) * 24 ) - FZ82 )</f>
        <v>0</v>
      </c>
      <c r="GC82" s="119"/>
      <c r="GD82" t="s">
        <v>514</v>
      </c>
      <c r="GF82" s="102">
        <v>0.375</v>
      </c>
      <c r="GG82" s="102">
        <v>0.75</v>
      </c>
      <c r="GH82" s="103">
        <v>1</v>
      </c>
      <c r="GI82">
        <f xml:space="preserve"> GE82 * ( ((GG82 - GF82) * 24 ) - GH82 )</f>
        <v>0</v>
      </c>
      <c r="GK82" s="119"/>
      <c r="GL82" t="s">
        <v>514</v>
      </c>
      <c r="GN82" s="102">
        <v>0.375</v>
      </c>
      <c r="GO82" s="102">
        <v>0.75</v>
      </c>
      <c r="GP82" s="103">
        <v>1</v>
      </c>
      <c r="GQ82">
        <f xml:space="preserve"> GM82 * ( ((GO82 - GN82) * 24 ) - GP82 )</f>
        <v>0</v>
      </c>
      <c r="GS82" s="119"/>
      <c r="GT82" t="s">
        <v>514</v>
      </c>
      <c r="GV82" s="102">
        <v>0.375</v>
      </c>
      <c r="GW82" s="102">
        <v>0.75</v>
      </c>
      <c r="GX82" s="103">
        <v>1</v>
      </c>
      <c r="GY82">
        <f xml:space="preserve"> GU82 * ( ((GW82 - GV82) * 24 ) - GX82 )</f>
        <v>0</v>
      </c>
      <c r="HA82" s="119"/>
    </row>
    <row r="83" spans="1:209">
      <c r="A83" s="100">
        <v>45739</v>
      </c>
      <c r="B83" s="101">
        <v>27</v>
      </c>
      <c r="C83" s="101">
        <v>8</v>
      </c>
      <c r="D83" s="101">
        <v>0</v>
      </c>
      <c r="E83" s="101">
        <f>IF(AND(ISNUMBER(B83), ISNUMBER(C83)), B83 * C83 - D83, 0)-25</f>
        <v>191</v>
      </c>
      <c r="F83" s="101">
        <f>SUM(E$2:E83)</f>
        <v>17263</v>
      </c>
      <c r="J83" t="s">
        <v>515</v>
      </c>
      <c r="L83" s="102">
        <v>0.58333333333333337</v>
      </c>
      <c r="M83" s="102">
        <v>0.95833333333333337</v>
      </c>
      <c r="N83" s="103">
        <v>1</v>
      </c>
      <c r="R83" t="s">
        <v>515</v>
      </c>
      <c r="S83">
        <v>2</v>
      </c>
      <c r="T83" s="102">
        <v>0.58333333333333337</v>
      </c>
      <c r="U83" s="102">
        <v>0.95833333333333337</v>
      </c>
      <c r="V83" s="103">
        <v>1</v>
      </c>
      <c r="W83">
        <f xml:space="preserve"> S83 * ( ((U83 - T83) * 24 ) - V83 )</f>
        <v>16</v>
      </c>
      <c r="Z83" t="s">
        <v>515</v>
      </c>
      <c r="AA83">
        <v>2</v>
      </c>
      <c r="AB83" s="102">
        <v>0.58333333333333337</v>
      </c>
      <c r="AC83" s="102">
        <v>0.95833333333333337</v>
      </c>
      <c r="AD83" s="103">
        <v>1</v>
      </c>
      <c r="AE83">
        <f xml:space="preserve"> AA83 * ( ((AC83 - AB83) * 24 ) - AD83 )</f>
        <v>16</v>
      </c>
      <c r="AH83" t="s">
        <v>515</v>
      </c>
      <c r="AI83">
        <v>2</v>
      </c>
      <c r="AJ83" s="102">
        <v>0.58333333333333337</v>
      </c>
      <c r="AK83" s="102">
        <v>0.95833333333333337</v>
      </c>
      <c r="AL83" s="103">
        <v>1</v>
      </c>
      <c r="AM83">
        <f xml:space="preserve"> AI83 * ( ((AK83 - AJ83) * 24 ) - AL83 )</f>
        <v>16</v>
      </c>
      <c r="AP83" t="s">
        <v>515</v>
      </c>
      <c r="AQ83">
        <v>2</v>
      </c>
      <c r="AR83" s="102">
        <v>0.5</v>
      </c>
      <c r="AS83" s="122">
        <v>0.95833333333333337</v>
      </c>
      <c r="AT83" s="103">
        <v>1</v>
      </c>
      <c r="AU83">
        <f xml:space="preserve"> AQ83 * ( ((AS83 - AR83) * 24 ) - AT83 )</f>
        <v>20</v>
      </c>
      <c r="AX83" t="s">
        <v>515</v>
      </c>
      <c r="AY83">
        <v>2</v>
      </c>
      <c r="AZ83" s="102">
        <v>0.58333333333333337</v>
      </c>
      <c r="BA83" s="102">
        <v>0.95833333333333337</v>
      </c>
      <c r="BB83" s="103">
        <v>1</v>
      </c>
      <c r="BC83">
        <f xml:space="preserve"> AY83 * ( ((BA83 - AZ83) * 24 ) - BB83 )</f>
        <v>16</v>
      </c>
      <c r="BF83" t="s">
        <v>515</v>
      </c>
      <c r="BG83">
        <v>26</v>
      </c>
      <c r="BH83" s="102">
        <v>0.375</v>
      </c>
      <c r="BI83" s="102">
        <v>0.70833333333333337</v>
      </c>
      <c r="BJ83" s="103">
        <v>1</v>
      </c>
      <c r="BK83">
        <f xml:space="preserve"> BG83 * ( ((BI83 - BH83) * 24 ) - BJ83 )</f>
        <v>182</v>
      </c>
      <c r="BM83" s="119"/>
      <c r="BN83" t="s">
        <v>515</v>
      </c>
      <c r="BO83">
        <v>24</v>
      </c>
      <c r="BP83" s="102">
        <v>0.375</v>
      </c>
      <c r="BQ83" s="102">
        <v>0.70833333333333337</v>
      </c>
      <c r="BR83" s="103">
        <v>1</v>
      </c>
      <c r="BS83">
        <f xml:space="preserve"> BO83 * ( ((BQ83 - BP83) * 24 ) - BR83 )</f>
        <v>168</v>
      </c>
      <c r="BU83" s="119"/>
      <c r="BV83" t="s">
        <v>515</v>
      </c>
      <c r="BW83">
        <v>1</v>
      </c>
      <c r="BX83" s="102">
        <v>0.375</v>
      </c>
      <c r="BY83" s="102">
        <v>0.70833333333333337</v>
      </c>
      <c r="BZ83" s="103">
        <v>0</v>
      </c>
      <c r="CA83">
        <f xml:space="preserve"> BW83 * ( ((BY83 - BX83) * 24 ) - BZ83 )</f>
        <v>8</v>
      </c>
      <c r="CB83" t="s">
        <v>892</v>
      </c>
      <c r="CC83" s="119"/>
      <c r="CD83" t="s">
        <v>515</v>
      </c>
      <c r="CE83">
        <v>2</v>
      </c>
      <c r="CF83" s="102">
        <v>0.54166666666666663</v>
      </c>
      <c r="CG83" s="102">
        <v>0.95833333333333337</v>
      </c>
      <c r="CH83" s="103">
        <v>1</v>
      </c>
      <c r="CI83">
        <f xml:space="preserve"> CE83 * ( ((CG83 - CF83) * 24 ) - CH83 )</f>
        <v>18.000000000000004</v>
      </c>
      <c r="CK83" s="119"/>
      <c r="CL83" t="s">
        <v>515</v>
      </c>
      <c r="CM83">
        <v>2</v>
      </c>
      <c r="CN83" s="102">
        <v>0.54166666666666663</v>
      </c>
      <c r="CO83" s="102">
        <v>0.95833333333333337</v>
      </c>
      <c r="CP83" s="103">
        <v>1</v>
      </c>
      <c r="CQ83">
        <f xml:space="preserve"> CM83 * ( ((CO83 - CN83) * 24 ) - CP83 )</f>
        <v>18.000000000000004</v>
      </c>
      <c r="CS83" s="119"/>
      <c r="CT83" t="s">
        <v>515</v>
      </c>
      <c r="CU83">
        <v>2</v>
      </c>
      <c r="CV83" s="102">
        <v>0.54166666666666663</v>
      </c>
      <c r="CW83" s="102">
        <v>0.95833333333333337</v>
      </c>
      <c r="CX83" s="103">
        <v>1</v>
      </c>
      <c r="CY83">
        <f xml:space="preserve"> CU83 * ( ((CW83 - CV83) * 24 ) - CX83 )</f>
        <v>18.000000000000004</v>
      </c>
      <c r="DA83" s="119"/>
      <c r="DB83" t="s">
        <v>515</v>
      </c>
      <c r="DC83">
        <v>2</v>
      </c>
      <c r="DD83" s="102">
        <v>0.54166666666666663</v>
      </c>
      <c r="DE83" s="102">
        <v>0.95833333333333337</v>
      </c>
      <c r="DF83" s="103">
        <v>1</v>
      </c>
      <c r="DG83">
        <f xml:space="preserve"> DC83 * ( ((DE83 - DD83) * 24 ) - DF83 )</f>
        <v>18.000000000000004</v>
      </c>
      <c r="DI83" s="119"/>
      <c r="DJ83" t="s">
        <v>515</v>
      </c>
      <c r="DK83">
        <v>2</v>
      </c>
      <c r="DL83" s="102">
        <v>0.54166666666666663</v>
      </c>
      <c r="DM83" s="102">
        <v>0.95833333333333337</v>
      </c>
      <c r="DN83" s="103">
        <v>1</v>
      </c>
      <c r="DO83">
        <f xml:space="preserve"> DK83 * ( ((DM83 - DL83) * 24 ) - DN83 )</f>
        <v>18.000000000000004</v>
      </c>
      <c r="DQ83" s="119"/>
      <c r="DR83" t="s">
        <v>515</v>
      </c>
      <c r="DT83" s="102">
        <v>0.54166666666666663</v>
      </c>
      <c r="DU83" s="102">
        <v>0.95833333333333337</v>
      </c>
      <c r="DV83" s="103">
        <v>1</v>
      </c>
      <c r="DW83">
        <f xml:space="preserve"> DS83 * ( ((DU83 - DT83) * 24 ) - DV83 )</f>
        <v>0</v>
      </c>
      <c r="DY83" s="119"/>
      <c r="DZ83" t="s">
        <v>515</v>
      </c>
      <c r="EB83" s="102">
        <v>0.54166666666666663</v>
      </c>
      <c r="EC83" s="102">
        <v>0.95833333333333337</v>
      </c>
      <c r="ED83" s="103">
        <v>1</v>
      </c>
      <c r="EE83">
        <f xml:space="preserve"> EA83 * ( ((EC83 - EB83) * 24 ) - ED83 )</f>
        <v>0</v>
      </c>
      <c r="EG83" s="119"/>
      <c r="EH83" t="s">
        <v>515</v>
      </c>
      <c r="EI83">
        <v>1</v>
      </c>
      <c r="EJ83" s="102">
        <v>0.58333333333333337</v>
      </c>
      <c r="EK83" s="102">
        <v>0.95833333333333337</v>
      </c>
      <c r="EL83" s="103">
        <v>1</v>
      </c>
      <c r="EM83">
        <f xml:space="preserve"> EI83 * ( ((EK83 - EJ83) * 24 ) - EL83 )</f>
        <v>8</v>
      </c>
      <c r="EO83" s="119"/>
      <c r="EP83" t="s">
        <v>515</v>
      </c>
      <c r="EQ83">
        <v>2</v>
      </c>
      <c r="ER83" s="102">
        <v>0.45833333333333331</v>
      </c>
      <c r="ES83" s="102">
        <v>0.95833333333333337</v>
      </c>
      <c r="ET83" s="103">
        <v>1</v>
      </c>
      <c r="EU83">
        <f xml:space="preserve"> EQ83 * ( ((ES83 - ER83) * 24 ) - ET83 )</f>
        <v>22</v>
      </c>
      <c r="EW83" s="119"/>
      <c r="EX83" t="s">
        <v>515</v>
      </c>
      <c r="EY83">
        <v>2</v>
      </c>
      <c r="EZ83" s="102">
        <v>0.45833333333333331</v>
      </c>
      <c r="FA83" s="102">
        <v>0.95833333333333337</v>
      </c>
      <c r="FB83" s="103">
        <v>1</v>
      </c>
      <c r="FC83">
        <f xml:space="preserve"> EY83 * ( ((FA83 - EZ83) * 24 ) - FB83 )</f>
        <v>22</v>
      </c>
      <c r="FE83" s="119"/>
      <c r="FF83" t="s">
        <v>515</v>
      </c>
      <c r="FG83">
        <v>2</v>
      </c>
      <c r="FH83" s="102">
        <v>8.3333333333333329E-2</v>
      </c>
      <c r="FI83" s="102">
        <v>0.58333333333333337</v>
      </c>
      <c r="FJ83" s="103">
        <v>1</v>
      </c>
      <c r="FK83">
        <f xml:space="preserve"> FG83 * ( ((FI83 - FH83) * 24 ) - FJ83 )</f>
        <v>22</v>
      </c>
      <c r="FM83" s="119"/>
      <c r="FN83" t="s">
        <v>515</v>
      </c>
      <c r="FO83">
        <v>2</v>
      </c>
      <c r="FP83" s="102">
        <v>0.45833333333333331</v>
      </c>
      <c r="FQ83" s="102">
        <v>0.95833333333333337</v>
      </c>
      <c r="FR83" s="103">
        <v>1</v>
      </c>
      <c r="FS83">
        <f xml:space="preserve"> FO83 * ( ((FQ83 - FP83) * 24 ) - FR83 )</f>
        <v>22</v>
      </c>
      <c r="FU83" s="119"/>
      <c r="FV83" t="s">
        <v>515</v>
      </c>
      <c r="FX83" s="102">
        <v>0.45833333333333331</v>
      </c>
      <c r="FY83" s="102">
        <v>0.95833333333333337</v>
      </c>
      <c r="FZ83" s="103">
        <v>1</v>
      </c>
      <c r="GA83">
        <f xml:space="preserve"> FW83 * ( ((FY83 - FX83) * 24 ) - FZ83 )</f>
        <v>0</v>
      </c>
      <c r="GC83" s="119"/>
      <c r="GD83" t="s">
        <v>515</v>
      </c>
      <c r="GE83">
        <v>25</v>
      </c>
      <c r="GF83" s="102">
        <v>0.25</v>
      </c>
      <c r="GG83" s="102">
        <v>0.75</v>
      </c>
      <c r="GH83" s="103">
        <v>1</v>
      </c>
      <c r="GI83">
        <f xml:space="preserve"> GE83 * ( ((GG83 - GF83) * 24 ) - GH83 )</f>
        <v>275</v>
      </c>
      <c r="GK83" s="119"/>
      <c r="GL83" t="s">
        <v>515</v>
      </c>
      <c r="GM83">
        <v>25</v>
      </c>
      <c r="GN83" s="102">
        <v>0.25</v>
      </c>
      <c r="GO83" s="102">
        <v>0.75</v>
      </c>
      <c r="GP83" s="103">
        <v>1</v>
      </c>
      <c r="GQ83">
        <f xml:space="preserve"> GM83 * ( ((GO83 - GN83) * 24 ) - GP83 )</f>
        <v>275</v>
      </c>
      <c r="GS83" s="119"/>
      <c r="GT83" t="s">
        <v>515</v>
      </c>
      <c r="GV83" s="102">
        <v>0.25</v>
      </c>
      <c r="GW83" s="102">
        <v>0.75</v>
      </c>
      <c r="GX83" s="103">
        <v>1</v>
      </c>
      <c r="GY83">
        <f xml:space="preserve"> GU83 * ( ((GW83 - GV83) * 24 ) - GX83 )</f>
        <v>0</v>
      </c>
      <c r="HA83" s="119"/>
    </row>
    <row r="84" spans="1:209">
      <c r="A84" s="100">
        <v>45740</v>
      </c>
      <c r="B84" s="101">
        <v>29</v>
      </c>
      <c r="C84" s="101">
        <v>8</v>
      </c>
      <c r="D84" s="101">
        <v>0</v>
      </c>
      <c r="E84" s="101">
        <f>IF(AND(ISNUMBER(B84), ISNUMBER(C84)), B84 * C84 - D84, 0)-27</f>
        <v>205</v>
      </c>
      <c r="F84" s="101">
        <f>SUM(E$2:E84)</f>
        <v>17468</v>
      </c>
      <c r="J84" t="s">
        <v>441</v>
      </c>
      <c r="K84">
        <v>1</v>
      </c>
      <c r="L84" s="102">
        <v>0.3125</v>
      </c>
      <c r="M84" s="102">
        <v>0.95833333333333337</v>
      </c>
      <c r="N84" s="103">
        <v>1</v>
      </c>
      <c r="O84">
        <f xml:space="preserve"> K84 * ( ((M84 - L84) * 24 ) - N84 )</f>
        <v>14.5</v>
      </c>
      <c r="R84" t="s">
        <v>441</v>
      </c>
      <c r="S84">
        <v>1</v>
      </c>
      <c r="T84" s="102">
        <v>0.29166666666666669</v>
      </c>
      <c r="U84" s="102">
        <v>0.79166666666666663</v>
      </c>
      <c r="V84" s="103">
        <v>1</v>
      </c>
      <c r="W84">
        <f xml:space="preserve"> S84 * ( ((U84 - T84) * 24 ) - V84 )</f>
        <v>10.999999999999998</v>
      </c>
      <c r="Z84" t="s">
        <v>441</v>
      </c>
      <c r="AA84">
        <v>1</v>
      </c>
      <c r="AB84" s="102">
        <v>0.29166666666666669</v>
      </c>
      <c r="AC84" s="102">
        <v>0.79166666666666663</v>
      </c>
      <c r="AD84" s="103">
        <v>1</v>
      </c>
      <c r="AE84">
        <f xml:space="preserve"> AA84 * ( ((AC84 - AB84) * 24 ) - AD84 )</f>
        <v>10.999999999999998</v>
      </c>
      <c r="AH84" t="s">
        <v>441</v>
      </c>
      <c r="AI84">
        <v>1</v>
      </c>
      <c r="AJ84" s="102">
        <v>0.29166666666666669</v>
      </c>
      <c r="AK84" s="102">
        <v>0.79166666666666663</v>
      </c>
      <c r="AL84" s="103">
        <v>1</v>
      </c>
      <c r="AM84">
        <f xml:space="preserve"> AI84 * ( ((AK84 - AJ84) * 24 ) - AL84 )</f>
        <v>10.999999999999998</v>
      </c>
      <c r="AP84" t="s">
        <v>441</v>
      </c>
      <c r="AQ84">
        <v>1</v>
      </c>
      <c r="AR84" s="102">
        <v>0.29166666666666669</v>
      </c>
      <c r="AS84" s="102">
        <v>0.79166666666666663</v>
      </c>
      <c r="AT84" s="103">
        <v>1</v>
      </c>
      <c r="AU84">
        <f xml:space="preserve"> AQ84 * ( ((AS84 - AR84) * 24 ) - AT84 )</f>
        <v>10.999999999999998</v>
      </c>
      <c r="AX84" t="s">
        <v>441</v>
      </c>
      <c r="AY84">
        <v>1</v>
      </c>
      <c r="AZ84" s="102">
        <v>0.29166666666666669</v>
      </c>
      <c r="BA84" s="102">
        <v>0.79166666666666663</v>
      </c>
      <c r="BB84" s="103">
        <v>1</v>
      </c>
      <c r="BC84">
        <f xml:space="preserve"> AY84 * ( ((BA84 - AZ84) * 24 ) - BB84 )</f>
        <v>10.999999999999998</v>
      </c>
      <c r="BF84" t="s">
        <v>516</v>
      </c>
      <c r="BH84" s="102">
        <v>0.29166666666666669</v>
      </c>
      <c r="BI84" s="102">
        <v>0.79166666666666663</v>
      </c>
      <c r="BJ84" s="103">
        <v>1</v>
      </c>
      <c r="BK84">
        <f xml:space="preserve"> BG84 * ( ((BI84 - BH84) * 24 ) - BJ84 )</f>
        <v>0</v>
      </c>
      <c r="BM84" s="119"/>
      <c r="BN84" t="s">
        <v>441</v>
      </c>
      <c r="BP84" s="102">
        <v>0.29166666666666669</v>
      </c>
      <c r="BQ84" s="102">
        <v>0.79166666666666663</v>
      </c>
      <c r="BR84" s="103">
        <v>1</v>
      </c>
      <c r="BS84">
        <f xml:space="preserve"> BO84 * ( ((BQ84 - BP84) * 24 ) - BR84 )</f>
        <v>0</v>
      </c>
      <c r="BU84" s="119"/>
      <c r="BV84" t="s">
        <v>441</v>
      </c>
      <c r="BW84">
        <v>0</v>
      </c>
      <c r="BX84" s="102">
        <v>0.29166666666666669</v>
      </c>
      <c r="BY84" s="102">
        <v>0.79166666666666663</v>
      </c>
      <c r="BZ84" s="103">
        <v>1</v>
      </c>
      <c r="CA84">
        <f xml:space="preserve"> BW84 * ( ((BY84 - BX84) * 24 ) - BZ84 )</f>
        <v>0</v>
      </c>
      <c r="CC84" s="119"/>
      <c r="CD84" t="s">
        <v>441</v>
      </c>
      <c r="CE84">
        <v>3</v>
      </c>
      <c r="CF84" s="102">
        <v>0.29166666666666669</v>
      </c>
      <c r="CG84" s="102">
        <v>0.91666666666666663</v>
      </c>
      <c r="CH84" s="103">
        <v>1</v>
      </c>
      <c r="CI84">
        <f xml:space="preserve"> CE84 * ( ((CG84 - CF84) * 24 ) - CH84 )</f>
        <v>42</v>
      </c>
      <c r="CK84" s="119"/>
      <c r="CL84" t="s">
        <v>441</v>
      </c>
      <c r="CN84" s="102">
        <v>0.29166666666666669</v>
      </c>
      <c r="CO84" s="102">
        <v>0.79166666666666663</v>
      </c>
      <c r="CP84" s="103">
        <v>1</v>
      </c>
      <c r="CQ84">
        <f xml:space="preserve"> CM84 * ( ((CO84 - CN84) * 24 ) - CP84 )</f>
        <v>0</v>
      </c>
      <c r="CS84" s="119"/>
      <c r="CT84" t="s">
        <v>441</v>
      </c>
      <c r="CV84" s="102">
        <v>0.29166666666666669</v>
      </c>
      <c r="CW84" s="102">
        <v>0.79166666666666663</v>
      </c>
      <c r="CX84" s="103">
        <v>1</v>
      </c>
      <c r="CY84">
        <f xml:space="preserve"> CU84 * ( ((CW84 - CV84) * 24 ) - CX84 )</f>
        <v>0</v>
      </c>
      <c r="DA84" s="119"/>
      <c r="DB84" t="s">
        <v>441</v>
      </c>
      <c r="DC84">
        <v>1</v>
      </c>
      <c r="DD84" s="102">
        <v>0.29166666666666669</v>
      </c>
      <c r="DE84" s="102">
        <v>0.79166666666666663</v>
      </c>
      <c r="DF84" s="103">
        <v>1</v>
      </c>
      <c r="DG84">
        <f xml:space="preserve"> DC84 * ( ((DE84 - DD84) * 24 ) - DF84 )</f>
        <v>10.999999999999998</v>
      </c>
      <c r="DI84" s="119"/>
      <c r="DJ84" t="s">
        <v>441</v>
      </c>
      <c r="DK84">
        <v>1</v>
      </c>
      <c r="DL84" s="102">
        <v>0.29166666666666669</v>
      </c>
      <c r="DM84" s="102">
        <v>0.79166666666666663</v>
      </c>
      <c r="DN84" s="103">
        <v>1</v>
      </c>
      <c r="DO84">
        <f xml:space="preserve"> DK84 * ( ((DM84 - DL84) * 24 ) - DN84 )</f>
        <v>10.999999999999998</v>
      </c>
      <c r="DQ84" s="119"/>
      <c r="DR84" t="s">
        <v>441</v>
      </c>
      <c r="DT84" s="102">
        <v>0.29166666666666669</v>
      </c>
      <c r="DU84" s="102">
        <v>0.79166666666666663</v>
      </c>
      <c r="DV84" s="103">
        <v>1</v>
      </c>
      <c r="DW84">
        <f xml:space="preserve"> DS84 * ( ((DU84 - DT84) * 24 ) - DV84 )</f>
        <v>0</v>
      </c>
      <c r="DY84" s="119"/>
      <c r="DZ84" t="s">
        <v>441</v>
      </c>
      <c r="EB84" s="102">
        <v>0.33333333333333331</v>
      </c>
      <c r="EC84" s="102">
        <v>0.79166666666666663</v>
      </c>
      <c r="ED84" s="103">
        <v>1</v>
      </c>
      <c r="EE84">
        <f xml:space="preserve"> EA84 * ( ((EC84 - EB84) * 24 ) - ED84 )</f>
        <v>0</v>
      </c>
      <c r="EG84" s="119"/>
      <c r="EH84" t="s">
        <v>441</v>
      </c>
      <c r="EI84">
        <v>1</v>
      </c>
      <c r="EJ84" s="102">
        <v>0.45833333333333331</v>
      </c>
      <c r="EK84" s="102">
        <v>0.95833333333333337</v>
      </c>
      <c r="EL84" s="103">
        <v>1</v>
      </c>
      <c r="EM84">
        <f xml:space="preserve"> EI84 * ( ((EK84 - EJ84) * 24 ) - EL84 )</f>
        <v>11</v>
      </c>
      <c r="EO84" s="119"/>
      <c r="EP84" t="s">
        <v>441</v>
      </c>
      <c r="EQ84">
        <v>1</v>
      </c>
      <c r="ER84" s="102">
        <v>0.33333333333333331</v>
      </c>
      <c r="ES84" s="102">
        <v>0.79166666666666663</v>
      </c>
      <c r="ET84" s="103">
        <v>1</v>
      </c>
      <c r="EU84">
        <f xml:space="preserve"> EQ84 * ( ((ES84 - ER84) * 24 ) - ET84 )</f>
        <v>10</v>
      </c>
      <c r="EW84" s="119"/>
      <c r="EX84" t="s">
        <v>441</v>
      </c>
      <c r="EY84">
        <v>1</v>
      </c>
      <c r="EZ84" s="102">
        <v>0.33333333333333331</v>
      </c>
      <c r="FA84" s="102">
        <v>0.79166666666666663</v>
      </c>
      <c r="FB84" s="103">
        <v>1</v>
      </c>
      <c r="FC84">
        <f xml:space="preserve"> EY84 * ( ((FA84 - EZ84) * 24 ) - FB84 )</f>
        <v>10</v>
      </c>
      <c r="FE84" s="119"/>
      <c r="FF84" t="s">
        <v>441</v>
      </c>
      <c r="FG84">
        <v>1</v>
      </c>
      <c r="FH84" s="102">
        <v>0.33333333333333331</v>
      </c>
      <c r="FI84" s="102">
        <v>0.79166666666666663</v>
      </c>
      <c r="FJ84" s="103">
        <v>1</v>
      </c>
      <c r="FK84">
        <f xml:space="preserve"> FG84 * ( ((FI84 - FH84) * 24 ) - FJ84 )</f>
        <v>10</v>
      </c>
      <c r="FM84" s="119"/>
      <c r="FN84" t="s">
        <v>441</v>
      </c>
      <c r="FO84">
        <v>1</v>
      </c>
      <c r="FP84" s="102">
        <v>0.33333333333333331</v>
      </c>
      <c r="FQ84" s="102">
        <v>0.79166666666666663</v>
      </c>
      <c r="FR84" s="103">
        <v>1</v>
      </c>
      <c r="FS84">
        <f xml:space="preserve"> FO84 * ( ((FQ84 - FP84) * 24 ) - FR84 )</f>
        <v>10</v>
      </c>
      <c r="FU84" s="119"/>
      <c r="FV84" t="s">
        <v>441</v>
      </c>
      <c r="FX84" s="102">
        <v>0.33333333333333331</v>
      </c>
      <c r="FY84" s="102">
        <v>0.79166666666666663</v>
      </c>
      <c r="FZ84" s="103">
        <v>1</v>
      </c>
      <c r="GA84">
        <f xml:space="preserve"> FW84 * ( ((FY84 - FX84) * 24 ) - FZ84 )</f>
        <v>0</v>
      </c>
      <c r="GC84" s="119"/>
      <c r="GD84" t="s">
        <v>441</v>
      </c>
      <c r="GE84">
        <v>1</v>
      </c>
      <c r="GF84" s="102">
        <v>0.20833333333333334</v>
      </c>
      <c r="GG84" s="102">
        <v>0.83333333333333337</v>
      </c>
      <c r="GH84" s="103">
        <v>1</v>
      </c>
      <c r="GI84">
        <f xml:space="preserve"> GE84 * ( ((GG84 - GF84) * 24 ) - GH84 )</f>
        <v>14</v>
      </c>
      <c r="GK84" s="119"/>
      <c r="GL84" t="s">
        <v>441</v>
      </c>
      <c r="GM84">
        <v>1</v>
      </c>
      <c r="GN84" s="102">
        <v>0.20833333333333334</v>
      </c>
      <c r="GO84" s="102">
        <v>0.79166666666666663</v>
      </c>
      <c r="GP84" s="103">
        <v>1</v>
      </c>
      <c r="GQ84">
        <f xml:space="preserve"> GM84 * ( ((GO84 - GN84) * 24 ) - GP84 )</f>
        <v>12.999999999999998</v>
      </c>
      <c r="GS84" s="119"/>
      <c r="GT84" t="s">
        <v>441</v>
      </c>
      <c r="GV84" s="102">
        <v>0.20833333333333334</v>
      </c>
      <c r="GW84" s="102">
        <v>0.79166666666666663</v>
      </c>
      <c r="GX84" s="103">
        <v>1</v>
      </c>
      <c r="GY84">
        <f xml:space="preserve"> GU84 * ( ((GW84 - GV84) * 24 ) - GX84 )</f>
        <v>0</v>
      </c>
      <c r="HA84" s="119"/>
    </row>
    <row r="85" spans="1:209">
      <c r="A85" s="100">
        <v>45741</v>
      </c>
      <c r="B85" s="101">
        <v>30</v>
      </c>
      <c r="C85" s="101">
        <v>8</v>
      </c>
      <c r="D85" s="101">
        <v>0</v>
      </c>
      <c r="E85" s="101">
        <f>IF(AND(ISNUMBER(B85), ISNUMBER(C85)), B85 * C85 - D85, 0)-28</f>
        <v>212</v>
      </c>
      <c r="F85" s="101">
        <f>SUM(E$2:E85)</f>
        <v>17680</v>
      </c>
      <c r="K85">
        <f>SUBTOTAL(109,Table121416171819202315[Number of employees])</f>
        <v>10</v>
      </c>
      <c r="L85" s="102"/>
      <c r="M85" s="102"/>
      <c r="N85" s="103"/>
      <c r="O85">
        <f>SUBTOTAL(109,Table121416171819202315[Hours worked])</f>
        <v>86.500000000000014</v>
      </c>
      <c r="S85">
        <f>SUBTOTAL(109,Table121416171819202315222425262728323337[Number of employees])</f>
        <v>31</v>
      </c>
      <c r="T85" s="102"/>
      <c r="U85" s="102"/>
      <c r="V85" s="103"/>
      <c r="W85">
        <f>SUBTOTAL(109,Table121416171819202315222425262728323337[Hours worked])</f>
        <v>250.99999999999994</v>
      </c>
      <c r="AA85">
        <f>SUBTOTAL(109,Table12141617181920231522242526272832333738394021343536424344[Number of employees])</f>
        <v>31</v>
      </c>
      <c r="AB85" s="102"/>
      <c r="AC85" s="102"/>
      <c r="AD85" s="103"/>
      <c r="AE85">
        <f>SUBTOTAL(109,Table12141617181920231522242526272832333738394021343536424344[Hours worked])</f>
        <v>250.99999999999994</v>
      </c>
      <c r="AI85">
        <f>SUBTOTAL(109,Table121416171819202315222425262728323337383940213435364243444549414750545851[Number of employees])</f>
        <v>32</v>
      </c>
      <c r="AJ85" s="102"/>
      <c r="AK85" s="102"/>
      <c r="AL85" s="103"/>
      <c r="AM85">
        <f>SUBTOTAL(109,Table121416171819202315222425262728323337383940213435364243444549414750545851[Hours worked])</f>
        <v>259.00000000000006</v>
      </c>
      <c r="AQ85">
        <f>SUBTOTAL(109,Table1214161718192023152224252627283233373839402134353642434445494147505458515566[Number of employees])</f>
        <v>28</v>
      </c>
      <c r="AR85" s="102"/>
      <c r="AS85" s="102"/>
      <c r="AT85" s="103"/>
      <c r="AU85">
        <f>SUBTOTAL(109,Table1214161718192023152224252627283233373839402134353642434445494147505458515566[Hours worked])</f>
        <v>267</v>
      </c>
      <c r="AY85">
        <f>SUBTOTAL(109,Table1214161718192023152224252627283233373839402134353642434445494147505458515578[Number of employees])</f>
        <v>32</v>
      </c>
      <c r="AZ85" s="102"/>
      <c r="BA85" s="102"/>
      <c r="BB85" s="103"/>
      <c r="BC85">
        <f>SUBTOTAL(109,Table1214161718192023152224252627283233373839402134353642434445494147505458515578[Hours worked])</f>
        <v>258.99999999999994</v>
      </c>
      <c r="BG85">
        <f>SUBTOTAL(109,Table121416171819202315222425262728323337383940213435364243444549414750545851557876777980828486[Number of employees])</f>
        <v>30</v>
      </c>
      <c r="BH85" s="102"/>
      <c r="BI85" s="102"/>
      <c r="BJ85" s="103"/>
      <c r="BK85">
        <f>SUBTOTAL(109,Table121416171819202315222425262728323337383940213435364243444549414750545851557876777980828486[Hours worked])</f>
        <v>208</v>
      </c>
      <c r="BM85" s="119"/>
      <c r="BO85">
        <f>SUBTOTAL(109,Table12141617181920231522242526272832333738394021343536424344454941475054585155787677798082848696[Number of employees])</f>
        <v>26</v>
      </c>
      <c r="BP85" s="102"/>
      <c r="BQ85" s="102"/>
      <c r="BR85" s="103"/>
      <c r="BS85">
        <f>SUBTOTAL(109,Table12141617181920231522242526272832333738394021343536424344454941475054585155787677798082848696[Hours worked])</f>
        <v>184</v>
      </c>
      <c r="BU85" s="119"/>
      <c r="BW85">
        <f>SUBTOTAL(109,Table121416171819202315222425262728323337383940213435364243444549414750545851557876777980828486106[Number of employees])</f>
        <v>1</v>
      </c>
      <c r="BX85" s="102"/>
      <c r="BY85" s="102"/>
      <c r="BZ85" s="103"/>
      <c r="CA85">
        <f>SUBTOTAL(109,Table121416171819202315222425262728323337383940213435364243444549414750545851557876777980828486106[Hours worked])</f>
        <v>8</v>
      </c>
      <c r="CC85" s="119"/>
      <c r="CE85">
        <f>SUBTOTAL(109,Table12141617181920231522242526272832333738394021343536424344454941475054585155109110111113115119120121[Number of employees])</f>
        <v>26</v>
      </c>
      <c r="CF85" s="102"/>
      <c r="CG85" s="102"/>
      <c r="CH85" s="103"/>
      <c r="CI85">
        <f>SUBTOTAL(109,Table12141617181920231522242526272832333738394021343536424344454941475054585155109110111113115119120121[Hours worked])</f>
        <v>248</v>
      </c>
      <c r="CK85" s="119"/>
      <c r="CM85">
        <f>SUBTOTAL(109,Table12141617181920231522242526272832333738394021343536424344454941475054585155109110111113115119120121122123124125126127128129130131[Number of employees])</f>
        <v>27</v>
      </c>
      <c r="CN85" s="102"/>
      <c r="CO85" s="102"/>
      <c r="CP85" s="103"/>
      <c r="CQ85">
        <f>SUBTOTAL(109,Table12141617181920231522242526272832333738394021343536424344454941475054585155109110111113115119120121122123124125126127128129130131[Hours worked])</f>
        <v>217.99999999999994</v>
      </c>
      <c r="CS85" s="119"/>
      <c r="CU85">
        <f>SUBTOTAL(109,Table12141617181920231522242526272832333738394021343536424344454941475054585155109110111113115119120121122123124125126127128129130131132133134135136137138139140141[Number of employees])</f>
        <v>25</v>
      </c>
      <c r="CV85" s="102"/>
      <c r="CW85" s="102"/>
      <c r="CX85" s="103"/>
      <c r="CY85">
        <f>SUBTOTAL(109,Table12141617181920231522242526272832333738394021343536424344454941475054585155109110111113115119120121122123124125126127128129130131132133134135136137138139140141[Hours worked])</f>
        <v>201.99999999999997</v>
      </c>
      <c r="DA85" s="119"/>
      <c r="DC85">
        <f>SUBTOTAL(109,Table12141617181920231522242526272832333738394021343536424344454941475054585155109110111113115119120121122123124125126127128129130131149[Number of employees])</f>
        <v>26</v>
      </c>
      <c r="DD85" s="102"/>
      <c r="DE85" s="102"/>
      <c r="DF85" s="103"/>
      <c r="DG85">
        <f>SUBTOTAL(109,Table12141617181920231522242526272832333738394021343536424344454941475054585155109110111113115119120121122123124125126127128129130131149[Hours worked])</f>
        <v>214.99999999999997</v>
      </c>
      <c r="DI85" s="119"/>
      <c r="DK85">
        <f>SUBTOTAL(109,Table12141617181920231522242526272832333738394021343536424344454941475054585155109110111113115119120121122123124125126127128129130131149159[Number of employees])</f>
        <v>25</v>
      </c>
      <c r="DL85" s="102"/>
      <c r="DM85" s="102"/>
      <c r="DN85" s="103"/>
      <c r="DO85">
        <f>SUBTOTAL(109,Table12141617181920231522242526272832333738394021343536424344454941475054585155109110111113115119120121122123124125126127128129130131149159[Hours worked])</f>
        <v>204.99999999999997</v>
      </c>
      <c r="DQ85" s="119"/>
      <c r="DS85">
        <f>SUBTOTAL(109,Table12141617181920231522242526272832333738394021343536424344454941475054585155109110111113115119120121122123124125126127128129130131149169[Number of employees])</f>
        <v>0</v>
      </c>
      <c r="DT85" s="102"/>
      <c r="DU85" s="102"/>
      <c r="DV85" s="103"/>
      <c r="DW85">
        <f>SUBTOTAL(109,Table12141617181920231522242526272832333738394021343536424344454941475054585155109110111113115119120121122123124125126127128129130131149169[Hours worked])</f>
        <v>0</v>
      </c>
      <c r="DY85" s="119"/>
      <c r="DZ85" s="177"/>
      <c r="EA85" s="177">
        <f>SUBTOTAL(109,Table1214161718192023152224252627283233373839402134353642434445494147505458515510911011111311511912012112231160180181182183184185186187188[Number of employees])</f>
        <v>0</v>
      </c>
      <c r="EB85" s="178"/>
      <c r="EC85" s="178"/>
      <c r="ED85" s="179"/>
      <c r="EE85" s="177">
        <f>SUBTOTAL(109,Table1214161718192023152224252627283233373839402134353642434445494147505458515510911011111311511912012112231160180181182183184185186187188[Hours worked])</f>
        <v>0</v>
      </c>
      <c r="EG85" s="119"/>
      <c r="EI85">
        <f>SUBTOTAL(109,Table1214161718192023152224252627283233373839402134353642434445494147505458515510911011111311511912012112231160180181182183184185186187188198[Number of employees])</f>
        <v>22</v>
      </c>
      <c r="EJ85" s="102"/>
      <c r="EK85" s="102"/>
      <c r="EL85" s="103"/>
      <c r="EM85">
        <f>SUBTOTAL(109,Table1214161718192023152224252627283233373839402134353642434445494147505458515510911011111311511912012112231160180181182183184185186187188198[Hours worked])</f>
        <v>182.49999999999997</v>
      </c>
      <c r="EO85" s="119"/>
      <c r="EQ85">
        <f>SUBTOTAL(109,Table1214161718192023152224252627283233373839402134353642434445494147505458515510911011111311511912012112231160180181182183184185186187188198208[Number of employees])</f>
        <v>26</v>
      </c>
      <c r="ER85" s="102"/>
      <c r="ES85" s="102"/>
      <c r="ET85" s="103"/>
      <c r="EU85">
        <f>SUBTOTAL(109,Table1214161718192023152224252627283233373839402134353642434445494147505458515510911011111311511912012112231160180181182183184185186187188198208[Hours worked])</f>
        <v>216</v>
      </c>
      <c r="EW85" s="119"/>
      <c r="EY85">
        <f>SUBTOTAL(109,Table1214161718192023152224252627283233373839402134353642434445494147505458515510911011111311511912012112231160180181182183184185186187188218[Number of employees])</f>
        <v>23</v>
      </c>
      <c r="EZ85" s="102"/>
      <c r="FA85" s="102"/>
      <c r="FB85" s="103"/>
      <c r="FC85">
        <f>SUBTOTAL(109,Table1214161718192023152224252627283233373839402134353642434445494147505458515510911011111311511912012112231160180181182183184185186187188218[Hours worked])</f>
        <v>192</v>
      </c>
      <c r="FE85" s="119"/>
      <c r="FG85">
        <f>SUBTOTAL(109,Table1214161718192023152224252627283233373839402134353642434445494147505458515510911011111311511912012112231160180181182183184185186187188218237[Number of employees])</f>
        <v>25</v>
      </c>
      <c r="FH85" s="102"/>
      <c r="FI85" s="102"/>
      <c r="FJ85" s="103"/>
      <c r="FK85">
        <f>SUBTOTAL(109,Table1214161718192023152224252627283233373839402134353642434445494147505458515510911011111311511912012112231160180181182183184185186187188218237[Hours worked])</f>
        <v>208</v>
      </c>
      <c r="FM85" s="119"/>
      <c r="FO85">
        <f>SUBTOTAL(109,Table1214161718192023152224252627283233373839402134353642434445494147505458515510911011111311511912012112231160180181182183184185186187188218237247[Number of employees])</f>
        <v>21</v>
      </c>
      <c r="FP85" s="102"/>
      <c r="FQ85" s="102"/>
      <c r="FR85" s="103"/>
      <c r="FS85">
        <f>SUBTOTAL(109,Table1214161718192023152224252627283233373839402134353642434445494147505458515510911011111311511912012112231160180181182183184185186187188218237247[Hours worked])</f>
        <v>176</v>
      </c>
      <c r="FU85" s="119"/>
      <c r="FV85" s="177"/>
      <c r="FW85" s="177">
        <f>SUBTOTAL(109,Table1214161718192023152224252627283233373839402134353642434445494147505458515510911011111311511912012112231160180181182183184185186187188218237247257[Number of employees])</f>
        <v>0</v>
      </c>
      <c r="FX85" s="178"/>
      <c r="FY85" s="178"/>
      <c r="FZ85" s="179"/>
      <c r="GA85" s="177">
        <f>SUBTOTAL(109,Table1214161718192023152224252627283233373839402134353642434445494147505458515510911011111311511912012112231160180181182183184185186187188218237247257[Hours worked])</f>
        <v>0</v>
      </c>
      <c r="GC85" s="119"/>
      <c r="GE85">
        <f>SUBTOTAL(109,Table1214161718192023152224252627283233373839402134353642434445494147505458515510911011111311511912012112231160180181182183184185186187188218237247257267[Number of employees])</f>
        <v>26</v>
      </c>
      <c r="GF85" s="102"/>
      <c r="GG85" s="102"/>
      <c r="GH85" s="103"/>
      <c r="GI85">
        <f>SUBTOTAL(109,Table1214161718192023152224252627283233373839402134353642434445494147505458515510911011111311511912012112231160180181182183184185186187188218237247257267[Hours worked])</f>
        <v>289</v>
      </c>
      <c r="GK85" s="119"/>
      <c r="GM85">
        <f>SUBTOTAL(109,Table1214161718192023152224252627283233373839402134353642434445494147505458515510911011111311511912012112231160180181182183184185186187188218237247257267282[Number of employees])</f>
        <v>27</v>
      </c>
      <c r="GN85" s="102"/>
      <c r="GO85" s="102"/>
      <c r="GP85" s="103"/>
      <c r="GQ85">
        <f>SUBTOTAL(109,Table1214161718192023152224252627283233373839402134353642434445494147505458515510911011111311511912012112231160180181182183184185186187188218237247257267282[Hours worked])</f>
        <v>300</v>
      </c>
      <c r="GS85" s="119"/>
      <c r="GU85">
        <f>SUBTOTAL(109,Table1214161718192023152224252627283233373839402134353642434445494147505458515510911011111311511912012112231160180181182183184185186187188218237247257267282292[Number of employees])</f>
        <v>0</v>
      </c>
      <c r="GV85" s="102"/>
      <c r="GW85" s="102"/>
      <c r="GX85" s="103"/>
      <c r="GY85">
        <f>SUBTOTAL(109,Table1214161718192023152224252627283233373839402134353642434445494147505458515510911011111311511912012112231160180181182183184185186187188218237247257267282292[Hours worked])</f>
        <v>0</v>
      </c>
      <c r="HA85" s="119"/>
    </row>
    <row r="86" spans="1:209">
      <c r="A86" s="100">
        <v>45742</v>
      </c>
      <c r="B86" s="101">
        <v>30</v>
      </c>
      <c r="C86" s="101">
        <v>8</v>
      </c>
      <c r="D86" s="101">
        <v>0</v>
      </c>
      <c r="E86" s="101">
        <f>IF(AND(ISNUMBER(B86), ISNUMBER(C86)), B86 * C86 - D86, 0)-28</f>
        <v>212</v>
      </c>
      <c r="F86" s="101">
        <f>SUM(E$2:E86)</f>
        <v>17892</v>
      </c>
      <c r="J86" s="119"/>
      <c r="K86" s="119"/>
      <c r="L86" s="119"/>
      <c r="M86" s="119"/>
      <c r="N86" s="119"/>
      <c r="O86" s="119"/>
      <c r="P86" s="119"/>
      <c r="R86" s="119"/>
      <c r="S86" s="119"/>
      <c r="T86" s="119"/>
      <c r="U86" s="119"/>
      <c r="V86" s="119"/>
      <c r="W86" s="119"/>
      <c r="X86" s="119"/>
      <c r="Z86" s="119"/>
      <c r="AA86" s="119"/>
      <c r="AB86" s="119"/>
      <c r="AC86" s="119"/>
      <c r="AD86" s="119"/>
      <c r="AE86" s="119"/>
      <c r="AF86" s="119"/>
      <c r="AH86" s="119"/>
      <c r="AI86" s="119"/>
      <c r="AJ86" s="119"/>
      <c r="AK86" s="119"/>
      <c r="AL86" s="119"/>
      <c r="AM86" s="119"/>
      <c r="AN86" s="119"/>
      <c r="AP86" s="119"/>
      <c r="AQ86" s="119"/>
      <c r="AR86" s="119"/>
      <c r="AS86" s="119"/>
      <c r="AT86" s="119"/>
      <c r="AU86" s="119"/>
      <c r="AV86" s="119"/>
      <c r="AX86" s="119"/>
      <c r="AY86" s="119"/>
      <c r="AZ86" s="119"/>
      <c r="BA86" s="119"/>
      <c r="BB86" s="119"/>
      <c r="BC86" s="119"/>
      <c r="BD86" s="119"/>
      <c r="BF86" s="119"/>
      <c r="BG86" s="119"/>
      <c r="BH86" s="119"/>
      <c r="BI86" s="119"/>
      <c r="BJ86" s="119"/>
      <c r="BK86" s="119"/>
      <c r="BL86" s="119"/>
      <c r="BM86" s="119"/>
      <c r="BN86" s="119"/>
      <c r="BO86" s="119"/>
      <c r="BP86" s="119"/>
      <c r="BQ86" s="119"/>
      <c r="BR86" s="119"/>
      <c r="BS86" s="119"/>
      <c r="BT86" s="119"/>
      <c r="BU86" s="119"/>
      <c r="BV86" s="119"/>
      <c r="BW86" s="119"/>
      <c r="BX86" s="119"/>
      <c r="BY86" s="119"/>
      <c r="BZ86" s="119"/>
      <c r="CA86" s="119"/>
      <c r="CB86" s="119"/>
      <c r="CC86" s="119"/>
      <c r="CD86" s="119"/>
      <c r="CE86" s="119"/>
      <c r="CF86" s="119"/>
      <c r="CG86" s="119"/>
      <c r="CH86" s="119"/>
      <c r="CI86" s="119"/>
      <c r="CJ86" s="119"/>
      <c r="CK86" s="119"/>
      <c r="CL86" s="119"/>
      <c r="CM86" s="119"/>
      <c r="CN86" s="119"/>
      <c r="CO86" s="119"/>
      <c r="CP86" s="119"/>
      <c r="CQ86" s="119"/>
      <c r="CR86" s="119"/>
      <c r="CS86" s="119"/>
      <c r="CT86" s="119"/>
      <c r="CU86" s="119"/>
      <c r="CV86" s="119"/>
      <c r="CW86" s="119"/>
      <c r="CX86" s="119"/>
      <c r="CY86" s="119"/>
      <c r="CZ86" s="119"/>
      <c r="DA86" s="119"/>
      <c r="DB86" s="119"/>
      <c r="DC86" s="119"/>
      <c r="DD86" s="119"/>
      <c r="DE86" s="119"/>
      <c r="DF86" s="119"/>
      <c r="DG86" s="119"/>
      <c r="DH86" s="119"/>
      <c r="DI86" s="119"/>
      <c r="DJ86" s="119"/>
      <c r="DK86" s="119"/>
      <c r="DL86" s="119"/>
      <c r="DM86" s="119"/>
      <c r="DN86" s="119"/>
      <c r="DO86" s="119"/>
      <c r="DP86" s="119"/>
      <c r="DQ86" s="119"/>
      <c r="DR86" s="119"/>
      <c r="DS86" s="119"/>
      <c r="DT86" s="119"/>
      <c r="DU86" s="119"/>
      <c r="DV86" s="119"/>
      <c r="DW86" s="119"/>
      <c r="DX86" s="119"/>
      <c r="DY86" s="119"/>
      <c r="DZ86" s="119"/>
      <c r="EA86" s="119"/>
      <c r="EB86" s="119"/>
      <c r="EC86" s="119"/>
      <c r="ED86" s="119"/>
      <c r="EE86" s="119"/>
      <c r="EF86" s="119"/>
      <c r="EG86" s="119"/>
      <c r="EH86" s="119"/>
      <c r="EI86" s="119"/>
      <c r="EJ86" s="119"/>
      <c r="EK86" s="119"/>
      <c r="EL86" s="119"/>
      <c r="EM86" s="119"/>
      <c r="EN86" s="119"/>
      <c r="EO86" s="119"/>
      <c r="EP86" s="119"/>
      <c r="EQ86" s="119"/>
      <c r="ER86" s="119"/>
      <c r="ES86" s="119"/>
      <c r="ET86" s="119"/>
      <c r="EU86" s="119"/>
      <c r="EV86" s="119"/>
      <c r="EW86" s="119"/>
      <c r="EX86" s="119"/>
      <c r="EY86" s="119"/>
      <c r="EZ86" s="119"/>
      <c r="FA86" s="119"/>
      <c r="FB86" s="119"/>
      <c r="FC86" s="119"/>
      <c r="FD86" s="119"/>
      <c r="FE86" s="119"/>
      <c r="FF86" s="119"/>
      <c r="FG86" s="119"/>
      <c r="FH86" s="119"/>
      <c r="FI86" s="119"/>
      <c r="FJ86" s="119"/>
      <c r="FK86" s="119"/>
      <c r="FL86" s="119"/>
      <c r="FM86" s="119"/>
      <c r="FN86" s="119"/>
      <c r="FO86" s="119"/>
      <c r="FP86" s="119"/>
      <c r="FQ86" s="119"/>
      <c r="FR86" s="119"/>
      <c r="FS86" s="119"/>
      <c r="FT86" s="119"/>
      <c r="FU86" s="119"/>
      <c r="FV86" s="119"/>
      <c r="FW86" s="119"/>
      <c r="FX86" s="119"/>
      <c r="FY86" s="119"/>
      <c r="FZ86" s="119"/>
      <c r="GA86" s="119"/>
      <c r="GB86" s="119"/>
      <c r="GC86" s="119"/>
      <c r="GD86" s="119"/>
      <c r="GE86" s="119"/>
      <c r="GF86" s="119"/>
      <c r="GG86" s="119"/>
      <c r="GH86" s="119"/>
      <c r="GI86" s="119"/>
      <c r="GJ86" s="119"/>
      <c r="GK86" s="119"/>
      <c r="GL86" s="119"/>
      <c r="GM86" s="119"/>
      <c r="GN86" s="119"/>
      <c r="GO86" s="119"/>
      <c r="GP86" s="119"/>
      <c r="GQ86" s="119"/>
      <c r="GR86" s="119"/>
      <c r="GS86" s="119"/>
      <c r="GT86" s="119"/>
      <c r="GU86" s="119"/>
      <c r="GV86" s="119"/>
      <c r="GW86" s="119"/>
      <c r="GX86" s="119"/>
      <c r="GY86" s="119"/>
      <c r="GZ86" s="119"/>
      <c r="HA86" s="119"/>
    </row>
    <row r="87" spans="1:209">
      <c r="A87" s="100">
        <v>45743</v>
      </c>
      <c r="B87" s="101">
        <v>30</v>
      </c>
      <c r="C87" s="101">
        <v>8</v>
      </c>
      <c r="D87" s="101">
        <v>0</v>
      </c>
      <c r="E87" s="101">
        <f>IF(AND(ISNUMBER(B87),ISNUMBER(C87)),B87*C87-D87,0)-28</f>
        <v>212</v>
      </c>
      <c r="F87" s="101">
        <f>SUM(E$2:E87)</f>
        <v>18104</v>
      </c>
    </row>
    <row r="88" spans="1:209">
      <c r="A88" s="100">
        <v>45744</v>
      </c>
      <c r="B88" s="101">
        <v>10</v>
      </c>
      <c r="C88" s="101">
        <v>8</v>
      </c>
      <c r="D88" s="101">
        <v>0</v>
      </c>
      <c r="E88" s="101">
        <f>IF(AND(ISNUMBER(B88), ISNUMBER(C88)), B88 * C88 - D88, 0)</f>
        <v>80</v>
      </c>
      <c r="F88" s="101">
        <f>SUM(E$2:E88)</f>
        <v>18184</v>
      </c>
    </row>
    <row r="89" spans="1:209">
      <c r="A89" s="100">
        <v>45745</v>
      </c>
      <c r="B89" s="101">
        <v>16</v>
      </c>
      <c r="C89" s="101">
        <v>8</v>
      </c>
      <c r="D89" s="101">
        <v>0</v>
      </c>
      <c r="E89" s="101">
        <f>IF(AND(ISNUMBER(B89), ISNUMBER(C89)), B89 * C89 - D89, 0)-14</f>
        <v>114</v>
      </c>
      <c r="F89" s="101">
        <f>SUM(E$2:E89)</f>
        <v>18298</v>
      </c>
    </row>
    <row r="90" spans="1:209">
      <c r="A90" s="100">
        <v>45746</v>
      </c>
      <c r="B90" s="101">
        <v>1</v>
      </c>
      <c r="C90" s="101">
        <v>8</v>
      </c>
      <c r="D90" s="101">
        <v>0</v>
      </c>
      <c r="E90" s="101">
        <f>IF(AND(ISNUMBER(B90), ISNUMBER(C90)), B90 * C90 - D90, 0)</f>
        <v>8</v>
      </c>
      <c r="F90" s="101">
        <f>SUM(E$2:E90)</f>
        <v>18306</v>
      </c>
    </row>
    <row r="91" spans="1:209">
      <c r="A91" s="100">
        <v>45747</v>
      </c>
      <c r="B91" s="101">
        <v>2</v>
      </c>
      <c r="C91" s="101">
        <v>8</v>
      </c>
      <c r="D91" s="101">
        <v>0</v>
      </c>
      <c r="E91" s="101">
        <f>IF(AND(ISNUMBER(B91), ISNUMBER(C91)), B91 * C91 - D91, 0)</f>
        <v>16</v>
      </c>
      <c r="F91" s="101">
        <f>SUM(E$2:E91)</f>
        <v>18322</v>
      </c>
    </row>
    <row r="92" spans="1:209">
      <c r="A92" s="100">
        <v>45748</v>
      </c>
      <c r="B92" s="101">
        <v>3</v>
      </c>
      <c r="C92" s="101">
        <v>8</v>
      </c>
      <c r="D92" s="101">
        <v>0</v>
      </c>
      <c r="E92" s="101">
        <f>IF(AND(ISNUMBER(B92), ISNUMBER(C92)), B92 * C92 - D92, 0)</f>
        <v>24</v>
      </c>
      <c r="F92" s="101">
        <f>SUM(E$2:E92)</f>
        <v>18346</v>
      </c>
    </row>
    <row r="93" spans="1:209">
      <c r="A93" s="100">
        <v>45749</v>
      </c>
      <c r="B93" s="101">
        <v>2</v>
      </c>
      <c r="C93" s="101">
        <v>8</v>
      </c>
      <c r="D93" s="101">
        <v>0</v>
      </c>
      <c r="E93" s="101">
        <f>IF(AND(ISNUMBER(B93), ISNUMBER(C93)), B93 * C93 - D93, 0)</f>
        <v>16</v>
      </c>
      <c r="F93" s="101">
        <f>SUM(E$2:E93)</f>
        <v>18362</v>
      </c>
    </row>
    <row r="94" spans="1:209">
      <c r="A94" s="100">
        <v>45750</v>
      </c>
      <c r="B94" s="101">
        <v>26</v>
      </c>
      <c r="C94" s="101">
        <v>8</v>
      </c>
      <c r="D94" s="101">
        <v>0</v>
      </c>
      <c r="E94" s="101">
        <f>IF(AND(ISNUMBER(B94), ISNUMBER(C94)), B94 * C94 - D94, 0)+44</f>
        <v>252</v>
      </c>
      <c r="F94" s="101">
        <f>SUM(E$2:E94)</f>
        <v>18614</v>
      </c>
    </row>
    <row r="95" spans="1:209">
      <c r="A95" s="143">
        <v>45751</v>
      </c>
      <c r="B95" s="144">
        <v>0</v>
      </c>
      <c r="C95" s="144">
        <v>0</v>
      </c>
      <c r="D95" s="144">
        <v>0</v>
      </c>
      <c r="E95" s="144">
        <f>IF(AND(ISNUMBER(B95), ISNUMBER(C95)), B95 * C95 - D95, 0)</f>
        <v>0</v>
      </c>
      <c r="F95" s="144">
        <f>SUM(E$2:E95)</f>
        <v>18614</v>
      </c>
    </row>
    <row r="96" spans="1:209">
      <c r="A96" s="100">
        <v>45752</v>
      </c>
      <c r="B96" s="101">
        <v>23</v>
      </c>
      <c r="C96" s="101">
        <v>8</v>
      </c>
      <c r="D96" s="101">
        <v>0</v>
      </c>
      <c r="E96" s="101">
        <f>IF(AND(ISNUMBER(B96), ISNUMBER(C96)), B96 * C96 - D96, 0)+44</f>
        <v>228</v>
      </c>
      <c r="F96" s="101">
        <f>SUM(E$2:E96)</f>
        <v>18842</v>
      </c>
    </row>
    <row r="97" spans="1:6">
      <c r="A97" s="100">
        <v>45753</v>
      </c>
      <c r="B97" s="101">
        <v>27</v>
      </c>
      <c r="C97" s="101">
        <v>8</v>
      </c>
      <c r="D97" s="101">
        <v>0</v>
      </c>
      <c r="E97" s="101">
        <f>IF(AND(ISNUMBER(B97), ISNUMBER(C97)), B97 * C97 - D97, 0)+44</f>
        <v>260</v>
      </c>
      <c r="F97" s="101">
        <f>SUM(E$2:E97)</f>
        <v>19102</v>
      </c>
    </row>
    <row r="98" spans="1:6">
      <c r="A98" s="100">
        <v>45754</v>
      </c>
      <c r="B98" s="101">
        <v>27</v>
      </c>
      <c r="C98" s="101">
        <v>8</v>
      </c>
      <c r="D98" s="101">
        <v>0</v>
      </c>
      <c r="E98" s="101">
        <f>IF(AND(ISNUMBER(B98), ISNUMBER(C98)), B98 * C98 - D98, 0)+44</f>
        <v>260</v>
      </c>
      <c r="F98" s="101">
        <f>SUM(E$2:E98)</f>
        <v>19362</v>
      </c>
    </row>
    <row r="99" spans="1:6">
      <c r="A99" s="100">
        <v>45755</v>
      </c>
      <c r="B99" s="101">
        <v>27</v>
      </c>
      <c r="C99" s="101">
        <v>8</v>
      </c>
      <c r="D99" s="101">
        <v>0</v>
      </c>
      <c r="E99" s="101">
        <f>IF(AND(ISNUMBER(B99), ISNUMBER(C99)), B99 * C99 - D99, 0)+42</f>
        <v>258</v>
      </c>
      <c r="F99" s="101">
        <f>SUM(E$2:E99)</f>
        <v>19620</v>
      </c>
    </row>
    <row r="100" spans="1:6">
      <c r="A100" s="100">
        <v>45756</v>
      </c>
      <c r="B100" s="101">
        <v>27</v>
      </c>
      <c r="C100" s="101">
        <v>8</v>
      </c>
      <c r="D100" s="101">
        <v>0</v>
      </c>
      <c r="E100" s="101">
        <f>IF(AND(ISNUMBER(B100), ISNUMBER(C100)), B100 * C100 - D100, 0)+42</f>
        <v>258</v>
      </c>
      <c r="F100" s="101">
        <f>SUM(E$2:E100)</f>
        <v>19878</v>
      </c>
    </row>
    <row r="101" spans="1:6">
      <c r="A101" s="100">
        <v>45757</v>
      </c>
      <c r="B101" s="101">
        <v>26</v>
      </c>
      <c r="C101" s="101">
        <v>8</v>
      </c>
      <c r="D101" s="101">
        <v>0</v>
      </c>
      <c r="E101" s="101">
        <f>IF(AND(ISNUMBER(B101), ISNUMBER(C101)), B101 * C101 - D101, 0)+40</f>
        <v>248</v>
      </c>
      <c r="F101" s="101">
        <f>SUM(E$2:E101)</f>
        <v>20126</v>
      </c>
    </row>
    <row r="102" spans="1:6">
      <c r="A102" s="100">
        <v>45758</v>
      </c>
      <c r="B102" s="101">
        <v>2</v>
      </c>
      <c r="C102" s="101">
        <v>10</v>
      </c>
      <c r="D102" s="101">
        <v>0</v>
      </c>
      <c r="E102" s="101">
        <f>IF(AND(ISNUMBER(B102), ISNUMBER(C102)), B102 * C102 - D102, 0)</f>
        <v>20</v>
      </c>
      <c r="F102" s="101">
        <f>SUM(E$2:E102)</f>
        <v>20146</v>
      </c>
    </row>
    <row r="103" spans="1:6">
      <c r="A103" s="100">
        <v>45759</v>
      </c>
      <c r="B103" s="101">
        <v>26</v>
      </c>
      <c r="C103" s="101">
        <v>8</v>
      </c>
      <c r="D103" s="101">
        <v>0</v>
      </c>
      <c r="E103" s="101">
        <f>IF(AND(ISNUMBER(B103), ISNUMBER(C103)), B103 * C103 - D103, 0)+22</f>
        <v>230</v>
      </c>
      <c r="F103" s="101">
        <f>SUM(E$2:E103)</f>
        <v>20376</v>
      </c>
    </row>
    <row r="104" spans="1:6">
      <c r="A104" s="100">
        <v>45760</v>
      </c>
      <c r="B104" s="101">
        <v>25</v>
      </c>
      <c r="C104" s="101">
        <v>8</v>
      </c>
      <c r="D104" s="101">
        <v>0</v>
      </c>
      <c r="E104" s="101">
        <f>IF(AND(ISNUMBER(B104), ISNUMBER(C104)), B104 * C104 - D104, 0)+18</f>
        <v>218</v>
      </c>
      <c r="F104" s="101">
        <f>SUM(E$2:E104)</f>
        <v>20594</v>
      </c>
    </row>
    <row r="105" spans="1:6">
      <c r="A105" s="100">
        <v>45761</v>
      </c>
      <c r="B105" s="101">
        <v>26</v>
      </c>
      <c r="C105" s="101">
        <v>8</v>
      </c>
      <c r="D105" s="101">
        <v>0</v>
      </c>
      <c r="E105" s="101">
        <f>IF(AND(ISNUMBER(B105), ISNUMBER(C105)), B105 * C105 - D105, 0)+12</f>
        <v>220</v>
      </c>
      <c r="F105" s="101">
        <f>SUM(E$2:E105)</f>
        <v>20814</v>
      </c>
    </row>
    <row r="106" spans="1:6">
      <c r="A106" s="100">
        <v>45762</v>
      </c>
      <c r="B106" s="101">
        <v>27</v>
      </c>
      <c r="C106" s="101">
        <v>8</v>
      </c>
      <c r="D106" s="101">
        <v>0</v>
      </c>
      <c r="E106" s="101">
        <f>IF(AND(ISNUMBER(B106), ISNUMBER(C106)), B106 * C106 - D106, 0)+36</f>
        <v>252</v>
      </c>
      <c r="F106" s="101">
        <f>SUM(E$2:E106)</f>
        <v>21066</v>
      </c>
    </row>
    <row r="107" spans="1:6">
      <c r="A107" s="100">
        <v>45763</v>
      </c>
      <c r="B107" s="101">
        <v>27</v>
      </c>
      <c r="C107" s="101">
        <v>8</v>
      </c>
      <c r="D107" s="101">
        <v>0</v>
      </c>
      <c r="E107" s="101">
        <f>IF(AND(ISNUMBER(B107), ISNUMBER(C107)), B107 * C107 - D107, 0)+38</f>
        <v>254</v>
      </c>
      <c r="F107" s="101">
        <f>SUM(E$2:E107)</f>
        <v>21320</v>
      </c>
    </row>
    <row r="108" spans="1:6">
      <c r="A108" s="100">
        <v>45764</v>
      </c>
      <c r="B108" s="101">
        <v>27</v>
      </c>
      <c r="C108" s="101">
        <v>8</v>
      </c>
      <c r="D108" s="101">
        <v>0</v>
      </c>
      <c r="E108" s="101">
        <f>IF(AND(ISNUMBER(B108), ISNUMBER(C108)), B108 * C108 - D108, 0)+36</f>
        <v>252</v>
      </c>
      <c r="F108" s="101">
        <f>SUM(E$2:E108)</f>
        <v>21572</v>
      </c>
    </row>
    <row r="109" spans="1:6">
      <c r="A109" s="100">
        <v>45765</v>
      </c>
      <c r="B109" s="101">
        <v>2</v>
      </c>
      <c r="C109" s="101">
        <v>8</v>
      </c>
      <c r="D109" s="101">
        <v>0</v>
      </c>
      <c r="E109" s="101">
        <f>IF(AND(ISNUMBER(B109), ISNUMBER(C109)), B109 * C109 - D109, 0)</f>
        <v>16</v>
      </c>
      <c r="F109" s="101">
        <f>SUM(E$2:E109)</f>
        <v>21588</v>
      </c>
    </row>
    <row r="110" spans="1:6">
      <c r="A110" s="100">
        <v>45766</v>
      </c>
      <c r="B110" s="101">
        <v>24</v>
      </c>
      <c r="C110" s="101">
        <v>8</v>
      </c>
      <c r="D110" s="101">
        <v>0</v>
      </c>
      <c r="E110" s="101">
        <f>IF(AND(ISNUMBER(B110), ISNUMBER(C110)), B110 * C110 - D110, 0)+2</f>
        <v>194</v>
      </c>
      <c r="F110" s="101">
        <f>SUM(E$2:E110)</f>
        <v>21782</v>
      </c>
    </row>
    <row r="111" spans="1:6">
      <c r="A111" s="100">
        <v>45767</v>
      </c>
      <c r="B111" s="101">
        <v>27</v>
      </c>
      <c r="C111" s="101">
        <v>8</v>
      </c>
      <c r="D111" s="101">
        <v>0</v>
      </c>
      <c r="E111" s="101">
        <f>IF(AND(ISNUMBER(B111), ISNUMBER(C111)), B111 * C111 - D111, 0)+2</f>
        <v>218</v>
      </c>
      <c r="F111" s="101">
        <f>SUM(E$2:E111)</f>
        <v>22000</v>
      </c>
    </row>
    <row r="112" spans="1:6">
      <c r="A112" s="100">
        <v>45768</v>
      </c>
      <c r="B112" s="101">
        <v>26</v>
      </c>
      <c r="C112" s="101">
        <v>8</v>
      </c>
      <c r="D112" s="101">
        <v>0</v>
      </c>
      <c r="E112" s="101">
        <f>IF(AND(ISNUMBER(B112), ISNUMBER(C112)), B112 * C112 - D112, 0)+2</f>
        <v>210</v>
      </c>
      <c r="F112" s="101">
        <f>SUM(E$2:E112)</f>
        <v>22210</v>
      </c>
    </row>
    <row r="113" spans="1:6">
      <c r="A113" s="100">
        <v>45769</v>
      </c>
      <c r="B113" s="101">
        <v>27</v>
      </c>
      <c r="C113" s="101">
        <v>8</v>
      </c>
      <c r="D113" s="101">
        <v>0</v>
      </c>
      <c r="E113" s="101">
        <f>IF(AND(ISNUMBER(B113), ISNUMBER(C113)), B113 * C113 - D113, 0)+6</f>
        <v>222</v>
      </c>
      <c r="F113" s="101">
        <f>SUM(E$2:E113)</f>
        <v>22432</v>
      </c>
    </row>
    <row r="114" spans="1:6">
      <c r="A114" s="100">
        <v>45770</v>
      </c>
      <c r="B114" s="101">
        <v>27</v>
      </c>
      <c r="C114" s="101">
        <v>8</v>
      </c>
      <c r="D114" s="101">
        <v>0</v>
      </c>
      <c r="E114" s="101">
        <f>IF(AND(ISNUMBER(B114), ISNUMBER(C114)), B114 * C114 - D114, 0)+5</f>
        <v>221</v>
      </c>
      <c r="F114" s="101">
        <f>SUM(E$2:E114)</f>
        <v>22653</v>
      </c>
    </row>
    <row r="115" spans="1:6">
      <c r="A115" s="100">
        <v>45771</v>
      </c>
      <c r="B115" s="101">
        <v>26</v>
      </c>
      <c r="C115" s="101">
        <v>8</v>
      </c>
      <c r="D115" s="101">
        <v>0</v>
      </c>
      <c r="E115" s="101">
        <f>IF(AND(ISNUMBER(B115), ISNUMBER(C115)), B115 * C115 - D115, 0)+15</f>
        <v>223</v>
      </c>
      <c r="F115" s="101">
        <f>SUM(E$2:E115)</f>
        <v>22876</v>
      </c>
    </row>
    <row r="116" spans="1:6">
      <c r="A116" s="100">
        <v>45772</v>
      </c>
      <c r="B116" s="101">
        <v>6</v>
      </c>
      <c r="C116" s="101">
        <v>8</v>
      </c>
      <c r="D116" s="101">
        <v>0</v>
      </c>
      <c r="E116" s="101">
        <f>IF(AND(ISNUMBER(B116), ISNUMBER(C116)), B116 * C116 - D116, 0)</f>
        <v>48</v>
      </c>
      <c r="F116" s="101">
        <f>SUM(E$2:E116)</f>
        <v>22924</v>
      </c>
    </row>
    <row r="117" spans="1:6">
      <c r="A117" s="100">
        <v>45773</v>
      </c>
      <c r="B117" s="101">
        <v>19</v>
      </c>
      <c r="C117" s="101">
        <v>8</v>
      </c>
      <c r="D117" s="101">
        <v>0</v>
      </c>
      <c r="E117" s="101">
        <f>IF(AND(ISNUMBER(B117), ISNUMBER(C117)), B117 * C117 - D117, 0)+2</f>
        <v>154</v>
      </c>
      <c r="F117" s="101">
        <f>SUM(E$2:E117)</f>
        <v>23078</v>
      </c>
    </row>
    <row r="118" spans="1:6">
      <c r="A118" s="100">
        <v>45774</v>
      </c>
      <c r="B118" s="101">
        <v>25</v>
      </c>
      <c r="C118" s="101">
        <v>8</v>
      </c>
      <c r="D118" s="101">
        <v>0</v>
      </c>
      <c r="E118" s="101">
        <f>IF(AND(ISNUMBER(B118), ISNUMBER(C118)), B118 * C118 - D118, 0)+4</f>
        <v>204</v>
      </c>
      <c r="F118" s="101">
        <f>SUM(E$2:E118)</f>
        <v>23282</v>
      </c>
    </row>
    <row r="119" spans="1:6">
      <c r="A119" s="100">
        <v>45775</v>
      </c>
      <c r="B119" s="101">
        <v>24</v>
      </c>
      <c r="C119" s="101">
        <v>8</v>
      </c>
      <c r="D119" s="101">
        <v>0</v>
      </c>
      <c r="E119" s="101">
        <f>IF(AND(ISNUMBER(B119), ISNUMBER(C119)), B119 * C119 - D119, 0)+2</f>
        <v>194</v>
      </c>
      <c r="F119" s="101">
        <f>SUM(E$2:E119)</f>
        <v>23476</v>
      </c>
    </row>
    <row r="120" spans="1:6">
      <c r="A120" s="100">
        <v>45776</v>
      </c>
      <c r="B120" s="101">
        <v>26</v>
      </c>
      <c r="C120" s="101">
        <v>8</v>
      </c>
      <c r="D120" s="101">
        <v>0</v>
      </c>
      <c r="E120" s="101">
        <f>IF(AND(ISNUMBER(B120), ISNUMBER(C120)), B120 * C120 - D120, 0)+4</f>
        <v>212</v>
      </c>
      <c r="F120" s="101">
        <f>SUM(E$2:E120)</f>
        <v>23688</v>
      </c>
    </row>
    <row r="121" spans="1:6">
      <c r="A121" s="100">
        <v>45777</v>
      </c>
      <c r="B121" s="101">
        <v>25</v>
      </c>
      <c r="C121" s="101">
        <v>8</v>
      </c>
      <c r="D121" s="101">
        <v>0</v>
      </c>
      <c r="E121" s="101">
        <f>IF(AND(ISNUMBER(B121), ISNUMBER(C121)), B121 * C121 - D121, 0)+2</f>
        <v>202</v>
      </c>
      <c r="F121" s="101">
        <f>SUM(E$2:E121)</f>
        <v>23890</v>
      </c>
    </row>
    <row r="122" spans="1:6">
      <c r="A122" s="100">
        <v>45778</v>
      </c>
      <c r="B122" s="101">
        <v>25</v>
      </c>
      <c r="C122" s="101">
        <v>8</v>
      </c>
      <c r="D122" s="101">
        <v>0</v>
      </c>
      <c r="E122" s="101">
        <f>IF(AND(ISNUMBER(B122), ISNUMBER(C122)), B122 * C122 - D122, 0)+2</f>
        <v>202</v>
      </c>
      <c r="F122" s="101">
        <f>SUM(E$2:E122)</f>
        <v>24092</v>
      </c>
    </row>
    <row r="123" spans="1:6">
      <c r="A123" s="143">
        <v>45779</v>
      </c>
      <c r="B123" s="144">
        <v>0</v>
      </c>
      <c r="C123" s="144">
        <v>0</v>
      </c>
      <c r="D123" s="144">
        <v>0</v>
      </c>
      <c r="E123" s="144">
        <f>IF(AND(ISNUMBER(B123), ISNUMBER(C123)), B123 * C123 - D123, 0)</f>
        <v>0</v>
      </c>
      <c r="F123" s="144">
        <f>SUM(E$2:E123)</f>
        <v>24092</v>
      </c>
    </row>
    <row r="124" spans="1:6">
      <c r="A124" s="100">
        <v>45780</v>
      </c>
      <c r="B124" s="101">
        <v>25</v>
      </c>
      <c r="C124" s="101">
        <v>8</v>
      </c>
      <c r="D124" s="101">
        <v>0</v>
      </c>
      <c r="E124" s="101">
        <f>IF(AND(ISNUMBER(B124), ISNUMBER(C124)), B124 * C124 - D124, 0)+2</f>
        <v>202</v>
      </c>
      <c r="F124" s="101">
        <f>SUM(E$2:E124)</f>
        <v>24294</v>
      </c>
    </row>
    <row r="125" spans="1:6">
      <c r="A125" s="100">
        <v>45781</v>
      </c>
      <c r="B125" s="101">
        <v>26</v>
      </c>
      <c r="C125" s="101">
        <v>8</v>
      </c>
      <c r="D125" s="101">
        <v>0</v>
      </c>
      <c r="E125" s="101">
        <f>IF(AND(ISNUMBER(B125), ISNUMBER(C125)), B125 * C125 - D125, 0)+2</f>
        <v>210</v>
      </c>
      <c r="F125" s="101">
        <f>SUM(E$2:E125)</f>
        <v>24504</v>
      </c>
    </row>
    <row r="126" spans="1:6">
      <c r="A126" s="100">
        <v>45782</v>
      </c>
      <c r="B126" s="101">
        <v>24</v>
      </c>
      <c r="C126" s="101">
        <v>8</v>
      </c>
      <c r="D126" s="101">
        <v>0</v>
      </c>
      <c r="E126" s="101">
        <f>IF(AND(ISNUMBER(B126), ISNUMBER(C126)), B126 * C126 - D126, 0)+15</f>
        <v>207</v>
      </c>
      <c r="F126" s="101">
        <f>SUM(E$2:E126)</f>
        <v>24711</v>
      </c>
    </row>
    <row r="127" spans="1:6">
      <c r="A127" s="100">
        <v>45783</v>
      </c>
      <c r="B127" s="101">
        <v>24</v>
      </c>
      <c r="C127" s="101">
        <v>8</v>
      </c>
      <c r="D127" s="101">
        <v>0</v>
      </c>
      <c r="E127" s="101">
        <f>IF(AND(ISNUMBER(B127), ISNUMBER(C127)), B127 * C127 - D127, 0)+14</f>
        <v>206</v>
      </c>
      <c r="F127" s="101">
        <f>SUM(E$2:E127)</f>
        <v>24917</v>
      </c>
    </row>
    <row r="128" spans="1:6">
      <c r="A128" s="100">
        <v>45784</v>
      </c>
      <c r="B128" s="101">
        <v>25</v>
      </c>
      <c r="C128" s="101">
        <v>8</v>
      </c>
      <c r="D128" s="101">
        <v>0</v>
      </c>
      <c r="E128" s="101">
        <f>IF(AND(ISNUMBER(B128), ISNUMBER(C128)), B128 * C128 - D128, 0)+9</f>
        <v>209</v>
      </c>
      <c r="F128" s="101">
        <f>SUM(E$2:E128)</f>
        <v>25126</v>
      </c>
    </row>
    <row r="129" spans="1:6">
      <c r="A129" s="100">
        <v>45785</v>
      </c>
      <c r="B129" s="101">
        <v>26</v>
      </c>
      <c r="C129" s="101">
        <v>8</v>
      </c>
      <c r="D129" s="101">
        <v>0</v>
      </c>
      <c r="E129" s="101">
        <f>IF(AND(ISNUMBER(B129), ISNUMBER(C129)), B129 * C129 - D129, 0)+7</f>
        <v>215</v>
      </c>
      <c r="F129" s="101">
        <f>SUM(E$2:E129)</f>
        <v>25341</v>
      </c>
    </row>
    <row r="130" spans="1:6">
      <c r="A130" s="143">
        <v>45786</v>
      </c>
      <c r="B130" s="144">
        <v>0</v>
      </c>
      <c r="C130" s="144">
        <v>0</v>
      </c>
      <c r="D130" s="144">
        <v>0</v>
      </c>
      <c r="E130" s="144">
        <f>IF(AND(ISNUMBER(B130), ISNUMBER(C130)), B130 * C130 - D130, 0)</f>
        <v>0</v>
      </c>
      <c r="F130" s="144">
        <f>SUM(E$2:E130)</f>
        <v>25341</v>
      </c>
    </row>
    <row r="131" spans="1:6">
      <c r="A131" s="100">
        <v>45787</v>
      </c>
      <c r="B131" s="101">
        <v>24</v>
      </c>
      <c r="C131" s="101">
        <v>8</v>
      </c>
      <c r="D131" s="101">
        <v>0</v>
      </c>
      <c r="E131" s="101">
        <f>IF(AND(ISNUMBER(B131), ISNUMBER(C131)), B131 * C131 - D131, 0)+4</f>
        <v>196</v>
      </c>
      <c r="F131" s="101">
        <f>SUM(E$2:E131)</f>
        <v>25537</v>
      </c>
    </row>
    <row r="132" spans="1:6">
      <c r="A132" s="100">
        <v>45788</v>
      </c>
      <c r="B132" s="101">
        <v>25</v>
      </c>
      <c r="C132" s="101">
        <v>8</v>
      </c>
      <c r="D132" s="101">
        <v>0</v>
      </c>
      <c r="E132" s="101">
        <f>IF(AND(ISNUMBER(B132), ISNUMBER(C132)), B132 * C132 - D132, 0)+4</f>
        <v>204</v>
      </c>
      <c r="F132" s="101">
        <f>SUM(E$2:E132)</f>
        <v>25741</v>
      </c>
    </row>
    <row r="133" spans="1:6">
      <c r="A133" s="100">
        <v>45789</v>
      </c>
      <c r="B133" s="101">
        <v>26</v>
      </c>
      <c r="C133" s="101">
        <v>8</v>
      </c>
      <c r="D133" s="101">
        <v>0</v>
      </c>
      <c r="E133" s="101">
        <f>IF(AND(ISNUMBER(B133), ISNUMBER(C133)), B133 * C133 - D133, 0)+5</f>
        <v>213</v>
      </c>
      <c r="F133" s="101">
        <f>SUM(E$2:E133)</f>
        <v>25954</v>
      </c>
    </row>
    <row r="134" spans="1:6">
      <c r="A134" s="100">
        <v>45790</v>
      </c>
      <c r="B134" s="101">
        <v>25</v>
      </c>
      <c r="C134" s="101">
        <v>8</v>
      </c>
      <c r="D134" s="101">
        <v>0</v>
      </c>
      <c r="E134" s="101">
        <f>IF(AND(ISNUMBER(B134), ISNUMBER(C134)), B134 * C134 - D134, 0)+5</f>
        <v>205</v>
      </c>
      <c r="F134" s="101">
        <f>SUM(E$2:E134)</f>
        <v>26159</v>
      </c>
    </row>
    <row r="135" spans="1:6">
      <c r="A135" s="100">
        <v>45791</v>
      </c>
      <c r="B135" s="101">
        <v>24</v>
      </c>
      <c r="C135" s="101">
        <v>8</v>
      </c>
      <c r="D135" s="101">
        <v>0</v>
      </c>
      <c r="E135" s="101">
        <f>IF(AND(ISNUMBER(B135), ISNUMBER(C135)), B135 * C135 - D135, 0)+5</f>
        <v>197</v>
      </c>
      <c r="F135" s="101">
        <f>SUM(E$2:E135)</f>
        <v>26356</v>
      </c>
    </row>
    <row r="136" spans="1:6">
      <c r="A136" s="100">
        <v>45792</v>
      </c>
      <c r="B136" s="101">
        <v>25</v>
      </c>
      <c r="C136" s="101">
        <v>8</v>
      </c>
      <c r="D136" s="101">
        <v>0</v>
      </c>
      <c r="E136" s="101">
        <f>IF(AND(ISNUMBER(B136), ISNUMBER(C136)), B136 * C136 - D136, 0)+19</f>
        <v>219</v>
      </c>
      <c r="F136" s="101">
        <f>SUM(E$2:E136)</f>
        <v>26575</v>
      </c>
    </row>
    <row r="137" spans="1:6">
      <c r="A137" s="143">
        <v>45793</v>
      </c>
      <c r="B137" s="144">
        <v>0</v>
      </c>
      <c r="C137" s="144">
        <v>0</v>
      </c>
      <c r="D137" s="144">
        <v>0</v>
      </c>
      <c r="E137" s="144">
        <f>IF(AND(ISNUMBER(B137), ISNUMBER(C137)), B137 * C137 - D137, 0)</f>
        <v>0</v>
      </c>
      <c r="F137" s="144">
        <f>SUM(E$2:E137)</f>
        <v>26575</v>
      </c>
    </row>
    <row r="138" spans="1:6">
      <c r="A138" s="100">
        <v>45794</v>
      </c>
      <c r="B138" s="101">
        <v>26</v>
      </c>
      <c r="C138" s="101">
        <v>8</v>
      </c>
      <c r="D138" s="101">
        <v>0</v>
      </c>
      <c r="E138" s="101">
        <f>IF(AND(ISNUMBER(B138), ISNUMBER(C138)), B138 * C138 - D138, 0)+5</f>
        <v>213</v>
      </c>
      <c r="F138" s="101">
        <f>SUM(E$2:E138)</f>
        <v>26788</v>
      </c>
    </row>
    <row r="139" spans="1:6">
      <c r="A139" s="100">
        <v>45795</v>
      </c>
      <c r="B139" s="101">
        <v>25</v>
      </c>
      <c r="C139" s="101">
        <v>8</v>
      </c>
      <c r="D139" s="101">
        <v>0</v>
      </c>
      <c r="E139" s="101">
        <f>IF(AND(ISNUMBER(B139), ISNUMBER(C139)), B139 * C139 - D139, 0)+7</f>
        <v>207</v>
      </c>
      <c r="F139" s="101">
        <f>SUM(E$2:E139)</f>
        <v>26995</v>
      </c>
    </row>
    <row r="140" spans="1:6">
      <c r="A140" s="100">
        <v>45796</v>
      </c>
      <c r="B140" s="101">
        <v>26</v>
      </c>
      <c r="C140" s="101">
        <v>8</v>
      </c>
      <c r="D140" s="101">
        <v>0</v>
      </c>
      <c r="E140" s="101">
        <f>IF(AND(ISNUMBER(B140), ISNUMBER(C140)), B140 * C140 - D140, 0)+3</f>
        <v>211</v>
      </c>
      <c r="F140" s="101">
        <f>SUM(E$2:E140)</f>
        <v>27206</v>
      </c>
    </row>
    <row r="141" spans="1:6">
      <c r="A141" s="100">
        <v>45797</v>
      </c>
      <c r="B141" s="101">
        <v>25</v>
      </c>
      <c r="C141" s="101">
        <v>8</v>
      </c>
      <c r="D141" s="101">
        <v>0</v>
      </c>
      <c r="E141" s="101">
        <f>IF(AND(ISNUMBER(B141), ISNUMBER(C141)), B141 * C141 - D141, 0)+7</f>
        <v>207</v>
      </c>
      <c r="F141" s="101">
        <f>SUM(E$2:E141)</f>
        <v>27413</v>
      </c>
    </row>
    <row r="142" spans="1:6">
      <c r="A142" s="100">
        <v>45798</v>
      </c>
      <c r="B142" s="101">
        <v>26</v>
      </c>
      <c r="C142" s="101">
        <v>8</v>
      </c>
      <c r="D142" s="101">
        <v>0</v>
      </c>
      <c r="E142" s="101">
        <f>IF(AND(ISNUMBER(B142), ISNUMBER(C142)), B142 * C142 - D142, 0)+5</f>
        <v>213</v>
      </c>
      <c r="F142" s="101">
        <f>SUM(E$2:E142)</f>
        <v>27626</v>
      </c>
    </row>
    <row r="143" spans="1:6">
      <c r="A143" s="100">
        <v>45799</v>
      </c>
      <c r="B143" s="101">
        <v>25</v>
      </c>
      <c r="C143" s="101">
        <v>8</v>
      </c>
      <c r="D143" s="101">
        <v>0</v>
      </c>
      <c r="E143" s="101">
        <f>IF(AND(ISNUMBER(B143), ISNUMBER(C143)), B143 * C143 - D143, 0)+5</f>
        <v>205</v>
      </c>
      <c r="F143" s="101">
        <f>SUM(E$2:E143)</f>
        <v>27831</v>
      </c>
    </row>
    <row r="144" spans="1:6">
      <c r="A144" s="143">
        <v>45800</v>
      </c>
      <c r="B144" s="144">
        <v>0</v>
      </c>
      <c r="C144" s="144">
        <v>0</v>
      </c>
      <c r="D144" s="144">
        <v>0</v>
      </c>
      <c r="E144" s="144">
        <f>IF(AND(ISNUMBER(B144), ISNUMBER(C144)), B144 * C144 - D144, 0)</f>
        <v>0</v>
      </c>
      <c r="F144" s="144">
        <f>SUM(E$2:E144)</f>
        <v>27831</v>
      </c>
    </row>
    <row r="145" spans="1:6">
      <c r="A145" s="100">
        <v>45801</v>
      </c>
      <c r="B145" s="101">
        <v>26</v>
      </c>
      <c r="C145" s="101">
        <v>8</v>
      </c>
      <c r="D145" s="101">
        <v>0</v>
      </c>
      <c r="E145" s="101">
        <f>IF(AND(ISNUMBER(B145), ISNUMBER(C145)), B145 * C145 - D145, 0)+2</f>
        <v>210</v>
      </c>
      <c r="F145" s="101">
        <f>SUM(E$2:E145)</f>
        <v>28041</v>
      </c>
    </row>
    <row r="146" spans="1:6">
      <c r="A146" s="100">
        <v>45802</v>
      </c>
      <c r="B146" s="101">
        <v>24</v>
      </c>
      <c r="C146" s="101">
        <v>8</v>
      </c>
      <c r="D146" s="101">
        <v>0</v>
      </c>
      <c r="E146" s="101">
        <f>IF(AND(ISNUMBER(B146), ISNUMBER(C146)), B146 * C146 - D146, 0)+5</f>
        <v>197</v>
      </c>
      <c r="F146" s="101">
        <f>SUM(E$2:E146)</f>
        <v>28238</v>
      </c>
    </row>
    <row r="147" spans="1:6">
      <c r="A147" s="100">
        <v>45803</v>
      </c>
      <c r="B147" s="101">
        <v>24</v>
      </c>
      <c r="C147" s="101">
        <v>8</v>
      </c>
      <c r="D147" s="101">
        <v>0</v>
      </c>
      <c r="E147" s="101">
        <f>IF(AND(ISNUMBER(B147), ISNUMBER(C147)), B147 * C147 - D147, 0)+7</f>
        <v>199</v>
      </c>
      <c r="F147" s="101">
        <f>SUM(E$2:E147)</f>
        <v>28437</v>
      </c>
    </row>
    <row r="148" spans="1:6">
      <c r="A148" s="100">
        <v>45804</v>
      </c>
      <c r="B148" s="101">
        <v>25</v>
      </c>
      <c r="C148" s="101">
        <v>8</v>
      </c>
      <c r="D148" s="101">
        <v>0</v>
      </c>
      <c r="E148" s="101">
        <f>IF(AND(ISNUMBER(B148), ISNUMBER(C148)), B148 * C148 - D148, 0)+46</f>
        <v>246</v>
      </c>
      <c r="F148" s="101">
        <f>SUM(E$2:E148)</f>
        <v>28683</v>
      </c>
    </row>
    <row r="149" spans="1:6">
      <c r="A149" s="100">
        <v>45805</v>
      </c>
      <c r="B149" s="101">
        <v>26</v>
      </c>
      <c r="C149" s="101">
        <v>8</v>
      </c>
      <c r="D149" s="101">
        <v>0</v>
      </c>
      <c r="E149" s="101">
        <f>IF(AND(ISNUMBER(B149), ISNUMBER(C149)), B149 * C149 - D149, 0)+33</f>
        <v>241</v>
      </c>
      <c r="F149" s="101">
        <f>SUM(E$2:E149)</f>
        <v>28924</v>
      </c>
    </row>
    <row r="150" spans="1:6">
      <c r="A150" s="100">
        <v>45806</v>
      </c>
      <c r="B150" s="101">
        <v>25</v>
      </c>
      <c r="C150" s="101">
        <v>8</v>
      </c>
      <c r="D150" s="101">
        <v>0</v>
      </c>
      <c r="E150" s="101">
        <f>IF(AND(ISNUMBER(B150), ISNUMBER(C150)), B150 * C150 - D150, 0)+4</f>
        <v>204</v>
      </c>
      <c r="F150" s="101">
        <f>SUM(E$2:E150)</f>
        <v>29128</v>
      </c>
    </row>
    <row r="151" spans="1:6">
      <c r="A151" s="143">
        <v>45807</v>
      </c>
      <c r="B151" s="144">
        <v>0</v>
      </c>
      <c r="C151" s="144">
        <v>0</v>
      </c>
      <c r="D151" s="144">
        <v>0</v>
      </c>
      <c r="E151" s="144">
        <f>IF(AND(ISNUMBER(B151), ISNUMBER(C151)), B151 * C151 - D151, 0)</f>
        <v>0</v>
      </c>
      <c r="F151" s="144">
        <f>SUM(E$2:E151)</f>
        <v>29128</v>
      </c>
    </row>
    <row r="152" spans="1:6">
      <c r="A152" s="100">
        <v>45808</v>
      </c>
      <c r="B152" s="101">
        <v>25</v>
      </c>
      <c r="C152" s="101">
        <v>8</v>
      </c>
      <c r="D152" s="101">
        <v>0</v>
      </c>
      <c r="E152" s="101">
        <f>IF(AND(ISNUMBER(B152), ISNUMBER(C152)), B152 * C152 - D152, 0)+2</f>
        <v>202</v>
      </c>
      <c r="F152" s="101">
        <f>SUM(E$2:E152)</f>
        <v>29330</v>
      </c>
    </row>
    <row r="153" spans="1:6">
      <c r="A153" s="100">
        <v>45809</v>
      </c>
      <c r="B153" s="101">
        <v>25</v>
      </c>
      <c r="C153" s="101">
        <v>8</v>
      </c>
      <c r="D153" s="101">
        <v>0</v>
      </c>
      <c r="E153" s="101">
        <f>IF(AND(ISNUMBER(B153), ISNUMBER(C153)), B153 * C153 - D153, 0)+5</f>
        <v>205</v>
      </c>
      <c r="F153" s="101">
        <f>SUM(E$2:E153)</f>
        <v>29535</v>
      </c>
    </row>
    <row r="154" spans="1:6">
      <c r="A154" s="100">
        <v>45810</v>
      </c>
      <c r="B154" s="101">
        <v>27</v>
      </c>
      <c r="C154" s="101">
        <v>8</v>
      </c>
      <c r="D154" s="101">
        <v>0</v>
      </c>
      <c r="E154" s="101">
        <f>IF(AND(ISNUMBER(B154), ISNUMBER(C154)), B154 * C154 - D154, 0)+5</f>
        <v>221</v>
      </c>
      <c r="F154" s="101">
        <f>SUM(E$2:E154)</f>
        <v>29756</v>
      </c>
    </row>
    <row r="155" spans="1:6">
      <c r="A155" s="100">
        <v>45811</v>
      </c>
      <c r="B155" s="101">
        <v>25</v>
      </c>
      <c r="C155" s="101">
        <v>8</v>
      </c>
      <c r="D155" s="101">
        <v>0</v>
      </c>
      <c r="E155" s="101">
        <f>IF(AND(ISNUMBER(B155), ISNUMBER(C155)), B155 * C155 - D155, 0)+5</f>
        <v>205</v>
      </c>
      <c r="F155" s="101">
        <f>SUM(E$2:E155)</f>
        <v>29961</v>
      </c>
    </row>
    <row r="156" spans="1:6">
      <c r="A156" s="100">
        <v>45812</v>
      </c>
      <c r="B156" s="101">
        <v>26</v>
      </c>
      <c r="C156" s="101">
        <v>8</v>
      </c>
      <c r="D156" s="101">
        <v>0</v>
      </c>
      <c r="E156" s="101">
        <f>IF(AND(ISNUMBER(B156), ISNUMBER(C156)), B156 * C156 - D156, 0)+5</f>
        <v>213</v>
      </c>
      <c r="F156" s="101">
        <f>SUM(E$2:E156)</f>
        <v>30174</v>
      </c>
    </row>
    <row r="157" spans="1:6">
      <c r="A157" s="143">
        <v>45813</v>
      </c>
      <c r="B157" s="144">
        <v>0</v>
      </c>
      <c r="C157" s="144">
        <v>0</v>
      </c>
      <c r="D157" s="144">
        <v>0</v>
      </c>
      <c r="E157" s="144">
        <f>IF(AND(ISNUMBER(B157), ISNUMBER(C157)), B157 * C157 - D157, 0)</f>
        <v>0</v>
      </c>
      <c r="F157" s="144">
        <f>SUM(E$2:E157)</f>
        <v>30174</v>
      </c>
    </row>
    <row r="158" spans="1:6">
      <c r="A158" s="143">
        <v>45814</v>
      </c>
      <c r="B158" s="144">
        <v>0</v>
      </c>
      <c r="C158" s="144">
        <v>0</v>
      </c>
      <c r="D158" s="144">
        <v>0</v>
      </c>
      <c r="E158" s="144">
        <f>IF(AND(ISNUMBER(B158), ISNUMBER(C158)), B158 * C158 - D158, 0)</f>
        <v>0</v>
      </c>
      <c r="F158" s="144">
        <f>SUM(E$2:E158)</f>
        <v>30174</v>
      </c>
    </row>
    <row r="159" spans="1:6">
      <c r="A159" s="143">
        <v>45815</v>
      </c>
      <c r="B159" s="144">
        <v>0</v>
      </c>
      <c r="C159" s="144">
        <v>0</v>
      </c>
      <c r="D159" s="144">
        <v>0</v>
      </c>
      <c r="E159" s="144">
        <f>IF(AND(ISNUMBER(B159), ISNUMBER(C159)), B159 * C159 - D159, 0)</f>
        <v>0</v>
      </c>
      <c r="F159" s="144">
        <f>SUM(E$2:E159)</f>
        <v>30174</v>
      </c>
    </row>
    <row r="160" spans="1:6">
      <c r="A160" s="143">
        <v>45816</v>
      </c>
      <c r="B160" s="144">
        <v>0</v>
      </c>
      <c r="C160" s="144">
        <v>0</v>
      </c>
      <c r="D160" s="144">
        <v>0</v>
      </c>
      <c r="E160" s="144">
        <f>IF(AND(ISNUMBER(B160), ISNUMBER(C160)), B160 * C160 - D160, 0)</f>
        <v>0</v>
      </c>
      <c r="F160" s="144">
        <f>SUM(E$2:E160)</f>
        <v>30174</v>
      </c>
    </row>
    <row r="161" spans="1:6">
      <c r="A161" s="143">
        <v>45817</v>
      </c>
      <c r="B161" s="144">
        <v>0</v>
      </c>
      <c r="C161" s="144">
        <v>0</v>
      </c>
      <c r="D161" s="144">
        <v>0</v>
      </c>
      <c r="E161" s="144">
        <f>IF(AND(ISNUMBER(B161), ISNUMBER(C161)), B161 * C161 - D161, 0)</f>
        <v>0</v>
      </c>
      <c r="F161" s="144">
        <f>SUM(E$2:E161)</f>
        <v>30174</v>
      </c>
    </row>
    <row r="162" spans="1:6">
      <c r="A162" s="100">
        <v>45818</v>
      </c>
      <c r="B162" s="101">
        <v>23</v>
      </c>
      <c r="C162" s="101">
        <v>8</v>
      </c>
      <c r="D162" s="101">
        <v>0</v>
      </c>
      <c r="E162" s="101">
        <f>IF(AND(ISNUMBER(B162), ISNUMBER(C162)), B162 * C162 - D162, 0)+5</f>
        <v>189</v>
      </c>
      <c r="F162" s="101">
        <f>SUM(E$2:E162)</f>
        <v>30363</v>
      </c>
    </row>
    <row r="163" spans="1:6">
      <c r="A163" s="100">
        <v>45819</v>
      </c>
      <c r="B163" s="101">
        <v>25</v>
      </c>
      <c r="C163" s="101">
        <v>8</v>
      </c>
      <c r="D163" s="101">
        <v>0</v>
      </c>
      <c r="E163" s="101">
        <f>IF(AND(ISNUMBER(B163), ISNUMBER(C163)), B163 * C163 - D163, 0)+7</f>
        <v>207</v>
      </c>
      <c r="F163" s="101">
        <f>SUM(E$2:E163)</f>
        <v>30570</v>
      </c>
    </row>
    <row r="164" spans="1:6">
      <c r="A164" s="100">
        <v>45820</v>
      </c>
      <c r="B164" s="101">
        <v>23</v>
      </c>
      <c r="C164" s="101">
        <v>8</v>
      </c>
      <c r="D164" s="101">
        <v>0</v>
      </c>
      <c r="E164" s="101">
        <f>IF(AND(ISNUMBER(B164), ISNUMBER(C164)), B164 * C164 - D164, 0)+13</f>
        <v>197</v>
      </c>
      <c r="F164" s="101">
        <f>SUM(E$2:E164)</f>
        <v>30767</v>
      </c>
    </row>
    <row r="165" spans="1:6">
      <c r="A165" s="100">
        <v>45821</v>
      </c>
      <c r="B165" s="101">
        <v>0</v>
      </c>
      <c r="C165" s="101">
        <v>0</v>
      </c>
      <c r="D165" s="101">
        <v>0</v>
      </c>
      <c r="E165" s="101">
        <f>IF(AND(ISNUMBER(B165), ISNUMBER(C165)), B165 * C165 - D165, 0)</f>
        <v>0</v>
      </c>
      <c r="F165" s="101">
        <f>SUM(E$2:E165)</f>
        <v>30767</v>
      </c>
    </row>
    <row r="166" spans="1:6">
      <c r="A166" s="100">
        <v>45822</v>
      </c>
      <c r="B166" s="101">
        <v>23</v>
      </c>
      <c r="C166" s="101">
        <v>8</v>
      </c>
      <c r="D166" s="101">
        <v>0</v>
      </c>
      <c r="E166" s="101">
        <f>IF(AND(ISNUMBER(B166), ISNUMBER(C166)), B166 * C166 - D166, 0)+6</f>
        <v>190</v>
      </c>
      <c r="F166" s="101">
        <f>SUM(E$2:E166)</f>
        <v>30957</v>
      </c>
    </row>
    <row r="167" spans="1:6">
      <c r="A167" s="100">
        <v>45823</v>
      </c>
      <c r="B167" s="101">
        <v>21</v>
      </c>
      <c r="C167" s="101">
        <v>8</v>
      </c>
      <c r="D167" s="101">
        <v>0</v>
      </c>
      <c r="E167" s="101">
        <f>IF(AND(ISNUMBER(B167), ISNUMBER(C167)), B167 * C167 - D167, 0)+4</f>
        <v>172</v>
      </c>
      <c r="F167" s="101">
        <f>SUM(E$2:E167)</f>
        <v>31129</v>
      </c>
    </row>
    <row r="168" spans="1:6">
      <c r="A168" s="100">
        <v>45824</v>
      </c>
      <c r="B168" s="101">
        <v>22</v>
      </c>
      <c r="C168" s="101">
        <v>8</v>
      </c>
      <c r="D168" s="101">
        <v>0</v>
      </c>
      <c r="E168" s="101">
        <f>IF(AND(ISNUMBER(B168), ISNUMBER(C168)), B168 * C168 - D168, 0)+4.5</f>
        <v>180.5</v>
      </c>
      <c r="F168" s="101">
        <f>SUM(E$2:E168)</f>
        <v>31309.5</v>
      </c>
    </row>
    <row r="169" spans="1:6">
      <c r="A169" s="100">
        <v>45825</v>
      </c>
      <c r="B169" s="101">
        <v>23</v>
      </c>
      <c r="C169" s="101">
        <v>8</v>
      </c>
      <c r="D169" s="101">
        <v>0</v>
      </c>
      <c r="E169" s="101">
        <f>IF(AND(ISNUMBER(B169), ISNUMBER(C169)), B169 * C169 - D169, 0)+11.5</f>
        <v>195.5</v>
      </c>
      <c r="F169" s="101">
        <f>SUM(E$2:E169)</f>
        <v>31505</v>
      </c>
    </row>
    <row r="170" spans="1:6">
      <c r="A170" s="100">
        <v>45826</v>
      </c>
      <c r="B170" s="101">
        <v>22</v>
      </c>
      <c r="C170" s="101">
        <v>8</v>
      </c>
      <c r="D170" s="101">
        <v>0</v>
      </c>
      <c r="E170" s="101">
        <f>IF(AND(ISNUMBER(B170), ISNUMBER(C170)), B170 * C170 - D170, 0)+4.5</f>
        <v>180.5</v>
      </c>
      <c r="F170" s="101">
        <f>SUM(E$2:E170)</f>
        <v>31685.5</v>
      </c>
    </row>
    <row r="171" spans="1:6">
      <c r="A171" s="100">
        <v>45827</v>
      </c>
      <c r="B171" s="101">
        <v>22</v>
      </c>
      <c r="C171" s="101">
        <v>8</v>
      </c>
      <c r="D171" s="101">
        <v>0</v>
      </c>
      <c r="E171" s="101">
        <f>IF(AND(ISNUMBER(B171), ISNUMBER(C171)), B171 * C171 - D171, 0)+6.5</f>
        <v>182.5</v>
      </c>
      <c r="F171" s="101">
        <f>SUM(E$2:E171)</f>
        <v>31868</v>
      </c>
    </row>
    <row r="172" spans="1:6">
      <c r="A172" s="100">
        <v>45828</v>
      </c>
      <c r="B172" s="101">
        <v>4</v>
      </c>
      <c r="C172" s="101">
        <v>7</v>
      </c>
      <c r="D172" s="101">
        <v>0</v>
      </c>
      <c r="E172" s="101">
        <f>IF(AND(ISNUMBER(B172), ISNUMBER(C172)), B172 * C172 - D172, 0)+3</f>
        <v>31</v>
      </c>
      <c r="F172" s="101">
        <f>SUM(E$2:E172)</f>
        <v>31899</v>
      </c>
    </row>
    <row r="173" spans="1:6">
      <c r="A173" s="100">
        <v>45829</v>
      </c>
      <c r="B173" s="101">
        <v>23</v>
      </c>
      <c r="C173" s="101">
        <v>8</v>
      </c>
      <c r="D173" s="101">
        <v>0</v>
      </c>
      <c r="E173" s="101">
        <f>IF(AND(ISNUMBER(B173), ISNUMBER(C173)), B173 * C173 - D173, 0)+5.5</f>
        <v>189.5</v>
      </c>
      <c r="F173" s="101">
        <f>SUM(E$2:E173)</f>
        <v>32088.5</v>
      </c>
    </row>
    <row r="174" spans="1:6">
      <c r="A174" s="100">
        <v>45830</v>
      </c>
      <c r="B174" s="101">
        <v>22</v>
      </c>
      <c r="C174" s="101">
        <v>8</v>
      </c>
      <c r="D174" s="101">
        <v>0</v>
      </c>
      <c r="E174" s="101">
        <f>IF(AND(ISNUMBER(B174), ISNUMBER(C174)), B174 * C174 - D174, 0)+9.5</f>
        <v>185.5</v>
      </c>
      <c r="F174" s="101">
        <f>SUM(E$2:E174)</f>
        <v>32274</v>
      </c>
    </row>
    <row r="175" spans="1:6">
      <c r="A175" s="100">
        <v>45831</v>
      </c>
      <c r="B175" s="101">
        <v>23</v>
      </c>
      <c r="C175" s="101">
        <v>8</v>
      </c>
      <c r="D175" s="101">
        <v>0</v>
      </c>
      <c r="E175" s="101">
        <f>IF(AND(ISNUMBER(B175), ISNUMBER(C175)), B175 * C175 - D175, 0)+8</f>
        <v>192</v>
      </c>
      <c r="F175" s="101">
        <f>SUM(E$2:E175)</f>
        <v>32466</v>
      </c>
    </row>
    <row r="176" spans="1:6">
      <c r="A176" s="100">
        <v>45832</v>
      </c>
      <c r="B176" s="101">
        <v>23</v>
      </c>
      <c r="C176" s="101">
        <v>8</v>
      </c>
      <c r="D176" s="101">
        <v>0</v>
      </c>
      <c r="E176" s="101">
        <f>IF(AND(ISNUMBER(B176), ISNUMBER(C176)), B176 * C176 - D176, 0)+5</f>
        <v>189</v>
      </c>
      <c r="F176" s="101">
        <f>SUM(E$2:E176)</f>
        <v>32655</v>
      </c>
    </row>
    <row r="177" spans="1:6">
      <c r="A177" s="100">
        <v>45833</v>
      </c>
      <c r="B177" s="101">
        <v>26</v>
      </c>
      <c r="C177" s="101">
        <v>8</v>
      </c>
      <c r="D177" s="101">
        <v>0</v>
      </c>
      <c r="E177" s="101">
        <f>IF(AND(ISNUMBER(B177), ISNUMBER(C177)), B177 * C177 - D177, 0)+8</f>
        <v>216</v>
      </c>
      <c r="F177" s="101">
        <f>SUM(E$2:E177)</f>
        <v>32871</v>
      </c>
    </row>
    <row r="178" spans="1:6">
      <c r="A178" s="100">
        <v>45834</v>
      </c>
      <c r="B178" s="101">
        <v>25</v>
      </c>
      <c r="C178" s="101">
        <v>8</v>
      </c>
      <c r="D178" s="101">
        <v>0</v>
      </c>
      <c r="E178" s="101">
        <f>IF(AND(ISNUMBER(B178), ISNUMBER(C178)), B178 * C178 - D178, 0)+16</f>
        <v>216</v>
      </c>
      <c r="F178" s="101">
        <f>SUM(E$2:E178)</f>
        <v>33087</v>
      </c>
    </row>
    <row r="179" spans="1:6">
      <c r="A179" s="143">
        <v>45835</v>
      </c>
      <c r="B179" s="144">
        <v>0</v>
      </c>
      <c r="C179" s="144">
        <v>0</v>
      </c>
      <c r="D179" s="144">
        <v>0</v>
      </c>
      <c r="E179" s="144">
        <f>IF(AND(ISNUMBER(B179), ISNUMBER(C179)), B179 * C179 - D179, 0)</f>
        <v>0</v>
      </c>
      <c r="F179" s="144">
        <f>SUM(E$2:E179)</f>
        <v>33087</v>
      </c>
    </row>
    <row r="180" spans="1:6">
      <c r="A180" s="100">
        <v>45836</v>
      </c>
      <c r="B180" s="101">
        <v>23</v>
      </c>
      <c r="C180" s="101">
        <v>8</v>
      </c>
      <c r="D180" s="101">
        <v>0</v>
      </c>
      <c r="E180" s="101">
        <f>IF(AND(ISNUMBER(B180), ISNUMBER(C180)), B180 * C180 - D180, 0)+8</f>
        <v>192</v>
      </c>
      <c r="F180" s="101">
        <f>SUM(E$2:E180)</f>
        <v>33279</v>
      </c>
    </row>
    <row r="181" spans="1:6">
      <c r="A181" s="100">
        <v>45837</v>
      </c>
      <c r="B181" s="101">
        <v>26</v>
      </c>
      <c r="C181" s="101">
        <v>8</v>
      </c>
      <c r="D181" s="101">
        <v>0</v>
      </c>
      <c r="E181" s="101">
        <f>IF(AND(ISNUMBER(B181), ISNUMBER(C181)), B181 * C181 - D181, 0)+8</f>
        <v>216</v>
      </c>
      <c r="F181" s="101">
        <f>SUM(E$2:E181)</f>
        <v>33495</v>
      </c>
    </row>
    <row r="182" spans="1:6">
      <c r="A182" s="100">
        <v>45838</v>
      </c>
      <c r="B182" s="101">
        <v>26</v>
      </c>
      <c r="C182" s="101">
        <v>8</v>
      </c>
      <c r="D182" s="101">
        <v>0</v>
      </c>
      <c r="E182" s="101">
        <f>IF(AND(ISNUMBER(B182), ISNUMBER(C182)), B182 * C182 - D182, 0)+6</f>
        <v>214</v>
      </c>
      <c r="F182" s="101">
        <f>SUM(E$2:E182)</f>
        <v>33709</v>
      </c>
    </row>
    <row r="183" spans="1:6">
      <c r="A183" s="100">
        <v>45839</v>
      </c>
      <c r="B183" s="101">
        <v>23</v>
      </c>
      <c r="C183" s="101">
        <v>8</v>
      </c>
      <c r="D183" s="101">
        <v>0</v>
      </c>
      <c r="E183" s="101">
        <f>IF(AND(ISNUMBER(B183), ISNUMBER(C183)), B183 * C183 - D183, 0)+8</f>
        <v>192</v>
      </c>
      <c r="F183" s="101">
        <f>SUM(E$2:E183)</f>
        <v>33901</v>
      </c>
    </row>
    <row r="184" spans="1:6">
      <c r="A184" s="100">
        <v>45840</v>
      </c>
      <c r="B184" s="101">
        <v>21</v>
      </c>
      <c r="C184" s="101">
        <v>8</v>
      </c>
      <c r="D184" s="101">
        <v>0</v>
      </c>
      <c r="E184" s="101">
        <f>IF(AND(ISNUMBER(B184), ISNUMBER(C184)), B184 * C184 - D184, 0)+8</f>
        <v>176</v>
      </c>
      <c r="F184" s="101">
        <f>SUM(E$2:E184)</f>
        <v>34077</v>
      </c>
    </row>
    <row r="185" spans="1:6">
      <c r="A185" s="100">
        <v>45841</v>
      </c>
      <c r="B185" s="101">
        <v>22</v>
      </c>
      <c r="C185" s="101">
        <v>8</v>
      </c>
      <c r="D185" s="101">
        <v>0</v>
      </c>
      <c r="E185" s="101">
        <f>IF(AND(ISNUMBER(B185), ISNUMBER(C185)), B185 * C185 - D185, 0)+8</f>
        <v>184</v>
      </c>
      <c r="F185" s="101">
        <f>SUM(E$2:E185)</f>
        <v>34261</v>
      </c>
    </row>
    <row r="186" spans="1:6">
      <c r="A186" s="143">
        <v>45842</v>
      </c>
      <c r="B186" s="144">
        <v>0</v>
      </c>
      <c r="C186" s="144">
        <v>0</v>
      </c>
      <c r="D186" s="144">
        <v>0</v>
      </c>
      <c r="E186" s="144">
        <f>IF(AND(ISNUMBER(B186), ISNUMBER(C186)), B186 * C186 - D186, 0)</f>
        <v>0</v>
      </c>
      <c r="F186" s="144">
        <f>SUM(E$2:E186)</f>
        <v>34261</v>
      </c>
    </row>
    <row r="187" spans="1:6">
      <c r="A187" s="100">
        <v>45843</v>
      </c>
      <c r="B187" s="101">
        <v>24</v>
      </c>
      <c r="C187" s="101">
        <v>8</v>
      </c>
      <c r="D187" s="101">
        <v>0</v>
      </c>
      <c r="E187" s="101">
        <f t="shared" ref="E187:E192" si="13">IF(AND(ISNUMBER(B187), ISNUMBER(C187)), B187 * C187 - D187, 0)+8</f>
        <v>200</v>
      </c>
      <c r="F187" s="101">
        <f>SUM(E$2:E187)</f>
        <v>34461</v>
      </c>
    </row>
    <row r="188" spans="1:6">
      <c r="A188" s="100">
        <v>45844</v>
      </c>
      <c r="B188" s="101">
        <v>23</v>
      </c>
      <c r="C188" s="101">
        <v>8</v>
      </c>
      <c r="D188" s="101">
        <v>0</v>
      </c>
      <c r="E188" s="101">
        <f t="shared" si="13"/>
        <v>192</v>
      </c>
      <c r="F188" s="101">
        <f>SUM(E$2:E188)</f>
        <v>34653</v>
      </c>
    </row>
    <row r="189" spans="1:6">
      <c r="A189" s="100">
        <v>45845</v>
      </c>
      <c r="B189" s="101">
        <v>24</v>
      </c>
      <c r="C189" s="101">
        <v>8</v>
      </c>
      <c r="D189" s="101">
        <v>0</v>
      </c>
      <c r="E189" s="101">
        <f t="shared" si="13"/>
        <v>200</v>
      </c>
      <c r="F189" s="101">
        <f>SUM(E$2:E189)</f>
        <v>34853</v>
      </c>
    </row>
    <row r="190" spans="1:6">
      <c r="A190" s="100">
        <v>45846</v>
      </c>
      <c r="B190" s="101">
        <v>24</v>
      </c>
      <c r="C190" s="101">
        <v>8</v>
      </c>
      <c r="D190" s="101">
        <v>0</v>
      </c>
      <c r="E190" s="101">
        <f t="shared" si="13"/>
        <v>200</v>
      </c>
      <c r="F190" s="101">
        <f>SUM(E$2:E190)</f>
        <v>35053</v>
      </c>
    </row>
    <row r="191" spans="1:6">
      <c r="A191" s="100">
        <v>45847</v>
      </c>
      <c r="B191" s="101">
        <v>23</v>
      </c>
      <c r="C191" s="101">
        <v>8</v>
      </c>
      <c r="D191" s="101">
        <v>0</v>
      </c>
      <c r="E191" s="101">
        <f t="shared" si="13"/>
        <v>192</v>
      </c>
      <c r="F191" s="101">
        <f>SUM(E$2:E191)</f>
        <v>35245</v>
      </c>
    </row>
    <row r="192" spans="1:6">
      <c r="A192" s="100">
        <v>45848</v>
      </c>
      <c r="B192" s="101">
        <v>24</v>
      </c>
      <c r="C192" s="101">
        <v>8</v>
      </c>
      <c r="D192" s="101">
        <v>0</v>
      </c>
      <c r="E192" s="101">
        <f t="shared" si="13"/>
        <v>200</v>
      </c>
      <c r="F192" s="101">
        <f>SUM(E$2:E192)</f>
        <v>35445</v>
      </c>
    </row>
    <row r="193" spans="1:6">
      <c r="A193" s="100">
        <v>45849</v>
      </c>
      <c r="B193" s="101">
        <v>5</v>
      </c>
      <c r="C193" s="101">
        <v>2</v>
      </c>
      <c r="D193" s="101">
        <v>0</v>
      </c>
      <c r="E193" s="101">
        <f>IF(AND(ISNUMBER(B193), ISNUMBER(C193)), B193 * C193 - D193, 0)+4</f>
        <v>14</v>
      </c>
      <c r="F193" s="101">
        <f>SUM(E$2:E193)</f>
        <v>35459</v>
      </c>
    </row>
    <row r="194" spans="1:6">
      <c r="A194" s="100">
        <v>45850</v>
      </c>
      <c r="B194" s="101">
        <v>26</v>
      </c>
      <c r="C194" s="101">
        <v>8</v>
      </c>
      <c r="D194" s="101">
        <v>0</v>
      </c>
      <c r="E194" s="101">
        <f t="shared" ref="E194:E199" si="14">IF(AND(ISNUMBER(B194), ISNUMBER(C194)), B194 * C194 - D194, 0)+8</f>
        <v>216</v>
      </c>
      <c r="F194" s="101">
        <f>SUM(E$2:E194)</f>
        <v>35675</v>
      </c>
    </row>
    <row r="195" spans="1:6">
      <c r="A195" s="100">
        <v>45851</v>
      </c>
      <c r="B195" s="101">
        <v>24</v>
      </c>
      <c r="C195" s="101">
        <v>8</v>
      </c>
      <c r="D195" s="101">
        <v>0</v>
      </c>
      <c r="E195" s="101">
        <f t="shared" si="14"/>
        <v>200</v>
      </c>
      <c r="F195" s="101">
        <f>SUM(E$2:E195)</f>
        <v>35875</v>
      </c>
    </row>
    <row r="196" spans="1:6">
      <c r="A196" s="100">
        <v>45852</v>
      </c>
      <c r="B196" s="101">
        <v>27</v>
      </c>
      <c r="C196" s="101">
        <v>8</v>
      </c>
      <c r="D196" s="101">
        <v>0</v>
      </c>
      <c r="E196" s="101">
        <f t="shared" si="14"/>
        <v>224</v>
      </c>
      <c r="F196" s="101">
        <f>SUM(E$2:E196)</f>
        <v>36099</v>
      </c>
    </row>
    <row r="197" spans="1:6">
      <c r="A197" s="100">
        <v>45853</v>
      </c>
      <c r="B197" s="101">
        <v>25</v>
      </c>
      <c r="C197" s="101">
        <v>8</v>
      </c>
      <c r="D197" s="101">
        <v>0</v>
      </c>
      <c r="E197" s="101">
        <f t="shared" si="14"/>
        <v>208</v>
      </c>
      <c r="F197" s="101">
        <f>SUM(E$2:E197)</f>
        <v>36307</v>
      </c>
    </row>
    <row r="198" spans="1:6">
      <c r="A198" s="100">
        <v>45854</v>
      </c>
      <c r="B198" s="101">
        <v>25</v>
      </c>
      <c r="C198" s="101">
        <v>8</v>
      </c>
      <c r="D198" s="101">
        <v>0</v>
      </c>
      <c r="E198" s="101">
        <f t="shared" si="14"/>
        <v>208</v>
      </c>
      <c r="F198" s="101">
        <f>SUM(E$2:E198)</f>
        <v>36515</v>
      </c>
    </row>
    <row r="199" spans="1:6">
      <c r="A199" s="100">
        <v>45855</v>
      </c>
      <c r="B199" s="101">
        <v>25</v>
      </c>
      <c r="C199" s="101">
        <v>8</v>
      </c>
      <c r="D199" s="101">
        <v>0</v>
      </c>
      <c r="E199" s="101">
        <f t="shared" si="14"/>
        <v>208</v>
      </c>
      <c r="F199" s="101">
        <f>SUM(E$2:E199)</f>
        <v>36723</v>
      </c>
    </row>
    <row r="200" spans="1:6">
      <c r="A200" s="100">
        <v>45856</v>
      </c>
      <c r="B200" s="101">
        <v>5</v>
      </c>
      <c r="C200" s="101">
        <v>4</v>
      </c>
      <c r="D200" s="101">
        <v>0</v>
      </c>
      <c r="E200" s="101">
        <f>IF(AND(ISNUMBER(B200), ISNUMBER(C200)), B200 * C200 - D200, 0)+2</f>
        <v>22</v>
      </c>
      <c r="F200" s="101">
        <f>SUM(E$2:E200)</f>
        <v>36745</v>
      </c>
    </row>
    <row r="201" spans="1:6">
      <c r="A201" s="100">
        <v>45857</v>
      </c>
      <c r="B201" s="101">
        <v>25</v>
      </c>
      <c r="C201" s="101">
        <v>8</v>
      </c>
      <c r="D201" s="101">
        <v>0</v>
      </c>
      <c r="E201" s="101">
        <f>IF(AND(ISNUMBER(B201), ISNUMBER(C201)), B201 * C201 - D201, 0)+8</f>
        <v>208</v>
      </c>
      <c r="F201" s="101">
        <f>SUM(E$2:E201)</f>
        <v>36953</v>
      </c>
    </row>
    <row r="202" spans="1:6">
      <c r="A202" s="100">
        <v>45858</v>
      </c>
      <c r="B202" s="101">
        <v>26</v>
      </c>
      <c r="C202" s="101">
        <v>8</v>
      </c>
      <c r="D202" s="101">
        <v>0</v>
      </c>
      <c r="E202" s="101">
        <f>IF(AND(ISNUMBER(B202), ISNUMBER(C202)), B202 * C202 - D202, 0)+8</f>
        <v>216</v>
      </c>
      <c r="F202" s="101">
        <f>SUM(E$2:E202)</f>
        <v>37169</v>
      </c>
    </row>
    <row r="203" spans="1:6">
      <c r="A203" s="100">
        <v>45859</v>
      </c>
      <c r="B203" s="101">
        <v>26</v>
      </c>
      <c r="C203" s="101">
        <v>8</v>
      </c>
      <c r="D203" s="101">
        <v>0</v>
      </c>
      <c r="E203" s="101">
        <f>IF(AND(ISNUMBER(B203), ISNUMBER(C203)), B203 * C203 - D203, 0)+13</f>
        <v>221</v>
      </c>
      <c r="F203" s="101">
        <f>SUM(E$2:E203)</f>
        <v>37390</v>
      </c>
    </row>
    <row r="204" spans="1:6">
      <c r="A204" s="100">
        <v>45860</v>
      </c>
      <c r="B204" s="101">
        <v>26</v>
      </c>
      <c r="C204" s="101">
        <v>8</v>
      </c>
      <c r="D204" s="101">
        <v>0</v>
      </c>
      <c r="E204" s="101">
        <f>IF(AND(ISNUMBER(B204), ISNUMBER(C204)), B204 * C204 - D204, 0)+16</f>
        <v>224</v>
      </c>
      <c r="F204" s="101">
        <f>SUM(E$2:E204)</f>
        <v>37614</v>
      </c>
    </row>
    <row r="205" spans="1:6">
      <c r="A205" s="100">
        <v>45861</v>
      </c>
      <c r="B205" s="101">
        <v>26</v>
      </c>
      <c r="C205" s="101">
        <v>8</v>
      </c>
      <c r="D205" s="101">
        <v>0</v>
      </c>
      <c r="E205" s="101">
        <f>IF(AND(ISNUMBER(B205), ISNUMBER(C205)), B205 * C205 - D205, 0)+8</f>
        <v>216</v>
      </c>
      <c r="F205" s="101">
        <f>SUM(E$2:E205)</f>
        <v>37830</v>
      </c>
    </row>
    <row r="206" spans="1:6">
      <c r="A206" s="100">
        <v>45862</v>
      </c>
      <c r="B206" s="101">
        <v>26</v>
      </c>
      <c r="C206" s="101">
        <v>8</v>
      </c>
      <c r="D206" s="101">
        <v>0</v>
      </c>
      <c r="E206" s="101">
        <f>IF(AND(ISNUMBER(B206), ISNUMBER(C206)), B206 * C206 - D206, 0)+8</f>
        <v>216</v>
      </c>
      <c r="F206" s="101">
        <f>SUM(E$2:E206)</f>
        <v>38046</v>
      </c>
    </row>
    <row r="207" spans="1:6">
      <c r="A207" s="100">
        <v>45863</v>
      </c>
      <c r="B207" s="101">
        <v>2</v>
      </c>
      <c r="C207" s="101">
        <v>3</v>
      </c>
      <c r="D207" s="101">
        <v>0</v>
      </c>
      <c r="E207" s="101">
        <f>IF(AND(ISNUMBER(B207), ISNUMBER(C207)), B207 * C207 - D207, 0)</f>
        <v>6</v>
      </c>
      <c r="F207" s="101">
        <f>SUM(E$2:E207)</f>
        <v>38052</v>
      </c>
    </row>
    <row r="208" spans="1:6">
      <c r="A208" s="100">
        <v>45864</v>
      </c>
      <c r="B208" s="101">
        <v>23</v>
      </c>
      <c r="C208" s="101">
        <v>8</v>
      </c>
      <c r="D208" s="101">
        <v>0</v>
      </c>
      <c r="E208" s="101">
        <f>IF(AND(ISNUMBER(B208), ISNUMBER(C208)), B208 * C208 - D208, 0)+8</f>
        <v>192</v>
      </c>
      <c r="F208" s="101">
        <f>SUM(E$2:E208)</f>
        <v>38244</v>
      </c>
    </row>
    <row r="209" spans="1:6">
      <c r="A209" s="100">
        <v>45865</v>
      </c>
      <c r="B209" s="101">
        <v>24</v>
      </c>
      <c r="C209" s="101">
        <v>8</v>
      </c>
      <c r="D209" s="101">
        <v>0</v>
      </c>
      <c r="E209" s="101">
        <f>IF(AND(ISNUMBER(B209), ISNUMBER(C209)), B209 * C209 - D209, 0)+8</f>
        <v>200</v>
      </c>
      <c r="F209" s="101">
        <f>SUM(E$2:E209)</f>
        <v>38444</v>
      </c>
    </row>
    <row r="210" spans="1:6">
      <c r="A210" s="100">
        <v>45866</v>
      </c>
      <c r="B210" s="101">
        <v>24</v>
      </c>
      <c r="C210" s="101">
        <v>8</v>
      </c>
      <c r="D210" s="101">
        <v>0</v>
      </c>
      <c r="E210" s="101">
        <f>IF(AND(ISNUMBER(B210), ISNUMBER(C210)), B210 * C210 - D210, 0)+12</f>
        <v>204</v>
      </c>
      <c r="F210" s="101">
        <f>SUM(E$2:E210)</f>
        <v>38648</v>
      </c>
    </row>
    <row r="211" spans="1:6">
      <c r="A211" s="100">
        <v>45867</v>
      </c>
      <c r="B211" s="101">
        <v>21</v>
      </c>
      <c r="C211" s="101">
        <v>8</v>
      </c>
      <c r="D211" s="101">
        <v>0</v>
      </c>
      <c r="E211" s="101">
        <f>IF(AND(ISNUMBER(B211), ISNUMBER(C211)), B211 * C211 - D211, 0)+8</f>
        <v>176</v>
      </c>
      <c r="F211" s="101">
        <f>SUM(E$2:E211)</f>
        <v>38824</v>
      </c>
    </row>
    <row r="212" spans="1:6">
      <c r="A212" s="100">
        <v>45868</v>
      </c>
      <c r="B212" s="101">
        <v>24</v>
      </c>
      <c r="C212" s="101">
        <v>8</v>
      </c>
      <c r="D212" s="101">
        <v>0</v>
      </c>
      <c r="E212" s="101">
        <f>IF(AND(ISNUMBER(B212), ISNUMBER(C212)), B212 * C212 - D212, 0)+12</f>
        <v>204</v>
      </c>
      <c r="F212" s="101">
        <f>SUM(E$2:E212)</f>
        <v>39028</v>
      </c>
    </row>
    <row r="213" spans="1:6">
      <c r="A213" s="100">
        <v>45869</v>
      </c>
      <c r="B213" s="101">
        <v>24</v>
      </c>
      <c r="C213" s="101">
        <v>8</v>
      </c>
      <c r="D213" s="101">
        <v>0</v>
      </c>
      <c r="E213" s="101">
        <f>IF(AND(ISNUMBER(B213), ISNUMBER(C213)), B213 * C213 - D213, 0)+5</f>
        <v>197</v>
      </c>
      <c r="F213" s="101">
        <f>SUM(E$2:E213)</f>
        <v>39225</v>
      </c>
    </row>
    <row r="214" spans="1:6">
      <c r="A214" s="143">
        <v>45870</v>
      </c>
      <c r="B214" s="144">
        <v>0</v>
      </c>
      <c r="C214" s="144">
        <v>0</v>
      </c>
      <c r="D214" s="144">
        <v>0</v>
      </c>
      <c r="E214" s="144">
        <f>IF(AND(ISNUMBER(B214), ISNUMBER(C214)), B214 * C214 - D214, 0)</f>
        <v>0</v>
      </c>
      <c r="F214" s="144">
        <f>SUM(E$2:E214)</f>
        <v>39225</v>
      </c>
    </row>
    <row r="215" spans="1:6">
      <c r="A215" s="100">
        <v>45871</v>
      </c>
      <c r="B215" s="101">
        <v>25</v>
      </c>
      <c r="C215" s="101">
        <v>8</v>
      </c>
      <c r="D215" s="101">
        <v>0</v>
      </c>
      <c r="E215" s="101">
        <f>IF(AND(ISNUMBER(B215), ISNUMBER(C215)), B215 * C215 - D215, 0)+8</f>
        <v>208</v>
      </c>
      <c r="F215" s="101">
        <f>SUM(E$2:E215)</f>
        <v>39433</v>
      </c>
    </row>
    <row r="216" spans="1:6">
      <c r="A216" s="100">
        <v>45872</v>
      </c>
      <c r="B216" s="101">
        <v>23</v>
      </c>
      <c r="C216" s="101">
        <v>8</v>
      </c>
      <c r="D216" s="101">
        <v>0</v>
      </c>
      <c r="E216" s="101">
        <f>IF(AND(ISNUMBER(B216), ISNUMBER(C216)), B216 * C216 - D216, 0)+8</f>
        <v>192</v>
      </c>
      <c r="F216" s="101">
        <f>SUM(E$2:E216)</f>
        <v>39625</v>
      </c>
    </row>
    <row r="217" spans="1:6">
      <c r="A217" s="100">
        <v>45873</v>
      </c>
      <c r="B217" s="101">
        <v>24</v>
      </c>
      <c r="C217" s="101">
        <v>8</v>
      </c>
      <c r="D217" s="101">
        <v>0</v>
      </c>
      <c r="E217" s="101">
        <f>IF(AND(ISNUMBER(B217), ISNUMBER(C217)), B217 * C217 - D217, 0)+10</f>
        <v>202</v>
      </c>
      <c r="F217" s="101">
        <f>SUM(E$2:E217)</f>
        <v>39827</v>
      </c>
    </row>
    <row r="218" spans="1:6">
      <c r="A218" s="100">
        <v>45874</v>
      </c>
      <c r="B218" s="101">
        <v>23</v>
      </c>
      <c r="C218" s="101">
        <v>8</v>
      </c>
      <c r="D218" s="101">
        <v>0</v>
      </c>
      <c r="E218" s="101">
        <f>IF(AND(ISNUMBER(B218), ISNUMBER(C218)), B218 * C218 - D218, 0)+8</f>
        <v>192</v>
      </c>
      <c r="F218" s="101">
        <f>SUM(E$2:E218)</f>
        <v>40019</v>
      </c>
    </row>
    <row r="219" spans="1:6">
      <c r="A219" s="100">
        <v>45875</v>
      </c>
      <c r="B219" s="101">
        <v>26</v>
      </c>
      <c r="C219" s="101">
        <v>8</v>
      </c>
      <c r="D219" s="101">
        <v>0</v>
      </c>
      <c r="E219" s="101">
        <f>IF(AND(ISNUMBER(B219), ISNUMBER(C219)), B219 * C219 - D219, 0)+8</f>
        <v>216</v>
      </c>
      <c r="F219" s="101">
        <f>SUM(E$2:E219)</f>
        <v>40235</v>
      </c>
    </row>
    <row r="220" spans="1:6">
      <c r="A220" s="100">
        <v>45876</v>
      </c>
      <c r="B220" s="101">
        <v>23</v>
      </c>
      <c r="C220" s="101">
        <v>8</v>
      </c>
      <c r="D220" s="101">
        <v>0</v>
      </c>
      <c r="E220" s="101">
        <f>IF(AND(ISNUMBER(B220), ISNUMBER(C220)), B220 * C220 - D220, 0)+8</f>
        <v>192</v>
      </c>
      <c r="F220" s="101">
        <f>SUM(E$2:E220)</f>
        <v>40427</v>
      </c>
    </row>
    <row r="221" spans="1:6">
      <c r="A221" s="143">
        <v>45877</v>
      </c>
      <c r="B221" s="144">
        <v>0</v>
      </c>
      <c r="C221" s="144">
        <v>0</v>
      </c>
      <c r="D221" s="144">
        <v>0</v>
      </c>
      <c r="E221" s="144">
        <f>IF(AND(ISNUMBER(B221), ISNUMBER(C221)), B221 * C221 - D221, 0)</f>
        <v>0</v>
      </c>
      <c r="F221" s="144">
        <f>SUM(E$2:E221)</f>
        <v>40427</v>
      </c>
    </row>
    <row r="222" spans="1:6">
      <c r="A222" s="100">
        <v>45878</v>
      </c>
      <c r="B222" s="101">
        <v>24</v>
      </c>
      <c r="C222" s="101">
        <v>8</v>
      </c>
      <c r="D222" s="101">
        <v>0</v>
      </c>
      <c r="E222" s="101">
        <f>IF(AND(ISNUMBER(B222), ISNUMBER(C222)), B222 * C222 - D222, 0)+12</f>
        <v>204</v>
      </c>
      <c r="F222" s="101">
        <f>SUM(E$2:E222)</f>
        <v>40631</v>
      </c>
    </row>
    <row r="223" spans="1:6">
      <c r="A223" s="100">
        <v>45879</v>
      </c>
      <c r="B223" s="101">
        <v>25</v>
      </c>
      <c r="C223" s="101">
        <v>8</v>
      </c>
      <c r="D223" s="101">
        <v>0</v>
      </c>
      <c r="E223" s="101">
        <f>IF(AND(ISNUMBER(B223), ISNUMBER(C223)), B223 * C223 - D223, 0)+8</f>
        <v>208</v>
      </c>
      <c r="F223" s="101">
        <f>SUM(E$2:E223)</f>
        <v>40839</v>
      </c>
    </row>
    <row r="224" spans="1:6">
      <c r="A224" s="100">
        <v>45880</v>
      </c>
      <c r="B224" s="101">
        <v>25</v>
      </c>
      <c r="C224" s="101">
        <v>8</v>
      </c>
      <c r="D224" s="101">
        <v>0</v>
      </c>
      <c r="E224" s="101">
        <f>IF(AND(ISNUMBER(B224), ISNUMBER(C224)), B224 * C224 - D224, 0)+39</f>
        <v>239</v>
      </c>
      <c r="F224" s="101">
        <f>SUM(E$2:E224)</f>
        <v>41078</v>
      </c>
    </row>
    <row r="225" spans="1:6">
      <c r="A225" s="100">
        <v>45881</v>
      </c>
      <c r="B225" s="101">
        <v>25</v>
      </c>
      <c r="C225" s="101">
        <v>8</v>
      </c>
      <c r="D225" s="101">
        <v>0</v>
      </c>
      <c r="E225" s="101">
        <f>IF(AND(ISNUMBER(B225), ISNUMBER(C225)), B225 * C225 - D225, 0)+15</f>
        <v>215</v>
      </c>
      <c r="F225" s="101">
        <f>SUM(E$2:E225)</f>
        <v>41293</v>
      </c>
    </row>
    <row r="226" spans="1:6">
      <c r="A226" s="100">
        <v>45882</v>
      </c>
      <c r="B226" s="101">
        <v>24</v>
      </c>
      <c r="C226" s="101">
        <v>8</v>
      </c>
      <c r="D226" s="101">
        <v>0</v>
      </c>
      <c r="E226" s="101">
        <f>IF(AND(ISNUMBER(B226), ISNUMBER(C226)), B226 * C226 - D226, 0)+21</f>
        <v>213</v>
      </c>
      <c r="F226" s="101">
        <f>SUM(E$2:E226)</f>
        <v>41506</v>
      </c>
    </row>
    <row r="227" spans="1:6">
      <c r="A227" s="100">
        <v>45883</v>
      </c>
      <c r="B227" s="101">
        <v>24</v>
      </c>
      <c r="C227" s="101">
        <v>8</v>
      </c>
      <c r="D227" s="101">
        <v>0</v>
      </c>
      <c r="E227" s="101">
        <f>IF(AND(ISNUMBER(B227), ISNUMBER(C227)), B227 * C227 - D227, 0)+73</f>
        <v>265</v>
      </c>
      <c r="F227" s="101">
        <f>SUM(E$2:E227)</f>
        <v>41771</v>
      </c>
    </row>
    <row r="228" spans="1:6">
      <c r="A228" s="100">
        <v>45884</v>
      </c>
      <c r="B228" s="101">
        <v>3</v>
      </c>
      <c r="C228" s="101">
        <v>11</v>
      </c>
      <c r="D228" s="101">
        <v>0</v>
      </c>
      <c r="E228" s="101">
        <f>IF(AND(ISNUMBER(B228), ISNUMBER(C228)), B228 * C228 - D228, 0)</f>
        <v>33</v>
      </c>
      <c r="F228" s="101">
        <f>SUM(E$2:E228)</f>
        <v>41804</v>
      </c>
    </row>
    <row r="229" spans="1:6">
      <c r="A229" s="100">
        <v>45885</v>
      </c>
      <c r="B229" s="101">
        <v>25</v>
      </c>
      <c r="C229" s="101">
        <v>8</v>
      </c>
      <c r="D229" s="101">
        <v>0</v>
      </c>
      <c r="E229" s="101">
        <f>IF(AND(ISNUMBER(B229), ISNUMBER(C229)), B229 * C229 - D229, 0)+77</f>
        <v>277</v>
      </c>
      <c r="F229" s="101">
        <f>SUM(E$2:E229)</f>
        <v>42081</v>
      </c>
    </row>
    <row r="230" spans="1:6">
      <c r="A230" s="100">
        <v>45886</v>
      </c>
      <c r="B230" s="101">
        <v>26</v>
      </c>
      <c r="C230" s="101">
        <v>8</v>
      </c>
      <c r="D230" s="101">
        <v>0</v>
      </c>
      <c r="E230" s="101">
        <f>IF(AND(ISNUMBER(B230), ISNUMBER(C230)), B230 * C230 - D230, 0)+74</f>
        <v>282</v>
      </c>
      <c r="F230" s="101">
        <f>SUM(E$2:E230)</f>
        <v>42363</v>
      </c>
    </row>
    <row r="231" spans="1:6">
      <c r="A231" s="100">
        <v>45887</v>
      </c>
      <c r="B231" s="101">
        <v>26</v>
      </c>
      <c r="C231" s="101">
        <v>8</v>
      </c>
      <c r="D231" s="101">
        <v>0</v>
      </c>
      <c r="E231" s="101">
        <f>IF(AND(ISNUMBER(B231), ISNUMBER(C231)), B231 * C231 - D231, 0)+81</f>
        <v>289</v>
      </c>
      <c r="F231" s="101">
        <f>SUM(E$2:E231)</f>
        <v>42652</v>
      </c>
    </row>
    <row r="232" spans="1:6">
      <c r="A232" s="100">
        <v>45888</v>
      </c>
      <c r="B232" s="101">
        <v>26</v>
      </c>
      <c r="C232" s="101">
        <v>8</v>
      </c>
      <c r="D232" s="101">
        <v>0</v>
      </c>
      <c r="E232" s="101">
        <f>IF(AND(ISNUMBER(B232), ISNUMBER(C232)), B232 * C232 - D232, 0)+80</f>
        <v>288</v>
      </c>
      <c r="F232" s="101">
        <f>SUM(E$2:E232)</f>
        <v>42940</v>
      </c>
    </row>
    <row r="233" spans="1:6">
      <c r="A233" s="100">
        <v>45889</v>
      </c>
      <c r="B233" s="101">
        <v>25</v>
      </c>
      <c r="C233" s="101">
        <v>8</v>
      </c>
      <c r="D233" s="101">
        <v>0</v>
      </c>
      <c r="E233" s="101">
        <f>IF(AND(ISNUMBER(B233), ISNUMBER(C233)), B233 * C233 - D233, 0)+77</f>
        <v>277</v>
      </c>
      <c r="F233" s="101">
        <f>SUM(E$2:E233)</f>
        <v>43217</v>
      </c>
    </row>
    <row r="234" spans="1:6">
      <c r="A234" s="100">
        <v>45890</v>
      </c>
      <c r="B234" s="101">
        <v>25</v>
      </c>
      <c r="C234" s="101">
        <v>8</v>
      </c>
      <c r="D234" s="101">
        <v>0</v>
      </c>
      <c r="E234" s="101">
        <f>IF(AND(ISNUMBER(B234), ISNUMBER(C234)), B234 * C234 - D234, 0)+77</f>
        <v>277</v>
      </c>
      <c r="F234" s="101">
        <f>SUM(E$2:E234)</f>
        <v>43494</v>
      </c>
    </row>
    <row r="235" spans="1:6">
      <c r="A235" s="143">
        <v>45891</v>
      </c>
      <c r="B235" s="144">
        <v>0</v>
      </c>
      <c r="C235" s="144">
        <v>0</v>
      </c>
      <c r="D235" s="144">
        <v>0</v>
      </c>
      <c r="E235" s="144">
        <f>IF(AND(ISNUMBER(B235), ISNUMBER(C235)), B235 * C235 - D235, 0)</f>
        <v>0</v>
      </c>
      <c r="F235" s="144">
        <f>SUM(E$2:E235)</f>
        <v>43494</v>
      </c>
    </row>
    <row r="236" spans="1:6">
      <c r="A236" s="100">
        <v>45892</v>
      </c>
      <c r="B236" s="101">
        <v>25</v>
      </c>
      <c r="C236" s="101">
        <v>8</v>
      </c>
      <c r="D236" s="101">
        <v>0</v>
      </c>
      <c r="E236" s="101">
        <f>IF(AND(ISNUMBER(B236), ISNUMBER(C236)), B236 * C236 - D236, 0)+78</f>
        <v>278</v>
      </c>
      <c r="F236" s="101">
        <f>SUM(E$2:E236)</f>
        <v>43772</v>
      </c>
    </row>
    <row r="237" spans="1:6">
      <c r="A237" s="100">
        <v>45893</v>
      </c>
      <c r="B237" s="101">
        <v>24</v>
      </c>
      <c r="C237" s="101">
        <v>8</v>
      </c>
      <c r="D237" s="101">
        <v>0</v>
      </c>
      <c r="E237" s="101">
        <f>IF(AND(ISNUMBER(B237), ISNUMBER(C237)), B237 * C237 - D237, 0)+72.5</f>
        <v>264.5</v>
      </c>
      <c r="F237" s="101">
        <f>SUM(E$2:E237)</f>
        <v>44036.5</v>
      </c>
    </row>
    <row r="238" spans="1:6">
      <c r="A238" s="100">
        <v>45894</v>
      </c>
      <c r="B238" s="101">
        <v>24</v>
      </c>
      <c r="C238" s="101">
        <v>8</v>
      </c>
      <c r="D238" s="101">
        <v>0</v>
      </c>
      <c r="E238" s="101">
        <f>IF(AND(ISNUMBER(B238), ISNUMBER(C238)), B238 * C238 - D238, 0)+75</f>
        <v>267</v>
      </c>
      <c r="F238" s="101">
        <f>SUM(E$2:E238)</f>
        <v>44303.5</v>
      </c>
    </row>
    <row r="239" spans="1:6">
      <c r="A239" s="100">
        <v>45895</v>
      </c>
      <c r="B239" s="101">
        <v>26</v>
      </c>
      <c r="C239" s="101">
        <v>8</v>
      </c>
      <c r="D239" s="101">
        <v>0</v>
      </c>
      <c r="E239" s="101">
        <f>IF(AND(ISNUMBER(B239), ISNUMBER(C239)), B239 * C239 - D239, 0)+80.75</f>
        <v>288.75</v>
      </c>
      <c r="F239" s="101">
        <f>SUM(E$2:E239)</f>
        <v>44592.25</v>
      </c>
    </row>
    <row r="240" spans="1:6">
      <c r="A240" s="100">
        <v>45896</v>
      </c>
      <c r="B240" s="101">
        <v>26</v>
      </c>
      <c r="C240" s="101">
        <v>8</v>
      </c>
      <c r="D240" s="101">
        <v>0</v>
      </c>
      <c r="E240" s="101">
        <f>IF(AND(ISNUMBER(B240), ISNUMBER(C240)), B240 * C240 - D240, 0)+80.83</f>
        <v>288.83</v>
      </c>
      <c r="F240" s="101">
        <f>SUM(E$2:E240)</f>
        <v>44881.08</v>
      </c>
    </row>
    <row r="241" spans="1:6">
      <c r="A241" s="100">
        <v>45897</v>
      </c>
      <c r="B241" s="101">
        <v>27</v>
      </c>
      <c r="C241" s="101">
        <v>8</v>
      </c>
      <c r="D241" s="101">
        <v>0</v>
      </c>
      <c r="E241" s="101">
        <f>IF(AND(ISNUMBER(B241), ISNUMBER(C241)), B241 * C241 - D241, 0)+84</f>
        <v>300</v>
      </c>
      <c r="F241" s="101">
        <f>SUM(E$2:E241)</f>
        <v>45181.08</v>
      </c>
    </row>
    <row r="242" spans="1:6">
      <c r="A242" s="100">
        <v>45898</v>
      </c>
      <c r="B242" s="101">
        <v>7</v>
      </c>
      <c r="C242" s="101">
        <v>11</v>
      </c>
      <c r="D242" s="101">
        <v>0</v>
      </c>
      <c r="E242" s="101">
        <f>IF(AND(ISNUMBER(B242), ISNUMBER(C242)), B242 * C242 - D242, 0)</f>
        <v>77</v>
      </c>
      <c r="F242" s="101">
        <f>SUM(E$2:E242)</f>
        <v>45258.080000000002</v>
      </c>
    </row>
    <row r="243" spans="1:6">
      <c r="A243" s="100">
        <v>45899</v>
      </c>
      <c r="B243" s="101">
        <v>20</v>
      </c>
      <c r="C243" s="101">
        <v>8</v>
      </c>
      <c r="D243" s="101">
        <v>0</v>
      </c>
      <c r="E243" s="101">
        <f>IF(AND(ISNUMBER(B243), ISNUMBER(C243)), B243 * C243 - D243, 0)+61</f>
        <v>221</v>
      </c>
      <c r="F243" s="101">
        <f>SUM(E$2:E243)</f>
        <v>45479.08</v>
      </c>
    </row>
    <row r="244" spans="1:6">
      <c r="A244" s="100">
        <v>45900</v>
      </c>
      <c r="B244" s="101">
        <v>24</v>
      </c>
      <c r="C244" s="101">
        <v>8</v>
      </c>
      <c r="D244" s="101">
        <v>0</v>
      </c>
      <c r="E244" s="101">
        <f>IF(AND(ISNUMBER(B244), ISNUMBER(C244)), B244 * C244 - D244, 0)+75</f>
        <v>267</v>
      </c>
      <c r="F244" s="101">
        <f>SUM(E$2:E244)</f>
        <v>45746.080000000002</v>
      </c>
    </row>
  </sheetData>
  <phoneticPr fontId="5" type="noConversion"/>
  <pageMargins left="0.7" right="0.7" top="0.75" bottom="0.75" header="0.3" footer="0.3"/>
  <pageSetup orientation="portrait" r:id="rId1"/>
  <tableParts count="25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 r:id="rId72"/>
    <tablePart r:id="rId73"/>
    <tablePart r:id="rId74"/>
    <tablePart r:id="rId75"/>
    <tablePart r:id="rId76"/>
    <tablePart r:id="rId77"/>
    <tablePart r:id="rId78"/>
    <tablePart r:id="rId79"/>
    <tablePart r:id="rId80"/>
    <tablePart r:id="rId81"/>
    <tablePart r:id="rId82"/>
    <tablePart r:id="rId83"/>
    <tablePart r:id="rId84"/>
    <tablePart r:id="rId85"/>
    <tablePart r:id="rId86"/>
    <tablePart r:id="rId87"/>
    <tablePart r:id="rId88"/>
    <tablePart r:id="rId89"/>
    <tablePart r:id="rId90"/>
    <tablePart r:id="rId91"/>
    <tablePart r:id="rId92"/>
    <tablePart r:id="rId93"/>
    <tablePart r:id="rId94"/>
    <tablePart r:id="rId95"/>
    <tablePart r:id="rId96"/>
    <tablePart r:id="rId97"/>
    <tablePart r:id="rId98"/>
    <tablePart r:id="rId99"/>
    <tablePart r:id="rId100"/>
    <tablePart r:id="rId101"/>
    <tablePart r:id="rId102"/>
    <tablePart r:id="rId103"/>
    <tablePart r:id="rId104"/>
    <tablePart r:id="rId105"/>
    <tablePart r:id="rId106"/>
    <tablePart r:id="rId107"/>
    <tablePart r:id="rId108"/>
    <tablePart r:id="rId109"/>
    <tablePart r:id="rId110"/>
    <tablePart r:id="rId111"/>
    <tablePart r:id="rId112"/>
    <tablePart r:id="rId113"/>
    <tablePart r:id="rId114"/>
    <tablePart r:id="rId115"/>
    <tablePart r:id="rId116"/>
    <tablePart r:id="rId117"/>
    <tablePart r:id="rId118"/>
    <tablePart r:id="rId119"/>
    <tablePart r:id="rId120"/>
    <tablePart r:id="rId121"/>
    <tablePart r:id="rId122"/>
    <tablePart r:id="rId123"/>
    <tablePart r:id="rId124"/>
    <tablePart r:id="rId125"/>
    <tablePart r:id="rId126"/>
    <tablePart r:id="rId127"/>
    <tablePart r:id="rId128"/>
    <tablePart r:id="rId129"/>
    <tablePart r:id="rId130"/>
    <tablePart r:id="rId131"/>
    <tablePart r:id="rId132"/>
    <tablePart r:id="rId133"/>
    <tablePart r:id="rId134"/>
    <tablePart r:id="rId135"/>
    <tablePart r:id="rId136"/>
    <tablePart r:id="rId137"/>
    <tablePart r:id="rId138"/>
    <tablePart r:id="rId139"/>
    <tablePart r:id="rId140"/>
    <tablePart r:id="rId141"/>
    <tablePart r:id="rId142"/>
    <tablePart r:id="rId143"/>
    <tablePart r:id="rId144"/>
    <tablePart r:id="rId145"/>
    <tablePart r:id="rId146"/>
    <tablePart r:id="rId147"/>
    <tablePart r:id="rId148"/>
    <tablePart r:id="rId149"/>
    <tablePart r:id="rId150"/>
    <tablePart r:id="rId151"/>
    <tablePart r:id="rId152"/>
    <tablePart r:id="rId153"/>
    <tablePart r:id="rId154"/>
    <tablePart r:id="rId155"/>
    <tablePart r:id="rId156"/>
    <tablePart r:id="rId157"/>
    <tablePart r:id="rId158"/>
    <tablePart r:id="rId159"/>
    <tablePart r:id="rId160"/>
    <tablePart r:id="rId161"/>
    <tablePart r:id="rId162"/>
    <tablePart r:id="rId163"/>
    <tablePart r:id="rId164"/>
    <tablePart r:id="rId165"/>
    <tablePart r:id="rId166"/>
    <tablePart r:id="rId167"/>
    <tablePart r:id="rId168"/>
    <tablePart r:id="rId169"/>
    <tablePart r:id="rId170"/>
    <tablePart r:id="rId171"/>
    <tablePart r:id="rId172"/>
    <tablePart r:id="rId173"/>
    <tablePart r:id="rId174"/>
    <tablePart r:id="rId175"/>
    <tablePart r:id="rId176"/>
    <tablePart r:id="rId177"/>
    <tablePart r:id="rId178"/>
    <tablePart r:id="rId179"/>
    <tablePart r:id="rId180"/>
    <tablePart r:id="rId181"/>
    <tablePart r:id="rId182"/>
    <tablePart r:id="rId183"/>
    <tablePart r:id="rId184"/>
    <tablePart r:id="rId185"/>
    <tablePart r:id="rId186"/>
    <tablePart r:id="rId187"/>
    <tablePart r:id="rId188"/>
    <tablePart r:id="rId189"/>
    <tablePart r:id="rId190"/>
    <tablePart r:id="rId191"/>
    <tablePart r:id="rId192"/>
    <tablePart r:id="rId193"/>
    <tablePart r:id="rId194"/>
    <tablePart r:id="rId195"/>
    <tablePart r:id="rId196"/>
    <tablePart r:id="rId197"/>
    <tablePart r:id="rId198"/>
    <tablePart r:id="rId199"/>
    <tablePart r:id="rId200"/>
    <tablePart r:id="rId201"/>
    <tablePart r:id="rId202"/>
    <tablePart r:id="rId203"/>
    <tablePart r:id="rId204"/>
    <tablePart r:id="rId205"/>
    <tablePart r:id="rId206"/>
    <tablePart r:id="rId207"/>
    <tablePart r:id="rId208"/>
    <tablePart r:id="rId209"/>
    <tablePart r:id="rId210"/>
    <tablePart r:id="rId211"/>
    <tablePart r:id="rId212"/>
    <tablePart r:id="rId213"/>
    <tablePart r:id="rId214"/>
    <tablePart r:id="rId215"/>
    <tablePart r:id="rId216"/>
    <tablePart r:id="rId217"/>
    <tablePart r:id="rId218"/>
    <tablePart r:id="rId219"/>
    <tablePart r:id="rId220"/>
    <tablePart r:id="rId221"/>
    <tablePart r:id="rId222"/>
    <tablePart r:id="rId223"/>
    <tablePart r:id="rId224"/>
    <tablePart r:id="rId225"/>
    <tablePart r:id="rId226"/>
    <tablePart r:id="rId227"/>
    <tablePart r:id="rId228"/>
    <tablePart r:id="rId229"/>
    <tablePart r:id="rId230"/>
    <tablePart r:id="rId231"/>
    <tablePart r:id="rId232"/>
    <tablePart r:id="rId233"/>
    <tablePart r:id="rId234"/>
    <tablePart r:id="rId235"/>
    <tablePart r:id="rId236"/>
    <tablePart r:id="rId237"/>
    <tablePart r:id="rId238"/>
    <tablePart r:id="rId239"/>
    <tablePart r:id="rId240"/>
    <tablePart r:id="rId241"/>
    <tablePart r:id="rId242"/>
    <tablePart r:id="rId243"/>
    <tablePart r:id="rId244"/>
    <tablePart r:id="rId245"/>
    <tablePart r:id="rId246"/>
    <tablePart r:id="rId247"/>
    <tablePart r:id="rId248"/>
    <tablePart r:id="rId249"/>
    <tablePart r:id="rId250"/>
    <tablePart r:id="rId251"/>
    <tablePart r:id="rId25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096D3-CB26-403D-A677-274075AC4309}">
  <sheetPr codeName="Sheet16"/>
  <dimension ref="A2:W597"/>
  <sheetViews>
    <sheetView topLeftCell="C1" zoomScale="48" zoomScaleNormal="42" workbookViewId="0">
      <selection activeCell="G19" sqref="G19"/>
    </sheetView>
  </sheetViews>
  <sheetFormatPr defaultRowHeight="18"/>
  <cols>
    <col min="1" max="1" width="29.2109375" bestFit="1" customWidth="1"/>
    <col min="2" max="2" width="11.7109375" bestFit="1" customWidth="1"/>
    <col min="3" max="3" width="11.42578125" bestFit="1" customWidth="1"/>
    <col min="4" max="4" width="11.85546875" customWidth="1"/>
    <col min="5" max="5" width="9.85546875" customWidth="1"/>
    <col min="6" max="6" width="13.92578125" bestFit="1" customWidth="1"/>
    <col min="7" max="7" width="23.78515625" bestFit="1" customWidth="1"/>
    <col min="8" max="8" width="12.42578125" customWidth="1"/>
    <col min="9" max="9" width="11.5" bestFit="1" customWidth="1"/>
    <col min="10" max="10" width="14.5" bestFit="1" customWidth="1"/>
    <col min="11" max="11" width="17.35546875" bestFit="1" customWidth="1"/>
    <col min="12" max="12" width="17.5" bestFit="1" customWidth="1"/>
    <col min="13" max="13" width="15" bestFit="1" customWidth="1"/>
    <col min="14" max="14" width="25.140625" bestFit="1" customWidth="1"/>
    <col min="15" max="15" width="33.5703125" bestFit="1" customWidth="1"/>
    <col min="16" max="16" width="29.2109375" bestFit="1" customWidth="1"/>
    <col min="17" max="17" width="38.78515625" bestFit="1" customWidth="1"/>
    <col min="18" max="18" width="55" bestFit="1" customWidth="1"/>
    <col min="19" max="19" width="41.5703125" bestFit="1" customWidth="1"/>
    <col min="20" max="20" width="61.78515625" bestFit="1" customWidth="1"/>
    <col min="21" max="21" width="48.5" bestFit="1" customWidth="1"/>
    <col min="22" max="22" width="35.2109375" bestFit="1" customWidth="1"/>
    <col min="23" max="23" width="36.2109375" bestFit="1" customWidth="1"/>
    <col min="24" max="24" width="58.42578125" bestFit="1" customWidth="1"/>
    <col min="25" max="25" width="57.42578125" bestFit="1" customWidth="1"/>
    <col min="26" max="26" width="36.2109375" bestFit="1" customWidth="1"/>
    <col min="27" max="28" width="35.78515625" bestFit="1" customWidth="1"/>
    <col min="29" max="29" width="36" bestFit="1" customWidth="1"/>
    <col min="30" max="30" width="14.5703125" bestFit="1" customWidth="1"/>
  </cols>
  <sheetData>
    <row r="2" spans="1:18" ht="35">
      <c r="A2" t="s">
        <v>548</v>
      </c>
      <c r="F2" s="118" t="s">
        <v>24</v>
      </c>
      <c r="G2" s="118" t="s">
        <v>500</v>
      </c>
      <c r="H2" s="118" t="s">
        <v>501</v>
      </c>
      <c r="I2" s="118" t="s">
        <v>502</v>
      </c>
      <c r="J2" s="118" t="s">
        <v>503</v>
      </c>
      <c r="K2" s="118" t="s">
        <v>504</v>
      </c>
    </row>
    <row r="3" spans="1:18">
      <c r="A3" s="104" t="s">
        <v>309</v>
      </c>
      <c r="B3" t="s">
        <v>755</v>
      </c>
      <c r="F3" s="100">
        <v>45818</v>
      </c>
      <c r="G3" s="101">
        <v>23</v>
      </c>
      <c r="H3" s="101">
        <v>8</v>
      </c>
      <c r="I3" s="101">
        <v>0</v>
      </c>
      <c r="J3" s="101">
        <v>189</v>
      </c>
      <c r="K3" s="101">
        <v>30363</v>
      </c>
    </row>
    <row r="4" spans="1:18">
      <c r="A4" s="105" t="s">
        <v>438</v>
      </c>
      <c r="B4">
        <v>20</v>
      </c>
      <c r="F4" s="100">
        <v>45819</v>
      </c>
      <c r="G4" s="101">
        <v>25</v>
      </c>
      <c r="H4" s="101">
        <v>8</v>
      </c>
      <c r="I4" s="101">
        <v>0</v>
      </c>
      <c r="J4" s="101">
        <v>207</v>
      </c>
      <c r="K4" s="101">
        <v>30570</v>
      </c>
    </row>
    <row r="5" spans="1:18">
      <c r="A5" s="105" t="s">
        <v>437</v>
      </c>
      <c r="B5">
        <v>10</v>
      </c>
      <c r="F5" s="100">
        <v>45820</v>
      </c>
      <c r="G5" s="101">
        <v>23</v>
      </c>
      <c r="H5" s="101">
        <v>8</v>
      </c>
      <c r="I5" s="101">
        <v>0</v>
      </c>
      <c r="J5" s="101">
        <v>197</v>
      </c>
      <c r="K5" s="101">
        <v>30767</v>
      </c>
    </row>
    <row r="6" spans="1:18">
      <c r="A6" s="105" t="s">
        <v>508</v>
      </c>
      <c r="B6">
        <v>30</v>
      </c>
      <c r="F6" s="100">
        <v>45821</v>
      </c>
      <c r="G6" s="101">
        <v>0</v>
      </c>
      <c r="H6" s="101">
        <v>0</v>
      </c>
      <c r="I6" s="101">
        <v>0</v>
      </c>
      <c r="J6" s="101">
        <v>0</v>
      </c>
      <c r="K6" s="101">
        <v>30767</v>
      </c>
      <c r="O6" s="140"/>
      <c r="P6" s="115" t="s">
        <v>859</v>
      </c>
      <c r="Q6" s="115" t="s">
        <v>865</v>
      </c>
      <c r="R6" s="115" t="s">
        <v>866</v>
      </c>
    </row>
    <row r="7" spans="1:18">
      <c r="F7" s="100">
        <v>45822</v>
      </c>
      <c r="G7" s="101">
        <v>23</v>
      </c>
      <c r="H7" s="101">
        <v>8</v>
      </c>
      <c r="I7" s="101">
        <v>0</v>
      </c>
      <c r="J7" s="101">
        <v>190</v>
      </c>
      <c r="K7" s="101">
        <v>30957</v>
      </c>
      <c r="O7" s="141"/>
      <c r="P7" s="29" t="s">
        <v>862</v>
      </c>
      <c r="Q7" s="29">
        <v>47</v>
      </c>
      <c r="R7" s="29">
        <v>13</v>
      </c>
    </row>
    <row r="8" spans="1:18">
      <c r="F8" s="100"/>
      <c r="G8" s="101"/>
      <c r="H8" s="101"/>
      <c r="I8" s="101"/>
      <c r="J8" s="101"/>
      <c r="K8" s="101"/>
      <c r="O8" s="141"/>
      <c r="P8" s="29" t="s">
        <v>863</v>
      </c>
      <c r="Q8" s="29">
        <v>87</v>
      </c>
      <c r="R8" s="29">
        <v>69</v>
      </c>
    </row>
    <row r="9" spans="1:18">
      <c r="F9" s="100"/>
      <c r="G9" s="101"/>
      <c r="H9" s="101"/>
      <c r="I9" s="101"/>
      <c r="J9" s="101"/>
      <c r="K9" s="101"/>
      <c r="O9" s="141"/>
      <c r="P9" s="29" t="s">
        <v>864</v>
      </c>
      <c r="Q9" s="29">
        <v>114</v>
      </c>
      <c r="R9" s="29">
        <v>42</v>
      </c>
    </row>
    <row r="10" spans="1:18">
      <c r="F10" s="100"/>
      <c r="G10" s="101"/>
      <c r="H10" s="101"/>
      <c r="I10" s="101"/>
      <c r="J10" s="101"/>
      <c r="K10" s="101"/>
    </row>
    <row r="11" spans="1:18">
      <c r="F11" s="100"/>
      <c r="G11" s="101"/>
      <c r="H11" s="101"/>
      <c r="I11" s="101"/>
      <c r="J11" s="101"/>
      <c r="K11" s="101"/>
    </row>
    <row r="12" spans="1:18">
      <c r="F12" s="100"/>
      <c r="G12" s="101"/>
      <c r="H12" s="101"/>
      <c r="I12" s="101"/>
      <c r="J12" s="101"/>
      <c r="K12" s="101"/>
    </row>
    <row r="13" spans="1:18">
      <c r="F13" s="104" t="s">
        <v>715</v>
      </c>
      <c r="G13" t="s">
        <v>685</v>
      </c>
    </row>
    <row r="14" spans="1:18">
      <c r="F14" s="117">
        <v>45818</v>
      </c>
      <c r="G14">
        <v>30363</v>
      </c>
    </row>
    <row r="15" spans="1:18">
      <c r="F15" s="117">
        <v>45819</v>
      </c>
      <c r="G15">
        <v>30570</v>
      </c>
    </row>
    <row r="16" spans="1:18">
      <c r="F16" s="117">
        <v>45820</v>
      </c>
      <c r="G16">
        <v>30767</v>
      </c>
    </row>
    <row r="17" spans="6:7">
      <c r="F17" s="117">
        <v>45821</v>
      </c>
      <c r="G17">
        <v>30767</v>
      </c>
    </row>
    <row r="18" spans="6:7">
      <c r="F18" s="117">
        <v>45822</v>
      </c>
      <c r="G18">
        <v>30957</v>
      </c>
    </row>
    <row r="19" spans="6:7">
      <c r="F19" s="117" t="s">
        <v>508</v>
      </c>
      <c r="G19">
        <v>30957</v>
      </c>
    </row>
    <row r="51" spans="1:12" ht="18.5" thickBot="1">
      <c r="B51" s="138" t="s">
        <v>859</v>
      </c>
      <c r="C51" s="138" t="s">
        <v>860</v>
      </c>
      <c r="D51" s="138" t="s">
        <v>861</v>
      </c>
      <c r="E51" s="139" t="s">
        <v>281</v>
      </c>
    </row>
    <row r="52" spans="1:12" ht="18.5" thickBot="1">
      <c r="B52" s="138" t="s">
        <v>862</v>
      </c>
      <c r="C52" s="138">
        <v>47</v>
      </c>
      <c r="D52" s="138">
        <v>13</v>
      </c>
      <c r="E52" s="139">
        <v>60</v>
      </c>
    </row>
    <row r="53" spans="1:12" ht="18.5" thickBot="1">
      <c r="B53" s="138" t="s">
        <v>863</v>
      </c>
      <c r="C53" s="138">
        <v>87</v>
      </c>
      <c r="D53" s="138">
        <v>69</v>
      </c>
      <c r="E53" s="139">
        <v>156</v>
      </c>
    </row>
    <row r="54" spans="1:12" ht="18.5" thickBot="1">
      <c r="B54" s="138" t="s">
        <v>864</v>
      </c>
      <c r="C54" s="138">
        <v>75</v>
      </c>
      <c r="D54" s="138">
        <v>6</v>
      </c>
      <c r="E54" s="139">
        <v>81</v>
      </c>
    </row>
    <row r="64" spans="1:12" ht="46.5">
      <c r="A64" s="145">
        <v>45784</v>
      </c>
      <c r="B64" s="146" t="s">
        <v>386</v>
      </c>
      <c r="C64" s="147" t="s">
        <v>516</v>
      </c>
      <c r="D64" s="148" t="s">
        <v>433</v>
      </c>
      <c r="E64" s="136" t="s">
        <v>1449</v>
      </c>
      <c r="F64" s="124">
        <v>14834</v>
      </c>
      <c r="G64" s="137" t="s">
        <v>438</v>
      </c>
      <c r="H64" s="146" t="s">
        <v>431</v>
      </c>
      <c r="I64" s="147" t="s">
        <v>1446</v>
      </c>
      <c r="J64" s="146" t="s">
        <v>432</v>
      </c>
      <c r="K64" s="147" t="s">
        <v>434</v>
      </c>
      <c r="L64" s="148" t="s">
        <v>105</v>
      </c>
    </row>
    <row r="65" spans="1:16" ht="46.5">
      <c r="A65" s="145">
        <v>45784</v>
      </c>
      <c r="B65" s="146" t="s">
        <v>386</v>
      </c>
      <c r="C65" s="147" t="s">
        <v>384</v>
      </c>
      <c r="D65" s="148" t="s">
        <v>433</v>
      </c>
      <c r="E65" s="136" t="s">
        <v>904</v>
      </c>
      <c r="F65" s="124">
        <v>15033</v>
      </c>
      <c r="G65" s="137" t="s">
        <v>437</v>
      </c>
      <c r="H65" s="148" t="s">
        <v>431</v>
      </c>
      <c r="I65" s="147" t="s">
        <v>1446</v>
      </c>
      <c r="J65" s="148" t="s">
        <v>432</v>
      </c>
      <c r="K65" s="147" t="s">
        <v>434</v>
      </c>
      <c r="L65" s="148" t="s">
        <v>105</v>
      </c>
    </row>
    <row r="66" spans="1:16" ht="46.5">
      <c r="A66" s="145">
        <v>45784</v>
      </c>
      <c r="B66" s="146" t="s">
        <v>386</v>
      </c>
      <c r="C66" s="145" t="s">
        <v>384</v>
      </c>
      <c r="D66" s="146" t="s">
        <v>453</v>
      </c>
      <c r="E66" s="136" t="s">
        <v>848</v>
      </c>
      <c r="F66" s="124">
        <v>15030</v>
      </c>
      <c r="G66" s="137" t="s">
        <v>438</v>
      </c>
      <c r="H66" s="146" t="s">
        <v>431</v>
      </c>
      <c r="I66" s="147" t="s">
        <v>1446</v>
      </c>
      <c r="J66" s="148" t="s">
        <v>432</v>
      </c>
      <c r="K66" s="147" t="s">
        <v>434</v>
      </c>
      <c r="L66" s="148" t="s">
        <v>105</v>
      </c>
    </row>
    <row r="67" spans="1:16" ht="46.5">
      <c r="A67" s="145">
        <v>45784</v>
      </c>
      <c r="B67" s="146" t="s">
        <v>386</v>
      </c>
      <c r="C67" s="145" t="s">
        <v>384</v>
      </c>
      <c r="D67" s="146" t="s">
        <v>433</v>
      </c>
      <c r="E67" s="136" t="s">
        <v>848</v>
      </c>
      <c r="F67" s="124">
        <v>15030</v>
      </c>
      <c r="G67" s="137" t="s">
        <v>438</v>
      </c>
      <c r="H67" s="146" t="s">
        <v>431</v>
      </c>
      <c r="I67" s="147" t="s">
        <v>1446</v>
      </c>
      <c r="J67" s="148" t="s">
        <v>432</v>
      </c>
      <c r="K67" s="147" t="s">
        <v>434</v>
      </c>
      <c r="L67" s="148" t="s">
        <v>105</v>
      </c>
    </row>
    <row r="68" spans="1:16" ht="46.5">
      <c r="A68" s="145">
        <v>45784</v>
      </c>
      <c r="B68" s="146" t="s">
        <v>386</v>
      </c>
      <c r="C68" s="145" t="s">
        <v>384</v>
      </c>
      <c r="D68" s="146" t="s">
        <v>433</v>
      </c>
      <c r="E68" s="136" t="s">
        <v>847</v>
      </c>
      <c r="F68" s="124">
        <v>15031</v>
      </c>
      <c r="G68" s="137" t="s">
        <v>438</v>
      </c>
      <c r="H68" s="146" t="s">
        <v>431</v>
      </c>
      <c r="I68" s="147" t="s">
        <v>1446</v>
      </c>
      <c r="J68" s="148" t="s">
        <v>432</v>
      </c>
      <c r="K68" s="147" t="s">
        <v>434</v>
      </c>
      <c r="L68" s="148" t="s">
        <v>105</v>
      </c>
    </row>
    <row r="69" spans="1:16" ht="46.5">
      <c r="A69" s="145">
        <v>45784</v>
      </c>
      <c r="B69" s="146" t="s">
        <v>386</v>
      </c>
      <c r="C69" s="145" t="s">
        <v>384</v>
      </c>
      <c r="D69" s="146" t="s">
        <v>453</v>
      </c>
      <c r="E69" s="136" t="s">
        <v>847</v>
      </c>
      <c r="F69" s="124">
        <v>15031</v>
      </c>
      <c r="G69" s="137" t="s">
        <v>438</v>
      </c>
      <c r="H69" s="146" t="s">
        <v>431</v>
      </c>
      <c r="I69" s="147" t="s">
        <v>1446</v>
      </c>
      <c r="J69" s="148" t="s">
        <v>432</v>
      </c>
      <c r="K69" s="147" t="s">
        <v>434</v>
      </c>
      <c r="L69" s="148" t="s">
        <v>105</v>
      </c>
    </row>
    <row r="70" spans="1:16" ht="33">
      <c r="A70" s="145">
        <v>45784</v>
      </c>
      <c r="B70" s="146" t="s">
        <v>386</v>
      </c>
      <c r="C70" s="145" t="s">
        <v>441</v>
      </c>
      <c r="D70" s="146" t="s">
        <v>433</v>
      </c>
      <c r="E70" s="136" t="s">
        <v>452</v>
      </c>
      <c r="F70" s="124">
        <v>15044</v>
      </c>
      <c r="G70" s="137" t="s">
        <v>438</v>
      </c>
      <c r="H70" s="146" t="s">
        <v>431</v>
      </c>
      <c r="I70" s="147" t="s">
        <v>1446</v>
      </c>
      <c r="J70" s="146" t="s">
        <v>432</v>
      </c>
      <c r="K70" s="145" t="s">
        <v>434</v>
      </c>
      <c r="L70" s="146" t="s">
        <v>105</v>
      </c>
    </row>
    <row r="71" spans="1:16" ht="33">
      <c r="A71" s="145">
        <v>45784</v>
      </c>
      <c r="B71" s="146" t="s">
        <v>386</v>
      </c>
      <c r="C71" s="145" t="s">
        <v>441</v>
      </c>
      <c r="D71" s="146" t="s">
        <v>453</v>
      </c>
      <c r="E71" s="136" t="s">
        <v>452</v>
      </c>
      <c r="F71" s="124">
        <v>15044</v>
      </c>
      <c r="G71" s="137" t="s">
        <v>438</v>
      </c>
      <c r="H71" s="146" t="s">
        <v>431</v>
      </c>
      <c r="I71" s="147" t="s">
        <v>1446</v>
      </c>
      <c r="J71" s="148" t="s">
        <v>432</v>
      </c>
      <c r="K71" s="145" t="s">
        <v>434</v>
      </c>
      <c r="L71" s="146" t="s">
        <v>105</v>
      </c>
      <c r="O71" s="104" t="s">
        <v>715</v>
      </c>
      <c r="P71" t="s">
        <v>936</v>
      </c>
    </row>
    <row r="72" spans="1:16" ht="33">
      <c r="A72" s="145">
        <v>45785</v>
      </c>
      <c r="B72" s="146" t="s">
        <v>386</v>
      </c>
      <c r="C72" s="145" t="s">
        <v>441</v>
      </c>
      <c r="D72" s="146" t="s">
        <v>433</v>
      </c>
      <c r="E72" s="136" t="s">
        <v>452</v>
      </c>
      <c r="F72" s="124" t="s">
        <v>1450</v>
      </c>
      <c r="G72" s="137" t="s">
        <v>438</v>
      </c>
      <c r="H72" s="146" t="s">
        <v>431</v>
      </c>
      <c r="I72" s="147" t="s">
        <v>1446</v>
      </c>
      <c r="J72" s="146" t="s">
        <v>432</v>
      </c>
      <c r="K72" s="145" t="s">
        <v>434</v>
      </c>
      <c r="L72" s="146" t="s">
        <v>105</v>
      </c>
      <c r="O72" s="105" t="s">
        <v>438</v>
      </c>
      <c r="P72">
        <v>49</v>
      </c>
    </row>
    <row r="73" spans="1:16" ht="33">
      <c r="A73" s="145">
        <v>45785</v>
      </c>
      <c r="B73" s="146" t="s">
        <v>386</v>
      </c>
      <c r="C73" s="145" t="s">
        <v>441</v>
      </c>
      <c r="D73" s="146" t="s">
        <v>453</v>
      </c>
      <c r="E73" s="136" t="s">
        <v>452</v>
      </c>
      <c r="F73" s="124" t="s">
        <v>1450</v>
      </c>
      <c r="G73" s="137" t="s">
        <v>438</v>
      </c>
      <c r="H73" s="146" t="s">
        <v>431</v>
      </c>
      <c r="I73" s="147" t="s">
        <v>1446</v>
      </c>
      <c r="J73" s="146" t="s">
        <v>432</v>
      </c>
      <c r="K73" s="145" t="s">
        <v>434</v>
      </c>
      <c r="L73" s="146" t="s">
        <v>105</v>
      </c>
      <c r="O73" s="175" t="s">
        <v>452</v>
      </c>
      <c r="P73">
        <v>14</v>
      </c>
    </row>
    <row r="74" spans="1:16" ht="46.5">
      <c r="A74" s="145">
        <v>45785</v>
      </c>
      <c r="B74" s="146" t="s">
        <v>386</v>
      </c>
      <c r="C74" s="145" t="s">
        <v>384</v>
      </c>
      <c r="D74" s="146" t="s">
        <v>433</v>
      </c>
      <c r="E74" s="136" t="s">
        <v>848</v>
      </c>
      <c r="F74" s="124">
        <v>15091</v>
      </c>
      <c r="G74" s="137" t="s">
        <v>438</v>
      </c>
      <c r="H74" s="146" t="s">
        <v>431</v>
      </c>
      <c r="I74" s="147" t="s">
        <v>1446</v>
      </c>
      <c r="J74" s="148" t="s">
        <v>432</v>
      </c>
      <c r="K74" s="147" t="s">
        <v>434</v>
      </c>
      <c r="L74" s="148" t="s">
        <v>105</v>
      </c>
      <c r="O74" s="175" t="s">
        <v>1458</v>
      </c>
      <c r="P74">
        <v>1</v>
      </c>
    </row>
    <row r="75" spans="1:16" ht="46.5">
      <c r="A75" s="145">
        <v>45785</v>
      </c>
      <c r="B75" s="146" t="s">
        <v>386</v>
      </c>
      <c r="C75" s="145" t="s">
        <v>384</v>
      </c>
      <c r="D75" s="146" t="s">
        <v>433</v>
      </c>
      <c r="E75" s="136" t="s">
        <v>847</v>
      </c>
      <c r="F75" s="124">
        <v>15092</v>
      </c>
      <c r="G75" s="137" t="s">
        <v>438</v>
      </c>
      <c r="H75" s="146" t="s">
        <v>431</v>
      </c>
      <c r="I75" s="147" t="s">
        <v>1446</v>
      </c>
      <c r="J75" s="148" t="s">
        <v>432</v>
      </c>
      <c r="K75" s="147" t="s">
        <v>434</v>
      </c>
      <c r="L75" s="148" t="s">
        <v>105</v>
      </c>
      <c r="O75" s="175" t="s">
        <v>1459</v>
      </c>
      <c r="P75">
        <v>1</v>
      </c>
    </row>
    <row r="76" spans="1:16" ht="46.5">
      <c r="A76" s="145">
        <v>45785</v>
      </c>
      <c r="B76" s="146" t="s">
        <v>386</v>
      </c>
      <c r="C76" s="147" t="s">
        <v>516</v>
      </c>
      <c r="D76" s="148" t="s">
        <v>433</v>
      </c>
      <c r="E76" s="136" t="s">
        <v>1449</v>
      </c>
      <c r="F76" s="124">
        <v>14834</v>
      </c>
      <c r="G76" s="137" t="s">
        <v>438</v>
      </c>
      <c r="H76" s="146" t="s">
        <v>431</v>
      </c>
      <c r="I76" s="147" t="s">
        <v>1446</v>
      </c>
      <c r="J76" s="146" t="s">
        <v>432</v>
      </c>
      <c r="K76" s="147" t="s">
        <v>434</v>
      </c>
      <c r="L76" s="148" t="s">
        <v>105</v>
      </c>
      <c r="O76" s="175" t="s">
        <v>1455</v>
      </c>
      <c r="P76">
        <v>1</v>
      </c>
    </row>
    <row r="77" spans="1:16" ht="46.5">
      <c r="A77" s="145">
        <v>45785</v>
      </c>
      <c r="B77" s="146" t="s">
        <v>386</v>
      </c>
      <c r="C77" s="147" t="s">
        <v>384</v>
      </c>
      <c r="D77" s="148" t="s">
        <v>433</v>
      </c>
      <c r="E77" s="136" t="s">
        <v>904</v>
      </c>
      <c r="F77" s="124">
        <v>15095</v>
      </c>
      <c r="G77" s="137" t="s">
        <v>437</v>
      </c>
      <c r="H77" s="148" t="s">
        <v>431</v>
      </c>
      <c r="I77" s="147" t="s">
        <v>1446</v>
      </c>
      <c r="J77" s="148" t="s">
        <v>432</v>
      </c>
      <c r="K77" s="147" t="s">
        <v>434</v>
      </c>
      <c r="L77" s="148" t="s">
        <v>105</v>
      </c>
      <c r="O77" s="175" t="s">
        <v>1456</v>
      </c>
      <c r="P77">
        <v>1</v>
      </c>
    </row>
    <row r="78" spans="1:16" ht="46.5">
      <c r="A78" s="145">
        <v>45785</v>
      </c>
      <c r="B78" s="146" t="s">
        <v>386</v>
      </c>
      <c r="C78" s="145" t="s">
        <v>384</v>
      </c>
      <c r="D78" s="146" t="s">
        <v>453</v>
      </c>
      <c r="E78" s="136" t="s">
        <v>848</v>
      </c>
      <c r="F78" s="124">
        <v>15030</v>
      </c>
      <c r="G78" s="137" t="s">
        <v>438</v>
      </c>
      <c r="H78" s="146" t="s">
        <v>431</v>
      </c>
      <c r="I78" s="147" t="s">
        <v>1446</v>
      </c>
      <c r="J78" s="148" t="s">
        <v>432</v>
      </c>
      <c r="K78" s="147" t="s">
        <v>434</v>
      </c>
      <c r="L78" s="148" t="s">
        <v>105</v>
      </c>
      <c r="O78" s="175" t="s">
        <v>1457</v>
      </c>
      <c r="P78">
        <v>1</v>
      </c>
    </row>
    <row r="79" spans="1:16" ht="46.5">
      <c r="A79" s="145">
        <v>45785</v>
      </c>
      <c r="B79" s="146" t="s">
        <v>386</v>
      </c>
      <c r="C79" s="145" t="s">
        <v>384</v>
      </c>
      <c r="D79" s="146" t="s">
        <v>453</v>
      </c>
      <c r="E79" s="136" t="s">
        <v>847</v>
      </c>
      <c r="F79" s="124">
        <v>15092</v>
      </c>
      <c r="G79" s="137" t="s">
        <v>438</v>
      </c>
      <c r="H79" s="146" t="s">
        <v>431</v>
      </c>
      <c r="I79" s="147" t="s">
        <v>1446</v>
      </c>
      <c r="J79" s="148" t="s">
        <v>432</v>
      </c>
      <c r="K79" s="147" t="s">
        <v>434</v>
      </c>
      <c r="L79" s="148" t="s">
        <v>105</v>
      </c>
      <c r="O79" s="175" t="s">
        <v>1449</v>
      </c>
      <c r="P79">
        <v>1</v>
      </c>
    </row>
    <row r="80" spans="1:16" ht="46.5">
      <c r="A80" s="145">
        <v>45787</v>
      </c>
      <c r="B80" s="146" t="s">
        <v>386</v>
      </c>
      <c r="C80" s="145" t="s">
        <v>384</v>
      </c>
      <c r="D80" s="146" t="s">
        <v>433</v>
      </c>
      <c r="E80" s="136" t="s">
        <v>848</v>
      </c>
      <c r="F80" s="124">
        <v>15091</v>
      </c>
      <c r="G80" s="137" t="s">
        <v>438</v>
      </c>
      <c r="H80" s="146" t="s">
        <v>431</v>
      </c>
      <c r="I80" s="147" t="s">
        <v>944</v>
      </c>
      <c r="J80" s="148" t="s">
        <v>432</v>
      </c>
      <c r="K80" s="147" t="s">
        <v>434</v>
      </c>
      <c r="L80" s="148" t="s">
        <v>541</v>
      </c>
      <c r="O80" s="175" t="s">
        <v>848</v>
      </c>
      <c r="P80">
        <v>14</v>
      </c>
    </row>
    <row r="81" spans="1:16" ht="46.5">
      <c r="A81" s="145">
        <v>45787</v>
      </c>
      <c r="B81" s="146" t="s">
        <v>386</v>
      </c>
      <c r="C81" s="147" t="s">
        <v>384</v>
      </c>
      <c r="D81" s="148" t="s">
        <v>433</v>
      </c>
      <c r="E81" s="136" t="s">
        <v>904</v>
      </c>
      <c r="F81" s="124">
        <v>15095</v>
      </c>
      <c r="G81" s="137" t="s">
        <v>437</v>
      </c>
      <c r="H81" s="148" t="s">
        <v>431</v>
      </c>
      <c r="I81" s="147" t="s">
        <v>944</v>
      </c>
      <c r="J81" s="148" t="s">
        <v>432</v>
      </c>
      <c r="K81" s="147" t="s">
        <v>434</v>
      </c>
      <c r="L81" s="148" t="s">
        <v>541</v>
      </c>
      <c r="O81" s="175" t="s">
        <v>1454</v>
      </c>
      <c r="P81">
        <v>1</v>
      </c>
    </row>
    <row r="82" spans="1:16" ht="33">
      <c r="A82" s="145">
        <v>45787</v>
      </c>
      <c r="B82" s="146" t="s">
        <v>386</v>
      </c>
      <c r="C82" s="145" t="s">
        <v>441</v>
      </c>
      <c r="D82" s="146" t="s">
        <v>433</v>
      </c>
      <c r="E82" s="136" t="s">
        <v>452</v>
      </c>
      <c r="F82" s="124">
        <v>15093</v>
      </c>
      <c r="G82" s="137" t="s">
        <v>438</v>
      </c>
      <c r="H82" s="146" t="s">
        <v>431</v>
      </c>
      <c r="I82" s="147" t="s">
        <v>944</v>
      </c>
      <c r="J82" s="146" t="s">
        <v>432</v>
      </c>
      <c r="K82" s="145" t="s">
        <v>434</v>
      </c>
      <c r="L82" s="148" t="s">
        <v>541</v>
      </c>
      <c r="O82" s="175" t="s">
        <v>847</v>
      </c>
      <c r="P82">
        <v>14</v>
      </c>
    </row>
    <row r="83" spans="1:16" ht="33">
      <c r="A83" s="145">
        <v>45787</v>
      </c>
      <c r="B83" s="146" t="s">
        <v>386</v>
      </c>
      <c r="C83" s="145" t="s">
        <v>441</v>
      </c>
      <c r="D83" s="146" t="s">
        <v>453</v>
      </c>
      <c r="E83" s="136" t="s">
        <v>452</v>
      </c>
      <c r="F83" s="124">
        <v>15093</v>
      </c>
      <c r="G83" s="137" t="s">
        <v>438</v>
      </c>
      <c r="H83" s="146" t="s">
        <v>431</v>
      </c>
      <c r="I83" s="147" t="s">
        <v>944</v>
      </c>
      <c r="J83" s="146" t="s">
        <v>432</v>
      </c>
      <c r="K83" s="145" t="s">
        <v>434</v>
      </c>
      <c r="L83" s="148" t="s">
        <v>541</v>
      </c>
      <c r="O83" s="105" t="s">
        <v>1453</v>
      </c>
      <c r="P83">
        <v>2</v>
      </c>
    </row>
    <row r="84" spans="1:16" ht="46.5">
      <c r="A84" s="145">
        <v>45787</v>
      </c>
      <c r="B84" s="146" t="s">
        <v>386</v>
      </c>
      <c r="C84" s="145" t="s">
        <v>384</v>
      </c>
      <c r="D84" s="146" t="s">
        <v>453</v>
      </c>
      <c r="E84" s="136" t="s">
        <v>848</v>
      </c>
      <c r="F84" s="124">
        <v>15091</v>
      </c>
      <c r="G84" s="137" t="s">
        <v>438</v>
      </c>
      <c r="H84" s="146" t="s">
        <v>431</v>
      </c>
      <c r="I84" s="147" t="s">
        <v>944</v>
      </c>
      <c r="J84" s="146" t="s">
        <v>432</v>
      </c>
      <c r="K84" s="147" t="s">
        <v>434</v>
      </c>
      <c r="L84" s="148" t="s">
        <v>541</v>
      </c>
      <c r="O84" s="175" t="s">
        <v>1454</v>
      </c>
      <c r="P84">
        <v>1</v>
      </c>
    </row>
    <row r="85" spans="1:16" ht="46.5">
      <c r="A85" s="145">
        <v>45787</v>
      </c>
      <c r="B85" s="146" t="s">
        <v>386</v>
      </c>
      <c r="C85" s="145" t="s">
        <v>384</v>
      </c>
      <c r="D85" s="146" t="s">
        <v>433</v>
      </c>
      <c r="E85" s="136" t="s">
        <v>847</v>
      </c>
      <c r="F85" s="124">
        <v>15092</v>
      </c>
      <c r="G85" s="137" t="s">
        <v>438</v>
      </c>
      <c r="H85" s="146" t="s">
        <v>431</v>
      </c>
      <c r="I85" s="147" t="s">
        <v>944</v>
      </c>
      <c r="J85" s="148" t="s">
        <v>432</v>
      </c>
      <c r="K85" s="147" t="s">
        <v>434</v>
      </c>
      <c r="L85" s="148" t="s">
        <v>541</v>
      </c>
      <c r="O85" s="175" t="s">
        <v>1452</v>
      </c>
      <c r="P85">
        <v>1</v>
      </c>
    </row>
    <row r="86" spans="1:16" ht="46.5">
      <c r="A86" s="145">
        <v>45787</v>
      </c>
      <c r="B86" s="146" t="s">
        <v>386</v>
      </c>
      <c r="C86" s="145" t="s">
        <v>384</v>
      </c>
      <c r="D86" s="146" t="s">
        <v>453</v>
      </c>
      <c r="E86" s="136" t="s">
        <v>847</v>
      </c>
      <c r="F86" s="124">
        <v>15092</v>
      </c>
      <c r="G86" s="137" t="s">
        <v>438</v>
      </c>
      <c r="H86" s="146" t="s">
        <v>431</v>
      </c>
      <c r="I86" s="147" t="s">
        <v>944</v>
      </c>
      <c r="J86" s="148" t="s">
        <v>432</v>
      </c>
      <c r="K86" s="147" t="s">
        <v>434</v>
      </c>
      <c r="L86" s="148" t="s">
        <v>541</v>
      </c>
      <c r="O86" s="105" t="s">
        <v>437</v>
      </c>
      <c r="P86">
        <v>9</v>
      </c>
    </row>
    <row r="87" spans="1:16" ht="46.5">
      <c r="A87" s="145">
        <v>45788</v>
      </c>
      <c r="B87" s="146" t="s">
        <v>386</v>
      </c>
      <c r="C87" s="147" t="s">
        <v>384</v>
      </c>
      <c r="D87" s="148" t="s">
        <v>433</v>
      </c>
      <c r="E87" s="136" t="s">
        <v>904</v>
      </c>
      <c r="F87" s="124">
        <v>15095</v>
      </c>
      <c r="G87" s="137" t="s">
        <v>437</v>
      </c>
      <c r="H87" s="148" t="s">
        <v>431</v>
      </c>
      <c r="I87" s="147" t="s">
        <v>1451</v>
      </c>
      <c r="J87" s="148" t="s">
        <v>432</v>
      </c>
      <c r="K87" s="147" t="s">
        <v>434</v>
      </c>
      <c r="L87" s="148" t="s">
        <v>105</v>
      </c>
      <c r="O87" s="175" t="s">
        <v>904</v>
      </c>
      <c r="P87">
        <v>5</v>
      </c>
    </row>
    <row r="88" spans="1:16" ht="46.5">
      <c r="A88" s="145">
        <v>45788</v>
      </c>
      <c r="B88" s="146" t="s">
        <v>386</v>
      </c>
      <c r="C88" s="145" t="s">
        <v>384</v>
      </c>
      <c r="D88" s="146" t="s">
        <v>433</v>
      </c>
      <c r="E88" s="136" t="s">
        <v>847</v>
      </c>
      <c r="F88" s="124">
        <v>15177</v>
      </c>
      <c r="G88" s="137" t="s">
        <v>438</v>
      </c>
      <c r="H88" s="146" t="s">
        <v>431</v>
      </c>
      <c r="I88" s="147" t="s">
        <v>1451</v>
      </c>
      <c r="J88" s="148" t="s">
        <v>432</v>
      </c>
      <c r="K88" s="147" t="s">
        <v>434</v>
      </c>
      <c r="L88" s="148" t="s">
        <v>105</v>
      </c>
      <c r="O88" s="175" t="s">
        <v>843</v>
      </c>
      <c r="P88">
        <v>2</v>
      </c>
    </row>
    <row r="89" spans="1:16" ht="46.5">
      <c r="A89" s="145">
        <v>45788</v>
      </c>
      <c r="B89" s="146" t="s">
        <v>386</v>
      </c>
      <c r="C89" s="145" t="s">
        <v>384</v>
      </c>
      <c r="D89" s="146" t="s">
        <v>453</v>
      </c>
      <c r="E89" s="136" t="s">
        <v>847</v>
      </c>
      <c r="F89" s="124">
        <v>15177</v>
      </c>
      <c r="G89" s="137" t="s">
        <v>438</v>
      </c>
      <c r="H89" s="146" t="s">
        <v>431</v>
      </c>
      <c r="I89" s="147" t="s">
        <v>1451</v>
      </c>
      <c r="J89" s="148" t="s">
        <v>432</v>
      </c>
      <c r="K89" s="147" t="s">
        <v>434</v>
      </c>
      <c r="L89" s="148" t="s">
        <v>105</v>
      </c>
      <c r="O89" s="175" t="s">
        <v>829</v>
      </c>
      <c r="P89">
        <v>2</v>
      </c>
    </row>
    <row r="90" spans="1:16" ht="46.5">
      <c r="A90" s="145">
        <v>45788</v>
      </c>
      <c r="B90" s="146" t="s">
        <v>386</v>
      </c>
      <c r="C90" s="145" t="s">
        <v>384</v>
      </c>
      <c r="D90" s="146" t="s">
        <v>433</v>
      </c>
      <c r="E90" s="136" t="s">
        <v>848</v>
      </c>
      <c r="F90" s="124">
        <v>15176</v>
      </c>
      <c r="G90" s="137" t="s">
        <v>438</v>
      </c>
      <c r="H90" s="146" t="s">
        <v>431</v>
      </c>
      <c r="I90" s="147" t="s">
        <v>1451</v>
      </c>
      <c r="J90" s="148" t="s">
        <v>432</v>
      </c>
      <c r="K90" s="147" t="s">
        <v>434</v>
      </c>
      <c r="L90" s="148" t="s">
        <v>105</v>
      </c>
      <c r="O90" s="105" t="s">
        <v>508</v>
      </c>
      <c r="P90">
        <v>60</v>
      </c>
    </row>
    <row r="91" spans="1:16" ht="46.5">
      <c r="A91" s="145">
        <v>45788</v>
      </c>
      <c r="B91" s="146" t="s">
        <v>386</v>
      </c>
      <c r="C91" s="145" t="s">
        <v>384</v>
      </c>
      <c r="D91" s="146" t="s">
        <v>453</v>
      </c>
      <c r="E91" s="136" t="s">
        <v>848</v>
      </c>
      <c r="F91" s="124">
        <v>15176</v>
      </c>
      <c r="G91" s="137" t="s">
        <v>438</v>
      </c>
      <c r="H91" s="146" t="s">
        <v>431</v>
      </c>
      <c r="I91" s="147" t="s">
        <v>1451</v>
      </c>
      <c r="J91" s="146" t="s">
        <v>432</v>
      </c>
      <c r="K91" s="147" t="s">
        <v>434</v>
      </c>
      <c r="L91" s="148" t="s">
        <v>105</v>
      </c>
    </row>
    <row r="92" spans="1:16" ht="33">
      <c r="A92" s="145">
        <v>45788</v>
      </c>
      <c r="B92" s="146" t="s">
        <v>386</v>
      </c>
      <c r="C92" s="145" t="s">
        <v>441</v>
      </c>
      <c r="D92" s="146" t="s">
        <v>433</v>
      </c>
      <c r="E92" s="136" t="s">
        <v>452</v>
      </c>
      <c r="F92" s="124">
        <v>15175</v>
      </c>
      <c r="G92" s="137" t="s">
        <v>438</v>
      </c>
      <c r="H92" s="146" t="s">
        <v>431</v>
      </c>
      <c r="I92" s="147" t="s">
        <v>1451</v>
      </c>
      <c r="J92" s="146" t="s">
        <v>432</v>
      </c>
      <c r="K92" s="145" t="s">
        <v>434</v>
      </c>
      <c r="L92" s="146" t="s">
        <v>105</v>
      </c>
    </row>
    <row r="93" spans="1:16" ht="33">
      <c r="A93" s="145">
        <v>45788</v>
      </c>
      <c r="B93" s="146" t="s">
        <v>386</v>
      </c>
      <c r="C93" s="145" t="s">
        <v>441</v>
      </c>
      <c r="D93" s="146" t="s">
        <v>453</v>
      </c>
      <c r="E93" s="136" t="s">
        <v>452</v>
      </c>
      <c r="F93" s="124">
        <v>15175</v>
      </c>
      <c r="G93" s="137" t="s">
        <v>438</v>
      </c>
      <c r="H93" s="146" t="s">
        <v>431</v>
      </c>
      <c r="I93" s="147" t="s">
        <v>1451</v>
      </c>
      <c r="J93" s="146" t="s">
        <v>432</v>
      </c>
      <c r="K93" s="145" t="s">
        <v>434</v>
      </c>
      <c r="L93" s="146" t="s">
        <v>105</v>
      </c>
    </row>
    <row r="94" spans="1:16" ht="77.5">
      <c r="A94" s="145">
        <v>45789</v>
      </c>
      <c r="B94" s="146" t="s">
        <v>386</v>
      </c>
      <c r="C94" s="145" t="s">
        <v>384</v>
      </c>
      <c r="D94" s="146" t="s">
        <v>433</v>
      </c>
      <c r="E94" s="136" t="s">
        <v>1452</v>
      </c>
      <c r="F94" s="124">
        <v>15279</v>
      </c>
      <c r="G94" s="137" t="s">
        <v>1453</v>
      </c>
      <c r="H94" s="146" t="s">
        <v>431</v>
      </c>
      <c r="I94" s="147" t="s">
        <v>1446</v>
      </c>
      <c r="J94" s="148" t="s">
        <v>432</v>
      </c>
      <c r="K94" s="147" t="s">
        <v>434</v>
      </c>
      <c r="L94" s="148" t="s">
        <v>105</v>
      </c>
    </row>
    <row r="95" spans="1:16" ht="77.5">
      <c r="A95" s="145">
        <v>45789</v>
      </c>
      <c r="B95" s="146" t="s">
        <v>386</v>
      </c>
      <c r="C95" s="145" t="s">
        <v>384</v>
      </c>
      <c r="D95" s="146" t="s">
        <v>433</v>
      </c>
      <c r="E95" s="136" t="s">
        <v>1454</v>
      </c>
      <c r="F95" s="124">
        <v>15221</v>
      </c>
      <c r="G95" s="137" t="s">
        <v>438</v>
      </c>
      <c r="H95" s="146" t="s">
        <v>431</v>
      </c>
      <c r="I95" s="147" t="s">
        <v>1446</v>
      </c>
      <c r="J95" s="148" t="s">
        <v>432</v>
      </c>
      <c r="K95" s="147" t="s">
        <v>434</v>
      </c>
      <c r="L95" s="148" t="s">
        <v>105</v>
      </c>
    </row>
    <row r="96" spans="1:16" ht="46.5">
      <c r="A96" s="145">
        <v>45789</v>
      </c>
      <c r="B96" s="146" t="s">
        <v>386</v>
      </c>
      <c r="C96" s="145" t="s">
        <v>384</v>
      </c>
      <c r="D96" s="146" t="s">
        <v>433</v>
      </c>
      <c r="E96" s="136" t="s">
        <v>847</v>
      </c>
      <c r="F96" s="124">
        <v>15177</v>
      </c>
      <c r="G96" s="137" t="s">
        <v>438</v>
      </c>
      <c r="H96" s="146" t="s">
        <v>431</v>
      </c>
      <c r="I96" s="147" t="s">
        <v>1446</v>
      </c>
      <c r="J96" s="148" t="s">
        <v>432</v>
      </c>
      <c r="K96" s="147" t="s">
        <v>434</v>
      </c>
      <c r="L96" s="148" t="s">
        <v>105</v>
      </c>
    </row>
    <row r="97" spans="1:17" ht="46.5">
      <c r="A97" s="145">
        <v>45789</v>
      </c>
      <c r="B97" s="146" t="s">
        <v>386</v>
      </c>
      <c r="C97" s="145" t="s">
        <v>384</v>
      </c>
      <c r="D97" s="146" t="s">
        <v>453</v>
      </c>
      <c r="E97" s="136" t="s">
        <v>847</v>
      </c>
      <c r="F97" s="124">
        <v>15177</v>
      </c>
      <c r="G97" s="137" t="s">
        <v>438</v>
      </c>
      <c r="H97" s="146" t="s">
        <v>431</v>
      </c>
      <c r="I97" s="147" t="s">
        <v>1446</v>
      </c>
      <c r="J97" s="148" t="s">
        <v>432</v>
      </c>
      <c r="K97" s="147" t="s">
        <v>434</v>
      </c>
      <c r="L97" s="148" t="s">
        <v>105</v>
      </c>
    </row>
    <row r="98" spans="1:17" ht="46.5">
      <c r="A98" s="145">
        <v>45789</v>
      </c>
      <c r="B98" s="146" t="s">
        <v>386</v>
      </c>
      <c r="C98" s="145" t="s">
        <v>384</v>
      </c>
      <c r="D98" s="146" t="s">
        <v>433</v>
      </c>
      <c r="E98" s="136" t="s">
        <v>848</v>
      </c>
      <c r="F98" s="124">
        <v>15176</v>
      </c>
      <c r="G98" s="137" t="s">
        <v>438</v>
      </c>
      <c r="H98" s="146" t="s">
        <v>431</v>
      </c>
      <c r="I98" s="147" t="s">
        <v>1446</v>
      </c>
      <c r="J98" s="148" t="s">
        <v>432</v>
      </c>
      <c r="K98" s="147" t="s">
        <v>434</v>
      </c>
      <c r="L98" s="148" t="s">
        <v>105</v>
      </c>
    </row>
    <row r="99" spans="1:17" ht="46.5">
      <c r="A99" s="145">
        <v>45789</v>
      </c>
      <c r="B99" s="146" t="s">
        <v>386</v>
      </c>
      <c r="C99" s="145" t="s">
        <v>384</v>
      </c>
      <c r="D99" s="146" t="s">
        <v>453</v>
      </c>
      <c r="E99" s="136" t="s">
        <v>848</v>
      </c>
      <c r="F99" s="124">
        <v>15176</v>
      </c>
      <c r="G99" s="137" t="s">
        <v>438</v>
      </c>
      <c r="H99" s="146" t="s">
        <v>431</v>
      </c>
      <c r="I99" s="147" t="s">
        <v>1446</v>
      </c>
      <c r="J99" s="146" t="s">
        <v>432</v>
      </c>
      <c r="K99" s="147" t="s">
        <v>434</v>
      </c>
      <c r="L99" s="148" t="s">
        <v>105</v>
      </c>
    </row>
    <row r="100" spans="1:17" ht="33">
      <c r="A100" s="145">
        <v>45789</v>
      </c>
      <c r="B100" s="146" t="s">
        <v>386</v>
      </c>
      <c r="C100" s="145" t="s">
        <v>441</v>
      </c>
      <c r="D100" s="146" t="s">
        <v>433</v>
      </c>
      <c r="E100" s="136" t="s">
        <v>452</v>
      </c>
      <c r="F100" s="124">
        <v>15175</v>
      </c>
      <c r="G100" s="137" t="s">
        <v>438</v>
      </c>
      <c r="H100" s="146" t="s">
        <v>431</v>
      </c>
      <c r="I100" s="147" t="s">
        <v>1446</v>
      </c>
      <c r="J100" s="146" t="s">
        <v>432</v>
      </c>
      <c r="K100" s="145" t="s">
        <v>434</v>
      </c>
      <c r="L100" s="146" t="s">
        <v>105</v>
      </c>
    </row>
    <row r="101" spans="1:17" ht="33">
      <c r="A101" s="145">
        <v>45789</v>
      </c>
      <c r="B101" s="146" t="s">
        <v>386</v>
      </c>
      <c r="C101" s="145" t="s">
        <v>441</v>
      </c>
      <c r="D101" s="146" t="s">
        <v>453</v>
      </c>
      <c r="E101" s="136" t="s">
        <v>452</v>
      </c>
      <c r="F101" s="124">
        <v>15175</v>
      </c>
      <c r="G101" s="137" t="s">
        <v>438</v>
      </c>
      <c r="H101" s="146" t="s">
        <v>431</v>
      </c>
      <c r="I101" s="147" t="s">
        <v>1446</v>
      </c>
      <c r="J101" s="146" t="s">
        <v>432</v>
      </c>
      <c r="K101" s="145" t="s">
        <v>434</v>
      </c>
      <c r="L101" s="146" t="s">
        <v>105</v>
      </c>
    </row>
    <row r="102" spans="1:17" ht="46.5">
      <c r="A102" s="145">
        <v>45789</v>
      </c>
      <c r="B102" s="146" t="s">
        <v>386</v>
      </c>
      <c r="C102" s="147" t="s">
        <v>384</v>
      </c>
      <c r="D102" s="148" t="s">
        <v>433</v>
      </c>
      <c r="E102" s="136" t="s">
        <v>904</v>
      </c>
      <c r="F102" s="124">
        <v>15095</v>
      </c>
      <c r="G102" s="137" t="s">
        <v>437</v>
      </c>
      <c r="H102" s="148" t="s">
        <v>431</v>
      </c>
      <c r="I102" s="147" t="s">
        <v>1446</v>
      </c>
      <c r="J102" s="148" t="s">
        <v>432</v>
      </c>
      <c r="K102" s="147" t="s">
        <v>434</v>
      </c>
      <c r="L102" s="148" t="s">
        <v>105</v>
      </c>
    </row>
    <row r="103" spans="1:17" ht="46.5">
      <c r="A103" s="145">
        <v>45789</v>
      </c>
      <c r="B103" s="146" t="s">
        <v>386</v>
      </c>
      <c r="C103" s="145" t="s">
        <v>441</v>
      </c>
      <c r="D103" s="146" t="s">
        <v>433</v>
      </c>
      <c r="E103" s="136" t="s">
        <v>1455</v>
      </c>
      <c r="F103" s="124">
        <v>15222</v>
      </c>
      <c r="G103" s="137" t="s">
        <v>438</v>
      </c>
      <c r="H103" s="146" t="s">
        <v>431</v>
      </c>
      <c r="I103" s="147" t="s">
        <v>1446</v>
      </c>
      <c r="J103" s="146" t="s">
        <v>432</v>
      </c>
      <c r="K103" s="145" t="s">
        <v>434</v>
      </c>
      <c r="L103" s="146" t="s">
        <v>105</v>
      </c>
    </row>
    <row r="104" spans="1:17" ht="46.5">
      <c r="A104" s="145">
        <v>45790</v>
      </c>
      <c r="B104" s="146" t="s">
        <v>386</v>
      </c>
      <c r="C104" s="145" t="s">
        <v>384</v>
      </c>
      <c r="D104" s="146" t="s">
        <v>433</v>
      </c>
      <c r="E104" s="136" t="s">
        <v>848</v>
      </c>
      <c r="F104" s="124">
        <v>15290</v>
      </c>
      <c r="G104" s="137" t="s">
        <v>438</v>
      </c>
      <c r="H104" s="146" t="s">
        <v>431</v>
      </c>
      <c r="I104" s="147" t="s">
        <v>944</v>
      </c>
      <c r="J104" s="148" t="s">
        <v>432</v>
      </c>
      <c r="K104" s="147" t="s">
        <v>434</v>
      </c>
      <c r="L104" s="148" t="s">
        <v>105</v>
      </c>
    </row>
    <row r="105" spans="1:17" ht="46.5">
      <c r="A105" s="145">
        <v>45790</v>
      </c>
      <c r="B105" s="146" t="s">
        <v>386</v>
      </c>
      <c r="C105" s="145" t="s">
        <v>384</v>
      </c>
      <c r="D105" s="146" t="s">
        <v>453</v>
      </c>
      <c r="E105" s="136" t="s">
        <v>848</v>
      </c>
      <c r="F105" s="124">
        <v>15290</v>
      </c>
      <c r="G105" s="137" t="s">
        <v>438</v>
      </c>
      <c r="H105" s="146" t="s">
        <v>431</v>
      </c>
      <c r="I105" s="147" t="s">
        <v>944</v>
      </c>
      <c r="J105" s="146" t="s">
        <v>432</v>
      </c>
      <c r="K105" s="147" t="s">
        <v>434</v>
      </c>
      <c r="L105" s="148" t="s">
        <v>105</v>
      </c>
    </row>
    <row r="106" spans="1:17" ht="46.5">
      <c r="A106" s="145">
        <v>45790</v>
      </c>
      <c r="B106" s="146" t="s">
        <v>386</v>
      </c>
      <c r="C106" s="145" t="s">
        <v>384</v>
      </c>
      <c r="D106" s="146" t="s">
        <v>433</v>
      </c>
      <c r="E106" s="136" t="s">
        <v>847</v>
      </c>
      <c r="F106" s="124">
        <v>15292</v>
      </c>
      <c r="G106" s="137" t="s">
        <v>438</v>
      </c>
      <c r="H106" s="146" t="s">
        <v>431</v>
      </c>
      <c r="I106" s="147" t="s">
        <v>944</v>
      </c>
      <c r="J106" s="148" t="s">
        <v>432</v>
      </c>
      <c r="K106" s="147" t="s">
        <v>434</v>
      </c>
      <c r="L106" s="148" t="s">
        <v>105</v>
      </c>
    </row>
    <row r="107" spans="1:17" ht="46.5">
      <c r="A107" s="145">
        <v>45790</v>
      </c>
      <c r="B107" s="146" t="s">
        <v>386</v>
      </c>
      <c r="C107" s="145" t="s">
        <v>384</v>
      </c>
      <c r="D107" s="146" t="s">
        <v>453</v>
      </c>
      <c r="E107" s="136" t="s">
        <v>847</v>
      </c>
      <c r="F107" s="124">
        <v>15292</v>
      </c>
      <c r="G107" s="137" t="s">
        <v>438</v>
      </c>
      <c r="H107" s="146" t="s">
        <v>431</v>
      </c>
      <c r="I107" s="147" t="s">
        <v>944</v>
      </c>
      <c r="J107" s="148" t="s">
        <v>432</v>
      </c>
      <c r="K107" s="147" t="s">
        <v>434</v>
      </c>
      <c r="L107" s="148" t="s">
        <v>105</v>
      </c>
    </row>
    <row r="108" spans="1:17" ht="33">
      <c r="A108" s="145">
        <v>45790</v>
      </c>
      <c r="B108" s="146" t="s">
        <v>386</v>
      </c>
      <c r="C108" s="145" t="s">
        <v>441</v>
      </c>
      <c r="D108" s="146" t="s">
        <v>433</v>
      </c>
      <c r="E108" s="136" t="s">
        <v>452</v>
      </c>
      <c r="F108" s="124">
        <v>15287</v>
      </c>
      <c r="G108" s="137" t="s">
        <v>438</v>
      </c>
      <c r="H108" s="146" t="s">
        <v>431</v>
      </c>
      <c r="I108" s="147" t="s">
        <v>944</v>
      </c>
      <c r="J108" s="146" t="s">
        <v>432</v>
      </c>
      <c r="K108" s="145" t="s">
        <v>434</v>
      </c>
      <c r="L108" s="146" t="s">
        <v>105</v>
      </c>
    </row>
    <row r="109" spans="1:17" ht="33">
      <c r="A109" s="145">
        <v>45790</v>
      </c>
      <c r="B109" s="146" t="s">
        <v>386</v>
      </c>
      <c r="C109" s="145" t="s">
        <v>441</v>
      </c>
      <c r="D109" s="146" t="s">
        <v>453</v>
      </c>
      <c r="E109" s="136" t="s">
        <v>452</v>
      </c>
      <c r="F109" s="124">
        <v>15287</v>
      </c>
      <c r="G109" s="137" t="s">
        <v>438</v>
      </c>
      <c r="H109" s="146" t="s">
        <v>431</v>
      </c>
      <c r="I109" s="147" t="s">
        <v>944</v>
      </c>
      <c r="J109" s="146" t="s">
        <v>432</v>
      </c>
      <c r="K109" s="145" t="s">
        <v>434</v>
      </c>
      <c r="L109" s="146" t="s">
        <v>105</v>
      </c>
    </row>
    <row r="110" spans="1:17" ht="77.5">
      <c r="A110" s="145">
        <v>45790</v>
      </c>
      <c r="B110" s="146" t="s">
        <v>386</v>
      </c>
      <c r="C110" s="145" t="s">
        <v>384</v>
      </c>
      <c r="D110" s="146" t="s">
        <v>433</v>
      </c>
      <c r="E110" s="136" t="s">
        <v>1454</v>
      </c>
      <c r="F110" s="124">
        <v>15221</v>
      </c>
      <c r="G110" s="137" t="s">
        <v>1453</v>
      </c>
      <c r="H110" s="146" t="s">
        <v>431</v>
      </c>
      <c r="I110" s="147" t="s">
        <v>944</v>
      </c>
      <c r="J110" s="148" t="s">
        <v>432</v>
      </c>
      <c r="K110" s="147" t="s">
        <v>434</v>
      </c>
      <c r="L110" s="148" t="s">
        <v>105</v>
      </c>
    </row>
    <row r="111" spans="1:17" ht="46.5">
      <c r="A111" s="145">
        <v>45790</v>
      </c>
      <c r="B111" s="146" t="s">
        <v>386</v>
      </c>
      <c r="C111" s="147" t="s">
        <v>384</v>
      </c>
      <c r="D111" s="148" t="s">
        <v>433</v>
      </c>
      <c r="E111" s="136" t="s">
        <v>843</v>
      </c>
      <c r="F111" s="124">
        <v>15233</v>
      </c>
      <c r="G111" s="137" t="s">
        <v>437</v>
      </c>
      <c r="H111" s="148" t="s">
        <v>431</v>
      </c>
      <c r="I111" s="147" t="s">
        <v>944</v>
      </c>
      <c r="J111" s="148" t="s">
        <v>432</v>
      </c>
      <c r="K111" s="147" t="s">
        <v>434</v>
      </c>
      <c r="L111" s="148" t="s">
        <v>105</v>
      </c>
    </row>
    <row r="112" spans="1:17" ht="46.5">
      <c r="A112" s="145">
        <v>45790</v>
      </c>
      <c r="B112" s="146" t="s">
        <v>386</v>
      </c>
      <c r="C112" s="147" t="s">
        <v>384</v>
      </c>
      <c r="D112" s="148" t="s">
        <v>433</v>
      </c>
      <c r="E112" s="136" t="s">
        <v>829</v>
      </c>
      <c r="F112" s="124">
        <v>15234</v>
      </c>
      <c r="G112" s="137" t="s">
        <v>437</v>
      </c>
      <c r="H112" s="148" t="s">
        <v>431</v>
      </c>
      <c r="I112" s="147" t="s">
        <v>944</v>
      </c>
      <c r="J112" s="148" t="s">
        <v>432</v>
      </c>
      <c r="K112" s="147" t="s">
        <v>434</v>
      </c>
      <c r="L112" s="148" t="s">
        <v>105</v>
      </c>
      <c r="P112" s="104" t="s">
        <v>715</v>
      </c>
      <c r="Q112" t="s">
        <v>936</v>
      </c>
    </row>
    <row r="113" spans="1:17" ht="46.5">
      <c r="A113" s="145">
        <v>45791</v>
      </c>
      <c r="B113" s="146" t="s">
        <v>386</v>
      </c>
      <c r="C113" s="145" t="s">
        <v>384</v>
      </c>
      <c r="D113" s="146" t="s">
        <v>433</v>
      </c>
      <c r="E113" s="136" t="s">
        <v>848</v>
      </c>
      <c r="F113" s="124">
        <v>15290</v>
      </c>
      <c r="G113" s="137" t="s">
        <v>438</v>
      </c>
      <c r="H113" s="146" t="s">
        <v>431</v>
      </c>
      <c r="I113" s="147" t="s">
        <v>944</v>
      </c>
      <c r="J113" s="148" t="s">
        <v>432</v>
      </c>
      <c r="K113" s="147" t="s">
        <v>434</v>
      </c>
      <c r="L113" s="148" t="s">
        <v>105</v>
      </c>
      <c r="P113" s="105" t="s">
        <v>438</v>
      </c>
      <c r="Q113">
        <v>49</v>
      </c>
    </row>
    <row r="114" spans="1:17" ht="46.5">
      <c r="A114" s="145">
        <v>45791</v>
      </c>
      <c r="B114" s="146" t="s">
        <v>386</v>
      </c>
      <c r="C114" s="145" t="s">
        <v>384</v>
      </c>
      <c r="D114" s="146" t="s">
        <v>453</v>
      </c>
      <c r="E114" s="136" t="s">
        <v>848</v>
      </c>
      <c r="F114" s="124">
        <v>15290</v>
      </c>
      <c r="G114" s="137" t="s">
        <v>438</v>
      </c>
      <c r="H114" s="146" t="s">
        <v>431</v>
      </c>
      <c r="I114" s="147" t="s">
        <v>944</v>
      </c>
      <c r="J114" s="146" t="s">
        <v>432</v>
      </c>
      <c r="K114" s="147" t="s">
        <v>434</v>
      </c>
      <c r="L114" s="148" t="s">
        <v>105</v>
      </c>
      <c r="P114" s="105" t="s">
        <v>1453</v>
      </c>
      <c r="Q114">
        <v>2</v>
      </c>
    </row>
    <row r="115" spans="1:17" ht="46.5">
      <c r="A115" s="145">
        <v>45791</v>
      </c>
      <c r="B115" s="146" t="s">
        <v>386</v>
      </c>
      <c r="C115" s="145" t="s">
        <v>384</v>
      </c>
      <c r="D115" s="146" t="s">
        <v>433</v>
      </c>
      <c r="E115" s="136" t="s">
        <v>847</v>
      </c>
      <c r="F115" s="124">
        <v>15292</v>
      </c>
      <c r="G115" s="137" t="s">
        <v>438</v>
      </c>
      <c r="H115" s="146" t="s">
        <v>431</v>
      </c>
      <c r="I115" s="147" t="s">
        <v>944</v>
      </c>
      <c r="J115" s="148" t="s">
        <v>432</v>
      </c>
      <c r="K115" s="147" t="s">
        <v>434</v>
      </c>
      <c r="L115" s="148" t="s">
        <v>105</v>
      </c>
      <c r="P115" s="105" t="s">
        <v>437</v>
      </c>
      <c r="Q115">
        <v>9</v>
      </c>
    </row>
    <row r="116" spans="1:17" ht="46.5">
      <c r="A116" s="145">
        <v>45791</v>
      </c>
      <c r="B116" s="146" t="s">
        <v>386</v>
      </c>
      <c r="C116" s="145" t="s">
        <v>384</v>
      </c>
      <c r="D116" s="146" t="s">
        <v>453</v>
      </c>
      <c r="E116" s="136" t="s">
        <v>847</v>
      </c>
      <c r="F116" s="124">
        <v>15292</v>
      </c>
      <c r="G116" s="137" t="s">
        <v>438</v>
      </c>
      <c r="H116" s="146" t="s">
        <v>431</v>
      </c>
      <c r="I116" s="147" t="s">
        <v>944</v>
      </c>
      <c r="J116" s="148" t="s">
        <v>432</v>
      </c>
      <c r="K116" s="147" t="s">
        <v>434</v>
      </c>
      <c r="L116" s="148" t="s">
        <v>105</v>
      </c>
      <c r="P116" s="105" t="s">
        <v>508</v>
      </c>
      <c r="Q116">
        <v>60</v>
      </c>
    </row>
    <row r="117" spans="1:17" ht="33">
      <c r="A117" s="145">
        <v>45791</v>
      </c>
      <c r="B117" s="146" t="s">
        <v>386</v>
      </c>
      <c r="C117" s="145" t="s">
        <v>441</v>
      </c>
      <c r="D117" s="146" t="s">
        <v>433</v>
      </c>
      <c r="E117" s="136" t="s">
        <v>452</v>
      </c>
      <c r="F117" s="124">
        <v>15287</v>
      </c>
      <c r="G117" s="137" t="s">
        <v>438</v>
      </c>
      <c r="H117" s="146" t="s">
        <v>431</v>
      </c>
      <c r="I117" s="147" t="s">
        <v>944</v>
      </c>
      <c r="J117" s="146" t="s">
        <v>432</v>
      </c>
      <c r="K117" s="145" t="s">
        <v>434</v>
      </c>
      <c r="L117" s="146" t="s">
        <v>105</v>
      </c>
    </row>
    <row r="118" spans="1:17" ht="33">
      <c r="A118" s="145">
        <v>45791</v>
      </c>
      <c r="B118" s="146" t="s">
        <v>386</v>
      </c>
      <c r="C118" s="145" t="s">
        <v>441</v>
      </c>
      <c r="D118" s="146" t="s">
        <v>453</v>
      </c>
      <c r="E118" s="136" t="s">
        <v>452</v>
      </c>
      <c r="F118" s="124">
        <v>15287</v>
      </c>
      <c r="G118" s="137" t="s">
        <v>438</v>
      </c>
      <c r="H118" s="146" t="s">
        <v>431</v>
      </c>
      <c r="I118" s="147" t="s">
        <v>944</v>
      </c>
      <c r="J118" s="146" t="s">
        <v>432</v>
      </c>
      <c r="K118" s="145" t="s">
        <v>434</v>
      </c>
      <c r="L118" s="146" t="s">
        <v>105</v>
      </c>
    </row>
    <row r="119" spans="1:17" ht="46.5">
      <c r="A119" s="145">
        <v>45791</v>
      </c>
      <c r="B119" s="146" t="s">
        <v>386</v>
      </c>
      <c r="C119" s="147" t="s">
        <v>384</v>
      </c>
      <c r="D119" s="148" t="s">
        <v>433</v>
      </c>
      <c r="E119" s="136" t="s">
        <v>843</v>
      </c>
      <c r="F119" s="124">
        <v>15233</v>
      </c>
      <c r="G119" s="137" t="s">
        <v>437</v>
      </c>
      <c r="H119" s="148" t="s">
        <v>431</v>
      </c>
      <c r="I119" s="147" t="s">
        <v>944</v>
      </c>
      <c r="J119" s="148" t="s">
        <v>432</v>
      </c>
      <c r="K119" s="147" t="s">
        <v>434</v>
      </c>
      <c r="L119" s="148" t="s">
        <v>105</v>
      </c>
    </row>
    <row r="120" spans="1:17" ht="46.5">
      <c r="A120" s="145">
        <v>45791</v>
      </c>
      <c r="B120" s="146" t="s">
        <v>386</v>
      </c>
      <c r="C120" s="147" t="s">
        <v>384</v>
      </c>
      <c r="D120" s="148" t="s">
        <v>433</v>
      </c>
      <c r="E120" s="136" t="s">
        <v>829</v>
      </c>
      <c r="F120" s="124">
        <v>15234</v>
      </c>
      <c r="G120" s="137" t="s">
        <v>437</v>
      </c>
      <c r="H120" s="148" t="s">
        <v>431</v>
      </c>
      <c r="I120" s="147" t="s">
        <v>944</v>
      </c>
      <c r="J120" s="148" t="s">
        <v>432</v>
      </c>
      <c r="K120" s="147" t="s">
        <v>434</v>
      </c>
      <c r="L120" s="148" t="s">
        <v>105</v>
      </c>
    </row>
    <row r="121" spans="1:17" ht="77.5">
      <c r="A121" s="145">
        <v>45791</v>
      </c>
      <c r="B121" s="146" t="s">
        <v>386</v>
      </c>
      <c r="C121" s="147" t="s">
        <v>516</v>
      </c>
      <c r="D121" s="148" t="s">
        <v>433</v>
      </c>
      <c r="E121" s="136" t="s">
        <v>1456</v>
      </c>
      <c r="F121" s="124">
        <v>15174</v>
      </c>
      <c r="G121" s="137" t="s">
        <v>438</v>
      </c>
      <c r="H121" s="148" t="s">
        <v>431</v>
      </c>
      <c r="I121" s="147" t="s">
        <v>1446</v>
      </c>
      <c r="J121" s="148" t="s">
        <v>432</v>
      </c>
      <c r="K121" s="147" t="s">
        <v>434</v>
      </c>
      <c r="L121" s="148" t="s">
        <v>105</v>
      </c>
    </row>
    <row r="122" spans="1:17" ht="62">
      <c r="A122" s="145">
        <v>45791</v>
      </c>
      <c r="B122" s="146" t="s">
        <v>386</v>
      </c>
      <c r="C122" s="147" t="s">
        <v>516</v>
      </c>
      <c r="D122" s="148" t="s">
        <v>433</v>
      </c>
      <c r="E122" s="136" t="s">
        <v>1457</v>
      </c>
      <c r="F122" s="124">
        <v>15172</v>
      </c>
      <c r="G122" s="137" t="s">
        <v>438</v>
      </c>
      <c r="H122" s="148" t="s">
        <v>431</v>
      </c>
      <c r="I122" s="147" t="s">
        <v>1446</v>
      </c>
      <c r="J122" s="148" t="s">
        <v>432</v>
      </c>
      <c r="K122" s="147" t="s">
        <v>434</v>
      </c>
      <c r="L122" s="148" t="s">
        <v>105</v>
      </c>
    </row>
    <row r="123" spans="1:17" ht="108.5">
      <c r="A123" s="145">
        <v>45791</v>
      </c>
      <c r="B123" s="146" t="s">
        <v>386</v>
      </c>
      <c r="C123" s="147" t="s">
        <v>516</v>
      </c>
      <c r="D123" s="148" t="s">
        <v>433</v>
      </c>
      <c r="E123" s="136" t="s">
        <v>1458</v>
      </c>
      <c r="F123" s="124">
        <v>15300</v>
      </c>
      <c r="G123" s="137" t="s">
        <v>438</v>
      </c>
      <c r="H123" s="148" t="s">
        <v>431</v>
      </c>
      <c r="I123" s="147" t="s">
        <v>1446</v>
      </c>
      <c r="J123" s="148" t="s">
        <v>432</v>
      </c>
      <c r="K123" s="147" t="s">
        <v>434</v>
      </c>
      <c r="L123" s="148" t="s">
        <v>105</v>
      </c>
    </row>
    <row r="124" spans="1:17" ht="77.5">
      <c r="A124" s="145">
        <v>45791</v>
      </c>
      <c r="B124" s="146" t="s">
        <v>386</v>
      </c>
      <c r="C124" s="147" t="s">
        <v>516</v>
      </c>
      <c r="D124" s="148" t="s">
        <v>433</v>
      </c>
      <c r="E124" s="136" t="s">
        <v>1459</v>
      </c>
      <c r="F124" s="124">
        <v>15173</v>
      </c>
      <c r="G124" s="137" t="s">
        <v>438</v>
      </c>
      <c r="H124" s="148" t="s">
        <v>431</v>
      </c>
      <c r="I124" s="147" t="s">
        <v>1446</v>
      </c>
      <c r="J124" s="148" t="s">
        <v>432</v>
      </c>
      <c r="K124" s="147" t="s">
        <v>434</v>
      </c>
      <c r="L124" s="148" t="s">
        <v>105</v>
      </c>
    </row>
    <row r="126" spans="1:17" ht="46.5">
      <c r="A126" s="145">
        <v>45818</v>
      </c>
      <c r="B126" s="146" t="s">
        <v>386</v>
      </c>
      <c r="C126" s="145" t="s">
        <v>384</v>
      </c>
      <c r="D126" s="146" t="s">
        <v>433</v>
      </c>
      <c r="E126" s="136" t="s">
        <v>848</v>
      </c>
      <c r="F126" s="124">
        <v>16045</v>
      </c>
      <c r="G126" s="137" t="s">
        <v>438</v>
      </c>
      <c r="H126" s="146" t="s">
        <v>1461</v>
      </c>
      <c r="I126" s="147" t="s">
        <v>1489</v>
      </c>
      <c r="J126" s="148" t="s">
        <v>432</v>
      </c>
      <c r="K126" s="147" t="s">
        <v>434</v>
      </c>
      <c r="L126" s="148" t="s">
        <v>105</v>
      </c>
    </row>
    <row r="127" spans="1:17" ht="46.5">
      <c r="A127" s="145">
        <v>45818</v>
      </c>
      <c r="B127" s="146" t="s">
        <v>386</v>
      </c>
      <c r="C127" s="145" t="s">
        <v>384</v>
      </c>
      <c r="D127" s="146" t="s">
        <v>453</v>
      </c>
      <c r="E127" s="136" t="s">
        <v>848</v>
      </c>
      <c r="F127" s="124">
        <v>16045</v>
      </c>
      <c r="G127" s="137" t="s">
        <v>438</v>
      </c>
      <c r="H127" s="146" t="s">
        <v>1461</v>
      </c>
      <c r="I127" s="147" t="s">
        <v>1489</v>
      </c>
      <c r="J127" s="148" t="s">
        <v>432</v>
      </c>
      <c r="K127" s="147" t="s">
        <v>434</v>
      </c>
      <c r="L127" s="148" t="s">
        <v>105</v>
      </c>
      <c r="P127" s="104" t="s">
        <v>715</v>
      </c>
      <c r="Q127" t="s">
        <v>936</v>
      </c>
    </row>
    <row r="128" spans="1:17" ht="46.5">
      <c r="A128" s="145">
        <v>45818</v>
      </c>
      <c r="B128" s="146" t="s">
        <v>386</v>
      </c>
      <c r="C128" s="145" t="s">
        <v>384</v>
      </c>
      <c r="D128" s="146" t="s">
        <v>433</v>
      </c>
      <c r="E128" s="136" t="s">
        <v>847</v>
      </c>
      <c r="F128" s="124">
        <v>16041</v>
      </c>
      <c r="G128" s="137" t="s">
        <v>438</v>
      </c>
      <c r="H128" s="146" t="s">
        <v>1461</v>
      </c>
      <c r="I128" s="147" t="s">
        <v>1488</v>
      </c>
      <c r="J128" s="148" t="s">
        <v>432</v>
      </c>
      <c r="K128" s="147" t="s">
        <v>434</v>
      </c>
      <c r="L128" s="148" t="s">
        <v>105</v>
      </c>
      <c r="P128" s="105" t="s">
        <v>438</v>
      </c>
      <c r="Q128">
        <v>15</v>
      </c>
    </row>
    <row r="129" spans="1:17" ht="46.5">
      <c r="A129" s="145">
        <v>45818</v>
      </c>
      <c r="B129" s="146" t="s">
        <v>386</v>
      </c>
      <c r="C129" s="145" t="s">
        <v>384</v>
      </c>
      <c r="D129" s="146" t="s">
        <v>453</v>
      </c>
      <c r="E129" s="136" t="s">
        <v>847</v>
      </c>
      <c r="F129" s="124">
        <v>16041</v>
      </c>
      <c r="G129" s="137" t="s">
        <v>438</v>
      </c>
      <c r="H129" s="146" t="s">
        <v>1461</v>
      </c>
      <c r="I129" s="147" t="s">
        <v>1488</v>
      </c>
      <c r="J129" s="148" t="s">
        <v>432</v>
      </c>
      <c r="K129" s="147" t="s">
        <v>434</v>
      </c>
      <c r="L129" s="148" t="s">
        <v>105</v>
      </c>
      <c r="P129" s="105" t="s">
        <v>437</v>
      </c>
      <c r="Q129">
        <v>1</v>
      </c>
    </row>
    <row r="130" spans="1:17" ht="33">
      <c r="A130" s="145">
        <v>45818</v>
      </c>
      <c r="B130" s="146" t="s">
        <v>386</v>
      </c>
      <c r="C130" s="145" t="s">
        <v>441</v>
      </c>
      <c r="D130" s="146" t="s">
        <v>433</v>
      </c>
      <c r="E130" s="136" t="s">
        <v>452</v>
      </c>
      <c r="F130" s="124">
        <v>16027</v>
      </c>
      <c r="G130" s="137" t="s">
        <v>438</v>
      </c>
      <c r="H130" s="146" t="s">
        <v>1461</v>
      </c>
      <c r="I130" s="147" t="s">
        <v>1488</v>
      </c>
      <c r="J130" s="146" t="s">
        <v>432</v>
      </c>
      <c r="K130" s="145" t="s">
        <v>434</v>
      </c>
      <c r="L130" s="146" t="s">
        <v>105</v>
      </c>
      <c r="P130" s="105" t="s">
        <v>1591</v>
      </c>
    </row>
    <row r="131" spans="1:17" ht="33">
      <c r="A131" s="145">
        <v>45818</v>
      </c>
      <c r="B131" s="146" t="s">
        <v>386</v>
      </c>
      <c r="C131" s="145" t="s">
        <v>441</v>
      </c>
      <c r="D131" s="146" t="s">
        <v>453</v>
      </c>
      <c r="E131" s="136" t="s">
        <v>452</v>
      </c>
      <c r="F131" s="124">
        <v>16027</v>
      </c>
      <c r="G131" s="137" t="s">
        <v>438</v>
      </c>
      <c r="H131" s="146" t="s">
        <v>1461</v>
      </c>
      <c r="I131" s="147" t="s">
        <v>1488</v>
      </c>
      <c r="J131" s="146" t="s">
        <v>432</v>
      </c>
      <c r="K131" s="145" t="s">
        <v>434</v>
      </c>
      <c r="L131" s="146" t="s">
        <v>105</v>
      </c>
      <c r="P131" s="105" t="s">
        <v>508</v>
      </c>
      <c r="Q131">
        <v>16</v>
      </c>
    </row>
    <row r="132" spans="1:17" ht="46.5">
      <c r="A132" s="145">
        <v>45819</v>
      </c>
      <c r="B132" s="146" t="s">
        <v>386</v>
      </c>
      <c r="C132" s="147" t="s">
        <v>384</v>
      </c>
      <c r="D132" s="148" t="s">
        <v>433</v>
      </c>
      <c r="E132" s="136" t="s">
        <v>831</v>
      </c>
      <c r="F132" s="124">
        <v>15947</v>
      </c>
      <c r="G132" s="137" t="s">
        <v>437</v>
      </c>
      <c r="H132" s="146" t="s">
        <v>1461</v>
      </c>
      <c r="I132" s="147" t="s">
        <v>1490</v>
      </c>
      <c r="J132" s="148" t="s">
        <v>432</v>
      </c>
      <c r="K132" s="147" t="s">
        <v>434</v>
      </c>
      <c r="L132" s="148" t="s">
        <v>105</v>
      </c>
    </row>
    <row r="133" spans="1:17" ht="46.5">
      <c r="A133" s="145">
        <v>45819</v>
      </c>
      <c r="B133" s="146" t="s">
        <v>386</v>
      </c>
      <c r="C133" s="145" t="s">
        <v>384</v>
      </c>
      <c r="D133" s="146" t="s">
        <v>433</v>
      </c>
      <c r="E133" s="136" t="s">
        <v>848</v>
      </c>
      <c r="F133" s="124">
        <v>16045</v>
      </c>
      <c r="G133" s="137" t="s">
        <v>438</v>
      </c>
      <c r="H133" s="146" t="s">
        <v>1461</v>
      </c>
      <c r="I133" s="147" t="s">
        <v>1489</v>
      </c>
      <c r="J133" s="148" t="s">
        <v>432</v>
      </c>
      <c r="K133" s="147" t="s">
        <v>434</v>
      </c>
      <c r="L133" s="148" t="s">
        <v>105</v>
      </c>
    </row>
    <row r="134" spans="1:17" ht="46.5">
      <c r="A134" s="145">
        <v>45819</v>
      </c>
      <c r="B134" s="146" t="s">
        <v>386</v>
      </c>
      <c r="C134" s="145" t="s">
        <v>384</v>
      </c>
      <c r="D134" s="146" t="s">
        <v>453</v>
      </c>
      <c r="E134" s="136" t="s">
        <v>848</v>
      </c>
      <c r="F134" s="124">
        <v>16045</v>
      </c>
      <c r="G134" s="137" t="s">
        <v>438</v>
      </c>
      <c r="H134" s="146" t="s">
        <v>1461</v>
      </c>
      <c r="I134" s="147" t="s">
        <v>1489</v>
      </c>
      <c r="J134" s="148" t="s">
        <v>432</v>
      </c>
      <c r="K134" s="147" t="s">
        <v>434</v>
      </c>
      <c r="L134" s="148" t="s">
        <v>105</v>
      </c>
    </row>
    <row r="135" spans="1:17" ht="46.5">
      <c r="A135" s="145">
        <v>45819</v>
      </c>
      <c r="B135" s="146" t="s">
        <v>386</v>
      </c>
      <c r="C135" s="145" t="s">
        <v>384</v>
      </c>
      <c r="D135" s="146" t="s">
        <v>433</v>
      </c>
      <c r="E135" s="136" t="s">
        <v>847</v>
      </c>
      <c r="F135" s="124">
        <v>16041</v>
      </c>
      <c r="G135" s="137" t="s">
        <v>438</v>
      </c>
      <c r="H135" s="146" t="s">
        <v>1461</v>
      </c>
      <c r="I135" s="147" t="s">
        <v>1488</v>
      </c>
      <c r="J135" s="148" t="s">
        <v>432</v>
      </c>
      <c r="K135" s="147" t="s">
        <v>434</v>
      </c>
      <c r="L135" s="148" t="s">
        <v>105</v>
      </c>
    </row>
    <row r="136" spans="1:17" ht="46.5">
      <c r="A136" s="145">
        <v>45819</v>
      </c>
      <c r="B136" s="146" t="s">
        <v>386</v>
      </c>
      <c r="C136" s="145" t="s">
        <v>384</v>
      </c>
      <c r="D136" s="146" t="s">
        <v>453</v>
      </c>
      <c r="E136" s="136" t="s">
        <v>847</v>
      </c>
      <c r="F136" s="124">
        <v>16041</v>
      </c>
      <c r="G136" s="137" t="s">
        <v>438</v>
      </c>
      <c r="H136" s="146" t="s">
        <v>1461</v>
      </c>
      <c r="I136" s="147" t="s">
        <v>1488</v>
      </c>
      <c r="J136" s="148" t="s">
        <v>432</v>
      </c>
      <c r="K136" s="147" t="s">
        <v>434</v>
      </c>
      <c r="L136" s="148" t="s">
        <v>105</v>
      </c>
    </row>
    <row r="137" spans="1:17" ht="33">
      <c r="A137" s="145">
        <v>45819</v>
      </c>
      <c r="B137" s="146" t="s">
        <v>386</v>
      </c>
      <c r="C137" s="145" t="s">
        <v>441</v>
      </c>
      <c r="D137" s="146" t="s">
        <v>433</v>
      </c>
      <c r="E137" s="136" t="s">
        <v>452</v>
      </c>
      <c r="F137" s="124">
        <v>16027</v>
      </c>
      <c r="G137" s="137" t="s">
        <v>438</v>
      </c>
      <c r="H137" s="146" t="s">
        <v>1461</v>
      </c>
      <c r="I137" s="147" t="s">
        <v>1488</v>
      </c>
      <c r="J137" s="146" t="s">
        <v>432</v>
      </c>
      <c r="K137" s="145" t="s">
        <v>434</v>
      </c>
      <c r="L137" s="146" t="s">
        <v>105</v>
      </c>
    </row>
    <row r="138" spans="1:17" ht="33">
      <c r="A138" s="145">
        <v>45819</v>
      </c>
      <c r="B138" s="146" t="s">
        <v>386</v>
      </c>
      <c r="C138" s="145" t="s">
        <v>441</v>
      </c>
      <c r="D138" s="146" t="s">
        <v>453</v>
      </c>
      <c r="E138" s="136" t="s">
        <v>452</v>
      </c>
      <c r="F138" s="124">
        <v>16027</v>
      </c>
      <c r="G138" s="137" t="s">
        <v>438</v>
      </c>
      <c r="H138" s="146" t="s">
        <v>1461</v>
      </c>
      <c r="I138" s="147" t="s">
        <v>1488</v>
      </c>
      <c r="J138" s="146" t="s">
        <v>432</v>
      </c>
      <c r="K138" s="145" t="s">
        <v>434</v>
      </c>
      <c r="L138" s="146" t="s">
        <v>105</v>
      </c>
    </row>
    <row r="139" spans="1:17" ht="46.5">
      <c r="A139" s="145">
        <v>45820</v>
      </c>
      <c r="B139" s="146" t="s">
        <v>386</v>
      </c>
      <c r="C139" s="145" t="s">
        <v>384</v>
      </c>
      <c r="D139" s="146" t="s">
        <v>433</v>
      </c>
      <c r="E139" s="136" t="s">
        <v>848</v>
      </c>
      <c r="F139" s="124">
        <v>16050</v>
      </c>
      <c r="G139" s="137" t="s">
        <v>438</v>
      </c>
      <c r="H139" s="146" t="s">
        <v>1461</v>
      </c>
      <c r="I139" s="147" t="s">
        <v>1488</v>
      </c>
      <c r="J139" s="148" t="s">
        <v>432</v>
      </c>
      <c r="K139" s="147" t="s">
        <v>434</v>
      </c>
      <c r="L139" s="148" t="s">
        <v>105</v>
      </c>
    </row>
    <row r="140" spans="1:17" ht="46.5">
      <c r="A140" s="145">
        <v>45820</v>
      </c>
      <c r="B140" s="146" t="s">
        <v>386</v>
      </c>
      <c r="C140" s="145" t="s">
        <v>384</v>
      </c>
      <c r="D140" s="146" t="s">
        <v>453</v>
      </c>
      <c r="E140" s="136" t="s">
        <v>848</v>
      </c>
      <c r="F140" s="124">
        <v>16050</v>
      </c>
      <c r="G140" s="137" t="s">
        <v>438</v>
      </c>
      <c r="H140" s="146" t="s">
        <v>1461</v>
      </c>
      <c r="I140" s="147" t="s">
        <v>1488</v>
      </c>
      <c r="J140" s="148" t="s">
        <v>432</v>
      </c>
      <c r="K140" s="147" t="s">
        <v>434</v>
      </c>
      <c r="L140" s="148" t="s">
        <v>105</v>
      </c>
    </row>
    <row r="141" spans="1:17" ht="46.5">
      <c r="A141" s="145">
        <v>45820</v>
      </c>
      <c r="B141" s="146" t="s">
        <v>386</v>
      </c>
      <c r="C141" s="145" t="s">
        <v>384</v>
      </c>
      <c r="D141" s="146" t="s">
        <v>433</v>
      </c>
      <c r="E141" s="136" t="s">
        <v>847</v>
      </c>
      <c r="F141" s="124">
        <v>16048</v>
      </c>
      <c r="G141" s="137" t="s">
        <v>438</v>
      </c>
      <c r="H141" s="146" t="s">
        <v>1461</v>
      </c>
      <c r="I141" s="147" t="s">
        <v>1488</v>
      </c>
      <c r="J141" s="148" t="s">
        <v>432</v>
      </c>
      <c r="K141" s="147" t="s">
        <v>434</v>
      </c>
      <c r="L141" s="148" t="s">
        <v>105</v>
      </c>
    </row>
    <row r="142" spans="1:17" ht="46.5">
      <c r="A142" s="145">
        <v>45820</v>
      </c>
      <c r="B142" s="146" t="s">
        <v>386</v>
      </c>
      <c r="C142" s="145" t="s">
        <v>384</v>
      </c>
      <c r="D142" s="146" t="s">
        <v>453</v>
      </c>
      <c r="E142" s="136" t="s">
        <v>847</v>
      </c>
      <c r="F142" s="124">
        <v>16048</v>
      </c>
      <c r="G142" s="137" t="s">
        <v>438</v>
      </c>
      <c r="H142" s="146" t="s">
        <v>1461</v>
      </c>
      <c r="I142" s="147" t="s">
        <v>1488</v>
      </c>
      <c r="J142" s="148" t="s">
        <v>432</v>
      </c>
      <c r="K142" s="147" t="s">
        <v>434</v>
      </c>
      <c r="L142" s="148" t="s">
        <v>105</v>
      </c>
    </row>
    <row r="143" spans="1:17">
      <c r="A143" s="145"/>
      <c r="B143" s="146"/>
      <c r="C143" s="145"/>
      <c r="D143" s="146"/>
      <c r="E143" s="136"/>
      <c r="F143" s="124"/>
      <c r="G143" s="137"/>
      <c r="H143" s="146"/>
      <c r="I143" s="147"/>
      <c r="J143" s="148"/>
      <c r="K143" s="147"/>
      <c r="L143" s="148"/>
    </row>
    <row r="144" spans="1:17">
      <c r="A144" s="145"/>
      <c r="B144" s="146"/>
      <c r="C144" s="145"/>
      <c r="D144" s="146"/>
      <c r="E144" s="136"/>
      <c r="F144" s="124"/>
      <c r="G144" s="137"/>
      <c r="H144" s="146"/>
      <c r="I144" s="147"/>
      <c r="J144" s="148"/>
      <c r="K144" s="147"/>
      <c r="L144" s="148"/>
    </row>
    <row r="145" spans="1:12">
      <c r="A145" s="145"/>
      <c r="B145" s="146"/>
      <c r="C145" s="145"/>
      <c r="D145" s="146"/>
      <c r="E145" s="136"/>
      <c r="F145" s="124"/>
      <c r="G145" s="137"/>
      <c r="H145" s="146"/>
      <c r="I145" s="147"/>
      <c r="J145" s="148"/>
      <c r="K145" s="147"/>
      <c r="L145" s="148"/>
    </row>
    <row r="146" spans="1:12">
      <c r="A146" s="145"/>
      <c r="B146" s="146"/>
      <c r="C146" s="145"/>
      <c r="D146" s="146"/>
      <c r="E146" s="136"/>
      <c r="F146" s="124"/>
      <c r="G146" s="137"/>
      <c r="H146" s="146"/>
      <c r="I146" s="147"/>
      <c r="J146" s="148"/>
      <c r="K146" s="147"/>
      <c r="L146" s="148"/>
    </row>
    <row r="147" spans="1:12">
      <c r="A147" s="145"/>
      <c r="B147" s="146"/>
      <c r="C147" s="145"/>
      <c r="D147" s="146"/>
      <c r="E147" s="136"/>
      <c r="F147" s="124"/>
      <c r="G147" s="137"/>
      <c r="H147" s="180"/>
      <c r="I147" s="147"/>
      <c r="J147" s="148"/>
      <c r="K147" s="147"/>
      <c r="L147" s="148"/>
    </row>
    <row r="157" spans="1:12" ht="62">
      <c r="A157" s="145">
        <v>45659</v>
      </c>
      <c r="B157" s="146" t="s">
        <v>386</v>
      </c>
      <c r="C157" s="147" t="s">
        <v>384</v>
      </c>
      <c r="D157" s="148" t="s">
        <v>433</v>
      </c>
      <c r="E157" s="136" t="s">
        <v>439</v>
      </c>
    </row>
    <row r="158" spans="1:12" ht="46.5">
      <c r="A158" s="145">
        <v>45659</v>
      </c>
      <c r="B158" s="146" t="s">
        <v>386</v>
      </c>
      <c r="C158" s="147" t="s">
        <v>384</v>
      </c>
      <c r="D158" s="148" t="s">
        <v>433</v>
      </c>
      <c r="E158" s="136" t="s">
        <v>450</v>
      </c>
      <c r="F158" s="124">
        <v>11239</v>
      </c>
      <c r="G158" s="137" t="s">
        <v>437</v>
      </c>
      <c r="H158" s="148" t="s">
        <v>431</v>
      </c>
      <c r="I158" s="147" t="s">
        <v>387</v>
      </c>
      <c r="J158" s="148" t="s">
        <v>432</v>
      </c>
      <c r="K158" s="147" t="s">
        <v>434</v>
      </c>
    </row>
    <row r="159" spans="1:12" ht="46.5">
      <c r="A159" s="145">
        <v>45659</v>
      </c>
      <c r="B159" s="146" t="s">
        <v>386</v>
      </c>
      <c r="C159" s="147" t="s">
        <v>384</v>
      </c>
      <c r="D159" s="148" t="s">
        <v>433</v>
      </c>
      <c r="E159" s="136" t="s">
        <v>451</v>
      </c>
      <c r="F159" s="124">
        <v>11265</v>
      </c>
      <c r="G159" s="137" t="s">
        <v>438</v>
      </c>
      <c r="H159" s="148" t="s">
        <v>431</v>
      </c>
      <c r="I159" s="147" t="s">
        <v>387</v>
      </c>
      <c r="J159" s="148" t="s">
        <v>432</v>
      </c>
      <c r="K159" s="147" t="s">
        <v>434</v>
      </c>
    </row>
    <row r="160" spans="1:12" ht="33">
      <c r="A160" s="145">
        <v>45659</v>
      </c>
      <c r="B160" s="146" t="s">
        <v>386</v>
      </c>
      <c r="C160" s="147" t="s">
        <v>441</v>
      </c>
      <c r="D160" s="148" t="s">
        <v>433</v>
      </c>
      <c r="E160" s="136" t="s">
        <v>442</v>
      </c>
      <c r="F160" s="124">
        <v>11266</v>
      </c>
      <c r="G160" s="137" t="s">
        <v>438</v>
      </c>
      <c r="H160" s="148" t="s">
        <v>431</v>
      </c>
      <c r="I160" s="147" t="s">
        <v>387</v>
      </c>
      <c r="J160" s="148" t="s">
        <v>432</v>
      </c>
      <c r="K160" s="147" t="s">
        <v>434</v>
      </c>
    </row>
    <row r="161" spans="1:11" ht="62">
      <c r="A161" s="145">
        <v>45660</v>
      </c>
      <c r="B161" s="146" t="s">
        <v>386</v>
      </c>
      <c r="C161" s="147" t="s">
        <v>384</v>
      </c>
      <c r="D161" s="148" t="s">
        <v>433</v>
      </c>
      <c r="E161" s="136" t="s">
        <v>439</v>
      </c>
      <c r="F161" s="124">
        <v>11268</v>
      </c>
      <c r="G161" s="137" t="s">
        <v>438</v>
      </c>
      <c r="H161" s="148" t="s">
        <v>431</v>
      </c>
      <c r="I161" s="147" t="s">
        <v>387</v>
      </c>
      <c r="J161" s="148" t="s">
        <v>432</v>
      </c>
      <c r="K161" s="147" t="s">
        <v>434</v>
      </c>
    </row>
    <row r="162" spans="1:11" ht="62">
      <c r="A162" s="145">
        <v>45661</v>
      </c>
      <c r="B162" s="146" t="s">
        <v>386</v>
      </c>
      <c r="C162" s="147" t="s">
        <v>444</v>
      </c>
      <c r="D162" s="148" t="s">
        <v>433</v>
      </c>
      <c r="E162" s="136" t="s">
        <v>445</v>
      </c>
      <c r="F162" s="124">
        <v>11239</v>
      </c>
      <c r="G162" s="137" t="s">
        <v>437</v>
      </c>
      <c r="H162" s="148" t="s">
        <v>431</v>
      </c>
      <c r="I162" s="147" t="s">
        <v>387</v>
      </c>
      <c r="J162" s="148" t="s">
        <v>432</v>
      </c>
      <c r="K162" s="147" t="s">
        <v>434</v>
      </c>
    </row>
    <row r="163" spans="1:11" ht="62">
      <c r="A163" s="145">
        <v>45661</v>
      </c>
      <c r="B163" s="146" t="s">
        <v>386</v>
      </c>
      <c r="C163" s="147" t="s">
        <v>384</v>
      </c>
      <c r="D163" s="148" t="s">
        <v>433</v>
      </c>
      <c r="E163" s="136" t="s">
        <v>439</v>
      </c>
      <c r="F163" s="124">
        <v>11263</v>
      </c>
      <c r="G163" s="137" t="s">
        <v>437</v>
      </c>
      <c r="H163" s="148" t="s">
        <v>431</v>
      </c>
      <c r="I163" s="147" t="s">
        <v>446</v>
      </c>
      <c r="J163" s="148" t="s">
        <v>432</v>
      </c>
      <c r="K163" s="147" t="s">
        <v>434</v>
      </c>
    </row>
    <row r="164" spans="1:11" ht="46.5">
      <c r="A164" s="145">
        <v>45661</v>
      </c>
      <c r="B164" s="146" t="s">
        <v>386</v>
      </c>
      <c r="C164" s="147" t="s">
        <v>384</v>
      </c>
      <c r="D164" s="148" t="s">
        <v>433</v>
      </c>
      <c r="E164" s="136" t="s">
        <v>450</v>
      </c>
      <c r="F164" s="124">
        <v>11239</v>
      </c>
      <c r="G164" s="137" t="s">
        <v>437</v>
      </c>
      <c r="H164" s="148" t="s">
        <v>431</v>
      </c>
      <c r="I164" s="147" t="s">
        <v>387</v>
      </c>
      <c r="J164" s="148" t="s">
        <v>432</v>
      </c>
      <c r="K164" s="147" t="s">
        <v>434</v>
      </c>
    </row>
    <row r="165" spans="1:11" ht="33">
      <c r="A165" s="145">
        <v>45661</v>
      </c>
      <c r="B165" s="146" t="s">
        <v>386</v>
      </c>
      <c r="C165" s="147" t="s">
        <v>441</v>
      </c>
      <c r="D165" s="148" t="s">
        <v>433</v>
      </c>
      <c r="E165" s="136" t="s">
        <v>452</v>
      </c>
      <c r="F165" s="124">
        <v>11265</v>
      </c>
      <c r="G165" s="137" t="s">
        <v>438</v>
      </c>
      <c r="H165" s="148" t="s">
        <v>431</v>
      </c>
      <c r="I165" s="147" t="s">
        <v>387</v>
      </c>
      <c r="J165" s="148" t="s">
        <v>432</v>
      </c>
      <c r="K165" s="147" t="s">
        <v>434</v>
      </c>
    </row>
    <row r="166" spans="1:11" ht="46.5">
      <c r="A166" s="145">
        <v>45661</v>
      </c>
      <c r="B166" s="146" t="s">
        <v>386</v>
      </c>
      <c r="C166" s="147" t="s">
        <v>384</v>
      </c>
      <c r="D166" s="148" t="s">
        <v>453</v>
      </c>
      <c r="E166" s="136" t="s">
        <v>450</v>
      </c>
      <c r="F166" s="124">
        <v>11264</v>
      </c>
      <c r="G166" s="137" t="s">
        <v>438</v>
      </c>
      <c r="H166" s="148" t="s">
        <v>431</v>
      </c>
      <c r="I166" s="147" t="s">
        <v>387</v>
      </c>
      <c r="J166" s="148" t="s">
        <v>432</v>
      </c>
      <c r="K166" s="147" t="s">
        <v>434</v>
      </c>
    </row>
    <row r="167" spans="1:11" ht="46.5">
      <c r="A167" s="145">
        <v>45662</v>
      </c>
      <c r="B167" s="146" t="s">
        <v>386</v>
      </c>
      <c r="C167" s="147" t="s">
        <v>384</v>
      </c>
      <c r="D167" s="148" t="s">
        <v>433</v>
      </c>
      <c r="E167" s="136" t="s">
        <v>450</v>
      </c>
      <c r="F167" s="124">
        <v>11265</v>
      </c>
      <c r="G167" s="137" t="s">
        <v>438</v>
      </c>
      <c r="H167" s="148" t="s">
        <v>431</v>
      </c>
      <c r="I167" s="147" t="s">
        <v>387</v>
      </c>
      <c r="J167" s="148" t="s">
        <v>432</v>
      </c>
      <c r="K167" s="147" t="s">
        <v>434</v>
      </c>
    </row>
    <row r="168" spans="1:11" ht="46.5">
      <c r="A168" s="145">
        <v>45662</v>
      </c>
      <c r="B168" s="146" t="s">
        <v>386</v>
      </c>
      <c r="C168" s="147" t="s">
        <v>384</v>
      </c>
      <c r="D168" s="148" t="s">
        <v>433</v>
      </c>
      <c r="E168" s="136" t="s">
        <v>451</v>
      </c>
      <c r="F168" s="124">
        <v>11265</v>
      </c>
      <c r="G168" s="137" t="s">
        <v>438</v>
      </c>
      <c r="H168" s="148" t="s">
        <v>431</v>
      </c>
      <c r="I168" s="147" t="s">
        <v>387</v>
      </c>
      <c r="J168" s="148" t="s">
        <v>432</v>
      </c>
      <c r="K168" s="147" t="s">
        <v>434</v>
      </c>
    </row>
    <row r="169" spans="1:11" ht="33">
      <c r="A169" s="145">
        <v>45662</v>
      </c>
      <c r="B169" s="146" t="s">
        <v>386</v>
      </c>
      <c r="C169" s="147" t="s">
        <v>441</v>
      </c>
      <c r="D169" s="148" t="s">
        <v>433</v>
      </c>
      <c r="E169" s="136" t="s">
        <v>452</v>
      </c>
      <c r="F169" s="124">
        <v>11266</v>
      </c>
      <c r="G169" s="137" t="s">
        <v>438</v>
      </c>
      <c r="H169" s="148" t="s">
        <v>431</v>
      </c>
      <c r="I169" s="147" t="s">
        <v>387</v>
      </c>
      <c r="J169" s="148" t="s">
        <v>432</v>
      </c>
      <c r="K169" s="147" t="s">
        <v>434</v>
      </c>
    </row>
    <row r="170" spans="1:11" ht="46.5">
      <c r="A170" s="145">
        <v>45662</v>
      </c>
      <c r="B170" s="146" t="s">
        <v>386</v>
      </c>
      <c r="C170" s="147" t="s">
        <v>384</v>
      </c>
      <c r="D170" s="148" t="s">
        <v>453</v>
      </c>
      <c r="E170" s="136" t="s">
        <v>450</v>
      </c>
      <c r="F170" s="124">
        <v>11264</v>
      </c>
      <c r="G170" s="137" t="s">
        <v>438</v>
      </c>
      <c r="H170" s="148" t="s">
        <v>431</v>
      </c>
      <c r="I170" s="147" t="s">
        <v>387</v>
      </c>
      <c r="J170" s="148" t="s">
        <v>432</v>
      </c>
      <c r="K170" s="147" t="s">
        <v>434</v>
      </c>
    </row>
    <row r="171" spans="1:11" ht="46.5">
      <c r="A171" s="145">
        <v>45663</v>
      </c>
      <c r="B171" s="146" t="s">
        <v>386</v>
      </c>
      <c r="C171" s="147" t="s">
        <v>441</v>
      </c>
      <c r="D171" s="148" t="s">
        <v>433</v>
      </c>
      <c r="E171" s="136" t="s">
        <v>517</v>
      </c>
      <c r="F171" s="124">
        <v>11265</v>
      </c>
      <c r="G171" s="137" t="s">
        <v>438</v>
      </c>
      <c r="H171" s="148" t="s">
        <v>431</v>
      </c>
      <c r="I171" s="147" t="s">
        <v>387</v>
      </c>
      <c r="J171" s="148" t="s">
        <v>432</v>
      </c>
      <c r="K171" s="147" t="s">
        <v>434</v>
      </c>
    </row>
    <row r="172" spans="1:11" ht="62">
      <c r="A172" s="145">
        <v>45663</v>
      </c>
      <c r="B172" s="146" t="s">
        <v>386</v>
      </c>
      <c r="C172" s="147" t="s">
        <v>384</v>
      </c>
      <c r="D172" s="148" t="s">
        <v>453</v>
      </c>
      <c r="E172" s="136" t="s">
        <v>506</v>
      </c>
      <c r="F172" s="124">
        <v>11264</v>
      </c>
      <c r="G172" s="137" t="s">
        <v>438</v>
      </c>
      <c r="H172" s="148" t="s">
        <v>431</v>
      </c>
      <c r="I172" s="147" t="s">
        <v>387</v>
      </c>
      <c r="J172" s="148" t="s">
        <v>432</v>
      </c>
      <c r="K172" s="147" t="s">
        <v>434</v>
      </c>
    </row>
    <row r="173" spans="1:11" ht="46.5">
      <c r="A173" s="145">
        <v>45664</v>
      </c>
      <c r="B173" s="146" t="s">
        <v>386</v>
      </c>
      <c r="C173" s="147" t="s">
        <v>441</v>
      </c>
      <c r="D173" s="148" t="s">
        <v>433</v>
      </c>
      <c r="E173" s="136" t="s">
        <v>517</v>
      </c>
      <c r="F173" s="124">
        <v>11465</v>
      </c>
      <c r="G173" s="137" t="s">
        <v>437</v>
      </c>
      <c r="H173" s="148" t="s">
        <v>431</v>
      </c>
      <c r="I173" s="147" t="s">
        <v>387</v>
      </c>
      <c r="J173" s="148" t="s">
        <v>432</v>
      </c>
      <c r="K173" s="147" t="s">
        <v>434</v>
      </c>
    </row>
    <row r="174" spans="1:11" ht="33">
      <c r="A174" s="145">
        <v>45664</v>
      </c>
      <c r="B174" s="146" t="s">
        <v>386</v>
      </c>
      <c r="C174" s="147" t="s">
        <v>384</v>
      </c>
      <c r="D174" s="148" t="s">
        <v>433</v>
      </c>
      <c r="E174" s="136" t="s">
        <v>518</v>
      </c>
      <c r="F174" s="124">
        <v>11264</v>
      </c>
      <c r="G174" s="137" t="s">
        <v>438</v>
      </c>
      <c r="H174" s="148" t="s">
        <v>431</v>
      </c>
      <c r="I174" s="147" t="s">
        <v>387</v>
      </c>
      <c r="J174" s="148" t="s">
        <v>432</v>
      </c>
      <c r="K174" s="147" t="s">
        <v>434</v>
      </c>
    </row>
    <row r="175" spans="1:11" ht="62">
      <c r="A175" s="145">
        <v>45664</v>
      </c>
      <c r="B175" s="146" t="s">
        <v>386</v>
      </c>
      <c r="C175" s="147" t="s">
        <v>516</v>
      </c>
      <c r="D175" s="148" t="s">
        <v>433</v>
      </c>
      <c r="E175" s="136" t="s">
        <v>521</v>
      </c>
      <c r="F175" s="124">
        <v>11465</v>
      </c>
      <c r="G175" s="137" t="s">
        <v>437</v>
      </c>
      <c r="H175" s="148" t="s">
        <v>431</v>
      </c>
      <c r="I175" s="147" t="s">
        <v>387</v>
      </c>
      <c r="J175" s="148" t="s">
        <v>432</v>
      </c>
      <c r="K175" s="147" t="s">
        <v>434</v>
      </c>
    </row>
    <row r="176" spans="1:11" ht="46.5">
      <c r="A176" s="145">
        <v>45664</v>
      </c>
      <c r="B176" s="146" t="s">
        <v>386</v>
      </c>
      <c r="C176" s="147" t="s">
        <v>384</v>
      </c>
      <c r="D176" s="148" t="s">
        <v>453</v>
      </c>
      <c r="E176" s="136" t="s">
        <v>450</v>
      </c>
      <c r="F176" s="124">
        <v>11493</v>
      </c>
      <c r="G176" s="137" t="s">
        <v>437</v>
      </c>
      <c r="H176" s="148" t="s">
        <v>431</v>
      </c>
      <c r="I176" s="147" t="s">
        <v>387</v>
      </c>
      <c r="J176" s="148" t="s">
        <v>432</v>
      </c>
      <c r="K176" s="147" t="s">
        <v>434</v>
      </c>
    </row>
    <row r="177" spans="1:11" ht="46.5">
      <c r="A177" s="145">
        <v>45664</v>
      </c>
      <c r="B177" s="146" t="s">
        <v>386</v>
      </c>
      <c r="C177" s="147" t="s">
        <v>384</v>
      </c>
      <c r="D177" s="148" t="s">
        <v>433</v>
      </c>
      <c r="E177" s="136" t="s">
        <v>450</v>
      </c>
      <c r="F177" s="124">
        <v>11265</v>
      </c>
      <c r="G177" s="137" t="s">
        <v>438</v>
      </c>
      <c r="H177" s="148" t="s">
        <v>431</v>
      </c>
      <c r="I177" s="147" t="s">
        <v>387</v>
      </c>
      <c r="J177" s="148" t="s">
        <v>432</v>
      </c>
      <c r="K177" s="147" t="s">
        <v>434</v>
      </c>
    </row>
    <row r="178" spans="1:11" ht="62">
      <c r="A178" s="145">
        <v>45665</v>
      </c>
      <c r="B178" s="146" t="s">
        <v>386</v>
      </c>
      <c r="C178" s="147" t="s">
        <v>516</v>
      </c>
      <c r="D178" s="148" t="s">
        <v>433</v>
      </c>
      <c r="E178" s="136" t="s">
        <v>521</v>
      </c>
      <c r="F178" s="124">
        <v>11265</v>
      </c>
      <c r="G178" s="137" t="s">
        <v>438</v>
      </c>
      <c r="H178" s="148" t="s">
        <v>431</v>
      </c>
      <c r="I178" s="147" t="s">
        <v>387</v>
      </c>
      <c r="J178" s="148" t="s">
        <v>432</v>
      </c>
      <c r="K178" s="147" t="s">
        <v>434</v>
      </c>
    </row>
    <row r="179" spans="1:11" ht="62">
      <c r="A179" s="145">
        <v>45665</v>
      </c>
      <c r="B179" s="146" t="s">
        <v>386</v>
      </c>
      <c r="C179" s="147" t="s">
        <v>384</v>
      </c>
      <c r="D179" s="148" t="s">
        <v>433</v>
      </c>
      <c r="E179" s="136" t="s">
        <v>506</v>
      </c>
      <c r="F179" s="124">
        <v>11486</v>
      </c>
      <c r="G179" s="137" t="s">
        <v>437</v>
      </c>
      <c r="H179" s="148" t="s">
        <v>431</v>
      </c>
      <c r="I179" s="147" t="s">
        <v>387</v>
      </c>
      <c r="J179" s="148" t="s">
        <v>432</v>
      </c>
      <c r="K179" s="147" t="s">
        <v>434</v>
      </c>
    </row>
    <row r="180" spans="1:11" ht="62">
      <c r="A180" s="145">
        <v>45666</v>
      </c>
      <c r="B180" s="146" t="s">
        <v>386</v>
      </c>
      <c r="C180" s="147" t="s">
        <v>384</v>
      </c>
      <c r="D180" s="148" t="s">
        <v>433</v>
      </c>
      <c r="E180" s="136" t="s">
        <v>506</v>
      </c>
      <c r="F180" s="124">
        <v>11465</v>
      </c>
      <c r="G180" s="137" t="s">
        <v>437</v>
      </c>
      <c r="H180" s="148" t="s">
        <v>431</v>
      </c>
      <c r="I180" s="147" t="s">
        <v>387</v>
      </c>
      <c r="J180" s="148" t="s">
        <v>432</v>
      </c>
      <c r="K180" s="147" t="s">
        <v>434</v>
      </c>
    </row>
    <row r="181" spans="1:11" ht="46.5">
      <c r="A181" s="145">
        <v>45666</v>
      </c>
      <c r="B181" s="146" t="s">
        <v>386</v>
      </c>
      <c r="C181" s="147" t="s">
        <v>384</v>
      </c>
      <c r="D181" s="148" t="s">
        <v>453</v>
      </c>
      <c r="E181" s="136" t="s">
        <v>450</v>
      </c>
      <c r="F181" s="124">
        <v>11465</v>
      </c>
      <c r="G181" s="137" t="s">
        <v>437</v>
      </c>
      <c r="H181" s="148" t="s">
        <v>431</v>
      </c>
      <c r="I181" s="147" t="s">
        <v>387</v>
      </c>
      <c r="J181" s="148" t="s">
        <v>432</v>
      </c>
      <c r="K181" s="147" t="s">
        <v>434</v>
      </c>
    </row>
    <row r="182" spans="1:11" ht="46.5">
      <c r="A182" s="145">
        <v>45668</v>
      </c>
      <c r="B182" s="146" t="s">
        <v>386</v>
      </c>
      <c r="C182" s="147" t="s">
        <v>384</v>
      </c>
      <c r="D182" s="148" t="s">
        <v>433</v>
      </c>
      <c r="E182" s="136" t="s">
        <v>451</v>
      </c>
      <c r="F182" s="124">
        <v>11592</v>
      </c>
      <c r="G182" s="137" t="s">
        <v>438</v>
      </c>
      <c r="H182" s="148" t="s">
        <v>431</v>
      </c>
      <c r="I182" s="147" t="s">
        <v>387</v>
      </c>
      <c r="J182" s="148" t="s">
        <v>432</v>
      </c>
      <c r="K182" s="147" t="s">
        <v>434</v>
      </c>
    </row>
    <row r="183" spans="1:11" ht="46.5">
      <c r="A183" s="145">
        <v>45668</v>
      </c>
      <c r="B183" s="146" t="s">
        <v>386</v>
      </c>
      <c r="C183" s="147" t="s">
        <v>384</v>
      </c>
      <c r="D183" s="148" t="s">
        <v>433</v>
      </c>
      <c r="E183" s="136" t="s">
        <v>450</v>
      </c>
      <c r="F183" s="124">
        <v>11595</v>
      </c>
      <c r="G183" s="137" t="s">
        <v>438</v>
      </c>
      <c r="H183" s="148" t="s">
        <v>431</v>
      </c>
      <c r="I183" s="147" t="s">
        <v>387</v>
      </c>
      <c r="J183" s="148" t="s">
        <v>432</v>
      </c>
      <c r="K183" s="147" t="s">
        <v>434</v>
      </c>
    </row>
    <row r="184" spans="1:11" ht="33">
      <c r="A184" s="145">
        <v>45668</v>
      </c>
      <c r="B184" s="146" t="s">
        <v>386</v>
      </c>
      <c r="C184" s="147" t="s">
        <v>441</v>
      </c>
      <c r="D184" s="148" t="s">
        <v>433</v>
      </c>
      <c r="E184" s="136" t="s">
        <v>452</v>
      </c>
      <c r="F184" s="124">
        <v>11592</v>
      </c>
      <c r="G184" s="137" t="s">
        <v>438</v>
      </c>
      <c r="H184" s="148" t="s">
        <v>431</v>
      </c>
      <c r="I184" s="147" t="s">
        <v>387</v>
      </c>
      <c r="J184" s="148" t="s">
        <v>432</v>
      </c>
      <c r="K184" s="147" t="s">
        <v>434</v>
      </c>
    </row>
    <row r="185" spans="1:11" ht="62">
      <c r="A185" s="145">
        <v>45668</v>
      </c>
      <c r="B185" s="146" t="s">
        <v>386</v>
      </c>
      <c r="C185" s="147" t="s">
        <v>384</v>
      </c>
      <c r="D185" s="148" t="s">
        <v>433</v>
      </c>
      <c r="E185" s="136" t="s">
        <v>506</v>
      </c>
      <c r="F185" s="124">
        <v>11608</v>
      </c>
      <c r="G185" s="137" t="s">
        <v>438</v>
      </c>
      <c r="H185" s="148" t="s">
        <v>431</v>
      </c>
      <c r="I185" s="147" t="s">
        <v>387</v>
      </c>
      <c r="J185" s="148" t="s">
        <v>432</v>
      </c>
      <c r="K185" s="147" t="s">
        <v>434</v>
      </c>
    </row>
    <row r="186" spans="1:11" ht="46.5">
      <c r="A186" s="145">
        <v>45668</v>
      </c>
      <c r="B186" s="146" t="s">
        <v>386</v>
      </c>
      <c r="C186" s="147" t="s">
        <v>384</v>
      </c>
      <c r="D186" s="148" t="s">
        <v>453</v>
      </c>
      <c r="E186" s="136" t="s">
        <v>450</v>
      </c>
      <c r="F186" s="124">
        <v>11465</v>
      </c>
      <c r="G186" s="137" t="s">
        <v>437</v>
      </c>
      <c r="H186" s="148" t="s">
        <v>431</v>
      </c>
      <c r="I186" s="147" t="s">
        <v>387</v>
      </c>
      <c r="J186" s="148" t="s">
        <v>432</v>
      </c>
      <c r="K186" s="147" t="s">
        <v>434</v>
      </c>
    </row>
    <row r="187" spans="1:11" ht="46.5">
      <c r="A187" s="145">
        <v>45669</v>
      </c>
      <c r="B187" s="146" t="s">
        <v>386</v>
      </c>
      <c r="C187" s="147" t="s">
        <v>384</v>
      </c>
      <c r="D187" s="148" t="s">
        <v>433</v>
      </c>
      <c r="E187" s="136" t="s">
        <v>528</v>
      </c>
      <c r="F187" s="124">
        <v>11592</v>
      </c>
      <c r="G187" s="137" t="s">
        <v>438</v>
      </c>
      <c r="H187" s="148" t="s">
        <v>431</v>
      </c>
      <c r="I187" s="147" t="s">
        <v>387</v>
      </c>
      <c r="J187" s="148" t="s">
        <v>432</v>
      </c>
      <c r="K187" s="147" t="s">
        <v>434</v>
      </c>
    </row>
    <row r="188" spans="1:11" ht="33">
      <c r="A188" s="145">
        <v>45669</v>
      </c>
      <c r="B188" s="146" t="s">
        <v>386</v>
      </c>
      <c r="C188" s="147" t="s">
        <v>441</v>
      </c>
      <c r="D188" s="148" t="s">
        <v>433</v>
      </c>
      <c r="E188" s="136" t="s">
        <v>452</v>
      </c>
      <c r="F188" s="124">
        <v>11621</v>
      </c>
      <c r="G188" s="137" t="s">
        <v>437</v>
      </c>
      <c r="H188" s="148" t="s">
        <v>431</v>
      </c>
      <c r="I188" s="147" t="s">
        <v>387</v>
      </c>
      <c r="J188" s="148" t="s">
        <v>432</v>
      </c>
      <c r="K188" s="147" t="s">
        <v>434</v>
      </c>
    </row>
    <row r="189" spans="1:11" ht="46.5">
      <c r="A189" s="145">
        <v>45669</v>
      </c>
      <c r="B189" s="146" t="s">
        <v>386</v>
      </c>
      <c r="C189" s="147" t="s">
        <v>384</v>
      </c>
      <c r="D189" s="148" t="s">
        <v>433</v>
      </c>
      <c r="E189" s="136" t="s">
        <v>451</v>
      </c>
      <c r="F189" s="124">
        <v>11608</v>
      </c>
      <c r="G189" s="137" t="s">
        <v>438</v>
      </c>
      <c r="H189" s="148" t="s">
        <v>431</v>
      </c>
      <c r="I189" s="147" t="s">
        <v>387</v>
      </c>
      <c r="J189" s="148" t="s">
        <v>432</v>
      </c>
      <c r="K189" s="147" t="s">
        <v>434</v>
      </c>
    </row>
    <row r="190" spans="1:11" ht="46.5">
      <c r="A190" s="145">
        <v>45669</v>
      </c>
      <c r="B190" s="146" t="s">
        <v>386</v>
      </c>
      <c r="C190" s="147" t="s">
        <v>384</v>
      </c>
      <c r="D190" s="148" t="s">
        <v>453</v>
      </c>
      <c r="E190" s="136" t="s">
        <v>450</v>
      </c>
      <c r="F190" s="124">
        <v>11595</v>
      </c>
      <c r="G190" s="137" t="s">
        <v>438</v>
      </c>
      <c r="H190" s="148" t="s">
        <v>431</v>
      </c>
      <c r="I190" s="147" t="s">
        <v>387</v>
      </c>
      <c r="J190" s="148" t="s">
        <v>432</v>
      </c>
      <c r="K190" s="147" t="s">
        <v>434</v>
      </c>
    </row>
    <row r="191" spans="1:11" ht="46.5">
      <c r="A191" s="145">
        <v>45670</v>
      </c>
      <c r="B191" s="146" t="s">
        <v>386</v>
      </c>
      <c r="C191" s="147" t="s">
        <v>384</v>
      </c>
      <c r="D191" s="148" t="s">
        <v>433</v>
      </c>
      <c r="E191" s="136" t="s">
        <v>451</v>
      </c>
      <c r="F191" s="124">
        <v>11621</v>
      </c>
      <c r="G191" s="137" t="s">
        <v>438</v>
      </c>
      <c r="H191" s="148" t="s">
        <v>431</v>
      </c>
      <c r="I191" s="147" t="s">
        <v>387</v>
      </c>
      <c r="J191" s="148" t="s">
        <v>432</v>
      </c>
      <c r="K191" s="147" t="s">
        <v>434</v>
      </c>
    </row>
    <row r="192" spans="1:11" ht="46.5">
      <c r="A192" s="145">
        <v>45670</v>
      </c>
      <c r="B192" s="146" t="s">
        <v>386</v>
      </c>
      <c r="C192" s="147" t="s">
        <v>384</v>
      </c>
      <c r="D192" s="148" t="s">
        <v>433</v>
      </c>
      <c r="E192" s="136" t="s">
        <v>450</v>
      </c>
      <c r="F192" s="124">
        <v>11595</v>
      </c>
      <c r="G192" s="137" t="s">
        <v>438</v>
      </c>
      <c r="H192" s="148" t="s">
        <v>431</v>
      </c>
      <c r="I192" s="147" t="s">
        <v>387</v>
      </c>
      <c r="J192" s="148" t="s">
        <v>432</v>
      </c>
      <c r="K192" s="147" t="s">
        <v>434</v>
      </c>
    </row>
    <row r="193" spans="1:23" ht="33">
      <c r="A193" s="145">
        <v>45670</v>
      </c>
      <c r="B193" s="146" t="s">
        <v>386</v>
      </c>
      <c r="C193" s="147" t="s">
        <v>441</v>
      </c>
      <c r="D193" s="148" t="s">
        <v>433</v>
      </c>
      <c r="E193" s="136" t="s">
        <v>452</v>
      </c>
      <c r="F193" s="124">
        <v>11592</v>
      </c>
      <c r="G193" s="137" t="s">
        <v>438</v>
      </c>
      <c r="H193" s="148" t="s">
        <v>431</v>
      </c>
      <c r="I193" s="147" t="s">
        <v>387</v>
      </c>
      <c r="J193" s="148" t="s">
        <v>432</v>
      </c>
      <c r="K193" s="147" t="s">
        <v>434</v>
      </c>
    </row>
    <row r="194" spans="1:23" ht="46.5">
      <c r="A194" s="145">
        <v>45670</v>
      </c>
      <c r="B194" s="146" t="s">
        <v>386</v>
      </c>
      <c r="C194" s="147" t="s">
        <v>384</v>
      </c>
      <c r="D194" s="148" t="s">
        <v>453</v>
      </c>
      <c r="E194" s="136" t="s">
        <v>450</v>
      </c>
      <c r="F194" s="124">
        <v>11608</v>
      </c>
      <c r="G194" s="137" t="s">
        <v>438</v>
      </c>
      <c r="H194" s="148" t="s">
        <v>431</v>
      </c>
      <c r="I194" s="147" t="s">
        <v>387</v>
      </c>
      <c r="J194" s="148" t="s">
        <v>432</v>
      </c>
      <c r="K194" s="147" t="s">
        <v>434</v>
      </c>
    </row>
    <row r="195" spans="1:23" ht="33">
      <c r="A195" s="145">
        <v>45671</v>
      </c>
      <c r="B195" s="146" t="s">
        <v>386</v>
      </c>
      <c r="C195" s="147" t="s">
        <v>441</v>
      </c>
      <c r="D195" s="148" t="s">
        <v>433</v>
      </c>
      <c r="E195" s="136" t="s">
        <v>452</v>
      </c>
      <c r="F195" s="124">
        <v>11592</v>
      </c>
      <c r="G195" s="137" t="s">
        <v>438</v>
      </c>
      <c r="H195" s="148" t="s">
        <v>431</v>
      </c>
      <c r="I195" s="147" t="s">
        <v>387</v>
      </c>
      <c r="J195" s="148" t="s">
        <v>432</v>
      </c>
      <c r="K195" s="147" t="s">
        <v>434</v>
      </c>
    </row>
    <row r="196" spans="1:23" ht="46.5">
      <c r="A196" s="145">
        <v>45671</v>
      </c>
      <c r="B196" s="146" t="s">
        <v>386</v>
      </c>
      <c r="C196" s="147" t="s">
        <v>384</v>
      </c>
      <c r="D196" s="148" t="s">
        <v>433</v>
      </c>
      <c r="E196" s="136" t="s">
        <v>450</v>
      </c>
      <c r="F196" s="124">
        <v>11608</v>
      </c>
      <c r="G196" s="137" t="s">
        <v>438</v>
      </c>
      <c r="H196" s="148" t="s">
        <v>431</v>
      </c>
      <c r="I196" s="147" t="s">
        <v>387</v>
      </c>
      <c r="J196" s="148" t="s">
        <v>432</v>
      </c>
      <c r="K196" s="147" t="s">
        <v>434</v>
      </c>
    </row>
    <row r="197" spans="1:23" ht="46.5">
      <c r="A197" s="145">
        <v>45671</v>
      </c>
      <c r="B197" s="146" t="s">
        <v>386</v>
      </c>
      <c r="C197" s="147" t="s">
        <v>384</v>
      </c>
      <c r="D197" s="148" t="s">
        <v>433</v>
      </c>
      <c r="E197" s="136" t="s">
        <v>451</v>
      </c>
      <c r="F197" s="124">
        <v>11592</v>
      </c>
      <c r="G197" s="137" t="s">
        <v>438</v>
      </c>
      <c r="H197" s="148" t="s">
        <v>431</v>
      </c>
      <c r="I197" s="147" t="s">
        <v>387</v>
      </c>
      <c r="J197" s="148" t="s">
        <v>432</v>
      </c>
      <c r="K197" s="147" t="s">
        <v>434</v>
      </c>
    </row>
    <row r="198" spans="1:23" ht="46.5">
      <c r="A198" s="145">
        <v>45671</v>
      </c>
      <c r="B198" s="146" t="s">
        <v>386</v>
      </c>
      <c r="C198" s="147" t="s">
        <v>384</v>
      </c>
      <c r="D198" s="148" t="s">
        <v>433</v>
      </c>
      <c r="E198" s="136" t="s">
        <v>528</v>
      </c>
      <c r="F198" s="124">
        <v>11595</v>
      </c>
      <c r="G198" s="137" t="s">
        <v>438</v>
      </c>
      <c r="H198" s="148" t="s">
        <v>431</v>
      </c>
      <c r="I198" s="147" t="s">
        <v>387</v>
      </c>
      <c r="J198" s="148" t="s">
        <v>432</v>
      </c>
      <c r="K198" s="147" t="s">
        <v>434</v>
      </c>
    </row>
    <row r="199" spans="1:23" ht="62">
      <c r="A199" s="145">
        <v>45672</v>
      </c>
      <c r="B199" s="146" t="s">
        <v>386</v>
      </c>
      <c r="C199" s="147" t="s">
        <v>384</v>
      </c>
      <c r="D199" s="148" t="s">
        <v>433</v>
      </c>
      <c r="E199" s="136" t="s">
        <v>531</v>
      </c>
      <c r="F199" s="124">
        <v>11621</v>
      </c>
      <c r="G199" s="137" t="s">
        <v>437</v>
      </c>
      <c r="H199" s="148" t="s">
        <v>431</v>
      </c>
      <c r="I199" s="147" t="s">
        <v>387</v>
      </c>
      <c r="J199" s="148" t="s">
        <v>432</v>
      </c>
      <c r="K199" s="147" t="s">
        <v>434</v>
      </c>
      <c r="N199" s="104" t="s">
        <v>715</v>
      </c>
      <c r="O199" t="s">
        <v>842</v>
      </c>
    </row>
    <row r="200" spans="1:23" ht="46.5">
      <c r="A200" s="145">
        <v>45672</v>
      </c>
      <c r="B200" s="146" t="s">
        <v>386</v>
      </c>
      <c r="C200" s="147" t="s">
        <v>384</v>
      </c>
      <c r="D200" s="148" t="s">
        <v>433</v>
      </c>
      <c r="E200" s="136" t="s">
        <v>528</v>
      </c>
      <c r="F200" s="124">
        <v>11714</v>
      </c>
      <c r="G200" s="137" t="s">
        <v>437</v>
      </c>
      <c r="H200" s="148" t="s">
        <v>431</v>
      </c>
      <c r="I200" s="147" t="s">
        <v>387</v>
      </c>
      <c r="J200" s="148" t="s">
        <v>432</v>
      </c>
      <c r="K200" s="147" t="s">
        <v>434</v>
      </c>
      <c r="N200" s="105" t="s">
        <v>438</v>
      </c>
      <c r="O200">
        <v>290</v>
      </c>
    </row>
    <row r="201" spans="1:23" ht="62">
      <c r="A201" s="145">
        <v>45672</v>
      </c>
      <c r="B201" s="146" t="s">
        <v>386</v>
      </c>
      <c r="C201" s="147" t="s">
        <v>384</v>
      </c>
      <c r="D201" s="148" t="s">
        <v>453</v>
      </c>
      <c r="E201" s="136" t="s">
        <v>534</v>
      </c>
      <c r="F201" s="124">
        <v>11621</v>
      </c>
      <c r="G201" s="137" t="s">
        <v>437</v>
      </c>
      <c r="H201" s="148" t="s">
        <v>431</v>
      </c>
      <c r="I201" s="147" t="s">
        <v>387</v>
      </c>
      <c r="J201" s="148" t="s">
        <v>432</v>
      </c>
      <c r="K201" s="147" t="s">
        <v>434</v>
      </c>
      <c r="N201" s="105" t="s">
        <v>437</v>
      </c>
      <c r="O201">
        <v>149</v>
      </c>
    </row>
    <row r="202" spans="1:23" ht="62">
      <c r="A202" s="145">
        <v>45673</v>
      </c>
      <c r="B202" s="146" t="s">
        <v>386</v>
      </c>
      <c r="C202" s="147" t="s">
        <v>384</v>
      </c>
      <c r="D202" s="148" t="s">
        <v>433</v>
      </c>
      <c r="E202" s="136" t="s">
        <v>540</v>
      </c>
      <c r="F202" s="124">
        <v>11714</v>
      </c>
      <c r="G202" s="137" t="s">
        <v>437</v>
      </c>
      <c r="H202" s="148" t="s">
        <v>431</v>
      </c>
      <c r="I202" s="147" t="s">
        <v>387</v>
      </c>
      <c r="J202" s="148" t="s">
        <v>432</v>
      </c>
      <c r="K202" s="147" t="s">
        <v>434</v>
      </c>
      <c r="N202" s="105" t="s">
        <v>508</v>
      </c>
      <c r="O202">
        <v>439</v>
      </c>
    </row>
    <row r="203" spans="1:23" ht="46.5">
      <c r="A203" s="145">
        <v>45673</v>
      </c>
      <c r="B203" s="146" t="s">
        <v>386</v>
      </c>
      <c r="C203" s="147" t="s">
        <v>384</v>
      </c>
      <c r="D203" s="148" t="s">
        <v>433</v>
      </c>
      <c r="E203" s="136" t="s">
        <v>543</v>
      </c>
      <c r="F203" s="124">
        <v>11769</v>
      </c>
      <c r="G203" s="137" t="s">
        <v>438</v>
      </c>
      <c r="H203" s="148" t="s">
        <v>431</v>
      </c>
      <c r="I203" s="147" t="s">
        <v>387</v>
      </c>
      <c r="J203" s="148" t="s">
        <v>432</v>
      </c>
      <c r="K203" s="147" t="s">
        <v>434</v>
      </c>
    </row>
    <row r="204" spans="1:23" ht="62">
      <c r="A204" s="145">
        <v>45673</v>
      </c>
      <c r="B204" s="146" t="s">
        <v>386</v>
      </c>
      <c r="C204" s="147" t="s">
        <v>384</v>
      </c>
      <c r="D204" s="148" t="s">
        <v>433</v>
      </c>
      <c r="E204" s="136" t="s">
        <v>534</v>
      </c>
      <c r="F204" s="124">
        <v>11735</v>
      </c>
      <c r="G204" s="137" t="s">
        <v>437</v>
      </c>
      <c r="H204" s="148" t="s">
        <v>431</v>
      </c>
      <c r="I204" s="147" t="s">
        <v>387</v>
      </c>
      <c r="J204" s="148" t="s">
        <v>432</v>
      </c>
      <c r="K204" s="147" t="s">
        <v>434</v>
      </c>
    </row>
    <row r="205" spans="1:23" ht="62">
      <c r="A205" s="145">
        <v>45673</v>
      </c>
      <c r="B205" s="146" t="s">
        <v>386</v>
      </c>
      <c r="C205" s="147" t="s">
        <v>384</v>
      </c>
      <c r="D205" s="148" t="s">
        <v>433</v>
      </c>
      <c r="E205" s="136" t="s">
        <v>649</v>
      </c>
      <c r="F205" s="124">
        <v>11714</v>
      </c>
      <c r="G205" s="137" t="s">
        <v>437</v>
      </c>
      <c r="H205" s="148" t="s">
        <v>431</v>
      </c>
      <c r="I205" s="147" t="s">
        <v>387</v>
      </c>
      <c r="J205" s="148" t="s">
        <v>432</v>
      </c>
      <c r="K205" s="147" t="s">
        <v>434</v>
      </c>
    </row>
    <row r="206" spans="1:23" ht="46.5">
      <c r="A206" s="145">
        <v>45673</v>
      </c>
      <c r="B206" s="146" t="s">
        <v>386</v>
      </c>
      <c r="C206" s="147" t="s">
        <v>384</v>
      </c>
      <c r="D206" s="148" t="s">
        <v>433</v>
      </c>
      <c r="E206" s="136" t="s">
        <v>546</v>
      </c>
      <c r="F206" s="124">
        <v>11736</v>
      </c>
      <c r="G206" s="137" t="s">
        <v>437</v>
      </c>
      <c r="H206" s="148" t="s">
        <v>431</v>
      </c>
      <c r="I206" s="147" t="s">
        <v>387</v>
      </c>
      <c r="J206" s="148" t="s">
        <v>432</v>
      </c>
      <c r="K206" s="147" t="s">
        <v>434</v>
      </c>
    </row>
    <row r="207" spans="1:23" ht="46.5">
      <c r="A207" s="145">
        <v>45673</v>
      </c>
      <c r="B207" s="146" t="s">
        <v>386</v>
      </c>
      <c r="C207" s="147" t="s">
        <v>384</v>
      </c>
      <c r="D207" s="148" t="s">
        <v>433</v>
      </c>
      <c r="E207" s="136" t="s">
        <v>450</v>
      </c>
      <c r="F207" s="124">
        <v>11737</v>
      </c>
      <c r="G207" s="137" t="s">
        <v>438</v>
      </c>
      <c r="H207" s="148" t="s">
        <v>431</v>
      </c>
      <c r="I207" s="147" t="s">
        <v>387</v>
      </c>
      <c r="J207" s="148" t="s">
        <v>432</v>
      </c>
      <c r="K207" s="147" t="s">
        <v>434</v>
      </c>
    </row>
    <row r="208" spans="1:23" ht="33">
      <c r="A208" s="145">
        <v>45673</v>
      </c>
      <c r="B208" s="146" t="s">
        <v>386</v>
      </c>
      <c r="C208" s="147" t="s">
        <v>441</v>
      </c>
      <c r="D208" s="148" t="s">
        <v>433</v>
      </c>
      <c r="E208" s="136" t="s">
        <v>452</v>
      </c>
      <c r="F208" s="124">
        <v>11738</v>
      </c>
      <c r="G208" s="137" t="s">
        <v>438</v>
      </c>
      <c r="H208" s="148" t="s">
        <v>431</v>
      </c>
      <c r="I208" s="147" t="s">
        <v>387</v>
      </c>
      <c r="J208" s="148" t="s">
        <v>432</v>
      </c>
      <c r="K208" s="147" t="s">
        <v>434</v>
      </c>
      <c r="R208" t="s">
        <v>24</v>
      </c>
      <c r="S208" t="s">
        <v>500</v>
      </c>
      <c r="T208" t="s">
        <v>501</v>
      </c>
      <c r="U208" t="s">
        <v>502</v>
      </c>
      <c r="V208" t="s">
        <v>503</v>
      </c>
      <c r="W208" t="s">
        <v>504</v>
      </c>
    </row>
    <row r="209" spans="1:23" ht="62">
      <c r="A209" s="145">
        <v>45674</v>
      </c>
      <c r="B209" s="146" t="s">
        <v>386</v>
      </c>
      <c r="C209" s="147" t="s">
        <v>384</v>
      </c>
      <c r="D209" s="148" t="s">
        <v>433</v>
      </c>
      <c r="E209" s="136" t="s">
        <v>545</v>
      </c>
      <c r="F209" s="124">
        <v>11739</v>
      </c>
      <c r="G209" s="137" t="s">
        <v>438</v>
      </c>
      <c r="H209" s="148" t="s">
        <v>431</v>
      </c>
      <c r="I209" s="147" t="s">
        <v>387</v>
      </c>
      <c r="J209" s="148" t="s">
        <v>432</v>
      </c>
      <c r="K209" s="147" t="s">
        <v>434</v>
      </c>
      <c r="R209" s="116">
        <v>45658</v>
      </c>
      <c r="S209">
        <v>26</v>
      </c>
      <c r="T209">
        <v>8</v>
      </c>
      <c r="U209">
        <v>0</v>
      </c>
      <c r="V209">
        <v>211</v>
      </c>
      <c r="W209">
        <v>211</v>
      </c>
    </row>
    <row r="210" spans="1:23" ht="62">
      <c r="A210" s="145">
        <v>45674</v>
      </c>
      <c r="B210" s="146" t="s">
        <v>386</v>
      </c>
      <c r="C210" s="147" t="s">
        <v>384</v>
      </c>
      <c r="D210" s="148" t="s">
        <v>453</v>
      </c>
      <c r="E210" s="136" t="s">
        <v>545</v>
      </c>
      <c r="F210" s="124">
        <v>11769</v>
      </c>
      <c r="G210" s="137" t="s">
        <v>437</v>
      </c>
      <c r="H210" s="148" t="s">
        <v>431</v>
      </c>
      <c r="I210" s="147" t="s">
        <v>387</v>
      </c>
      <c r="J210" s="148" t="s">
        <v>432</v>
      </c>
      <c r="K210" s="147" t="s">
        <v>434</v>
      </c>
      <c r="R210" s="116">
        <v>45659</v>
      </c>
      <c r="S210">
        <v>27</v>
      </c>
      <c r="T210">
        <v>8</v>
      </c>
      <c r="U210">
        <v>0</v>
      </c>
      <c r="V210">
        <v>219</v>
      </c>
      <c r="W210">
        <v>430</v>
      </c>
    </row>
    <row r="211" spans="1:23" ht="33">
      <c r="A211" s="145">
        <v>45675</v>
      </c>
      <c r="B211" s="146" t="s">
        <v>386</v>
      </c>
      <c r="C211" s="147" t="s">
        <v>441</v>
      </c>
      <c r="D211" s="148" t="s">
        <v>433</v>
      </c>
      <c r="E211" s="136" t="s">
        <v>452</v>
      </c>
      <c r="F211" s="124">
        <v>11769</v>
      </c>
      <c r="G211" s="137" t="s">
        <v>437</v>
      </c>
      <c r="H211" s="148" t="s">
        <v>431</v>
      </c>
      <c r="I211" s="147" t="s">
        <v>387</v>
      </c>
      <c r="J211" s="148" t="s">
        <v>432</v>
      </c>
      <c r="K211" s="147" t="s">
        <v>434</v>
      </c>
      <c r="R211" s="116">
        <v>45660</v>
      </c>
      <c r="S211">
        <v>8</v>
      </c>
      <c r="T211">
        <v>8</v>
      </c>
      <c r="U211">
        <v>0</v>
      </c>
      <c r="V211">
        <v>64</v>
      </c>
      <c r="W211">
        <v>494</v>
      </c>
    </row>
    <row r="212" spans="1:23" ht="46.5">
      <c r="A212" s="145">
        <v>45675</v>
      </c>
      <c r="B212" s="146" t="s">
        <v>386</v>
      </c>
      <c r="C212" s="147" t="s">
        <v>384</v>
      </c>
      <c r="D212" s="148" t="s">
        <v>453</v>
      </c>
      <c r="E212" s="136" t="s">
        <v>450</v>
      </c>
      <c r="F212" s="124">
        <v>11739</v>
      </c>
      <c r="G212" s="137" t="s">
        <v>438</v>
      </c>
      <c r="H212" s="148" t="s">
        <v>431</v>
      </c>
      <c r="I212" s="147" t="s">
        <v>387</v>
      </c>
      <c r="J212" s="148" t="s">
        <v>432</v>
      </c>
      <c r="K212" s="147" t="s">
        <v>434</v>
      </c>
      <c r="R212" s="116">
        <v>45661</v>
      </c>
      <c r="S212">
        <v>19</v>
      </c>
      <c r="T212">
        <v>8</v>
      </c>
      <c r="U212">
        <v>0</v>
      </c>
      <c r="V212">
        <v>154</v>
      </c>
      <c r="W212">
        <v>648</v>
      </c>
    </row>
    <row r="213" spans="1:23" ht="46.5">
      <c r="A213" s="145">
        <v>45675</v>
      </c>
      <c r="B213" s="146" t="s">
        <v>386</v>
      </c>
      <c r="C213" s="147" t="s">
        <v>384</v>
      </c>
      <c r="D213" s="148" t="s">
        <v>433</v>
      </c>
      <c r="E213" s="136" t="s">
        <v>450</v>
      </c>
      <c r="F213" s="124">
        <v>11738</v>
      </c>
      <c r="G213" s="137" t="s">
        <v>438</v>
      </c>
      <c r="H213" s="148" t="s">
        <v>431</v>
      </c>
      <c r="I213" s="147" t="s">
        <v>387</v>
      </c>
      <c r="J213" s="148" t="s">
        <v>432</v>
      </c>
      <c r="K213" s="147" t="s">
        <v>434</v>
      </c>
      <c r="R213" s="116">
        <v>45662</v>
      </c>
      <c r="S213">
        <v>24</v>
      </c>
      <c r="T213">
        <v>8</v>
      </c>
      <c r="U213">
        <v>0</v>
      </c>
      <c r="V213">
        <v>195</v>
      </c>
      <c r="W213">
        <v>843</v>
      </c>
    </row>
    <row r="214" spans="1:23" ht="46.5">
      <c r="A214" s="145">
        <v>45675</v>
      </c>
      <c r="B214" s="146" t="s">
        <v>386</v>
      </c>
      <c r="C214" s="147" t="s">
        <v>384</v>
      </c>
      <c r="D214" s="148" t="s">
        <v>433</v>
      </c>
      <c r="E214" s="136" t="s">
        <v>451</v>
      </c>
      <c r="F214" s="124">
        <v>11738</v>
      </c>
      <c r="G214" s="137" t="s">
        <v>438</v>
      </c>
      <c r="H214" s="148" t="s">
        <v>431</v>
      </c>
      <c r="I214" s="147" t="s">
        <v>387</v>
      </c>
      <c r="J214" s="148" t="s">
        <v>432</v>
      </c>
      <c r="K214" s="147" t="s">
        <v>434</v>
      </c>
      <c r="R214" s="116">
        <v>45663</v>
      </c>
      <c r="S214">
        <v>26</v>
      </c>
      <c r="T214">
        <v>8</v>
      </c>
      <c r="U214">
        <v>0</v>
      </c>
      <c r="V214">
        <v>211</v>
      </c>
      <c r="W214">
        <v>1054</v>
      </c>
    </row>
    <row r="215" spans="1:23" ht="62">
      <c r="A215" s="145">
        <v>45675</v>
      </c>
      <c r="B215" s="146" t="s">
        <v>386</v>
      </c>
      <c r="C215" s="147" t="s">
        <v>384</v>
      </c>
      <c r="D215" s="148" t="s">
        <v>433</v>
      </c>
      <c r="E215" s="136" t="s">
        <v>649</v>
      </c>
      <c r="F215" s="124">
        <v>11737</v>
      </c>
      <c r="G215" s="137" t="s">
        <v>438</v>
      </c>
      <c r="H215" s="148" t="s">
        <v>431</v>
      </c>
      <c r="I215" s="147" t="s">
        <v>387</v>
      </c>
      <c r="J215" s="148" t="s">
        <v>432</v>
      </c>
      <c r="K215" s="147" t="s">
        <v>434</v>
      </c>
      <c r="M215" s="104" t="s">
        <v>715</v>
      </c>
      <c r="N215" t="s">
        <v>939</v>
      </c>
      <c r="R215" s="116">
        <v>45664</v>
      </c>
      <c r="S215">
        <v>27</v>
      </c>
      <c r="T215">
        <v>8</v>
      </c>
      <c r="U215">
        <v>0</v>
      </c>
      <c r="V215">
        <v>219</v>
      </c>
      <c r="W215">
        <v>1273</v>
      </c>
    </row>
    <row r="216" spans="1:23" ht="62">
      <c r="A216" s="145">
        <v>45675</v>
      </c>
      <c r="B216" s="146" t="s">
        <v>386</v>
      </c>
      <c r="C216" s="147" t="s">
        <v>384</v>
      </c>
      <c r="D216" s="148" t="s">
        <v>433</v>
      </c>
      <c r="E216" s="136" t="s">
        <v>545</v>
      </c>
      <c r="F216" s="124">
        <v>11736</v>
      </c>
      <c r="G216" s="137" t="s">
        <v>437</v>
      </c>
      <c r="H216" s="148" t="s">
        <v>431</v>
      </c>
      <c r="I216" s="147" t="s">
        <v>387</v>
      </c>
      <c r="J216" s="148" t="s">
        <v>432</v>
      </c>
      <c r="K216" s="147" t="s">
        <v>434</v>
      </c>
      <c r="M216" s="117">
        <v>45658</v>
      </c>
      <c r="N216">
        <v>211</v>
      </c>
      <c r="R216" s="116">
        <v>45665</v>
      </c>
      <c r="S216">
        <v>27</v>
      </c>
      <c r="T216">
        <v>8</v>
      </c>
      <c r="V216">
        <v>219</v>
      </c>
      <c r="W216">
        <v>1492</v>
      </c>
    </row>
    <row r="217" spans="1:23" ht="46.5">
      <c r="A217" s="145">
        <v>45676</v>
      </c>
      <c r="B217" s="146" t="s">
        <v>386</v>
      </c>
      <c r="C217" s="147" t="s">
        <v>384</v>
      </c>
      <c r="D217" s="148" t="s">
        <v>453</v>
      </c>
      <c r="E217" s="136" t="s">
        <v>450</v>
      </c>
      <c r="F217" s="124">
        <v>11769</v>
      </c>
      <c r="G217" s="137" t="s">
        <v>437</v>
      </c>
      <c r="H217" s="148" t="s">
        <v>431</v>
      </c>
      <c r="I217" s="147" t="s">
        <v>387</v>
      </c>
      <c r="J217" s="148" t="s">
        <v>432</v>
      </c>
      <c r="K217" s="147" t="s">
        <v>434</v>
      </c>
      <c r="M217" s="117">
        <v>45659</v>
      </c>
      <c r="N217">
        <v>430</v>
      </c>
      <c r="R217" s="116">
        <v>45666</v>
      </c>
      <c r="S217">
        <v>27</v>
      </c>
      <c r="T217">
        <v>8</v>
      </c>
      <c r="U217">
        <v>0</v>
      </c>
      <c r="V217">
        <v>219</v>
      </c>
      <c r="W217">
        <v>1711</v>
      </c>
    </row>
    <row r="218" spans="1:23" ht="46.5">
      <c r="A218" s="145">
        <v>45676</v>
      </c>
      <c r="B218" s="146" t="s">
        <v>386</v>
      </c>
      <c r="C218" s="147" t="s">
        <v>384</v>
      </c>
      <c r="D218" s="148" t="s">
        <v>433</v>
      </c>
      <c r="E218" s="136" t="s">
        <v>450</v>
      </c>
      <c r="F218" s="124">
        <v>11738</v>
      </c>
      <c r="G218" s="137" t="s">
        <v>438</v>
      </c>
      <c r="H218" s="148" t="s">
        <v>431</v>
      </c>
      <c r="I218" s="147" t="s">
        <v>387</v>
      </c>
      <c r="J218" s="148" t="s">
        <v>432</v>
      </c>
      <c r="K218" s="147" t="s">
        <v>434</v>
      </c>
      <c r="M218" s="117">
        <v>45660</v>
      </c>
      <c r="N218">
        <v>494</v>
      </c>
      <c r="R218" s="116">
        <v>45667</v>
      </c>
      <c r="S218">
        <v>10</v>
      </c>
      <c r="T218">
        <v>8</v>
      </c>
      <c r="V218">
        <v>80</v>
      </c>
      <c r="W218">
        <v>1791</v>
      </c>
    </row>
    <row r="219" spans="1:23" ht="46.5">
      <c r="A219" s="145">
        <v>45676</v>
      </c>
      <c r="B219" s="146" t="s">
        <v>386</v>
      </c>
      <c r="C219" s="147" t="s">
        <v>384</v>
      </c>
      <c r="D219" s="148" t="s">
        <v>433</v>
      </c>
      <c r="E219" s="136" t="s">
        <v>451</v>
      </c>
      <c r="F219" s="124">
        <v>11738</v>
      </c>
      <c r="G219" s="137" t="s">
        <v>438</v>
      </c>
      <c r="H219" s="148" t="s">
        <v>431</v>
      </c>
      <c r="I219" s="147" t="s">
        <v>387</v>
      </c>
      <c r="J219" s="148" t="s">
        <v>432</v>
      </c>
      <c r="K219" s="147" t="s">
        <v>434</v>
      </c>
      <c r="M219" s="117">
        <v>45661</v>
      </c>
      <c r="N219">
        <v>648</v>
      </c>
      <c r="R219" s="116">
        <v>45668</v>
      </c>
      <c r="S219">
        <v>17</v>
      </c>
      <c r="T219">
        <v>8</v>
      </c>
      <c r="U219">
        <v>0</v>
      </c>
      <c r="V219">
        <v>139</v>
      </c>
      <c r="W219">
        <v>1930</v>
      </c>
    </row>
    <row r="220" spans="1:23" ht="33">
      <c r="A220" s="145">
        <v>45676</v>
      </c>
      <c r="B220" s="146" t="s">
        <v>386</v>
      </c>
      <c r="C220" s="147" t="s">
        <v>441</v>
      </c>
      <c r="D220" s="148" t="s">
        <v>433</v>
      </c>
      <c r="E220" s="136" t="s">
        <v>452</v>
      </c>
      <c r="F220" s="124">
        <v>11737</v>
      </c>
      <c r="G220" s="137" t="s">
        <v>438</v>
      </c>
      <c r="H220" s="148" t="s">
        <v>431</v>
      </c>
      <c r="I220" s="147" t="s">
        <v>387</v>
      </c>
      <c r="J220" s="148" t="s">
        <v>432</v>
      </c>
      <c r="K220" s="147" t="s">
        <v>434</v>
      </c>
      <c r="M220" s="117">
        <v>45662</v>
      </c>
      <c r="N220">
        <v>843</v>
      </c>
      <c r="R220" s="116">
        <v>45669</v>
      </c>
      <c r="S220">
        <v>27</v>
      </c>
      <c r="T220">
        <v>8</v>
      </c>
      <c r="U220">
        <v>0</v>
      </c>
      <c r="V220">
        <v>219</v>
      </c>
      <c r="W220">
        <v>2149</v>
      </c>
    </row>
    <row r="221" spans="1:23" ht="62">
      <c r="A221" s="145">
        <v>45676</v>
      </c>
      <c r="B221" s="146" t="s">
        <v>386</v>
      </c>
      <c r="C221" s="147" t="s">
        <v>384</v>
      </c>
      <c r="D221" s="148" t="s">
        <v>433</v>
      </c>
      <c r="E221" s="136" t="s">
        <v>649</v>
      </c>
      <c r="F221" s="124">
        <v>11739</v>
      </c>
      <c r="G221" s="137" t="s">
        <v>438</v>
      </c>
      <c r="H221" s="148" t="s">
        <v>431</v>
      </c>
      <c r="I221" s="147" t="s">
        <v>387</v>
      </c>
      <c r="J221" s="148" t="s">
        <v>432</v>
      </c>
      <c r="K221" s="147" t="s">
        <v>434</v>
      </c>
      <c r="M221" s="117">
        <v>45663</v>
      </c>
      <c r="N221">
        <v>1054</v>
      </c>
      <c r="R221" s="116">
        <v>45670</v>
      </c>
      <c r="S221">
        <v>28</v>
      </c>
      <c r="T221">
        <v>8</v>
      </c>
      <c r="U221">
        <v>0</v>
      </c>
      <c r="V221">
        <v>227</v>
      </c>
      <c r="W221">
        <v>2376</v>
      </c>
    </row>
    <row r="222" spans="1:23" ht="62">
      <c r="A222" s="145">
        <v>45676</v>
      </c>
      <c r="B222" s="146" t="s">
        <v>386</v>
      </c>
      <c r="C222" s="147" t="s">
        <v>384</v>
      </c>
      <c r="D222" s="148" t="s">
        <v>433</v>
      </c>
      <c r="E222" s="136" t="s">
        <v>650</v>
      </c>
      <c r="F222" s="124">
        <v>11736</v>
      </c>
      <c r="G222" s="137" t="s">
        <v>437</v>
      </c>
      <c r="H222" s="148" t="s">
        <v>431</v>
      </c>
      <c r="I222" s="147" t="s">
        <v>387</v>
      </c>
      <c r="J222" s="148" t="s">
        <v>432</v>
      </c>
      <c r="K222" s="147" t="s">
        <v>434</v>
      </c>
      <c r="M222" s="117">
        <v>45664</v>
      </c>
      <c r="N222">
        <v>1273</v>
      </c>
      <c r="R222" s="116">
        <v>45671</v>
      </c>
      <c r="S222">
        <v>29</v>
      </c>
      <c r="T222">
        <v>8</v>
      </c>
      <c r="U222">
        <v>0</v>
      </c>
      <c r="V222">
        <v>235</v>
      </c>
      <c r="W222">
        <v>2611</v>
      </c>
    </row>
    <row r="223" spans="1:23" ht="62">
      <c r="A223" s="145">
        <v>45677</v>
      </c>
      <c r="B223" s="146" t="s">
        <v>386</v>
      </c>
      <c r="C223" s="147" t="s">
        <v>384</v>
      </c>
      <c r="D223" s="148" t="s">
        <v>433</v>
      </c>
      <c r="E223" s="136" t="s">
        <v>651</v>
      </c>
      <c r="F223" s="124">
        <v>11735</v>
      </c>
      <c r="G223" s="137" t="s">
        <v>437</v>
      </c>
      <c r="H223" s="148" t="s">
        <v>431</v>
      </c>
      <c r="I223" s="147" t="s">
        <v>387</v>
      </c>
      <c r="J223" s="148" t="s">
        <v>432</v>
      </c>
      <c r="K223" s="147" t="s">
        <v>434</v>
      </c>
      <c r="M223" s="117">
        <v>45665</v>
      </c>
      <c r="N223">
        <v>1492</v>
      </c>
      <c r="R223" s="116">
        <v>45672</v>
      </c>
      <c r="S223">
        <v>28</v>
      </c>
      <c r="T223">
        <v>8</v>
      </c>
      <c r="U223">
        <v>0</v>
      </c>
      <c r="V223">
        <v>227</v>
      </c>
      <c r="W223">
        <v>2838</v>
      </c>
    </row>
    <row r="224" spans="1:23" ht="46.5">
      <c r="A224" s="145">
        <v>45677</v>
      </c>
      <c r="B224" s="146" t="s">
        <v>386</v>
      </c>
      <c r="C224" s="147" t="s">
        <v>384</v>
      </c>
      <c r="D224" s="148" t="s">
        <v>453</v>
      </c>
      <c r="E224" s="136" t="s">
        <v>450</v>
      </c>
      <c r="F224" s="124">
        <v>11809</v>
      </c>
      <c r="G224" s="137" t="s">
        <v>437</v>
      </c>
      <c r="H224" s="148" t="s">
        <v>431</v>
      </c>
      <c r="I224" s="147" t="s">
        <v>387</v>
      </c>
      <c r="J224" s="148" t="s">
        <v>432</v>
      </c>
      <c r="K224" s="147" t="s">
        <v>434</v>
      </c>
      <c r="M224" s="117">
        <v>45666</v>
      </c>
      <c r="N224">
        <v>1711</v>
      </c>
      <c r="R224" s="116">
        <v>45673</v>
      </c>
      <c r="S224">
        <v>29</v>
      </c>
      <c r="T224">
        <v>8</v>
      </c>
      <c r="U224">
        <v>0</v>
      </c>
      <c r="V224">
        <v>235</v>
      </c>
      <c r="W224">
        <v>3073</v>
      </c>
    </row>
    <row r="225" spans="1:23" ht="46.5">
      <c r="A225" s="145">
        <v>45677</v>
      </c>
      <c r="B225" s="146" t="s">
        <v>386</v>
      </c>
      <c r="C225" s="147" t="s">
        <v>384</v>
      </c>
      <c r="D225" s="148" t="s">
        <v>433</v>
      </c>
      <c r="E225" s="136" t="s">
        <v>450</v>
      </c>
      <c r="F225" s="124">
        <v>11738</v>
      </c>
      <c r="G225" s="137" t="s">
        <v>438</v>
      </c>
      <c r="H225" s="148" t="s">
        <v>431</v>
      </c>
      <c r="I225" s="147" t="s">
        <v>387</v>
      </c>
      <c r="J225" s="148" t="s">
        <v>432</v>
      </c>
      <c r="K225" s="147" t="s">
        <v>434</v>
      </c>
      <c r="M225" s="117">
        <v>45667</v>
      </c>
      <c r="N225">
        <v>1791</v>
      </c>
      <c r="R225" s="116">
        <v>45674</v>
      </c>
      <c r="S225">
        <v>20</v>
      </c>
      <c r="T225">
        <v>8</v>
      </c>
      <c r="U225">
        <v>0</v>
      </c>
      <c r="V225">
        <v>160</v>
      </c>
      <c r="W225">
        <v>3233</v>
      </c>
    </row>
    <row r="226" spans="1:23" ht="46.5">
      <c r="A226" s="145">
        <v>45677</v>
      </c>
      <c r="B226" s="146" t="s">
        <v>386</v>
      </c>
      <c r="C226" s="147" t="s">
        <v>384</v>
      </c>
      <c r="D226" s="148" t="s">
        <v>433</v>
      </c>
      <c r="E226" s="136" t="s">
        <v>451</v>
      </c>
      <c r="F226" s="124">
        <v>11738</v>
      </c>
      <c r="G226" s="137" t="s">
        <v>438</v>
      </c>
      <c r="H226" s="148" t="s">
        <v>431</v>
      </c>
      <c r="I226" s="147" t="s">
        <v>387</v>
      </c>
      <c r="J226" s="148" t="s">
        <v>432</v>
      </c>
      <c r="K226" s="147" t="s">
        <v>434</v>
      </c>
      <c r="M226" s="117">
        <v>45668</v>
      </c>
      <c r="N226">
        <v>1930</v>
      </c>
      <c r="R226" s="116">
        <v>45675</v>
      </c>
      <c r="S226">
        <v>28</v>
      </c>
      <c r="T226">
        <v>8</v>
      </c>
      <c r="U226">
        <v>0</v>
      </c>
      <c r="V226">
        <v>227</v>
      </c>
      <c r="W226">
        <v>3460</v>
      </c>
    </row>
    <row r="227" spans="1:23" ht="33">
      <c r="A227" s="145">
        <v>45677</v>
      </c>
      <c r="B227" s="146" t="s">
        <v>386</v>
      </c>
      <c r="C227" s="147" t="s">
        <v>441</v>
      </c>
      <c r="D227" s="148" t="s">
        <v>433</v>
      </c>
      <c r="E227" s="136" t="s">
        <v>452</v>
      </c>
      <c r="F227" s="124">
        <v>11737</v>
      </c>
      <c r="G227" s="137" t="s">
        <v>438</v>
      </c>
      <c r="H227" s="148" t="s">
        <v>431</v>
      </c>
      <c r="I227" s="147" t="s">
        <v>387</v>
      </c>
      <c r="J227" s="148" t="s">
        <v>432</v>
      </c>
      <c r="K227" s="147" t="s">
        <v>434</v>
      </c>
      <c r="M227" s="117">
        <v>45669</v>
      </c>
      <c r="N227">
        <v>2149</v>
      </c>
      <c r="R227" s="116">
        <v>45676</v>
      </c>
      <c r="S227">
        <v>31</v>
      </c>
      <c r="T227">
        <v>8</v>
      </c>
      <c r="U227">
        <v>0</v>
      </c>
      <c r="V227">
        <v>251</v>
      </c>
      <c r="W227">
        <v>3711</v>
      </c>
    </row>
    <row r="228" spans="1:23" ht="46.5">
      <c r="A228" s="145">
        <v>45678</v>
      </c>
      <c r="B228" s="146" t="s">
        <v>386</v>
      </c>
      <c r="C228" s="147" t="s">
        <v>384</v>
      </c>
      <c r="D228" s="148" t="s">
        <v>453</v>
      </c>
      <c r="E228" s="136" t="s">
        <v>450</v>
      </c>
      <c r="F228" s="124">
        <v>11739</v>
      </c>
      <c r="G228" s="137" t="s">
        <v>438</v>
      </c>
      <c r="H228" s="148" t="s">
        <v>431</v>
      </c>
      <c r="I228" s="147" t="s">
        <v>387</v>
      </c>
      <c r="J228" s="148" t="s">
        <v>432</v>
      </c>
      <c r="K228" s="147" t="s">
        <v>434</v>
      </c>
      <c r="M228" s="117">
        <v>45670</v>
      </c>
      <c r="N228">
        <v>2376</v>
      </c>
      <c r="R228" s="116">
        <v>45677</v>
      </c>
      <c r="S228">
        <v>31</v>
      </c>
      <c r="T228">
        <v>8</v>
      </c>
      <c r="U228">
        <v>0</v>
      </c>
      <c r="V228">
        <v>251</v>
      </c>
      <c r="W228">
        <v>3962</v>
      </c>
    </row>
    <row r="229" spans="1:23" ht="46.5">
      <c r="A229" s="145">
        <v>45677</v>
      </c>
      <c r="B229" s="146" t="s">
        <v>386</v>
      </c>
      <c r="C229" s="147" t="s">
        <v>384</v>
      </c>
      <c r="D229" s="148" t="s">
        <v>433</v>
      </c>
      <c r="E229" s="136" t="s">
        <v>451</v>
      </c>
      <c r="F229" s="124">
        <v>11738</v>
      </c>
      <c r="G229" s="137" t="s">
        <v>438</v>
      </c>
      <c r="H229" s="148" t="s">
        <v>431</v>
      </c>
      <c r="I229" s="147" t="s">
        <v>387</v>
      </c>
      <c r="J229" s="148" t="s">
        <v>432</v>
      </c>
      <c r="K229" s="147" t="s">
        <v>434</v>
      </c>
      <c r="M229" s="117">
        <v>45671</v>
      </c>
      <c r="N229">
        <v>2611</v>
      </c>
      <c r="R229" s="116">
        <v>45678</v>
      </c>
      <c r="S229">
        <v>31</v>
      </c>
      <c r="T229">
        <v>8</v>
      </c>
      <c r="U229">
        <v>0</v>
      </c>
      <c r="V229">
        <v>251</v>
      </c>
      <c r="W229">
        <v>4213</v>
      </c>
    </row>
    <row r="230" spans="1:23" ht="46.5">
      <c r="A230" s="145">
        <v>45677</v>
      </c>
      <c r="B230" s="146" t="s">
        <v>386</v>
      </c>
      <c r="C230" s="147" t="s">
        <v>384</v>
      </c>
      <c r="D230" s="148" t="s">
        <v>433</v>
      </c>
      <c r="E230" s="136" t="s">
        <v>450</v>
      </c>
      <c r="F230" s="124">
        <v>11737</v>
      </c>
      <c r="G230" s="137" t="s">
        <v>438</v>
      </c>
      <c r="H230" s="148" t="s">
        <v>431</v>
      </c>
      <c r="I230" s="147" t="s">
        <v>387</v>
      </c>
      <c r="J230" s="148" t="s">
        <v>432</v>
      </c>
      <c r="K230" s="147" t="s">
        <v>434</v>
      </c>
      <c r="M230" s="117">
        <v>45672</v>
      </c>
      <c r="N230">
        <v>2838</v>
      </c>
      <c r="R230" s="116">
        <v>45679</v>
      </c>
      <c r="S230">
        <v>30</v>
      </c>
      <c r="T230">
        <v>8</v>
      </c>
      <c r="U230">
        <v>0</v>
      </c>
      <c r="V230">
        <v>243</v>
      </c>
      <c r="W230">
        <v>4456</v>
      </c>
    </row>
    <row r="231" spans="1:23" ht="62">
      <c r="A231" s="145">
        <v>45678</v>
      </c>
      <c r="B231" s="146" t="s">
        <v>386</v>
      </c>
      <c r="C231" s="147" t="s">
        <v>384</v>
      </c>
      <c r="D231" s="148" t="s">
        <v>433</v>
      </c>
      <c r="E231" s="136" t="s">
        <v>652</v>
      </c>
      <c r="F231" s="124">
        <v>11738</v>
      </c>
      <c r="G231" s="137" t="s">
        <v>438</v>
      </c>
      <c r="H231" s="148" t="s">
        <v>431</v>
      </c>
      <c r="I231" s="147" t="s">
        <v>387</v>
      </c>
      <c r="J231" s="148" t="s">
        <v>432</v>
      </c>
      <c r="K231" s="147" t="s">
        <v>434</v>
      </c>
      <c r="M231" s="117">
        <v>45673</v>
      </c>
      <c r="N231">
        <v>3073</v>
      </c>
      <c r="R231" s="116">
        <v>45680</v>
      </c>
      <c r="S231">
        <v>30</v>
      </c>
      <c r="T231">
        <v>8</v>
      </c>
      <c r="U231">
        <v>0</v>
      </c>
      <c r="V231">
        <v>243</v>
      </c>
      <c r="W231">
        <v>4699</v>
      </c>
    </row>
    <row r="232" spans="1:23" ht="46.5">
      <c r="A232" s="145">
        <v>45678</v>
      </c>
      <c r="B232" s="146" t="s">
        <v>386</v>
      </c>
      <c r="C232" s="147" t="s">
        <v>384</v>
      </c>
      <c r="D232" s="148" t="s">
        <v>453</v>
      </c>
      <c r="E232" s="136" t="s">
        <v>450</v>
      </c>
      <c r="F232" s="124">
        <v>11810</v>
      </c>
      <c r="G232" s="137" t="s">
        <v>437</v>
      </c>
      <c r="H232" s="148" t="s">
        <v>431</v>
      </c>
      <c r="I232" s="147" t="s">
        <v>387</v>
      </c>
      <c r="J232" s="148" t="s">
        <v>432</v>
      </c>
      <c r="K232" s="147" t="s">
        <v>434</v>
      </c>
      <c r="M232" s="117">
        <v>45674</v>
      </c>
      <c r="N232">
        <v>3233</v>
      </c>
      <c r="R232" s="116">
        <v>45681</v>
      </c>
      <c r="S232">
        <v>24</v>
      </c>
      <c r="T232">
        <v>8</v>
      </c>
      <c r="U232">
        <v>0</v>
      </c>
      <c r="V232">
        <v>192</v>
      </c>
      <c r="W232">
        <v>4891</v>
      </c>
    </row>
    <row r="233" spans="1:23" ht="46.5">
      <c r="A233" s="145">
        <v>45678</v>
      </c>
      <c r="B233" s="146" t="s">
        <v>386</v>
      </c>
      <c r="C233" s="147" t="s">
        <v>384</v>
      </c>
      <c r="D233" s="148" t="s">
        <v>433</v>
      </c>
      <c r="E233" s="136" t="s">
        <v>450</v>
      </c>
      <c r="F233" s="124">
        <v>11738</v>
      </c>
      <c r="G233" s="137" t="s">
        <v>438</v>
      </c>
      <c r="H233" s="148" t="s">
        <v>431</v>
      </c>
      <c r="I233" s="147" t="s">
        <v>387</v>
      </c>
      <c r="J233" s="148" t="s">
        <v>432</v>
      </c>
      <c r="K233" s="147" t="s">
        <v>434</v>
      </c>
      <c r="M233" s="117">
        <v>45675</v>
      </c>
      <c r="N233">
        <v>3460</v>
      </c>
      <c r="R233" s="116">
        <v>45682</v>
      </c>
      <c r="S233">
        <v>30</v>
      </c>
      <c r="T233">
        <v>8</v>
      </c>
      <c r="U233">
        <v>0</v>
      </c>
      <c r="V233">
        <v>243</v>
      </c>
      <c r="W233">
        <v>5134</v>
      </c>
    </row>
    <row r="234" spans="1:23" ht="46.5">
      <c r="A234" s="145">
        <v>45678</v>
      </c>
      <c r="B234" s="146" t="s">
        <v>386</v>
      </c>
      <c r="C234" s="147" t="s">
        <v>384</v>
      </c>
      <c r="D234" s="148" t="s">
        <v>433</v>
      </c>
      <c r="E234" s="136" t="s">
        <v>451</v>
      </c>
      <c r="F234" s="124">
        <v>11738</v>
      </c>
      <c r="G234" s="137" t="s">
        <v>438</v>
      </c>
      <c r="H234" s="148" t="s">
        <v>431</v>
      </c>
      <c r="I234" s="147" t="s">
        <v>387</v>
      </c>
      <c r="J234" s="148" t="s">
        <v>432</v>
      </c>
      <c r="K234" s="147" t="s">
        <v>434</v>
      </c>
      <c r="M234" s="117">
        <v>45676</v>
      </c>
      <c r="N234">
        <v>3711</v>
      </c>
      <c r="R234" s="116">
        <v>45683</v>
      </c>
      <c r="S234">
        <v>30</v>
      </c>
      <c r="T234">
        <v>8</v>
      </c>
      <c r="U234">
        <v>0</v>
      </c>
      <c r="V234">
        <v>243</v>
      </c>
      <c r="W234">
        <v>5377</v>
      </c>
    </row>
    <row r="235" spans="1:23" ht="62">
      <c r="A235" s="145">
        <v>45679</v>
      </c>
      <c r="B235" s="146" t="s">
        <v>386</v>
      </c>
      <c r="C235" s="147" t="s">
        <v>384</v>
      </c>
      <c r="D235" s="148" t="s">
        <v>433</v>
      </c>
      <c r="E235" s="136" t="s">
        <v>652</v>
      </c>
      <c r="F235" s="124">
        <v>11737</v>
      </c>
      <c r="G235" s="137" t="s">
        <v>438</v>
      </c>
      <c r="H235" s="148" t="s">
        <v>431</v>
      </c>
      <c r="I235" s="147" t="s">
        <v>387</v>
      </c>
      <c r="J235" s="148" t="s">
        <v>432</v>
      </c>
      <c r="K235" s="147" t="s">
        <v>434</v>
      </c>
      <c r="M235" s="117">
        <v>45677</v>
      </c>
      <c r="N235">
        <v>3962</v>
      </c>
      <c r="R235" s="116">
        <v>45684</v>
      </c>
      <c r="S235">
        <v>30</v>
      </c>
      <c r="T235">
        <v>8</v>
      </c>
      <c r="U235">
        <v>0</v>
      </c>
      <c r="V235">
        <v>243</v>
      </c>
      <c r="W235">
        <v>5620</v>
      </c>
    </row>
    <row r="236" spans="1:23" ht="62">
      <c r="A236" s="145">
        <v>45679</v>
      </c>
      <c r="B236" s="146" t="s">
        <v>386</v>
      </c>
      <c r="C236" s="147" t="s">
        <v>384</v>
      </c>
      <c r="D236" s="148" t="s">
        <v>433</v>
      </c>
      <c r="E236" s="136" t="s">
        <v>657</v>
      </c>
      <c r="F236" s="124">
        <v>11810</v>
      </c>
      <c r="G236" s="137" t="s">
        <v>437</v>
      </c>
      <c r="H236" s="148" t="s">
        <v>431</v>
      </c>
      <c r="I236" s="147" t="s">
        <v>387</v>
      </c>
      <c r="J236" s="148" t="s">
        <v>432</v>
      </c>
      <c r="K236" s="147" t="s">
        <v>434</v>
      </c>
      <c r="M236" s="117">
        <v>45678</v>
      </c>
      <c r="N236">
        <v>4213</v>
      </c>
      <c r="R236" s="116">
        <v>45685</v>
      </c>
      <c r="S236">
        <v>31</v>
      </c>
      <c r="T236">
        <v>8</v>
      </c>
      <c r="U236">
        <v>0</v>
      </c>
      <c r="V236">
        <v>251</v>
      </c>
      <c r="W236">
        <v>5871</v>
      </c>
    </row>
    <row r="237" spans="1:23" ht="33">
      <c r="A237" s="145">
        <v>45679</v>
      </c>
      <c r="B237" s="146" t="s">
        <v>386</v>
      </c>
      <c r="C237" s="147" t="s">
        <v>441</v>
      </c>
      <c r="D237" s="148" t="s">
        <v>433</v>
      </c>
      <c r="E237" s="136" t="s">
        <v>452</v>
      </c>
      <c r="F237" s="124">
        <v>11811</v>
      </c>
      <c r="G237" s="137" t="s">
        <v>437</v>
      </c>
      <c r="H237" s="148" t="s">
        <v>431</v>
      </c>
      <c r="I237" s="147" t="s">
        <v>387</v>
      </c>
      <c r="J237" s="148" t="s">
        <v>432</v>
      </c>
      <c r="K237" s="147" t="s">
        <v>434</v>
      </c>
      <c r="M237" s="117">
        <v>45679</v>
      </c>
      <c r="N237">
        <v>4456</v>
      </c>
      <c r="R237" s="116">
        <v>45686</v>
      </c>
      <c r="S237">
        <v>31</v>
      </c>
      <c r="T237">
        <v>8</v>
      </c>
      <c r="U237">
        <v>0</v>
      </c>
      <c r="V237">
        <v>251</v>
      </c>
      <c r="W237">
        <v>6122</v>
      </c>
    </row>
    <row r="238" spans="1:23" ht="46.5">
      <c r="A238" s="145">
        <v>45679</v>
      </c>
      <c r="B238" s="146" t="s">
        <v>386</v>
      </c>
      <c r="C238" s="147" t="s">
        <v>384</v>
      </c>
      <c r="D238" s="148" t="s">
        <v>433</v>
      </c>
      <c r="E238" s="136" t="s">
        <v>451</v>
      </c>
      <c r="F238" s="124">
        <v>11987</v>
      </c>
      <c r="G238" s="137" t="s">
        <v>438</v>
      </c>
      <c r="H238" s="148" t="s">
        <v>431</v>
      </c>
      <c r="I238" s="147" t="s">
        <v>387</v>
      </c>
      <c r="J238" s="148" t="s">
        <v>432</v>
      </c>
      <c r="K238" s="147" t="s">
        <v>434</v>
      </c>
      <c r="M238" s="117">
        <v>45680</v>
      </c>
      <c r="N238">
        <v>4699</v>
      </c>
      <c r="R238" s="116">
        <v>45687</v>
      </c>
      <c r="S238">
        <v>31</v>
      </c>
      <c r="T238">
        <v>8</v>
      </c>
      <c r="U238">
        <v>0</v>
      </c>
      <c r="V238">
        <v>251</v>
      </c>
      <c r="W238">
        <v>6373</v>
      </c>
    </row>
    <row r="239" spans="1:23" ht="46.5">
      <c r="A239" s="145">
        <v>45679</v>
      </c>
      <c r="B239" s="146" t="s">
        <v>386</v>
      </c>
      <c r="C239" s="147" t="s">
        <v>384</v>
      </c>
      <c r="D239" s="148" t="s">
        <v>453</v>
      </c>
      <c r="E239" s="136" t="s">
        <v>450</v>
      </c>
      <c r="F239" s="124">
        <v>11990</v>
      </c>
      <c r="G239" s="137" t="s">
        <v>438</v>
      </c>
      <c r="H239" s="148" t="s">
        <v>431</v>
      </c>
      <c r="I239" s="147" t="s">
        <v>387</v>
      </c>
      <c r="J239" s="148" t="s">
        <v>432</v>
      </c>
      <c r="K239" s="147" t="s">
        <v>434</v>
      </c>
      <c r="M239" s="117">
        <v>45681</v>
      </c>
      <c r="N239">
        <v>4891</v>
      </c>
      <c r="R239" s="116">
        <v>45688</v>
      </c>
      <c r="S239">
        <v>2</v>
      </c>
      <c r="T239">
        <v>8</v>
      </c>
      <c r="U239">
        <v>0</v>
      </c>
      <c r="V239">
        <v>16</v>
      </c>
      <c r="W239">
        <v>6389</v>
      </c>
    </row>
    <row r="240" spans="1:23" ht="46.5">
      <c r="A240" s="145">
        <v>45679</v>
      </c>
      <c r="B240" s="146" t="s">
        <v>386</v>
      </c>
      <c r="C240" s="147" t="s">
        <v>384</v>
      </c>
      <c r="D240" s="148" t="s">
        <v>433</v>
      </c>
      <c r="E240" s="136" t="s">
        <v>450</v>
      </c>
      <c r="F240" s="124">
        <v>11989</v>
      </c>
      <c r="G240" s="137" t="s">
        <v>438</v>
      </c>
      <c r="H240" s="148" t="s">
        <v>431</v>
      </c>
      <c r="I240" s="147" t="s">
        <v>387</v>
      </c>
      <c r="J240" s="148" t="s">
        <v>432</v>
      </c>
      <c r="K240" s="147" t="s">
        <v>434</v>
      </c>
      <c r="M240" s="117">
        <v>45682</v>
      </c>
      <c r="N240">
        <v>5134</v>
      </c>
      <c r="R240" s="116">
        <v>45689</v>
      </c>
      <c r="S240">
        <v>28</v>
      </c>
      <c r="T240">
        <v>8</v>
      </c>
      <c r="U240">
        <v>0</v>
      </c>
      <c r="V240">
        <v>227</v>
      </c>
      <c r="W240">
        <v>6616</v>
      </c>
    </row>
    <row r="241" spans="1:23" ht="62">
      <c r="A241" s="145">
        <v>45680</v>
      </c>
      <c r="B241" s="146" t="s">
        <v>386</v>
      </c>
      <c r="C241" s="147" t="s">
        <v>384</v>
      </c>
      <c r="D241" s="148" t="s">
        <v>433</v>
      </c>
      <c r="E241" s="136" t="s">
        <v>658</v>
      </c>
      <c r="F241" s="124">
        <v>11989</v>
      </c>
      <c r="G241" s="137" t="s">
        <v>438</v>
      </c>
      <c r="H241" s="148" t="s">
        <v>431</v>
      </c>
      <c r="I241" s="147" t="s">
        <v>387</v>
      </c>
      <c r="J241" s="148" t="s">
        <v>432</v>
      </c>
      <c r="K241" s="147" t="s">
        <v>434</v>
      </c>
      <c r="M241" s="117">
        <v>45683</v>
      </c>
      <c r="N241">
        <v>5377</v>
      </c>
      <c r="R241" s="116">
        <v>45690</v>
      </c>
      <c r="S241">
        <v>31</v>
      </c>
      <c r="T241">
        <v>8</v>
      </c>
      <c r="U241">
        <v>0</v>
      </c>
      <c r="V241">
        <v>251</v>
      </c>
      <c r="W241">
        <v>6867</v>
      </c>
    </row>
    <row r="242" spans="1:23" ht="62">
      <c r="A242" s="145">
        <v>45680</v>
      </c>
      <c r="B242" s="146" t="s">
        <v>386</v>
      </c>
      <c r="C242" s="147" t="s">
        <v>384</v>
      </c>
      <c r="D242" s="148" t="s">
        <v>433</v>
      </c>
      <c r="E242" s="136" t="s">
        <v>660</v>
      </c>
      <c r="F242" s="124">
        <v>11992</v>
      </c>
      <c r="G242" s="137" t="s">
        <v>437</v>
      </c>
      <c r="H242" s="148" t="s">
        <v>431</v>
      </c>
      <c r="I242" s="147" t="s">
        <v>387</v>
      </c>
      <c r="J242" s="148" t="s">
        <v>432</v>
      </c>
      <c r="K242" s="147" t="s">
        <v>434</v>
      </c>
      <c r="M242" s="117">
        <v>45684</v>
      </c>
      <c r="N242">
        <v>5620</v>
      </c>
      <c r="R242" s="116">
        <v>45691</v>
      </c>
      <c r="S242">
        <v>29</v>
      </c>
      <c r="T242">
        <v>8</v>
      </c>
      <c r="U242">
        <v>0</v>
      </c>
      <c r="V242">
        <v>235</v>
      </c>
      <c r="W242">
        <v>7102</v>
      </c>
    </row>
    <row r="243" spans="1:23" ht="46.5">
      <c r="A243" s="145">
        <v>45680</v>
      </c>
      <c r="B243" s="146" t="s">
        <v>386</v>
      </c>
      <c r="C243" s="147" t="s">
        <v>384</v>
      </c>
      <c r="D243" s="148" t="s">
        <v>453</v>
      </c>
      <c r="E243" s="136" t="s">
        <v>450</v>
      </c>
      <c r="F243" s="124">
        <v>11991</v>
      </c>
      <c r="G243" s="137" t="s">
        <v>437</v>
      </c>
      <c r="H243" s="148" t="s">
        <v>431</v>
      </c>
      <c r="I243" s="147" t="s">
        <v>387</v>
      </c>
      <c r="J243" s="148" t="s">
        <v>432</v>
      </c>
      <c r="K243" s="147" t="s">
        <v>434</v>
      </c>
      <c r="M243" s="117">
        <v>45685</v>
      </c>
      <c r="N243">
        <v>5871</v>
      </c>
      <c r="R243" s="116">
        <v>45692</v>
      </c>
      <c r="S243">
        <v>32</v>
      </c>
      <c r="T243">
        <v>8</v>
      </c>
      <c r="U243">
        <v>0</v>
      </c>
      <c r="V243">
        <v>259</v>
      </c>
      <c r="W243">
        <v>7361</v>
      </c>
    </row>
    <row r="244" spans="1:23" ht="46.5">
      <c r="A244" s="145">
        <v>45680</v>
      </c>
      <c r="B244" s="146" t="s">
        <v>386</v>
      </c>
      <c r="C244" s="147" t="s">
        <v>384</v>
      </c>
      <c r="D244" s="148" t="s">
        <v>433</v>
      </c>
      <c r="E244" s="136" t="s">
        <v>450</v>
      </c>
      <c r="F244" s="124">
        <v>11989</v>
      </c>
      <c r="G244" s="137" t="s">
        <v>438</v>
      </c>
      <c r="H244" s="148" t="s">
        <v>431</v>
      </c>
      <c r="I244" s="147" t="s">
        <v>387</v>
      </c>
      <c r="J244" s="148" t="s">
        <v>432</v>
      </c>
      <c r="K244" s="147" t="s">
        <v>434</v>
      </c>
      <c r="M244" s="117">
        <v>45686</v>
      </c>
      <c r="N244">
        <v>6122</v>
      </c>
      <c r="R244" s="116">
        <v>45693</v>
      </c>
      <c r="S244">
        <v>32</v>
      </c>
      <c r="T244">
        <v>8</v>
      </c>
      <c r="U244">
        <v>0</v>
      </c>
      <c r="V244">
        <v>259</v>
      </c>
      <c r="W244">
        <v>7620</v>
      </c>
    </row>
    <row r="245" spans="1:23" ht="46.5">
      <c r="A245" s="145">
        <v>45680</v>
      </c>
      <c r="B245" s="146" t="s">
        <v>386</v>
      </c>
      <c r="C245" s="147" t="s">
        <v>384</v>
      </c>
      <c r="D245" s="148" t="s">
        <v>433</v>
      </c>
      <c r="E245" s="136" t="s">
        <v>451</v>
      </c>
      <c r="F245" s="124">
        <v>11989</v>
      </c>
      <c r="G245" s="137" t="s">
        <v>438</v>
      </c>
      <c r="H245" s="148" t="s">
        <v>431</v>
      </c>
      <c r="I245" s="147" t="s">
        <v>387</v>
      </c>
      <c r="J245" s="148" t="s">
        <v>432</v>
      </c>
      <c r="K245" s="147" t="s">
        <v>434</v>
      </c>
      <c r="M245" s="117">
        <v>45687</v>
      </c>
      <c r="N245">
        <v>6373</v>
      </c>
      <c r="R245" s="116">
        <v>45694</v>
      </c>
      <c r="S245">
        <v>32</v>
      </c>
      <c r="T245">
        <v>8</v>
      </c>
      <c r="U245">
        <v>0</v>
      </c>
      <c r="V245">
        <v>259</v>
      </c>
      <c r="W245">
        <v>7879</v>
      </c>
    </row>
    <row r="246" spans="1:23" ht="33">
      <c r="A246" s="145">
        <v>45680</v>
      </c>
      <c r="B246" s="146" t="s">
        <v>386</v>
      </c>
      <c r="C246" s="147" t="s">
        <v>441</v>
      </c>
      <c r="D246" s="148" t="s">
        <v>433</v>
      </c>
      <c r="E246" s="136" t="s">
        <v>452</v>
      </c>
      <c r="F246" s="124">
        <v>11990</v>
      </c>
      <c r="G246" s="137" t="s">
        <v>438</v>
      </c>
      <c r="H246" s="148" t="s">
        <v>431</v>
      </c>
      <c r="I246" s="147" t="s">
        <v>387</v>
      </c>
      <c r="J246" s="148" t="s">
        <v>432</v>
      </c>
      <c r="K246" s="147" t="s">
        <v>434</v>
      </c>
      <c r="M246" s="117">
        <v>45688</v>
      </c>
      <c r="N246">
        <v>6389</v>
      </c>
      <c r="R246" s="116">
        <v>45695</v>
      </c>
      <c r="S246">
        <v>10</v>
      </c>
      <c r="T246">
        <v>8</v>
      </c>
      <c r="U246">
        <v>0</v>
      </c>
      <c r="V246">
        <v>80</v>
      </c>
      <c r="W246">
        <v>7959</v>
      </c>
    </row>
    <row r="247" spans="1:23" ht="62">
      <c r="A247" s="145">
        <v>45680</v>
      </c>
      <c r="B247" s="146" t="s">
        <v>386</v>
      </c>
      <c r="C247" s="147" t="s">
        <v>384</v>
      </c>
      <c r="D247" s="148" t="s">
        <v>433</v>
      </c>
      <c r="E247" s="136" t="s">
        <v>657</v>
      </c>
      <c r="F247" s="124">
        <v>11987</v>
      </c>
      <c r="G247" s="137" t="s">
        <v>438</v>
      </c>
      <c r="H247" s="148" t="s">
        <v>431</v>
      </c>
      <c r="I247" s="147" t="s">
        <v>387</v>
      </c>
      <c r="J247" s="148" t="s">
        <v>432</v>
      </c>
      <c r="K247" s="147" t="s">
        <v>434</v>
      </c>
      <c r="M247" s="117">
        <v>45689</v>
      </c>
      <c r="N247">
        <v>6616</v>
      </c>
      <c r="R247" s="116">
        <v>45696</v>
      </c>
      <c r="S247">
        <v>19</v>
      </c>
      <c r="T247">
        <v>8</v>
      </c>
      <c r="U247">
        <v>0</v>
      </c>
      <c r="V247">
        <v>155</v>
      </c>
      <c r="W247">
        <v>8114</v>
      </c>
    </row>
    <row r="248" spans="1:23" ht="62">
      <c r="A248" s="145">
        <v>45680</v>
      </c>
      <c r="B248" s="146" t="s">
        <v>386</v>
      </c>
      <c r="C248" s="147" t="s">
        <v>516</v>
      </c>
      <c r="D248" s="148" t="s">
        <v>433</v>
      </c>
      <c r="E248" s="136" t="s">
        <v>662</v>
      </c>
      <c r="F248" s="124">
        <v>11811</v>
      </c>
      <c r="G248" s="137" t="s">
        <v>437</v>
      </c>
      <c r="H248" s="148" t="s">
        <v>431</v>
      </c>
      <c r="I248" s="147" t="s">
        <v>387</v>
      </c>
      <c r="J248" s="148" t="s">
        <v>432</v>
      </c>
      <c r="K248" s="147" t="s">
        <v>434</v>
      </c>
      <c r="M248" s="117">
        <v>45690</v>
      </c>
      <c r="N248">
        <v>6867</v>
      </c>
      <c r="R248" s="116">
        <v>45697</v>
      </c>
      <c r="S248">
        <v>32</v>
      </c>
      <c r="T248">
        <v>8</v>
      </c>
      <c r="U248">
        <v>0</v>
      </c>
      <c r="V248">
        <v>259</v>
      </c>
      <c r="W248">
        <v>8373</v>
      </c>
    </row>
    <row r="249" spans="1:23" ht="46.5">
      <c r="A249" s="145">
        <v>45681</v>
      </c>
      <c r="B249" s="146" t="s">
        <v>386</v>
      </c>
      <c r="C249" s="147" t="s">
        <v>384</v>
      </c>
      <c r="D249" s="148" t="s">
        <v>453</v>
      </c>
      <c r="E249" s="136" t="s">
        <v>450</v>
      </c>
      <c r="F249" s="124">
        <v>11493</v>
      </c>
      <c r="G249" s="137" t="s">
        <v>438</v>
      </c>
      <c r="H249" s="148" t="s">
        <v>431</v>
      </c>
      <c r="I249" s="147" t="s">
        <v>387</v>
      </c>
      <c r="J249" s="148" t="s">
        <v>432</v>
      </c>
      <c r="K249" s="147" t="s">
        <v>434</v>
      </c>
      <c r="M249" s="117">
        <v>45691</v>
      </c>
      <c r="N249">
        <v>7102</v>
      </c>
      <c r="R249" s="116">
        <v>45698</v>
      </c>
      <c r="S249">
        <v>32</v>
      </c>
      <c r="T249">
        <v>8</v>
      </c>
      <c r="U249">
        <v>0</v>
      </c>
      <c r="V249">
        <v>259</v>
      </c>
      <c r="W249">
        <v>8632</v>
      </c>
    </row>
    <row r="250" spans="1:23" ht="46.5">
      <c r="A250" s="145">
        <v>45681</v>
      </c>
      <c r="B250" s="146" t="s">
        <v>386</v>
      </c>
      <c r="C250" s="147" t="s">
        <v>384</v>
      </c>
      <c r="D250" s="148" t="s">
        <v>433</v>
      </c>
      <c r="E250" s="136" t="s">
        <v>450</v>
      </c>
      <c r="F250" s="124">
        <v>11989</v>
      </c>
      <c r="G250" s="137" t="s">
        <v>438</v>
      </c>
      <c r="H250" s="148" t="s">
        <v>431</v>
      </c>
      <c r="I250" s="147" t="s">
        <v>387</v>
      </c>
      <c r="J250" s="148" t="s">
        <v>432</v>
      </c>
      <c r="K250" s="147" t="s">
        <v>434</v>
      </c>
      <c r="M250" s="117">
        <v>45692</v>
      </c>
      <c r="N250">
        <v>7361</v>
      </c>
      <c r="R250" s="116">
        <v>45699</v>
      </c>
      <c r="S250">
        <v>32</v>
      </c>
      <c r="T250">
        <v>8</v>
      </c>
      <c r="U250">
        <v>0</v>
      </c>
      <c r="V250">
        <v>259</v>
      </c>
      <c r="W250">
        <v>8891</v>
      </c>
    </row>
    <row r="251" spans="1:23" ht="62">
      <c r="A251" s="145">
        <v>45681</v>
      </c>
      <c r="B251" s="146" t="s">
        <v>386</v>
      </c>
      <c r="C251" s="147" t="s">
        <v>384</v>
      </c>
      <c r="D251" s="148" t="s">
        <v>433</v>
      </c>
      <c r="E251" s="136" t="s">
        <v>658</v>
      </c>
      <c r="F251" s="124">
        <v>11989</v>
      </c>
      <c r="G251" s="137" t="s">
        <v>438</v>
      </c>
      <c r="H251" s="148" t="s">
        <v>431</v>
      </c>
      <c r="I251" s="147" t="s">
        <v>387</v>
      </c>
      <c r="J251" s="148" t="s">
        <v>432</v>
      </c>
      <c r="K251" s="147" t="s">
        <v>434</v>
      </c>
      <c r="M251" s="117">
        <v>45693</v>
      </c>
      <c r="N251">
        <v>7620</v>
      </c>
      <c r="R251" s="116">
        <v>45700</v>
      </c>
      <c r="S251">
        <v>31</v>
      </c>
      <c r="T251">
        <v>8</v>
      </c>
      <c r="U251">
        <v>0</v>
      </c>
      <c r="V251">
        <v>251</v>
      </c>
      <c r="W251">
        <v>9142</v>
      </c>
    </row>
    <row r="252" spans="1:23" ht="46.5">
      <c r="A252" s="145">
        <v>45681</v>
      </c>
      <c r="B252" s="146" t="s">
        <v>386</v>
      </c>
      <c r="C252" s="147" t="s">
        <v>384</v>
      </c>
      <c r="D252" s="148" t="s">
        <v>433</v>
      </c>
      <c r="E252" s="136" t="s">
        <v>451</v>
      </c>
      <c r="F252" s="124">
        <v>11992</v>
      </c>
      <c r="G252" s="137" t="s">
        <v>437</v>
      </c>
      <c r="H252" s="148" t="s">
        <v>431</v>
      </c>
      <c r="I252" s="147" t="s">
        <v>387</v>
      </c>
      <c r="J252" s="148" t="s">
        <v>432</v>
      </c>
      <c r="K252" s="147" t="s">
        <v>434</v>
      </c>
      <c r="M252" s="117">
        <v>45694</v>
      </c>
      <c r="N252">
        <v>7879</v>
      </c>
      <c r="R252" s="116">
        <v>45701</v>
      </c>
      <c r="S252">
        <v>31</v>
      </c>
      <c r="T252">
        <v>8</v>
      </c>
      <c r="U252">
        <v>0</v>
      </c>
      <c r="V252">
        <v>248</v>
      </c>
      <c r="W252">
        <v>9390</v>
      </c>
    </row>
    <row r="253" spans="1:23" ht="62">
      <c r="A253" s="145">
        <v>45681</v>
      </c>
      <c r="B253" s="146" t="s">
        <v>386</v>
      </c>
      <c r="C253" s="147" t="s">
        <v>384</v>
      </c>
      <c r="D253" s="148" t="s">
        <v>433</v>
      </c>
      <c r="E253" s="136" t="s">
        <v>657</v>
      </c>
      <c r="F253" s="124">
        <v>11990</v>
      </c>
      <c r="G253" s="137" t="s">
        <v>438</v>
      </c>
      <c r="H253" s="148" t="s">
        <v>431</v>
      </c>
      <c r="I253" s="147" t="s">
        <v>387</v>
      </c>
      <c r="J253" s="148" t="s">
        <v>432</v>
      </c>
      <c r="K253" s="147" t="s">
        <v>434</v>
      </c>
      <c r="M253" s="117">
        <v>45695</v>
      </c>
      <c r="N253">
        <v>7959</v>
      </c>
      <c r="R253" s="116">
        <v>45702</v>
      </c>
      <c r="S253">
        <v>0</v>
      </c>
      <c r="T253">
        <v>8</v>
      </c>
      <c r="U253">
        <v>0</v>
      </c>
      <c r="V253">
        <v>0</v>
      </c>
      <c r="W253">
        <v>9390</v>
      </c>
    </row>
    <row r="254" spans="1:23" ht="46.5">
      <c r="A254" s="145">
        <v>45682</v>
      </c>
      <c r="B254" s="146" t="s">
        <v>386</v>
      </c>
      <c r="C254" s="147" t="s">
        <v>384</v>
      </c>
      <c r="D254" s="148" t="s">
        <v>453</v>
      </c>
      <c r="E254" s="136" t="s">
        <v>450</v>
      </c>
      <c r="F254" s="124">
        <v>11811</v>
      </c>
      <c r="G254" s="137" t="s">
        <v>437</v>
      </c>
      <c r="H254" s="148" t="s">
        <v>431</v>
      </c>
      <c r="I254" s="147" t="s">
        <v>387</v>
      </c>
      <c r="J254" s="148" t="s">
        <v>432</v>
      </c>
      <c r="K254" s="147" t="s">
        <v>434</v>
      </c>
      <c r="M254" s="117">
        <v>45696</v>
      </c>
      <c r="N254">
        <v>8114</v>
      </c>
      <c r="R254" s="116">
        <v>45703</v>
      </c>
      <c r="S254">
        <v>29</v>
      </c>
      <c r="T254">
        <v>8</v>
      </c>
      <c r="U254">
        <v>0</v>
      </c>
      <c r="V254">
        <v>281</v>
      </c>
      <c r="W254">
        <v>9671</v>
      </c>
    </row>
    <row r="255" spans="1:23" ht="46.5">
      <c r="A255" s="145">
        <v>45682</v>
      </c>
      <c r="B255" s="146" t="s">
        <v>386</v>
      </c>
      <c r="C255" s="147" t="s">
        <v>384</v>
      </c>
      <c r="D255" s="148" t="s">
        <v>433</v>
      </c>
      <c r="E255" s="136" t="s">
        <v>450</v>
      </c>
      <c r="F255" s="124">
        <v>11989</v>
      </c>
      <c r="G255" s="137" t="s">
        <v>438</v>
      </c>
      <c r="H255" s="148" t="s">
        <v>431</v>
      </c>
      <c r="I255" s="147" t="s">
        <v>387</v>
      </c>
      <c r="J255" s="148" t="s">
        <v>432</v>
      </c>
      <c r="K255" s="147" t="s">
        <v>434</v>
      </c>
      <c r="M255" s="117">
        <v>45697</v>
      </c>
      <c r="N255">
        <v>8373</v>
      </c>
      <c r="R255" s="116">
        <v>45704</v>
      </c>
      <c r="S255">
        <v>28</v>
      </c>
      <c r="T255">
        <v>8</v>
      </c>
      <c r="U255">
        <v>0</v>
      </c>
      <c r="V255">
        <v>271</v>
      </c>
      <c r="W255">
        <v>9942</v>
      </c>
    </row>
    <row r="256" spans="1:23" ht="62">
      <c r="A256" s="145">
        <v>45682</v>
      </c>
      <c r="B256" s="146" t="s">
        <v>386</v>
      </c>
      <c r="C256" s="147" t="s">
        <v>384</v>
      </c>
      <c r="D256" s="148" t="s">
        <v>433</v>
      </c>
      <c r="E256" s="136" t="s">
        <v>660</v>
      </c>
      <c r="F256" s="124">
        <v>11989</v>
      </c>
      <c r="G256" s="137" t="s">
        <v>438</v>
      </c>
      <c r="H256" s="148" t="s">
        <v>431</v>
      </c>
      <c r="I256" s="147" t="s">
        <v>387</v>
      </c>
      <c r="J256" s="148" t="s">
        <v>432</v>
      </c>
      <c r="K256" s="147" t="s">
        <v>434</v>
      </c>
      <c r="M256" s="117">
        <v>45698</v>
      </c>
      <c r="N256">
        <v>8632</v>
      </c>
      <c r="R256" s="116">
        <v>45705</v>
      </c>
      <c r="S256">
        <v>30</v>
      </c>
      <c r="T256">
        <v>8</v>
      </c>
      <c r="U256">
        <v>0</v>
      </c>
      <c r="V256">
        <v>287</v>
      </c>
      <c r="W256">
        <v>10229</v>
      </c>
    </row>
    <row r="257" spans="1:23" ht="62">
      <c r="A257" s="145">
        <v>45682</v>
      </c>
      <c r="B257" s="146" t="s">
        <v>386</v>
      </c>
      <c r="C257" s="147" t="s">
        <v>384</v>
      </c>
      <c r="D257" s="148" t="s">
        <v>433</v>
      </c>
      <c r="E257" s="136" t="s">
        <v>658</v>
      </c>
      <c r="F257" s="124">
        <v>11991</v>
      </c>
      <c r="G257" s="137" t="s">
        <v>437</v>
      </c>
      <c r="H257" s="148" t="s">
        <v>431</v>
      </c>
      <c r="I257" s="147" t="s">
        <v>387</v>
      </c>
      <c r="J257" s="148" t="s">
        <v>432</v>
      </c>
      <c r="K257" s="147" t="s">
        <v>434</v>
      </c>
      <c r="M257" s="117">
        <v>45699</v>
      </c>
      <c r="N257">
        <v>8891</v>
      </c>
      <c r="R257" s="116">
        <v>45706</v>
      </c>
      <c r="S257">
        <v>30</v>
      </c>
      <c r="T257">
        <v>8</v>
      </c>
      <c r="U257">
        <v>0</v>
      </c>
      <c r="V257">
        <v>295</v>
      </c>
      <c r="W257">
        <v>10524</v>
      </c>
    </row>
    <row r="258" spans="1:23" ht="33">
      <c r="A258" s="145">
        <v>45682</v>
      </c>
      <c r="B258" s="146" t="s">
        <v>386</v>
      </c>
      <c r="C258" s="147" t="s">
        <v>441</v>
      </c>
      <c r="D258" s="148" t="s">
        <v>433</v>
      </c>
      <c r="E258" s="136" t="s">
        <v>452</v>
      </c>
      <c r="F258" s="124">
        <v>11992</v>
      </c>
      <c r="G258" s="137" t="s">
        <v>437</v>
      </c>
      <c r="H258" s="148" t="s">
        <v>431</v>
      </c>
      <c r="I258" s="147" t="s">
        <v>387</v>
      </c>
      <c r="J258" s="148" t="s">
        <v>432</v>
      </c>
      <c r="K258" s="147" t="s">
        <v>434</v>
      </c>
      <c r="M258" s="117">
        <v>45700</v>
      </c>
      <c r="N258">
        <v>9142</v>
      </c>
      <c r="R258" s="116">
        <v>45707</v>
      </c>
      <c r="S258">
        <v>28</v>
      </c>
      <c r="T258">
        <v>8</v>
      </c>
      <c r="U258">
        <v>0</v>
      </c>
      <c r="V258">
        <v>267</v>
      </c>
      <c r="W258">
        <v>10791</v>
      </c>
    </row>
    <row r="259" spans="1:23" ht="46.5">
      <c r="A259" s="145">
        <v>45682</v>
      </c>
      <c r="B259" s="146" t="s">
        <v>386</v>
      </c>
      <c r="C259" s="147" t="s">
        <v>384</v>
      </c>
      <c r="D259" s="148" t="s">
        <v>433</v>
      </c>
      <c r="E259" s="136" t="s">
        <v>451</v>
      </c>
      <c r="F259" s="124">
        <v>11987</v>
      </c>
      <c r="G259" s="137" t="s">
        <v>438</v>
      </c>
      <c r="H259" s="148" t="s">
        <v>431</v>
      </c>
      <c r="I259" s="147" t="s">
        <v>387</v>
      </c>
      <c r="J259" s="148" t="s">
        <v>432</v>
      </c>
      <c r="K259" s="147" t="s">
        <v>434</v>
      </c>
      <c r="M259" s="117">
        <v>45701</v>
      </c>
      <c r="N259">
        <v>9390</v>
      </c>
      <c r="R259" s="116">
        <v>45708</v>
      </c>
      <c r="S259">
        <v>29</v>
      </c>
      <c r="T259">
        <v>8</v>
      </c>
      <c r="U259">
        <v>0</v>
      </c>
      <c r="V259">
        <v>285</v>
      </c>
      <c r="W259">
        <v>11076</v>
      </c>
    </row>
    <row r="260" spans="1:23" ht="46.5">
      <c r="A260" s="145">
        <v>45683</v>
      </c>
      <c r="B260" s="146" t="s">
        <v>386</v>
      </c>
      <c r="C260" s="147" t="s">
        <v>384</v>
      </c>
      <c r="D260" s="148" t="s">
        <v>433</v>
      </c>
      <c r="E260" s="136" t="s">
        <v>451</v>
      </c>
      <c r="F260" s="124">
        <v>11990</v>
      </c>
      <c r="G260" s="137" t="s">
        <v>438</v>
      </c>
      <c r="H260" s="148" t="s">
        <v>431</v>
      </c>
      <c r="I260" s="147" t="s">
        <v>387</v>
      </c>
      <c r="J260" s="148" t="s">
        <v>432</v>
      </c>
      <c r="K260" s="147" t="s">
        <v>434</v>
      </c>
      <c r="M260" s="117">
        <v>45702</v>
      </c>
      <c r="N260">
        <v>9390</v>
      </c>
      <c r="R260" s="116">
        <v>45709</v>
      </c>
      <c r="S260">
        <v>27</v>
      </c>
      <c r="T260">
        <v>8</v>
      </c>
      <c r="U260">
        <v>0</v>
      </c>
      <c r="V260">
        <v>270</v>
      </c>
      <c r="W260">
        <v>11346</v>
      </c>
    </row>
    <row r="261" spans="1:23" ht="46.5">
      <c r="A261" s="145">
        <v>45683</v>
      </c>
      <c r="B261" s="146" t="s">
        <v>386</v>
      </c>
      <c r="C261" s="147" t="s">
        <v>384</v>
      </c>
      <c r="D261" s="148" t="s">
        <v>453</v>
      </c>
      <c r="E261" s="136" t="s">
        <v>451</v>
      </c>
      <c r="F261" s="124">
        <v>11990</v>
      </c>
      <c r="G261" s="137" t="s">
        <v>438</v>
      </c>
      <c r="H261" s="148" t="s">
        <v>431</v>
      </c>
      <c r="I261" s="147" t="s">
        <v>387</v>
      </c>
      <c r="J261" s="148" t="s">
        <v>432</v>
      </c>
      <c r="K261" s="147" t="s">
        <v>434</v>
      </c>
      <c r="M261" s="117">
        <v>45703</v>
      </c>
      <c r="N261">
        <v>9671</v>
      </c>
      <c r="R261" s="116">
        <v>45710</v>
      </c>
      <c r="S261">
        <v>29</v>
      </c>
      <c r="T261">
        <v>8</v>
      </c>
      <c r="U261">
        <v>0</v>
      </c>
      <c r="V261">
        <v>232</v>
      </c>
      <c r="W261">
        <v>11578</v>
      </c>
    </row>
    <row r="262" spans="1:23" ht="72">
      <c r="A262" s="145">
        <v>45683</v>
      </c>
      <c r="B262" s="146" t="s">
        <v>386</v>
      </c>
      <c r="C262" s="147" t="s">
        <v>384</v>
      </c>
      <c r="D262" s="148" t="s">
        <v>433</v>
      </c>
      <c r="E262" s="136" t="s">
        <v>450</v>
      </c>
      <c r="F262" s="124">
        <v>11990</v>
      </c>
      <c r="G262" s="137" t="s">
        <v>438</v>
      </c>
      <c r="H262" s="149" t="s">
        <v>673</v>
      </c>
      <c r="I262" s="150" t="s">
        <v>674</v>
      </c>
      <c r="J262" s="148" t="s">
        <v>432</v>
      </c>
      <c r="K262" s="147" t="s">
        <v>434</v>
      </c>
      <c r="M262" s="117">
        <v>45704</v>
      </c>
      <c r="N262">
        <v>9942</v>
      </c>
      <c r="R262" s="116">
        <v>45711</v>
      </c>
      <c r="S262">
        <v>31</v>
      </c>
      <c r="T262">
        <v>8</v>
      </c>
      <c r="U262">
        <v>0</v>
      </c>
      <c r="V262">
        <v>299</v>
      </c>
      <c r="W262">
        <v>11877</v>
      </c>
    </row>
    <row r="263" spans="1:23" ht="33">
      <c r="A263" s="145">
        <v>45683</v>
      </c>
      <c r="B263" s="146" t="s">
        <v>386</v>
      </c>
      <c r="C263" s="147" t="s">
        <v>441</v>
      </c>
      <c r="D263" s="148" t="s">
        <v>433</v>
      </c>
      <c r="E263" s="136" t="s">
        <v>452</v>
      </c>
      <c r="F263" s="124">
        <v>11989</v>
      </c>
      <c r="G263" s="137" t="s">
        <v>438</v>
      </c>
      <c r="H263" s="148" t="s">
        <v>431</v>
      </c>
      <c r="I263" s="147" t="s">
        <v>387</v>
      </c>
      <c r="J263" s="148" t="s">
        <v>432</v>
      </c>
      <c r="K263" s="147" t="s">
        <v>434</v>
      </c>
      <c r="M263" s="117">
        <v>45705</v>
      </c>
      <c r="N263">
        <v>10229</v>
      </c>
      <c r="R263" s="116">
        <v>45712</v>
      </c>
      <c r="S263">
        <v>31</v>
      </c>
      <c r="T263">
        <v>8</v>
      </c>
      <c r="U263">
        <v>0</v>
      </c>
      <c r="V263">
        <v>301</v>
      </c>
      <c r="W263">
        <v>12178</v>
      </c>
    </row>
    <row r="264" spans="1:23" ht="62">
      <c r="A264" s="145">
        <v>45683</v>
      </c>
      <c r="B264" s="146" t="s">
        <v>386</v>
      </c>
      <c r="C264" s="147" t="s">
        <v>384</v>
      </c>
      <c r="D264" s="148" t="s">
        <v>433</v>
      </c>
      <c r="E264" s="136" t="s">
        <v>658</v>
      </c>
      <c r="F264" s="124">
        <v>11987</v>
      </c>
      <c r="G264" s="137" t="s">
        <v>438</v>
      </c>
      <c r="H264" s="148" t="s">
        <v>431</v>
      </c>
      <c r="I264" s="147" t="s">
        <v>387</v>
      </c>
      <c r="J264" s="148" t="s">
        <v>432</v>
      </c>
      <c r="K264" s="147" t="s">
        <v>434</v>
      </c>
      <c r="M264" s="117">
        <v>45706</v>
      </c>
      <c r="N264">
        <v>10524</v>
      </c>
      <c r="R264" s="116">
        <v>45713</v>
      </c>
      <c r="S264">
        <v>31</v>
      </c>
      <c r="T264">
        <v>8</v>
      </c>
      <c r="U264">
        <v>0</v>
      </c>
      <c r="V264">
        <v>301</v>
      </c>
      <c r="W264">
        <v>12479</v>
      </c>
    </row>
    <row r="265" spans="1:23" ht="62">
      <c r="A265" s="145">
        <v>45683</v>
      </c>
      <c r="B265" s="146" t="s">
        <v>386</v>
      </c>
      <c r="C265" s="147" t="s">
        <v>384</v>
      </c>
      <c r="D265" s="148" t="s">
        <v>433</v>
      </c>
      <c r="E265" s="136" t="s">
        <v>660</v>
      </c>
      <c r="F265" s="124">
        <v>11992</v>
      </c>
      <c r="G265" s="137" t="s">
        <v>437</v>
      </c>
      <c r="H265" s="148" t="s">
        <v>431</v>
      </c>
      <c r="I265" s="147" t="s">
        <v>387</v>
      </c>
      <c r="J265" s="148" t="s">
        <v>432</v>
      </c>
      <c r="K265" s="147" t="s">
        <v>434</v>
      </c>
      <c r="M265" s="117">
        <v>45707</v>
      </c>
      <c r="N265">
        <v>10791</v>
      </c>
      <c r="R265" s="116">
        <v>45714</v>
      </c>
      <c r="S265">
        <v>31</v>
      </c>
      <c r="T265">
        <v>8</v>
      </c>
      <c r="U265">
        <v>0</v>
      </c>
      <c r="V265">
        <v>301</v>
      </c>
      <c r="W265">
        <v>12780</v>
      </c>
    </row>
    <row r="266" spans="1:23" ht="46.5">
      <c r="A266" s="145">
        <v>45684</v>
      </c>
      <c r="B266" s="146" t="s">
        <v>386</v>
      </c>
      <c r="C266" s="147" t="s">
        <v>384</v>
      </c>
      <c r="D266" s="148" t="s">
        <v>433</v>
      </c>
      <c r="E266" s="136" t="s">
        <v>451</v>
      </c>
      <c r="F266" s="124">
        <v>11991</v>
      </c>
      <c r="G266" s="137" t="s">
        <v>437</v>
      </c>
      <c r="H266" s="148" t="s">
        <v>431</v>
      </c>
      <c r="I266" s="147" t="s">
        <v>387</v>
      </c>
      <c r="J266" s="148" t="s">
        <v>432</v>
      </c>
      <c r="K266" s="147" t="s">
        <v>434</v>
      </c>
      <c r="M266" s="117">
        <v>45708</v>
      </c>
      <c r="N266">
        <v>11076</v>
      </c>
      <c r="R266" s="116">
        <v>45715</v>
      </c>
      <c r="S266">
        <v>30</v>
      </c>
      <c r="T266">
        <v>8</v>
      </c>
      <c r="U266">
        <v>0</v>
      </c>
      <c r="V266">
        <v>293</v>
      </c>
      <c r="W266">
        <v>13073</v>
      </c>
    </row>
    <row r="267" spans="1:23" ht="46.5">
      <c r="A267" s="145">
        <v>45684</v>
      </c>
      <c r="B267" s="146" t="s">
        <v>386</v>
      </c>
      <c r="C267" s="147" t="s">
        <v>384</v>
      </c>
      <c r="D267" s="148" t="s">
        <v>433</v>
      </c>
      <c r="E267" s="136" t="s">
        <v>450</v>
      </c>
      <c r="F267" s="124">
        <v>11990</v>
      </c>
      <c r="G267" s="137" t="s">
        <v>438</v>
      </c>
      <c r="H267" s="148" t="s">
        <v>431</v>
      </c>
      <c r="I267" s="147" t="s">
        <v>387</v>
      </c>
      <c r="J267" s="148" t="s">
        <v>432</v>
      </c>
      <c r="K267" s="147" t="s">
        <v>434</v>
      </c>
      <c r="M267" s="117">
        <v>45709</v>
      </c>
      <c r="N267">
        <v>11346</v>
      </c>
      <c r="R267" s="116">
        <v>45716</v>
      </c>
      <c r="S267">
        <v>22</v>
      </c>
      <c r="T267">
        <v>8</v>
      </c>
      <c r="U267">
        <v>0</v>
      </c>
      <c r="V267">
        <v>176</v>
      </c>
      <c r="W267">
        <v>13249</v>
      </c>
    </row>
    <row r="268" spans="1:23" ht="33">
      <c r="A268" s="145">
        <v>45684</v>
      </c>
      <c r="B268" s="146" t="s">
        <v>386</v>
      </c>
      <c r="C268" s="147" t="s">
        <v>441</v>
      </c>
      <c r="D268" s="148" t="s">
        <v>433</v>
      </c>
      <c r="E268" s="136" t="s">
        <v>452</v>
      </c>
      <c r="F268" s="124">
        <v>11989</v>
      </c>
      <c r="G268" s="137" t="s">
        <v>438</v>
      </c>
      <c r="H268" s="148" t="s">
        <v>431</v>
      </c>
      <c r="I268" s="147" t="s">
        <v>387</v>
      </c>
      <c r="J268" s="148" t="s">
        <v>432</v>
      </c>
      <c r="K268" s="147" t="s">
        <v>434</v>
      </c>
      <c r="M268" s="117">
        <v>45710</v>
      </c>
      <c r="N268">
        <v>11578</v>
      </c>
      <c r="R268" s="116">
        <v>45717</v>
      </c>
      <c r="S268">
        <v>22</v>
      </c>
      <c r="T268">
        <v>8</v>
      </c>
      <c r="U268">
        <v>0</v>
      </c>
      <c r="V268">
        <v>152</v>
      </c>
      <c r="W268">
        <v>13401</v>
      </c>
    </row>
    <row r="269" spans="1:23" ht="62">
      <c r="A269" s="145">
        <v>45684</v>
      </c>
      <c r="B269" s="146" t="s">
        <v>386</v>
      </c>
      <c r="C269" s="147" t="s">
        <v>384</v>
      </c>
      <c r="D269" s="148" t="s">
        <v>433</v>
      </c>
      <c r="E269" s="136" t="s">
        <v>660</v>
      </c>
      <c r="F269" s="124">
        <v>11987</v>
      </c>
      <c r="G269" s="137" t="s">
        <v>438</v>
      </c>
      <c r="H269" s="148" t="s">
        <v>431</v>
      </c>
      <c r="I269" s="147" t="s">
        <v>387</v>
      </c>
      <c r="J269" s="148" t="s">
        <v>432</v>
      </c>
      <c r="K269" s="147" t="s">
        <v>434</v>
      </c>
      <c r="M269" s="117">
        <v>45711</v>
      </c>
      <c r="N269">
        <v>11877</v>
      </c>
      <c r="R269" s="116">
        <v>45718</v>
      </c>
      <c r="S269">
        <v>29</v>
      </c>
      <c r="T269">
        <v>8</v>
      </c>
      <c r="U269">
        <v>0</v>
      </c>
      <c r="V269">
        <v>203</v>
      </c>
      <c r="W269">
        <v>13604</v>
      </c>
    </row>
    <row r="270" spans="1:23" ht="46.5">
      <c r="A270" s="145">
        <v>45684</v>
      </c>
      <c r="B270" s="146" t="s">
        <v>386</v>
      </c>
      <c r="C270" s="147" t="s">
        <v>384</v>
      </c>
      <c r="D270" s="148" t="s">
        <v>453</v>
      </c>
      <c r="E270" s="136" t="s">
        <v>450</v>
      </c>
      <c r="F270" s="124">
        <v>11991</v>
      </c>
      <c r="G270" s="137" t="s">
        <v>438</v>
      </c>
      <c r="H270" s="149" t="s">
        <v>431</v>
      </c>
      <c r="I270" s="150" t="s">
        <v>677</v>
      </c>
      <c r="J270" s="148" t="s">
        <v>432</v>
      </c>
      <c r="K270" s="147" t="s">
        <v>434</v>
      </c>
      <c r="M270" s="117">
        <v>45712</v>
      </c>
      <c r="N270">
        <v>12178</v>
      </c>
      <c r="R270" s="116">
        <v>45719</v>
      </c>
      <c r="S270">
        <v>30</v>
      </c>
      <c r="T270">
        <v>8</v>
      </c>
      <c r="U270">
        <v>0</v>
      </c>
      <c r="V270">
        <v>208</v>
      </c>
      <c r="W270">
        <v>13812</v>
      </c>
    </row>
    <row r="271" spans="1:23" ht="62">
      <c r="A271" s="145">
        <v>45684</v>
      </c>
      <c r="B271" s="146" t="s">
        <v>386</v>
      </c>
      <c r="C271" s="147" t="s">
        <v>384</v>
      </c>
      <c r="D271" s="148" t="s">
        <v>433</v>
      </c>
      <c r="E271" s="136" t="s">
        <v>658</v>
      </c>
      <c r="F271" s="124">
        <v>11989</v>
      </c>
      <c r="G271" s="137" t="s">
        <v>438</v>
      </c>
      <c r="H271" s="149" t="s">
        <v>673</v>
      </c>
      <c r="I271" s="150" t="s">
        <v>677</v>
      </c>
      <c r="J271" s="148" t="s">
        <v>432</v>
      </c>
      <c r="K271" s="147" t="s">
        <v>434</v>
      </c>
      <c r="M271" s="117">
        <v>45713</v>
      </c>
      <c r="N271">
        <v>12479</v>
      </c>
      <c r="R271" s="116">
        <v>45720</v>
      </c>
      <c r="S271">
        <v>30</v>
      </c>
      <c r="T271">
        <v>8</v>
      </c>
      <c r="U271">
        <v>0</v>
      </c>
      <c r="V271">
        <v>210</v>
      </c>
      <c r="W271">
        <v>14022</v>
      </c>
    </row>
    <row r="272" spans="1:23" ht="46.5">
      <c r="A272" s="145">
        <v>45685</v>
      </c>
      <c r="B272" s="146" t="s">
        <v>386</v>
      </c>
      <c r="C272" s="147" t="s">
        <v>384</v>
      </c>
      <c r="D272" s="148" t="s">
        <v>453</v>
      </c>
      <c r="E272" s="136" t="s">
        <v>450</v>
      </c>
      <c r="F272" s="124">
        <v>11992</v>
      </c>
      <c r="G272" s="137" t="s">
        <v>437</v>
      </c>
      <c r="H272" s="148" t="s">
        <v>431</v>
      </c>
      <c r="I272" s="147" t="s">
        <v>387</v>
      </c>
      <c r="J272" s="148" t="s">
        <v>432</v>
      </c>
      <c r="K272" s="147" t="s">
        <v>434</v>
      </c>
      <c r="M272" s="117">
        <v>45714</v>
      </c>
      <c r="N272">
        <v>12780</v>
      </c>
      <c r="R272" s="116">
        <v>45721</v>
      </c>
      <c r="S272">
        <v>29</v>
      </c>
      <c r="T272">
        <v>8</v>
      </c>
      <c r="U272">
        <v>0</v>
      </c>
      <c r="V272">
        <v>203</v>
      </c>
      <c r="W272">
        <v>14225</v>
      </c>
    </row>
    <row r="273" spans="1:23" ht="62">
      <c r="A273" s="145">
        <v>45685</v>
      </c>
      <c r="B273" s="146" t="s">
        <v>386</v>
      </c>
      <c r="C273" s="147" t="s">
        <v>384</v>
      </c>
      <c r="D273" s="148" t="s">
        <v>433</v>
      </c>
      <c r="E273" s="136" t="s">
        <v>660</v>
      </c>
      <c r="F273" s="124">
        <v>11989</v>
      </c>
      <c r="G273" s="137" t="s">
        <v>438</v>
      </c>
      <c r="H273" s="149" t="s">
        <v>673</v>
      </c>
      <c r="I273" s="150" t="s">
        <v>677</v>
      </c>
      <c r="J273" s="148" t="s">
        <v>432</v>
      </c>
      <c r="K273" s="147" t="s">
        <v>434</v>
      </c>
      <c r="M273" s="117">
        <v>45715</v>
      </c>
      <c r="N273">
        <v>13073</v>
      </c>
      <c r="R273" s="116">
        <v>45722</v>
      </c>
      <c r="S273">
        <v>28</v>
      </c>
      <c r="T273">
        <v>8</v>
      </c>
      <c r="U273">
        <v>0</v>
      </c>
      <c r="V273">
        <v>196</v>
      </c>
      <c r="W273">
        <v>14421</v>
      </c>
    </row>
    <row r="274" spans="1:23" ht="36">
      <c r="A274" s="145">
        <v>45685</v>
      </c>
      <c r="B274" s="146" t="s">
        <v>386</v>
      </c>
      <c r="C274" s="147" t="s">
        <v>441</v>
      </c>
      <c r="D274" s="148" t="s">
        <v>433</v>
      </c>
      <c r="E274" s="136" t="s">
        <v>452</v>
      </c>
      <c r="F274" s="124">
        <v>11991</v>
      </c>
      <c r="G274" s="137" t="s">
        <v>438</v>
      </c>
      <c r="H274" s="149" t="s">
        <v>431</v>
      </c>
      <c r="I274" s="150" t="s">
        <v>677</v>
      </c>
      <c r="J274" s="148" t="s">
        <v>432</v>
      </c>
      <c r="K274" s="147" t="s">
        <v>434</v>
      </c>
      <c r="M274" s="117">
        <v>45716</v>
      </c>
      <c r="N274">
        <v>13249</v>
      </c>
      <c r="R274" s="116">
        <v>45723</v>
      </c>
      <c r="S274">
        <v>10</v>
      </c>
      <c r="T274">
        <v>7</v>
      </c>
      <c r="U274">
        <v>0</v>
      </c>
      <c r="V274">
        <v>70</v>
      </c>
      <c r="W274">
        <v>14491</v>
      </c>
    </row>
    <row r="275" spans="1:23" ht="46.5">
      <c r="A275" s="145">
        <v>45685</v>
      </c>
      <c r="B275" s="146" t="s">
        <v>386</v>
      </c>
      <c r="C275" s="147" t="s">
        <v>384</v>
      </c>
      <c r="D275" s="148" t="s">
        <v>433</v>
      </c>
      <c r="E275" s="136" t="s">
        <v>451</v>
      </c>
      <c r="F275" s="124">
        <v>11987</v>
      </c>
      <c r="G275" s="137" t="s">
        <v>438</v>
      </c>
      <c r="H275" s="148" t="s">
        <v>431</v>
      </c>
      <c r="I275" s="147" t="s">
        <v>387</v>
      </c>
      <c r="J275" s="148" t="s">
        <v>432</v>
      </c>
      <c r="K275" s="147" t="s">
        <v>434</v>
      </c>
      <c r="M275" s="117">
        <v>45717</v>
      </c>
      <c r="N275">
        <v>13401</v>
      </c>
      <c r="R275" s="116">
        <v>45724</v>
      </c>
      <c r="S275">
        <v>18</v>
      </c>
      <c r="T275">
        <v>8</v>
      </c>
      <c r="U275">
        <v>0</v>
      </c>
      <c r="V275">
        <v>128</v>
      </c>
      <c r="W275">
        <v>14619</v>
      </c>
    </row>
    <row r="276" spans="1:23" ht="46.5">
      <c r="A276" s="145">
        <v>45685</v>
      </c>
      <c r="B276" s="146" t="s">
        <v>386</v>
      </c>
      <c r="C276" s="147" t="s">
        <v>384</v>
      </c>
      <c r="D276" s="148" t="s">
        <v>433</v>
      </c>
      <c r="E276" s="136" t="s">
        <v>450</v>
      </c>
      <c r="F276" s="124">
        <v>11990</v>
      </c>
      <c r="G276" s="137" t="s">
        <v>438</v>
      </c>
      <c r="H276" s="148" t="s">
        <v>431</v>
      </c>
      <c r="I276" s="147" t="s">
        <v>387</v>
      </c>
      <c r="J276" s="148" t="s">
        <v>432</v>
      </c>
      <c r="K276" s="147" t="s">
        <v>434</v>
      </c>
      <c r="M276" s="117">
        <v>45718</v>
      </c>
      <c r="N276">
        <v>13604</v>
      </c>
      <c r="R276" s="116">
        <v>45725</v>
      </c>
      <c r="S276">
        <v>28</v>
      </c>
      <c r="T276">
        <v>8</v>
      </c>
      <c r="U276">
        <v>0</v>
      </c>
      <c r="V276">
        <v>196</v>
      </c>
      <c r="W276">
        <v>14815</v>
      </c>
    </row>
    <row r="277" spans="1:23" ht="46.5">
      <c r="A277" s="145">
        <v>45686</v>
      </c>
      <c r="B277" s="146" t="s">
        <v>386</v>
      </c>
      <c r="C277" s="147" t="s">
        <v>384</v>
      </c>
      <c r="D277" s="148" t="s">
        <v>433</v>
      </c>
      <c r="E277" s="136" t="s">
        <v>450</v>
      </c>
      <c r="F277" s="124">
        <v>11989</v>
      </c>
      <c r="G277" s="137" t="s">
        <v>438</v>
      </c>
      <c r="H277" s="148" t="s">
        <v>431</v>
      </c>
      <c r="I277" s="147" t="s">
        <v>387</v>
      </c>
      <c r="J277" s="148" t="s">
        <v>432</v>
      </c>
      <c r="K277" s="147" t="s">
        <v>434</v>
      </c>
      <c r="M277" s="117">
        <v>45719</v>
      </c>
      <c r="N277">
        <v>13812</v>
      </c>
      <c r="R277" s="116">
        <v>45726</v>
      </c>
      <c r="S277">
        <v>30</v>
      </c>
      <c r="T277">
        <v>8</v>
      </c>
      <c r="U277">
        <v>0</v>
      </c>
      <c r="V277">
        <v>208</v>
      </c>
      <c r="W277">
        <v>15023</v>
      </c>
    </row>
    <row r="278" spans="1:23" ht="46.5">
      <c r="A278" s="145">
        <v>45686</v>
      </c>
      <c r="B278" s="146" t="s">
        <v>386</v>
      </c>
      <c r="C278" s="147" t="s">
        <v>384</v>
      </c>
      <c r="D278" s="148" t="s">
        <v>433</v>
      </c>
      <c r="E278" s="136" t="s">
        <v>451</v>
      </c>
      <c r="F278" s="124">
        <v>12244</v>
      </c>
      <c r="G278" s="137" t="s">
        <v>438</v>
      </c>
      <c r="H278" s="148" t="s">
        <v>431</v>
      </c>
      <c r="I278" s="147" t="s">
        <v>387</v>
      </c>
      <c r="J278" s="148" t="s">
        <v>432</v>
      </c>
      <c r="K278" s="147" t="s">
        <v>434</v>
      </c>
      <c r="M278" s="117">
        <v>45720</v>
      </c>
      <c r="N278">
        <v>14022</v>
      </c>
      <c r="R278" s="116">
        <v>45727</v>
      </c>
      <c r="S278">
        <v>28</v>
      </c>
      <c r="T278">
        <v>8</v>
      </c>
      <c r="U278">
        <v>0</v>
      </c>
      <c r="V278">
        <v>198</v>
      </c>
      <c r="W278">
        <v>15221</v>
      </c>
    </row>
    <row r="279" spans="1:23" ht="33">
      <c r="A279" s="145">
        <v>45686</v>
      </c>
      <c r="B279" s="146" t="s">
        <v>386</v>
      </c>
      <c r="C279" s="147" t="s">
        <v>441</v>
      </c>
      <c r="D279" s="148" t="s">
        <v>433</v>
      </c>
      <c r="E279" s="136" t="s">
        <v>452</v>
      </c>
      <c r="F279" s="124">
        <v>12245</v>
      </c>
      <c r="G279" s="137" t="s">
        <v>438</v>
      </c>
      <c r="H279" s="148" t="s">
        <v>431</v>
      </c>
      <c r="I279" s="147" t="s">
        <v>387</v>
      </c>
      <c r="J279" s="148" t="s">
        <v>432</v>
      </c>
      <c r="K279" s="147" t="s">
        <v>434</v>
      </c>
      <c r="M279" s="117">
        <v>45721</v>
      </c>
      <c r="N279">
        <v>14225</v>
      </c>
      <c r="R279" s="116">
        <v>45728</v>
      </c>
      <c r="S279">
        <v>30</v>
      </c>
      <c r="T279">
        <v>8</v>
      </c>
      <c r="U279">
        <v>0</v>
      </c>
      <c r="V279">
        <v>212</v>
      </c>
      <c r="W279">
        <v>15433</v>
      </c>
    </row>
    <row r="280" spans="1:23" ht="46.5">
      <c r="A280" s="145">
        <v>45687</v>
      </c>
      <c r="B280" s="146" t="s">
        <v>386</v>
      </c>
      <c r="C280" s="147" t="s">
        <v>384</v>
      </c>
      <c r="D280" s="148" t="s">
        <v>433</v>
      </c>
      <c r="E280" s="136" t="s">
        <v>451</v>
      </c>
      <c r="F280" s="124">
        <v>12243</v>
      </c>
      <c r="G280" s="137" t="s">
        <v>438</v>
      </c>
      <c r="H280" s="148" t="s">
        <v>431</v>
      </c>
      <c r="I280" s="147" t="s">
        <v>387</v>
      </c>
      <c r="J280" s="148" t="s">
        <v>432</v>
      </c>
      <c r="K280" s="147" t="s">
        <v>434</v>
      </c>
      <c r="M280" s="117">
        <v>45722</v>
      </c>
      <c r="N280">
        <v>14421</v>
      </c>
      <c r="R280" s="116">
        <v>45729</v>
      </c>
      <c r="S280">
        <v>30</v>
      </c>
      <c r="T280">
        <v>8</v>
      </c>
      <c r="U280">
        <v>0</v>
      </c>
      <c r="V280">
        <v>212</v>
      </c>
      <c r="W280">
        <v>15645</v>
      </c>
    </row>
    <row r="281" spans="1:23" ht="46.5">
      <c r="A281" s="145">
        <v>45687</v>
      </c>
      <c r="B281" s="146" t="s">
        <v>386</v>
      </c>
      <c r="C281" s="147" t="s">
        <v>384</v>
      </c>
      <c r="D281" s="148" t="s">
        <v>433</v>
      </c>
      <c r="E281" s="136" t="s">
        <v>450</v>
      </c>
      <c r="F281" s="124">
        <v>12245</v>
      </c>
      <c r="G281" s="137" t="s">
        <v>438</v>
      </c>
      <c r="H281" s="148" t="s">
        <v>431</v>
      </c>
      <c r="I281" s="147" t="s">
        <v>387</v>
      </c>
      <c r="J281" s="148" t="s">
        <v>432</v>
      </c>
      <c r="K281" s="147" t="s">
        <v>434</v>
      </c>
      <c r="M281" s="117">
        <v>45723</v>
      </c>
      <c r="N281">
        <v>14491</v>
      </c>
      <c r="R281" s="116">
        <v>45730</v>
      </c>
      <c r="S281">
        <v>10</v>
      </c>
      <c r="T281">
        <v>8</v>
      </c>
      <c r="U281">
        <v>0</v>
      </c>
      <c r="V281">
        <v>80</v>
      </c>
      <c r="W281">
        <v>15725</v>
      </c>
    </row>
    <row r="282" spans="1:23" ht="33">
      <c r="A282" s="145">
        <v>45687</v>
      </c>
      <c r="B282" s="146" t="s">
        <v>386</v>
      </c>
      <c r="C282" s="147" t="s">
        <v>441</v>
      </c>
      <c r="D282" s="148" t="s">
        <v>433</v>
      </c>
      <c r="E282" s="136" t="s">
        <v>452</v>
      </c>
      <c r="F282" s="124">
        <v>12244</v>
      </c>
      <c r="G282" s="137" t="s">
        <v>438</v>
      </c>
      <c r="H282" s="148" t="s">
        <v>431</v>
      </c>
      <c r="I282" s="147" t="s">
        <v>387</v>
      </c>
      <c r="J282" s="148" t="s">
        <v>432</v>
      </c>
      <c r="K282" s="147" t="s">
        <v>434</v>
      </c>
      <c r="M282" s="117">
        <v>45724</v>
      </c>
      <c r="N282">
        <v>14619</v>
      </c>
      <c r="R282" s="116">
        <v>45731</v>
      </c>
      <c r="S282">
        <v>19</v>
      </c>
      <c r="T282">
        <v>8</v>
      </c>
      <c r="U282">
        <v>0</v>
      </c>
      <c r="V282">
        <v>135</v>
      </c>
      <c r="W282">
        <v>15860</v>
      </c>
    </row>
    <row r="283" spans="1:23" ht="46.5">
      <c r="A283" s="145">
        <v>45687</v>
      </c>
      <c r="B283" s="146" t="s">
        <v>386</v>
      </c>
      <c r="C283" s="147" t="s">
        <v>384</v>
      </c>
      <c r="D283" s="148" t="s">
        <v>453</v>
      </c>
      <c r="E283" s="136" t="s">
        <v>450</v>
      </c>
      <c r="F283" s="124">
        <v>12243</v>
      </c>
      <c r="G283" s="137" t="s">
        <v>438</v>
      </c>
      <c r="H283" s="148" t="s">
        <v>431</v>
      </c>
      <c r="I283" s="147" t="s">
        <v>387</v>
      </c>
      <c r="J283" s="148" t="s">
        <v>432</v>
      </c>
      <c r="K283" s="147" t="s">
        <v>434</v>
      </c>
      <c r="M283" s="117">
        <v>45725</v>
      </c>
      <c r="N283">
        <v>14815</v>
      </c>
      <c r="R283" s="116">
        <v>45732</v>
      </c>
      <c r="S283">
        <v>30</v>
      </c>
      <c r="T283">
        <v>8</v>
      </c>
      <c r="U283">
        <v>0</v>
      </c>
      <c r="V283">
        <v>212</v>
      </c>
      <c r="W283">
        <v>16072</v>
      </c>
    </row>
    <row r="284" spans="1:23" ht="54">
      <c r="A284" s="145">
        <v>45689</v>
      </c>
      <c r="B284" s="146" t="s">
        <v>386</v>
      </c>
      <c r="C284" s="147" t="s">
        <v>384</v>
      </c>
      <c r="D284" s="148" t="s">
        <v>433</v>
      </c>
      <c r="E284" s="136" t="s">
        <v>451</v>
      </c>
      <c r="F284" s="124">
        <v>12244</v>
      </c>
      <c r="G284" s="137" t="s">
        <v>438</v>
      </c>
      <c r="H284" s="149" t="s">
        <v>673</v>
      </c>
      <c r="I284" s="150" t="s">
        <v>677</v>
      </c>
      <c r="J284" s="148" t="s">
        <v>432</v>
      </c>
      <c r="K284" s="147" t="s">
        <v>434</v>
      </c>
      <c r="M284" s="117">
        <v>45726</v>
      </c>
      <c r="N284">
        <v>15023</v>
      </c>
      <c r="R284" s="116">
        <v>45733</v>
      </c>
      <c r="S284">
        <v>30</v>
      </c>
      <c r="T284">
        <v>8</v>
      </c>
      <c r="U284">
        <v>0</v>
      </c>
      <c r="V284">
        <v>212</v>
      </c>
      <c r="W284">
        <v>16284</v>
      </c>
    </row>
    <row r="285" spans="1:23" ht="77.5">
      <c r="A285" s="145">
        <v>45689</v>
      </c>
      <c r="B285" s="146" t="s">
        <v>386</v>
      </c>
      <c r="C285" s="147" t="s">
        <v>441</v>
      </c>
      <c r="D285" s="148" t="s">
        <v>433</v>
      </c>
      <c r="E285" s="136" t="s">
        <v>716</v>
      </c>
      <c r="F285" s="124">
        <v>12245</v>
      </c>
      <c r="G285" s="137" t="s">
        <v>438</v>
      </c>
      <c r="H285" s="148" t="s">
        <v>431</v>
      </c>
      <c r="I285" s="147" t="s">
        <v>387</v>
      </c>
      <c r="J285" s="148" t="s">
        <v>432</v>
      </c>
      <c r="K285" s="147" t="s">
        <v>434</v>
      </c>
      <c r="M285" s="117">
        <v>45727</v>
      </c>
      <c r="N285">
        <v>15221</v>
      </c>
      <c r="R285" s="116">
        <v>45734</v>
      </c>
      <c r="S285">
        <v>29</v>
      </c>
      <c r="T285">
        <v>8</v>
      </c>
      <c r="U285">
        <v>0</v>
      </c>
      <c r="V285">
        <v>205</v>
      </c>
      <c r="W285">
        <v>16489</v>
      </c>
    </row>
    <row r="286" spans="1:23" ht="46.5">
      <c r="A286" s="145">
        <v>45689</v>
      </c>
      <c r="B286" s="146" t="s">
        <v>386</v>
      </c>
      <c r="C286" s="147" t="s">
        <v>384</v>
      </c>
      <c r="D286" s="148" t="s">
        <v>433</v>
      </c>
      <c r="E286" s="136" t="s">
        <v>450</v>
      </c>
      <c r="F286" s="124">
        <v>12273</v>
      </c>
      <c r="G286" s="137" t="s">
        <v>437</v>
      </c>
      <c r="H286" s="148" t="s">
        <v>431</v>
      </c>
      <c r="I286" s="147" t="s">
        <v>387</v>
      </c>
      <c r="J286" s="148" t="s">
        <v>432</v>
      </c>
      <c r="K286" s="147" t="s">
        <v>434</v>
      </c>
      <c r="M286" s="117">
        <v>45728</v>
      </c>
      <c r="N286">
        <v>15433</v>
      </c>
      <c r="R286" s="116">
        <v>45735</v>
      </c>
      <c r="S286">
        <v>29</v>
      </c>
      <c r="T286">
        <v>8</v>
      </c>
      <c r="U286">
        <v>0</v>
      </c>
      <c r="V286">
        <v>205</v>
      </c>
      <c r="W286">
        <v>16694</v>
      </c>
    </row>
    <row r="287" spans="1:23" ht="46.5">
      <c r="A287" s="145">
        <v>45689</v>
      </c>
      <c r="B287" s="146" t="s">
        <v>386</v>
      </c>
      <c r="C287" s="147" t="s">
        <v>384</v>
      </c>
      <c r="D287" s="148" t="s">
        <v>453</v>
      </c>
      <c r="E287" s="136" t="s">
        <v>450</v>
      </c>
      <c r="F287" s="124">
        <v>12244</v>
      </c>
      <c r="G287" s="137" t="s">
        <v>438</v>
      </c>
      <c r="H287" s="148" t="s">
        <v>431</v>
      </c>
      <c r="I287" s="147" t="s">
        <v>387</v>
      </c>
      <c r="J287" s="148" t="s">
        <v>432</v>
      </c>
      <c r="K287" s="147" t="s">
        <v>434</v>
      </c>
      <c r="M287" s="117">
        <v>45729</v>
      </c>
      <c r="N287">
        <v>15645</v>
      </c>
      <c r="R287" s="116">
        <v>45736</v>
      </c>
      <c r="S287">
        <v>26</v>
      </c>
      <c r="T287">
        <v>8</v>
      </c>
      <c r="U287">
        <v>0</v>
      </c>
      <c r="V287">
        <v>184</v>
      </c>
      <c r="W287">
        <v>16878</v>
      </c>
    </row>
    <row r="288" spans="1:23" ht="54">
      <c r="A288" s="145">
        <v>45689</v>
      </c>
      <c r="B288" s="146" t="s">
        <v>386</v>
      </c>
      <c r="C288" s="147" t="s">
        <v>441</v>
      </c>
      <c r="D288" s="148" t="s">
        <v>433</v>
      </c>
      <c r="E288" s="136" t="s">
        <v>452</v>
      </c>
      <c r="F288" s="124">
        <v>12244</v>
      </c>
      <c r="G288" s="137" t="s">
        <v>438</v>
      </c>
      <c r="H288" s="149" t="s">
        <v>673</v>
      </c>
      <c r="I288" s="150" t="s">
        <v>677</v>
      </c>
      <c r="J288" s="148" t="s">
        <v>432</v>
      </c>
      <c r="K288" s="147" t="s">
        <v>434</v>
      </c>
      <c r="M288" s="117">
        <v>45730</v>
      </c>
      <c r="N288">
        <v>15725</v>
      </c>
      <c r="R288" s="116">
        <v>45737</v>
      </c>
      <c r="S288">
        <v>10</v>
      </c>
      <c r="T288">
        <v>8</v>
      </c>
      <c r="U288">
        <v>0</v>
      </c>
      <c r="V288">
        <v>80</v>
      </c>
      <c r="W288">
        <v>16958</v>
      </c>
    </row>
    <row r="289" spans="1:23" ht="46.5">
      <c r="A289" s="145">
        <v>45690</v>
      </c>
      <c r="B289" s="146" t="s">
        <v>386</v>
      </c>
      <c r="C289" s="147" t="s">
        <v>384</v>
      </c>
      <c r="D289" s="148" t="s">
        <v>433</v>
      </c>
      <c r="E289" s="136" t="s">
        <v>451</v>
      </c>
      <c r="F289" s="124">
        <v>12243</v>
      </c>
      <c r="G289" s="137" t="s">
        <v>438</v>
      </c>
      <c r="H289" s="148" t="s">
        <v>431</v>
      </c>
      <c r="I289" s="147" t="s">
        <v>387</v>
      </c>
      <c r="J289" s="148" t="s">
        <v>432</v>
      </c>
      <c r="K289" s="147" t="s">
        <v>434</v>
      </c>
      <c r="M289" s="117">
        <v>45731</v>
      </c>
      <c r="N289">
        <v>15860</v>
      </c>
      <c r="R289" s="116">
        <v>45738</v>
      </c>
      <c r="S289">
        <v>16</v>
      </c>
      <c r="T289">
        <v>8</v>
      </c>
      <c r="U289">
        <v>0</v>
      </c>
      <c r="V289">
        <v>114</v>
      </c>
      <c r="W289">
        <v>17072</v>
      </c>
    </row>
    <row r="290" spans="1:23" ht="33">
      <c r="A290" s="145">
        <v>45690</v>
      </c>
      <c r="B290" s="146" t="s">
        <v>386</v>
      </c>
      <c r="C290" s="147" t="s">
        <v>441</v>
      </c>
      <c r="D290" s="148" t="s">
        <v>433</v>
      </c>
      <c r="E290" s="136" t="s">
        <v>452</v>
      </c>
      <c r="F290" s="124">
        <v>12245</v>
      </c>
      <c r="G290" s="137" t="s">
        <v>438</v>
      </c>
      <c r="H290" s="148" t="s">
        <v>431</v>
      </c>
      <c r="I290" s="147" t="s">
        <v>387</v>
      </c>
      <c r="J290" s="148" t="s">
        <v>432</v>
      </c>
      <c r="K290" s="147" t="s">
        <v>434</v>
      </c>
      <c r="M290" s="117">
        <v>45732</v>
      </c>
      <c r="N290">
        <v>16072</v>
      </c>
      <c r="R290" s="116">
        <v>45739</v>
      </c>
      <c r="S290">
        <v>27</v>
      </c>
      <c r="T290">
        <v>8</v>
      </c>
      <c r="U290">
        <v>0</v>
      </c>
      <c r="V290">
        <v>191</v>
      </c>
      <c r="W290">
        <v>17263</v>
      </c>
    </row>
    <row r="291" spans="1:23" ht="46.5">
      <c r="A291" s="145">
        <v>45690</v>
      </c>
      <c r="B291" s="146" t="s">
        <v>386</v>
      </c>
      <c r="C291" s="147" t="s">
        <v>384</v>
      </c>
      <c r="D291" s="148" t="s">
        <v>453</v>
      </c>
      <c r="E291" s="136" t="s">
        <v>450</v>
      </c>
      <c r="F291" s="124">
        <v>12243</v>
      </c>
      <c r="G291" s="137" t="s">
        <v>438</v>
      </c>
      <c r="H291" s="148" t="s">
        <v>431</v>
      </c>
      <c r="I291" s="147" t="s">
        <v>387</v>
      </c>
      <c r="J291" s="148" t="s">
        <v>432</v>
      </c>
      <c r="K291" s="147" t="s">
        <v>434</v>
      </c>
      <c r="M291" s="117">
        <v>45733</v>
      </c>
      <c r="N291">
        <v>16284</v>
      </c>
      <c r="R291" s="116">
        <v>45740</v>
      </c>
      <c r="S291">
        <v>29</v>
      </c>
      <c r="T291">
        <v>8</v>
      </c>
      <c r="U291">
        <v>0</v>
      </c>
      <c r="V291">
        <v>205</v>
      </c>
      <c r="W291">
        <v>17468</v>
      </c>
    </row>
    <row r="292" spans="1:23" ht="54">
      <c r="A292" s="145">
        <v>45690</v>
      </c>
      <c r="B292" s="146" t="s">
        <v>386</v>
      </c>
      <c r="C292" s="147" t="s">
        <v>384</v>
      </c>
      <c r="D292" s="148" t="s">
        <v>433</v>
      </c>
      <c r="E292" s="136" t="s">
        <v>450</v>
      </c>
      <c r="F292" s="124">
        <v>12244</v>
      </c>
      <c r="G292" s="137" t="s">
        <v>438</v>
      </c>
      <c r="H292" s="149" t="s">
        <v>673</v>
      </c>
      <c r="I292" s="150" t="s">
        <v>677</v>
      </c>
      <c r="J292" s="148" t="s">
        <v>432</v>
      </c>
      <c r="K292" s="147" t="s">
        <v>434</v>
      </c>
      <c r="M292" s="117">
        <v>45734</v>
      </c>
      <c r="N292">
        <v>16489</v>
      </c>
      <c r="R292" s="116">
        <v>45741</v>
      </c>
      <c r="S292">
        <v>30</v>
      </c>
      <c r="T292">
        <v>8</v>
      </c>
      <c r="U292">
        <v>0</v>
      </c>
      <c r="V292">
        <v>212</v>
      </c>
      <c r="W292">
        <v>17680</v>
      </c>
    </row>
    <row r="293" spans="1:23" ht="77.5">
      <c r="A293" s="145">
        <v>45690</v>
      </c>
      <c r="B293" s="146" t="s">
        <v>386</v>
      </c>
      <c r="C293" s="147" t="s">
        <v>441</v>
      </c>
      <c r="D293" s="148" t="s">
        <v>433</v>
      </c>
      <c r="E293" s="136" t="s">
        <v>716</v>
      </c>
      <c r="F293" s="124">
        <v>12244</v>
      </c>
      <c r="G293" s="137" t="s">
        <v>438</v>
      </c>
      <c r="H293" s="148" t="s">
        <v>431</v>
      </c>
      <c r="I293" s="147" t="s">
        <v>387</v>
      </c>
      <c r="J293" s="148" t="s">
        <v>432</v>
      </c>
      <c r="K293" s="147" t="s">
        <v>434</v>
      </c>
      <c r="M293" s="117">
        <v>45735</v>
      </c>
      <c r="N293">
        <v>16694</v>
      </c>
      <c r="R293" s="116">
        <v>45742</v>
      </c>
      <c r="S293">
        <v>30</v>
      </c>
      <c r="T293">
        <v>8</v>
      </c>
      <c r="U293">
        <v>0</v>
      </c>
      <c r="V293">
        <v>212</v>
      </c>
      <c r="W293">
        <v>17892</v>
      </c>
    </row>
    <row r="294" spans="1:23" ht="46.5">
      <c r="A294" s="145">
        <v>45691</v>
      </c>
      <c r="B294" s="146" t="s">
        <v>386</v>
      </c>
      <c r="C294" s="147" t="s">
        <v>384</v>
      </c>
      <c r="D294" s="148" t="s">
        <v>433</v>
      </c>
      <c r="E294" s="136" t="s">
        <v>451</v>
      </c>
      <c r="F294" s="124">
        <v>12273</v>
      </c>
      <c r="G294" s="137" t="s">
        <v>437</v>
      </c>
      <c r="H294" s="148" t="s">
        <v>431</v>
      </c>
      <c r="I294" s="147" t="s">
        <v>387</v>
      </c>
      <c r="J294" s="148" t="s">
        <v>432</v>
      </c>
      <c r="K294" s="147" t="s">
        <v>434</v>
      </c>
      <c r="M294" s="117">
        <v>45736</v>
      </c>
      <c r="N294">
        <v>16878</v>
      </c>
      <c r="R294" s="116">
        <v>45743</v>
      </c>
      <c r="S294">
        <v>30</v>
      </c>
      <c r="T294">
        <v>8</v>
      </c>
      <c r="U294">
        <v>0</v>
      </c>
      <c r="V294">
        <v>212</v>
      </c>
      <c r="W294">
        <v>18104</v>
      </c>
    </row>
    <row r="295" spans="1:23" ht="46.5">
      <c r="A295" s="145">
        <v>45691</v>
      </c>
      <c r="B295" s="146" t="s">
        <v>386</v>
      </c>
      <c r="C295" s="147" t="s">
        <v>384</v>
      </c>
      <c r="D295" s="148" t="s">
        <v>433</v>
      </c>
      <c r="E295" s="136" t="s">
        <v>450</v>
      </c>
      <c r="F295" s="124">
        <v>12245</v>
      </c>
      <c r="G295" s="137" t="s">
        <v>438</v>
      </c>
      <c r="H295" s="148" t="s">
        <v>431</v>
      </c>
      <c r="I295" s="147" t="s">
        <v>387</v>
      </c>
      <c r="J295" s="148" t="s">
        <v>432</v>
      </c>
      <c r="K295" s="147" t="s">
        <v>434</v>
      </c>
      <c r="M295" s="117">
        <v>45737</v>
      </c>
      <c r="N295">
        <v>16958</v>
      </c>
      <c r="R295" s="116">
        <v>45744</v>
      </c>
      <c r="S295">
        <v>10</v>
      </c>
      <c r="T295">
        <v>8</v>
      </c>
      <c r="U295">
        <v>0</v>
      </c>
      <c r="V295">
        <v>80</v>
      </c>
      <c r="W295">
        <v>18184</v>
      </c>
    </row>
    <row r="296" spans="1:23" ht="33">
      <c r="A296" s="145">
        <v>45691</v>
      </c>
      <c r="B296" s="146" t="s">
        <v>386</v>
      </c>
      <c r="C296" s="147" t="s">
        <v>441</v>
      </c>
      <c r="D296" s="148" t="s">
        <v>433</v>
      </c>
      <c r="E296" s="136" t="s">
        <v>452</v>
      </c>
      <c r="F296" s="124">
        <v>12244</v>
      </c>
      <c r="G296" s="137" t="s">
        <v>438</v>
      </c>
      <c r="H296" s="148" t="s">
        <v>431</v>
      </c>
      <c r="I296" s="147" t="s">
        <v>387</v>
      </c>
      <c r="J296" s="148" t="s">
        <v>432</v>
      </c>
      <c r="K296" s="147" t="s">
        <v>434</v>
      </c>
      <c r="M296" s="117">
        <v>45738</v>
      </c>
      <c r="N296">
        <v>17072</v>
      </c>
      <c r="R296" s="116">
        <v>45745</v>
      </c>
      <c r="S296">
        <v>16</v>
      </c>
      <c r="T296">
        <v>8</v>
      </c>
      <c r="U296">
        <v>0</v>
      </c>
      <c r="V296">
        <v>114</v>
      </c>
      <c r="W296">
        <v>18298</v>
      </c>
    </row>
    <row r="297" spans="1:23" ht="62">
      <c r="A297" s="145">
        <v>45691</v>
      </c>
      <c r="B297" s="146" t="s">
        <v>386</v>
      </c>
      <c r="C297" s="147" t="s">
        <v>384</v>
      </c>
      <c r="D297" s="148" t="s">
        <v>433</v>
      </c>
      <c r="E297" s="136" t="s">
        <v>720</v>
      </c>
      <c r="F297" s="124">
        <v>12243</v>
      </c>
      <c r="G297" s="137" t="s">
        <v>438</v>
      </c>
      <c r="H297" s="148" t="s">
        <v>431</v>
      </c>
      <c r="I297" s="147" t="s">
        <v>387</v>
      </c>
      <c r="J297" s="148" t="s">
        <v>432</v>
      </c>
      <c r="K297" s="147" t="s">
        <v>434</v>
      </c>
      <c r="M297" s="117">
        <v>45739</v>
      </c>
      <c r="N297">
        <v>17263</v>
      </c>
      <c r="R297" s="116">
        <v>45746</v>
      </c>
      <c r="S297">
        <v>1</v>
      </c>
      <c r="T297">
        <v>8</v>
      </c>
      <c r="U297">
        <v>0</v>
      </c>
      <c r="V297">
        <v>8</v>
      </c>
      <c r="W297">
        <v>18306</v>
      </c>
    </row>
    <row r="298" spans="1:23" ht="62">
      <c r="A298" s="145">
        <v>45691</v>
      </c>
      <c r="B298" s="146" t="s">
        <v>386</v>
      </c>
      <c r="C298" s="147" t="s">
        <v>384</v>
      </c>
      <c r="D298" s="148" t="s">
        <v>433</v>
      </c>
      <c r="E298" s="136" t="s">
        <v>722</v>
      </c>
      <c r="F298" s="124">
        <v>12299</v>
      </c>
      <c r="G298" s="137" t="s">
        <v>437</v>
      </c>
      <c r="H298" s="148" t="s">
        <v>431</v>
      </c>
      <c r="I298" s="147" t="s">
        <v>387</v>
      </c>
      <c r="J298" s="148" t="s">
        <v>432</v>
      </c>
      <c r="K298" s="147" t="s">
        <v>434</v>
      </c>
      <c r="M298" s="117">
        <v>45740</v>
      </c>
      <c r="N298">
        <v>17468</v>
      </c>
      <c r="R298" s="116">
        <v>45747</v>
      </c>
      <c r="S298">
        <v>2</v>
      </c>
      <c r="T298">
        <v>8</v>
      </c>
      <c r="U298">
        <v>0</v>
      </c>
      <c r="V298">
        <v>16</v>
      </c>
      <c r="W298">
        <v>18322</v>
      </c>
    </row>
    <row r="299" spans="1:23" ht="46.5">
      <c r="A299" s="145">
        <v>45691</v>
      </c>
      <c r="B299" s="146" t="s">
        <v>386</v>
      </c>
      <c r="C299" s="147" t="s">
        <v>384</v>
      </c>
      <c r="D299" s="148" t="s">
        <v>453</v>
      </c>
      <c r="E299" s="136" t="s">
        <v>450</v>
      </c>
      <c r="F299" s="124">
        <v>12297</v>
      </c>
      <c r="G299" s="137" t="s">
        <v>437</v>
      </c>
      <c r="H299" s="148" t="s">
        <v>431</v>
      </c>
      <c r="I299" s="147" t="s">
        <v>387</v>
      </c>
      <c r="J299" s="148" t="s">
        <v>432</v>
      </c>
      <c r="K299" s="147" t="s">
        <v>434</v>
      </c>
      <c r="M299" s="117">
        <v>45741</v>
      </c>
      <c r="N299">
        <v>17680</v>
      </c>
    </row>
    <row r="300" spans="1:23" ht="54">
      <c r="A300" s="145">
        <v>45692</v>
      </c>
      <c r="B300" s="146" t="s">
        <v>386</v>
      </c>
      <c r="C300" s="147" t="s">
        <v>441</v>
      </c>
      <c r="D300" s="148" t="s">
        <v>433</v>
      </c>
      <c r="E300" s="136" t="s">
        <v>452</v>
      </c>
      <c r="F300" s="124">
        <v>12244</v>
      </c>
      <c r="G300" s="137" t="s">
        <v>438</v>
      </c>
      <c r="H300" s="149" t="s">
        <v>673</v>
      </c>
      <c r="I300" s="150" t="s">
        <v>677</v>
      </c>
      <c r="J300" s="148" t="s">
        <v>432</v>
      </c>
      <c r="K300" s="147" t="s">
        <v>434</v>
      </c>
      <c r="M300" s="117">
        <v>45742</v>
      </c>
      <c r="N300">
        <v>17892</v>
      </c>
    </row>
    <row r="301" spans="1:23" ht="62">
      <c r="A301" s="145">
        <v>45692</v>
      </c>
      <c r="B301" s="146" t="s">
        <v>386</v>
      </c>
      <c r="C301" s="147" t="s">
        <v>384</v>
      </c>
      <c r="D301" s="148" t="s">
        <v>433</v>
      </c>
      <c r="E301" s="136" t="s">
        <v>722</v>
      </c>
      <c r="F301" s="124">
        <v>12243</v>
      </c>
      <c r="G301" s="137" t="s">
        <v>438</v>
      </c>
      <c r="H301" s="148" t="s">
        <v>431</v>
      </c>
      <c r="I301" s="147" t="s">
        <v>387</v>
      </c>
      <c r="J301" s="148" t="s">
        <v>432</v>
      </c>
      <c r="K301" s="147" t="s">
        <v>434</v>
      </c>
      <c r="M301" s="117">
        <v>45743</v>
      </c>
      <c r="N301">
        <v>18104</v>
      </c>
    </row>
    <row r="302" spans="1:23" ht="62">
      <c r="A302" s="145">
        <v>45692</v>
      </c>
      <c r="B302" s="146" t="s">
        <v>386</v>
      </c>
      <c r="C302" s="147" t="s">
        <v>384</v>
      </c>
      <c r="D302" s="148" t="s">
        <v>433</v>
      </c>
      <c r="E302" s="136" t="s">
        <v>720</v>
      </c>
      <c r="F302" s="124">
        <v>12297</v>
      </c>
      <c r="G302" s="137" t="s">
        <v>437</v>
      </c>
      <c r="H302" s="148" t="s">
        <v>431</v>
      </c>
      <c r="I302" s="147" t="s">
        <v>387</v>
      </c>
      <c r="J302" s="148" t="s">
        <v>432</v>
      </c>
      <c r="K302" s="147" t="s">
        <v>434</v>
      </c>
      <c r="M302" s="117">
        <v>45744</v>
      </c>
      <c r="N302">
        <v>18184</v>
      </c>
    </row>
    <row r="303" spans="1:23" ht="46.5">
      <c r="A303" s="145">
        <v>45692</v>
      </c>
      <c r="B303" s="146" t="s">
        <v>386</v>
      </c>
      <c r="C303" s="147" t="s">
        <v>384</v>
      </c>
      <c r="D303" s="148" t="s">
        <v>433</v>
      </c>
      <c r="E303" s="136" t="s">
        <v>450</v>
      </c>
      <c r="F303" s="124">
        <v>12299</v>
      </c>
      <c r="G303" s="137" t="s">
        <v>437</v>
      </c>
      <c r="H303" s="148" t="s">
        <v>431</v>
      </c>
      <c r="I303" s="147" t="s">
        <v>387</v>
      </c>
      <c r="J303" s="148" t="s">
        <v>432</v>
      </c>
      <c r="K303" s="147" t="s">
        <v>434</v>
      </c>
      <c r="M303" s="117">
        <v>45745</v>
      </c>
      <c r="N303">
        <v>18298</v>
      </c>
    </row>
    <row r="304" spans="1:23" ht="46.5">
      <c r="A304" s="145">
        <v>45692</v>
      </c>
      <c r="B304" s="146" t="s">
        <v>386</v>
      </c>
      <c r="C304" s="147" t="s">
        <v>384</v>
      </c>
      <c r="D304" s="148" t="s">
        <v>433</v>
      </c>
      <c r="E304" s="136" t="s">
        <v>451</v>
      </c>
      <c r="F304" s="124">
        <v>12244</v>
      </c>
      <c r="G304" s="137" t="s">
        <v>438</v>
      </c>
      <c r="H304" s="148" t="s">
        <v>431</v>
      </c>
      <c r="I304" s="147" t="s">
        <v>387</v>
      </c>
      <c r="J304" s="148" t="s">
        <v>432</v>
      </c>
      <c r="K304" s="147" t="s">
        <v>434</v>
      </c>
      <c r="M304" s="117">
        <v>45746</v>
      </c>
      <c r="N304">
        <v>18306</v>
      </c>
    </row>
    <row r="305" spans="1:14" ht="46.5">
      <c r="A305" s="145">
        <v>45692</v>
      </c>
      <c r="B305" s="146" t="s">
        <v>386</v>
      </c>
      <c r="C305" s="147" t="s">
        <v>384</v>
      </c>
      <c r="D305" s="148" t="s">
        <v>453</v>
      </c>
      <c r="E305" s="136" t="s">
        <v>450</v>
      </c>
      <c r="F305" s="124">
        <v>12245</v>
      </c>
      <c r="G305" s="137" t="s">
        <v>438</v>
      </c>
      <c r="H305" s="148" t="s">
        <v>431</v>
      </c>
      <c r="I305" s="147" t="s">
        <v>387</v>
      </c>
      <c r="J305" s="148" t="s">
        <v>432</v>
      </c>
      <c r="K305" s="147" t="s">
        <v>434</v>
      </c>
      <c r="M305" s="117">
        <v>45747</v>
      </c>
      <c r="N305">
        <v>18322</v>
      </c>
    </row>
    <row r="306" spans="1:14" ht="62">
      <c r="A306" s="145">
        <v>45693</v>
      </c>
      <c r="B306" s="146" t="s">
        <v>386</v>
      </c>
      <c r="C306" s="147" t="s">
        <v>384</v>
      </c>
      <c r="D306" s="148" t="s">
        <v>433</v>
      </c>
      <c r="E306" s="136" t="s">
        <v>722</v>
      </c>
      <c r="F306" s="124">
        <v>12244</v>
      </c>
      <c r="G306" s="137" t="s">
        <v>438</v>
      </c>
      <c r="H306" s="149" t="s">
        <v>673</v>
      </c>
      <c r="I306" s="150" t="s">
        <v>677</v>
      </c>
      <c r="J306" s="148" t="s">
        <v>432</v>
      </c>
      <c r="K306" s="147" t="s">
        <v>434</v>
      </c>
      <c r="M306" s="117" t="s">
        <v>508</v>
      </c>
      <c r="N306">
        <v>870845</v>
      </c>
    </row>
    <row r="307" spans="1:14" ht="62">
      <c r="A307" s="145">
        <v>45693</v>
      </c>
      <c r="B307" s="146" t="s">
        <v>386</v>
      </c>
      <c r="C307" s="147" t="s">
        <v>384</v>
      </c>
      <c r="D307" s="148" t="s">
        <v>433</v>
      </c>
      <c r="E307" s="136" t="s">
        <v>720</v>
      </c>
      <c r="F307" s="124">
        <v>12297</v>
      </c>
      <c r="G307" s="137" t="s">
        <v>437</v>
      </c>
      <c r="H307" s="148" t="s">
        <v>431</v>
      </c>
      <c r="I307" s="147" t="s">
        <v>387</v>
      </c>
      <c r="J307" s="148" t="s">
        <v>432</v>
      </c>
      <c r="K307" s="147" t="s">
        <v>434</v>
      </c>
    </row>
    <row r="308" spans="1:14" ht="46.5">
      <c r="A308" s="145">
        <v>45693</v>
      </c>
      <c r="B308" s="146" t="s">
        <v>386</v>
      </c>
      <c r="C308" s="147" t="s">
        <v>384</v>
      </c>
      <c r="D308" s="148" t="s">
        <v>453</v>
      </c>
      <c r="E308" s="136" t="s">
        <v>451</v>
      </c>
      <c r="F308" s="124">
        <v>12299</v>
      </c>
      <c r="G308" s="137" t="s">
        <v>437</v>
      </c>
      <c r="H308" s="148" t="s">
        <v>431</v>
      </c>
      <c r="I308" s="147" t="s">
        <v>387</v>
      </c>
      <c r="J308" s="148" t="s">
        <v>432</v>
      </c>
      <c r="K308" s="147" t="s">
        <v>434</v>
      </c>
    </row>
    <row r="309" spans="1:14" ht="46.5">
      <c r="A309" s="145">
        <v>45693</v>
      </c>
      <c r="B309" s="146" t="s">
        <v>386</v>
      </c>
      <c r="C309" s="147" t="s">
        <v>384</v>
      </c>
      <c r="D309" s="148" t="s">
        <v>453</v>
      </c>
      <c r="E309" s="136" t="s">
        <v>450</v>
      </c>
      <c r="F309" s="124">
        <v>12378</v>
      </c>
      <c r="G309" s="137" t="s">
        <v>438</v>
      </c>
      <c r="H309" s="148" t="s">
        <v>431</v>
      </c>
      <c r="I309" s="147" t="s">
        <v>387</v>
      </c>
      <c r="J309" s="148" t="s">
        <v>432</v>
      </c>
      <c r="K309" s="147" t="s">
        <v>434</v>
      </c>
    </row>
    <row r="310" spans="1:14" ht="46.5">
      <c r="A310" s="145">
        <v>45694</v>
      </c>
      <c r="B310" s="146" t="s">
        <v>386</v>
      </c>
      <c r="C310" s="147" t="s">
        <v>384</v>
      </c>
      <c r="D310" s="148" t="s">
        <v>453</v>
      </c>
      <c r="E310" s="136" t="s">
        <v>450</v>
      </c>
      <c r="F310" s="124">
        <v>12377</v>
      </c>
      <c r="G310" s="137" t="s">
        <v>438</v>
      </c>
      <c r="H310" s="148" t="s">
        <v>431</v>
      </c>
      <c r="I310" s="147" t="s">
        <v>387</v>
      </c>
      <c r="J310" s="148" t="s">
        <v>432</v>
      </c>
      <c r="K310" s="147" t="s">
        <v>434</v>
      </c>
    </row>
    <row r="311" spans="1:14" ht="33">
      <c r="A311" s="145">
        <v>45694</v>
      </c>
      <c r="B311" s="146" t="s">
        <v>386</v>
      </c>
      <c r="C311" s="147" t="s">
        <v>441</v>
      </c>
      <c r="D311" s="148" t="s">
        <v>433</v>
      </c>
      <c r="E311" s="136" t="s">
        <v>452</v>
      </c>
      <c r="F311" s="124">
        <v>12378</v>
      </c>
      <c r="G311" s="137" t="s">
        <v>438</v>
      </c>
      <c r="H311" s="148" t="s">
        <v>431</v>
      </c>
      <c r="I311" s="147" t="s">
        <v>387</v>
      </c>
      <c r="J311" s="148" t="s">
        <v>432</v>
      </c>
      <c r="K311" s="147" t="s">
        <v>434</v>
      </c>
    </row>
    <row r="312" spans="1:14" ht="46.5">
      <c r="A312" s="145">
        <v>45694</v>
      </c>
      <c r="B312" s="146" t="s">
        <v>386</v>
      </c>
      <c r="C312" s="147" t="s">
        <v>384</v>
      </c>
      <c r="D312" s="148" t="s">
        <v>433</v>
      </c>
      <c r="E312" s="136" t="s">
        <v>451</v>
      </c>
      <c r="F312" s="124">
        <v>12375</v>
      </c>
      <c r="G312" s="137" t="s">
        <v>438</v>
      </c>
      <c r="H312" s="148" t="s">
        <v>431</v>
      </c>
      <c r="I312" s="147" t="s">
        <v>387</v>
      </c>
      <c r="J312" s="148" t="s">
        <v>432</v>
      </c>
      <c r="K312" s="147" t="s">
        <v>434</v>
      </c>
    </row>
    <row r="313" spans="1:14" ht="46.5">
      <c r="A313" s="145">
        <v>45694</v>
      </c>
      <c r="B313" s="146" t="s">
        <v>386</v>
      </c>
      <c r="C313" s="147" t="s">
        <v>384</v>
      </c>
      <c r="D313" s="148" t="s">
        <v>433</v>
      </c>
      <c r="E313" s="136" t="s">
        <v>450</v>
      </c>
      <c r="F313" s="124">
        <v>12378</v>
      </c>
      <c r="G313" s="137" t="s">
        <v>438</v>
      </c>
      <c r="H313" s="148" t="s">
        <v>431</v>
      </c>
      <c r="I313" s="147" t="s">
        <v>387</v>
      </c>
      <c r="J313" s="148" t="s">
        <v>432</v>
      </c>
      <c r="K313" s="147" t="s">
        <v>434</v>
      </c>
    </row>
    <row r="314" spans="1:14" ht="62">
      <c r="A314" s="145">
        <v>45694</v>
      </c>
      <c r="B314" s="146" t="s">
        <v>386</v>
      </c>
      <c r="C314" s="147" t="s">
        <v>384</v>
      </c>
      <c r="D314" s="148" t="s">
        <v>433</v>
      </c>
      <c r="E314" s="136" t="s">
        <v>720</v>
      </c>
      <c r="F314" s="124">
        <v>12377</v>
      </c>
      <c r="G314" s="137" t="s">
        <v>438</v>
      </c>
      <c r="H314" s="148" t="s">
        <v>431</v>
      </c>
      <c r="I314" s="147" t="s">
        <v>387</v>
      </c>
      <c r="J314" s="148" t="s">
        <v>432</v>
      </c>
      <c r="K314" s="147" t="s">
        <v>434</v>
      </c>
    </row>
    <row r="315" spans="1:14" ht="62">
      <c r="A315" s="145">
        <v>45694</v>
      </c>
      <c r="B315" s="146" t="s">
        <v>386</v>
      </c>
      <c r="C315" s="147" t="s">
        <v>384</v>
      </c>
      <c r="D315" s="148" t="s">
        <v>433</v>
      </c>
      <c r="E315" s="136" t="s">
        <v>722</v>
      </c>
      <c r="F315" s="124">
        <v>12299</v>
      </c>
      <c r="G315" s="137" t="s">
        <v>437</v>
      </c>
      <c r="H315" s="148" t="s">
        <v>431</v>
      </c>
      <c r="I315" s="147" t="s">
        <v>387</v>
      </c>
      <c r="J315" s="148" t="s">
        <v>432</v>
      </c>
      <c r="K315" s="147" t="s">
        <v>434</v>
      </c>
    </row>
    <row r="316" spans="1:14" ht="77.5">
      <c r="A316" s="145">
        <v>45695</v>
      </c>
      <c r="B316" s="146" t="s">
        <v>386</v>
      </c>
      <c r="C316" s="147" t="s">
        <v>384</v>
      </c>
      <c r="D316" s="148" t="s">
        <v>433</v>
      </c>
      <c r="E316" s="136" t="s">
        <v>716</v>
      </c>
      <c r="F316" s="124">
        <v>12297</v>
      </c>
      <c r="G316" s="137" t="s">
        <v>437</v>
      </c>
      <c r="H316" s="148" t="s">
        <v>431</v>
      </c>
      <c r="I316" s="147" t="s">
        <v>387</v>
      </c>
      <c r="J316" s="148" t="s">
        <v>432</v>
      </c>
      <c r="K316" s="147" t="s">
        <v>434</v>
      </c>
    </row>
    <row r="317" spans="1:14" ht="46.5">
      <c r="A317" s="145">
        <v>45696</v>
      </c>
      <c r="B317" s="146" t="s">
        <v>386</v>
      </c>
      <c r="C317" s="147" t="s">
        <v>384</v>
      </c>
      <c r="D317" s="148" t="s">
        <v>453</v>
      </c>
      <c r="E317" s="136" t="s">
        <v>450</v>
      </c>
      <c r="F317" s="124">
        <v>12380</v>
      </c>
      <c r="G317" s="137" t="s">
        <v>437</v>
      </c>
      <c r="H317" s="148" t="s">
        <v>431</v>
      </c>
      <c r="I317" s="147" t="s">
        <v>387</v>
      </c>
      <c r="J317" s="148" t="s">
        <v>432</v>
      </c>
      <c r="K317" s="147" t="s">
        <v>434</v>
      </c>
    </row>
    <row r="318" spans="1:14" ht="77.5">
      <c r="A318" s="145">
        <v>45696</v>
      </c>
      <c r="B318" s="146" t="s">
        <v>386</v>
      </c>
      <c r="C318" s="147" t="s">
        <v>384</v>
      </c>
      <c r="D318" s="148" t="s">
        <v>433</v>
      </c>
      <c r="E318" s="136" t="s">
        <v>716</v>
      </c>
      <c r="F318" s="124">
        <v>12377</v>
      </c>
      <c r="G318" s="137" t="s">
        <v>438</v>
      </c>
      <c r="H318" s="148" t="s">
        <v>431</v>
      </c>
      <c r="I318" s="147" t="s">
        <v>387</v>
      </c>
      <c r="J318" s="148" t="s">
        <v>432</v>
      </c>
      <c r="K318" s="147" t="s">
        <v>434</v>
      </c>
    </row>
    <row r="319" spans="1:14" ht="33">
      <c r="A319" s="145">
        <v>45696</v>
      </c>
      <c r="B319" s="146" t="s">
        <v>386</v>
      </c>
      <c r="C319" s="147" t="s">
        <v>441</v>
      </c>
      <c r="D319" s="148" t="s">
        <v>433</v>
      </c>
      <c r="E319" s="136" t="s">
        <v>452</v>
      </c>
      <c r="F319" s="124">
        <v>12380</v>
      </c>
      <c r="G319" s="137" t="s">
        <v>437</v>
      </c>
      <c r="H319" s="148" t="s">
        <v>431</v>
      </c>
      <c r="I319" s="147" t="s">
        <v>387</v>
      </c>
      <c r="J319" s="148" t="s">
        <v>432</v>
      </c>
      <c r="K319" s="147" t="s">
        <v>434</v>
      </c>
    </row>
    <row r="320" spans="1:14" ht="46.5">
      <c r="A320" s="145">
        <v>45696</v>
      </c>
      <c r="B320" s="146" t="s">
        <v>386</v>
      </c>
      <c r="C320" s="147" t="s">
        <v>384</v>
      </c>
      <c r="D320" s="148" t="s">
        <v>433</v>
      </c>
      <c r="E320" s="136" t="s">
        <v>451</v>
      </c>
      <c r="F320" s="124">
        <v>12375</v>
      </c>
      <c r="G320" s="137" t="s">
        <v>438</v>
      </c>
      <c r="H320" s="148" t="s">
        <v>431</v>
      </c>
      <c r="I320" s="147" t="s">
        <v>387</v>
      </c>
      <c r="J320" s="148" t="s">
        <v>432</v>
      </c>
      <c r="K320" s="147" t="s">
        <v>434</v>
      </c>
    </row>
    <row r="321" spans="1:11" ht="46.5">
      <c r="A321" s="145">
        <v>45696</v>
      </c>
      <c r="B321" s="146" t="s">
        <v>386</v>
      </c>
      <c r="C321" s="147" t="s">
        <v>384</v>
      </c>
      <c r="D321" s="148" t="s">
        <v>433</v>
      </c>
      <c r="E321" s="136" t="s">
        <v>450</v>
      </c>
      <c r="F321" s="124">
        <v>12378</v>
      </c>
      <c r="G321" s="137" t="s">
        <v>438</v>
      </c>
      <c r="H321" s="148" t="s">
        <v>431</v>
      </c>
      <c r="I321" s="147" t="s">
        <v>387</v>
      </c>
      <c r="J321" s="148" t="s">
        <v>432</v>
      </c>
      <c r="K321" s="147" t="s">
        <v>434</v>
      </c>
    </row>
    <row r="322" spans="1:11" ht="33">
      <c r="A322" s="145">
        <v>45697</v>
      </c>
      <c r="B322" s="146" t="s">
        <v>386</v>
      </c>
      <c r="C322" s="147" t="s">
        <v>441</v>
      </c>
      <c r="D322" s="148" t="s">
        <v>433</v>
      </c>
      <c r="E322" s="136" t="s">
        <v>452</v>
      </c>
      <c r="F322" s="124">
        <v>12377</v>
      </c>
      <c r="G322" s="137" t="s">
        <v>438</v>
      </c>
      <c r="H322" s="148" t="s">
        <v>431</v>
      </c>
      <c r="I322" s="147" t="s">
        <v>387</v>
      </c>
      <c r="J322" s="148" t="s">
        <v>432</v>
      </c>
      <c r="K322" s="147" t="s">
        <v>434</v>
      </c>
    </row>
    <row r="323" spans="1:11" ht="46.5">
      <c r="A323" s="145">
        <v>45697</v>
      </c>
      <c r="B323" s="146" t="s">
        <v>386</v>
      </c>
      <c r="C323" s="147" t="s">
        <v>384</v>
      </c>
      <c r="D323" s="148" t="s">
        <v>433</v>
      </c>
      <c r="E323" s="136" t="s">
        <v>450</v>
      </c>
      <c r="F323" s="124">
        <v>12375</v>
      </c>
      <c r="G323" s="137" t="s">
        <v>438</v>
      </c>
      <c r="H323" s="148" t="s">
        <v>431</v>
      </c>
      <c r="I323" s="147" t="s">
        <v>387</v>
      </c>
      <c r="J323" s="148" t="s">
        <v>432</v>
      </c>
      <c r="K323" s="147" t="s">
        <v>434</v>
      </c>
    </row>
    <row r="324" spans="1:11" ht="46.5">
      <c r="A324" s="145">
        <v>45697</v>
      </c>
      <c r="B324" s="146" t="s">
        <v>386</v>
      </c>
      <c r="C324" s="147" t="s">
        <v>384</v>
      </c>
      <c r="D324" s="148" t="s">
        <v>433</v>
      </c>
      <c r="E324" s="136" t="s">
        <v>451</v>
      </c>
      <c r="F324" s="124">
        <v>12377</v>
      </c>
      <c r="G324" s="137" t="s">
        <v>438</v>
      </c>
      <c r="H324" s="148" t="s">
        <v>431</v>
      </c>
      <c r="I324" s="147" t="s">
        <v>387</v>
      </c>
      <c r="J324" s="148" t="s">
        <v>432</v>
      </c>
      <c r="K324" s="147" t="s">
        <v>434</v>
      </c>
    </row>
    <row r="325" spans="1:11" ht="46.5">
      <c r="A325" s="145">
        <v>45697</v>
      </c>
      <c r="B325" s="146" t="s">
        <v>386</v>
      </c>
      <c r="C325" s="147" t="s">
        <v>384</v>
      </c>
      <c r="D325" s="148" t="s">
        <v>453</v>
      </c>
      <c r="E325" s="136" t="s">
        <v>450</v>
      </c>
      <c r="F325" s="124">
        <v>12378</v>
      </c>
      <c r="G325" s="137" t="s">
        <v>438</v>
      </c>
      <c r="H325" s="148" t="s">
        <v>431</v>
      </c>
      <c r="I325" s="147" t="s">
        <v>387</v>
      </c>
      <c r="J325" s="148" t="s">
        <v>432</v>
      </c>
      <c r="K325" s="147" t="s">
        <v>434</v>
      </c>
    </row>
    <row r="326" spans="1:11" ht="46.5">
      <c r="A326" s="145">
        <v>45698</v>
      </c>
      <c r="B326" s="146" t="s">
        <v>386</v>
      </c>
      <c r="C326" s="147" t="s">
        <v>384</v>
      </c>
      <c r="D326" s="148" t="s">
        <v>433</v>
      </c>
      <c r="E326" s="136" t="s">
        <v>450</v>
      </c>
      <c r="F326" s="124">
        <v>12377</v>
      </c>
      <c r="G326" s="137" t="s">
        <v>438</v>
      </c>
      <c r="H326" s="148" t="s">
        <v>431</v>
      </c>
      <c r="I326" s="147" t="s">
        <v>387</v>
      </c>
      <c r="J326" s="148" t="s">
        <v>432</v>
      </c>
      <c r="K326" s="147" t="s">
        <v>434</v>
      </c>
    </row>
    <row r="327" spans="1:11" ht="46.5">
      <c r="A327" s="145">
        <v>45698</v>
      </c>
      <c r="B327" s="146" t="s">
        <v>386</v>
      </c>
      <c r="C327" s="147" t="s">
        <v>384</v>
      </c>
      <c r="D327" s="148" t="s">
        <v>433</v>
      </c>
      <c r="E327" s="136" t="s">
        <v>451</v>
      </c>
      <c r="F327" s="124">
        <v>12377</v>
      </c>
      <c r="G327" s="137" t="s">
        <v>438</v>
      </c>
      <c r="H327" s="148" t="s">
        <v>431</v>
      </c>
      <c r="I327" s="147" t="s">
        <v>387</v>
      </c>
      <c r="J327" s="148" t="s">
        <v>432</v>
      </c>
      <c r="K327" s="147" t="s">
        <v>434</v>
      </c>
    </row>
    <row r="328" spans="1:11" ht="33">
      <c r="A328" s="145">
        <v>45698</v>
      </c>
      <c r="B328" s="146" t="s">
        <v>386</v>
      </c>
      <c r="C328" s="147" t="s">
        <v>441</v>
      </c>
      <c r="D328" s="148" t="s">
        <v>433</v>
      </c>
      <c r="E328" s="136" t="s">
        <v>452</v>
      </c>
      <c r="F328" s="124">
        <v>12378</v>
      </c>
      <c r="G328" s="137" t="s">
        <v>438</v>
      </c>
      <c r="H328" s="148" t="s">
        <v>431</v>
      </c>
      <c r="I328" s="147" t="s">
        <v>387</v>
      </c>
      <c r="J328" s="148" t="s">
        <v>432</v>
      </c>
      <c r="K328" s="147" t="s">
        <v>434</v>
      </c>
    </row>
    <row r="329" spans="1:11" ht="46.5">
      <c r="A329" s="145">
        <v>45698</v>
      </c>
      <c r="B329" s="146" t="s">
        <v>386</v>
      </c>
      <c r="C329" s="147" t="s">
        <v>384</v>
      </c>
      <c r="D329" s="148" t="s">
        <v>433</v>
      </c>
      <c r="E329" s="136" t="s">
        <v>730</v>
      </c>
      <c r="F329" s="124">
        <v>12375</v>
      </c>
      <c r="G329" s="137" t="s">
        <v>438</v>
      </c>
      <c r="H329" s="148" t="s">
        <v>431</v>
      </c>
      <c r="I329" s="147" t="s">
        <v>387</v>
      </c>
      <c r="J329" s="148" t="s">
        <v>432</v>
      </c>
      <c r="K329" s="147" t="s">
        <v>434</v>
      </c>
    </row>
    <row r="330" spans="1:11" ht="62">
      <c r="A330" s="145">
        <v>45698</v>
      </c>
      <c r="B330" s="146" t="s">
        <v>386</v>
      </c>
      <c r="C330" s="147" t="s">
        <v>384</v>
      </c>
      <c r="D330" s="148" t="s">
        <v>433</v>
      </c>
      <c r="E330" s="136" t="s">
        <v>734</v>
      </c>
      <c r="F330" s="124">
        <v>12525</v>
      </c>
      <c r="G330" s="137" t="s">
        <v>437</v>
      </c>
      <c r="H330" s="148" t="s">
        <v>431</v>
      </c>
      <c r="I330" s="147" t="s">
        <v>387</v>
      </c>
      <c r="J330" s="148" t="s">
        <v>432</v>
      </c>
      <c r="K330" s="147" t="s">
        <v>434</v>
      </c>
    </row>
    <row r="331" spans="1:11" ht="46.5">
      <c r="A331" s="145">
        <v>45698</v>
      </c>
      <c r="B331" s="146" t="s">
        <v>386</v>
      </c>
      <c r="C331" s="147" t="s">
        <v>384</v>
      </c>
      <c r="D331" s="148" t="s">
        <v>453</v>
      </c>
      <c r="E331" s="136" t="s">
        <v>450</v>
      </c>
      <c r="F331" s="124">
        <v>12451</v>
      </c>
      <c r="G331" s="137" t="s">
        <v>437</v>
      </c>
      <c r="H331" s="148" t="s">
        <v>431</v>
      </c>
      <c r="I331" s="147" t="s">
        <v>387</v>
      </c>
      <c r="J331" s="148" t="s">
        <v>432</v>
      </c>
      <c r="K331" s="147" t="s">
        <v>434</v>
      </c>
    </row>
    <row r="332" spans="1:11" ht="62">
      <c r="A332" s="145">
        <v>45699</v>
      </c>
      <c r="B332" s="146" t="s">
        <v>386</v>
      </c>
      <c r="C332" s="147" t="s">
        <v>384</v>
      </c>
      <c r="D332" s="148" t="s">
        <v>433</v>
      </c>
      <c r="E332" s="136" t="s">
        <v>734</v>
      </c>
      <c r="F332" s="124">
        <v>12377</v>
      </c>
      <c r="G332" s="137" t="s">
        <v>438</v>
      </c>
      <c r="H332" s="148" t="s">
        <v>431</v>
      </c>
      <c r="I332" s="147" t="s">
        <v>387</v>
      </c>
      <c r="J332" s="148" t="s">
        <v>432</v>
      </c>
      <c r="K332" s="147" t="s">
        <v>434</v>
      </c>
    </row>
    <row r="333" spans="1:11" ht="46.5">
      <c r="A333" s="145">
        <v>45699</v>
      </c>
      <c r="B333" s="146" t="s">
        <v>386</v>
      </c>
      <c r="C333" s="147" t="s">
        <v>384</v>
      </c>
      <c r="D333" s="148" t="s">
        <v>433</v>
      </c>
      <c r="E333" s="136" t="s">
        <v>730</v>
      </c>
      <c r="F333" s="124">
        <v>12451</v>
      </c>
      <c r="G333" s="137" t="s">
        <v>437</v>
      </c>
      <c r="H333" s="148" t="s">
        <v>431</v>
      </c>
      <c r="I333" s="147" t="s">
        <v>387</v>
      </c>
      <c r="J333" s="148" t="s">
        <v>432</v>
      </c>
      <c r="K333" s="147" t="s">
        <v>434</v>
      </c>
    </row>
    <row r="334" spans="1:11" ht="46.5">
      <c r="A334" s="145">
        <v>45699</v>
      </c>
      <c r="B334" s="146" t="s">
        <v>386</v>
      </c>
      <c r="C334" s="147" t="s">
        <v>384</v>
      </c>
      <c r="D334" s="148" t="s">
        <v>433</v>
      </c>
      <c r="E334" s="136" t="s">
        <v>451</v>
      </c>
      <c r="F334" s="124">
        <v>12525</v>
      </c>
      <c r="G334" s="137" t="s">
        <v>437</v>
      </c>
      <c r="H334" s="148" t="s">
        <v>431</v>
      </c>
      <c r="I334" s="147" t="s">
        <v>387</v>
      </c>
      <c r="J334" s="148" t="s">
        <v>432</v>
      </c>
      <c r="K334" s="147" t="s">
        <v>434</v>
      </c>
    </row>
    <row r="335" spans="1:11" ht="46.5">
      <c r="A335" s="145">
        <v>45699</v>
      </c>
      <c r="B335" s="146" t="s">
        <v>386</v>
      </c>
      <c r="C335" s="147" t="s">
        <v>384</v>
      </c>
      <c r="D335" s="148" t="s">
        <v>453</v>
      </c>
      <c r="E335" s="136" t="s">
        <v>450</v>
      </c>
      <c r="F335" s="124">
        <v>12378</v>
      </c>
      <c r="G335" s="137" t="s">
        <v>438</v>
      </c>
      <c r="H335" s="148" t="s">
        <v>431</v>
      </c>
      <c r="I335" s="147" t="s">
        <v>387</v>
      </c>
      <c r="J335" s="148" t="s">
        <v>432</v>
      </c>
      <c r="K335" s="147" t="s">
        <v>434</v>
      </c>
    </row>
    <row r="336" spans="1:11" ht="33">
      <c r="A336" s="145">
        <v>45699</v>
      </c>
      <c r="B336" s="146" t="s">
        <v>386</v>
      </c>
      <c r="C336" s="147" t="s">
        <v>441</v>
      </c>
      <c r="D336" s="148" t="s">
        <v>433</v>
      </c>
      <c r="E336" s="136" t="s">
        <v>452</v>
      </c>
      <c r="F336" s="124">
        <v>12377</v>
      </c>
      <c r="G336" s="137" t="s">
        <v>438</v>
      </c>
      <c r="H336" s="148" t="s">
        <v>431</v>
      </c>
      <c r="I336" s="147" t="s">
        <v>387</v>
      </c>
      <c r="J336" s="148" t="s">
        <v>432</v>
      </c>
      <c r="K336" s="147" t="s">
        <v>434</v>
      </c>
    </row>
    <row r="337" spans="1:11" ht="46.5">
      <c r="A337" s="145">
        <v>45699</v>
      </c>
      <c r="B337" s="146" t="s">
        <v>386</v>
      </c>
      <c r="C337" s="147" t="s">
        <v>384</v>
      </c>
      <c r="D337" s="148" t="s">
        <v>453</v>
      </c>
      <c r="E337" s="136" t="s">
        <v>450</v>
      </c>
      <c r="F337" s="124">
        <v>12375</v>
      </c>
      <c r="G337" s="137" t="s">
        <v>438</v>
      </c>
      <c r="H337" s="148" t="s">
        <v>431</v>
      </c>
      <c r="I337" s="147" t="s">
        <v>387</v>
      </c>
      <c r="J337" s="148" t="s">
        <v>432</v>
      </c>
      <c r="K337" s="147" t="s">
        <v>434</v>
      </c>
    </row>
    <row r="338" spans="1:11" ht="62">
      <c r="A338" s="145">
        <v>45700</v>
      </c>
      <c r="B338" s="146" t="s">
        <v>386</v>
      </c>
      <c r="C338" s="147" t="s">
        <v>384</v>
      </c>
      <c r="D338" s="148" t="s">
        <v>433</v>
      </c>
      <c r="E338" s="136" t="s">
        <v>734</v>
      </c>
      <c r="F338" s="124">
        <v>12377</v>
      </c>
      <c r="G338" s="137" t="s">
        <v>438</v>
      </c>
      <c r="H338" s="148" t="s">
        <v>431</v>
      </c>
      <c r="I338" s="147" t="s">
        <v>387</v>
      </c>
      <c r="J338" s="148" t="s">
        <v>432</v>
      </c>
      <c r="K338" s="147" t="s">
        <v>434</v>
      </c>
    </row>
    <row r="339" spans="1:11" ht="46.5">
      <c r="A339" s="145">
        <v>45700</v>
      </c>
      <c r="B339" s="146" t="s">
        <v>386</v>
      </c>
      <c r="C339" s="147" t="s">
        <v>384</v>
      </c>
      <c r="D339" s="148" t="s">
        <v>433</v>
      </c>
      <c r="E339" s="136" t="s">
        <v>730</v>
      </c>
      <c r="F339" s="124">
        <v>12451</v>
      </c>
      <c r="G339" s="137" t="s">
        <v>437</v>
      </c>
      <c r="H339" s="148" t="s">
        <v>431</v>
      </c>
      <c r="I339" s="147" t="s">
        <v>387</v>
      </c>
      <c r="J339" s="148" t="s">
        <v>432</v>
      </c>
      <c r="K339" s="147" t="s">
        <v>434</v>
      </c>
    </row>
    <row r="340" spans="1:11" ht="33">
      <c r="A340" s="145">
        <v>45700</v>
      </c>
      <c r="B340" s="146" t="s">
        <v>386</v>
      </c>
      <c r="C340" s="147" t="s">
        <v>441</v>
      </c>
      <c r="D340" s="148" t="s">
        <v>433</v>
      </c>
      <c r="E340" s="136" t="s">
        <v>452</v>
      </c>
      <c r="F340" s="124">
        <v>12525</v>
      </c>
      <c r="G340" s="137" t="s">
        <v>437</v>
      </c>
      <c r="H340" s="148" t="s">
        <v>431</v>
      </c>
      <c r="I340" s="147" t="s">
        <v>387</v>
      </c>
      <c r="J340" s="148" t="s">
        <v>432</v>
      </c>
      <c r="K340" s="147" t="s">
        <v>434</v>
      </c>
    </row>
    <row r="341" spans="1:11" ht="46.5">
      <c r="A341" s="145">
        <v>45700</v>
      </c>
      <c r="B341" s="146" t="s">
        <v>386</v>
      </c>
      <c r="C341" s="147" t="s">
        <v>384</v>
      </c>
      <c r="D341" s="148" t="s">
        <v>453</v>
      </c>
      <c r="E341" s="136" t="s">
        <v>450</v>
      </c>
      <c r="F341" s="124">
        <v>12375</v>
      </c>
      <c r="G341" s="137" t="s">
        <v>438</v>
      </c>
      <c r="H341" s="148" t="s">
        <v>431</v>
      </c>
      <c r="I341" s="147" t="s">
        <v>387</v>
      </c>
      <c r="J341" s="148" t="s">
        <v>432</v>
      </c>
      <c r="K341" s="147" t="s">
        <v>434</v>
      </c>
    </row>
    <row r="342" spans="1:11" ht="46.5">
      <c r="A342" s="145">
        <v>45701</v>
      </c>
      <c r="B342" s="146" t="s">
        <v>386</v>
      </c>
      <c r="C342" s="147" t="s">
        <v>384</v>
      </c>
      <c r="D342" s="148" t="s">
        <v>433</v>
      </c>
      <c r="E342" s="136" t="s">
        <v>450</v>
      </c>
      <c r="F342" s="124">
        <v>12602</v>
      </c>
      <c r="G342" s="137" t="s">
        <v>438</v>
      </c>
      <c r="H342" s="148" t="s">
        <v>431</v>
      </c>
      <c r="I342" s="147" t="s">
        <v>387</v>
      </c>
      <c r="J342" s="148" t="s">
        <v>432</v>
      </c>
      <c r="K342" s="147" t="s">
        <v>434</v>
      </c>
    </row>
    <row r="343" spans="1:11" ht="33">
      <c r="A343" s="145">
        <v>45701</v>
      </c>
      <c r="B343" s="146" t="s">
        <v>386</v>
      </c>
      <c r="C343" s="147" t="s">
        <v>441</v>
      </c>
      <c r="D343" s="148" t="s">
        <v>433</v>
      </c>
      <c r="E343" s="136" t="s">
        <v>452</v>
      </c>
      <c r="F343" s="124">
        <v>12635</v>
      </c>
      <c r="G343" s="137" t="s">
        <v>438</v>
      </c>
      <c r="H343" s="148" t="s">
        <v>431</v>
      </c>
      <c r="I343" s="147" t="s">
        <v>387</v>
      </c>
      <c r="J343" s="148" t="s">
        <v>432</v>
      </c>
      <c r="K343" s="147" t="s">
        <v>434</v>
      </c>
    </row>
    <row r="344" spans="1:11" ht="46.5">
      <c r="A344" s="145">
        <v>45701</v>
      </c>
      <c r="B344" s="146" t="s">
        <v>386</v>
      </c>
      <c r="C344" s="147" t="s">
        <v>384</v>
      </c>
      <c r="D344" s="148" t="s">
        <v>433</v>
      </c>
      <c r="E344" s="136" t="s">
        <v>938</v>
      </c>
      <c r="F344" s="124">
        <v>12598</v>
      </c>
      <c r="G344" s="137" t="s">
        <v>438</v>
      </c>
      <c r="H344" s="148" t="s">
        <v>431</v>
      </c>
      <c r="I344" s="147" t="s">
        <v>387</v>
      </c>
      <c r="J344" s="148" t="s">
        <v>432</v>
      </c>
      <c r="K344" s="147" t="s">
        <v>434</v>
      </c>
    </row>
    <row r="345" spans="1:11" ht="46.5">
      <c r="A345" s="145">
        <v>45701</v>
      </c>
      <c r="B345" s="146" t="s">
        <v>386</v>
      </c>
      <c r="C345" s="147" t="s">
        <v>384</v>
      </c>
      <c r="D345" s="148" t="s">
        <v>433</v>
      </c>
      <c r="E345" s="136" t="s">
        <v>451</v>
      </c>
      <c r="F345" s="124">
        <v>12903</v>
      </c>
      <c r="G345" s="137" t="s">
        <v>437</v>
      </c>
      <c r="H345" s="148" t="s">
        <v>431</v>
      </c>
      <c r="I345" s="147" t="s">
        <v>387</v>
      </c>
      <c r="J345" s="148" t="s">
        <v>432</v>
      </c>
      <c r="K345" s="147" t="s">
        <v>434</v>
      </c>
    </row>
    <row r="346" spans="1:11" ht="46.5">
      <c r="A346" s="145">
        <v>45701</v>
      </c>
      <c r="B346" s="146" t="s">
        <v>386</v>
      </c>
      <c r="C346" s="147" t="s">
        <v>384</v>
      </c>
      <c r="D346" s="148" t="s">
        <v>433</v>
      </c>
      <c r="E346" s="136" t="s">
        <v>753</v>
      </c>
      <c r="F346" s="124">
        <v>12600</v>
      </c>
      <c r="G346" s="137" t="s">
        <v>438</v>
      </c>
      <c r="H346" s="148" t="s">
        <v>431</v>
      </c>
      <c r="I346" s="147" t="s">
        <v>387</v>
      </c>
      <c r="J346" s="148" t="s">
        <v>432</v>
      </c>
      <c r="K346" s="147" t="s">
        <v>434</v>
      </c>
    </row>
    <row r="347" spans="1:11" ht="77.5">
      <c r="A347" s="145">
        <v>45701</v>
      </c>
      <c r="B347" s="146" t="s">
        <v>386</v>
      </c>
      <c r="C347" s="147" t="s">
        <v>441</v>
      </c>
      <c r="D347" s="148" t="s">
        <v>433</v>
      </c>
      <c r="E347" s="136" t="s">
        <v>716</v>
      </c>
      <c r="F347" s="124">
        <v>12904</v>
      </c>
      <c r="G347" s="137" t="s">
        <v>437</v>
      </c>
      <c r="H347" s="148" t="s">
        <v>431</v>
      </c>
      <c r="I347" s="147" t="s">
        <v>387</v>
      </c>
      <c r="J347" s="148" t="s">
        <v>432</v>
      </c>
      <c r="K347" s="147" t="s">
        <v>434</v>
      </c>
    </row>
    <row r="348" spans="1:11" ht="46.5">
      <c r="A348" s="145">
        <v>45701</v>
      </c>
      <c r="B348" s="146" t="s">
        <v>386</v>
      </c>
      <c r="C348" s="147" t="s">
        <v>384</v>
      </c>
      <c r="D348" s="148" t="s">
        <v>453</v>
      </c>
      <c r="E348" s="136" t="s">
        <v>450</v>
      </c>
      <c r="F348" s="124">
        <v>12905</v>
      </c>
      <c r="G348" s="137" t="s">
        <v>437</v>
      </c>
      <c r="H348" s="148" t="s">
        <v>431</v>
      </c>
      <c r="I348" s="147" t="s">
        <v>387</v>
      </c>
      <c r="J348" s="148" t="s">
        <v>432</v>
      </c>
      <c r="K348" s="147" t="s">
        <v>434</v>
      </c>
    </row>
    <row r="349" spans="1:11" ht="46.5">
      <c r="A349" s="145">
        <v>45703</v>
      </c>
      <c r="B349" s="146" t="s">
        <v>386</v>
      </c>
      <c r="C349" s="147" t="s">
        <v>384</v>
      </c>
      <c r="D349" s="148" t="s">
        <v>433</v>
      </c>
      <c r="E349" s="136" t="s">
        <v>451</v>
      </c>
      <c r="F349" s="124">
        <v>12635</v>
      </c>
      <c r="G349" s="137" t="s">
        <v>438</v>
      </c>
      <c r="H349" s="148" t="s">
        <v>431</v>
      </c>
      <c r="I349" s="147" t="s">
        <v>387</v>
      </c>
      <c r="J349" s="148" t="s">
        <v>432</v>
      </c>
      <c r="K349" s="147" t="s">
        <v>434</v>
      </c>
    </row>
    <row r="350" spans="1:11" ht="46.5">
      <c r="A350" s="145">
        <v>45703</v>
      </c>
      <c r="B350" s="146" t="s">
        <v>386</v>
      </c>
      <c r="C350" s="147" t="s">
        <v>384</v>
      </c>
      <c r="D350" s="148" t="s">
        <v>433</v>
      </c>
      <c r="E350" s="136" t="s">
        <v>450</v>
      </c>
      <c r="F350" s="124">
        <v>12600</v>
      </c>
      <c r="G350" s="137" t="s">
        <v>438</v>
      </c>
      <c r="H350" s="148" t="s">
        <v>431</v>
      </c>
      <c r="I350" s="147" t="s">
        <v>387</v>
      </c>
      <c r="J350" s="148" t="s">
        <v>432</v>
      </c>
      <c r="K350" s="147" t="s">
        <v>434</v>
      </c>
    </row>
    <row r="351" spans="1:11" ht="33">
      <c r="A351" s="145">
        <v>45703</v>
      </c>
      <c r="B351" s="146" t="s">
        <v>386</v>
      </c>
      <c r="C351" s="147" t="s">
        <v>441</v>
      </c>
      <c r="D351" s="148" t="s">
        <v>433</v>
      </c>
      <c r="E351" s="136" t="s">
        <v>452</v>
      </c>
      <c r="F351" s="124">
        <v>12635</v>
      </c>
      <c r="G351" s="137" t="s">
        <v>438</v>
      </c>
      <c r="H351" s="148" t="s">
        <v>431</v>
      </c>
      <c r="I351" s="147" t="s">
        <v>387</v>
      </c>
      <c r="J351" s="148" t="s">
        <v>432</v>
      </c>
      <c r="K351" s="147" t="s">
        <v>434</v>
      </c>
    </row>
    <row r="352" spans="1:11" ht="46.5">
      <c r="A352" s="145">
        <v>45703</v>
      </c>
      <c r="B352" s="146" t="s">
        <v>386</v>
      </c>
      <c r="C352" s="147" t="s">
        <v>384</v>
      </c>
      <c r="D352" s="148" t="s">
        <v>453</v>
      </c>
      <c r="E352" s="136" t="s">
        <v>450</v>
      </c>
      <c r="F352" s="124">
        <v>12598</v>
      </c>
      <c r="G352" s="137" t="s">
        <v>438</v>
      </c>
      <c r="H352" s="148" t="s">
        <v>431</v>
      </c>
      <c r="I352" s="147" t="s">
        <v>387</v>
      </c>
      <c r="J352" s="148" t="s">
        <v>432</v>
      </c>
      <c r="K352" s="147" t="s">
        <v>434</v>
      </c>
    </row>
    <row r="353" spans="1:11" ht="46.5">
      <c r="A353" s="145">
        <v>45703</v>
      </c>
      <c r="B353" s="146" t="s">
        <v>386</v>
      </c>
      <c r="C353" s="147" t="s">
        <v>384</v>
      </c>
      <c r="D353" s="148" t="s">
        <v>433</v>
      </c>
      <c r="E353" s="136" t="s">
        <v>756</v>
      </c>
      <c r="F353" s="124">
        <v>12635</v>
      </c>
      <c r="G353" s="137" t="s">
        <v>438</v>
      </c>
      <c r="H353" s="148" t="s">
        <v>431</v>
      </c>
      <c r="I353" s="147" t="s">
        <v>387</v>
      </c>
      <c r="J353" s="148" t="s">
        <v>432</v>
      </c>
      <c r="K353" s="147" t="s">
        <v>434</v>
      </c>
    </row>
    <row r="354" spans="1:11" ht="46.5">
      <c r="A354" s="145">
        <v>45703</v>
      </c>
      <c r="B354" s="146" t="s">
        <v>386</v>
      </c>
      <c r="C354" s="147" t="s">
        <v>441</v>
      </c>
      <c r="D354" s="148" t="s">
        <v>433</v>
      </c>
      <c r="E354" s="136" t="s">
        <v>757</v>
      </c>
      <c r="F354" s="124">
        <v>12933</v>
      </c>
      <c r="G354" s="137" t="s">
        <v>437</v>
      </c>
      <c r="H354" s="148" t="s">
        <v>431</v>
      </c>
      <c r="I354" s="147" t="s">
        <v>387</v>
      </c>
      <c r="J354" s="148" t="s">
        <v>432</v>
      </c>
      <c r="K354" s="147" t="s">
        <v>434</v>
      </c>
    </row>
    <row r="355" spans="1:11" ht="46.5">
      <c r="A355" s="145">
        <v>45703</v>
      </c>
      <c r="B355" s="146" t="s">
        <v>386</v>
      </c>
      <c r="C355" s="147" t="s">
        <v>384</v>
      </c>
      <c r="D355" s="148" t="s">
        <v>433</v>
      </c>
      <c r="E355" s="136" t="s">
        <v>758</v>
      </c>
      <c r="F355" s="124">
        <v>12912</v>
      </c>
      <c r="G355" s="137" t="s">
        <v>438</v>
      </c>
      <c r="H355" s="148" t="s">
        <v>431</v>
      </c>
      <c r="I355" s="147" t="s">
        <v>387</v>
      </c>
      <c r="J355" s="148" t="s">
        <v>432</v>
      </c>
      <c r="K355" s="147" t="s">
        <v>434</v>
      </c>
    </row>
    <row r="356" spans="1:11" ht="62">
      <c r="A356" s="145">
        <v>45703</v>
      </c>
      <c r="B356" s="146" t="s">
        <v>386</v>
      </c>
      <c r="C356" s="147" t="s">
        <v>441</v>
      </c>
      <c r="D356" s="148" t="s">
        <v>433</v>
      </c>
      <c r="E356" s="136" t="s">
        <v>759</v>
      </c>
      <c r="F356" s="124">
        <v>12932</v>
      </c>
      <c r="G356" s="137" t="s">
        <v>437</v>
      </c>
      <c r="H356" s="148" t="s">
        <v>431</v>
      </c>
      <c r="I356" s="147" t="s">
        <v>387</v>
      </c>
      <c r="J356" s="148" t="s">
        <v>432</v>
      </c>
      <c r="K356" s="147" t="s">
        <v>434</v>
      </c>
    </row>
    <row r="357" spans="1:11" ht="46.5">
      <c r="A357" s="145">
        <v>45704</v>
      </c>
      <c r="B357" s="146" t="s">
        <v>386</v>
      </c>
      <c r="C357" s="147" t="s">
        <v>384</v>
      </c>
      <c r="D357" s="148" t="s">
        <v>433</v>
      </c>
      <c r="E357" s="136" t="s">
        <v>756</v>
      </c>
      <c r="F357" s="124">
        <v>12898</v>
      </c>
      <c r="G357" s="137" t="s">
        <v>437</v>
      </c>
      <c r="H357" s="148" t="s">
        <v>431</v>
      </c>
      <c r="I357" s="147" t="s">
        <v>387</v>
      </c>
      <c r="J357" s="148" t="s">
        <v>432</v>
      </c>
      <c r="K357" s="147" t="s">
        <v>434</v>
      </c>
    </row>
    <row r="358" spans="1:11" ht="46.5">
      <c r="A358" s="145">
        <v>45704</v>
      </c>
      <c r="B358" s="146" t="s">
        <v>386</v>
      </c>
      <c r="C358" s="147" t="s">
        <v>384</v>
      </c>
      <c r="D358" s="148" t="s">
        <v>433</v>
      </c>
      <c r="E358" s="136" t="s">
        <v>760</v>
      </c>
      <c r="F358" s="124">
        <v>12933</v>
      </c>
      <c r="G358" s="137" t="s">
        <v>437</v>
      </c>
      <c r="H358" s="148" t="s">
        <v>431</v>
      </c>
      <c r="I358" s="147" t="s">
        <v>387</v>
      </c>
      <c r="J358" s="148" t="s">
        <v>432</v>
      </c>
      <c r="K358" s="147" t="s">
        <v>434</v>
      </c>
    </row>
    <row r="359" spans="1:11" ht="46.5">
      <c r="A359" s="145">
        <v>45704</v>
      </c>
      <c r="B359" s="146" t="s">
        <v>386</v>
      </c>
      <c r="C359" s="147" t="s">
        <v>384</v>
      </c>
      <c r="D359" s="148" t="s">
        <v>433</v>
      </c>
      <c r="E359" s="136" t="s">
        <v>761</v>
      </c>
      <c r="F359" s="124">
        <v>12949</v>
      </c>
      <c r="G359" s="137" t="s">
        <v>437</v>
      </c>
      <c r="H359" s="148" t="s">
        <v>431</v>
      </c>
      <c r="I359" s="147" t="s">
        <v>387</v>
      </c>
      <c r="J359" s="148" t="s">
        <v>432</v>
      </c>
      <c r="K359" s="147" t="s">
        <v>434</v>
      </c>
    </row>
    <row r="360" spans="1:11" ht="46.5">
      <c r="A360" s="145">
        <v>45704</v>
      </c>
      <c r="B360" s="146" t="s">
        <v>386</v>
      </c>
      <c r="C360" s="147" t="s">
        <v>384</v>
      </c>
      <c r="D360" s="148" t="s">
        <v>433</v>
      </c>
      <c r="E360" s="136" t="s">
        <v>762</v>
      </c>
      <c r="F360" s="124">
        <v>12948</v>
      </c>
      <c r="G360" s="137" t="s">
        <v>437</v>
      </c>
      <c r="H360" s="148" t="s">
        <v>431</v>
      </c>
      <c r="I360" s="147" t="s">
        <v>387</v>
      </c>
      <c r="J360" s="148" t="s">
        <v>432</v>
      </c>
      <c r="K360" s="147" t="s">
        <v>434</v>
      </c>
    </row>
    <row r="361" spans="1:11" ht="46.5">
      <c r="A361" s="145">
        <v>45704</v>
      </c>
      <c r="B361" s="146" t="s">
        <v>386</v>
      </c>
      <c r="C361" s="147" t="s">
        <v>384</v>
      </c>
      <c r="D361" s="148" t="s">
        <v>433</v>
      </c>
      <c r="E361" s="136" t="s">
        <v>450</v>
      </c>
      <c r="F361" s="124">
        <v>12950</v>
      </c>
      <c r="G361" s="137" t="s">
        <v>437</v>
      </c>
      <c r="H361" s="148" t="s">
        <v>431</v>
      </c>
      <c r="I361" s="147" t="s">
        <v>387</v>
      </c>
      <c r="J361" s="148" t="s">
        <v>432</v>
      </c>
      <c r="K361" s="147" t="s">
        <v>434</v>
      </c>
    </row>
    <row r="362" spans="1:11" ht="46.5">
      <c r="A362" s="145">
        <v>45704</v>
      </c>
      <c r="B362" s="146" t="s">
        <v>386</v>
      </c>
      <c r="C362" s="147" t="s">
        <v>384</v>
      </c>
      <c r="D362" s="148" t="s">
        <v>453</v>
      </c>
      <c r="E362" s="136" t="s">
        <v>450</v>
      </c>
      <c r="F362" s="124">
        <v>12635</v>
      </c>
      <c r="G362" s="137" t="s">
        <v>438</v>
      </c>
      <c r="H362" s="148" t="s">
        <v>431</v>
      </c>
      <c r="I362" s="147" t="s">
        <v>387</v>
      </c>
      <c r="J362" s="148" t="s">
        <v>432</v>
      </c>
      <c r="K362" s="147" t="s">
        <v>434</v>
      </c>
    </row>
    <row r="363" spans="1:11" ht="46.5">
      <c r="A363" s="145">
        <v>45704</v>
      </c>
      <c r="B363" s="146" t="s">
        <v>386</v>
      </c>
      <c r="C363" s="147" t="s">
        <v>384</v>
      </c>
      <c r="D363" s="148" t="s">
        <v>433</v>
      </c>
      <c r="E363" s="136" t="s">
        <v>758</v>
      </c>
      <c r="F363" s="124">
        <v>12635</v>
      </c>
      <c r="G363" s="137" t="s">
        <v>438</v>
      </c>
      <c r="H363" s="148" t="s">
        <v>431</v>
      </c>
      <c r="I363" s="147" t="s">
        <v>387</v>
      </c>
      <c r="J363" s="148" t="s">
        <v>432</v>
      </c>
      <c r="K363" s="147" t="s">
        <v>434</v>
      </c>
    </row>
    <row r="364" spans="1:11" ht="33">
      <c r="A364" s="145">
        <v>45704</v>
      </c>
      <c r="B364" s="146" t="s">
        <v>386</v>
      </c>
      <c r="C364" s="147" t="s">
        <v>441</v>
      </c>
      <c r="D364" s="148" t="s">
        <v>433</v>
      </c>
      <c r="E364" s="136" t="s">
        <v>452</v>
      </c>
      <c r="F364" s="124">
        <v>12932</v>
      </c>
      <c r="G364" s="137" t="s">
        <v>437</v>
      </c>
      <c r="H364" s="148" t="s">
        <v>431</v>
      </c>
      <c r="I364" s="147" t="s">
        <v>387</v>
      </c>
      <c r="J364" s="148" t="s">
        <v>432</v>
      </c>
      <c r="K364" s="147" t="s">
        <v>434</v>
      </c>
    </row>
    <row r="365" spans="1:11" ht="46.5">
      <c r="A365" s="145">
        <v>45704</v>
      </c>
      <c r="B365" s="146" t="s">
        <v>386</v>
      </c>
      <c r="C365" s="147" t="s">
        <v>384</v>
      </c>
      <c r="D365" s="148" t="s">
        <v>433</v>
      </c>
      <c r="E365" s="136" t="s">
        <v>451</v>
      </c>
      <c r="F365" s="124">
        <v>12598</v>
      </c>
      <c r="G365" s="137" t="s">
        <v>438</v>
      </c>
      <c r="H365" s="148" t="s">
        <v>431</v>
      </c>
      <c r="I365" s="147" t="s">
        <v>387</v>
      </c>
      <c r="J365" s="148" t="s">
        <v>432</v>
      </c>
      <c r="K365" s="147" t="s">
        <v>434</v>
      </c>
    </row>
    <row r="366" spans="1:11" ht="46.5">
      <c r="A366" s="145">
        <v>45705</v>
      </c>
      <c r="B366" s="146" t="s">
        <v>386</v>
      </c>
      <c r="C366" s="147" t="s">
        <v>384</v>
      </c>
      <c r="D366" s="148" t="s">
        <v>433</v>
      </c>
      <c r="E366" s="136" t="s">
        <v>760</v>
      </c>
      <c r="F366" s="124">
        <v>12600</v>
      </c>
      <c r="G366" s="137" t="s">
        <v>438</v>
      </c>
      <c r="H366" s="148" t="s">
        <v>431</v>
      </c>
      <c r="I366" s="147" t="s">
        <v>387</v>
      </c>
      <c r="J366" s="148" t="s">
        <v>432</v>
      </c>
      <c r="K366" s="147" t="s">
        <v>434</v>
      </c>
    </row>
    <row r="367" spans="1:11" ht="46.5">
      <c r="A367" s="145">
        <v>45705</v>
      </c>
      <c r="B367" s="146" t="s">
        <v>386</v>
      </c>
      <c r="C367" s="147" t="s">
        <v>384</v>
      </c>
      <c r="D367" s="148" t="s">
        <v>433</v>
      </c>
      <c r="E367" s="136" t="s">
        <v>762</v>
      </c>
      <c r="F367" s="124">
        <v>12949</v>
      </c>
      <c r="G367" s="137" t="s">
        <v>437</v>
      </c>
      <c r="H367" s="148" t="s">
        <v>431</v>
      </c>
      <c r="I367" s="147" t="s">
        <v>387</v>
      </c>
      <c r="J367" s="148" t="s">
        <v>432</v>
      </c>
      <c r="K367" s="147" t="s">
        <v>434</v>
      </c>
    </row>
    <row r="368" spans="1:11" ht="46.5">
      <c r="A368" s="145">
        <v>45705</v>
      </c>
      <c r="B368" s="146" t="s">
        <v>386</v>
      </c>
      <c r="C368" s="147" t="s">
        <v>384</v>
      </c>
      <c r="D368" s="148" t="s">
        <v>433</v>
      </c>
      <c r="E368" s="136" t="s">
        <v>761</v>
      </c>
      <c r="F368" s="124">
        <v>12950</v>
      </c>
      <c r="G368" s="137" t="s">
        <v>437</v>
      </c>
      <c r="H368" s="148" t="s">
        <v>431</v>
      </c>
      <c r="I368" s="147" t="s">
        <v>387</v>
      </c>
      <c r="J368" s="148" t="s">
        <v>432</v>
      </c>
      <c r="K368" s="147" t="s">
        <v>434</v>
      </c>
    </row>
    <row r="369" spans="1:11" ht="33">
      <c r="A369" s="145">
        <v>45705</v>
      </c>
      <c r="B369" s="146" t="s">
        <v>386</v>
      </c>
      <c r="C369" s="147" t="s">
        <v>441</v>
      </c>
      <c r="D369" s="148" t="s">
        <v>433</v>
      </c>
      <c r="E369" s="136" t="s">
        <v>452</v>
      </c>
      <c r="F369" s="124">
        <v>12948</v>
      </c>
      <c r="G369" s="137" t="s">
        <v>437</v>
      </c>
      <c r="H369" s="148" t="s">
        <v>431</v>
      </c>
      <c r="I369" s="147" t="s">
        <v>387</v>
      </c>
      <c r="J369" s="148" t="s">
        <v>432</v>
      </c>
      <c r="K369" s="147" t="s">
        <v>434</v>
      </c>
    </row>
    <row r="370" spans="1:11" ht="46.5">
      <c r="A370" s="145">
        <v>45705</v>
      </c>
      <c r="B370" s="146" t="s">
        <v>386</v>
      </c>
      <c r="C370" s="147" t="s">
        <v>441</v>
      </c>
      <c r="D370" s="148" t="s">
        <v>433</v>
      </c>
      <c r="E370" s="136" t="s">
        <v>757</v>
      </c>
      <c r="F370" s="124">
        <v>12598</v>
      </c>
      <c r="G370" s="137" t="s">
        <v>438</v>
      </c>
      <c r="H370" s="148" t="s">
        <v>431</v>
      </c>
      <c r="I370" s="147" t="s">
        <v>387</v>
      </c>
      <c r="J370" s="148" t="s">
        <v>432</v>
      </c>
      <c r="K370" s="147" t="s">
        <v>434</v>
      </c>
    </row>
    <row r="371" spans="1:11" ht="46.5">
      <c r="A371" s="145">
        <v>45705</v>
      </c>
      <c r="B371" s="146" t="s">
        <v>386</v>
      </c>
      <c r="C371" s="147" t="s">
        <v>384</v>
      </c>
      <c r="D371" s="148" t="s">
        <v>433</v>
      </c>
      <c r="E371" s="136" t="s">
        <v>450</v>
      </c>
      <c r="F371" s="124">
        <v>12912</v>
      </c>
      <c r="G371" s="137" t="s">
        <v>437</v>
      </c>
      <c r="H371" s="148" t="s">
        <v>431</v>
      </c>
      <c r="I371" s="147" t="s">
        <v>387</v>
      </c>
      <c r="J371" s="148" t="s">
        <v>432</v>
      </c>
      <c r="K371" s="147" t="s">
        <v>434</v>
      </c>
    </row>
    <row r="372" spans="1:11" ht="46.5">
      <c r="A372" s="145">
        <v>45705</v>
      </c>
      <c r="B372" s="146" t="s">
        <v>386</v>
      </c>
      <c r="C372" s="147" t="s">
        <v>384</v>
      </c>
      <c r="D372" s="148" t="s">
        <v>453</v>
      </c>
      <c r="E372" s="136" t="s">
        <v>450</v>
      </c>
      <c r="F372" s="124">
        <v>12635</v>
      </c>
      <c r="G372" s="137" t="s">
        <v>438</v>
      </c>
      <c r="H372" s="148" t="s">
        <v>431</v>
      </c>
      <c r="I372" s="147" t="s">
        <v>387</v>
      </c>
      <c r="J372" s="148" t="s">
        <v>432</v>
      </c>
      <c r="K372" s="147" t="s">
        <v>434</v>
      </c>
    </row>
    <row r="373" spans="1:11" ht="46.5">
      <c r="A373" s="145">
        <v>45706</v>
      </c>
      <c r="B373" s="146" t="s">
        <v>386</v>
      </c>
      <c r="C373" s="147" t="s">
        <v>384</v>
      </c>
      <c r="D373" s="148" t="s">
        <v>433</v>
      </c>
      <c r="E373" s="136" t="s">
        <v>757</v>
      </c>
      <c r="F373" s="124">
        <v>12635</v>
      </c>
      <c r="G373" s="137" t="s">
        <v>438</v>
      </c>
      <c r="H373" s="148" t="s">
        <v>431</v>
      </c>
      <c r="I373" s="147" t="s">
        <v>387</v>
      </c>
      <c r="J373" s="148" t="s">
        <v>432</v>
      </c>
      <c r="K373" s="147" t="s">
        <v>434</v>
      </c>
    </row>
    <row r="374" spans="1:11" ht="46.5">
      <c r="A374" s="145">
        <v>45706</v>
      </c>
      <c r="B374" s="146" t="s">
        <v>386</v>
      </c>
      <c r="C374" s="147" t="s">
        <v>384</v>
      </c>
      <c r="D374" s="148" t="s">
        <v>433</v>
      </c>
      <c r="E374" s="136" t="s">
        <v>451</v>
      </c>
      <c r="F374" s="124">
        <v>12973</v>
      </c>
      <c r="G374" s="137" t="s">
        <v>437</v>
      </c>
      <c r="H374" s="148" t="s">
        <v>431</v>
      </c>
      <c r="I374" s="147" t="s">
        <v>387</v>
      </c>
      <c r="J374" s="148" t="s">
        <v>432</v>
      </c>
      <c r="K374" s="147" t="s">
        <v>434</v>
      </c>
    </row>
    <row r="375" spans="1:11" ht="46.5">
      <c r="A375" s="145">
        <v>45706</v>
      </c>
      <c r="B375" s="146" t="s">
        <v>386</v>
      </c>
      <c r="C375" s="147" t="s">
        <v>384</v>
      </c>
      <c r="D375" s="148" t="s">
        <v>433</v>
      </c>
      <c r="E375" s="136" t="s">
        <v>450</v>
      </c>
      <c r="F375" s="124">
        <v>12600</v>
      </c>
      <c r="G375" s="137" t="s">
        <v>438</v>
      </c>
      <c r="H375" s="148" t="s">
        <v>431</v>
      </c>
      <c r="I375" s="147" t="s">
        <v>387</v>
      </c>
      <c r="J375" s="148" t="s">
        <v>432</v>
      </c>
      <c r="K375" s="147" t="s">
        <v>434</v>
      </c>
    </row>
    <row r="376" spans="1:11" ht="46.5">
      <c r="A376" s="145">
        <v>45706</v>
      </c>
      <c r="B376" s="146" t="s">
        <v>386</v>
      </c>
      <c r="C376" s="147" t="s">
        <v>384</v>
      </c>
      <c r="D376" s="148" t="s">
        <v>433</v>
      </c>
      <c r="E376" s="136" t="s">
        <v>761</v>
      </c>
      <c r="F376" s="124">
        <v>12635</v>
      </c>
      <c r="G376" s="137" t="s">
        <v>438</v>
      </c>
      <c r="H376" s="148" t="s">
        <v>431</v>
      </c>
      <c r="I376" s="147" t="s">
        <v>387</v>
      </c>
      <c r="J376" s="148" t="s">
        <v>432</v>
      </c>
      <c r="K376" s="147" t="s">
        <v>434</v>
      </c>
    </row>
    <row r="377" spans="1:11" ht="33">
      <c r="A377" s="145">
        <v>45706</v>
      </c>
      <c r="B377" s="146" t="s">
        <v>386</v>
      </c>
      <c r="C377" s="147" t="s">
        <v>441</v>
      </c>
      <c r="D377" s="148" t="s">
        <v>433</v>
      </c>
      <c r="E377" s="136" t="s">
        <v>452</v>
      </c>
      <c r="F377" s="124">
        <v>12948</v>
      </c>
      <c r="G377" s="137" t="s">
        <v>437</v>
      </c>
      <c r="H377" s="148" t="s">
        <v>431</v>
      </c>
      <c r="I377" s="147" t="s">
        <v>387</v>
      </c>
      <c r="J377" s="148" t="s">
        <v>432</v>
      </c>
      <c r="K377" s="147" t="s">
        <v>434</v>
      </c>
    </row>
    <row r="378" spans="1:11" ht="62">
      <c r="A378" s="145">
        <v>45706</v>
      </c>
      <c r="B378" s="146" t="s">
        <v>386</v>
      </c>
      <c r="C378" s="147" t="s">
        <v>441</v>
      </c>
      <c r="D378" s="148" t="s">
        <v>433</v>
      </c>
      <c r="E378" s="136" t="s">
        <v>759</v>
      </c>
      <c r="F378" s="124">
        <v>12598</v>
      </c>
      <c r="G378" s="137" t="s">
        <v>438</v>
      </c>
      <c r="H378" s="148" t="s">
        <v>431</v>
      </c>
      <c r="I378" s="147" t="s">
        <v>387</v>
      </c>
      <c r="J378" s="148" t="s">
        <v>432</v>
      </c>
      <c r="K378" s="147" t="s">
        <v>434</v>
      </c>
    </row>
    <row r="379" spans="1:11" ht="46.5">
      <c r="A379" s="145">
        <v>45706</v>
      </c>
      <c r="B379" s="146" t="s">
        <v>386</v>
      </c>
      <c r="C379" s="147" t="s">
        <v>384</v>
      </c>
      <c r="D379" s="148" t="s">
        <v>433</v>
      </c>
      <c r="E379" s="136" t="s">
        <v>764</v>
      </c>
      <c r="F379" s="124">
        <v>12898</v>
      </c>
      <c r="G379" s="137" t="s">
        <v>437</v>
      </c>
      <c r="H379" s="148" t="s">
        <v>431</v>
      </c>
      <c r="I379" s="147" t="s">
        <v>387</v>
      </c>
      <c r="J379" s="148" t="s">
        <v>432</v>
      </c>
      <c r="K379" s="147" t="s">
        <v>434</v>
      </c>
    </row>
    <row r="380" spans="1:11" ht="46.5">
      <c r="A380" s="145">
        <v>45706</v>
      </c>
      <c r="B380" s="146" t="s">
        <v>386</v>
      </c>
      <c r="C380" s="147" t="s">
        <v>384</v>
      </c>
      <c r="D380" s="148" t="s">
        <v>433</v>
      </c>
      <c r="E380" s="136" t="s">
        <v>765</v>
      </c>
      <c r="F380" s="124">
        <v>12982</v>
      </c>
      <c r="G380" s="137" t="s">
        <v>437</v>
      </c>
      <c r="H380" s="148" t="s">
        <v>431</v>
      </c>
      <c r="I380" s="147" t="s">
        <v>387</v>
      </c>
      <c r="J380" s="148" t="s">
        <v>432</v>
      </c>
      <c r="K380" s="147" t="s">
        <v>434</v>
      </c>
    </row>
    <row r="381" spans="1:11" ht="46.5">
      <c r="A381" s="145">
        <v>45707</v>
      </c>
      <c r="B381" s="146" t="s">
        <v>386</v>
      </c>
      <c r="C381" s="147" t="s">
        <v>384</v>
      </c>
      <c r="D381" s="148" t="s">
        <v>433</v>
      </c>
      <c r="E381" s="136" t="s">
        <v>766</v>
      </c>
      <c r="F381" s="124">
        <v>12978</v>
      </c>
      <c r="G381" s="137" t="s">
        <v>437</v>
      </c>
      <c r="H381" s="148" t="s">
        <v>431</v>
      </c>
      <c r="I381" s="147" t="s">
        <v>387</v>
      </c>
      <c r="J381" s="148" t="s">
        <v>432</v>
      </c>
      <c r="K381" s="147" t="s">
        <v>434</v>
      </c>
    </row>
    <row r="382" spans="1:11" ht="90">
      <c r="A382" s="145">
        <v>45707</v>
      </c>
      <c r="B382" s="146" t="s">
        <v>386</v>
      </c>
      <c r="C382" s="147" t="s">
        <v>384</v>
      </c>
      <c r="D382" s="148" t="s">
        <v>433</v>
      </c>
      <c r="E382" s="136" t="s">
        <v>450</v>
      </c>
      <c r="F382" s="124">
        <v>12976</v>
      </c>
      <c r="G382" s="137" t="s">
        <v>437</v>
      </c>
      <c r="H382" s="148" t="s">
        <v>431</v>
      </c>
      <c r="I382" s="150" t="s">
        <v>783</v>
      </c>
      <c r="J382" s="148" t="s">
        <v>432</v>
      </c>
      <c r="K382" s="147" t="s">
        <v>434</v>
      </c>
    </row>
    <row r="383" spans="1:11" ht="72">
      <c r="A383" s="145">
        <v>45707</v>
      </c>
      <c r="B383" s="146" t="s">
        <v>386</v>
      </c>
      <c r="C383" s="147" t="s">
        <v>384</v>
      </c>
      <c r="D383" s="148" t="s">
        <v>433</v>
      </c>
      <c r="E383" s="136" t="s">
        <v>451</v>
      </c>
      <c r="F383" s="124">
        <v>12635</v>
      </c>
      <c r="G383" s="137" t="s">
        <v>438</v>
      </c>
      <c r="H383" s="148" t="s">
        <v>431</v>
      </c>
      <c r="I383" s="150" t="s">
        <v>767</v>
      </c>
      <c r="J383" s="148" t="s">
        <v>432</v>
      </c>
      <c r="K383" s="147" t="s">
        <v>434</v>
      </c>
    </row>
    <row r="384" spans="1:11" ht="72">
      <c r="A384" s="145">
        <v>45708</v>
      </c>
      <c r="B384" s="146" t="s">
        <v>386</v>
      </c>
      <c r="C384" s="147" t="s">
        <v>441</v>
      </c>
      <c r="D384" s="148" t="s">
        <v>433</v>
      </c>
      <c r="E384" s="136" t="s">
        <v>759</v>
      </c>
      <c r="F384" s="124">
        <v>12600</v>
      </c>
      <c r="G384" s="137" t="s">
        <v>438</v>
      </c>
      <c r="H384" s="148" t="s">
        <v>431</v>
      </c>
      <c r="I384" s="150" t="s">
        <v>767</v>
      </c>
      <c r="J384" s="148" t="s">
        <v>432</v>
      </c>
      <c r="K384" s="147" t="s">
        <v>434</v>
      </c>
    </row>
    <row r="385" spans="1:11" ht="46.5">
      <c r="A385" s="145">
        <v>45708</v>
      </c>
      <c r="B385" s="146" t="s">
        <v>386</v>
      </c>
      <c r="C385" s="147" t="s">
        <v>441</v>
      </c>
      <c r="D385" s="148" t="s">
        <v>433</v>
      </c>
      <c r="E385" s="136" t="s">
        <v>769</v>
      </c>
      <c r="F385" s="124">
        <v>13115</v>
      </c>
      <c r="G385" s="137" t="s">
        <v>437</v>
      </c>
      <c r="H385" s="148" t="s">
        <v>431</v>
      </c>
      <c r="I385" s="147" t="s">
        <v>768</v>
      </c>
      <c r="J385" s="148" t="s">
        <v>432</v>
      </c>
      <c r="K385" s="147" t="s">
        <v>434</v>
      </c>
    </row>
    <row r="386" spans="1:11" ht="33">
      <c r="A386" s="145">
        <v>45708</v>
      </c>
      <c r="B386" s="146" t="s">
        <v>386</v>
      </c>
      <c r="C386" s="147" t="s">
        <v>441</v>
      </c>
      <c r="D386" s="148" t="s">
        <v>433</v>
      </c>
      <c r="E386" s="136" t="s">
        <v>452</v>
      </c>
      <c r="F386" s="124">
        <v>13112</v>
      </c>
      <c r="G386" s="137" t="s">
        <v>437</v>
      </c>
      <c r="H386" s="148" t="s">
        <v>431</v>
      </c>
      <c r="I386" s="147" t="s">
        <v>387</v>
      </c>
      <c r="J386" s="148" t="s">
        <v>432</v>
      </c>
      <c r="K386" s="147" t="s">
        <v>434</v>
      </c>
    </row>
    <row r="387" spans="1:11" ht="46.5">
      <c r="A387" s="145">
        <v>45708</v>
      </c>
      <c r="B387" s="146" t="s">
        <v>386</v>
      </c>
      <c r="C387" s="147" t="s">
        <v>384</v>
      </c>
      <c r="D387" s="148" t="s">
        <v>433</v>
      </c>
      <c r="E387" s="136" t="s">
        <v>450</v>
      </c>
      <c r="F387" s="124">
        <v>13088</v>
      </c>
      <c r="G387" s="137" t="s">
        <v>438</v>
      </c>
      <c r="H387" s="148" t="s">
        <v>431</v>
      </c>
      <c r="I387" s="147" t="s">
        <v>387</v>
      </c>
      <c r="J387" s="148" t="s">
        <v>432</v>
      </c>
      <c r="K387" s="147" t="s">
        <v>434</v>
      </c>
    </row>
    <row r="388" spans="1:11" ht="72">
      <c r="A388" s="145">
        <v>45708</v>
      </c>
      <c r="B388" s="146" t="s">
        <v>386</v>
      </c>
      <c r="C388" s="147" t="s">
        <v>384</v>
      </c>
      <c r="D388" s="148" t="s">
        <v>453</v>
      </c>
      <c r="E388" s="136" t="s">
        <v>450</v>
      </c>
      <c r="F388" s="124">
        <v>13094</v>
      </c>
      <c r="G388" s="137" t="s">
        <v>438</v>
      </c>
      <c r="H388" s="148" t="s">
        <v>431</v>
      </c>
      <c r="I388" s="150" t="s">
        <v>767</v>
      </c>
      <c r="J388" s="148" t="s">
        <v>432</v>
      </c>
      <c r="K388" s="147" t="s">
        <v>434</v>
      </c>
    </row>
    <row r="389" spans="1:11" ht="46.5">
      <c r="A389" s="145">
        <v>45708</v>
      </c>
      <c r="B389" s="146" t="s">
        <v>386</v>
      </c>
      <c r="C389" s="147" t="s">
        <v>384</v>
      </c>
      <c r="D389" s="148" t="s">
        <v>433</v>
      </c>
      <c r="E389" s="136" t="s">
        <v>451</v>
      </c>
      <c r="F389" s="124">
        <v>13094</v>
      </c>
      <c r="G389" s="137" t="s">
        <v>438</v>
      </c>
      <c r="H389" s="148" t="s">
        <v>431</v>
      </c>
      <c r="I389" s="150" t="s">
        <v>768</v>
      </c>
      <c r="J389" s="148" t="s">
        <v>432</v>
      </c>
      <c r="K389" s="147" t="s">
        <v>434</v>
      </c>
    </row>
    <row r="390" spans="1:11" ht="77.5">
      <c r="A390" s="145">
        <v>45708</v>
      </c>
      <c r="B390" s="146" t="s">
        <v>386</v>
      </c>
      <c r="C390" s="147" t="s">
        <v>441</v>
      </c>
      <c r="D390" s="148" t="s">
        <v>433</v>
      </c>
      <c r="E390" s="136" t="s">
        <v>780</v>
      </c>
      <c r="F390" s="124">
        <v>13105</v>
      </c>
      <c r="G390" s="137" t="s">
        <v>438</v>
      </c>
      <c r="H390" s="148" t="s">
        <v>431</v>
      </c>
      <c r="I390" s="150" t="s">
        <v>770</v>
      </c>
      <c r="J390" s="148" t="s">
        <v>432</v>
      </c>
      <c r="K390" s="147" t="s">
        <v>434</v>
      </c>
    </row>
    <row r="391" spans="1:11" ht="46.5">
      <c r="A391" s="145">
        <v>45708</v>
      </c>
      <c r="B391" s="146" t="s">
        <v>386</v>
      </c>
      <c r="C391" s="147" t="s">
        <v>441</v>
      </c>
      <c r="D391" s="148" t="s">
        <v>433</v>
      </c>
      <c r="E391" s="136" t="s">
        <v>771</v>
      </c>
      <c r="F391" s="124">
        <v>13114</v>
      </c>
      <c r="G391" s="137" t="s">
        <v>437</v>
      </c>
      <c r="H391" s="148" t="s">
        <v>431</v>
      </c>
      <c r="I391" s="147" t="s">
        <v>387</v>
      </c>
      <c r="J391" s="148" t="s">
        <v>432</v>
      </c>
      <c r="K391" s="147" t="s">
        <v>434</v>
      </c>
    </row>
    <row r="392" spans="1:11" ht="62">
      <c r="A392" s="145">
        <v>45708</v>
      </c>
      <c r="B392" s="146" t="s">
        <v>386</v>
      </c>
      <c r="C392" s="147" t="s">
        <v>441</v>
      </c>
      <c r="D392" s="148" t="s">
        <v>433</v>
      </c>
      <c r="E392" s="136" t="s">
        <v>772</v>
      </c>
      <c r="F392" s="124">
        <v>13111</v>
      </c>
      <c r="G392" s="137" t="s">
        <v>437</v>
      </c>
      <c r="H392" s="148" t="s">
        <v>431</v>
      </c>
      <c r="I392" s="147" t="s">
        <v>387</v>
      </c>
      <c r="J392" s="148" t="s">
        <v>432</v>
      </c>
      <c r="K392" s="147" t="s">
        <v>434</v>
      </c>
    </row>
    <row r="393" spans="1:11" ht="33">
      <c r="A393" s="145">
        <v>45709</v>
      </c>
      <c r="B393" s="146" t="s">
        <v>386</v>
      </c>
      <c r="C393" s="147" t="s">
        <v>441</v>
      </c>
      <c r="D393" s="148" t="s">
        <v>433</v>
      </c>
      <c r="E393" s="136" t="s">
        <v>452</v>
      </c>
      <c r="F393" s="124">
        <v>13106</v>
      </c>
      <c r="G393" s="137" t="s">
        <v>437</v>
      </c>
      <c r="H393" s="148" t="s">
        <v>431</v>
      </c>
      <c r="I393" s="147" t="s">
        <v>773</v>
      </c>
      <c r="J393" s="148" t="s">
        <v>432</v>
      </c>
      <c r="K393" s="147" t="s">
        <v>434</v>
      </c>
    </row>
    <row r="394" spans="1:11" ht="46.5">
      <c r="A394" s="145">
        <v>45709</v>
      </c>
      <c r="B394" s="146" t="s">
        <v>386</v>
      </c>
      <c r="C394" s="147" t="s">
        <v>384</v>
      </c>
      <c r="D394" s="148" t="s">
        <v>433</v>
      </c>
      <c r="E394" s="136" t="s">
        <v>451</v>
      </c>
      <c r="F394" s="124">
        <v>13088</v>
      </c>
      <c r="G394" s="137" t="s">
        <v>438</v>
      </c>
      <c r="H394" s="148" t="s">
        <v>431</v>
      </c>
      <c r="I394" s="147" t="s">
        <v>774</v>
      </c>
      <c r="J394" s="148" t="s">
        <v>432</v>
      </c>
      <c r="K394" s="147" t="s">
        <v>434</v>
      </c>
    </row>
    <row r="395" spans="1:11" ht="46.5">
      <c r="A395" s="145">
        <v>45709</v>
      </c>
      <c r="B395" s="146" t="s">
        <v>386</v>
      </c>
      <c r="C395" s="147" t="s">
        <v>384</v>
      </c>
      <c r="D395" s="148" t="s">
        <v>433</v>
      </c>
      <c r="E395" s="136" t="s">
        <v>450</v>
      </c>
      <c r="F395" s="124">
        <v>13105</v>
      </c>
      <c r="G395" s="137" t="s">
        <v>438</v>
      </c>
      <c r="H395" s="148" t="s">
        <v>431</v>
      </c>
      <c r="I395" s="147" t="s">
        <v>774</v>
      </c>
      <c r="J395" s="148" t="s">
        <v>432</v>
      </c>
      <c r="K395" s="147" t="s">
        <v>434</v>
      </c>
    </row>
    <row r="396" spans="1:11" ht="72">
      <c r="A396" s="145">
        <v>45709</v>
      </c>
      <c r="B396" s="146" t="s">
        <v>386</v>
      </c>
      <c r="C396" s="147" t="s">
        <v>441</v>
      </c>
      <c r="D396" s="148" t="s">
        <v>433</v>
      </c>
      <c r="E396" s="136" t="s">
        <v>769</v>
      </c>
      <c r="F396" s="124">
        <v>13094</v>
      </c>
      <c r="G396" s="137" t="s">
        <v>438</v>
      </c>
      <c r="H396" s="148" t="s">
        <v>431</v>
      </c>
      <c r="I396" s="150" t="s">
        <v>775</v>
      </c>
      <c r="J396" s="148" t="s">
        <v>432</v>
      </c>
      <c r="K396" s="147" t="s">
        <v>434</v>
      </c>
    </row>
    <row r="397" spans="1:11" ht="62">
      <c r="A397" s="145">
        <v>45709</v>
      </c>
      <c r="B397" s="146" t="s">
        <v>386</v>
      </c>
      <c r="C397" s="147" t="s">
        <v>441</v>
      </c>
      <c r="D397" s="148" t="s">
        <v>433</v>
      </c>
      <c r="E397" s="136" t="s">
        <v>776</v>
      </c>
      <c r="F397" s="124">
        <v>13112</v>
      </c>
      <c r="G397" s="137" t="s">
        <v>437</v>
      </c>
      <c r="H397" s="148" t="s">
        <v>431</v>
      </c>
      <c r="I397" s="147" t="s">
        <v>387</v>
      </c>
      <c r="J397" s="148" t="s">
        <v>432</v>
      </c>
      <c r="K397" s="147" t="s">
        <v>434</v>
      </c>
    </row>
    <row r="398" spans="1:11" ht="72">
      <c r="A398" s="145">
        <v>45709</v>
      </c>
      <c r="B398" s="146" t="s">
        <v>386</v>
      </c>
      <c r="C398" s="147" t="s">
        <v>384</v>
      </c>
      <c r="D398" s="148" t="s">
        <v>433</v>
      </c>
      <c r="E398" s="136" t="s">
        <v>766</v>
      </c>
      <c r="F398" s="124">
        <v>13110</v>
      </c>
      <c r="G398" s="137" t="s">
        <v>437</v>
      </c>
      <c r="H398" s="148" t="s">
        <v>431</v>
      </c>
      <c r="I398" s="150" t="s">
        <v>777</v>
      </c>
      <c r="J398" s="148" t="s">
        <v>432</v>
      </c>
      <c r="K398" s="147" t="s">
        <v>434</v>
      </c>
    </row>
    <row r="399" spans="1:11" ht="72">
      <c r="A399" s="145">
        <v>45709</v>
      </c>
      <c r="B399" s="146" t="s">
        <v>386</v>
      </c>
      <c r="C399" s="147" t="s">
        <v>441</v>
      </c>
      <c r="D399" s="148" t="s">
        <v>433</v>
      </c>
      <c r="E399" s="136" t="s">
        <v>779</v>
      </c>
      <c r="F399" s="124">
        <v>12976</v>
      </c>
      <c r="G399" s="137" t="s">
        <v>437</v>
      </c>
      <c r="H399" s="148" t="s">
        <v>431</v>
      </c>
      <c r="I399" s="150" t="s">
        <v>778</v>
      </c>
      <c r="J399" s="148" t="s">
        <v>432</v>
      </c>
      <c r="K399" s="147" t="s">
        <v>434</v>
      </c>
    </row>
    <row r="400" spans="1:11" ht="72">
      <c r="A400" s="145">
        <v>45706</v>
      </c>
      <c r="B400" s="146" t="s">
        <v>386</v>
      </c>
      <c r="C400" s="147" t="s">
        <v>441</v>
      </c>
      <c r="D400" s="148" t="s">
        <v>433</v>
      </c>
      <c r="E400" s="136" t="s">
        <v>781</v>
      </c>
      <c r="F400" s="124">
        <v>13107</v>
      </c>
      <c r="G400" s="137" t="s">
        <v>437</v>
      </c>
      <c r="H400" s="148" t="s">
        <v>431</v>
      </c>
      <c r="I400" s="150" t="s">
        <v>777</v>
      </c>
      <c r="J400" s="148" t="s">
        <v>432</v>
      </c>
      <c r="K400" s="147" t="s">
        <v>434</v>
      </c>
    </row>
    <row r="401" spans="1:11" ht="54">
      <c r="A401" s="145">
        <v>45707</v>
      </c>
      <c r="B401" s="146" t="s">
        <v>386</v>
      </c>
      <c r="C401" s="147" t="s">
        <v>516</v>
      </c>
      <c r="D401" s="148" t="s">
        <v>433</v>
      </c>
      <c r="E401" s="136" t="s">
        <v>784</v>
      </c>
      <c r="F401" s="124">
        <v>13109</v>
      </c>
      <c r="G401" s="137" t="s">
        <v>437</v>
      </c>
      <c r="H401" s="148" t="s">
        <v>431</v>
      </c>
      <c r="I401" s="150" t="s">
        <v>782</v>
      </c>
      <c r="J401" s="148" t="s">
        <v>432</v>
      </c>
      <c r="K401" s="147" t="s">
        <v>434</v>
      </c>
    </row>
    <row r="402" spans="1:11" ht="54">
      <c r="A402" s="145">
        <v>45707</v>
      </c>
      <c r="B402" s="146" t="s">
        <v>386</v>
      </c>
      <c r="C402" s="147" t="s">
        <v>516</v>
      </c>
      <c r="D402" s="148" t="s">
        <v>433</v>
      </c>
      <c r="E402" s="136" t="s">
        <v>786</v>
      </c>
      <c r="F402" s="124">
        <v>12986</v>
      </c>
      <c r="G402" s="137" t="s">
        <v>437</v>
      </c>
      <c r="H402" s="148" t="s">
        <v>431</v>
      </c>
      <c r="I402" s="150" t="s">
        <v>785</v>
      </c>
      <c r="J402" s="148" t="s">
        <v>432</v>
      </c>
      <c r="K402" s="147" t="s">
        <v>434</v>
      </c>
    </row>
    <row r="403" spans="1:11" ht="108">
      <c r="A403" s="145">
        <v>45707</v>
      </c>
      <c r="B403" s="146" t="s">
        <v>386</v>
      </c>
      <c r="C403" s="147" t="s">
        <v>516</v>
      </c>
      <c r="D403" s="148" t="s">
        <v>433</v>
      </c>
      <c r="E403" s="136" t="s">
        <v>788</v>
      </c>
      <c r="F403" s="124">
        <v>12984</v>
      </c>
      <c r="G403" s="137" t="s">
        <v>437</v>
      </c>
      <c r="H403" s="148" t="s">
        <v>431</v>
      </c>
      <c r="I403" s="150" t="s">
        <v>787</v>
      </c>
      <c r="J403" s="148" t="s">
        <v>432</v>
      </c>
      <c r="K403" s="147" t="s">
        <v>434</v>
      </c>
    </row>
    <row r="404" spans="1:11" ht="46.5">
      <c r="A404" s="145">
        <v>45707</v>
      </c>
      <c r="B404" s="146" t="s">
        <v>386</v>
      </c>
      <c r="C404" s="147" t="s">
        <v>516</v>
      </c>
      <c r="D404" s="148" t="s">
        <v>433</v>
      </c>
      <c r="E404" s="136" t="s">
        <v>789</v>
      </c>
      <c r="F404" s="124">
        <v>12983</v>
      </c>
      <c r="G404" s="137" t="s">
        <v>437</v>
      </c>
      <c r="H404" s="148" t="s">
        <v>431</v>
      </c>
      <c r="I404" s="147" t="s">
        <v>387</v>
      </c>
      <c r="J404" s="148" t="s">
        <v>432</v>
      </c>
      <c r="K404" s="147" t="s">
        <v>434</v>
      </c>
    </row>
    <row r="405" spans="1:11" ht="46.5">
      <c r="A405" s="145">
        <v>45705</v>
      </c>
      <c r="B405" s="146" t="s">
        <v>386</v>
      </c>
      <c r="C405" s="147" t="s">
        <v>384</v>
      </c>
      <c r="D405" s="148" t="s">
        <v>433</v>
      </c>
      <c r="E405" s="136" t="s">
        <v>451</v>
      </c>
      <c r="F405" s="124">
        <v>12988</v>
      </c>
      <c r="G405" s="137" t="s">
        <v>437</v>
      </c>
      <c r="H405" s="148" t="s">
        <v>431</v>
      </c>
      <c r="I405" s="147" t="s">
        <v>387</v>
      </c>
      <c r="J405" s="148" t="s">
        <v>432</v>
      </c>
      <c r="K405" s="147" t="s">
        <v>434</v>
      </c>
    </row>
    <row r="406" spans="1:11" ht="46.5">
      <c r="A406" s="145">
        <v>45709</v>
      </c>
      <c r="B406" s="146" t="s">
        <v>386</v>
      </c>
      <c r="C406" s="147" t="s">
        <v>384</v>
      </c>
      <c r="D406" s="148" t="s">
        <v>453</v>
      </c>
      <c r="E406" s="136" t="s">
        <v>450</v>
      </c>
      <c r="F406" s="124">
        <v>12600</v>
      </c>
      <c r="G406" s="137" t="s">
        <v>438</v>
      </c>
      <c r="H406" s="148" t="s">
        <v>431</v>
      </c>
      <c r="I406" s="147" t="s">
        <v>387</v>
      </c>
      <c r="J406" s="148" t="s">
        <v>432</v>
      </c>
      <c r="K406" s="147" t="s">
        <v>434</v>
      </c>
    </row>
    <row r="407" spans="1:11" ht="54">
      <c r="A407" s="145">
        <v>45710</v>
      </c>
      <c r="B407" s="146" t="s">
        <v>386</v>
      </c>
      <c r="C407" s="147" t="s">
        <v>384</v>
      </c>
      <c r="D407" s="148" t="s">
        <v>433</v>
      </c>
      <c r="E407" s="136" t="s">
        <v>451</v>
      </c>
      <c r="F407" s="124">
        <v>13094</v>
      </c>
      <c r="G407" s="137" t="s">
        <v>438</v>
      </c>
      <c r="H407" s="148" t="s">
        <v>431</v>
      </c>
      <c r="I407" s="150" t="s">
        <v>790</v>
      </c>
      <c r="J407" s="148" t="s">
        <v>432</v>
      </c>
      <c r="K407" s="147" t="s">
        <v>434</v>
      </c>
    </row>
    <row r="408" spans="1:11" ht="33">
      <c r="A408" s="145">
        <v>45710</v>
      </c>
      <c r="B408" s="146" t="s">
        <v>386</v>
      </c>
      <c r="C408" s="147" t="s">
        <v>441</v>
      </c>
      <c r="D408" s="148" t="s">
        <v>433</v>
      </c>
      <c r="E408" s="136" t="s">
        <v>452</v>
      </c>
      <c r="F408" s="124">
        <v>13105</v>
      </c>
      <c r="G408" s="137" t="s">
        <v>438</v>
      </c>
      <c r="H408" s="148" t="s">
        <v>431</v>
      </c>
      <c r="I408" s="147" t="s">
        <v>782</v>
      </c>
      <c r="J408" s="148" t="s">
        <v>432</v>
      </c>
      <c r="K408" s="147" t="s">
        <v>434</v>
      </c>
    </row>
    <row r="409" spans="1:11" ht="46.5">
      <c r="A409" s="145">
        <v>45710</v>
      </c>
      <c r="B409" s="146" t="s">
        <v>386</v>
      </c>
      <c r="C409" s="147" t="s">
        <v>516</v>
      </c>
      <c r="D409" s="148" t="s">
        <v>433</v>
      </c>
      <c r="E409" s="136" t="s">
        <v>784</v>
      </c>
      <c r="F409" s="124">
        <v>13088</v>
      </c>
      <c r="G409" s="137" t="s">
        <v>438</v>
      </c>
      <c r="H409" s="148" t="s">
        <v>431</v>
      </c>
      <c r="I409" s="147" t="s">
        <v>782</v>
      </c>
      <c r="J409" s="148" t="s">
        <v>432</v>
      </c>
      <c r="K409" s="147" t="s">
        <v>434</v>
      </c>
    </row>
    <row r="410" spans="1:11" ht="46.5">
      <c r="A410" s="145">
        <v>45710</v>
      </c>
      <c r="B410" s="146" t="s">
        <v>386</v>
      </c>
      <c r="C410" s="147" t="s">
        <v>384</v>
      </c>
      <c r="D410" s="148" t="s">
        <v>433</v>
      </c>
      <c r="E410" s="136" t="s">
        <v>450</v>
      </c>
      <c r="F410" s="124">
        <v>12986</v>
      </c>
      <c r="G410" s="137" t="s">
        <v>437</v>
      </c>
      <c r="H410" s="148" t="s">
        <v>431</v>
      </c>
      <c r="I410" s="147" t="s">
        <v>782</v>
      </c>
      <c r="J410" s="148" t="s">
        <v>432</v>
      </c>
      <c r="K410" s="147" t="s">
        <v>434</v>
      </c>
    </row>
    <row r="411" spans="1:11" ht="46.5">
      <c r="A411" s="145">
        <v>45710</v>
      </c>
      <c r="B411" s="146" t="s">
        <v>386</v>
      </c>
      <c r="C411" s="147" t="s">
        <v>384</v>
      </c>
      <c r="D411" s="148" t="s">
        <v>453</v>
      </c>
      <c r="E411" s="136" t="s">
        <v>450</v>
      </c>
      <c r="F411" s="124">
        <v>13094</v>
      </c>
      <c r="G411" s="137" t="s">
        <v>438</v>
      </c>
      <c r="H411" s="148" t="s">
        <v>431</v>
      </c>
      <c r="I411" s="147" t="s">
        <v>782</v>
      </c>
      <c r="J411" s="148" t="s">
        <v>432</v>
      </c>
      <c r="K411" s="147" t="s">
        <v>434</v>
      </c>
    </row>
    <row r="412" spans="1:11" ht="46.5">
      <c r="A412" s="145">
        <v>45710</v>
      </c>
      <c r="B412" s="146" t="s">
        <v>386</v>
      </c>
      <c r="C412" s="147" t="s">
        <v>441</v>
      </c>
      <c r="D412" s="148" t="s">
        <v>433</v>
      </c>
      <c r="E412" s="136" t="s">
        <v>781</v>
      </c>
      <c r="F412" s="124">
        <v>13094</v>
      </c>
      <c r="G412" s="137" t="s">
        <v>438</v>
      </c>
      <c r="H412" s="148" t="s">
        <v>431</v>
      </c>
      <c r="I412" s="147" t="s">
        <v>782</v>
      </c>
      <c r="J412" s="148" t="s">
        <v>432</v>
      </c>
      <c r="K412" s="147" t="s">
        <v>434</v>
      </c>
    </row>
    <row r="413" spans="1:11" ht="54">
      <c r="A413" s="145">
        <v>45710</v>
      </c>
      <c r="B413" s="146" t="s">
        <v>386</v>
      </c>
      <c r="C413" s="147" t="s">
        <v>384</v>
      </c>
      <c r="D413" s="148" t="s">
        <v>433</v>
      </c>
      <c r="E413" s="136" t="s">
        <v>766</v>
      </c>
      <c r="F413" s="124">
        <v>13109</v>
      </c>
      <c r="G413" s="137" t="s">
        <v>437</v>
      </c>
      <c r="H413" s="148" t="s">
        <v>431</v>
      </c>
      <c r="I413" s="150" t="s">
        <v>782</v>
      </c>
      <c r="J413" s="148" t="s">
        <v>432</v>
      </c>
      <c r="K413" s="147" t="s">
        <v>434</v>
      </c>
    </row>
    <row r="414" spans="1:11" ht="54">
      <c r="A414" s="145">
        <v>45710</v>
      </c>
      <c r="B414" s="146" t="s">
        <v>386</v>
      </c>
      <c r="C414" s="147" t="s">
        <v>516</v>
      </c>
      <c r="D414" s="148" t="s">
        <v>433</v>
      </c>
      <c r="E414" s="136" t="s">
        <v>789</v>
      </c>
      <c r="F414" s="124">
        <v>12976</v>
      </c>
      <c r="G414" s="137" t="s">
        <v>437</v>
      </c>
      <c r="H414" s="148" t="s">
        <v>431</v>
      </c>
      <c r="I414" s="150" t="s">
        <v>782</v>
      </c>
      <c r="J414" s="148" t="s">
        <v>432</v>
      </c>
      <c r="K414" s="147" t="s">
        <v>434</v>
      </c>
    </row>
    <row r="415" spans="1:11" ht="54">
      <c r="A415" s="145">
        <v>45711</v>
      </c>
      <c r="B415" s="146" t="s">
        <v>386</v>
      </c>
      <c r="C415" s="147" t="s">
        <v>516</v>
      </c>
      <c r="D415" s="148" t="s">
        <v>433</v>
      </c>
      <c r="E415" s="136" t="s">
        <v>791</v>
      </c>
      <c r="F415" s="124">
        <v>12988</v>
      </c>
      <c r="G415" s="137" t="s">
        <v>437</v>
      </c>
      <c r="H415" s="148" t="s">
        <v>431</v>
      </c>
      <c r="I415" s="150" t="s">
        <v>782</v>
      </c>
      <c r="J415" s="148" t="s">
        <v>432</v>
      </c>
      <c r="K415" s="147" t="s">
        <v>434</v>
      </c>
    </row>
    <row r="416" spans="1:11" ht="46.5">
      <c r="A416" s="145">
        <v>45711</v>
      </c>
      <c r="B416" s="146" t="s">
        <v>386</v>
      </c>
      <c r="C416" s="147" t="s">
        <v>516</v>
      </c>
      <c r="D416" s="148" t="s">
        <v>433</v>
      </c>
      <c r="E416" s="136" t="s">
        <v>800</v>
      </c>
      <c r="F416" s="124">
        <v>13148</v>
      </c>
      <c r="G416" s="137" t="s">
        <v>437</v>
      </c>
      <c r="H416" s="148" t="s">
        <v>431</v>
      </c>
      <c r="I416" s="147" t="s">
        <v>792</v>
      </c>
      <c r="J416" s="148" t="s">
        <v>432</v>
      </c>
      <c r="K416" s="147" t="s">
        <v>434</v>
      </c>
    </row>
    <row r="417" spans="1:11" ht="54">
      <c r="A417" s="145">
        <v>45711</v>
      </c>
      <c r="B417" s="146" t="s">
        <v>386</v>
      </c>
      <c r="C417" s="147" t="s">
        <v>384</v>
      </c>
      <c r="D417" s="148" t="s">
        <v>433</v>
      </c>
      <c r="E417" s="136" t="s">
        <v>450</v>
      </c>
      <c r="F417" s="124">
        <v>13147</v>
      </c>
      <c r="G417" s="137" t="s">
        <v>437</v>
      </c>
      <c r="H417" s="148" t="s">
        <v>431</v>
      </c>
      <c r="I417" s="150" t="s">
        <v>793</v>
      </c>
      <c r="J417" s="148" t="s">
        <v>432</v>
      </c>
      <c r="K417" s="147" t="s">
        <v>434</v>
      </c>
    </row>
    <row r="418" spans="1:11" ht="46.5">
      <c r="A418" s="145">
        <v>45711</v>
      </c>
      <c r="B418" s="146" t="s">
        <v>386</v>
      </c>
      <c r="C418" s="147" t="s">
        <v>384</v>
      </c>
      <c r="D418" s="148" t="s">
        <v>453</v>
      </c>
      <c r="E418" s="136" t="s">
        <v>450</v>
      </c>
      <c r="F418" s="124">
        <v>13094</v>
      </c>
      <c r="G418" s="137" t="s">
        <v>438</v>
      </c>
      <c r="H418" s="148" t="s">
        <v>431</v>
      </c>
      <c r="I418" s="147" t="s">
        <v>782</v>
      </c>
      <c r="J418" s="148" t="s">
        <v>432</v>
      </c>
      <c r="K418" s="147" t="s">
        <v>434</v>
      </c>
    </row>
    <row r="419" spans="1:11" ht="46.5">
      <c r="A419" s="145">
        <v>45711</v>
      </c>
      <c r="B419" s="146" t="s">
        <v>386</v>
      </c>
      <c r="C419" s="147" t="s">
        <v>384</v>
      </c>
      <c r="D419" s="148" t="s">
        <v>433</v>
      </c>
      <c r="E419" s="136" t="s">
        <v>451</v>
      </c>
      <c r="F419" s="124">
        <v>13094</v>
      </c>
      <c r="G419" s="137" t="s">
        <v>438</v>
      </c>
      <c r="H419" s="148" t="s">
        <v>431</v>
      </c>
      <c r="I419" s="147" t="s">
        <v>782</v>
      </c>
      <c r="J419" s="148" t="s">
        <v>432</v>
      </c>
      <c r="K419" s="147" t="s">
        <v>434</v>
      </c>
    </row>
    <row r="420" spans="1:11" ht="54">
      <c r="A420" s="145">
        <v>45711</v>
      </c>
      <c r="B420" s="146" t="s">
        <v>386</v>
      </c>
      <c r="C420" s="147" t="s">
        <v>441</v>
      </c>
      <c r="D420" s="148" t="s">
        <v>433</v>
      </c>
      <c r="E420" s="136" t="s">
        <v>452</v>
      </c>
      <c r="F420" s="124">
        <v>13105</v>
      </c>
      <c r="G420" s="137" t="s">
        <v>438</v>
      </c>
      <c r="H420" s="148" t="s">
        <v>431</v>
      </c>
      <c r="I420" s="150" t="s">
        <v>794</v>
      </c>
      <c r="J420" s="148" t="s">
        <v>432</v>
      </c>
      <c r="K420" s="147" t="s">
        <v>434</v>
      </c>
    </row>
    <row r="421" spans="1:11" ht="46.5">
      <c r="A421" s="145">
        <v>45712</v>
      </c>
      <c r="B421" s="146" t="s">
        <v>386</v>
      </c>
      <c r="C421" s="147" t="s">
        <v>384</v>
      </c>
      <c r="D421" s="148" t="s">
        <v>433</v>
      </c>
      <c r="E421" s="136" t="s">
        <v>451</v>
      </c>
      <c r="F421" s="124">
        <v>13088</v>
      </c>
      <c r="G421" s="137" t="s">
        <v>438</v>
      </c>
      <c r="H421" s="148" t="s">
        <v>431</v>
      </c>
      <c r="I421" s="147" t="s">
        <v>795</v>
      </c>
      <c r="J421" s="148" t="s">
        <v>432</v>
      </c>
      <c r="K421" s="147" t="s">
        <v>434</v>
      </c>
    </row>
    <row r="422" spans="1:11" ht="90">
      <c r="A422" s="145">
        <v>45712</v>
      </c>
      <c r="B422" s="146" t="s">
        <v>386</v>
      </c>
      <c r="C422" s="147" t="s">
        <v>516</v>
      </c>
      <c r="D422" s="148" t="s">
        <v>433</v>
      </c>
      <c r="E422" s="136" t="s">
        <v>796</v>
      </c>
      <c r="F422" s="124">
        <v>13105</v>
      </c>
      <c r="G422" s="137" t="s">
        <v>438</v>
      </c>
      <c r="H422" s="148" t="s">
        <v>431</v>
      </c>
      <c r="I422" s="150" t="s">
        <v>797</v>
      </c>
      <c r="J422" s="148" t="s">
        <v>432</v>
      </c>
      <c r="K422" s="147" t="s">
        <v>434</v>
      </c>
    </row>
    <row r="423" spans="1:11" ht="90">
      <c r="A423" s="145">
        <v>45712</v>
      </c>
      <c r="B423" s="146" t="s">
        <v>386</v>
      </c>
      <c r="C423" s="147" t="s">
        <v>516</v>
      </c>
      <c r="D423" s="148" t="s">
        <v>433</v>
      </c>
      <c r="E423" s="136" t="s">
        <v>798</v>
      </c>
      <c r="F423" s="124">
        <v>13150</v>
      </c>
      <c r="G423" s="137" t="s">
        <v>437</v>
      </c>
      <c r="H423" s="148" t="s">
        <v>431</v>
      </c>
      <c r="I423" s="150" t="s">
        <v>797</v>
      </c>
      <c r="J423" s="148" t="s">
        <v>432</v>
      </c>
      <c r="K423" s="147" t="s">
        <v>434</v>
      </c>
    </row>
    <row r="424" spans="1:11" ht="90">
      <c r="A424" s="145">
        <v>45712</v>
      </c>
      <c r="B424" s="146" t="s">
        <v>386</v>
      </c>
      <c r="C424" s="147" t="s">
        <v>516</v>
      </c>
      <c r="D424" s="148" t="s">
        <v>433</v>
      </c>
      <c r="E424" s="136" t="s">
        <v>799</v>
      </c>
      <c r="F424" s="124">
        <v>13149</v>
      </c>
      <c r="G424" s="137" t="s">
        <v>437</v>
      </c>
      <c r="H424" s="148" t="s">
        <v>431</v>
      </c>
      <c r="I424" s="150" t="s">
        <v>797</v>
      </c>
      <c r="J424" s="148" t="s">
        <v>432</v>
      </c>
      <c r="K424" s="147" t="s">
        <v>434</v>
      </c>
    </row>
    <row r="425" spans="1:11" ht="54">
      <c r="A425" s="145">
        <v>45712</v>
      </c>
      <c r="B425" s="146" t="s">
        <v>386</v>
      </c>
      <c r="C425" s="147" t="s">
        <v>384</v>
      </c>
      <c r="D425" s="148" t="s">
        <v>433</v>
      </c>
      <c r="E425" s="136" t="s">
        <v>450</v>
      </c>
      <c r="F425" s="124">
        <v>13147</v>
      </c>
      <c r="G425" s="137" t="s">
        <v>437</v>
      </c>
      <c r="H425" s="148" t="s">
        <v>431</v>
      </c>
      <c r="I425" s="150" t="s">
        <v>793</v>
      </c>
      <c r="J425" s="148" t="s">
        <v>432</v>
      </c>
      <c r="K425" s="147" t="s">
        <v>434</v>
      </c>
    </row>
    <row r="426" spans="1:11" ht="72">
      <c r="A426" s="145">
        <v>45712</v>
      </c>
      <c r="B426" s="146" t="s">
        <v>386</v>
      </c>
      <c r="C426" s="147" t="s">
        <v>441</v>
      </c>
      <c r="D426" s="148" t="s">
        <v>433</v>
      </c>
      <c r="E426" s="136" t="s">
        <v>452</v>
      </c>
      <c r="F426" s="124">
        <v>13094</v>
      </c>
      <c r="G426" s="137" t="s">
        <v>438</v>
      </c>
      <c r="H426" s="148" t="s">
        <v>431</v>
      </c>
      <c r="I426" s="150" t="s">
        <v>801</v>
      </c>
      <c r="J426" s="148" t="s">
        <v>432</v>
      </c>
      <c r="K426" s="147" t="s">
        <v>434</v>
      </c>
    </row>
    <row r="427" spans="1:11" ht="90">
      <c r="A427" s="145">
        <v>45713</v>
      </c>
      <c r="B427" s="146" t="s">
        <v>386</v>
      </c>
      <c r="C427" s="147" t="s">
        <v>384</v>
      </c>
      <c r="D427" s="148" t="s">
        <v>433</v>
      </c>
      <c r="E427" s="136" t="s">
        <v>451</v>
      </c>
      <c r="F427" s="124">
        <v>13088</v>
      </c>
      <c r="G427" s="137" t="s">
        <v>438</v>
      </c>
      <c r="H427" s="148" t="s">
        <v>431</v>
      </c>
      <c r="I427" s="150" t="s">
        <v>797</v>
      </c>
      <c r="J427" s="148" t="s">
        <v>432</v>
      </c>
      <c r="K427" s="147" t="s">
        <v>434</v>
      </c>
    </row>
    <row r="428" spans="1:11" ht="90">
      <c r="A428" s="145">
        <v>45713</v>
      </c>
      <c r="B428" s="146" t="s">
        <v>386</v>
      </c>
      <c r="C428" s="147" t="s">
        <v>441</v>
      </c>
      <c r="D428" s="148" t="s">
        <v>433</v>
      </c>
      <c r="E428" s="136" t="s">
        <v>452</v>
      </c>
      <c r="F428" s="124">
        <v>13105</v>
      </c>
      <c r="G428" s="137" t="s">
        <v>438</v>
      </c>
      <c r="H428" s="148" t="s">
        <v>431</v>
      </c>
      <c r="I428" s="150" t="s">
        <v>802</v>
      </c>
      <c r="J428" s="148" t="s">
        <v>432</v>
      </c>
      <c r="K428" s="147" t="s">
        <v>434</v>
      </c>
    </row>
    <row r="429" spans="1:11" ht="90">
      <c r="A429" s="145">
        <v>45713</v>
      </c>
      <c r="B429" s="146" t="s">
        <v>386</v>
      </c>
      <c r="C429" s="147" t="s">
        <v>384</v>
      </c>
      <c r="D429" s="148" t="s">
        <v>433</v>
      </c>
      <c r="E429" s="136" t="s">
        <v>450</v>
      </c>
      <c r="F429" s="124">
        <v>13088</v>
      </c>
      <c r="G429" s="137" t="s">
        <v>438</v>
      </c>
      <c r="H429" s="148" t="s">
        <v>431</v>
      </c>
      <c r="I429" s="150" t="s">
        <v>802</v>
      </c>
      <c r="J429" s="148" t="s">
        <v>432</v>
      </c>
      <c r="K429" s="147" t="s">
        <v>434</v>
      </c>
    </row>
    <row r="430" spans="1:11" ht="90">
      <c r="A430" s="145">
        <v>45713</v>
      </c>
      <c r="B430" s="146" t="s">
        <v>386</v>
      </c>
      <c r="C430" s="147" t="s">
        <v>384</v>
      </c>
      <c r="D430" s="148" t="s">
        <v>453</v>
      </c>
      <c r="E430" s="136" t="s">
        <v>450</v>
      </c>
      <c r="F430" s="124">
        <v>13094</v>
      </c>
      <c r="G430" s="137" t="s">
        <v>438</v>
      </c>
      <c r="H430" s="148" t="s">
        <v>431</v>
      </c>
      <c r="I430" s="150" t="s">
        <v>802</v>
      </c>
      <c r="J430" s="148" t="s">
        <v>432</v>
      </c>
      <c r="K430" s="147" t="s">
        <v>434</v>
      </c>
    </row>
    <row r="431" spans="1:11" ht="90">
      <c r="A431" s="145">
        <v>45713</v>
      </c>
      <c r="B431" s="146" t="s">
        <v>386</v>
      </c>
      <c r="C431" s="147" t="s">
        <v>384</v>
      </c>
      <c r="D431" s="148" t="s">
        <v>433</v>
      </c>
      <c r="E431" s="136" t="s">
        <v>803</v>
      </c>
      <c r="F431" s="124">
        <v>13094</v>
      </c>
      <c r="G431" s="137" t="s">
        <v>438</v>
      </c>
      <c r="H431" s="148" t="s">
        <v>431</v>
      </c>
      <c r="I431" s="150" t="s">
        <v>802</v>
      </c>
      <c r="J431" s="148" t="s">
        <v>432</v>
      </c>
      <c r="K431" s="147" t="s">
        <v>434</v>
      </c>
    </row>
    <row r="432" spans="1:11" ht="46.5">
      <c r="A432" s="145">
        <v>45713</v>
      </c>
      <c r="B432" s="146" t="s">
        <v>386</v>
      </c>
      <c r="C432" s="147" t="s">
        <v>515</v>
      </c>
      <c r="D432" s="148" t="s">
        <v>433</v>
      </c>
      <c r="E432" s="136" t="s">
        <v>805</v>
      </c>
      <c r="F432" s="124">
        <v>13229</v>
      </c>
      <c r="G432" s="137" t="s">
        <v>437</v>
      </c>
      <c r="H432" s="148" t="s">
        <v>431</v>
      </c>
      <c r="I432" s="147" t="s">
        <v>804</v>
      </c>
      <c r="J432" s="148" t="s">
        <v>432</v>
      </c>
      <c r="K432" s="147" t="s">
        <v>434</v>
      </c>
    </row>
    <row r="433" spans="1:11" ht="33">
      <c r="A433" s="145">
        <v>45714</v>
      </c>
      <c r="B433" s="146" t="s">
        <v>386</v>
      </c>
      <c r="C433" s="147" t="s">
        <v>441</v>
      </c>
      <c r="D433" s="148" t="s">
        <v>433</v>
      </c>
      <c r="E433" s="136" t="s">
        <v>452</v>
      </c>
      <c r="F433" s="124">
        <v>13151</v>
      </c>
      <c r="G433" s="137" t="s">
        <v>437</v>
      </c>
      <c r="H433" s="148" t="s">
        <v>431</v>
      </c>
      <c r="I433" s="147" t="s">
        <v>806</v>
      </c>
      <c r="J433" s="148" t="s">
        <v>432</v>
      </c>
      <c r="K433" s="147" t="s">
        <v>434</v>
      </c>
    </row>
    <row r="434" spans="1:11" ht="46.5">
      <c r="A434" s="145">
        <v>45714</v>
      </c>
      <c r="B434" s="146" t="s">
        <v>386</v>
      </c>
      <c r="C434" s="147" t="s">
        <v>384</v>
      </c>
      <c r="D434" s="148" t="s">
        <v>433</v>
      </c>
      <c r="E434" s="136" t="s">
        <v>450</v>
      </c>
      <c r="F434" s="124">
        <v>13244</v>
      </c>
      <c r="G434" s="137" t="s">
        <v>438</v>
      </c>
      <c r="H434" s="148" t="s">
        <v>431</v>
      </c>
      <c r="I434" s="147" t="s">
        <v>807</v>
      </c>
      <c r="J434" s="148" t="s">
        <v>432</v>
      </c>
      <c r="K434" s="147" t="s">
        <v>434</v>
      </c>
    </row>
    <row r="435" spans="1:11" ht="54">
      <c r="A435" s="145">
        <v>45714</v>
      </c>
      <c r="B435" s="146" t="s">
        <v>386</v>
      </c>
      <c r="C435" s="147" t="s">
        <v>384</v>
      </c>
      <c r="D435" s="148" t="s">
        <v>433</v>
      </c>
      <c r="E435" s="136" t="s">
        <v>451</v>
      </c>
      <c r="F435" s="124">
        <v>13245</v>
      </c>
      <c r="G435" s="137" t="s">
        <v>438</v>
      </c>
      <c r="H435" s="148" t="s">
        <v>431</v>
      </c>
      <c r="I435" s="150" t="s">
        <v>808</v>
      </c>
      <c r="J435" s="148" t="s">
        <v>432</v>
      </c>
      <c r="K435" s="147" t="s">
        <v>434</v>
      </c>
    </row>
    <row r="436" spans="1:11" ht="54">
      <c r="A436" s="145">
        <v>45714</v>
      </c>
      <c r="B436" s="146" t="s">
        <v>386</v>
      </c>
      <c r="C436" s="147" t="s">
        <v>384</v>
      </c>
      <c r="D436" s="148" t="s">
        <v>433</v>
      </c>
      <c r="E436" s="136" t="s">
        <v>809</v>
      </c>
      <c r="F436" s="124">
        <v>13246</v>
      </c>
      <c r="G436" s="137" t="s">
        <v>438</v>
      </c>
      <c r="H436" s="148" t="s">
        <v>431</v>
      </c>
      <c r="I436" s="150" t="s">
        <v>808</v>
      </c>
      <c r="J436" s="148" t="s">
        <v>432</v>
      </c>
      <c r="K436" s="147" t="s">
        <v>434</v>
      </c>
    </row>
    <row r="437" spans="1:11" ht="54">
      <c r="A437" s="145">
        <v>45714</v>
      </c>
      <c r="B437" s="146" t="s">
        <v>386</v>
      </c>
      <c r="C437" s="147" t="s">
        <v>384</v>
      </c>
      <c r="D437" s="148" t="s">
        <v>433</v>
      </c>
      <c r="E437" s="136" t="s">
        <v>810</v>
      </c>
      <c r="F437" s="124">
        <v>13233</v>
      </c>
      <c r="G437" s="137" t="s">
        <v>437</v>
      </c>
      <c r="H437" s="148" t="s">
        <v>431</v>
      </c>
      <c r="I437" s="150" t="s">
        <v>808</v>
      </c>
      <c r="J437" s="148" t="s">
        <v>432</v>
      </c>
      <c r="K437" s="147" t="s">
        <v>434</v>
      </c>
    </row>
    <row r="438" spans="1:11" ht="54">
      <c r="A438" s="145">
        <v>45715</v>
      </c>
      <c r="B438" s="146" t="s">
        <v>386</v>
      </c>
      <c r="C438" s="147" t="s">
        <v>384</v>
      </c>
      <c r="D438" s="148" t="s">
        <v>433</v>
      </c>
      <c r="E438" s="136" t="s">
        <v>811</v>
      </c>
      <c r="F438" s="124">
        <v>13238</v>
      </c>
      <c r="G438" s="137" t="s">
        <v>437</v>
      </c>
      <c r="H438" s="148" t="s">
        <v>431</v>
      </c>
      <c r="I438" s="150" t="s">
        <v>808</v>
      </c>
      <c r="J438" s="148" t="s">
        <v>432</v>
      </c>
      <c r="K438" s="147" t="s">
        <v>434</v>
      </c>
    </row>
    <row r="439" spans="1:11" ht="54">
      <c r="A439" s="145">
        <v>45715</v>
      </c>
      <c r="B439" s="146" t="s">
        <v>386</v>
      </c>
      <c r="C439" s="147" t="s">
        <v>384</v>
      </c>
      <c r="D439" s="148" t="s">
        <v>433</v>
      </c>
      <c r="E439" s="136" t="s">
        <v>451</v>
      </c>
      <c r="F439" s="124">
        <v>13242</v>
      </c>
      <c r="G439" s="137" t="s">
        <v>437</v>
      </c>
      <c r="H439" s="148" t="s">
        <v>431</v>
      </c>
      <c r="I439" s="150" t="s">
        <v>812</v>
      </c>
      <c r="J439" s="148" t="s">
        <v>432</v>
      </c>
      <c r="K439" s="147" t="s">
        <v>434</v>
      </c>
    </row>
    <row r="440" spans="1:11" ht="62">
      <c r="A440" s="145">
        <v>45715</v>
      </c>
      <c r="B440" s="146" t="s">
        <v>386</v>
      </c>
      <c r="C440" s="145" t="s">
        <v>444</v>
      </c>
      <c r="D440" s="146" t="s">
        <v>433</v>
      </c>
      <c r="E440" s="136" t="s">
        <v>445</v>
      </c>
      <c r="F440" s="124">
        <v>13246</v>
      </c>
      <c r="G440" s="137" t="s">
        <v>438</v>
      </c>
      <c r="H440" s="148" t="s">
        <v>431</v>
      </c>
      <c r="I440" s="150" t="s">
        <v>812</v>
      </c>
      <c r="J440" s="148" t="s">
        <v>432</v>
      </c>
      <c r="K440" s="147" t="s">
        <v>434</v>
      </c>
    </row>
    <row r="441" spans="1:11" ht="54">
      <c r="A441" s="145">
        <v>45715</v>
      </c>
      <c r="B441" s="146" t="s">
        <v>386</v>
      </c>
      <c r="C441" s="147" t="s">
        <v>441</v>
      </c>
      <c r="D441" s="148" t="s">
        <v>433</v>
      </c>
      <c r="E441" s="136" t="s">
        <v>452</v>
      </c>
      <c r="F441" s="124">
        <v>13298</v>
      </c>
      <c r="G441" s="137" t="s">
        <v>437</v>
      </c>
      <c r="H441" s="148" t="s">
        <v>431</v>
      </c>
      <c r="I441" s="150" t="s">
        <v>812</v>
      </c>
      <c r="J441" s="148" t="s">
        <v>432</v>
      </c>
      <c r="K441" s="147" t="s">
        <v>434</v>
      </c>
    </row>
    <row r="442" spans="1:11" ht="54">
      <c r="A442" s="145">
        <v>45715</v>
      </c>
      <c r="B442" s="146" t="s">
        <v>386</v>
      </c>
      <c r="C442" s="147" t="s">
        <v>384</v>
      </c>
      <c r="D442" s="148" t="s">
        <v>453</v>
      </c>
      <c r="E442" s="136" t="s">
        <v>450</v>
      </c>
      <c r="F442" s="124">
        <v>13244</v>
      </c>
      <c r="G442" s="137" t="s">
        <v>438</v>
      </c>
      <c r="H442" s="148" t="s">
        <v>431</v>
      </c>
      <c r="I442" s="150" t="s">
        <v>812</v>
      </c>
      <c r="J442" s="148" t="s">
        <v>432</v>
      </c>
      <c r="K442" s="147" t="s">
        <v>434</v>
      </c>
    </row>
    <row r="443" spans="1:11" ht="54">
      <c r="A443" s="145">
        <v>45715</v>
      </c>
      <c r="B443" s="146" t="s">
        <v>386</v>
      </c>
      <c r="C443" s="147" t="s">
        <v>384</v>
      </c>
      <c r="D443" s="148" t="s">
        <v>433</v>
      </c>
      <c r="E443" s="136" t="s">
        <v>450</v>
      </c>
      <c r="F443" s="124">
        <v>13245</v>
      </c>
      <c r="G443" s="137" t="s">
        <v>438</v>
      </c>
      <c r="H443" s="148" t="s">
        <v>431</v>
      </c>
      <c r="I443" s="150" t="s">
        <v>812</v>
      </c>
      <c r="J443" s="148" t="s">
        <v>432</v>
      </c>
      <c r="K443" s="147" t="s">
        <v>434</v>
      </c>
    </row>
    <row r="444" spans="1:11" ht="54">
      <c r="A444" s="145">
        <v>45716</v>
      </c>
      <c r="B444" s="149" t="s">
        <v>386</v>
      </c>
      <c r="C444" s="150" t="s">
        <v>384</v>
      </c>
      <c r="D444" s="149" t="s">
        <v>433</v>
      </c>
      <c r="E444" s="136" t="s">
        <v>813</v>
      </c>
      <c r="F444" s="124">
        <v>13245</v>
      </c>
      <c r="G444" s="137" t="s">
        <v>438</v>
      </c>
      <c r="H444" s="148" t="s">
        <v>431</v>
      </c>
      <c r="I444" s="150" t="s">
        <v>812</v>
      </c>
      <c r="J444" s="148" t="s">
        <v>432</v>
      </c>
      <c r="K444" s="147" t="s">
        <v>434</v>
      </c>
    </row>
    <row r="445" spans="1:11" ht="54">
      <c r="A445" s="145">
        <v>45717</v>
      </c>
      <c r="B445" s="146" t="s">
        <v>386</v>
      </c>
      <c r="C445" s="147" t="s">
        <v>384</v>
      </c>
      <c r="D445" s="148" t="s">
        <v>433</v>
      </c>
      <c r="E445" s="136" t="s">
        <v>451</v>
      </c>
      <c r="F445" s="151">
        <v>13291</v>
      </c>
      <c r="G445" s="137" t="s">
        <v>437</v>
      </c>
      <c r="H445" s="149" t="s">
        <v>431</v>
      </c>
      <c r="I445" s="150" t="s">
        <v>814</v>
      </c>
      <c r="J445" s="149" t="s">
        <v>432</v>
      </c>
      <c r="K445" s="150" t="s">
        <v>434</v>
      </c>
    </row>
    <row r="446" spans="1:11" ht="54">
      <c r="A446" s="145">
        <v>45717</v>
      </c>
      <c r="B446" s="146" t="s">
        <v>386</v>
      </c>
      <c r="C446" s="147" t="s">
        <v>441</v>
      </c>
      <c r="D446" s="148" t="s">
        <v>433</v>
      </c>
      <c r="E446" s="136" t="s">
        <v>452</v>
      </c>
      <c r="F446" s="124">
        <v>13246</v>
      </c>
      <c r="G446" s="137" t="s">
        <v>438</v>
      </c>
      <c r="H446" s="148" t="s">
        <v>431</v>
      </c>
      <c r="I446" s="150" t="s">
        <v>812</v>
      </c>
      <c r="J446" s="148" t="s">
        <v>432</v>
      </c>
      <c r="K446" s="147" t="s">
        <v>434</v>
      </c>
    </row>
    <row r="447" spans="1:11" ht="46.5">
      <c r="A447" s="145">
        <v>45717</v>
      </c>
      <c r="B447" s="149" t="s">
        <v>386</v>
      </c>
      <c r="C447" s="150" t="s">
        <v>384</v>
      </c>
      <c r="D447" s="149" t="s">
        <v>433</v>
      </c>
      <c r="E447" s="136" t="s">
        <v>813</v>
      </c>
      <c r="F447" s="124">
        <v>13244</v>
      </c>
      <c r="G447" s="137" t="s">
        <v>438</v>
      </c>
      <c r="H447" s="148" t="s">
        <v>431</v>
      </c>
      <c r="I447" s="150" t="s">
        <v>387</v>
      </c>
      <c r="J447" s="148" t="s">
        <v>432</v>
      </c>
      <c r="K447" s="147" t="s">
        <v>434</v>
      </c>
    </row>
    <row r="448" spans="1:11" ht="54">
      <c r="A448" s="145">
        <v>45718</v>
      </c>
      <c r="B448" s="146" t="s">
        <v>386</v>
      </c>
      <c r="C448" s="147" t="s">
        <v>384</v>
      </c>
      <c r="D448" s="148" t="s">
        <v>453</v>
      </c>
      <c r="E448" s="136" t="s">
        <v>451</v>
      </c>
      <c r="F448" s="151">
        <v>13291</v>
      </c>
      <c r="G448" s="137" t="s">
        <v>437</v>
      </c>
      <c r="H448" s="149" t="s">
        <v>431</v>
      </c>
      <c r="I448" s="150" t="s">
        <v>812</v>
      </c>
      <c r="J448" s="149" t="s">
        <v>432</v>
      </c>
      <c r="K448" s="150" t="s">
        <v>434</v>
      </c>
    </row>
    <row r="449" spans="1:11" ht="46.5">
      <c r="A449" s="145">
        <v>45718</v>
      </c>
      <c r="B449" s="146" t="s">
        <v>386</v>
      </c>
      <c r="C449" s="147" t="s">
        <v>384</v>
      </c>
      <c r="D449" s="148" t="s">
        <v>433</v>
      </c>
      <c r="E449" s="136" t="s">
        <v>450</v>
      </c>
      <c r="F449" s="124">
        <v>13246</v>
      </c>
      <c r="G449" s="137" t="s">
        <v>438</v>
      </c>
      <c r="H449" s="148" t="s">
        <v>431</v>
      </c>
      <c r="I449" s="150" t="s">
        <v>815</v>
      </c>
      <c r="J449" s="148" t="s">
        <v>432</v>
      </c>
      <c r="K449" s="147" t="s">
        <v>434</v>
      </c>
    </row>
    <row r="450" spans="1:11" ht="46.5">
      <c r="A450" s="145">
        <v>45718</v>
      </c>
      <c r="B450" s="146" t="s">
        <v>386</v>
      </c>
      <c r="C450" s="147" t="s">
        <v>384</v>
      </c>
      <c r="D450" s="148" t="s">
        <v>433</v>
      </c>
      <c r="E450" s="136" t="s">
        <v>451</v>
      </c>
      <c r="F450" s="124">
        <v>13245</v>
      </c>
      <c r="G450" s="137" t="s">
        <v>438</v>
      </c>
      <c r="H450" s="148" t="s">
        <v>431</v>
      </c>
      <c r="I450" s="150" t="s">
        <v>815</v>
      </c>
      <c r="J450" s="148" t="s">
        <v>432</v>
      </c>
      <c r="K450" s="147" t="s">
        <v>434</v>
      </c>
    </row>
    <row r="451" spans="1:11" ht="36">
      <c r="A451" s="145">
        <v>45718</v>
      </c>
      <c r="B451" s="146" t="s">
        <v>386</v>
      </c>
      <c r="C451" s="147" t="s">
        <v>441</v>
      </c>
      <c r="D451" s="148" t="s">
        <v>433</v>
      </c>
      <c r="E451" s="136" t="s">
        <v>452</v>
      </c>
      <c r="F451" s="124">
        <v>13246</v>
      </c>
      <c r="G451" s="137" t="s">
        <v>438</v>
      </c>
      <c r="H451" s="148" t="s">
        <v>431</v>
      </c>
      <c r="I451" s="150" t="s">
        <v>815</v>
      </c>
      <c r="J451" s="148" t="s">
        <v>432</v>
      </c>
      <c r="K451" s="147" t="s">
        <v>434</v>
      </c>
    </row>
    <row r="452" spans="1:11" ht="46.5">
      <c r="A452" s="145">
        <v>45718</v>
      </c>
      <c r="B452" s="148" t="s">
        <v>386</v>
      </c>
      <c r="C452" s="147" t="s">
        <v>384</v>
      </c>
      <c r="D452" s="148" t="s">
        <v>433</v>
      </c>
      <c r="E452" s="136" t="s">
        <v>816</v>
      </c>
      <c r="F452" s="124">
        <v>13244</v>
      </c>
      <c r="G452" s="137" t="s">
        <v>438</v>
      </c>
      <c r="H452" s="148" t="s">
        <v>431</v>
      </c>
      <c r="I452" s="150" t="s">
        <v>815</v>
      </c>
      <c r="J452" s="148" t="s">
        <v>432</v>
      </c>
      <c r="K452" s="147" t="s">
        <v>434</v>
      </c>
    </row>
    <row r="453" spans="1:11" ht="46.5">
      <c r="A453" s="145">
        <v>45719</v>
      </c>
      <c r="B453" s="148" t="s">
        <v>386</v>
      </c>
      <c r="C453" s="147" t="s">
        <v>384</v>
      </c>
      <c r="D453" s="148" t="s">
        <v>433</v>
      </c>
      <c r="E453" s="136" t="s">
        <v>817</v>
      </c>
      <c r="F453" s="124">
        <v>13289</v>
      </c>
      <c r="G453" s="137" t="s">
        <v>437</v>
      </c>
      <c r="H453" s="148" t="s">
        <v>431</v>
      </c>
      <c r="I453" s="150" t="s">
        <v>815</v>
      </c>
      <c r="J453" s="148" t="s">
        <v>432</v>
      </c>
      <c r="K453" s="147" t="s">
        <v>434</v>
      </c>
    </row>
    <row r="454" spans="1:11" ht="36">
      <c r="A454" s="145">
        <v>45719</v>
      </c>
      <c r="B454" s="146" t="s">
        <v>386</v>
      </c>
      <c r="C454" s="147" t="s">
        <v>441</v>
      </c>
      <c r="D454" s="148" t="s">
        <v>433</v>
      </c>
      <c r="E454" s="136" t="s">
        <v>452</v>
      </c>
      <c r="F454" s="124">
        <v>13290</v>
      </c>
      <c r="G454" s="137" t="s">
        <v>437</v>
      </c>
      <c r="H454" s="148" t="s">
        <v>431</v>
      </c>
      <c r="I454" s="150" t="s">
        <v>818</v>
      </c>
      <c r="J454" s="148" t="s">
        <v>432</v>
      </c>
      <c r="K454" s="147" t="s">
        <v>434</v>
      </c>
    </row>
    <row r="455" spans="1:11" ht="46.5">
      <c r="A455" s="145">
        <v>45719</v>
      </c>
      <c r="B455" s="146" t="s">
        <v>386</v>
      </c>
      <c r="C455" s="147" t="s">
        <v>384</v>
      </c>
      <c r="D455" s="148" t="s">
        <v>433</v>
      </c>
      <c r="E455" s="136" t="s">
        <v>451</v>
      </c>
      <c r="F455" s="124">
        <v>13244</v>
      </c>
      <c r="G455" s="137" t="s">
        <v>438</v>
      </c>
      <c r="H455" s="148" t="s">
        <v>431</v>
      </c>
      <c r="I455" s="150" t="s">
        <v>818</v>
      </c>
      <c r="J455" s="148" t="s">
        <v>432</v>
      </c>
      <c r="K455" s="147" t="s">
        <v>434</v>
      </c>
    </row>
    <row r="456" spans="1:11" ht="46.5">
      <c r="A456" s="145">
        <v>45719</v>
      </c>
      <c r="B456" s="146" t="s">
        <v>386</v>
      </c>
      <c r="C456" s="147" t="s">
        <v>384</v>
      </c>
      <c r="D456" s="148" t="s">
        <v>433</v>
      </c>
      <c r="E456" s="136" t="s">
        <v>450</v>
      </c>
      <c r="F456" s="124">
        <v>13246</v>
      </c>
      <c r="G456" s="137" t="s">
        <v>438</v>
      </c>
      <c r="H456" s="148" t="s">
        <v>431</v>
      </c>
      <c r="I456" s="150" t="s">
        <v>818</v>
      </c>
      <c r="J456" s="148" t="s">
        <v>432</v>
      </c>
      <c r="K456" s="147" t="s">
        <v>434</v>
      </c>
    </row>
    <row r="457" spans="1:11" ht="46.5">
      <c r="A457" s="145">
        <v>45719</v>
      </c>
      <c r="B457" s="148" t="s">
        <v>386</v>
      </c>
      <c r="C457" s="147" t="s">
        <v>384</v>
      </c>
      <c r="D457" s="148" t="s">
        <v>433</v>
      </c>
      <c r="E457" s="136" t="s">
        <v>816</v>
      </c>
      <c r="F457" s="124">
        <v>13245</v>
      </c>
      <c r="G457" s="137" t="s">
        <v>438</v>
      </c>
      <c r="H457" s="148" t="s">
        <v>431</v>
      </c>
      <c r="I457" s="150" t="s">
        <v>818</v>
      </c>
      <c r="J457" s="148" t="s">
        <v>432</v>
      </c>
      <c r="K457" s="147" t="s">
        <v>434</v>
      </c>
    </row>
    <row r="458" spans="1:11" ht="46.5">
      <c r="A458" s="145">
        <v>45719</v>
      </c>
      <c r="B458" s="146" t="s">
        <v>386</v>
      </c>
      <c r="C458" s="147" t="s">
        <v>384</v>
      </c>
      <c r="D458" s="148" t="s">
        <v>453</v>
      </c>
      <c r="E458" s="136" t="s">
        <v>450</v>
      </c>
      <c r="F458" s="124">
        <v>13289</v>
      </c>
      <c r="G458" s="137" t="s">
        <v>437</v>
      </c>
      <c r="H458" s="148" t="s">
        <v>431</v>
      </c>
      <c r="I458" s="150" t="s">
        <v>815</v>
      </c>
      <c r="J458" s="148" t="s">
        <v>432</v>
      </c>
      <c r="K458" s="147" t="s">
        <v>434</v>
      </c>
    </row>
    <row r="459" spans="1:11" ht="90">
      <c r="A459" s="145">
        <v>45717</v>
      </c>
      <c r="B459" s="146" t="s">
        <v>386</v>
      </c>
      <c r="C459" s="147" t="s">
        <v>384</v>
      </c>
      <c r="D459" s="148" t="s">
        <v>433</v>
      </c>
      <c r="E459" s="136" t="s">
        <v>450</v>
      </c>
      <c r="F459" s="124">
        <v>13245</v>
      </c>
      <c r="G459" s="137" t="s">
        <v>438</v>
      </c>
      <c r="H459" s="148" t="s">
        <v>431</v>
      </c>
      <c r="I459" s="150" t="s">
        <v>819</v>
      </c>
      <c r="J459" s="148" t="s">
        <v>432</v>
      </c>
      <c r="K459" s="147" t="s">
        <v>434</v>
      </c>
    </row>
    <row r="460" spans="1:11" ht="54">
      <c r="A460" s="145">
        <v>45720</v>
      </c>
      <c r="B460" s="146" t="s">
        <v>386</v>
      </c>
      <c r="C460" s="147" t="s">
        <v>384</v>
      </c>
      <c r="D460" s="148" t="s">
        <v>453</v>
      </c>
      <c r="E460" s="136" t="s">
        <v>450</v>
      </c>
      <c r="F460" s="124">
        <v>13245</v>
      </c>
      <c r="G460" s="137" t="s">
        <v>438</v>
      </c>
      <c r="H460" s="148" t="s">
        <v>431</v>
      </c>
      <c r="I460" s="150" t="s">
        <v>820</v>
      </c>
      <c r="J460" s="148" t="s">
        <v>432</v>
      </c>
      <c r="K460" s="147" t="s">
        <v>434</v>
      </c>
    </row>
    <row r="461" spans="1:11" ht="46.5">
      <c r="A461" s="145">
        <v>45720</v>
      </c>
      <c r="B461" s="146" t="s">
        <v>386</v>
      </c>
      <c r="C461" s="147" t="s">
        <v>384</v>
      </c>
      <c r="D461" s="148" t="s">
        <v>433</v>
      </c>
      <c r="E461" s="136" t="s">
        <v>450</v>
      </c>
      <c r="F461" s="124">
        <v>13245</v>
      </c>
      <c r="G461" s="137" t="s">
        <v>438</v>
      </c>
      <c r="H461" s="148" t="s">
        <v>431</v>
      </c>
      <c r="I461" s="150" t="s">
        <v>774</v>
      </c>
      <c r="J461" s="148" t="s">
        <v>432</v>
      </c>
      <c r="K461" s="147" t="s">
        <v>434</v>
      </c>
    </row>
    <row r="462" spans="1:11" ht="46.5">
      <c r="A462" s="145">
        <v>45720</v>
      </c>
      <c r="B462" s="146" t="s">
        <v>386</v>
      </c>
      <c r="C462" s="145" t="s">
        <v>384</v>
      </c>
      <c r="D462" s="146" t="s">
        <v>433</v>
      </c>
      <c r="E462" s="136" t="s">
        <v>816</v>
      </c>
      <c r="F462" s="124">
        <v>13245</v>
      </c>
      <c r="G462" s="137" t="s">
        <v>438</v>
      </c>
      <c r="H462" s="148" t="s">
        <v>431</v>
      </c>
      <c r="I462" s="150" t="s">
        <v>774</v>
      </c>
      <c r="J462" s="148" t="s">
        <v>432</v>
      </c>
      <c r="K462" s="147" t="s">
        <v>434</v>
      </c>
    </row>
    <row r="463" spans="1:11" ht="46.5">
      <c r="A463" s="145">
        <v>45720</v>
      </c>
      <c r="B463" s="146" t="s">
        <v>386</v>
      </c>
      <c r="C463" s="147" t="s">
        <v>384</v>
      </c>
      <c r="D463" s="148" t="s">
        <v>433</v>
      </c>
      <c r="E463" s="136" t="s">
        <v>451</v>
      </c>
      <c r="F463" s="124">
        <v>13289</v>
      </c>
      <c r="G463" s="137" t="s">
        <v>437</v>
      </c>
      <c r="H463" s="148" t="s">
        <v>431</v>
      </c>
      <c r="I463" s="150" t="s">
        <v>774</v>
      </c>
      <c r="J463" s="148" t="s">
        <v>432</v>
      </c>
      <c r="K463" s="147" t="s">
        <v>434</v>
      </c>
    </row>
    <row r="464" spans="1:11" ht="36">
      <c r="A464" s="145">
        <v>45720</v>
      </c>
      <c r="B464" s="146" t="s">
        <v>386</v>
      </c>
      <c r="C464" s="147" t="s">
        <v>441</v>
      </c>
      <c r="D464" s="148" t="s">
        <v>433</v>
      </c>
      <c r="E464" s="136" t="s">
        <v>452</v>
      </c>
      <c r="F464" s="124">
        <v>13246</v>
      </c>
      <c r="G464" s="137" t="s">
        <v>438</v>
      </c>
      <c r="H464" s="148" t="s">
        <v>431</v>
      </c>
      <c r="I464" s="150" t="s">
        <v>774</v>
      </c>
      <c r="J464" s="148" t="s">
        <v>432</v>
      </c>
      <c r="K464" s="147" t="s">
        <v>434</v>
      </c>
    </row>
    <row r="465" spans="1:11" ht="46.5">
      <c r="A465" s="145">
        <v>45720</v>
      </c>
      <c r="B465" s="148" t="s">
        <v>386</v>
      </c>
      <c r="C465" s="147" t="s">
        <v>384</v>
      </c>
      <c r="D465" s="148" t="s">
        <v>433</v>
      </c>
      <c r="E465" s="136" t="s">
        <v>817</v>
      </c>
      <c r="F465" s="124">
        <v>13244</v>
      </c>
      <c r="G465" s="137" t="s">
        <v>438</v>
      </c>
      <c r="H465" s="148" t="s">
        <v>431</v>
      </c>
      <c r="I465" s="147" t="s">
        <v>774</v>
      </c>
      <c r="J465" s="148" t="s">
        <v>432</v>
      </c>
      <c r="K465" s="147" t="s">
        <v>434</v>
      </c>
    </row>
    <row r="466" spans="1:11" ht="36">
      <c r="A466" s="145">
        <v>45721</v>
      </c>
      <c r="B466" s="146" t="s">
        <v>386</v>
      </c>
      <c r="C466" s="147" t="s">
        <v>384</v>
      </c>
      <c r="D466" s="148" t="s">
        <v>433</v>
      </c>
      <c r="E466" s="136" t="s">
        <v>452</v>
      </c>
      <c r="F466" s="124">
        <v>13290</v>
      </c>
      <c r="G466" s="137" t="s">
        <v>437</v>
      </c>
      <c r="H466" s="148" t="s">
        <v>431</v>
      </c>
      <c r="I466" s="150" t="s">
        <v>774</v>
      </c>
      <c r="J466" s="148" t="s">
        <v>432</v>
      </c>
      <c r="K466" s="147" t="s">
        <v>434</v>
      </c>
    </row>
    <row r="467" spans="1:11" ht="46.5">
      <c r="A467" s="145">
        <v>45721</v>
      </c>
      <c r="B467" s="148" t="s">
        <v>386</v>
      </c>
      <c r="C467" s="147" t="s">
        <v>384</v>
      </c>
      <c r="D467" s="148" t="s">
        <v>433</v>
      </c>
      <c r="E467" s="136" t="s">
        <v>817</v>
      </c>
      <c r="F467" s="124">
        <v>13417</v>
      </c>
      <c r="G467" s="137" t="s">
        <v>438</v>
      </c>
      <c r="H467" s="148" t="s">
        <v>431</v>
      </c>
      <c r="I467" s="147" t="s">
        <v>821</v>
      </c>
      <c r="J467" s="148" t="s">
        <v>432</v>
      </c>
      <c r="K467" s="147" t="s">
        <v>434</v>
      </c>
    </row>
    <row r="468" spans="1:11" ht="46.5">
      <c r="A468" s="145">
        <v>45723</v>
      </c>
      <c r="B468" s="146" t="s">
        <v>386</v>
      </c>
      <c r="C468" s="147" t="s">
        <v>384</v>
      </c>
      <c r="D468" s="148" t="s">
        <v>433</v>
      </c>
      <c r="E468" s="136" t="s">
        <v>822</v>
      </c>
      <c r="F468" s="124">
        <v>13290</v>
      </c>
      <c r="G468" s="137" t="s">
        <v>437</v>
      </c>
      <c r="H468" s="148" t="s">
        <v>431</v>
      </c>
      <c r="I468" s="150" t="s">
        <v>774</v>
      </c>
      <c r="J468" s="148" t="s">
        <v>432</v>
      </c>
      <c r="K468" s="147" t="s">
        <v>434</v>
      </c>
    </row>
    <row r="469" spans="1:11" ht="46.5">
      <c r="A469" s="145">
        <v>45722</v>
      </c>
      <c r="B469" s="146" t="s">
        <v>386</v>
      </c>
      <c r="C469" s="147" t="s">
        <v>384</v>
      </c>
      <c r="D469" s="148" t="s">
        <v>433</v>
      </c>
      <c r="E469" s="136" t="s">
        <v>822</v>
      </c>
      <c r="F469" s="124">
        <v>13349</v>
      </c>
      <c r="G469" s="137" t="s">
        <v>437</v>
      </c>
      <c r="H469" s="148" t="s">
        <v>431</v>
      </c>
      <c r="I469" s="147" t="s">
        <v>823</v>
      </c>
      <c r="J469" s="148" t="s">
        <v>432</v>
      </c>
      <c r="K469" s="147" t="s">
        <v>434</v>
      </c>
    </row>
    <row r="470" spans="1:11" ht="46.5">
      <c r="A470" s="145">
        <v>45721</v>
      </c>
      <c r="B470" s="146" t="s">
        <v>386</v>
      </c>
      <c r="C470" s="147" t="s">
        <v>384</v>
      </c>
      <c r="D470" s="148" t="s">
        <v>433</v>
      </c>
      <c r="E470" s="136" t="s">
        <v>816</v>
      </c>
      <c r="F470" s="124">
        <v>13349</v>
      </c>
      <c r="G470" s="137" t="s">
        <v>437</v>
      </c>
      <c r="H470" s="148" t="s">
        <v>431</v>
      </c>
      <c r="I470" s="147" t="s">
        <v>807</v>
      </c>
      <c r="J470" s="148" t="s">
        <v>432</v>
      </c>
      <c r="K470" s="147" t="s">
        <v>434</v>
      </c>
    </row>
    <row r="471" spans="1:11" ht="33">
      <c r="A471" s="145">
        <v>45722</v>
      </c>
      <c r="B471" s="146" t="s">
        <v>386</v>
      </c>
      <c r="C471" s="147" t="s">
        <v>384</v>
      </c>
      <c r="D471" s="148" t="s">
        <v>433</v>
      </c>
      <c r="E471" s="136" t="s">
        <v>452</v>
      </c>
      <c r="F471" s="124">
        <v>13289</v>
      </c>
      <c r="G471" s="137" t="s">
        <v>437</v>
      </c>
      <c r="H471" s="148" t="s">
        <v>431</v>
      </c>
      <c r="I471" s="147" t="s">
        <v>821</v>
      </c>
      <c r="J471" s="148" t="s">
        <v>432</v>
      </c>
      <c r="K471" s="147" t="s">
        <v>434</v>
      </c>
    </row>
    <row r="472" spans="1:11" ht="33">
      <c r="A472" s="145">
        <v>45722</v>
      </c>
      <c r="B472" s="146" t="s">
        <v>386</v>
      </c>
      <c r="C472" s="147" t="s">
        <v>384</v>
      </c>
      <c r="D472" s="148" t="s">
        <v>433</v>
      </c>
      <c r="E472" s="136" t="s">
        <v>452</v>
      </c>
      <c r="F472" s="124">
        <v>13417</v>
      </c>
      <c r="G472" s="137" t="s">
        <v>438</v>
      </c>
      <c r="H472" s="148" t="s">
        <v>431</v>
      </c>
      <c r="I472" s="147" t="s">
        <v>807</v>
      </c>
      <c r="J472" s="148" t="s">
        <v>432</v>
      </c>
      <c r="K472" s="147" t="s">
        <v>434</v>
      </c>
    </row>
    <row r="473" spans="1:11" ht="46.5">
      <c r="A473" s="145">
        <v>45722</v>
      </c>
      <c r="B473" s="146" t="s">
        <v>386</v>
      </c>
      <c r="C473" s="147" t="s">
        <v>384</v>
      </c>
      <c r="D473" s="148" t="s">
        <v>433</v>
      </c>
      <c r="E473" s="136" t="s">
        <v>825</v>
      </c>
      <c r="F473" s="124">
        <v>13418</v>
      </c>
      <c r="G473" s="137" t="s">
        <v>438</v>
      </c>
      <c r="H473" s="148" t="s">
        <v>431</v>
      </c>
      <c r="I473" s="147" t="s">
        <v>807</v>
      </c>
      <c r="J473" s="148" t="s">
        <v>432</v>
      </c>
      <c r="K473" s="147" t="s">
        <v>434</v>
      </c>
    </row>
    <row r="474" spans="1:11" ht="46.5">
      <c r="A474" s="145">
        <v>45723</v>
      </c>
      <c r="B474" s="146" t="s">
        <v>386</v>
      </c>
      <c r="C474" s="147" t="s">
        <v>384</v>
      </c>
      <c r="D474" s="148" t="s">
        <v>433</v>
      </c>
      <c r="E474" s="136" t="s">
        <v>825</v>
      </c>
      <c r="F474" s="124">
        <v>13350</v>
      </c>
      <c r="G474" s="137" t="s">
        <v>437</v>
      </c>
      <c r="H474" s="148" t="s">
        <v>431</v>
      </c>
      <c r="I474" s="147" t="s">
        <v>807</v>
      </c>
      <c r="J474" s="148" t="s">
        <v>432</v>
      </c>
      <c r="K474" s="147" t="s">
        <v>434</v>
      </c>
    </row>
    <row r="475" spans="1:11" ht="33">
      <c r="A475" s="145">
        <v>45722</v>
      </c>
      <c r="B475" s="146" t="s">
        <v>386</v>
      </c>
      <c r="C475" s="147" t="s">
        <v>441</v>
      </c>
      <c r="D475" s="148" t="s">
        <v>433</v>
      </c>
      <c r="E475" s="136" t="s">
        <v>452</v>
      </c>
      <c r="F475" s="124">
        <v>13350</v>
      </c>
      <c r="G475" s="137" t="s">
        <v>437</v>
      </c>
      <c r="H475" s="148" t="s">
        <v>431</v>
      </c>
      <c r="I475" s="147" t="s">
        <v>821</v>
      </c>
      <c r="J475" s="148" t="s">
        <v>432</v>
      </c>
      <c r="K475" s="147" t="s">
        <v>434</v>
      </c>
    </row>
    <row r="476" spans="1:11" ht="46.5">
      <c r="A476" s="145">
        <v>45722</v>
      </c>
      <c r="B476" s="146" t="s">
        <v>386</v>
      </c>
      <c r="C476" s="147" t="s">
        <v>444</v>
      </c>
      <c r="D476" s="148" t="s">
        <v>453</v>
      </c>
      <c r="E476" s="136" t="s">
        <v>450</v>
      </c>
      <c r="F476" s="124">
        <v>13415</v>
      </c>
      <c r="G476" s="137" t="s">
        <v>438</v>
      </c>
      <c r="H476" s="148" t="s">
        <v>431</v>
      </c>
      <c r="I476" s="147" t="s">
        <v>807</v>
      </c>
      <c r="J476" s="148" t="s">
        <v>432</v>
      </c>
      <c r="K476" s="147" t="s">
        <v>434</v>
      </c>
    </row>
    <row r="477" spans="1:11" ht="33">
      <c r="A477" s="145">
        <v>45721</v>
      </c>
      <c r="B477" s="146" t="s">
        <v>386</v>
      </c>
      <c r="C477" s="147" t="s">
        <v>384</v>
      </c>
      <c r="D477" s="148" t="s">
        <v>453</v>
      </c>
      <c r="E477" s="136" t="s">
        <v>452</v>
      </c>
      <c r="F477" s="124">
        <v>13417</v>
      </c>
      <c r="G477" s="137" t="s">
        <v>438</v>
      </c>
      <c r="H477" s="148" t="s">
        <v>431</v>
      </c>
      <c r="I477" s="147" t="s">
        <v>807</v>
      </c>
      <c r="J477" s="148" t="s">
        <v>432</v>
      </c>
      <c r="K477" s="147" t="s">
        <v>434</v>
      </c>
    </row>
    <row r="478" spans="1:11" ht="46.5">
      <c r="A478" s="145">
        <v>45724</v>
      </c>
      <c r="B478" s="146" t="s">
        <v>386</v>
      </c>
      <c r="C478" s="147" t="s">
        <v>384</v>
      </c>
      <c r="D478" s="148" t="s">
        <v>433</v>
      </c>
      <c r="E478" s="136" t="s">
        <v>825</v>
      </c>
      <c r="F478" s="124">
        <v>13417</v>
      </c>
      <c r="G478" s="137" t="s">
        <v>438</v>
      </c>
      <c r="H478" s="148" t="s">
        <v>431</v>
      </c>
      <c r="I478" s="147" t="s">
        <v>821</v>
      </c>
      <c r="J478" s="148" t="s">
        <v>432</v>
      </c>
      <c r="K478" s="147" t="s">
        <v>434</v>
      </c>
    </row>
    <row r="479" spans="1:11" ht="33">
      <c r="A479" s="145">
        <v>45724</v>
      </c>
      <c r="B479" s="146" t="s">
        <v>386</v>
      </c>
      <c r="C479" s="147" t="s">
        <v>441</v>
      </c>
      <c r="D479" s="148" t="s">
        <v>433</v>
      </c>
      <c r="E479" s="136" t="s">
        <v>452</v>
      </c>
      <c r="F479" s="124">
        <v>13350</v>
      </c>
      <c r="G479" s="137" t="s">
        <v>437</v>
      </c>
      <c r="H479" s="148" t="s">
        <v>431</v>
      </c>
      <c r="I479" s="147" t="s">
        <v>821</v>
      </c>
      <c r="J479" s="148" t="s">
        <v>432</v>
      </c>
      <c r="K479" s="147" t="s">
        <v>434</v>
      </c>
    </row>
    <row r="480" spans="1:11" ht="33">
      <c r="A480" s="145">
        <v>45724</v>
      </c>
      <c r="B480" s="146" t="s">
        <v>386</v>
      </c>
      <c r="C480" s="147" t="s">
        <v>384</v>
      </c>
      <c r="D480" s="148" t="s">
        <v>433</v>
      </c>
      <c r="E480" s="136" t="s">
        <v>452</v>
      </c>
      <c r="F480" s="124">
        <v>13415</v>
      </c>
      <c r="G480" s="137" t="s">
        <v>438</v>
      </c>
      <c r="H480" s="148" t="s">
        <v>431</v>
      </c>
      <c r="I480" s="147" t="s">
        <v>821</v>
      </c>
      <c r="J480" s="148" t="s">
        <v>432</v>
      </c>
      <c r="K480" s="147" t="s">
        <v>434</v>
      </c>
    </row>
    <row r="481" spans="1:11" ht="33">
      <c r="A481" s="145">
        <v>45724</v>
      </c>
      <c r="B481" s="146" t="s">
        <v>386</v>
      </c>
      <c r="C481" s="147" t="s">
        <v>384</v>
      </c>
      <c r="D481" s="148" t="s">
        <v>453</v>
      </c>
      <c r="E481" s="136" t="s">
        <v>452</v>
      </c>
      <c r="F481" s="124">
        <v>13418</v>
      </c>
      <c r="G481" s="137" t="s">
        <v>438</v>
      </c>
      <c r="H481" s="148" t="s">
        <v>431</v>
      </c>
      <c r="I481" s="147" t="s">
        <v>821</v>
      </c>
      <c r="J481" s="148" t="s">
        <v>432</v>
      </c>
      <c r="K481" s="147" t="s">
        <v>434</v>
      </c>
    </row>
    <row r="482" spans="1:11" ht="46.5">
      <c r="A482" s="145">
        <v>45725</v>
      </c>
      <c r="B482" s="146" t="s">
        <v>386</v>
      </c>
      <c r="C482" s="147" t="s">
        <v>384</v>
      </c>
      <c r="D482" s="148" t="s">
        <v>433</v>
      </c>
      <c r="E482" s="136" t="s">
        <v>822</v>
      </c>
      <c r="F482" s="124">
        <v>13417</v>
      </c>
      <c r="G482" s="137" t="s">
        <v>438</v>
      </c>
      <c r="H482" s="148" t="s">
        <v>431</v>
      </c>
      <c r="I482" s="147" t="s">
        <v>821</v>
      </c>
      <c r="J482" s="148" t="s">
        <v>432</v>
      </c>
      <c r="K482" s="147" t="s">
        <v>434</v>
      </c>
    </row>
    <row r="483" spans="1:11" ht="72">
      <c r="A483" s="145">
        <v>45725</v>
      </c>
      <c r="B483" s="146" t="s">
        <v>386</v>
      </c>
      <c r="C483" s="147" t="s">
        <v>384</v>
      </c>
      <c r="D483" s="148" t="s">
        <v>433</v>
      </c>
      <c r="E483" s="136" t="s">
        <v>825</v>
      </c>
      <c r="F483" s="124">
        <v>13349</v>
      </c>
      <c r="G483" s="137" t="s">
        <v>437</v>
      </c>
      <c r="H483" s="148" t="s">
        <v>431</v>
      </c>
      <c r="I483" s="150" t="s">
        <v>828</v>
      </c>
      <c r="J483" s="148" t="s">
        <v>432</v>
      </c>
      <c r="K483" s="147" t="s">
        <v>434</v>
      </c>
    </row>
    <row r="484" spans="1:11" ht="72">
      <c r="A484" s="145">
        <v>45725</v>
      </c>
      <c r="B484" s="146" t="s">
        <v>386</v>
      </c>
      <c r="C484" s="147" t="s">
        <v>384</v>
      </c>
      <c r="D484" s="148" t="s">
        <v>433</v>
      </c>
      <c r="E484" s="136" t="s">
        <v>452</v>
      </c>
      <c r="F484" s="124">
        <v>13350</v>
      </c>
      <c r="G484" s="137" t="s">
        <v>437</v>
      </c>
      <c r="H484" s="148" t="s">
        <v>431</v>
      </c>
      <c r="I484" s="150" t="s">
        <v>828</v>
      </c>
      <c r="J484" s="148" t="s">
        <v>432</v>
      </c>
      <c r="K484" s="147" t="s">
        <v>434</v>
      </c>
    </row>
    <row r="485" spans="1:11" ht="72">
      <c r="A485" s="145">
        <v>45726</v>
      </c>
      <c r="B485" s="146" t="s">
        <v>386</v>
      </c>
      <c r="C485" s="147" t="s">
        <v>384</v>
      </c>
      <c r="D485" s="148" t="s">
        <v>433</v>
      </c>
      <c r="E485" s="136" t="s">
        <v>829</v>
      </c>
      <c r="F485" s="124">
        <v>13417</v>
      </c>
      <c r="G485" s="137" t="s">
        <v>438</v>
      </c>
      <c r="H485" s="148" t="s">
        <v>431</v>
      </c>
      <c r="I485" s="150" t="s">
        <v>828</v>
      </c>
      <c r="J485" s="148" t="s">
        <v>432</v>
      </c>
      <c r="K485" s="147" t="s">
        <v>434</v>
      </c>
    </row>
    <row r="486" spans="1:11" ht="72">
      <c r="A486" s="145">
        <v>45726</v>
      </c>
      <c r="B486" s="146" t="s">
        <v>386</v>
      </c>
      <c r="C486" s="147" t="s">
        <v>384</v>
      </c>
      <c r="D486" s="148" t="s">
        <v>433</v>
      </c>
      <c r="E486" s="136" t="s">
        <v>452</v>
      </c>
      <c r="F486" s="124">
        <v>13348</v>
      </c>
      <c r="G486" s="137" t="s">
        <v>437</v>
      </c>
      <c r="H486" s="148" t="s">
        <v>431</v>
      </c>
      <c r="I486" s="150" t="s">
        <v>828</v>
      </c>
      <c r="J486" s="148" t="s">
        <v>432</v>
      </c>
      <c r="K486" s="147" t="s">
        <v>434</v>
      </c>
    </row>
    <row r="487" spans="1:11" ht="72">
      <c r="A487" s="145">
        <v>45726</v>
      </c>
      <c r="B487" s="146" t="s">
        <v>386</v>
      </c>
      <c r="C487" s="147" t="s">
        <v>441</v>
      </c>
      <c r="D487" s="148" t="s">
        <v>433</v>
      </c>
      <c r="E487" s="136" t="s">
        <v>452</v>
      </c>
      <c r="F487" s="124">
        <v>13417</v>
      </c>
      <c r="G487" s="137" t="s">
        <v>438</v>
      </c>
      <c r="H487" s="148" t="s">
        <v>431</v>
      </c>
      <c r="I487" s="150" t="s">
        <v>830</v>
      </c>
      <c r="J487" s="148" t="s">
        <v>432</v>
      </c>
      <c r="K487" s="147" t="s">
        <v>434</v>
      </c>
    </row>
    <row r="488" spans="1:11" ht="72">
      <c r="A488" s="145">
        <v>45726</v>
      </c>
      <c r="B488" s="146" t="s">
        <v>386</v>
      </c>
      <c r="C488" s="147" t="s">
        <v>384</v>
      </c>
      <c r="D488" s="148" t="s">
        <v>433</v>
      </c>
      <c r="E488" s="136" t="s">
        <v>831</v>
      </c>
      <c r="F488" s="124">
        <v>13415</v>
      </c>
      <c r="G488" s="137" t="s">
        <v>438</v>
      </c>
      <c r="H488" s="148" t="s">
        <v>431</v>
      </c>
      <c r="I488" s="150" t="s">
        <v>828</v>
      </c>
      <c r="J488" s="148" t="s">
        <v>432</v>
      </c>
      <c r="K488" s="147" t="s">
        <v>434</v>
      </c>
    </row>
    <row r="489" spans="1:11" ht="72">
      <c r="A489" s="145">
        <v>45726</v>
      </c>
      <c r="B489" s="146" t="s">
        <v>386</v>
      </c>
      <c r="C489" s="147" t="s">
        <v>384</v>
      </c>
      <c r="D489" s="148" t="s">
        <v>433</v>
      </c>
      <c r="E489" s="136" t="s">
        <v>833</v>
      </c>
      <c r="F489" s="124">
        <v>13346</v>
      </c>
      <c r="G489" s="137" t="s">
        <v>437</v>
      </c>
      <c r="H489" s="148" t="s">
        <v>431</v>
      </c>
      <c r="I489" s="150" t="s">
        <v>832</v>
      </c>
      <c r="J489" s="148" t="s">
        <v>432</v>
      </c>
      <c r="K489" s="147" t="s">
        <v>434</v>
      </c>
    </row>
    <row r="490" spans="1:11" ht="72">
      <c r="A490" s="145">
        <v>45726</v>
      </c>
      <c r="B490" s="146" t="s">
        <v>386</v>
      </c>
      <c r="C490" s="147" t="s">
        <v>384</v>
      </c>
      <c r="D490" s="148" t="s">
        <v>453</v>
      </c>
      <c r="E490" s="136" t="s">
        <v>452</v>
      </c>
      <c r="F490" s="124">
        <v>13347</v>
      </c>
      <c r="G490" s="137" t="s">
        <v>437</v>
      </c>
      <c r="H490" s="148" t="s">
        <v>431</v>
      </c>
      <c r="I490" s="150" t="s">
        <v>832</v>
      </c>
      <c r="J490" s="148" t="s">
        <v>432</v>
      </c>
      <c r="K490" s="147" t="s">
        <v>434</v>
      </c>
    </row>
    <row r="491" spans="1:11" ht="36">
      <c r="A491" s="145">
        <v>45726</v>
      </c>
      <c r="B491" s="146" t="s">
        <v>386</v>
      </c>
      <c r="C491" s="147" t="s">
        <v>384</v>
      </c>
      <c r="D491" s="148" t="s">
        <v>433</v>
      </c>
      <c r="E491" s="136" t="s">
        <v>452</v>
      </c>
      <c r="F491" s="124">
        <v>13417</v>
      </c>
      <c r="G491" s="137" t="s">
        <v>438</v>
      </c>
      <c r="H491" s="148" t="s">
        <v>431</v>
      </c>
      <c r="I491" s="150" t="s">
        <v>835</v>
      </c>
      <c r="J491" s="148" t="s">
        <v>432</v>
      </c>
      <c r="K491" s="147" t="s">
        <v>434</v>
      </c>
    </row>
    <row r="492" spans="1:11" ht="72">
      <c r="A492" s="145">
        <v>45727</v>
      </c>
      <c r="B492" s="146" t="s">
        <v>386</v>
      </c>
      <c r="C492" s="147" t="s">
        <v>384</v>
      </c>
      <c r="D492" s="148" t="s">
        <v>433</v>
      </c>
      <c r="E492" s="136" t="s">
        <v>831</v>
      </c>
      <c r="F492" s="124">
        <v>13418</v>
      </c>
      <c r="G492" s="137" t="s">
        <v>438</v>
      </c>
      <c r="H492" s="148" t="s">
        <v>431</v>
      </c>
      <c r="I492" s="150" t="s">
        <v>828</v>
      </c>
      <c r="J492" s="148" t="s">
        <v>432</v>
      </c>
      <c r="K492" s="147" t="s">
        <v>434</v>
      </c>
    </row>
    <row r="493" spans="1:11" ht="33">
      <c r="A493" s="145">
        <v>45727</v>
      </c>
      <c r="B493" s="146" t="s">
        <v>386</v>
      </c>
      <c r="C493" s="147" t="s">
        <v>384</v>
      </c>
      <c r="D493" s="148" t="s">
        <v>453</v>
      </c>
      <c r="E493" s="136" t="s">
        <v>452</v>
      </c>
      <c r="F493" s="124">
        <v>13550</v>
      </c>
      <c r="G493" s="137" t="s">
        <v>437</v>
      </c>
      <c r="H493" s="148" t="s">
        <v>431</v>
      </c>
      <c r="I493" s="150" t="s">
        <v>836</v>
      </c>
      <c r="J493" s="148" t="s">
        <v>432</v>
      </c>
      <c r="K493" s="147" t="s">
        <v>434</v>
      </c>
    </row>
    <row r="494" spans="1:11" ht="33">
      <c r="A494" s="145">
        <v>45728</v>
      </c>
      <c r="B494" s="146" t="s">
        <v>386</v>
      </c>
      <c r="C494" s="147" t="s">
        <v>384</v>
      </c>
      <c r="D494" s="148" t="s">
        <v>453</v>
      </c>
      <c r="E494" s="136" t="s">
        <v>452</v>
      </c>
      <c r="F494" s="124">
        <v>13418</v>
      </c>
      <c r="G494" s="137" t="s">
        <v>438</v>
      </c>
      <c r="H494" s="148" t="s">
        <v>431</v>
      </c>
      <c r="I494" s="150" t="s">
        <v>836</v>
      </c>
      <c r="J494" s="148" t="s">
        <v>432</v>
      </c>
      <c r="K494" s="147" t="s">
        <v>434</v>
      </c>
    </row>
    <row r="495" spans="1:11" ht="33">
      <c r="A495" s="145">
        <v>45728</v>
      </c>
      <c r="B495" s="146" t="s">
        <v>386</v>
      </c>
      <c r="C495" s="147" t="s">
        <v>384</v>
      </c>
      <c r="D495" s="148" t="s">
        <v>433</v>
      </c>
      <c r="E495" s="136" t="s">
        <v>452</v>
      </c>
      <c r="F495" s="124">
        <v>13548</v>
      </c>
      <c r="G495" s="137" t="s">
        <v>438</v>
      </c>
      <c r="H495" s="148" t="s">
        <v>431</v>
      </c>
      <c r="I495" s="147" t="s">
        <v>837</v>
      </c>
      <c r="J495" s="148" t="s">
        <v>432</v>
      </c>
      <c r="K495" s="147" t="s">
        <v>434</v>
      </c>
    </row>
    <row r="496" spans="1:11" ht="33">
      <c r="A496" s="145">
        <v>45728</v>
      </c>
      <c r="B496" s="146" t="s">
        <v>386</v>
      </c>
      <c r="C496" s="147" t="s">
        <v>441</v>
      </c>
      <c r="D496" s="148" t="s">
        <v>433</v>
      </c>
      <c r="E496" s="136" t="s">
        <v>452</v>
      </c>
      <c r="F496" s="124">
        <v>13548</v>
      </c>
      <c r="G496" s="137" t="s">
        <v>438</v>
      </c>
      <c r="H496" s="148" t="s">
        <v>431</v>
      </c>
      <c r="I496" s="147" t="s">
        <v>837</v>
      </c>
      <c r="J496" s="148" t="s">
        <v>432</v>
      </c>
      <c r="K496" s="147" t="s">
        <v>434</v>
      </c>
    </row>
    <row r="497" spans="1:11" ht="54">
      <c r="A497" s="145">
        <v>45728</v>
      </c>
      <c r="B497" s="146" t="s">
        <v>386</v>
      </c>
      <c r="C497" s="147" t="s">
        <v>384</v>
      </c>
      <c r="D497" s="148" t="s">
        <v>433</v>
      </c>
      <c r="E497" s="136" t="s">
        <v>831</v>
      </c>
      <c r="F497" s="124">
        <v>13547</v>
      </c>
      <c r="G497" s="137" t="s">
        <v>438</v>
      </c>
      <c r="H497" s="148" t="s">
        <v>431</v>
      </c>
      <c r="I497" s="150" t="s">
        <v>838</v>
      </c>
      <c r="J497" s="148" t="s">
        <v>432</v>
      </c>
      <c r="K497" s="147" t="s">
        <v>434</v>
      </c>
    </row>
    <row r="498" spans="1:11" ht="46.5">
      <c r="A498" s="145">
        <v>45727</v>
      </c>
      <c r="B498" s="146" t="s">
        <v>386</v>
      </c>
      <c r="C498" s="147" t="s">
        <v>384</v>
      </c>
      <c r="D498" s="148" t="s">
        <v>433</v>
      </c>
      <c r="E498" s="136" t="s">
        <v>833</v>
      </c>
      <c r="F498" s="124">
        <v>13346</v>
      </c>
      <c r="G498" s="137" t="s">
        <v>437</v>
      </c>
      <c r="H498" s="148" t="s">
        <v>431</v>
      </c>
      <c r="I498" s="147" t="s">
        <v>837</v>
      </c>
      <c r="J498" s="148" t="s">
        <v>432</v>
      </c>
      <c r="K498" s="147" t="s">
        <v>434</v>
      </c>
    </row>
    <row r="499" spans="1:11" ht="33">
      <c r="A499" s="145">
        <v>45727</v>
      </c>
      <c r="B499" s="146" t="s">
        <v>386</v>
      </c>
      <c r="C499" s="147" t="s">
        <v>384</v>
      </c>
      <c r="D499" s="148" t="s">
        <v>433</v>
      </c>
      <c r="E499" s="136" t="s">
        <v>452</v>
      </c>
      <c r="F499" s="124">
        <v>13347</v>
      </c>
      <c r="G499" s="137" t="s">
        <v>437</v>
      </c>
      <c r="H499" s="148" t="s">
        <v>431</v>
      </c>
      <c r="I499" s="150" t="s">
        <v>836</v>
      </c>
      <c r="J499" s="148" t="s">
        <v>432</v>
      </c>
      <c r="K499" s="147" t="s">
        <v>434</v>
      </c>
    </row>
    <row r="500" spans="1:11" ht="33">
      <c r="A500" s="145">
        <v>45727</v>
      </c>
      <c r="B500" s="146" t="s">
        <v>386</v>
      </c>
      <c r="C500" s="147" t="s">
        <v>384</v>
      </c>
      <c r="D500" s="148" t="s">
        <v>433</v>
      </c>
      <c r="E500" s="136" t="s">
        <v>452</v>
      </c>
      <c r="F500" s="124">
        <v>13417</v>
      </c>
      <c r="G500" s="137" t="s">
        <v>438</v>
      </c>
      <c r="H500" s="148" t="s">
        <v>431</v>
      </c>
      <c r="I500" s="150" t="s">
        <v>836</v>
      </c>
      <c r="J500" s="148" t="s">
        <v>432</v>
      </c>
      <c r="K500" s="147" t="s">
        <v>434</v>
      </c>
    </row>
    <row r="501" spans="1:11" ht="46.5">
      <c r="A501" s="145">
        <v>45728</v>
      </c>
      <c r="B501" s="146" t="s">
        <v>386</v>
      </c>
      <c r="C501" s="147" t="s">
        <v>384</v>
      </c>
      <c r="D501" s="148" t="s">
        <v>433</v>
      </c>
      <c r="E501" s="136" t="s">
        <v>833</v>
      </c>
      <c r="F501" s="124">
        <v>13418</v>
      </c>
      <c r="G501" s="137" t="s">
        <v>438</v>
      </c>
      <c r="H501" s="148" t="s">
        <v>431</v>
      </c>
      <c r="I501" s="150" t="s">
        <v>836</v>
      </c>
      <c r="J501" s="148" t="s">
        <v>432</v>
      </c>
      <c r="K501" s="147" t="s">
        <v>434</v>
      </c>
    </row>
    <row r="502" spans="1:11" ht="33">
      <c r="A502" s="145">
        <v>45729</v>
      </c>
      <c r="B502" s="146" t="s">
        <v>386</v>
      </c>
      <c r="C502" s="147" t="s">
        <v>384</v>
      </c>
      <c r="D502" s="148" t="s">
        <v>453</v>
      </c>
      <c r="E502" s="136" t="s">
        <v>452</v>
      </c>
      <c r="F502" s="124">
        <v>13552</v>
      </c>
      <c r="G502" s="137" t="s">
        <v>437</v>
      </c>
      <c r="H502" s="148" t="s">
        <v>431</v>
      </c>
      <c r="I502" s="147" t="s">
        <v>837</v>
      </c>
      <c r="J502" s="148" t="s">
        <v>432</v>
      </c>
      <c r="K502" s="147" t="s">
        <v>434</v>
      </c>
    </row>
    <row r="503" spans="1:11" ht="46.5">
      <c r="A503" s="145">
        <v>45730</v>
      </c>
      <c r="B503" s="146" t="s">
        <v>386</v>
      </c>
      <c r="C503" s="147" t="s">
        <v>384</v>
      </c>
      <c r="D503" s="148" t="s">
        <v>433</v>
      </c>
      <c r="E503" s="136" t="s">
        <v>829</v>
      </c>
      <c r="F503" s="124">
        <v>13548</v>
      </c>
      <c r="G503" s="137" t="s">
        <v>438</v>
      </c>
      <c r="H503" s="148" t="s">
        <v>431</v>
      </c>
      <c r="I503" s="147" t="s">
        <v>804</v>
      </c>
      <c r="J503" s="148" t="s">
        <v>432</v>
      </c>
      <c r="K503" s="147" t="s">
        <v>434</v>
      </c>
    </row>
    <row r="504" spans="1:11" ht="33">
      <c r="A504" s="145">
        <v>45729</v>
      </c>
      <c r="B504" s="146" t="s">
        <v>386</v>
      </c>
      <c r="C504" s="147" t="s">
        <v>441</v>
      </c>
      <c r="D504" s="148" t="s">
        <v>433</v>
      </c>
      <c r="E504" s="136" t="s">
        <v>452</v>
      </c>
      <c r="F504" s="124">
        <v>13551</v>
      </c>
      <c r="G504" s="137" t="s">
        <v>437</v>
      </c>
      <c r="H504" s="148" t="s">
        <v>431</v>
      </c>
      <c r="I504" s="147" t="s">
        <v>839</v>
      </c>
      <c r="J504" s="148" t="s">
        <v>432</v>
      </c>
      <c r="K504" s="147" t="s">
        <v>434</v>
      </c>
    </row>
    <row r="505" spans="1:11" ht="46.5">
      <c r="A505" s="145">
        <v>45729</v>
      </c>
      <c r="B505" s="146" t="s">
        <v>386</v>
      </c>
      <c r="C505" s="147" t="s">
        <v>384</v>
      </c>
      <c r="D505" s="148" t="s">
        <v>433</v>
      </c>
      <c r="E505" s="136" t="s">
        <v>817</v>
      </c>
      <c r="F505" s="124">
        <v>13547</v>
      </c>
      <c r="G505" s="137" t="s">
        <v>438</v>
      </c>
      <c r="H505" s="148" t="s">
        <v>431</v>
      </c>
      <c r="I505" s="147" t="s">
        <v>804</v>
      </c>
      <c r="J505" s="148" t="s">
        <v>432</v>
      </c>
      <c r="K505" s="147" t="s">
        <v>434</v>
      </c>
    </row>
    <row r="506" spans="1:11" ht="33">
      <c r="A506" s="145">
        <v>45729</v>
      </c>
      <c r="B506" s="146" t="s">
        <v>386</v>
      </c>
      <c r="C506" s="147" t="s">
        <v>384</v>
      </c>
      <c r="D506" s="148" t="s">
        <v>433</v>
      </c>
      <c r="E506" s="136" t="s">
        <v>452</v>
      </c>
      <c r="F506" s="124">
        <v>13553</v>
      </c>
      <c r="G506" s="137" t="s">
        <v>437</v>
      </c>
      <c r="H506" s="148" t="s">
        <v>431</v>
      </c>
      <c r="I506" s="147" t="s">
        <v>804</v>
      </c>
      <c r="J506" s="148" t="s">
        <v>432</v>
      </c>
      <c r="K506" s="147" t="s">
        <v>434</v>
      </c>
    </row>
    <row r="507" spans="1:11" ht="33">
      <c r="A507" s="145">
        <v>45728</v>
      </c>
      <c r="B507" s="146" t="s">
        <v>386</v>
      </c>
      <c r="C507" s="147" t="s">
        <v>384</v>
      </c>
      <c r="D507" s="148" t="s">
        <v>433</v>
      </c>
      <c r="E507" s="136" t="s">
        <v>452</v>
      </c>
      <c r="F507" s="124">
        <v>13418</v>
      </c>
      <c r="G507" s="137" t="s">
        <v>438</v>
      </c>
      <c r="H507" s="148" t="s">
        <v>431</v>
      </c>
      <c r="I507" s="147" t="s">
        <v>804</v>
      </c>
      <c r="J507" s="148" t="s">
        <v>432</v>
      </c>
      <c r="K507" s="147" t="s">
        <v>434</v>
      </c>
    </row>
    <row r="508" spans="1:11" ht="33">
      <c r="A508" s="145">
        <v>45729</v>
      </c>
      <c r="B508" s="146" t="s">
        <v>386</v>
      </c>
      <c r="C508" s="147" t="s">
        <v>384</v>
      </c>
      <c r="D508" s="148" t="s">
        <v>433</v>
      </c>
      <c r="E508" s="136" t="s">
        <v>452</v>
      </c>
      <c r="F508" s="124">
        <v>13549</v>
      </c>
      <c r="G508" s="137" t="s">
        <v>438</v>
      </c>
      <c r="H508" s="148" t="s">
        <v>431</v>
      </c>
      <c r="I508" s="147" t="s">
        <v>837</v>
      </c>
      <c r="J508" s="148" t="s">
        <v>432</v>
      </c>
      <c r="K508" s="147" t="s">
        <v>434</v>
      </c>
    </row>
    <row r="509" spans="1:11" ht="33">
      <c r="A509" s="145">
        <v>45729</v>
      </c>
      <c r="B509" s="146" t="s">
        <v>386</v>
      </c>
      <c r="C509" s="147" t="s">
        <v>384</v>
      </c>
      <c r="D509" s="148" t="s">
        <v>433</v>
      </c>
      <c r="E509" s="136" t="s">
        <v>452</v>
      </c>
      <c r="F509" s="124">
        <v>13548</v>
      </c>
      <c r="G509" s="137" t="s">
        <v>438</v>
      </c>
      <c r="H509" s="148" t="s">
        <v>431</v>
      </c>
      <c r="I509" s="147" t="s">
        <v>804</v>
      </c>
      <c r="J509" s="148" t="s">
        <v>432</v>
      </c>
      <c r="K509" s="147" t="s">
        <v>434</v>
      </c>
    </row>
    <row r="510" spans="1:11" ht="46.5">
      <c r="A510" s="145">
        <v>45729</v>
      </c>
      <c r="B510" s="146" t="s">
        <v>386</v>
      </c>
      <c r="C510" s="147" t="s">
        <v>384</v>
      </c>
      <c r="D510" s="148" t="s">
        <v>433</v>
      </c>
      <c r="E510" s="136" t="s">
        <v>833</v>
      </c>
      <c r="F510" s="124">
        <v>13549</v>
      </c>
      <c r="G510" s="137" t="s">
        <v>438</v>
      </c>
      <c r="H510" s="148" t="s">
        <v>431</v>
      </c>
      <c r="I510" s="147" t="s">
        <v>804</v>
      </c>
      <c r="J510" s="148" t="s">
        <v>432</v>
      </c>
      <c r="K510" s="147" t="s">
        <v>434</v>
      </c>
    </row>
    <row r="511" spans="1:11" ht="46.5">
      <c r="A511" s="145">
        <v>45729</v>
      </c>
      <c r="B511" s="146" t="s">
        <v>386</v>
      </c>
      <c r="C511" s="147" t="s">
        <v>384</v>
      </c>
      <c r="D511" s="148" t="s">
        <v>433</v>
      </c>
      <c r="E511" s="136" t="s">
        <v>829</v>
      </c>
      <c r="F511" s="124">
        <v>13552</v>
      </c>
      <c r="G511" s="137" t="s">
        <v>437</v>
      </c>
      <c r="H511" s="148" t="s">
        <v>431</v>
      </c>
      <c r="I511" s="147" t="s">
        <v>804</v>
      </c>
      <c r="J511" s="148" t="s">
        <v>432</v>
      </c>
      <c r="K511" s="147" t="s">
        <v>434</v>
      </c>
    </row>
    <row r="512" spans="1:11" ht="46.5">
      <c r="A512" s="145">
        <v>45731</v>
      </c>
      <c r="B512" s="146" t="s">
        <v>386</v>
      </c>
      <c r="C512" s="147" t="s">
        <v>384</v>
      </c>
      <c r="D512" s="148" t="s">
        <v>433</v>
      </c>
      <c r="E512" s="136" t="s">
        <v>829</v>
      </c>
      <c r="F512" s="124">
        <v>13551</v>
      </c>
      <c r="G512" s="137" t="s">
        <v>437</v>
      </c>
      <c r="H512" s="148" t="s">
        <v>431</v>
      </c>
      <c r="I512" s="147" t="s">
        <v>804</v>
      </c>
      <c r="J512" s="148" t="s">
        <v>432</v>
      </c>
      <c r="K512" s="147" t="s">
        <v>434</v>
      </c>
    </row>
    <row r="513" spans="1:11" ht="33">
      <c r="A513" s="145">
        <v>45731</v>
      </c>
      <c r="B513" s="146" t="s">
        <v>386</v>
      </c>
      <c r="C513" s="147" t="s">
        <v>441</v>
      </c>
      <c r="D513" s="148" t="s">
        <v>433</v>
      </c>
      <c r="E513" s="136" t="s">
        <v>452</v>
      </c>
      <c r="F513" s="124">
        <v>13551</v>
      </c>
      <c r="G513" s="137" t="s">
        <v>437</v>
      </c>
      <c r="H513" s="148" t="s">
        <v>431</v>
      </c>
      <c r="I513" s="147" t="s">
        <v>839</v>
      </c>
      <c r="J513" s="148" t="s">
        <v>432</v>
      </c>
      <c r="K513" s="147" t="s">
        <v>434</v>
      </c>
    </row>
    <row r="514" spans="1:11" ht="33">
      <c r="A514" s="145">
        <v>45731</v>
      </c>
      <c r="B514" s="146" t="s">
        <v>386</v>
      </c>
      <c r="C514" s="147" t="s">
        <v>384</v>
      </c>
      <c r="D514" s="148" t="s">
        <v>433</v>
      </c>
      <c r="E514" s="136" t="s">
        <v>452</v>
      </c>
      <c r="F514" s="124">
        <v>13547</v>
      </c>
      <c r="G514" s="137" t="s">
        <v>438</v>
      </c>
      <c r="H514" s="148" t="s">
        <v>431</v>
      </c>
      <c r="I514" s="147" t="s">
        <v>839</v>
      </c>
      <c r="J514" s="148" t="s">
        <v>432</v>
      </c>
      <c r="K514" s="147" t="s">
        <v>434</v>
      </c>
    </row>
    <row r="515" spans="1:11" ht="33">
      <c r="A515" s="145">
        <v>45731</v>
      </c>
      <c r="B515" s="146" t="s">
        <v>386</v>
      </c>
      <c r="C515" s="147" t="s">
        <v>384</v>
      </c>
      <c r="D515" s="148" t="s">
        <v>453</v>
      </c>
      <c r="E515" s="136" t="s">
        <v>452</v>
      </c>
      <c r="F515" s="124">
        <v>13549</v>
      </c>
      <c r="G515" s="137" t="s">
        <v>438</v>
      </c>
      <c r="H515" s="148" t="s">
        <v>431</v>
      </c>
      <c r="I515" s="147" t="s">
        <v>839</v>
      </c>
      <c r="J515" s="148" t="s">
        <v>432</v>
      </c>
      <c r="K515" s="147" t="s">
        <v>434</v>
      </c>
    </row>
    <row r="516" spans="1:11" ht="126">
      <c r="A516" s="145">
        <v>45731</v>
      </c>
      <c r="B516" s="146" t="s">
        <v>386</v>
      </c>
      <c r="C516" s="147" t="s">
        <v>384</v>
      </c>
      <c r="D516" s="148" t="s">
        <v>433</v>
      </c>
      <c r="E516" s="136" t="s">
        <v>452</v>
      </c>
      <c r="F516" s="124">
        <v>13548</v>
      </c>
      <c r="G516" s="137" t="s">
        <v>438</v>
      </c>
      <c r="H516" s="148" t="s">
        <v>431</v>
      </c>
      <c r="I516" s="150" t="s">
        <v>840</v>
      </c>
      <c r="J516" s="148" t="s">
        <v>432</v>
      </c>
      <c r="K516" s="147" t="s">
        <v>434</v>
      </c>
    </row>
    <row r="517" spans="1:11" ht="33">
      <c r="A517" s="145">
        <v>45732</v>
      </c>
      <c r="B517" s="146" t="s">
        <v>386</v>
      </c>
      <c r="C517" s="147" t="s">
        <v>384</v>
      </c>
      <c r="D517" s="148" t="s">
        <v>433</v>
      </c>
      <c r="E517" s="136" t="s">
        <v>452</v>
      </c>
      <c r="F517" s="124">
        <v>13548</v>
      </c>
      <c r="G517" s="137" t="s">
        <v>438</v>
      </c>
      <c r="H517" s="148" t="s">
        <v>431</v>
      </c>
      <c r="I517" s="147" t="s">
        <v>839</v>
      </c>
      <c r="J517" s="148" t="s">
        <v>432</v>
      </c>
      <c r="K517" s="147" t="s">
        <v>434</v>
      </c>
    </row>
    <row r="518" spans="1:11" ht="33">
      <c r="A518" s="145">
        <v>45732</v>
      </c>
      <c r="B518" s="146" t="s">
        <v>386</v>
      </c>
      <c r="C518" s="147" t="s">
        <v>384</v>
      </c>
      <c r="D518" s="148" t="s">
        <v>453</v>
      </c>
      <c r="E518" s="136" t="s">
        <v>452</v>
      </c>
      <c r="F518" s="124">
        <v>13548</v>
      </c>
      <c r="G518" s="137" t="s">
        <v>438</v>
      </c>
      <c r="H518" s="148" t="s">
        <v>431</v>
      </c>
      <c r="I518" s="147" t="s">
        <v>841</v>
      </c>
      <c r="J518" s="148" t="s">
        <v>432</v>
      </c>
      <c r="K518" s="147" t="s">
        <v>434</v>
      </c>
    </row>
    <row r="519" spans="1:11" ht="33">
      <c r="A519" s="145">
        <v>45732</v>
      </c>
      <c r="B519" s="146" t="s">
        <v>386</v>
      </c>
      <c r="C519" s="147" t="s">
        <v>441</v>
      </c>
      <c r="D519" s="148" t="s">
        <v>433</v>
      </c>
      <c r="E519" s="136" t="s">
        <v>452</v>
      </c>
      <c r="F519" s="124">
        <v>13548</v>
      </c>
      <c r="G519" s="137" t="s">
        <v>438</v>
      </c>
      <c r="H519" s="148" t="s">
        <v>431</v>
      </c>
      <c r="I519" s="147" t="s">
        <v>841</v>
      </c>
      <c r="J519" s="148" t="s">
        <v>432</v>
      </c>
      <c r="K519" s="147" t="s">
        <v>434</v>
      </c>
    </row>
    <row r="520" spans="1:11" ht="33">
      <c r="A520" s="145">
        <v>45732</v>
      </c>
      <c r="B520" s="146" t="s">
        <v>386</v>
      </c>
      <c r="C520" s="147" t="s">
        <v>384</v>
      </c>
      <c r="D520" s="148" t="s">
        <v>433</v>
      </c>
      <c r="E520" s="136" t="s">
        <v>452</v>
      </c>
      <c r="F520" s="124">
        <v>13547</v>
      </c>
      <c r="G520" s="137" t="s">
        <v>438</v>
      </c>
      <c r="H520" s="148" t="s">
        <v>431</v>
      </c>
      <c r="I520" s="147" t="s">
        <v>841</v>
      </c>
      <c r="J520" s="148" t="s">
        <v>432</v>
      </c>
      <c r="K520" s="147" t="s">
        <v>434</v>
      </c>
    </row>
    <row r="521" spans="1:11" ht="33">
      <c r="A521" s="145">
        <v>45732</v>
      </c>
      <c r="B521" s="146" t="s">
        <v>386</v>
      </c>
      <c r="C521" s="147" t="s">
        <v>384</v>
      </c>
      <c r="D521" s="148" t="s">
        <v>453</v>
      </c>
      <c r="E521" s="136" t="s">
        <v>452</v>
      </c>
      <c r="F521" s="124">
        <v>13549</v>
      </c>
      <c r="G521" s="137" t="s">
        <v>438</v>
      </c>
      <c r="H521" s="148" t="s">
        <v>431</v>
      </c>
      <c r="I521" s="147" t="s">
        <v>841</v>
      </c>
      <c r="J521" s="148" t="s">
        <v>432</v>
      </c>
      <c r="K521" s="147" t="s">
        <v>434</v>
      </c>
    </row>
    <row r="522" spans="1:11" ht="46.5">
      <c r="A522" s="145">
        <v>45732</v>
      </c>
      <c r="B522" s="146" t="s">
        <v>386</v>
      </c>
      <c r="C522" s="147" t="s">
        <v>384</v>
      </c>
      <c r="D522" s="148" t="s">
        <v>433</v>
      </c>
      <c r="E522" s="136" t="s">
        <v>829</v>
      </c>
      <c r="F522" s="124">
        <v>13549</v>
      </c>
      <c r="G522" s="137" t="s">
        <v>438</v>
      </c>
      <c r="H522" s="148" t="s">
        <v>431</v>
      </c>
      <c r="I522" s="147" t="s">
        <v>841</v>
      </c>
      <c r="J522" s="148" t="s">
        <v>432</v>
      </c>
      <c r="K522" s="147" t="s">
        <v>434</v>
      </c>
    </row>
    <row r="523" spans="1:11" ht="46.5">
      <c r="A523" s="145">
        <v>45733</v>
      </c>
      <c r="B523" s="146" t="s">
        <v>386</v>
      </c>
      <c r="C523" s="147" t="s">
        <v>384</v>
      </c>
      <c r="D523" s="148" t="s">
        <v>433</v>
      </c>
      <c r="E523" s="136" t="s">
        <v>843</v>
      </c>
      <c r="F523" s="124">
        <v>13551</v>
      </c>
      <c r="G523" s="137" t="s">
        <v>437</v>
      </c>
      <c r="H523" s="148" t="s">
        <v>431</v>
      </c>
      <c r="I523" s="147" t="s">
        <v>841</v>
      </c>
      <c r="J523" s="148" t="s">
        <v>432</v>
      </c>
      <c r="K523" s="147" t="s">
        <v>434</v>
      </c>
    </row>
    <row r="524" spans="1:11" ht="33">
      <c r="A524" s="145">
        <v>45733</v>
      </c>
      <c r="B524" s="146" t="s">
        <v>386</v>
      </c>
      <c r="C524" s="147" t="s">
        <v>441</v>
      </c>
      <c r="D524" s="148" t="s">
        <v>433</v>
      </c>
      <c r="E524" s="136" t="s">
        <v>452</v>
      </c>
      <c r="F524" s="124">
        <v>13723</v>
      </c>
      <c r="G524" s="137" t="s">
        <v>437</v>
      </c>
      <c r="H524" s="148" t="s">
        <v>431</v>
      </c>
      <c r="I524" s="147" t="s">
        <v>844</v>
      </c>
      <c r="J524" s="148" t="s">
        <v>432</v>
      </c>
      <c r="K524" s="147" t="s">
        <v>434</v>
      </c>
    </row>
    <row r="525" spans="1:11" ht="33">
      <c r="A525" s="145">
        <v>45733</v>
      </c>
      <c r="B525" s="146" t="s">
        <v>386</v>
      </c>
      <c r="C525" s="147" t="s">
        <v>384</v>
      </c>
      <c r="D525" s="148" t="s">
        <v>453</v>
      </c>
      <c r="E525" s="136" t="s">
        <v>452</v>
      </c>
      <c r="F525" s="124">
        <v>13547</v>
      </c>
      <c r="G525" s="137" t="s">
        <v>438</v>
      </c>
      <c r="H525" s="148" t="s">
        <v>431</v>
      </c>
      <c r="I525" s="147" t="s">
        <v>844</v>
      </c>
      <c r="J525" s="148" t="s">
        <v>432</v>
      </c>
      <c r="K525" s="147" t="s">
        <v>434</v>
      </c>
    </row>
    <row r="526" spans="1:11" ht="33">
      <c r="A526" s="145">
        <v>45733</v>
      </c>
      <c r="B526" s="146" t="s">
        <v>386</v>
      </c>
      <c r="C526" s="147" t="s">
        <v>384</v>
      </c>
      <c r="D526" s="148" t="s">
        <v>433</v>
      </c>
      <c r="E526" s="136" t="s">
        <v>452</v>
      </c>
      <c r="F526" s="124">
        <v>13548</v>
      </c>
      <c r="G526" s="137" t="s">
        <v>438</v>
      </c>
      <c r="H526" s="148" t="s">
        <v>431</v>
      </c>
      <c r="I526" s="147" t="s">
        <v>844</v>
      </c>
      <c r="J526" s="148" t="s">
        <v>432</v>
      </c>
      <c r="K526" s="147" t="s">
        <v>434</v>
      </c>
    </row>
    <row r="527" spans="1:11" ht="33">
      <c r="A527" s="145">
        <v>45733</v>
      </c>
      <c r="B527" s="146" t="s">
        <v>386</v>
      </c>
      <c r="C527" s="147" t="s">
        <v>384</v>
      </c>
      <c r="D527" s="148" t="s">
        <v>453</v>
      </c>
      <c r="E527" s="136" t="s">
        <v>452</v>
      </c>
      <c r="F527" s="124">
        <v>13548</v>
      </c>
      <c r="G527" s="137" t="s">
        <v>438</v>
      </c>
      <c r="H527" s="148" t="s">
        <v>431</v>
      </c>
      <c r="I527" s="147" t="s">
        <v>844</v>
      </c>
      <c r="J527" s="148" t="s">
        <v>432</v>
      </c>
      <c r="K527" s="147" t="s">
        <v>434</v>
      </c>
    </row>
    <row r="528" spans="1:11" ht="33">
      <c r="A528" s="145">
        <v>45733</v>
      </c>
      <c r="B528" s="146" t="s">
        <v>386</v>
      </c>
      <c r="C528" s="147" t="s">
        <v>384</v>
      </c>
      <c r="D528" s="148" t="s">
        <v>433</v>
      </c>
      <c r="E528" s="136" t="s">
        <v>452</v>
      </c>
      <c r="F528" s="124">
        <v>13549</v>
      </c>
      <c r="G528" s="137" t="s">
        <v>438</v>
      </c>
      <c r="H528" s="148" t="s">
        <v>431</v>
      </c>
      <c r="I528" s="147" t="s">
        <v>844</v>
      </c>
      <c r="J528" s="148" t="s">
        <v>432</v>
      </c>
      <c r="K528" s="147" t="s">
        <v>434</v>
      </c>
    </row>
    <row r="529" spans="1:11" ht="46.5">
      <c r="A529" s="145">
        <v>45734</v>
      </c>
      <c r="B529" s="146" t="s">
        <v>386</v>
      </c>
      <c r="C529" s="147" t="s">
        <v>384</v>
      </c>
      <c r="D529" s="148" t="s">
        <v>433</v>
      </c>
      <c r="E529" s="136" t="s">
        <v>843</v>
      </c>
      <c r="F529" s="124">
        <v>13549</v>
      </c>
      <c r="G529" s="137" t="s">
        <v>438</v>
      </c>
      <c r="H529" s="148" t="s">
        <v>431</v>
      </c>
      <c r="I529" s="147" t="s">
        <v>844</v>
      </c>
      <c r="J529" s="148" t="s">
        <v>432</v>
      </c>
      <c r="K529" s="147" t="s">
        <v>434</v>
      </c>
    </row>
    <row r="530" spans="1:11" ht="33">
      <c r="A530" s="145">
        <v>45734</v>
      </c>
      <c r="B530" s="146" t="s">
        <v>386</v>
      </c>
      <c r="C530" s="147" t="s">
        <v>441</v>
      </c>
      <c r="D530" s="148" t="s">
        <v>433</v>
      </c>
      <c r="E530" s="136" t="s">
        <v>452</v>
      </c>
      <c r="F530" s="124">
        <v>13723</v>
      </c>
      <c r="G530" s="137" t="s">
        <v>437</v>
      </c>
      <c r="H530" s="148" t="s">
        <v>431</v>
      </c>
      <c r="I530" s="147" t="s">
        <v>387</v>
      </c>
      <c r="J530" s="148" t="s">
        <v>432</v>
      </c>
      <c r="K530" s="147" t="s">
        <v>434</v>
      </c>
    </row>
    <row r="531" spans="1:11" ht="33">
      <c r="A531" s="145">
        <v>45734</v>
      </c>
      <c r="B531" s="146" t="s">
        <v>386</v>
      </c>
      <c r="C531" s="147" t="s">
        <v>384</v>
      </c>
      <c r="D531" s="148" t="s">
        <v>453</v>
      </c>
      <c r="E531" s="136" t="s">
        <v>452</v>
      </c>
      <c r="F531" s="124">
        <v>13547</v>
      </c>
      <c r="G531" s="137" t="s">
        <v>438</v>
      </c>
      <c r="H531" s="148" t="s">
        <v>431</v>
      </c>
      <c r="I531" s="147" t="s">
        <v>387</v>
      </c>
      <c r="J531" s="148" t="s">
        <v>432</v>
      </c>
      <c r="K531" s="147" t="s">
        <v>434</v>
      </c>
    </row>
    <row r="532" spans="1:11" ht="33">
      <c r="A532" s="145">
        <v>45734</v>
      </c>
      <c r="B532" s="146" t="s">
        <v>386</v>
      </c>
      <c r="C532" s="147" t="s">
        <v>384</v>
      </c>
      <c r="D532" s="148" t="s">
        <v>433</v>
      </c>
      <c r="E532" s="136" t="s">
        <v>452</v>
      </c>
      <c r="F532" s="124">
        <v>13548</v>
      </c>
      <c r="G532" s="137" t="s">
        <v>438</v>
      </c>
      <c r="H532" s="148" t="s">
        <v>431</v>
      </c>
      <c r="I532" s="147" t="s">
        <v>387</v>
      </c>
      <c r="J532" s="148" t="s">
        <v>432</v>
      </c>
      <c r="K532" s="147" t="s">
        <v>434</v>
      </c>
    </row>
    <row r="533" spans="1:11" ht="33">
      <c r="A533" s="145">
        <v>45734</v>
      </c>
      <c r="B533" s="146" t="s">
        <v>386</v>
      </c>
      <c r="C533" s="147" t="s">
        <v>384</v>
      </c>
      <c r="D533" s="148" t="s">
        <v>453</v>
      </c>
      <c r="E533" s="136" t="s">
        <v>452</v>
      </c>
      <c r="F533" s="124">
        <v>13548</v>
      </c>
      <c r="G533" s="137" t="s">
        <v>438</v>
      </c>
      <c r="H533" s="148" t="s">
        <v>431</v>
      </c>
      <c r="I533" s="147" t="s">
        <v>387</v>
      </c>
      <c r="J533" s="148" t="s">
        <v>432</v>
      </c>
      <c r="K533" s="147" t="s">
        <v>434</v>
      </c>
    </row>
    <row r="534" spans="1:11" ht="33">
      <c r="A534" s="145">
        <v>45734</v>
      </c>
      <c r="B534" s="146" t="s">
        <v>386</v>
      </c>
      <c r="C534" s="147" t="s">
        <v>384</v>
      </c>
      <c r="D534" s="148" t="s">
        <v>433</v>
      </c>
      <c r="E534" s="136" t="s">
        <v>452</v>
      </c>
      <c r="F534" s="124">
        <v>13549</v>
      </c>
      <c r="G534" s="137" t="s">
        <v>438</v>
      </c>
      <c r="H534" s="148" t="s">
        <v>431</v>
      </c>
      <c r="I534" s="147" t="s">
        <v>387</v>
      </c>
      <c r="J534" s="148" t="s">
        <v>432</v>
      </c>
      <c r="K534" s="147" t="s">
        <v>434</v>
      </c>
    </row>
    <row r="535" spans="1:11" ht="33">
      <c r="A535" s="145">
        <v>45735</v>
      </c>
      <c r="B535" s="146" t="s">
        <v>386</v>
      </c>
      <c r="C535" s="147" t="s">
        <v>441</v>
      </c>
      <c r="D535" s="148" t="s">
        <v>433</v>
      </c>
      <c r="E535" s="136" t="s">
        <v>452</v>
      </c>
      <c r="F535" s="124">
        <v>13549</v>
      </c>
      <c r="G535" s="137" t="s">
        <v>438</v>
      </c>
      <c r="H535" s="148" t="s">
        <v>431</v>
      </c>
      <c r="I535" s="147" t="s">
        <v>387</v>
      </c>
      <c r="J535" s="148" t="s">
        <v>432</v>
      </c>
      <c r="K535" s="147" t="s">
        <v>434</v>
      </c>
    </row>
    <row r="536" spans="1:11" ht="46.5">
      <c r="A536" s="145">
        <v>45735</v>
      </c>
      <c r="B536" s="146" t="s">
        <v>386</v>
      </c>
      <c r="C536" s="147" t="s">
        <v>384</v>
      </c>
      <c r="D536" s="148" t="s">
        <v>433</v>
      </c>
      <c r="E536" s="136" t="s">
        <v>843</v>
      </c>
      <c r="F536" s="124">
        <v>13800</v>
      </c>
      <c r="G536" s="137" t="s">
        <v>438</v>
      </c>
      <c r="H536" s="148" t="s">
        <v>431</v>
      </c>
      <c r="I536" s="147" t="s">
        <v>846</v>
      </c>
      <c r="J536" s="148" t="s">
        <v>432</v>
      </c>
      <c r="K536" s="147" t="s">
        <v>434</v>
      </c>
    </row>
    <row r="537" spans="1:11" ht="46.5">
      <c r="A537" s="145">
        <v>45735</v>
      </c>
      <c r="B537" s="146" t="s">
        <v>386</v>
      </c>
      <c r="C537" s="147" t="s">
        <v>384</v>
      </c>
      <c r="D537" s="148" t="s">
        <v>433</v>
      </c>
      <c r="E537" s="136" t="s">
        <v>847</v>
      </c>
      <c r="F537" s="124">
        <v>13723</v>
      </c>
      <c r="G537" s="137" t="s">
        <v>437</v>
      </c>
      <c r="H537" s="148" t="s">
        <v>431</v>
      </c>
      <c r="I537" s="147" t="s">
        <v>846</v>
      </c>
      <c r="J537" s="148" t="s">
        <v>432</v>
      </c>
      <c r="K537" s="147" t="s">
        <v>434</v>
      </c>
    </row>
    <row r="538" spans="1:11" ht="46.5">
      <c r="A538" s="145">
        <v>45735</v>
      </c>
      <c r="B538" s="146" t="s">
        <v>386</v>
      </c>
      <c r="C538" s="147" t="s">
        <v>384</v>
      </c>
      <c r="D538" s="148" t="s">
        <v>453</v>
      </c>
      <c r="E538" s="136" t="s">
        <v>847</v>
      </c>
      <c r="F538" s="124">
        <v>13805</v>
      </c>
      <c r="G538" s="137" t="s">
        <v>438</v>
      </c>
      <c r="H538" s="148" t="s">
        <v>431</v>
      </c>
      <c r="I538" s="147" t="s">
        <v>846</v>
      </c>
      <c r="J538" s="148" t="s">
        <v>432</v>
      </c>
      <c r="K538" s="147" t="s">
        <v>434</v>
      </c>
    </row>
    <row r="539" spans="1:11" ht="46.5">
      <c r="A539" s="145">
        <v>45735</v>
      </c>
      <c r="B539" s="146" t="s">
        <v>386</v>
      </c>
      <c r="C539" s="147" t="s">
        <v>384</v>
      </c>
      <c r="D539" s="148" t="s">
        <v>433</v>
      </c>
      <c r="E539" s="136" t="s">
        <v>848</v>
      </c>
      <c r="F539" s="124">
        <v>13805</v>
      </c>
      <c r="G539" s="137" t="s">
        <v>438</v>
      </c>
      <c r="H539" s="148" t="s">
        <v>431</v>
      </c>
      <c r="I539" s="147" t="s">
        <v>846</v>
      </c>
      <c r="J539" s="148" t="s">
        <v>432</v>
      </c>
      <c r="K539" s="147" t="s">
        <v>434</v>
      </c>
    </row>
    <row r="540" spans="1:11" ht="46.5">
      <c r="A540" s="145">
        <v>45735</v>
      </c>
      <c r="B540" s="146" t="s">
        <v>386</v>
      </c>
      <c r="C540" s="147" t="s">
        <v>384</v>
      </c>
      <c r="D540" s="148" t="s">
        <v>453</v>
      </c>
      <c r="E540" s="136" t="s">
        <v>848</v>
      </c>
      <c r="F540" s="124">
        <v>13804</v>
      </c>
      <c r="G540" s="137" t="s">
        <v>438</v>
      </c>
      <c r="H540" s="148" t="s">
        <v>431</v>
      </c>
      <c r="I540" s="147" t="s">
        <v>846</v>
      </c>
      <c r="J540" s="148" t="s">
        <v>432</v>
      </c>
      <c r="K540" s="147" t="s">
        <v>434</v>
      </c>
    </row>
    <row r="541" spans="1:11" ht="46.5">
      <c r="A541" s="145">
        <v>45736</v>
      </c>
      <c r="B541" s="146" t="s">
        <v>386</v>
      </c>
      <c r="C541" s="147" t="s">
        <v>384</v>
      </c>
      <c r="D541" s="148" t="s">
        <v>433</v>
      </c>
      <c r="E541" s="136" t="s">
        <v>849</v>
      </c>
      <c r="F541" s="124">
        <v>13804</v>
      </c>
      <c r="G541" s="137" t="s">
        <v>438</v>
      </c>
      <c r="H541" s="148" t="s">
        <v>431</v>
      </c>
      <c r="I541" s="147" t="s">
        <v>846</v>
      </c>
      <c r="J541" s="148" t="s">
        <v>432</v>
      </c>
      <c r="K541" s="147" t="s">
        <v>434</v>
      </c>
    </row>
    <row r="542" spans="1:11" ht="72">
      <c r="A542" s="145">
        <v>45736</v>
      </c>
      <c r="B542" s="146" t="s">
        <v>386</v>
      </c>
      <c r="C542" s="147" t="s">
        <v>384</v>
      </c>
      <c r="D542" s="148" t="s">
        <v>433</v>
      </c>
      <c r="E542" s="136" t="s">
        <v>848</v>
      </c>
      <c r="F542" s="124">
        <v>13843</v>
      </c>
      <c r="G542" s="137" t="s">
        <v>437</v>
      </c>
      <c r="H542" s="148" t="s">
        <v>431</v>
      </c>
      <c r="I542" s="150" t="s">
        <v>850</v>
      </c>
      <c r="J542" s="148" t="s">
        <v>432</v>
      </c>
      <c r="K542" s="147" t="s">
        <v>434</v>
      </c>
    </row>
    <row r="543" spans="1:11" ht="46.5">
      <c r="A543" s="145">
        <v>45736</v>
      </c>
      <c r="B543" s="146" t="s">
        <v>386</v>
      </c>
      <c r="C543" s="147" t="s">
        <v>384</v>
      </c>
      <c r="D543" s="148" t="s">
        <v>433</v>
      </c>
      <c r="E543" s="136" t="s">
        <v>847</v>
      </c>
      <c r="F543" s="124">
        <v>13804</v>
      </c>
      <c r="G543" s="137" t="s">
        <v>438</v>
      </c>
      <c r="H543" s="148" t="s">
        <v>431</v>
      </c>
      <c r="I543" s="147" t="s">
        <v>807</v>
      </c>
      <c r="J543" s="148" t="s">
        <v>432</v>
      </c>
      <c r="K543" s="147" t="s">
        <v>434</v>
      </c>
    </row>
    <row r="544" spans="1:11" ht="33">
      <c r="A544" s="145">
        <v>45736</v>
      </c>
      <c r="B544" s="146" t="s">
        <v>386</v>
      </c>
      <c r="C544" s="147" t="s">
        <v>441</v>
      </c>
      <c r="D544" s="148" t="s">
        <v>433</v>
      </c>
      <c r="E544" s="136" t="s">
        <v>452</v>
      </c>
      <c r="F544" s="124">
        <v>13805</v>
      </c>
      <c r="G544" s="137" t="s">
        <v>438</v>
      </c>
      <c r="H544" s="148" t="s">
        <v>431</v>
      </c>
      <c r="I544" s="147" t="s">
        <v>807</v>
      </c>
      <c r="J544" s="148" t="s">
        <v>432</v>
      </c>
      <c r="K544" s="147" t="s">
        <v>434</v>
      </c>
    </row>
    <row r="545" spans="1:11" ht="46.5">
      <c r="A545" s="145">
        <v>45737</v>
      </c>
      <c r="B545" s="146" t="s">
        <v>386</v>
      </c>
      <c r="C545" s="147" t="s">
        <v>384</v>
      </c>
      <c r="D545" s="148" t="s">
        <v>433</v>
      </c>
      <c r="E545" s="136" t="s">
        <v>849</v>
      </c>
      <c r="F545" s="124">
        <v>13800</v>
      </c>
      <c r="G545" s="137" t="s">
        <v>438</v>
      </c>
      <c r="H545" s="148" t="s">
        <v>431</v>
      </c>
      <c r="I545" s="147" t="s">
        <v>807</v>
      </c>
      <c r="J545" s="148" t="s">
        <v>432</v>
      </c>
      <c r="K545" s="147" t="s">
        <v>434</v>
      </c>
    </row>
    <row r="546" spans="1:11" ht="72">
      <c r="A546" s="145">
        <v>45738</v>
      </c>
      <c r="B546" s="146" t="s">
        <v>386</v>
      </c>
      <c r="C546" s="147" t="s">
        <v>441</v>
      </c>
      <c r="D546" s="148" t="s">
        <v>433</v>
      </c>
      <c r="E546" s="136" t="s">
        <v>452</v>
      </c>
      <c r="F546" s="124">
        <v>13843</v>
      </c>
      <c r="G546" s="137" t="s">
        <v>437</v>
      </c>
      <c r="H546" s="148" t="s">
        <v>431</v>
      </c>
      <c r="I546" s="150" t="s">
        <v>851</v>
      </c>
      <c r="J546" s="148" t="s">
        <v>432</v>
      </c>
      <c r="K546" s="147" t="s">
        <v>434</v>
      </c>
    </row>
    <row r="547" spans="1:11" ht="46.5">
      <c r="A547" s="145">
        <v>45738</v>
      </c>
      <c r="B547" s="146" t="s">
        <v>386</v>
      </c>
      <c r="C547" s="147" t="s">
        <v>384</v>
      </c>
      <c r="D547" s="148" t="s">
        <v>433</v>
      </c>
      <c r="E547" s="136" t="s">
        <v>849</v>
      </c>
      <c r="F547" s="124">
        <v>13800</v>
      </c>
      <c r="G547" s="137" t="s">
        <v>438</v>
      </c>
      <c r="H547" s="148" t="s">
        <v>431</v>
      </c>
      <c r="I547" s="147" t="s">
        <v>853</v>
      </c>
      <c r="J547" s="148" t="s">
        <v>432</v>
      </c>
      <c r="K547" s="147" t="s">
        <v>434</v>
      </c>
    </row>
    <row r="548" spans="1:11" ht="46.5">
      <c r="A548" s="145">
        <v>45738</v>
      </c>
      <c r="B548" s="146" t="s">
        <v>386</v>
      </c>
      <c r="C548" s="147" t="s">
        <v>384</v>
      </c>
      <c r="D548" s="148" t="s">
        <v>453</v>
      </c>
      <c r="E548" s="136" t="s">
        <v>848</v>
      </c>
      <c r="F548" s="124">
        <v>13843</v>
      </c>
      <c r="G548" s="137" t="s">
        <v>437</v>
      </c>
      <c r="H548" s="148" t="s">
        <v>431</v>
      </c>
      <c r="I548" s="147" t="s">
        <v>853</v>
      </c>
      <c r="J548" s="148" t="s">
        <v>432</v>
      </c>
      <c r="K548" s="147" t="s">
        <v>434</v>
      </c>
    </row>
    <row r="549" spans="1:11" ht="46.5">
      <c r="A549" s="145">
        <v>45738</v>
      </c>
      <c r="B549" s="146" t="s">
        <v>386</v>
      </c>
      <c r="C549" s="147" t="s">
        <v>384</v>
      </c>
      <c r="D549" s="148" t="s">
        <v>433</v>
      </c>
      <c r="E549" s="136" t="s">
        <v>848</v>
      </c>
      <c r="F549" s="124">
        <v>13804</v>
      </c>
      <c r="G549" s="137" t="s">
        <v>438</v>
      </c>
      <c r="H549" s="148" t="s">
        <v>431</v>
      </c>
      <c r="I549" s="147" t="s">
        <v>854</v>
      </c>
      <c r="J549" s="148" t="s">
        <v>432</v>
      </c>
      <c r="K549" s="147" t="s">
        <v>434</v>
      </c>
    </row>
    <row r="550" spans="1:11" ht="46.5">
      <c r="A550" s="145">
        <v>45738</v>
      </c>
      <c r="B550" s="146" t="s">
        <v>386</v>
      </c>
      <c r="C550" s="147" t="s">
        <v>384</v>
      </c>
      <c r="D550" s="148" t="s">
        <v>433</v>
      </c>
      <c r="E550" s="136" t="s">
        <v>847</v>
      </c>
      <c r="F550" s="124">
        <v>13804</v>
      </c>
      <c r="G550" s="137" t="s">
        <v>438</v>
      </c>
      <c r="H550" s="148" t="s">
        <v>431</v>
      </c>
      <c r="I550" s="147" t="s">
        <v>853</v>
      </c>
      <c r="J550" s="148" t="s">
        <v>432</v>
      </c>
      <c r="K550" s="147" t="s">
        <v>434</v>
      </c>
    </row>
    <row r="551" spans="1:11" ht="46.5">
      <c r="A551" s="145">
        <v>45739</v>
      </c>
      <c r="B551" s="146" t="s">
        <v>386</v>
      </c>
      <c r="C551" s="147" t="s">
        <v>384</v>
      </c>
      <c r="D551" s="148" t="s">
        <v>433</v>
      </c>
      <c r="E551" s="136" t="s">
        <v>849</v>
      </c>
      <c r="F551" s="124">
        <v>13805</v>
      </c>
      <c r="G551" s="137" t="s">
        <v>438</v>
      </c>
      <c r="H551" s="148" t="s">
        <v>431</v>
      </c>
      <c r="I551" s="147" t="s">
        <v>853</v>
      </c>
      <c r="J551" s="148" t="s">
        <v>432</v>
      </c>
      <c r="K551" s="147" t="s">
        <v>434</v>
      </c>
    </row>
    <row r="552" spans="1:11" ht="46.5">
      <c r="A552" s="145">
        <v>45739</v>
      </c>
      <c r="B552" s="146" t="s">
        <v>386</v>
      </c>
      <c r="C552" s="147" t="s">
        <v>384</v>
      </c>
      <c r="D552" s="148" t="s">
        <v>433</v>
      </c>
      <c r="E552" s="136" t="s">
        <v>847</v>
      </c>
      <c r="F552" s="124">
        <v>13843</v>
      </c>
      <c r="G552" s="137" t="s">
        <v>437</v>
      </c>
      <c r="H552" s="148" t="s">
        <v>431</v>
      </c>
      <c r="I552" s="147" t="s">
        <v>858</v>
      </c>
      <c r="J552" s="148" t="s">
        <v>432</v>
      </c>
      <c r="K552" s="147" t="s">
        <v>434</v>
      </c>
    </row>
    <row r="553" spans="1:11" ht="46.5">
      <c r="A553" s="145">
        <v>45739</v>
      </c>
      <c r="B553" s="146" t="s">
        <v>386</v>
      </c>
      <c r="C553" s="147" t="s">
        <v>384</v>
      </c>
      <c r="D553" s="148" t="s">
        <v>453</v>
      </c>
      <c r="E553" s="136" t="s">
        <v>847</v>
      </c>
      <c r="F553" s="124">
        <v>13805</v>
      </c>
      <c r="G553" s="137" t="s">
        <v>438</v>
      </c>
      <c r="H553" s="148" t="s">
        <v>431</v>
      </c>
      <c r="I553" s="147" t="s">
        <v>858</v>
      </c>
      <c r="J553" s="148" t="s">
        <v>432</v>
      </c>
      <c r="K553" s="147" t="s">
        <v>434</v>
      </c>
    </row>
    <row r="554" spans="1:11" ht="46.5">
      <c r="A554" s="145">
        <v>45739</v>
      </c>
      <c r="B554" s="146" t="s">
        <v>386</v>
      </c>
      <c r="C554" s="147" t="s">
        <v>384</v>
      </c>
      <c r="D554" s="148" t="s">
        <v>433</v>
      </c>
      <c r="E554" s="136" t="s">
        <v>848</v>
      </c>
      <c r="F554" s="124">
        <v>13805</v>
      </c>
      <c r="G554" s="137" t="s">
        <v>438</v>
      </c>
      <c r="H554" s="148" t="s">
        <v>431</v>
      </c>
      <c r="I554" s="147" t="s">
        <v>858</v>
      </c>
      <c r="J554" s="148" t="s">
        <v>432</v>
      </c>
      <c r="K554" s="147" t="s">
        <v>434</v>
      </c>
    </row>
    <row r="555" spans="1:11" ht="46.5">
      <c r="A555" s="145">
        <v>45739</v>
      </c>
      <c r="B555" s="146" t="s">
        <v>386</v>
      </c>
      <c r="C555" s="147" t="s">
        <v>384</v>
      </c>
      <c r="D555" s="148" t="s">
        <v>453</v>
      </c>
      <c r="E555" s="136" t="s">
        <v>848</v>
      </c>
      <c r="F555" s="124">
        <v>13804</v>
      </c>
      <c r="G555" s="137" t="s">
        <v>438</v>
      </c>
      <c r="H555" s="148" t="s">
        <v>431</v>
      </c>
      <c r="I555" s="147" t="s">
        <v>858</v>
      </c>
      <c r="J555" s="148" t="s">
        <v>432</v>
      </c>
      <c r="K555" s="147" t="s">
        <v>434</v>
      </c>
    </row>
    <row r="556" spans="1:11" ht="33">
      <c r="A556" s="145">
        <v>45739</v>
      </c>
      <c r="B556" s="146" t="s">
        <v>386</v>
      </c>
      <c r="C556" s="147" t="s">
        <v>441</v>
      </c>
      <c r="D556" s="148" t="s">
        <v>433</v>
      </c>
      <c r="E556" s="136" t="s">
        <v>452</v>
      </c>
      <c r="F556" s="124">
        <v>13804</v>
      </c>
      <c r="G556" s="137" t="s">
        <v>438</v>
      </c>
      <c r="H556" s="148" t="s">
        <v>431</v>
      </c>
      <c r="I556" s="147" t="s">
        <v>858</v>
      </c>
      <c r="J556" s="148" t="s">
        <v>432</v>
      </c>
      <c r="K556" s="147" t="s">
        <v>434</v>
      </c>
    </row>
    <row r="557" spans="1:11" ht="46.5">
      <c r="A557" s="145">
        <v>45740</v>
      </c>
      <c r="B557" s="146" t="s">
        <v>386</v>
      </c>
      <c r="C557" s="147" t="s">
        <v>384</v>
      </c>
      <c r="D557" s="148" t="s">
        <v>433</v>
      </c>
      <c r="E557" s="136" t="s">
        <v>849</v>
      </c>
      <c r="F557" s="124">
        <v>13800</v>
      </c>
      <c r="G557" s="137" t="s">
        <v>438</v>
      </c>
      <c r="H557" s="148" t="s">
        <v>431</v>
      </c>
      <c r="I557" s="147" t="s">
        <v>858</v>
      </c>
      <c r="J557" s="148" t="s">
        <v>432</v>
      </c>
      <c r="K557" s="147" t="s">
        <v>434</v>
      </c>
    </row>
    <row r="558" spans="1:11" ht="46.5">
      <c r="A558" s="145">
        <v>45740</v>
      </c>
      <c r="B558" s="146" t="s">
        <v>386</v>
      </c>
      <c r="C558" s="147" t="s">
        <v>384</v>
      </c>
      <c r="D558" s="148" t="s">
        <v>433</v>
      </c>
      <c r="E558" s="136" t="s">
        <v>884</v>
      </c>
      <c r="F558" s="124">
        <v>13843</v>
      </c>
      <c r="G558" s="137" t="s">
        <v>437</v>
      </c>
      <c r="H558" s="148" t="s">
        <v>431</v>
      </c>
      <c r="I558" s="147" t="s">
        <v>885</v>
      </c>
      <c r="J558" s="148" t="s">
        <v>432</v>
      </c>
      <c r="K558" s="147" t="s">
        <v>434</v>
      </c>
    </row>
    <row r="559" spans="1:11" ht="33">
      <c r="A559" s="145">
        <v>45740</v>
      </c>
      <c r="B559" s="146" t="s">
        <v>386</v>
      </c>
      <c r="C559" s="147" t="s">
        <v>441</v>
      </c>
      <c r="D559" s="148" t="s">
        <v>433</v>
      </c>
      <c r="E559" s="136" t="s">
        <v>452</v>
      </c>
      <c r="F559" s="124">
        <v>13875</v>
      </c>
      <c r="G559" s="137" t="s">
        <v>437</v>
      </c>
      <c r="H559" s="148" t="s">
        <v>431</v>
      </c>
      <c r="I559" s="147" t="s">
        <v>885</v>
      </c>
      <c r="J559" s="148" t="s">
        <v>432</v>
      </c>
      <c r="K559" s="147" t="s">
        <v>434</v>
      </c>
    </row>
    <row r="560" spans="1:11" ht="46.5">
      <c r="A560" s="145">
        <v>45740</v>
      </c>
      <c r="B560" s="146" t="s">
        <v>386</v>
      </c>
      <c r="C560" s="147" t="s">
        <v>384</v>
      </c>
      <c r="D560" s="148" t="s">
        <v>433</v>
      </c>
      <c r="E560" s="136" t="s">
        <v>847</v>
      </c>
      <c r="F560" s="124">
        <v>13800</v>
      </c>
      <c r="G560" s="137" t="s">
        <v>438</v>
      </c>
      <c r="H560" s="148" t="s">
        <v>431</v>
      </c>
      <c r="I560" s="147" t="s">
        <v>885</v>
      </c>
      <c r="J560" s="148" t="s">
        <v>432</v>
      </c>
      <c r="K560" s="147" t="s">
        <v>434</v>
      </c>
    </row>
    <row r="561" spans="1:11" ht="46.5">
      <c r="A561" s="145">
        <v>45740</v>
      </c>
      <c r="B561" s="146" t="s">
        <v>386</v>
      </c>
      <c r="C561" s="147" t="s">
        <v>384</v>
      </c>
      <c r="D561" s="148" t="s">
        <v>453</v>
      </c>
      <c r="E561" s="136" t="s">
        <v>847</v>
      </c>
      <c r="F561" s="124">
        <v>13805</v>
      </c>
      <c r="G561" s="137" t="s">
        <v>438</v>
      </c>
      <c r="H561" s="148" t="s">
        <v>431</v>
      </c>
      <c r="I561" s="147" t="s">
        <v>885</v>
      </c>
      <c r="J561" s="148" t="s">
        <v>432</v>
      </c>
      <c r="K561" s="147" t="s">
        <v>434</v>
      </c>
    </row>
    <row r="562" spans="1:11" ht="46.5">
      <c r="A562" s="145">
        <v>45740</v>
      </c>
      <c r="B562" s="146" t="s">
        <v>386</v>
      </c>
      <c r="C562" s="147" t="s">
        <v>384</v>
      </c>
      <c r="D562" s="148" t="s">
        <v>453</v>
      </c>
      <c r="E562" s="136" t="s">
        <v>848</v>
      </c>
      <c r="F562" s="124">
        <v>13805</v>
      </c>
      <c r="G562" s="137" t="s">
        <v>438</v>
      </c>
      <c r="H562" s="148" t="s">
        <v>431</v>
      </c>
      <c r="I562" s="147" t="s">
        <v>885</v>
      </c>
      <c r="J562" s="148" t="s">
        <v>432</v>
      </c>
      <c r="K562" s="147" t="s">
        <v>434</v>
      </c>
    </row>
    <row r="563" spans="1:11" ht="46.5">
      <c r="A563" s="145">
        <v>45740</v>
      </c>
      <c r="B563" s="146" t="s">
        <v>386</v>
      </c>
      <c r="C563" s="147" t="s">
        <v>384</v>
      </c>
      <c r="D563" s="148" t="s">
        <v>433</v>
      </c>
      <c r="E563" s="136" t="s">
        <v>848</v>
      </c>
      <c r="F563" s="124">
        <v>13804</v>
      </c>
      <c r="G563" s="137" t="s">
        <v>438</v>
      </c>
      <c r="H563" s="148" t="s">
        <v>431</v>
      </c>
      <c r="I563" s="147" t="s">
        <v>885</v>
      </c>
      <c r="J563" s="148" t="s">
        <v>432</v>
      </c>
      <c r="K563" s="147" t="s">
        <v>434</v>
      </c>
    </row>
    <row r="564" spans="1:11" ht="33">
      <c r="A564" s="145">
        <v>45740</v>
      </c>
      <c r="B564" s="146" t="s">
        <v>386</v>
      </c>
      <c r="C564" s="147" t="s">
        <v>441</v>
      </c>
      <c r="D564" s="148" t="s">
        <v>433</v>
      </c>
      <c r="E564" s="136" t="s">
        <v>452</v>
      </c>
      <c r="F564" s="124">
        <v>13804</v>
      </c>
      <c r="G564" s="137" t="s">
        <v>438</v>
      </c>
      <c r="H564" s="148" t="s">
        <v>431</v>
      </c>
      <c r="I564" s="147" t="s">
        <v>885</v>
      </c>
      <c r="J564" s="148" t="s">
        <v>432</v>
      </c>
      <c r="K564" s="147" t="s">
        <v>434</v>
      </c>
    </row>
    <row r="565" spans="1:11" ht="46.5">
      <c r="A565" s="145">
        <v>45741</v>
      </c>
      <c r="B565" s="146" t="s">
        <v>386</v>
      </c>
      <c r="C565" s="147" t="s">
        <v>384</v>
      </c>
      <c r="D565" s="148" t="s">
        <v>433</v>
      </c>
      <c r="E565" s="136" t="s">
        <v>884</v>
      </c>
      <c r="F565" s="124">
        <v>13800</v>
      </c>
      <c r="G565" s="137" t="s">
        <v>438</v>
      </c>
      <c r="H565" s="148" t="s">
        <v>431</v>
      </c>
      <c r="I565" s="147" t="s">
        <v>885</v>
      </c>
      <c r="J565" s="148" t="s">
        <v>432</v>
      </c>
      <c r="K565" s="147" t="s">
        <v>434</v>
      </c>
    </row>
    <row r="566" spans="1:11" ht="33">
      <c r="A566" s="145">
        <v>45741</v>
      </c>
      <c r="B566" s="146" t="s">
        <v>386</v>
      </c>
      <c r="C566" s="147" t="s">
        <v>441</v>
      </c>
      <c r="D566" s="148" t="s">
        <v>433</v>
      </c>
      <c r="E566" s="136" t="s">
        <v>452</v>
      </c>
      <c r="F566" s="124">
        <v>13875</v>
      </c>
      <c r="G566" s="137" t="s">
        <v>437</v>
      </c>
      <c r="H566" s="148" t="s">
        <v>431</v>
      </c>
      <c r="I566" s="147" t="s">
        <v>886</v>
      </c>
      <c r="J566" s="148" t="s">
        <v>432</v>
      </c>
      <c r="K566" s="147" t="s">
        <v>434</v>
      </c>
    </row>
    <row r="567" spans="1:11" ht="46.5">
      <c r="A567" s="145">
        <v>45741</v>
      </c>
      <c r="B567" s="146" t="s">
        <v>386</v>
      </c>
      <c r="C567" s="147" t="s">
        <v>384</v>
      </c>
      <c r="D567" s="148" t="s">
        <v>433</v>
      </c>
      <c r="E567" s="136" t="s">
        <v>847</v>
      </c>
      <c r="F567" s="124">
        <v>13800</v>
      </c>
      <c r="G567" s="137" t="s">
        <v>438</v>
      </c>
      <c r="H567" s="148" t="s">
        <v>431</v>
      </c>
      <c r="I567" s="147" t="s">
        <v>886</v>
      </c>
      <c r="J567" s="148" t="s">
        <v>432</v>
      </c>
      <c r="K567" s="147" t="s">
        <v>434</v>
      </c>
    </row>
    <row r="568" spans="1:11" ht="46.5">
      <c r="A568" s="145">
        <v>45741</v>
      </c>
      <c r="B568" s="146" t="s">
        <v>386</v>
      </c>
      <c r="C568" s="147" t="s">
        <v>384</v>
      </c>
      <c r="D568" s="148" t="s">
        <v>453</v>
      </c>
      <c r="E568" s="136" t="s">
        <v>847</v>
      </c>
      <c r="F568" s="124">
        <v>13805</v>
      </c>
      <c r="G568" s="137" t="s">
        <v>438</v>
      </c>
      <c r="H568" s="148" t="s">
        <v>431</v>
      </c>
      <c r="I568" s="147" t="s">
        <v>886</v>
      </c>
      <c r="J568" s="148" t="s">
        <v>432</v>
      </c>
      <c r="K568" s="147" t="s">
        <v>434</v>
      </c>
    </row>
    <row r="569" spans="1:11" ht="46.5">
      <c r="A569" s="145">
        <v>45741</v>
      </c>
      <c r="B569" s="146" t="s">
        <v>386</v>
      </c>
      <c r="C569" s="147" t="s">
        <v>384</v>
      </c>
      <c r="D569" s="148" t="s">
        <v>453</v>
      </c>
      <c r="E569" s="136" t="s">
        <v>848</v>
      </c>
      <c r="F569" s="124">
        <v>13805</v>
      </c>
      <c r="G569" s="137" t="s">
        <v>438</v>
      </c>
      <c r="H569" s="148" t="s">
        <v>431</v>
      </c>
      <c r="I569" s="147" t="s">
        <v>886</v>
      </c>
      <c r="J569" s="148" t="s">
        <v>432</v>
      </c>
      <c r="K569" s="147" t="s">
        <v>434</v>
      </c>
    </row>
    <row r="570" spans="1:11" ht="46.5">
      <c r="A570" s="145">
        <v>45741</v>
      </c>
      <c r="B570" s="146" t="s">
        <v>386</v>
      </c>
      <c r="C570" s="147" t="s">
        <v>384</v>
      </c>
      <c r="D570" s="148" t="s">
        <v>433</v>
      </c>
      <c r="E570" s="136" t="s">
        <v>848</v>
      </c>
      <c r="F570" s="124">
        <v>13804</v>
      </c>
      <c r="G570" s="137" t="s">
        <v>438</v>
      </c>
      <c r="H570" s="148" t="s">
        <v>431</v>
      </c>
      <c r="I570" s="147" t="s">
        <v>886</v>
      </c>
      <c r="J570" s="148" t="s">
        <v>432</v>
      </c>
      <c r="K570" s="147" t="s">
        <v>434</v>
      </c>
    </row>
    <row r="571" spans="1:11" ht="46.5">
      <c r="A571" s="145">
        <v>45742</v>
      </c>
      <c r="B571" s="146" t="s">
        <v>386</v>
      </c>
      <c r="C571" s="147" t="s">
        <v>384</v>
      </c>
      <c r="D571" s="148" t="s">
        <v>433</v>
      </c>
      <c r="E571" s="136" t="s">
        <v>884</v>
      </c>
      <c r="F571" s="124">
        <v>13804</v>
      </c>
      <c r="G571" s="137" t="s">
        <v>438</v>
      </c>
      <c r="H571" s="148" t="s">
        <v>431</v>
      </c>
      <c r="I571" s="147" t="s">
        <v>886</v>
      </c>
      <c r="J571" s="148" t="s">
        <v>432</v>
      </c>
      <c r="K571" s="147" t="s">
        <v>434</v>
      </c>
    </row>
    <row r="572" spans="1:11" ht="33">
      <c r="A572" s="145">
        <v>45742</v>
      </c>
      <c r="B572" s="146" t="s">
        <v>386</v>
      </c>
      <c r="C572" s="147" t="s">
        <v>441</v>
      </c>
      <c r="D572" s="148" t="s">
        <v>433</v>
      </c>
      <c r="E572" s="136" t="s">
        <v>452</v>
      </c>
      <c r="F572" s="124">
        <v>13875</v>
      </c>
      <c r="G572" s="137" t="s">
        <v>437</v>
      </c>
      <c r="H572" s="148" t="s">
        <v>431</v>
      </c>
      <c r="I572" s="147" t="s">
        <v>894</v>
      </c>
      <c r="J572" s="148" t="s">
        <v>432</v>
      </c>
      <c r="K572" s="147" t="s">
        <v>434</v>
      </c>
    </row>
    <row r="573" spans="1:11" ht="46.5">
      <c r="A573" s="145">
        <v>45742</v>
      </c>
      <c r="B573" s="146" t="s">
        <v>386</v>
      </c>
      <c r="C573" s="147" t="s">
        <v>384</v>
      </c>
      <c r="D573" s="148" t="s">
        <v>433</v>
      </c>
      <c r="E573" s="136" t="s">
        <v>847</v>
      </c>
      <c r="F573" s="124">
        <v>14035</v>
      </c>
      <c r="G573" s="137" t="s">
        <v>438</v>
      </c>
      <c r="H573" s="148" t="s">
        <v>431</v>
      </c>
      <c r="I573" s="147" t="s">
        <v>894</v>
      </c>
      <c r="J573" s="148" t="s">
        <v>432</v>
      </c>
      <c r="K573" s="147" t="s">
        <v>434</v>
      </c>
    </row>
    <row r="574" spans="1:11" ht="46.5">
      <c r="A574" s="145">
        <v>45742</v>
      </c>
      <c r="B574" s="146" t="s">
        <v>386</v>
      </c>
      <c r="C574" s="147" t="s">
        <v>384</v>
      </c>
      <c r="D574" s="148" t="s">
        <v>453</v>
      </c>
      <c r="E574" s="136" t="s">
        <v>847</v>
      </c>
      <c r="F574" s="124">
        <v>13805</v>
      </c>
      <c r="G574" s="137" t="s">
        <v>438</v>
      </c>
      <c r="H574" s="148" t="s">
        <v>431</v>
      </c>
      <c r="I574" s="147" t="s">
        <v>894</v>
      </c>
      <c r="J574" s="148" t="s">
        <v>432</v>
      </c>
      <c r="K574" s="147" t="s">
        <v>434</v>
      </c>
    </row>
    <row r="575" spans="1:11" ht="46.5">
      <c r="A575" s="145">
        <v>45742</v>
      </c>
      <c r="B575" s="146" t="s">
        <v>386</v>
      </c>
      <c r="C575" s="147" t="s">
        <v>384</v>
      </c>
      <c r="D575" s="148" t="s">
        <v>453</v>
      </c>
      <c r="E575" s="136" t="s">
        <v>848</v>
      </c>
      <c r="F575" s="124">
        <v>14017</v>
      </c>
      <c r="G575" s="137" t="s">
        <v>438</v>
      </c>
      <c r="H575" s="148" t="s">
        <v>431</v>
      </c>
      <c r="I575" s="147" t="s">
        <v>894</v>
      </c>
      <c r="J575" s="148" t="s">
        <v>432</v>
      </c>
      <c r="K575" s="147" t="s">
        <v>434</v>
      </c>
    </row>
    <row r="576" spans="1:11" ht="46.5">
      <c r="A576" s="145">
        <v>45742</v>
      </c>
      <c r="B576" s="146" t="s">
        <v>386</v>
      </c>
      <c r="C576" s="147" t="s">
        <v>384</v>
      </c>
      <c r="D576" s="148" t="s">
        <v>433</v>
      </c>
      <c r="E576" s="136" t="s">
        <v>848</v>
      </c>
      <c r="F576" s="124">
        <v>14024</v>
      </c>
      <c r="G576" s="137" t="s">
        <v>438</v>
      </c>
      <c r="H576" s="148" t="s">
        <v>431</v>
      </c>
      <c r="I576" s="147" t="s">
        <v>894</v>
      </c>
      <c r="J576" s="148" t="s">
        <v>432</v>
      </c>
      <c r="K576" s="147" t="s">
        <v>434</v>
      </c>
    </row>
    <row r="577" spans="1:11" ht="33">
      <c r="A577" s="145">
        <v>45743</v>
      </c>
      <c r="B577" s="146" t="s">
        <v>386</v>
      </c>
      <c r="C577" s="147" t="s">
        <v>441</v>
      </c>
      <c r="D577" s="148" t="s">
        <v>433</v>
      </c>
      <c r="E577" s="136" t="s">
        <v>452</v>
      </c>
      <c r="F577" s="124">
        <v>14024</v>
      </c>
      <c r="G577" s="137" t="s">
        <v>438</v>
      </c>
      <c r="H577" s="148" t="s">
        <v>431</v>
      </c>
      <c r="I577" s="147" t="s">
        <v>894</v>
      </c>
      <c r="J577" s="148" t="s">
        <v>432</v>
      </c>
      <c r="K577" s="147" t="s">
        <v>434</v>
      </c>
    </row>
    <row r="578" spans="1:11" ht="46.5">
      <c r="A578" s="145">
        <v>45743</v>
      </c>
      <c r="B578" s="146" t="s">
        <v>386</v>
      </c>
      <c r="C578" s="147" t="s">
        <v>384</v>
      </c>
      <c r="D578" s="148" t="s">
        <v>433</v>
      </c>
      <c r="E578" s="136" t="s">
        <v>847</v>
      </c>
      <c r="F578" s="124">
        <v>14035</v>
      </c>
      <c r="G578" s="137" t="s">
        <v>438</v>
      </c>
      <c r="H578" s="148" t="s">
        <v>431</v>
      </c>
      <c r="I578" s="147"/>
      <c r="J578" s="148" t="s">
        <v>432</v>
      </c>
      <c r="K578" s="147" t="s">
        <v>434</v>
      </c>
    </row>
    <row r="579" spans="1:11" ht="46.5">
      <c r="A579" s="145">
        <v>45743</v>
      </c>
      <c r="B579" s="146" t="s">
        <v>386</v>
      </c>
      <c r="C579" s="147" t="s">
        <v>384</v>
      </c>
      <c r="D579" s="148" t="s">
        <v>453</v>
      </c>
      <c r="E579" s="136" t="s">
        <v>847</v>
      </c>
      <c r="F579" s="124">
        <v>13805</v>
      </c>
      <c r="G579" s="137" t="s">
        <v>438</v>
      </c>
      <c r="H579" s="148" t="s">
        <v>431</v>
      </c>
      <c r="I579" s="147"/>
      <c r="J579" s="148" t="s">
        <v>432</v>
      </c>
      <c r="K579" s="147" t="s">
        <v>434</v>
      </c>
    </row>
    <row r="580" spans="1:11" ht="46.5">
      <c r="A580" s="145">
        <v>45743</v>
      </c>
      <c r="B580" s="146" t="s">
        <v>386</v>
      </c>
      <c r="C580" s="147" t="s">
        <v>384</v>
      </c>
      <c r="D580" s="148" t="s">
        <v>453</v>
      </c>
      <c r="E580" s="136" t="s">
        <v>848</v>
      </c>
      <c r="F580" s="124">
        <v>14017</v>
      </c>
      <c r="G580" s="137" t="s">
        <v>438</v>
      </c>
      <c r="H580" s="148" t="s">
        <v>431</v>
      </c>
      <c r="I580" s="147"/>
      <c r="J580" s="148" t="s">
        <v>432</v>
      </c>
      <c r="K580" s="147" t="s">
        <v>434</v>
      </c>
    </row>
    <row r="581" spans="1:11" ht="46.5">
      <c r="A581" s="145">
        <v>45743</v>
      </c>
      <c r="B581" s="146" t="s">
        <v>386</v>
      </c>
      <c r="C581" s="147" t="s">
        <v>384</v>
      </c>
      <c r="D581" s="148" t="s">
        <v>433</v>
      </c>
      <c r="E581" s="136" t="s">
        <v>848</v>
      </c>
      <c r="F581" s="124">
        <v>14024</v>
      </c>
      <c r="G581" s="137" t="s">
        <v>438</v>
      </c>
      <c r="H581" s="148" t="s">
        <v>431</v>
      </c>
      <c r="I581" s="147"/>
      <c r="J581" s="148" t="s">
        <v>432</v>
      </c>
      <c r="K581" s="147" t="s">
        <v>434</v>
      </c>
    </row>
    <row r="582" spans="1:11" ht="46.5">
      <c r="A582" s="145">
        <v>45743</v>
      </c>
      <c r="B582" s="146" t="s">
        <v>386</v>
      </c>
      <c r="C582" s="147" t="s">
        <v>384</v>
      </c>
      <c r="D582" s="148" t="s">
        <v>433</v>
      </c>
      <c r="E582" s="136" t="s">
        <v>884</v>
      </c>
      <c r="F582" s="124">
        <v>14024</v>
      </c>
      <c r="G582" s="137" t="s">
        <v>438</v>
      </c>
      <c r="H582" s="148" t="s">
        <v>431</v>
      </c>
      <c r="I582" s="147"/>
      <c r="J582" s="148" t="s">
        <v>432</v>
      </c>
      <c r="K582" s="147" t="s">
        <v>434</v>
      </c>
    </row>
    <row r="583" spans="1:11" ht="33">
      <c r="A583" s="145">
        <v>45744</v>
      </c>
      <c r="B583" s="146" t="s">
        <v>386</v>
      </c>
      <c r="C583" s="147" t="s">
        <v>441</v>
      </c>
      <c r="D583" s="148" t="s">
        <v>433</v>
      </c>
      <c r="E583" s="136" t="s">
        <v>452</v>
      </c>
      <c r="F583" s="124">
        <v>13875</v>
      </c>
      <c r="G583" s="137" t="s">
        <v>437</v>
      </c>
      <c r="H583" s="148" t="s">
        <v>431</v>
      </c>
      <c r="I583" s="147"/>
      <c r="J583" s="148" t="s">
        <v>432</v>
      </c>
      <c r="K583" s="147" t="s">
        <v>434</v>
      </c>
    </row>
    <row r="584" spans="1:11" ht="46.5">
      <c r="A584" s="145">
        <v>45744</v>
      </c>
      <c r="B584" s="146" t="s">
        <v>386</v>
      </c>
      <c r="C584" s="147" t="s">
        <v>384</v>
      </c>
      <c r="D584" s="148" t="s">
        <v>433</v>
      </c>
      <c r="E584" s="136" t="s">
        <v>847</v>
      </c>
      <c r="F584" s="124">
        <v>14035</v>
      </c>
      <c r="G584" s="137" t="s">
        <v>438</v>
      </c>
      <c r="H584" s="148" t="s">
        <v>431</v>
      </c>
      <c r="I584" s="147"/>
      <c r="J584" s="148" t="s">
        <v>432</v>
      </c>
      <c r="K584" s="147" t="s">
        <v>434</v>
      </c>
    </row>
    <row r="585" spans="1:11" ht="46.5">
      <c r="A585" s="145">
        <v>45744</v>
      </c>
      <c r="B585" s="146" t="s">
        <v>386</v>
      </c>
      <c r="C585" s="147" t="s">
        <v>384</v>
      </c>
      <c r="D585" s="148" t="s">
        <v>453</v>
      </c>
      <c r="E585" s="136" t="s">
        <v>847</v>
      </c>
      <c r="F585" s="124">
        <v>13805</v>
      </c>
      <c r="G585" s="137" t="s">
        <v>438</v>
      </c>
      <c r="H585" s="148" t="s">
        <v>431</v>
      </c>
      <c r="I585" s="147"/>
      <c r="J585" s="148" t="s">
        <v>432</v>
      </c>
      <c r="K585" s="147" t="s">
        <v>434</v>
      </c>
    </row>
    <row r="586" spans="1:11" ht="46.5">
      <c r="A586" s="145">
        <v>45744</v>
      </c>
      <c r="B586" s="146" t="s">
        <v>386</v>
      </c>
      <c r="C586" s="147" t="s">
        <v>384</v>
      </c>
      <c r="D586" s="148" t="s">
        <v>453</v>
      </c>
      <c r="E586" s="136" t="s">
        <v>848</v>
      </c>
      <c r="F586" s="124">
        <v>14017</v>
      </c>
      <c r="G586" s="137" t="s">
        <v>438</v>
      </c>
      <c r="H586" s="148" t="s">
        <v>431</v>
      </c>
      <c r="I586" s="147"/>
      <c r="J586" s="148" t="s">
        <v>432</v>
      </c>
      <c r="K586" s="147" t="s">
        <v>434</v>
      </c>
    </row>
    <row r="587" spans="1:11" ht="46.5">
      <c r="A587" s="145">
        <v>45744</v>
      </c>
      <c r="B587" s="146" t="s">
        <v>386</v>
      </c>
      <c r="C587" s="147" t="s">
        <v>384</v>
      </c>
      <c r="D587" s="148" t="s">
        <v>433</v>
      </c>
      <c r="E587" s="136" t="s">
        <v>848</v>
      </c>
      <c r="F587" s="124">
        <v>14024</v>
      </c>
      <c r="G587" s="137" t="s">
        <v>438</v>
      </c>
      <c r="H587" s="148" t="s">
        <v>431</v>
      </c>
      <c r="I587" s="147"/>
      <c r="J587" s="148" t="s">
        <v>432</v>
      </c>
      <c r="K587" s="147" t="s">
        <v>434</v>
      </c>
    </row>
    <row r="588" spans="1:11" ht="46.5">
      <c r="A588" s="145">
        <v>45744</v>
      </c>
      <c r="B588" s="146" t="s">
        <v>386</v>
      </c>
      <c r="C588" s="147" t="s">
        <v>384</v>
      </c>
      <c r="D588" s="148" t="s">
        <v>433</v>
      </c>
      <c r="E588" s="136" t="s">
        <v>884</v>
      </c>
      <c r="F588" s="124">
        <v>14024</v>
      </c>
      <c r="G588" s="137" t="s">
        <v>438</v>
      </c>
      <c r="H588" s="148" t="s">
        <v>431</v>
      </c>
      <c r="I588" s="147"/>
      <c r="J588" s="148" t="s">
        <v>432</v>
      </c>
      <c r="K588" s="147" t="s">
        <v>434</v>
      </c>
    </row>
    <row r="589" spans="1:11" ht="33">
      <c r="A589" s="145">
        <v>45745</v>
      </c>
      <c r="B589" s="146" t="s">
        <v>386</v>
      </c>
      <c r="C589" s="145" t="s">
        <v>441</v>
      </c>
      <c r="D589" s="146" t="s">
        <v>433</v>
      </c>
      <c r="E589" s="136" t="s">
        <v>452</v>
      </c>
      <c r="F589" s="124">
        <v>13875</v>
      </c>
      <c r="G589" s="137" t="s">
        <v>437</v>
      </c>
      <c r="H589" s="148" t="s">
        <v>431</v>
      </c>
      <c r="I589" s="147"/>
      <c r="J589" s="148" t="s">
        <v>432</v>
      </c>
      <c r="K589" s="147" t="s">
        <v>434</v>
      </c>
    </row>
    <row r="590" spans="1:11" ht="46.5">
      <c r="A590" s="145">
        <v>45745</v>
      </c>
      <c r="B590" s="146" t="s">
        <v>386</v>
      </c>
      <c r="C590" s="145" t="s">
        <v>384</v>
      </c>
      <c r="D590" s="146" t="s">
        <v>433</v>
      </c>
      <c r="E590" s="136" t="s">
        <v>847</v>
      </c>
      <c r="F590" s="124">
        <v>14035</v>
      </c>
      <c r="G590" s="137" t="s">
        <v>438</v>
      </c>
      <c r="H590" s="146" t="s">
        <v>431</v>
      </c>
      <c r="I590" s="145"/>
      <c r="J590" s="146" t="s">
        <v>432</v>
      </c>
      <c r="K590" s="145" t="s">
        <v>434</v>
      </c>
    </row>
    <row r="591" spans="1:11" ht="46.5">
      <c r="A591" s="145">
        <v>45745</v>
      </c>
      <c r="B591" s="146" t="s">
        <v>386</v>
      </c>
      <c r="C591" s="145" t="s">
        <v>384</v>
      </c>
      <c r="D591" s="146" t="s">
        <v>453</v>
      </c>
      <c r="E591" s="136" t="s">
        <v>847</v>
      </c>
      <c r="F591" s="124">
        <v>13805</v>
      </c>
      <c r="G591" s="137" t="s">
        <v>438</v>
      </c>
      <c r="H591" s="146" t="s">
        <v>431</v>
      </c>
      <c r="I591" s="145"/>
      <c r="J591" s="146" t="s">
        <v>432</v>
      </c>
      <c r="K591" s="145" t="s">
        <v>434</v>
      </c>
    </row>
    <row r="592" spans="1:11" ht="46.5">
      <c r="A592" s="145">
        <v>45745</v>
      </c>
      <c r="B592" s="146" t="s">
        <v>386</v>
      </c>
      <c r="C592" s="145" t="s">
        <v>384</v>
      </c>
      <c r="D592" s="146" t="s">
        <v>453</v>
      </c>
      <c r="E592" s="136" t="s">
        <v>848</v>
      </c>
      <c r="F592" s="124">
        <v>14017</v>
      </c>
      <c r="G592" s="137" t="s">
        <v>438</v>
      </c>
      <c r="H592" s="146" t="s">
        <v>431</v>
      </c>
      <c r="I592" s="145"/>
      <c r="J592" s="146" t="s">
        <v>432</v>
      </c>
      <c r="K592" s="145" t="s">
        <v>434</v>
      </c>
    </row>
    <row r="593" spans="1:11" ht="46.5">
      <c r="A593" s="145">
        <v>45745</v>
      </c>
      <c r="B593" s="146" t="s">
        <v>386</v>
      </c>
      <c r="C593" s="145" t="s">
        <v>384</v>
      </c>
      <c r="D593" s="146" t="s">
        <v>433</v>
      </c>
      <c r="E593" s="136" t="s">
        <v>848</v>
      </c>
      <c r="F593" s="124">
        <v>14024</v>
      </c>
      <c r="G593" s="137" t="s">
        <v>438</v>
      </c>
      <c r="H593" s="146" t="s">
        <v>431</v>
      </c>
      <c r="I593" s="145"/>
      <c r="J593" s="146" t="s">
        <v>432</v>
      </c>
      <c r="K593" s="145" t="s">
        <v>434</v>
      </c>
    </row>
    <row r="594" spans="1:11" ht="46.5">
      <c r="A594" s="145">
        <v>45745</v>
      </c>
      <c r="B594" s="146" t="s">
        <v>386</v>
      </c>
      <c r="C594" s="145" t="s">
        <v>384</v>
      </c>
      <c r="D594" s="146" t="s">
        <v>433</v>
      </c>
      <c r="E594" s="136" t="s">
        <v>884</v>
      </c>
      <c r="F594" s="124">
        <v>14024</v>
      </c>
      <c r="G594" s="137" t="s">
        <v>438</v>
      </c>
      <c r="H594" s="146" t="s">
        <v>431</v>
      </c>
      <c r="I594" s="145"/>
      <c r="J594" s="146" t="s">
        <v>432</v>
      </c>
      <c r="K594" s="145" t="s">
        <v>434</v>
      </c>
    </row>
    <row r="595" spans="1:11" ht="46.5">
      <c r="A595" s="145">
        <v>45747</v>
      </c>
      <c r="B595" s="146" t="s">
        <v>386</v>
      </c>
      <c r="C595" s="145" t="s">
        <v>384</v>
      </c>
      <c r="D595" s="146" t="s">
        <v>453</v>
      </c>
      <c r="E595" s="136" t="s">
        <v>847</v>
      </c>
      <c r="F595" s="124">
        <v>13875</v>
      </c>
      <c r="G595" s="137" t="s">
        <v>437</v>
      </c>
      <c r="H595" s="146" t="s">
        <v>431</v>
      </c>
      <c r="I595" s="145"/>
      <c r="J595" s="146" t="s">
        <v>432</v>
      </c>
      <c r="K595" s="145" t="s">
        <v>434</v>
      </c>
    </row>
    <row r="596" spans="1:11" ht="33">
      <c r="A596" s="145">
        <v>45747</v>
      </c>
      <c r="B596" s="146" t="s">
        <v>386</v>
      </c>
      <c r="C596" s="145" t="s">
        <v>441</v>
      </c>
      <c r="D596" s="146" t="s">
        <v>433</v>
      </c>
      <c r="E596" s="136" t="s">
        <v>452</v>
      </c>
      <c r="F596" s="124">
        <v>14017</v>
      </c>
      <c r="G596" s="137" t="s">
        <v>438</v>
      </c>
      <c r="H596" s="146" t="s">
        <v>431</v>
      </c>
      <c r="I596" s="145"/>
      <c r="J596" s="146" t="s">
        <v>432</v>
      </c>
      <c r="K596" s="145" t="s">
        <v>434</v>
      </c>
    </row>
    <row r="597" spans="1:11" ht="33">
      <c r="F597" s="124">
        <v>14035</v>
      </c>
      <c r="G597" s="137" t="s">
        <v>438</v>
      </c>
      <c r="H597" s="146" t="s">
        <v>431</v>
      </c>
      <c r="I597" s="145" t="s">
        <v>895</v>
      </c>
      <c r="J597" s="146" t="s">
        <v>432</v>
      </c>
      <c r="K597" s="145" t="s">
        <v>434</v>
      </c>
    </row>
  </sheetData>
  <phoneticPr fontId="5" type="noConversion"/>
  <conditionalFormatting sqref="A157:E596">
    <cfRule type="expression" dxfId="84924" priority="44402" stopIfTrue="1">
      <formula>WEEKDAY($A157)=1</formula>
    </cfRule>
    <cfRule type="expression" dxfId="84923" priority="44403" stopIfTrue="1">
      <formula>WEEKDAY($A157)=2</formula>
    </cfRule>
    <cfRule type="expression" dxfId="84922" priority="44404" stopIfTrue="1">
      <formula>WEEKDAY($A157)=3</formula>
    </cfRule>
    <cfRule type="expression" dxfId="84921" priority="44405" stopIfTrue="1">
      <formula>WEEKDAY($A157)=4</formula>
    </cfRule>
    <cfRule type="expression" dxfId="84920" priority="44406" stopIfTrue="1">
      <formula>WEEKDAY($A157)=5</formula>
    </cfRule>
    <cfRule type="expression" dxfId="84919" priority="44407" stopIfTrue="1">
      <formula>WEEKDAY($A157)=6</formula>
    </cfRule>
    <cfRule type="expression" dxfId="84918" priority="44408" stopIfTrue="1">
      <formula>WEEKDAY($A157)=7</formula>
    </cfRule>
  </conditionalFormatting>
  <conditionalFormatting sqref="F158:K597">
    <cfRule type="expression" dxfId="84917" priority="44436" stopIfTrue="1">
      <formula>WEEKDAY($A157)=1</formula>
    </cfRule>
    <cfRule type="expression" dxfId="84916" priority="44437" stopIfTrue="1">
      <formula>WEEKDAY($A157)=2</formula>
    </cfRule>
    <cfRule type="expression" dxfId="84915" priority="44438" stopIfTrue="1">
      <formula>WEEKDAY($A157)=3</formula>
    </cfRule>
    <cfRule type="expression" dxfId="84914" priority="44439" stopIfTrue="1">
      <formula>WEEKDAY($A157)=4</formula>
    </cfRule>
    <cfRule type="expression" dxfId="84913" priority="44440" stopIfTrue="1">
      <formula>WEEKDAY($A157)=5</formula>
    </cfRule>
    <cfRule type="expression" dxfId="84912" priority="44441" stopIfTrue="1">
      <formula>WEEKDAY($A157)=6</formula>
    </cfRule>
    <cfRule type="expression" dxfId="84911" priority="44442" stopIfTrue="1">
      <formula>WEEKDAY($A157)=7</formula>
    </cfRule>
  </conditionalFormatting>
  <conditionalFormatting sqref="A64:L124">
    <cfRule type="expression" dxfId="84910" priority="44381" stopIfTrue="1">
      <formula>WEEKDAY($A64)=1</formula>
    </cfRule>
    <cfRule type="expression" dxfId="84909" priority="44382" stopIfTrue="1">
      <formula>WEEKDAY($A64)=2</formula>
    </cfRule>
    <cfRule type="expression" dxfId="84908" priority="44383" stopIfTrue="1">
      <formula>WEEKDAY($A64)=3</formula>
    </cfRule>
    <cfRule type="expression" dxfId="84907" priority="44384" stopIfTrue="1">
      <formula>WEEKDAY($A64)=4</formula>
    </cfRule>
    <cfRule type="expression" dxfId="84906" priority="44385" stopIfTrue="1">
      <formula>WEEKDAY($A64)=5</formula>
    </cfRule>
    <cfRule type="expression" dxfId="84905" priority="44386" stopIfTrue="1">
      <formula>WEEKDAY($A64)=6</formula>
    </cfRule>
    <cfRule type="expression" dxfId="84904" priority="44387" stopIfTrue="1">
      <formula>WEEKDAY($A64)=7</formula>
    </cfRule>
  </conditionalFormatting>
  <conditionalFormatting sqref="A73:L73">
    <cfRule type="expression" dxfId="84903" priority="44374" stopIfTrue="1">
      <formula>WEEKDAY($A73)=1</formula>
    </cfRule>
    <cfRule type="expression" dxfId="84902" priority="44375" stopIfTrue="1">
      <formula>WEEKDAY($A73)=2</formula>
    </cfRule>
    <cfRule type="expression" dxfId="84901" priority="44376" stopIfTrue="1">
      <formula>WEEKDAY($A73)=3</formula>
    </cfRule>
    <cfRule type="expression" dxfId="84900" priority="44377" stopIfTrue="1">
      <formula>WEEKDAY($A73)=4</formula>
    </cfRule>
    <cfRule type="expression" dxfId="84899" priority="44378" stopIfTrue="1">
      <formula>WEEKDAY($A73)=5</formula>
    </cfRule>
    <cfRule type="expression" dxfId="84898" priority="44379" stopIfTrue="1">
      <formula>WEEKDAY($A73)=6</formula>
    </cfRule>
    <cfRule type="expression" dxfId="84897" priority="44380" stopIfTrue="1">
      <formula>WEEKDAY($A73)=7</formula>
    </cfRule>
  </conditionalFormatting>
  <conditionalFormatting sqref="A74:A124">
    <cfRule type="expression" dxfId="84896" priority="44367" stopIfTrue="1">
      <formula>WEEKDAY($A74)=1</formula>
    </cfRule>
    <cfRule type="expression" dxfId="84895" priority="44368" stopIfTrue="1">
      <formula>WEEKDAY($A74)=2</formula>
    </cfRule>
    <cfRule type="expression" dxfId="84894" priority="44369" stopIfTrue="1">
      <formula>WEEKDAY($A74)=3</formula>
    </cfRule>
    <cfRule type="expression" dxfId="84893" priority="44370" stopIfTrue="1">
      <formula>WEEKDAY($A74)=4</formula>
    </cfRule>
    <cfRule type="expression" dxfId="84892" priority="44371" stopIfTrue="1">
      <formula>WEEKDAY($A74)=5</formula>
    </cfRule>
    <cfRule type="expression" dxfId="84891" priority="44372" stopIfTrue="1">
      <formula>WEEKDAY($A74)=6</formula>
    </cfRule>
    <cfRule type="expression" dxfId="84890" priority="44373" stopIfTrue="1">
      <formula>WEEKDAY($A74)=7</formula>
    </cfRule>
  </conditionalFormatting>
  <conditionalFormatting sqref="A78:L79">
    <cfRule type="expression" dxfId="84889" priority="44360" stopIfTrue="1">
      <formula>WEEKDAY($A78)=1</formula>
    </cfRule>
    <cfRule type="expression" dxfId="84888" priority="44361" stopIfTrue="1">
      <formula>WEEKDAY($A78)=2</formula>
    </cfRule>
    <cfRule type="expression" dxfId="84887" priority="44362" stopIfTrue="1">
      <formula>WEEKDAY($A78)=3</formula>
    </cfRule>
    <cfRule type="expression" dxfId="84886" priority="44363" stopIfTrue="1">
      <formula>WEEKDAY($A78)=4</formula>
    </cfRule>
    <cfRule type="expression" dxfId="84885" priority="44364" stopIfTrue="1">
      <formula>WEEKDAY($A78)=5</formula>
    </cfRule>
    <cfRule type="expression" dxfId="84884" priority="44365" stopIfTrue="1">
      <formula>WEEKDAY($A78)=6</formula>
    </cfRule>
    <cfRule type="expression" dxfId="84883" priority="44366" stopIfTrue="1">
      <formula>WEEKDAY($A78)=7</formula>
    </cfRule>
  </conditionalFormatting>
  <conditionalFormatting sqref="A83:L83">
    <cfRule type="expression" dxfId="84882" priority="44353" stopIfTrue="1">
      <formula>WEEKDAY($A83)=1</formula>
    </cfRule>
    <cfRule type="expression" dxfId="84881" priority="44354" stopIfTrue="1">
      <formula>WEEKDAY($A83)=2</formula>
    </cfRule>
    <cfRule type="expression" dxfId="84880" priority="44355" stopIfTrue="1">
      <formula>WEEKDAY($A83)=3</formula>
    </cfRule>
    <cfRule type="expression" dxfId="84879" priority="44356" stopIfTrue="1">
      <formula>WEEKDAY($A83)=4</formula>
    </cfRule>
    <cfRule type="expression" dxfId="84878" priority="44357" stopIfTrue="1">
      <formula>WEEKDAY($A83)=5</formula>
    </cfRule>
    <cfRule type="expression" dxfId="84877" priority="44358" stopIfTrue="1">
      <formula>WEEKDAY($A83)=6</formula>
    </cfRule>
    <cfRule type="expression" dxfId="84876" priority="44359" stopIfTrue="1">
      <formula>WEEKDAY($A83)=7</formula>
    </cfRule>
  </conditionalFormatting>
  <conditionalFormatting sqref="A84:L84 I85:I86">
    <cfRule type="expression" dxfId="84875" priority="44346" stopIfTrue="1">
      <formula>WEEKDAY($A84)=1</formula>
    </cfRule>
    <cfRule type="expression" dxfId="84874" priority="44347" stopIfTrue="1">
      <formula>WEEKDAY($A84)=2</formula>
    </cfRule>
    <cfRule type="expression" dxfId="84873" priority="44348" stopIfTrue="1">
      <formula>WEEKDAY($A84)=3</formula>
    </cfRule>
    <cfRule type="expression" dxfId="84872" priority="44349" stopIfTrue="1">
      <formula>WEEKDAY($A84)=4</formula>
    </cfRule>
    <cfRule type="expression" dxfId="84871" priority="44350" stopIfTrue="1">
      <formula>WEEKDAY($A84)=5</formula>
    </cfRule>
    <cfRule type="expression" dxfId="84870" priority="44351" stopIfTrue="1">
      <formula>WEEKDAY($A84)=6</formula>
    </cfRule>
    <cfRule type="expression" dxfId="84869" priority="44352" stopIfTrue="1">
      <formula>WEEKDAY($A84)=7</formula>
    </cfRule>
  </conditionalFormatting>
  <conditionalFormatting sqref="J84">
    <cfRule type="expression" dxfId="84868" priority="44339" stopIfTrue="1">
      <formula>WEEKDAY($A84)=1</formula>
    </cfRule>
    <cfRule type="expression" dxfId="84867" priority="44340" stopIfTrue="1">
      <formula>WEEKDAY($A84)=2</formula>
    </cfRule>
    <cfRule type="expression" dxfId="84866" priority="44341" stopIfTrue="1">
      <formula>WEEKDAY($A84)=3</formula>
    </cfRule>
    <cfRule type="expression" dxfId="84865" priority="44342" stopIfTrue="1">
      <formula>WEEKDAY($A84)=4</formula>
    </cfRule>
    <cfRule type="expression" dxfId="84864" priority="44343" stopIfTrue="1">
      <formula>WEEKDAY($A84)=5</formula>
    </cfRule>
    <cfRule type="expression" dxfId="84863" priority="44344" stopIfTrue="1">
      <formula>WEEKDAY($A84)=6</formula>
    </cfRule>
    <cfRule type="expression" dxfId="84862" priority="44345" stopIfTrue="1">
      <formula>WEEKDAY($A84)=7</formula>
    </cfRule>
  </conditionalFormatting>
  <conditionalFormatting sqref="J84">
    <cfRule type="expression" dxfId="84861" priority="44332" stopIfTrue="1">
      <formula>WEEKDAY($A84)=1</formula>
    </cfRule>
    <cfRule type="expression" dxfId="84860" priority="44333" stopIfTrue="1">
      <formula>WEEKDAY($A84)=2</formula>
    </cfRule>
    <cfRule type="expression" dxfId="84859" priority="44334" stopIfTrue="1">
      <formula>WEEKDAY($A84)=3</formula>
    </cfRule>
    <cfRule type="expression" dxfId="84858" priority="44335" stopIfTrue="1">
      <formula>WEEKDAY($A84)=4</formula>
    </cfRule>
    <cfRule type="expression" dxfId="84857" priority="44336" stopIfTrue="1">
      <formula>WEEKDAY($A84)=5</formula>
    </cfRule>
    <cfRule type="expression" dxfId="84856" priority="44337" stopIfTrue="1">
      <formula>WEEKDAY($A84)=6</formula>
    </cfRule>
    <cfRule type="expression" dxfId="84855" priority="44338" stopIfTrue="1">
      <formula>WEEKDAY($A84)=7</formula>
    </cfRule>
  </conditionalFormatting>
  <conditionalFormatting sqref="A86:L86">
    <cfRule type="expression" dxfId="84854" priority="44325" stopIfTrue="1">
      <formula>WEEKDAY($A86)=1</formula>
    </cfRule>
    <cfRule type="expression" dxfId="84853" priority="44326" stopIfTrue="1">
      <formula>WEEKDAY($A86)=2</formula>
    </cfRule>
    <cfRule type="expression" dxfId="84852" priority="44327" stopIfTrue="1">
      <formula>WEEKDAY($A86)=3</formula>
    </cfRule>
    <cfRule type="expression" dxfId="84851" priority="44328" stopIfTrue="1">
      <formula>WEEKDAY($A86)=4</formula>
    </cfRule>
    <cfRule type="expression" dxfId="84850" priority="44329" stopIfTrue="1">
      <formula>WEEKDAY($A86)=5</formula>
    </cfRule>
    <cfRule type="expression" dxfId="84849" priority="44330" stopIfTrue="1">
      <formula>WEEKDAY($A86)=6</formula>
    </cfRule>
    <cfRule type="expression" dxfId="84848" priority="44331" stopIfTrue="1">
      <formula>WEEKDAY($A86)=7</formula>
    </cfRule>
  </conditionalFormatting>
  <conditionalFormatting sqref="A85:A86">
    <cfRule type="expression" dxfId="84847" priority="44318" stopIfTrue="1">
      <formula>WEEKDAY($A85)=1</formula>
    </cfRule>
    <cfRule type="expression" dxfId="84846" priority="44319" stopIfTrue="1">
      <formula>WEEKDAY($A85)=2</formula>
    </cfRule>
    <cfRule type="expression" dxfId="84845" priority="44320" stopIfTrue="1">
      <formula>WEEKDAY($A85)=3</formula>
    </cfRule>
    <cfRule type="expression" dxfId="84844" priority="44321" stopIfTrue="1">
      <formula>WEEKDAY($A85)=4</formula>
    </cfRule>
    <cfRule type="expression" dxfId="84843" priority="44322" stopIfTrue="1">
      <formula>WEEKDAY($A85)=5</formula>
    </cfRule>
    <cfRule type="expression" dxfId="84842" priority="44323" stopIfTrue="1">
      <formula>WEEKDAY($A85)=6</formula>
    </cfRule>
    <cfRule type="expression" dxfId="84841" priority="44324" stopIfTrue="1">
      <formula>WEEKDAY($A85)=7</formula>
    </cfRule>
  </conditionalFormatting>
  <conditionalFormatting sqref="I88:I124">
    <cfRule type="expression" dxfId="84840" priority="44311" stopIfTrue="1">
      <formula>WEEKDAY($A88)=1</formula>
    </cfRule>
    <cfRule type="expression" dxfId="84839" priority="44312" stopIfTrue="1">
      <formula>WEEKDAY($A88)=2</formula>
    </cfRule>
    <cfRule type="expression" dxfId="84838" priority="44313" stopIfTrue="1">
      <formula>WEEKDAY($A88)=3</formula>
    </cfRule>
    <cfRule type="expression" dxfId="84837" priority="44314" stopIfTrue="1">
      <formula>WEEKDAY($A88)=4</formula>
    </cfRule>
    <cfRule type="expression" dxfId="84836" priority="44315" stopIfTrue="1">
      <formula>WEEKDAY($A88)=5</formula>
    </cfRule>
    <cfRule type="expression" dxfId="84835" priority="44316" stopIfTrue="1">
      <formula>WEEKDAY($A88)=6</formula>
    </cfRule>
    <cfRule type="expression" dxfId="84834" priority="44317" stopIfTrue="1">
      <formula>WEEKDAY($A88)=7</formula>
    </cfRule>
  </conditionalFormatting>
  <conditionalFormatting sqref="A88:A124">
    <cfRule type="expression" dxfId="84833" priority="44304" stopIfTrue="1">
      <formula>WEEKDAY($A88)=1</formula>
    </cfRule>
    <cfRule type="expression" dxfId="84832" priority="44305" stopIfTrue="1">
      <formula>WEEKDAY($A88)=2</formula>
    </cfRule>
    <cfRule type="expression" dxfId="84831" priority="44306" stopIfTrue="1">
      <formula>WEEKDAY($A88)=3</formula>
    </cfRule>
    <cfRule type="expression" dxfId="84830" priority="44307" stopIfTrue="1">
      <formula>WEEKDAY($A88)=4</formula>
    </cfRule>
    <cfRule type="expression" dxfId="84829" priority="44308" stopIfTrue="1">
      <formula>WEEKDAY($A88)=5</formula>
    </cfRule>
    <cfRule type="expression" dxfId="84828" priority="44309" stopIfTrue="1">
      <formula>WEEKDAY($A88)=6</formula>
    </cfRule>
    <cfRule type="expression" dxfId="84827" priority="44310" stopIfTrue="1">
      <formula>WEEKDAY($A88)=7</formula>
    </cfRule>
  </conditionalFormatting>
  <conditionalFormatting sqref="A89:L89 I90:I124">
    <cfRule type="expression" dxfId="84826" priority="44297" stopIfTrue="1">
      <formula>WEEKDAY($A89)=1</formula>
    </cfRule>
    <cfRule type="expression" dxfId="84825" priority="44298" stopIfTrue="1">
      <formula>WEEKDAY($A89)=2</formula>
    </cfRule>
    <cfRule type="expression" dxfId="84824" priority="44299" stopIfTrue="1">
      <formula>WEEKDAY($A89)=3</formula>
    </cfRule>
    <cfRule type="expression" dxfId="84823" priority="44300" stopIfTrue="1">
      <formula>WEEKDAY($A89)=4</formula>
    </cfRule>
    <cfRule type="expression" dxfId="84822" priority="44301" stopIfTrue="1">
      <formula>WEEKDAY($A89)=5</formula>
    </cfRule>
    <cfRule type="expression" dxfId="84821" priority="44302" stopIfTrue="1">
      <formula>WEEKDAY($A89)=6</formula>
    </cfRule>
    <cfRule type="expression" dxfId="84820" priority="44303" stopIfTrue="1">
      <formula>WEEKDAY($A89)=7</formula>
    </cfRule>
  </conditionalFormatting>
  <conditionalFormatting sqref="A91:L91">
    <cfRule type="expression" dxfId="84819" priority="44290" stopIfTrue="1">
      <formula>WEEKDAY($A91)=1</formula>
    </cfRule>
    <cfRule type="expression" dxfId="84818" priority="44291" stopIfTrue="1">
      <formula>WEEKDAY($A91)=2</formula>
    </cfRule>
    <cfRule type="expression" dxfId="84817" priority="44292" stopIfTrue="1">
      <formula>WEEKDAY($A91)=3</formula>
    </cfRule>
    <cfRule type="expression" dxfId="84816" priority="44293" stopIfTrue="1">
      <formula>WEEKDAY($A91)=4</formula>
    </cfRule>
    <cfRule type="expression" dxfId="84815" priority="44294" stopIfTrue="1">
      <formula>WEEKDAY($A91)=5</formula>
    </cfRule>
    <cfRule type="expression" dxfId="84814" priority="44295" stopIfTrue="1">
      <formula>WEEKDAY($A91)=6</formula>
    </cfRule>
    <cfRule type="expression" dxfId="84813" priority="44296" stopIfTrue="1">
      <formula>WEEKDAY($A91)=7</formula>
    </cfRule>
  </conditionalFormatting>
  <conditionalFormatting sqref="J91">
    <cfRule type="expression" dxfId="84812" priority="44283" stopIfTrue="1">
      <formula>WEEKDAY($A91)=1</formula>
    </cfRule>
    <cfRule type="expression" dxfId="84811" priority="44284" stopIfTrue="1">
      <formula>WEEKDAY($A91)=2</formula>
    </cfRule>
    <cfRule type="expression" dxfId="84810" priority="44285" stopIfTrue="1">
      <formula>WEEKDAY($A91)=3</formula>
    </cfRule>
    <cfRule type="expression" dxfId="84809" priority="44286" stopIfTrue="1">
      <formula>WEEKDAY($A91)=4</formula>
    </cfRule>
    <cfRule type="expression" dxfId="84808" priority="44287" stopIfTrue="1">
      <formula>WEEKDAY($A91)=5</formula>
    </cfRule>
    <cfRule type="expression" dxfId="84807" priority="44288" stopIfTrue="1">
      <formula>WEEKDAY($A91)=6</formula>
    </cfRule>
    <cfRule type="expression" dxfId="84806" priority="44289" stopIfTrue="1">
      <formula>WEEKDAY($A91)=7</formula>
    </cfRule>
  </conditionalFormatting>
  <conditionalFormatting sqref="J91">
    <cfRule type="expression" dxfId="84805" priority="44276" stopIfTrue="1">
      <formula>WEEKDAY($A91)=1</formula>
    </cfRule>
    <cfRule type="expression" dxfId="84804" priority="44277" stopIfTrue="1">
      <formula>WEEKDAY($A91)=2</formula>
    </cfRule>
    <cfRule type="expression" dxfId="84803" priority="44278" stopIfTrue="1">
      <formula>WEEKDAY($A91)=3</formula>
    </cfRule>
    <cfRule type="expression" dxfId="84802" priority="44279" stopIfTrue="1">
      <formula>WEEKDAY($A91)=4</formula>
    </cfRule>
    <cfRule type="expression" dxfId="84801" priority="44280" stopIfTrue="1">
      <formula>WEEKDAY($A91)=5</formula>
    </cfRule>
    <cfRule type="expression" dxfId="84800" priority="44281" stopIfTrue="1">
      <formula>WEEKDAY($A91)=6</formula>
    </cfRule>
    <cfRule type="expression" dxfId="84799" priority="44282" stopIfTrue="1">
      <formula>WEEKDAY($A91)=7</formula>
    </cfRule>
  </conditionalFormatting>
  <conditionalFormatting sqref="A90:A124">
    <cfRule type="expression" dxfId="84798" priority="44269" stopIfTrue="1">
      <formula>WEEKDAY($A90)=1</formula>
    </cfRule>
    <cfRule type="expression" dxfId="84797" priority="44270" stopIfTrue="1">
      <formula>WEEKDAY($A90)=2</formula>
    </cfRule>
    <cfRule type="expression" dxfId="84796" priority="44271" stopIfTrue="1">
      <formula>WEEKDAY($A90)=3</formula>
    </cfRule>
    <cfRule type="expression" dxfId="84795" priority="44272" stopIfTrue="1">
      <formula>WEEKDAY($A90)=4</formula>
    </cfRule>
    <cfRule type="expression" dxfId="84794" priority="44273" stopIfTrue="1">
      <formula>WEEKDAY($A90)=5</formula>
    </cfRule>
    <cfRule type="expression" dxfId="84793" priority="44274" stopIfTrue="1">
      <formula>WEEKDAY($A90)=6</formula>
    </cfRule>
    <cfRule type="expression" dxfId="84792" priority="44275" stopIfTrue="1">
      <formula>WEEKDAY($A90)=7</formula>
    </cfRule>
  </conditionalFormatting>
  <conditionalFormatting sqref="A93:L93">
    <cfRule type="expression" dxfId="84791" priority="44262" stopIfTrue="1">
      <formula>WEEKDAY($A93)=1</formula>
    </cfRule>
    <cfRule type="expression" dxfId="84790" priority="44263" stopIfTrue="1">
      <formula>WEEKDAY($A93)=2</formula>
    </cfRule>
    <cfRule type="expression" dxfId="84789" priority="44264" stopIfTrue="1">
      <formula>WEEKDAY($A93)=3</formula>
    </cfRule>
    <cfRule type="expression" dxfId="84788" priority="44265" stopIfTrue="1">
      <formula>WEEKDAY($A93)=4</formula>
    </cfRule>
    <cfRule type="expression" dxfId="84787" priority="44266" stopIfTrue="1">
      <formula>WEEKDAY($A93)=5</formula>
    </cfRule>
    <cfRule type="expression" dxfId="84786" priority="44267" stopIfTrue="1">
      <formula>WEEKDAY($A93)=6</formula>
    </cfRule>
    <cfRule type="expression" dxfId="84785" priority="44268" stopIfTrue="1">
      <formula>WEEKDAY($A93)=7</formula>
    </cfRule>
  </conditionalFormatting>
  <conditionalFormatting sqref="A92:A93">
    <cfRule type="expression" dxfId="84784" priority="44255" stopIfTrue="1">
      <formula>WEEKDAY($A92)=1</formula>
    </cfRule>
    <cfRule type="expression" dxfId="84783" priority="44256" stopIfTrue="1">
      <formula>WEEKDAY($A92)=2</formula>
    </cfRule>
    <cfRule type="expression" dxfId="84782" priority="44257" stopIfTrue="1">
      <formula>WEEKDAY($A92)=3</formula>
    </cfRule>
    <cfRule type="expression" dxfId="84781" priority="44258" stopIfTrue="1">
      <formula>WEEKDAY($A92)=4</formula>
    </cfRule>
    <cfRule type="expression" dxfId="84780" priority="44259" stopIfTrue="1">
      <formula>WEEKDAY($A92)=5</formula>
    </cfRule>
    <cfRule type="expression" dxfId="84779" priority="44260" stopIfTrue="1">
      <formula>WEEKDAY($A92)=6</formula>
    </cfRule>
    <cfRule type="expression" dxfId="84778" priority="44261" stopIfTrue="1">
      <formula>WEEKDAY($A92)=7</formula>
    </cfRule>
  </conditionalFormatting>
  <conditionalFormatting sqref="A95:L95 I96:I124">
    <cfRule type="expression" dxfId="84777" priority="44248" stopIfTrue="1">
      <formula>WEEKDAY($A95)=1</formula>
    </cfRule>
    <cfRule type="expression" dxfId="84776" priority="44249" stopIfTrue="1">
      <formula>WEEKDAY($A95)=2</formula>
    </cfRule>
    <cfRule type="expression" dxfId="84775" priority="44250" stopIfTrue="1">
      <formula>WEEKDAY($A95)=3</formula>
    </cfRule>
    <cfRule type="expression" dxfId="84774" priority="44251" stopIfTrue="1">
      <formula>WEEKDAY($A95)=4</formula>
    </cfRule>
    <cfRule type="expression" dxfId="84773" priority="44252" stopIfTrue="1">
      <formula>WEEKDAY($A95)=5</formula>
    </cfRule>
    <cfRule type="expression" dxfId="84772" priority="44253" stopIfTrue="1">
      <formula>WEEKDAY($A95)=6</formula>
    </cfRule>
    <cfRule type="expression" dxfId="84771" priority="44254" stopIfTrue="1">
      <formula>WEEKDAY($A95)=7</formula>
    </cfRule>
  </conditionalFormatting>
  <conditionalFormatting sqref="A97:L97 I98:I124">
    <cfRule type="expression" dxfId="84770" priority="44241" stopIfTrue="1">
      <formula>WEEKDAY($A97)=1</formula>
    </cfRule>
    <cfRule type="expression" dxfId="84769" priority="44242" stopIfTrue="1">
      <formula>WEEKDAY($A97)=2</formula>
    </cfRule>
    <cfRule type="expression" dxfId="84768" priority="44243" stopIfTrue="1">
      <formula>WEEKDAY($A97)=3</formula>
    </cfRule>
    <cfRule type="expression" dxfId="84767" priority="44244" stopIfTrue="1">
      <formula>WEEKDAY($A97)=4</formula>
    </cfRule>
    <cfRule type="expression" dxfId="84766" priority="44245" stopIfTrue="1">
      <formula>WEEKDAY($A97)=5</formula>
    </cfRule>
    <cfRule type="expression" dxfId="84765" priority="44246" stopIfTrue="1">
      <formula>WEEKDAY($A97)=6</formula>
    </cfRule>
    <cfRule type="expression" dxfId="84764" priority="44247" stopIfTrue="1">
      <formula>WEEKDAY($A97)=7</formula>
    </cfRule>
  </conditionalFormatting>
  <conditionalFormatting sqref="A99:L99">
    <cfRule type="expression" dxfId="84763" priority="44234" stopIfTrue="1">
      <formula>WEEKDAY($A99)=1</formula>
    </cfRule>
    <cfRule type="expression" dxfId="84762" priority="44235" stopIfTrue="1">
      <formula>WEEKDAY($A99)=2</formula>
    </cfRule>
    <cfRule type="expression" dxfId="84761" priority="44236" stopIfTrue="1">
      <formula>WEEKDAY($A99)=3</formula>
    </cfRule>
    <cfRule type="expression" dxfId="84760" priority="44237" stopIfTrue="1">
      <formula>WEEKDAY($A99)=4</formula>
    </cfRule>
    <cfRule type="expression" dxfId="84759" priority="44238" stopIfTrue="1">
      <formula>WEEKDAY($A99)=5</formula>
    </cfRule>
    <cfRule type="expression" dxfId="84758" priority="44239" stopIfTrue="1">
      <formula>WEEKDAY($A99)=6</formula>
    </cfRule>
    <cfRule type="expression" dxfId="84757" priority="44240" stopIfTrue="1">
      <formula>WEEKDAY($A99)=7</formula>
    </cfRule>
  </conditionalFormatting>
  <conditionalFormatting sqref="J99">
    <cfRule type="expression" dxfId="84756" priority="44227" stopIfTrue="1">
      <formula>WEEKDAY($A99)=1</formula>
    </cfRule>
    <cfRule type="expression" dxfId="84755" priority="44228" stopIfTrue="1">
      <formula>WEEKDAY($A99)=2</formula>
    </cfRule>
    <cfRule type="expression" dxfId="84754" priority="44229" stopIfTrue="1">
      <formula>WEEKDAY($A99)=3</formula>
    </cfRule>
    <cfRule type="expression" dxfId="84753" priority="44230" stopIfTrue="1">
      <formula>WEEKDAY($A99)=4</formula>
    </cfRule>
    <cfRule type="expression" dxfId="84752" priority="44231" stopIfTrue="1">
      <formula>WEEKDAY($A99)=5</formula>
    </cfRule>
    <cfRule type="expression" dxfId="84751" priority="44232" stopIfTrue="1">
      <formula>WEEKDAY($A99)=6</formula>
    </cfRule>
    <cfRule type="expression" dxfId="84750" priority="44233" stopIfTrue="1">
      <formula>WEEKDAY($A99)=7</formula>
    </cfRule>
  </conditionalFormatting>
  <conditionalFormatting sqref="J99">
    <cfRule type="expression" dxfId="84749" priority="44220" stopIfTrue="1">
      <formula>WEEKDAY($A99)=1</formula>
    </cfRule>
    <cfRule type="expression" dxfId="84748" priority="44221" stopIfTrue="1">
      <formula>WEEKDAY($A99)=2</formula>
    </cfRule>
    <cfRule type="expression" dxfId="84747" priority="44222" stopIfTrue="1">
      <formula>WEEKDAY($A99)=3</formula>
    </cfRule>
    <cfRule type="expression" dxfId="84746" priority="44223" stopIfTrue="1">
      <formula>WEEKDAY($A99)=4</formula>
    </cfRule>
    <cfRule type="expression" dxfId="84745" priority="44224" stopIfTrue="1">
      <formula>WEEKDAY($A99)=5</formula>
    </cfRule>
    <cfRule type="expression" dxfId="84744" priority="44225" stopIfTrue="1">
      <formula>WEEKDAY($A99)=6</formula>
    </cfRule>
    <cfRule type="expression" dxfId="84743" priority="44226" stopIfTrue="1">
      <formula>WEEKDAY($A99)=7</formula>
    </cfRule>
  </conditionalFormatting>
  <conditionalFormatting sqref="A98:A124">
    <cfRule type="expression" dxfId="84742" priority="44213" stopIfTrue="1">
      <formula>WEEKDAY($A98)=1</formula>
    </cfRule>
    <cfRule type="expression" dxfId="84741" priority="44214" stopIfTrue="1">
      <formula>WEEKDAY($A98)=2</formula>
    </cfRule>
    <cfRule type="expression" dxfId="84740" priority="44215" stopIfTrue="1">
      <formula>WEEKDAY($A98)=3</formula>
    </cfRule>
    <cfRule type="expression" dxfId="84739" priority="44216" stopIfTrue="1">
      <formula>WEEKDAY($A98)=4</formula>
    </cfRule>
    <cfRule type="expression" dxfId="84738" priority="44217" stopIfTrue="1">
      <formula>WEEKDAY($A98)=5</formula>
    </cfRule>
    <cfRule type="expression" dxfId="84737" priority="44218" stopIfTrue="1">
      <formula>WEEKDAY($A98)=6</formula>
    </cfRule>
    <cfRule type="expression" dxfId="84736" priority="44219" stopIfTrue="1">
      <formula>WEEKDAY($A98)=7</formula>
    </cfRule>
  </conditionalFormatting>
  <conditionalFormatting sqref="A101:L101 I102">
    <cfRule type="expression" dxfId="84735" priority="44206" stopIfTrue="1">
      <formula>WEEKDAY($A101)=1</formula>
    </cfRule>
    <cfRule type="expression" dxfId="84734" priority="44207" stopIfTrue="1">
      <formula>WEEKDAY($A101)=2</formula>
    </cfRule>
    <cfRule type="expression" dxfId="84733" priority="44208" stopIfTrue="1">
      <formula>WEEKDAY($A101)=3</formula>
    </cfRule>
    <cfRule type="expression" dxfId="84732" priority="44209" stopIfTrue="1">
      <formula>WEEKDAY($A101)=4</formula>
    </cfRule>
    <cfRule type="expression" dxfId="84731" priority="44210" stopIfTrue="1">
      <formula>WEEKDAY($A101)=5</formula>
    </cfRule>
    <cfRule type="expression" dxfId="84730" priority="44211" stopIfTrue="1">
      <formula>WEEKDAY($A101)=6</formula>
    </cfRule>
    <cfRule type="expression" dxfId="84729" priority="44212" stopIfTrue="1">
      <formula>WEEKDAY($A101)=7</formula>
    </cfRule>
  </conditionalFormatting>
  <conditionalFormatting sqref="A100:A103">
    <cfRule type="expression" dxfId="84728" priority="44199" stopIfTrue="1">
      <formula>WEEKDAY($A100)=1</formula>
    </cfRule>
    <cfRule type="expression" dxfId="84727" priority="44200" stopIfTrue="1">
      <formula>WEEKDAY($A100)=2</formula>
    </cfRule>
    <cfRule type="expression" dxfId="84726" priority="44201" stopIfTrue="1">
      <formula>WEEKDAY($A100)=3</formula>
    </cfRule>
    <cfRule type="expression" dxfId="84725" priority="44202" stopIfTrue="1">
      <formula>WEEKDAY($A100)=4</formula>
    </cfRule>
    <cfRule type="expression" dxfId="84724" priority="44203" stopIfTrue="1">
      <formula>WEEKDAY($A100)=5</formula>
    </cfRule>
    <cfRule type="expression" dxfId="84723" priority="44204" stopIfTrue="1">
      <formula>WEEKDAY($A100)=6</formula>
    </cfRule>
    <cfRule type="expression" dxfId="84722" priority="44205" stopIfTrue="1">
      <formula>WEEKDAY($A100)=7</formula>
    </cfRule>
  </conditionalFormatting>
  <conditionalFormatting sqref="A96:A124">
    <cfRule type="expression" dxfId="84721" priority="44192" stopIfTrue="1">
      <formula>WEEKDAY($A96)=1</formula>
    </cfRule>
    <cfRule type="expression" dxfId="84720" priority="44193" stopIfTrue="1">
      <formula>WEEKDAY($A96)=2</formula>
    </cfRule>
    <cfRule type="expression" dxfId="84719" priority="44194" stopIfTrue="1">
      <formula>WEEKDAY($A96)=3</formula>
    </cfRule>
    <cfRule type="expression" dxfId="84718" priority="44195" stopIfTrue="1">
      <formula>WEEKDAY($A96)=4</formula>
    </cfRule>
    <cfRule type="expression" dxfId="84717" priority="44196" stopIfTrue="1">
      <formula>WEEKDAY($A96)=5</formula>
    </cfRule>
    <cfRule type="expression" dxfId="84716" priority="44197" stopIfTrue="1">
      <formula>WEEKDAY($A96)=6</formula>
    </cfRule>
    <cfRule type="expression" dxfId="84715" priority="44198" stopIfTrue="1">
      <formula>WEEKDAY($A96)=7</formula>
    </cfRule>
  </conditionalFormatting>
  <conditionalFormatting sqref="A102">
    <cfRule type="expression" dxfId="84714" priority="44185" stopIfTrue="1">
      <formula>WEEKDAY($A102)=1</formula>
    </cfRule>
    <cfRule type="expression" dxfId="84713" priority="44186" stopIfTrue="1">
      <formula>WEEKDAY($A102)=2</formula>
    </cfRule>
    <cfRule type="expression" dxfId="84712" priority="44187" stopIfTrue="1">
      <formula>WEEKDAY($A102)=3</formula>
    </cfRule>
    <cfRule type="expression" dxfId="84711" priority="44188" stopIfTrue="1">
      <formula>WEEKDAY($A102)=4</formula>
    </cfRule>
    <cfRule type="expression" dxfId="84710" priority="44189" stopIfTrue="1">
      <formula>WEEKDAY($A102)=5</formula>
    </cfRule>
    <cfRule type="expression" dxfId="84709" priority="44190" stopIfTrue="1">
      <formula>WEEKDAY($A102)=6</formula>
    </cfRule>
    <cfRule type="expression" dxfId="84708" priority="44191" stopIfTrue="1">
      <formula>WEEKDAY($A102)=7</formula>
    </cfRule>
  </conditionalFormatting>
  <conditionalFormatting sqref="A105:L105">
    <cfRule type="expression" dxfId="84707" priority="44178" stopIfTrue="1">
      <formula>WEEKDAY($A105)=1</formula>
    </cfRule>
    <cfRule type="expression" dxfId="84706" priority="44179" stopIfTrue="1">
      <formula>WEEKDAY($A105)=2</formula>
    </cfRule>
    <cfRule type="expression" dxfId="84705" priority="44180" stopIfTrue="1">
      <formula>WEEKDAY($A105)=3</formula>
    </cfRule>
    <cfRule type="expression" dxfId="84704" priority="44181" stopIfTrue="1">
      <formula>WEEKDAY($A105)=4</formula>
    </cfRule>
    <cfRule type="expression" dxfId="84703" priority="44182" stopIfTrue="1">
      <formula>WEEKDAY($A105)=5</formula>
    </cfRule>
    <cfRule type="expression" dxfId="84702" priority="44183" stopIfTrue="1">
      <formula>WEEKDAY($A105)=6</formula>
    </cfRule>
    <cfRule type="expression" dxfId="84701" priority="44184" stopIfTrue="1">
      <formula>WEEKDAY($A105)=7</formula>
    </cfRule>
  </conditionalFormatting>
  <conditionalFormatting sqref="J105">
    <cfRule type="expression" dxfId="84700" priority="44171" stopIfTrue="1">
      <formula>WEEKDAY($A105)=1</formula>
    </cfRule>
    <cfRule type="expression" dxfId="84699" priority="44172" stopIfTrue="1">
      <formula>WEEKDAY($A105)=2</formula>
    </cfRule>
    <cfRule type="expression" dxfId="84698" priority="44173" stopIfTrue="1">
      <formula>WEEKDAY($A105)=3</formula>
    </cfRule>
    <cfRule type="expression" dxfId="84697" priority="44174" stopIfTrue="1">
      <formula>WEEKDAY($A105)=4</formula>
    </cfRule>
    <cfRule type="expression" dxfId="84696" priority="44175" stopIfTrue="1">
      <formula>WEEKDAY($A105)=5</formula>
    </cfRule>
    <cfRule type="expression" dxfId="84695" priority="44176" stopIfTrue="1">
      <formula>WEEKDAY($A105)=6</formula>
    </cfRule>
    <cfRule type="expression" dxfId="84694" priority="44177" stopIfTrue="1">
      <formula>WEEKDAY($A105)=7</formula>
    </cfRule>
  </conditionalFormatting>
  <conditionalFormatting sqref="J105">
    <cfRule type="expression" dxfId="84693" priority="44164" stopIfTrue="1">
      <formula>WEEKDAY($A105)=1</formula>
    </cfRule>
    <cfRule type="expression" dxfId="84692" priority="44165" stopIfTrue="1">
      <formula>WEEKDAY($A105)=2</formula>
    </cfRule>
    <cfRule type="expression" dxfId="84691" priority="44166" stopIfTrue="1">
      <formula>WEEKDAY($A105)=3</formula>
    </cfRule>
    <cfRule type="expression" dxfId="84690" priority="44167" stopIfTrue="1">
      <formula>WEEKDAY($A105)=4</formula>
    </cfRule>
    <cfRule type="expression" dxfId="84689" priority="44168" stopIfTrue="1">
      <formula>WEEKDAY($A105)=5</formula>
    </cfRule>
    <cfRule type="expression" dxfId="84688" priority="44169" stopIfTrue="1">
      <formula>WEEKDAY($A105)=6</formula>
    </cfRule>
    <cfRule type="expression" dxfId="84687" priority="44170" stopIfTrue="1">
      <formula>WEEKDAY($A105)=7</formula>
    </cfRule>
  </conditionalFormatting>
  <conditionalFormatting sqref="A107:L107 I108:I112">
    <cfRule type="expression" dxfId="84686" priority="44157" stopIfTrue="1">
      <formula>WEEKDAY($A107)=1</formula>
    </cfRule>
    <cfRule type="expression" dxfId="84685" priority="44158" stopIfTrue="1">
      <formula>WEEKDAY($A107)=2</formula>
    </cfRule>
    <cfRule type="expression" dxfId="84684" priority="44159" stopIfTrue="1">
      <formula>WEEKDAY($A107)=3</formula>
    </cfRule>
    <cfRule type="expression" dxfId="84683" priority="44160" stopIfTrue="1">
      <formula>WEEKDAY($A107)=4</formula>
    </cfRule>
    <cfRule type="expression" dxfId="84682" priority="44161" stopIfTrue="1">
      <formula>WEEKDAY($A107)=5</formula>
    </cfRule>
    <cfRule type="expression" dxfId="84681" priority="44162" stopIfTrue="1">
      <formula>WEEKDAY($A107)=6</formula>
    </cfRule>
    <cfRule type="expression" dxfId="84680" priority="44163" stopIfTrue="1">
      <formula>WEEKDAY($A107)=7</formula>
    </cfRule>
  </conditionalFormatting>
  <conditionalFormatting sqref="A106:A112">
    <cfRule type="expression" dxfId="84679" priority="44150" stopIfTrue="1">
      <formula>WEEKDAY($A106)=1</formula>
    </cfRule>
    <cfRule type="expression" dxfId="84678" priority="44151" stopIfTrue="1">
      <formula>WEEKDAY($A106)=2</formula>
    </cfRule>
    <cfRule type="expression" dxfId="84677" priority="44152" stopIfTrue="1">
      <formula>WEEKDAY($A106)=3</formula>
    </cfRule>
    <cfRule type="expression" dxfId="84676" priority="44153" stopIfTrue="1">
      <formula>WEEKDAY($A106)=4</formula>
    </cfRule>
    <cfRule type="expression" dxfId="84675" priority="44154" stopIfTrue="1">
      <formula>WEEKDAY($A106)=5</formula>
    </cfRule>
    <cfRule type="expression" dxfId="84674" priority="44155" stopIfTrue="1">
      <formula>WEEKDAY($A106)=6</formula>
    </cfRule>
    <cfRule type="expression" dxfId="84673" priority="44156" stopIfTrue="1">
      <formula>WEEKDAY($A106)=7</formula>
    </cfRule>
  </conditionalFormatting>
  <conditionalFormatting sqref="A109:L109">
    <cfRule type="expression" dxfId="84672" priority="44143" stopIfTrue="1">
      <formula>WEEKDAY($A109)=1</formula>
    </cfRule>
    <cfRule type="expression" dxfId="84671" priority="44144" stopIfTrue="1">
      <formula>WEEKDAY($A109)=2</formula>
    </cfRule>
    <cfRule type="expression" dxfId="84670" priority="44145" stopIfTrue="1">
      <formula>WEEKDAY($A109)=3</formula>
    </cfRule>
    <cfRule type="expression" dxfId="84669" priority="44146" stopIfTrue="1">
      <formula>WEEKDAY($A109)=4</formula>
    </cfRule>
    <cfRule type="expression" dxfId="84668" priority="44147" stopIfTrue="1">
      <formula>WEEKDAY($A109)=5</formula>
    </cfRule>
    <cfRule type="expression" dxfId="84667" priority="44148" stopIfTrue="1">
      <formula>WEEKDAY($A109)=6</formula>
    </cfRule>
    <cfRule type="expression" dxfId="84666" priority="44149" stopIfTrue="1">
      <formula>WEEKDAY($A109)=7</formula>
    </cfRule>
  </conditionalFormatting>
  <conditionalFormatting sqref="A108:A112">
    <cfRule type="expression" dxfId="84665" priority="44136" stopIfTrue="1">
      <formula>WEEKDAY($A108)=1</formula>
    </cfRule>
    <cfRule type="expression" dxfId="84664" priority="44137" stopIfTrue="1">
      <formula>WEEKDAY($A108)=2</formula>
    </cfRule>
    <cfRule type="expression" dxfId="84663" priority="44138" stopIfTrue="1">
      <formula>WEEKDAY($A108)=3</formula>
    </cfRule>
    <cfRule type="expression" dxfId="84662" priority="44139" stopIfTrue="1">
      <formula>WEEKDAY($A108)=4</formula>
    </cfRule>
    <cfRule type="expression" dxfId="84661" priority="44140" stopIfTrue="1">
      <formula>WEEKDAY($A108)=5</formula>
    </cfRule>
    <cfRule type="expression" dxfId="84660" priority="44141" stopIfTrue="1">
      <formula>WEEKDAY($A108)=6</formula>
    </cfRule>
    <cfRule type="expression" dxfId="84659" priority="44142" stopIfTrue="1">
      <formula>WEEKDAY($A108)=7</formula>
    </cfRule>
  </conditionalFormatting>
  <conditionalFormatting sqref="A108:A112">
    <cfRule type="expression" dxfId="84658" priority="44129" stopIfTrue="1">
      <formula>WEEKDAY($A108)=1</formula>
    </cfRule>
    <cfRule type="expression" dxfId="84657" priority="44130" stopIfTrue="1">
      <formula>WEEKDAY($A108)=2</formula>
    </cfRule>
    <cfRule type="expression" dxfId="84656" priority="44131" stopIfTrue="1">
      <formula>WEEKDAY($A108)=3</formula>
    </cfRule>
    <cfRule type="expression" dxfId="84655" priority="44132" stopIfTrue="1">
      <formula>WEEKDAY($A108)=4</formula>
    </cfRule>
    <cfRule type="expression" dxfId="84654" priority="44133" stopIfTrue="1">
      <formula>WEEKDAY($A108)=5</formula>
    </cfRule>
    <cfRule type="expression" dxfId="84653" priority="44134" stopIfTrue="1">
      <formula>WEEKDAY($A108)=6</formula>
    </cfRule>
    <cfRule type="expression" dxfId="84652" priority="44135" stopIfTrue="1">
      <formula>WEEKDAY($A108)=7</formula>
    </cfRule>
  </conditionalFormatting>
  <conditionalFormatting sqref="A110:L110">
    <cfRule type="expression" dxfId="84651" priority="44122" stopIfTrue="1">
      <formula>WEEKDAY($A110)=1</formula>
    </cfRule>
    <cfRule type="expression" dxfId="84650" priority="44123" stopIfTrue="1">
      <formula>WEEKDAY($A110)=2</formula>
    </cfRule>
    <cfRule type="expression" dxfId="84649" priority="44124" stopIfTrue="1">
      <formula>WEEKDAY($A110)=3</formula>
    </cfRule>
    <cfRule type="expression" dxfId="84648" priority="44125" stopIfTrue="1">
      <formula>WEEKDAY($A110)=4</formula>
    </cfRule>
    <cfRule type="expression" dxfId="84647" priority="44126" stopIfTrue="1">
      <formula>WEEKDAY($A110)=5</formula>
    </cfRule>
    <cfRule type="expression" dxfId="84646" priority="44127" stopIfTrue="1">
      <formula>WEEKDAY($A110)=6</formula>
    </cfRule>
    <cfRule type="expression" dxfId="84645" priority="44128" stopIfTrue="1">
      <formula>WEEKDAY($A110)=7</formula>
    </cfRule>
  </conditionalFormatting>
  <conditionalFormatting sqref="A110:A112">
    <cfRule type="expression" dxfId="84644" priority="44115" stopIfTrue="1">
      <formula>WEEKDAY($A110)=1</formula>
    </cfRule>
    <cfRule type="expression" dxfId="84643" priority="44116" stopIfTrue="1">
      <formula>WEEKDAY($A110)=2</formula>
    </cfRule>
    <cfRule type="expression" dxfId="84642" priority="44117" stopIfTrue="1">
      <formula>WEEKDAY($A110)=3</formula>
    </cfRule>
    <cfRule type="expression" dxfId="84641" priority="44118" stopIfTrue="1">
      <formula>WEEKDAY($A110)=4</formula>
    </cfRule>
    <cfRule type="expression" dxfId="84640" priority="44119" stopIfTrue="1">
      <formula>WEEKDAY($A110)=5</formula>
    </cfRule>
    <cfRule type="expression" dxfId="84639" priority="44120" stopIfTrue="1">
      <formula>WEEKDAY($A110)=6</formula>
    </cfRule>
    <cfRule type="expression" dxfId="84638" priority="44121" stopIfTrue="1">
      <formula>WEEKDAY($A110)=7</formula>
    </cfRule>
  </conditionalFormatting>
  <conditionalFormatting sqref="I110:I112">
    <cfRule type="expression" dxfId="84637" priority="44108" stopIfTrue="1">
      <formula>WEEKDAY($A110)=1</formula>
    </cfRule>
    <cfRule type="expression" dxfId="84636" priority="44109" stopIfTrue="1">
      <formula>WEEKDAY($A110)=2</formula>
    </cfRule>
    <cfRule type="expression" dxfId="84635" priority="44110" stopIfTrue="1">
      <formula>WEEKDAY($A110)=3</formula>
    </cfRule>
    <cfRule type="expression" dxfId="84634" priority="44111" stopIfTrue="1">
      <formula>WEEKDAY($A110)=4</formula>
    </cfRule>
    <cfRule type="expression" dxfId="84633" priority="44112" stopIfTrue="1">
      <formula>WEEKDAY($A110)=5</formula>
    </cfRule>
    <cfRule type="expression" dxfId="84632" priority="44113" stopIfTrue="1">
      <formula>WEEKDAY($A110)=6</formula>
    </cfRule>
    <cfRule type="expression" dxfId="84631" priority="44114" stopIfTrue="1">
      <formula>WEEKDAY($A110)=7</formula>
    </cfRule>
  </conditionalFormatting>
  <conditionalFormatting sqref="I111:I112">
    <cfRule type="expression" dxfId="84630" priority="44101" stopIfTrue="1">
      <formula>WEEKDAY($A111)=1</formula>
    </cfRule>
    <cfRule type="expression" dxfId="84629" priority="44102" stopIfTrue="1">
      <formula>WEEKDAY($A111)=2</formula>
    </cfRule>
    <cfRule type="expression" dxfId="84628" priority="44103" stopIfTrue="1">
      <formula>WEEKDAY($A111)=3</formula>
    </cfRule>
    <cfRule type="expression" dxfId="84627" priority="44104" stopIfTrue="1">
      <formula>WEEKDAY($A111)=4</formula>
    </cfRule>
    <cfRule type="expression" dxfId="84626" priority="44105" stopIfTrue="1">
      <formula>WEEKDAY($A111)=5</formula>
    </cfRule>
    <cfRule type="expression" dxfId="84625" priority="44106" stopIfTrue="1">
      <formula>WEEKDAY($A111)=6</formula>
    </cfRule>
    <cfRule type="expression" dxfId="84624" priority="44107" stopIfTrue="1">
      <formula>WEEKDAY($A111)=7</formula>
    </cfRule>
  </conditionalFormatting>
  <conditionalFormatting sqref="A111:A112">
    <cfRule type="expression" dxfId="84623" priority="44094" stopIfTrue="1">
      <formula>WEEKDAY($A111)=1</formula>
    </cfRule>
    <cfRule type="expression" dxfId="84622" priority="44095" stopIfTrue="1">
      <formula>WEEKDAY($A111)=2</formula>
    </cfRule>
    <cfRule type="expression" dxfId="84621" priority="44096" stopIfTrue="1">
      <formula>WEEKDAY($A111)=3</formula>
    </cfRule>
    <cfRule type="expression" dxfId="84620" priority="44097" stopIfTrue="1">
      <formula>WEEKDAY($A111)=4</formula>
    </cfRule>
    <cfRule type="expression" dxfId="84619" priority="44098" stopIfTrue="1">
      <formula>WEEKDAY($A111)=5</formula>
    </cfRule>
    <cfRule type="expression" dxfId="84618" priority="44099" stopIfTrue="1">
      <formula>WEEKDAY($A111)=6</formula>
    </cfRule>
    <cfRule type="expression" dxfId="84617" priority="44100" stopIfTrue="1">
      <formula>WEEKDAY($A111)=7</formula>
    </cfRule>
  </conditionalFormatting>
  <conditionalFormatting sqref="A111:A112">
    <cfRule type="expression" dxfId="84616" priority="44087" stopIfTrue="1">
      <formula>WEEKDAY($A111)=1</formula>
    </cfRule>
    <cfRule type="expression" dxfId="84615" priority="44088" stopIfTrue="1">
      <formula>WEEKDAY($A111)=2</formula>
    </cfRule>
    <cfRule type="expression" dxfId="84614" priority="44089" stopIfTrue="1">
      <formula>WEEKDAY($A111)=3</formula>
    </cfRule>
    <cfRule type="expression" dxfId="84613" priority="44090" stopIfTrue="1">
      <formula>WEEKDAY($A111)=4</formula>
    </cfRule>
    <cfRule type="expression" dxfId="84612" priority="44091" stopIfTrue="1">
      <formula>WEEKDAY($A111)=5</formula>
    </cfRule>
    <cfRule type="expression" dxfId="84611" priority="44092" stopIfTrue="1">
      <formula>WEEKDAY($A111)=6</formula>
    </cfRule>
    <cfRule type="expression" dxfId="84610" priority="44093" stopIfTrue="1">
      <formula>WEEKDAY($A111)=7</formula>
    </cfRule>
  </conditionalFormatting>
  <conditionalFormatting sqref="A111:A112">
    <cfRule type="expression" dxfId="84609" priority="44080" stopIfTrue="1">
      <formula>WEEKDAY($A111)=1</formula>
    </cfRule>
    <cfRule type="expression" dxfId="84608" priority="44081" stopIfTrue="1">
      <formula>WEEKDAY($A111)=2</formula>
    </cfRule>
    <cfRule type="expression" dxfId="84607" priority="44082" stopIfTrue="1">
      <formula>WEEKDAY($A111)=3</formula>
    </cfRule>
    <cfRule type="expression" dxfId="84606" priority="44083" stopIfTrue="1">
      <formula>WEEKDAY($A111)=4</formula>
    </cfRule>
    <cfRule type="expression" dxfId="84605" priority="44084" stopIfTrue="1">
      <formula>WEEKDAY($A111)=5</formula>
    </cfRule>
    <cfRule type="expression" dxfId="84604" priority="44085" stopIfTrue="1">
      <formula>WEEKDAY($A111)=6</formula>
    </cfRule>
    <cfRule type="expression" dxfId="84603" priority="44086" stopIfTrue="1">
      <formula>WEEKDAY($A111)=7</formula>
    </cfRule>
  </conditionalFormatting>
  <conditionalFormatting sqref="I111:I112">
    <cfRule type="expression" dxfId="84602" priority="44073" stopIfTrue="1">
      <formula>WEEKDAY($A111)=1</formula>
    </cfRule>
    <cfRule type="expression" dxfId="84601" priority="44074" stopIfTrue="1">
      <formula>WEEKDAY($A111)=2</formula>
    </cfRule>
    <cfRule type="expression" dxfId="84600" priority="44075" stopIfTrue="1">
      <formula>WEEKDAY($A111)=3</formula>
    </cfRule>
    <cfRule type="expression" dxfId="84599" priority="44076" stopIfTrue="1">
      <formula>WEEKDAY($A111)=4</formula>
    </cfRule>
    <cfRule type="expression" dxfId="84598" priority="44077" stopIfTrue="1">
      <formula>WEEKDAY($A111)=5</formula>
    </cfRule>
    <cfRule type="expression" dxfId="84597" priority="44078" stopIfTrue="1">
      <formula>WEEKDAY($A111)=6</formula>
    </cfRule>
    <cfRule type="expression" dxfId="84596" priority="44079" stopIfTrue="1">
      <formula>WEEKDAY($A111)=7</formula>
    </cfRule>
  </conditionalFormatting>
  <conditionalFormatting sqref="A114:L114">
    <cfRule type="expression" dxfId="84595" priority="44066" stopIfTrue="1">
      <formula>WEEKDAY($A114)=1</formula>
    </cfRule>
    <cfRule type="expression" dxfId="84594" priority="44067" stopIfTrue="1">
      <formula>WEEKDAY($A114)=2</formula>
    </cfRule>
    <cfRule type="expression" dxfId="84593" priority="44068" stopIfTrue="1">
      <formula>WEEKDAY($A114)=3</formula>
    </cfRule>
    <cfRule type="expression" dxfId="84592" priority="44069" stopIfTrue="1">
      <formula>WEEKDAY($A114)=4</formula>
    </cfRule>
    <cfRule type="expression" dxfId="84591" priority="44070" stopIfTrue="1">
      <formula>WEEKDAY($A114)=5</formula>
    </cfRule>
    <cfRule type="expression" dxfId="84590" priority="44071" stopIfTrue="1">
      <formula>WEEKDAY($A114)=6</formula>
    </cfRule>
    <cfRule type="expression" dxfId="84589" priority="44072" stopIfTrue="1">
      <formula>WEEKDAY($A114)=7</formula>
    </cfRule>
  </conditionalFormatting>
  <conditionalFormatting sqref="J114">
    <cfRule type="expression" dxfId="84588" priority="44059" stopIfTrue="1">
      <formula>WEEKDAY($A114)=1</formula>
    </cfRule>
    <cfRule type="expression" dxfId="84587" priority="44060" stopIfTrue="1">
      <formula>WEEKDAY($A114)=2</formula>
    </cfRule>
    <cfRule type="expression" dxfId="84586" priority="44061" stopIfTrue="1">
      <formula>WEEKDAY($A114)=3</formula>
    </cfRule>
    <cfRule type="expression" dxfId="84585" priority="44062" stopIfTrue="1">
      <formula>WEEKDAY($A114)=4</formula>
    </cfRule>
    <cfRule type="expression" dxfId="84584" priority="44063" stopIfTrue="1">
      <formula>WEEKDAY($A114)=5</formula>
    </cfRule>
    <cfRule type="expression" dxfId="84583" priority="44064" stopIfTrue="1">
      <formula>WEEKDAY($A114)=6</formula>
    </cfRule>
    <cfRule type="expression" dxfId="84582" priority="44065" stopIfTrue="1">
      <formula>WEEKDAY($A114)=7</formula>
    </cfRule>
  </conditionalFormatting>
  <conditionalFormatting sqref="J114">
    <cfRule type="expression" dxfId="84581" priority="44052" stopIfTrue="1">
      <formula>WEEKDAY($A114)=1</formula>
    </cfRule>
    <cfRule type="expression" dxfId="84580" priority="44053" stopIfTrue="1">
      <formula>WEEKDAY($A114)=2</formula>
    </cfRule>
    <cfRule type="expression" dxfId="84579" priority="44054" stopIfTrue="1">
      <formula>WEEKDAY($A114)=3</formula>
    </cfRule>
    <cfRule type="expression" dxfId="84578" priority="44055" stopIfTrue="1">
      <formula>WEEKDAY($A114)=4</formula>
    </cfRule>
    <cfRule type="expression" dxfId="84577" priority="44056" stopIfTrue="1">
      <formula>WEEKDAY($A114)=5</formula>
    </cfRule>
    <cfRule type="expression" dxfId="84576" priority="44057" stopIfTrue="1">
      <formula>WEEKDAY($A114)=6</formula>
    </cfRule>
    <cfRule type="expression" dxfId="84575" priority="44058" stopIfTrue="1">
      <formula>WEEKDAY($A114)=7</formula>
    </cfRule>
  </conditionalFormatting>
  <conditionalFormatting sqref="A116:L116 I117:I118">
    <cfRule type="expression" dxfId="84574" priority="44045" stopIfTrue="1">
      <formula>WEEKDAY($A116)=1</formula>
    </cfRule>
    <cfRule type="expression" dxfId="84573" priority="44046" stopIfTrue="1">
      <formula>WEEKDAY($A116)=2</formula>
    </cfRule>
    <cfRule type="expression" dxfId="84572" priority="44047" stopIfTrue="1">
      <formula>WEEKDAY($A116)=3</formula>
    </cfRule>
    <cfRule type="expression" dxfId="84571" priority="44048" stopIfTrue="1">
      <formula>WEEKDAY($A116)=4</formula>
    </cfRule>
    <cfRule type="expression" dxfId="84570" priority="44049" stopIfTrue="1">
      <formula>WEEKDAY($A116)=5</formula>
    </cfRule>
    <cfRule type="expression" dxfId="84569" priority="44050" stopIfTrue="1">
      <formula>WEEKDAY($A116)=6</formula>
    </cfRule>
    <cfRule type="expression" dxfId="84568" priority="44051" stopIfTrue="1">
      <formula>WEEKDAY($A116)=7</formula>
    </cfRule>
  </conditionalFormatting>
  <conditionalFormatting sqref="A115:A124">
    <cfRule type="expression" dxfId="84567" priority="44038" stopIfTrue="1">
      <formula>WEEKDAY($A115)=1</formula>
    </cfRule>
    <cfRule type="expression" dxfId="84566" priority="44039" stopIfTrue="1">
      <formula>WEEKDAY($A115)=2</formula>
    </cfRule>
    <cfRule type="expression" dxfId="84565" priority="44040" stopIfTrue="1">
      <formula>WEEKDAY($A115)=3</formula>
    </cfRule>
    <cfRule type="expression" dxfId="84564" priority="44041" stopIfTrue="1">
      <formula>WEEKDAY($A115)=4</formula>
    </cfRule>
    <cfRule type="expression" dxfId="84563" priority="44042" stopIfTrue="1">
      <formula>WEEKDAY($A115)=5</formula>
    </cfRule>
    <cfRule type="expression" dxfId="84562" priority="44043" stopIfTrue="1">
      <formula>WEEKDAY($A115)=6</formula>
    </cfRule>
    <cfRule type="expression" dxfId="84561" priority="44044" stopIfTrue="1">
      <formula>WEEKDAY($A115)=7</formula>
    </cfRule>
  </conditionalFormatting>
  <conditionalFormatting sqref="A118:L118">
    <cfRule type="expression" dxfId="84560" priority="44031" stopIfTrue="1">
      <formula>WEEKDAY($A118)=1</formula>
    </cfRule>
    <cfRule type="expression" dxfId="84559" priority="44032" stopIfTrue="1">
      <formula>WEEKDAY($A118)=2</formula>
    </cfRule>
    <cfRule type="expression" dxfId="84558" priority="44033" stopIfTrue="1">
      <formula>WEEKDAY($A118)=3</formula>
    </cfRule>
    <cfRule type="expression" dxfId="84557" priority="44034" stopIfTrue="1">
      <formula>WEEKDAY($A118)=4</formula>
    </cfRule>
    <cfRule type="expression" dxfId="84556" priority="44035" stopIfTrue="1">
      <formula>WEEKDAY($A118)=5</formula>
    </cfRule>
    <cfRule type="expression" dxfId="84555" priority="44036" stopIfTrue="1">
      <formula>WEEKDAY($A118)=6</formula>
    </cfRule>
    <cfRule type="expression" dxfId="84554" priority="44037" stopIfTrue="1">
      <formula>WEEKDAY($A118)=7</formula>
    </cfRule>
  </conditionalFormatting>
  <conditionalFormatting sqref="A117:A124">
    <cfRule type="expression" dxfId="84553" priority="44024" stopIfTrue="1">
      <formula>WEEKDAY($A117)=1</formula>
    </cfRule>
    <cfRule type="expression" dxfId="84552" priority="44025" stopIfTrue="1">
      <formula>WEEKDAY($A117)=2</formula>
    </cfRule>
    <cfRule type="expression" dxfId="84551" priority="44026" stopIfTrue="1">
      <formula>WEEKDAY($A117)=3</formula>
    </cfRule>
    <cfRule type="expression" dxfId="84550" priority="44027" stopIfTrue="1">
      <formula>WEEKDAY($A117)=4</formula>
    </cfRule>
    <cfRule type="expression" dxfId="84549" priority="44028" stopIfTrue="1">
      <formula>WEEKDAY($A117)=5</formula>
    </cfRule>
    <cfRule type="expression" dxfId="84548" priority="44029" stopIfTrue="1">
      <formula>WEEKDAY($A117)=6</formula>
    </cfRule>
    <cfRule type="expression" dxfId="84547" priority="44030" stopIfTrue="1">
      <formula>WEEKDAY($A117)=7</formula>
    </cfRule>
  </conditionalFormatting>
  <conditionalFormatting sqref="A117:A124">
    <cfRule type="expression" dxfId="84546" priority="44017" stopIfTrue="1">
      <formula>WEEKDAY($A117)=1</formula>
    </cfRule>
    <cfRule type="expression" dxfId="84545" priority="44018" stopIfTrue="1">
      <formula>WEEKDAY($A117)=2</formula>
    </cfRule>
    <cfRule type="expression" dxfId="84544" priority="44019" stopIfTrue="1">
      <formula>WEEKDAY($A117)=3</formula>
    </cfRule>
    <cfRule type="expression" dxfId="84543" priority="44020" stopIfTrue="1">
      <formula>WEEKDAY($A117)=4</formula>
    </cfRule>
    <cfRule type="expression" dxfId="84542" priority="44021" stopIfTrue="1">
      <formula>WEEKDAY($A117)=5</formula>
    </cfRule>
    <cfRule type="expression" dxfId="84541" priority="44022" stopIfTrue="1">
      <formula>WEEKDAY($A117)=6</formula>
    </cfRule>
    <cfRule type="expression" dxfId="84540" priority="44023" stopIfTrue="1">
      <formula>WEEKDAY($A117)=7</formula>
    </cfRule>
  </conditionalFormatting>
  <conditionalFormatting sqref="A119:L120">
    <cfRule type="expression" dxfId="84539" priority="44010" stopIfTrue="1">
      <formula>WEEKDAY($A119)=1</formula>
    </cfRule>
    <cfRule type="expression" dxfId="84538" priority="44011" stopIfTrue="1">
      <formula>WEEKDAY($A119)=2</formula>
    </cfRule>
    <cfRule type="expression" dxfId="84537" priority="44012" stopIfTrue="1">
      <formula>WEEKDAY($A119)=3</formula>
    </cfRule>
    <cfRule type="expression" dxfId="84536" priority="44013" stopIfTrue="1">
      <formula>WEEKDAY($A119)=4</formula>
    </cfRule>
    <cfRule type="expression" dxfId="84535" priority="44014" stopIfTrue="1">
      <formula>WEEKDAY($A119)=5</formula>
    </cfRule>
    <cfRule type="expression" dxfId="84534" priority="44015" stopIfTrue="1">
      <formula>WEEKDAY($A119)=6</formula>
    </cfRule>
    <cfRule type="expression" dxfId="84533" priority="44016" stopIfTrue="1">
      <formula>WEEKDAY($A119)=7</formula>
    </cfRule>
  </conditionalFormatting>
  <conditionalFormatting sqref="I119:I124">
    <cfRule type="expression" dxfId="84532" priority="44003" stopIfTrue="1">
      <formula>WEEKDAY($A119)=1</formula>
    </cfRule>
    <cfRule type="expression" dxfId="84531" priority="44004" stopIfTrue="1">
      <formula>WEEKDAY($A119)=2</formula>
    </cfRule>
    <cfRule type="expression" dxfId="84530" priority="44005" stopIfTrue="1">
      <formula>WEEKDAY($A119)=3</formula>
    </cfRule>
    <cfRule type="expression" dxfId="84529" priority="44006" stopIfTrue="1">
      <formula>WEEKDAY($A119)=4</formula>
    </cfRule>
    <cfRule type="expression" dxfId="84528" priority="44007" stopIfTrue="1">
      <formula>WEEKDAY($A119)=5</formula>
    </cfRule>
    <cfRule type="expression" dxfId="84527" priority="44008" stopIfTrue="1">
      <formula>WEEKDAY($A119)=6</formula>
    </cfRule>
    <cfRule type="expression" dxfId="84526" priority="44009" stopIfTrue="1">
      <formula>WEEKDAY($A119)=7</formula>
    </cfRule>
  </conditionalFormatting>
  <conditionalFormatting sqref="A119:A124">
    <cfRule type="expression" dxfId="84525" priority="43996" stopIfTrue="1">
      <formula>WEEKDAY($A119)=1</formula>
    </cfRule>
    <cfRule type="expression" dxfId="84524" priority="43997" stopIfTrue="1">
      <formula>WEEKDAY($A119)=2</formula>
    </cfRule>
    <cfRule type="expression" dxfId="84523" priority="43998" stopIfTrue="1">
      <formula>WEEKDAY($A119)=3</formula>
    </cfRule>
    <cfRule type="expression" dxfId="84522" priority="43999" stopIfTrue="1">
      <formula>WEEKDAY($A119)=4</formula>
    </cfRule>
    <cfRule type="expression" dxfId="84521" priority="44000" stopIfTrue="1">
      <formula>WEEKDAY($A119)=5</formula>
    </cfRule>
    <cfRule type="expression" dxfId="84520" priority="44001" stopIfTrue="1">
      <formula>WEEKDAY($A119)=6</formula>
    </cfRule>
    <cfRule type="expression" dxfId="84519" priority="44002" stopIfTrue="1">
      <formula>WEEKDAY($A119)=7</formula>
    </cfRule>
  </conditionalFormatting>
  <conditionalFormatting sqref="A119:A124">
    <cfRule type="expression" dxfId="84518" priority="43989" stopIfTrue="1">
      <formula>WEEKDAY($A119)=1</formula>
    </cfRule>
    <cfRule type="expression" dxfId="84517" priority="43990" stopIfTrue="1">
      <formula>WEEKDAY($A119)=2</formula>
    </cfRule>
    <cfRule type="expression" dxfId="84516" priority="43991" stopIfTrue="1">
      <formula>WEEKDAY($A119)=3</formula>
    </cfRule>
    <cfRule type="expression" dxfId="84515" priority="43992" stopIfTrue="1">
      <formula>WEEKDAY($A119)=4</formula>
    </cfRule>
    <cfRule type="expression" dxfId="84514" priority="43993" stopIfTrue="1">
      <formula>WEEKDAY($A119)=5</formula>
    </cfRule>
    <cfRule type="expression" dxfId="84513" priority="43994" stopIfTrue="1">
      <formula>WEEKDAY($A119)=6</formula>
    </cfRule>
    <cfRule type="expression" dxfId="84512" priority="43995" stopIfTrue="1">
      <formula>WEEKDAY($A119)=7</formula>
    </cfRule>
  </conditionalFormatting>
  <conditionalFormatting sqref="A119:A124">
    <cfRule type="expression" dxfId="84511" priority="43982" stopIfTrue="1">
      <formula>WEEKDAY($A119)=1</formula>
    </cfRule>
    <cfRule type="expression" dxfId="84510" priority="43983" stopIfTrue="1">
      <formula>WEEKDAY($A119)=2</formula>
    </cfRule>
    <cfRule type="expression" dxfId="84509" priority="43984" stopIfTrue="1">
      <formula>WEEKDAY($A119)=3</formula>
    </cfRule>
    <cfRule type="expression" dxfId="84508" priority="43985" stopIfTrue="1">
      <formula>WEEKDAY($A119)=4</formula>
    </cfRule>
    <cfRule type="expression" dxfId="84507" priority="43986" stopIfTrue="1">
      <formula>WEEKDAY($A119)=5</formula>
    </cfRule>
    <cfRule type="expression" dxfId="84506" priority="43987" stopIfTrue="1">
      <formula>WEEKDAY($A119)=6</formula>
    </cfRule>
    <cfRule type="expression" dxfId="84505" priority="43988" stopIfTrue="1">
      <formula>WEEKDAY($A119)=7</formula>
    </cfRule>
  </conditionalFormatting>
  <conditionalFormatting sqref="A119:A124">
    <cfRule type="expression" dxfId="84504" priority="43975" stopIfTrue="1">
      <formula>WEEKDAY($A119)=1</formula>
    </cfRule>
    <cfRule type="expression" dxfId="84503" priority="43976" stopIfTrue="1">
      <formula>WEEKDAY($A119)=2</formula>
    </cfRule>
    <cfRule type="expression" dxfId="84502" priority="43977" stopIfTrue="1">
      <formula>WEEKDAY($A119)=3</formula>
    </cfRule>
    <cfRule type="expression" dxfId="84501" priority="43978" stopIfTrue="1">
      <formula>WEEKDAY($A119)=4</formula>
    </cfRule>
    <cfRule type="expression" dxfId="84500" priority="43979" stopIfTrue="1">
      <formula>WEEKDAY($A119)=5</formula>
    </cfRule>
    <cfRule type="expression" dxfId="84499" priority="43980" stopIfTrue="1">
      <formula>WEEKDAY($A119)=6</formula>
    </cfRule>
    <cfRule type="expression" dxfId="84498" priority="43981" stopIfTrue="1">
      <formula>WEEKDAY($A119)=7</formula>
    </cfRule>
  </conditionalFormatting>
  <conditionalFormatting sqref="I119:I124">
    <cfRule type="expression" dxfId="84497" priority="43968" stopIfTrue="1">
      <formula>WEEKDAY($A119)=1</formula>
    </cfRule>
    <cfRule type="expression" dxfId="84496" priority="43969" stopIfTrue="1">
      <formula>WEEKDAY($A119)=2</formula>
    </cfRule>
    <cfRule type="expression" dxfId="84495" priority="43970" stopIfTrue="1">
      <formula>WEEKDAY($A119)=3</formula>
    </cfRule>
    <cfRule type="expression" dxfId="84494" priority="43971" stopIfTrue="1">
      <formula>WEEKDAY($A119)=4</formula>
    </cfRule>
    <cfRule type="expression" dxfId="84493" priority="43972" stopIfTrue="1">
      <formula>WEEKDAY($A119)=5</formula>
    </cfRule>
    <cfRule type="expression" dxfId="84492" priority="43973" stopIfTrue="1">
      <formula>WEEKDAY($A119)=6</formula>
    </cfRule>
    <cfRule type="expression" dxfId="84491" priority="43974" stopIfTrue="1">
      <formula>WEEKDAY($A119)=7</formula>
    </cfRule>
  </conditionalFormatting>
  <conditionalFormatting sqref="I119:I124">
    <cfRule type="expression" dxfId="84490" priority="43961" stopIfTrue="1">
      <formula>WEEKDAY($A119)=1</formula>
    </cfRule>
    <cfRule type="expression" dxfId="84489" priority="43962" stopIfTrue="1">
      <formula>WEEKDAY($A119)=2</formula>
    </cfRule>
    <cfRule type="expression" dxfId="84488" priority="43963" stopIfTrue="1">
      <formula>WEEKDAY($A119)=3</formula>
    </cfRule>
    <cfRule type="expression" dxfId="84487" priority="43964" stopIfTrue="1">
      <formula>WEEKDAY($A119)=4</formula>
    </cfRule>
    <cfRule type="expression" dxfId="84486" priority="43965" stopIfTrue="1">
      <formula>WEEKDAY($A119)=5</formula>
    </cfRule>
    <cfRule type="expression" dxfId="84485" priority="43966" stopIfTrue="1">
      <formula>WEEKDAY($A119)=6</formula>
    </cfRule>
    <cfRule type="expression" dxfId="84484" priority="43967" stopIfTrue="1">
      <formula>WEEKDAY($A119)=7</formula>
    </cfRule>
  </conditionalFormatting>
  <conditionalFormatting sqref="A119:A124">
    <cfRule type="expression" dxfId="84483" priority="43954" stopIfTrue="1">
      <formula>WEEKDAY($A119)=1</formula>
    </cfRule>
    <cfRule type="expression" dxfId="84482" priority="43955" stopIfTrue="1">
      <formula>WEEKDAY($A119)=2</formula>
    </cfRule>
    <cfRule type="expression" dxfId="84481" priority="43956" stopIfTrue="1">
      <formula>WEEKDAY($A119)=3</formula>
    </cfRule>
    <cfRule type="expression" dxfId="84480" priority="43957" stopIfTrue="1">
      <formula>WEEKDAY($A119)=4</formula>
    </cfRule>
    <cfRule type="expression" dxfId="84479" priority="43958" stopIfTrue="1">
      <formula>WEEKDAY($A119)=5</formula>
    </cfRule>
    <cfRule type="expression" dxfId="84478" priority="43959" stopIfTrue="1">
      <formula>WEEKDAY($A119)=6</formula>
    </cfRule>
    <cfRule type="expression" dxfId="84477" priority="43960" stopIfTrue="1">
      <formula>WEEKDAY($A119)=7</formula>
    </cfRule>
  </conditionalFormatting>
  <conditionalFormatting sqref="A119:A124">
    <cfRule type="expression" dxfId="84476" priority="43947" stopIfTrue="1">
      <formula>WEEKDAY($A119)=1</formula>
    </cfRule>
    <cfRule type="expression" dxfId="84475" priority="43948" stopIfTrue="1">
      <formula>WEEKDAY($A119)=2</formula>
    </cfRule>
    <cfRule type="expression" dxfId="84474" priority="43949" stopIfTrue="1">
      <formula>WEEKDAY($A119)=3</formula>
    </cfRule>
    <cfRule type="expression" dxfId="84473" priority="43950" stopIfTrue="1">
      <formula>WEEKDAY($A119)=4</formula>
    </cfRule>
    <cfRule type="expression" dxfId="84472" priority="43951" stopIfTrue="1">
      <formula>WEEKDAY($A119)=5</formula>
    </cfRule>
    <cfRule type="expression" dxfId="84471" priority="43952" stopIfTrue="1">
      <formula>WEEKDAY($A119)=6</formula>
    </cfRule>
    <cfRule type="expression" dxfId="84470" priority="43953" stopIfTrue="1">
      <formula>WEEKDAY($A119)=7</formula>
    </cfRule>
  </conditionalFormatting>
  <conditionalFormatting sqref="A119:A124">
    <cfRule type="expression" dxfId="84469" priority="43940" stopIfTrue="1">
      <formula>WEEKDAY($A119)=1</formula>
    </cfRule>
    <cfRule type="expression" dxfId="84468" priority="43941" stopIfTrue="1">
      <formula>WEEKDAY($A119)=2</formula>
    </cfRule>
    <cfRule type="expression" dxfId="84467" priority="43942" stopIfTrue="1">
      <formula>WEEKDAY($A119)=3</formula>
    </cfRule>
    <cfRule type="expression" dxfId="84466" priority="43943" stopIfTrue="1">
      <formula>WEEKDAY($A119)=4</formula>
    </cfRule>
    <cfRule type="expression" dxfId="84465" priority="43944" stopIfTrue="1">
      <formula>WEEKDAY($A119)=5</formula>
    </cfRule>
    <cfRule type="expression" dxfId="84464" priority="43945" stopIfTrue="1">
      <formula>WEEKDAY($A119)=6</formula>
    </cfRule>
    <cfRule type="expression" dxfId="84463" priority="43946" stopIfTrue="1">
      <formula>WEEKDAY($A119)=7</formula>
    </cfRule>
  </conditionalFormatting>
  <conditionalFormatting sqref="I119:I124">
    <cfRule type="expression" dxfId="84462" priority="43933" stopIfTrue="1">
      <formula>WEEKDAY($A119)=1</formula>
    </cfRule>
    <cfRule type="expression" dxfId="84461" priority="43934" stopIfTrue="1">
      <formula>WEEKDAY($A119)=2</formula>
    </cfRule>
    <cfRule type="expression" dxfId="84460" priority="43935" stopIfTrue="1">
      <formula>WEEKDAY($A119)=3</formula>
    </cfRule>
    <cfRule type="expression" dxfId="84459" priority="43936" stopIfTrue="1">
      <formula>WEEKDAY($A119)=4</formula>
    </cfRule>
    <cfRule type="expression" dxfId="84458" priority="43937" stopIfTrue="1">
      <formula>WEEKDAY($A119)=5</formula>
    </cfRule>
    <cfRule type="expression" dxfId="84457" priority="43938" stopIfTrue="1">
      <formula>WEEKDAY($A119)=6</formula>
    </cfRule>
    <cfRule type="expression" dxfId="84456" priority="43939" stopIfTrue="1">
      <formula>WEEKDAY($A119)=7</formula>
    </cfRule>
  </conditionalFormatting>
  <conditionalFormatting sqref="A119:A124">
    <cfRule type="expression" dxfId="84455" priority="43926" stopIfTrue="1">
      <formula>WEEKDAY($A119)=1</formula>
    </cfRule>
    <cfRule type="expression" dxfId="84454" priority="43927" stopIfTrue="1">
      <formula>WEEKDAY($A119)=2</formula>
    </cfRule>
    <cfRule type="expression" dxfId="84453" priority="43928" stopIfTrue="1">
      <formula>WEEKDAY($A119)=3</formula>
    </cfRule>
    <cfRule type="expression" dxfId="84452" priority="43929" stopIfTrue="1">
      <formula>WEEKDAY($A119)=4</formula>
    </cfRule>
    <cfRule type="expression" dxfId="84451" priority="43930" stopIfTrue="1">
      <formula>WEEKDAY($A119)=5</formula>
    </cfRule>
    <cfRule type="expression" dxfId="84450" priority="43931" stopIfTrue="1">
      <formula>WEEKDAY($A119)=6</formula>
    </cfRule>
    <cfRule type="expression" dxfId="84449" priority="43932" stopIfTrue="1">
      <formula>WEEKDAY($A119)=7</formula>
    </cfRule>
  </conditionalFormatting>
  <conditionalFormatting sqref="A121:A124">
    <cfRule type="expression" dxfId="84448" priority="43919" stopIfTrue="1">
      <formula>WEEKDAY($A121)=1</formula>
    </cfRule>
    <cfRule type="expression" dxfId="84447" priority="43920" stopIfTrue="1">
      <formula>WEEKDAY($A121)=2</formula>
    </cfRule>
    <cfRule type="expression" dxfId="84446" priority="43921" stopIfTrue="1">
      <formula>WEEKDAY($A121)=3</formula>
    </cfRule>
    <cfRule type="expression" dxfId="84445" priority="43922" stopIfTrue="1">
      <formula>WEEKDAY($A121)=4</formula>
    </cfRule>
    <cfRule type="expression" dxfId="84444" priority="43923" stopIfTrue="1">
      <formula>WEEKDAY($A121)=5</formula>
    </cfRule>
    <cfRule type="expression" dxfId="84443" priority="43924" stopIfTrue="1">
      <formula>WEEKDAY($A121)=6</formula>
    </cfRule>
    <cfRule type="expression" dxfId="84442" priority="43925" stopIfTrue="1">
      <formula>WEEKDAY($A121)=7</formula>
    </cfRule>
  </conditionalFormatting>
  <conditionalFormatting sqref="G121:G124">
    <cfRule type="expression" dxfId="84441" priority="43912" stopIfTrue="1">
      <formula>WEEKDAY($A121)=1</formula>
    </cfRule>
    <cfRule type="expression" dxfId="84440" priority="43913" stopIfTrue="1">
      <formula>WEEKDAY($A121)=2</formula>
    </cfRule>
    <cfRule type="expression" dxfId="84439" priority="43914" stopIfTrue="1">
      <formula>WEEKDAY($A121)=3</formula>
    </cfRule>
    <cfRule type="expression" dxfId="84438" priority="43915" stopIfTrue="1">
      <formula>WEEKDAY($A121)=4</formula>
    </cfRule>
    <cfRule type="expression" dxfId="84437" priority="43916" stopIfTrue="1">
      <formula>WEEKDAY($A121)=5</formula>
    </cfRule>
    <cfRule type="expression" dxfId="84436" priority="43917" stopIfTrue="1">
      <formula>WEEKDAY($A121)=6</formula>
    </cfRule>
    <cfRule type="expression" dxfId="84435" priority="43918" stopIfTrue="1">
      <formula>WEEKDAY($A121)=7</formula>
    </cfRule>
  </conditionalFormatting>
  <conditionalFormatting sqref="H121:H124">
    <cfRule type="expression" dxfId="84434" priority="43905" stopIfTrue="1">
      <formula>WEEKDAY($A121)=1</formula>
    </cfRule>
    <cfRule type="expression" dxfId="84433" priority="43906" stopIfTrue="1">
      <formula>WEEKDAY($A121)=2</formula>
    </cfRule>
    <cfRule type="expression" dxfId="84432" priority="43907" stopIfTrue="1">
      <formula>WEEKDAY($A121)=3</formula>
    </cfRule>
    <cfRule type="expression" dxfId="84431" priority="43908" stopIfTrue="1">
      <formula>WEEKDAY($A121)=4</formula>
    </cfRule>
    <cfRule type="expression" dxfId="84430" priority="43909" stopIfTrue="1">
      <formula>WEEKDAY($A121)=5</formula>
    </cfRule>
    <cfRule type="expression" dxfId="84429" priority="43910" stopIfTrue="1">
      <formula>WEEKDAY($A121)=6</formula>
    </cfRule>
    <cfRule type="expression" dxfId="84428" priority="43911" stopIfTrue="1">
      <formula>WEEKDAY($A121)=7</formula>
    </cfRule>
  </conditionalFormatting>
  <conditionalFormatting sqref="I121:I124">
    <cfRule type="expression" dxfId="84427" priority="43898" stopIfTrue="1">
      <formula>WEEKDAY($A121)=1</formula>
    </cfRule>
    <cfRule type="expression" dxfId="84426" priority="43899" stopIfTrue="1">
      <formula>WEEKDAY($A121)=2</formula>
    </cfRule>
    <cfRule type="expression" dxfId="84425" priority="43900" stopIfTrue="1">
      <formula>WEEKDAY($A121)=3</formula>
    </cfRule>
    <cfRule type="expression" dxfId="84424" priority="43901" stopIfTrue="1">
      <formula>WEEKDAY($A121)=4</formula>
    </cfRule>
    <cfRule type="expression" dxfId="84423" priority="43902" stopIfTrue="1">
      <formula>WEEKDAY($A121)=5</formula>
    </cfRule>
    <cfRule type="expression" dxfId="84422" priority="43903" stopIfTrue="1">
      <formula>WEEKDAY($A121)=6</formula>
    </cfRule>
    <cfRule type="expression" dxfId="84421" priority="43904" stopIfTrue="1">
      <formula>WEEKDAY($A121)=7</formula>
    </cfRule>
  </conditionalFormatting>
  <conditionalFormatting sqref="A143:A147 I143:I147">
    <cfRule type="expression" dxfId="84420" priority="22835" stopIfTrue="1">
      <formula>WEEKDAY($A143)=1</formula>
    </cfRule>
    <cfRule type="expression" dxfId="84419" priority="22836" stopIfTrue="1">
      <formula>WEEKDAY($A143)=2</formula>
    </cfRule>
    <cfRule type="expression" dxfId="84418" priority="22837" stopIfTrue="1">
      <formula>WEEKDAY($A143)=3</formula>
    </cfRule>
    <cfRule type="expression" dxfId="84417" priority="22838" stopIfTrue="1">
      <formula>WEEKDAY($A143)=4</formula>
    </cfRule>
    <cfRule type="expression" dxfId="84416" priority="22839" stopIfTrue="1">
      <formula>WEEKDAY($A143)=5</formula>
    </cfRule>
    <cfRule type="expression" dxfId="84415" priority="22840" stopIfTrue="1">
      <formula>WEEKDAY($A143)=6</formula>
    </cfRule>
    <cfRule type="expression" dxfId="84414" priority="22841" stopIfTrue="1">
      <formula>WEEKDAY($A143)=7</formula>
    </cfRule>
  </conditionalFormatting>
  <conditionalFormatting sqref="A143:A147">
    <cfRule type="expression" dxfId="84413" priority="22828" stopIfTrue="1">
      <formula>WEEKDAY($A143)=1</formula>
    </cfRule>
    <cfRule type="expression" dxfId="84412" priority="22829" stopIfTrue="1">
      <formula>WEEKDAY($A143)=2</formula>
    </cfRule>
    <cfRule type="expression" dxfId="84411" priority="22830" stopIfTrue="1">
      <formula>WEEKDAY($A143)=3</formula>
    </cfRule>
    <cfRule type="expression" dxfId="84410" priority="22831" stopIfTrue="1">
      <formula>WEEKDAY($A143)=4</formula>
    </cfRule>
    <cfRule type="expression" dxfId="84409" priority="22832" stopIfTrue="1">
      <formula>WEEKDAY($A143)=5</formula>
    </cfRule>
    <cfRule type="expression" dxfId="84408" priority="22833" stopIfTrue="1">
      <formula>WEEKDAY($A143)=6</formula>
    </cfRule>
    <cfRule type="expression" dxfId="84407" priority="22834" stopIfTrue="1">
      <formula>WEEKDAY($A143)=7</formula>
    </cfRule>
  </conditionalFormatting>
  <conditionalFormatting sqref="A143:A147">
    <cfRule type="expression" dxfId="84406" priority="22821" stopIfTrue="1">
      <formula>WEEKDAY($A143)=1</formula>
    </cfRule>
    <cfRule type="expression" dxfId="84405" priority="22822" stopIfTrue="1">
      <formula>WEEKDAY($A143)=2</formula>
    </cfRule>
    <cfRule type="expression" dxfId="84404" priority="22823" stopIfTrue="1">
      <formula>WEEKDAY($A143)=3</formula>
    </cfRule>
    <cfRule type="expression" dxfId="84403" priority="22824" stopIfTrue="1">
      <formula>WEEKDAY($A143)=4</formula>
    </cfRule>
    <cfRule type="expression" dxfId="84402" priority="22825" stopIfTrue="1">
      <formula>WEEKDAY($A143)=5</formula>
    </cfRule>
    <cfRule type="expression" dxfId="84401" priority="22826" stopIfTrue="1">
      <formula>WEEKDAY($A143)=6</formula>
    </cfRule>
    <cfRule type="expression" dxfId="84400" priority="22827" stopIfTrue="1">
      <formula>WEEKDAY($A143)=7</formula>
    </cfRule>
  </conditionalFormatting>
  <conditionalFormatting sqref="A143:A147">
    <cfRule type="expression" dxfId="84399" priority="22814" stopIfTrue="1">
      <formula>WEEKDAY($A143)=1</formula>
    </cfRule>
    <cfRule type="expression" dxfId="84398" priority="22815" stopIfTrue="1">
      <formula>WEEKDAY($A143)=2</formula>
    </cfRule>
    <cfRule type="expression" dxfId="84397" priority="22816" stopIfTrue="1">
      <formula>WEEKDAY($A143)=3</formula>
    </cfRule>
    <cfRule type="expression" dxfId="84396" priority="22817" stopIfTrue="1">
      <formula>WEEKDAY($A143)=4</formula>
    </cfRule>
    <cfRule type="expression" dxfId="84395" priority="22818" stopIfTrue="1">
      <formula>WEEKDAY($A143)=5</formula>
    </cfRule>
    <cfRule type="expression" dxfId="84394" priority="22819" stopIfTrue="1">
      <formula>WEEKDAY($A143)=6</formula>
    </cfRule>
    <cfRule type="expression" dxfId="84393" priority="22820" stopIfTrue="1">
      <formula>WEEKDAY($A143)=7</formula>
    </cfRule>
  </conditionalFormatting>
  <conditionalFormatting sqref="A143:A147">
    <cfRule type="expression" dxfId="84392" priority="22807" stopIfTrue="1">
      <formula>WEEKDAY($A143)=1</formula>
    </cfRule>
    <cfRule type="expression" dxfId="84391" priority="22808" stopIfTrue="1">
      <formula>WEEKDAY($A143)=2</formula>
    </cfRule>
    <cfRule type="expression" dxfId="84390" priority="22809" stopIfTrue="1">
      <formula>WEEKDAY($A143)=3</formula>
    </cfRule>
    <cfRule type="expression" dxfId="84389" priority="22810" stopIfTrue="1">
      <formula>WEEKDAY($A143)=4</formula>
    </cfRule>
    <cfRule type="expression" dxfId="84388" priority="22811" stopIfTrue="1">
      <formula>WEEKDAY($A143)=5</formula>
    </cfRule>
    <cfRule type="expression" dxfId="84387" priority="22812" stopIfTrue="1">
      <formula>WEEKDAY($A143)=6</formula>
    </cfRule>
    <cfRule type="expression" dxfId="84386" priority="22813" stopIfTrue="1">
      <formula>WEEKDAY($A143)=7</formula>
    </cfRule>
  </conditionalFormatting>
  <conditionalFormatting sqref="A143:A147">
    <cfRule type="expression" dxfId="84385" priority="22800" stopIfTrue="1">
      <formula>WEEKDAY($A143)=1</formula>
    </cfRule>
    <cfRule type="expression" dxfId="84384" priority="22801" stopIfTrue="1">
      <formula>WEEKDAY($A143)=2</formula>
    </cfRule>
    <cfRule type="expression" dxfId="84383" priority="22802" stopIfTrue="1">
      <formula>WEEKDAY($A143)=3</formula>
    </cfRule>
    <cfRule type="expression" dxfId="84382" priority="22803" stopIfTrue="1">
      <formula>WEEKDAY($A143)=4</formula>
    </cfRule>
    <cfRule type="expression" dxfId="84381" priority="22804" stopIfTrue="1">
      <formula>WEEKDAY($A143)=5</formula>
    </cfRule>
    <cfRule type="expression" dxfId="84380" priority="22805" stopIfTrue="1">
      <formula>WEEKDAY($A143)=6</formula>
    </cfRule>
    <cfRule type="expression" dxfId="84379" priority="22806" stopIfTrue="1">
      <formula>WEEKDAY($A143)=7</formula>
    </cfRule>
  </conditionalFormatting>
  <conditionalFormatting sqref="A143:A147">
    <cfRule type="expression" dxfId="84378" priority="22793" stopIfTrue="1">
      <formula>WEEKDAY($A143)=1</formula>
    </cfRule>
    <cfRule type="expression" dxfId="84377" priority="22794" stopIfTrue="1">
      <formula>WEEKDAY($A143)=2</formula>
    </cfRule>
    <cfRule type="expression" dxfId="84376" priority="22795" stopIfTrue="1">
      <formula>WEEKDAY($A143)=3</formula>
    </cfRule>
    <cfRule type="expression" dxfId="84375" priority="22796" stopIfTrue="1">
      <formula>WEEKDAY($A143)=4</formula>
    </cfRule>
    <cfRule type="expression" dxfId="84374" priority="22797" stopIfTrue="1">
      <formula>WEEKDAY($A143)=5</formula>
    </cfRule>
    <cfRule type="expression" dxfId="84373" priority="22798" stopIfTrue="1">
      <formula>WEEKDAY($A143)=6</formula>
    </cfRule>
    <cfRule type="expression" dxfId="84372" priority="22799" stopIfTrue="1">
      <formula>WEEKDAY($A143)=7</formula>
    </cfRule>
  </conditionalFormatting>
  <conditionalFormatting sqref="A143:A147">
    <cfRule type="expression" dxfId="84371" priority="22786" stopIfTrue="1">
      <formula>WEEKDAY($A143)=1</formula>
    </cfRule>
    <cfRule type="expression" dxfId="84370" priority="22787" stopIfTrue="1">
      <formula>WEEKDAY($A143)=2</formula>
    </cfRule>
    <cfRule type="expression" dxfId="84369" priority="22788" stopIfTrue="1">
      <formula>WEEKDAY($A143)=3</formula>
    </cfRule>
    <cfRule type="expression" dxfId="84368" priority="22789" stopIfTrue="1">
      <formula>WEEKDAY($A143)=4</formula>
    </cfRule>
    <cfRule type="expression" dxfId="84367" priority="22790" stopIfTrue="1">
      <formula>WEEKDAY($A143)=5</formula>
    </cfRule>
    <cfRule type="expression" dxfId="84366" priority="22791" stopIfTrue="1">
      <formula>WEEKDAY($A143)=6</formula>
    </cfRule>
    <cfRule type="expression" dxfId="84365" priority="22792" stopIfTrue="1">
      <formula>WEEKDAY($A143)=7</formula>
    </cfRule>
  </conditionalFormatting>
  <conditionalFormatting sqref="A143:A147">
    <cfRule type="expression" dxfId="84364" priority="22779" stopIfTrue="1">
      <formula>WEEKDAY($A143)=1</formula>
    </cfRule>
    <cfRule type="expression" dxfId="84363" priority="22780" stopIfTrue="1">
      <formula>WEEKDAY($A143)=2</formula>
    </cfRule>
    <cfRule type="expression" dxfId="84362" priority="22781" stopIfTrue="1">
      <formula>WEEKDAY($A143)=3</formula>
    </cfRule>
    <cfRule type="expression" dxfId="84361" priority="22782" stopIfTrue="1">
      <formula>WEEKDAY($A143)=4</formula>
    </cfRule>
    <cfRule type="expression" dxfId="84360" priority="22783" stopIfTrue="1">
      <formula>WEEKDAY($A143)=5</formula>
    </cfRule>
    <cfRule type="expression" dxfId="84359" priority="22784" stopIfTrue="1">
      <formula>WEEKDAY($A143)=6</formula>
    </cfRule>
    <cfRule type="expression" dxfId="84358" priority="22785" stopIfTrue="1">
      <formula>WEEKDAY($A143)=7</formula>
    </cfRule>
  </conditionalFormatting>
  <conditionalFormatting sqref="A143:A147">
    <cfRule type="expression" dxfId="84357" priority="22772" stopIfTrue="1">
      <formula>WEEKDAY($A143)=1</formula>
    </cfRule>
    <cfRule type="expression" dxfId="84356" priority="22773" stopIfTrue="1">
      <formula>WEEKDAY($A143)=2</formula>
    </cfRule>
    <cfRule type="expression" dxfId="84355" priority="22774" stopIfTrue="1">
      <formula>WEEKDAY($A143)=3</formula>
    </cfRule>
    <cfRule type="expression" dxfId="84354" priority="22775" stopIfTrue="1">
      <formula>WEEKDAY($A143)=4</formula>
    </cfRule>
    <cfRule type="expression" dxfId="84353" priority="22776" stopIfTrue="1">
      <formula>WEEKDAY($A143)=5</formula>
    </cfRule>
    <cfRule type="expression" dxfId="84352" priority="22777" stopIfTrue="1">
      <formula>WEEKDAY($A143)=6</formula>
    </cfRule>
    <cfRule type="expression" dxfId="84351" priority="22778" stopIfTrue="1">
      <formula>WEEKDAY($A143)=7</formula>
    </cfRule>
  </conditionalFormatting>
  <conditionalFormatting sqref="A143:A147">
    <cfRule type="expression" dxfId="84350" priority="22765" stopIfTrue="1">
      <formula>WEEKDAY($A143)=1</formula>
    </cfRule>
    <cfRule type="expression" dxfId="84349" priority="22766" stopIfTrue="1">
      <formula>WEEKDAY($A143)=2</formula>
    </cfRule>
    <cfRule type="expression" dxfId="84348" priority="22767" stopIfTrue="1">
      <formula>WEEKDAY($A143)=3</formula>
    </cfRule>
    <cfRule type="expression" dxfId="84347" priority="22768" stopIfTrue="1">
      <formula>WEEKDAY($A143)=4</formula>
    </cfRule>
    <cfRule type="expression" dxfId="84346" priority="22769" stopIfTrue="1">
      <formula>WEEKDAY($A143)=5</formula>
    </cfRule>
    <cfRule type="expression" dxfId="84345" priority="22770" stopIfTrue="1">
      <formula>WEEKDAY($A143)=6</formula>
    </cfRule>
    <cfRule type="expression" dxfId="84344" priority="22771" stopIfTrue="1">
      <formula>WEEKDAY($A143)=7</formula>
    </cfRule>
  </conditionalFormatting>
  <conditionalFormatting sqref="A143:A147">
    <cfRule type="expression" dxfId="84343" priority="22758" stopIfTrue="1">
      <formula>WEEKDAY($A143)=1</formula>
    </cfRule>
    <cfRule type="expression" dxfId="84342" priority="22759" stopIfTrue="1">
      <formula>WEEKDAY($A143)=2</formula>
    </cfRule>
    <cfRule type="expression" dxfId="84341" priority="22760" stopIfTrue="1">
      <formula>WEEKDAY($A143)=3</formula>
    </cfRule>
    <cfRule type="expression" dxfId="84340" priority="22761" stopIfTrue="1">
      <formula>WEEKDAY($A143)=4</formula>
    </cfRule>
    <cfRule type="expression" dxfId="84339" priority="22762" stopIfTrue="1">
      <formula>WEEKDAY($A143)=5</formula>
    </cfRule>
    <cfRule type="expression" dxfId="84338" priority="22763" stopIfTrue="1">
      <formula>WEEKDAY($A143)=6</formula>
    </cfRule>
    <cfRule type="expression" dxfId="84337" priority="22764" stopIfTrue="1">
      <formula>WEEKDAY($A143)=7</formula>
    </cfRule>
  </conditionalFormatting>
  <conditionalFormatting sqref="A143:A147">
    <cfRule type="expression" dxfId="84336" priority="22751" stopIfTrue="1">
      <formula>WEEKDAY($A143)=1</formula>
    </cfRule>
    <cfRule type="expression" dxfId="84335" priority="22752" stopIfTrue="1">
      <formula>WEEKDAY($A143)=2</formula>
    </cfRule>
    <cfRule type="expression" dxfId="84334" priority="22753" stopIfTrue="1">
      <formula>WEEKDAY($A143)=3</formula>
    </cfRule>
    <cfRule type="expression" dxfId="84333" priority="22754" stopIfTrue="1">
      <formula>WEEKDAY($A143)=4</formula>
    </cfRule>
    <cfRule type="expression" dxfId="84332" priority="22755" stopIfTrue="1">
      <formula>WEEKDAY($A143)=5</formula>
    </cfRule>
    <cfRule type="expression" dxfId="84331" priority="22756" stopIfTrue="1">
      <formula>WEEKDAY($A143)=6</formula>
    </cfRule>
    <cfRule type="expression" dxfId="84330" priority="22757" stopIfTrue="1">
      <formula>WEEKDAY($A143)=7</formula>
    </cfRule>
  </conditionalFormatting>
  <conditionalFormatting sqref="A143:A147">
    <cfRule type="expression" dxfId="84329" priority="22744" stopIfTrue="1">
      <formula>WEEKDAY($A143)=1</formula>
    </cfRule>
    <cfRule type="expression" dxfId="84328" priority="22745" stopIfTrue="1">
      <formula>WEEKDAY($A143)=2</formula>
    </cfRule>
    <cfRule type="expression" dxfId="84327" priority="22746" stopIfTrue="1">
      <formula>WEEKDAY($A143)=3</formula>
    </cfRule>
    <cfRule type="expression" dxfId="84326" priority="22747" stopIfTrue="1">
      <formula>WEEKDAY($A143)=4</formula>
    </cfRule>
    <cfRule type="expression" dxfId="84325" priority="22748" stopIfTrue="1">
      <formula>WEEKDAY($A143)=5</formula>
    </cfRule>
    <cfRule type="expression" dxfId="84324" priority="22749" stopIfTrue="1">
      <formula>WEEKDAY($A143)=6</formula>
    </cfRule>
    <cfRule type="expression" dxfId="84323" priority="22750" stopIfTrue="1">
      <formula>WEEKDAY($A143)=7</formula>
    </cfRule>
  </conditionalFormatting>
  <conditionalFormatting sqref="A143:A147">
    <cfRule type="expression" dxfId="84322" priority="22737" stopIfTrue="1">
      <formula>WEEKDAY($A143)=1</formula>
    </cfRule>
    <cfRule type="expression" dxfId="84321" priority="22738" stopIfTrue="1">
      <formula>WEEKDAY($A143)=2</formula>
    </cfRule>
    <cfRule type="expression" dxfId="84320" priority="22739" stopIfTrue="1">
      <formula>WEEKDAY($A143)=3</formula>
    </cfRule>
    <cfRule type="expression" dxfId="84319" priority="22740" stopIfTrue="1">
      <formula>WEEKDAY($A143)=4</formula>
    </cfRule>
    <cfRule type="expression" dxfId="84318" priority="22741" stopIfTrue="1">
      <formula>WEEKDAY($A143)=5</formula>
    </cfRule>
    <cfRule type="expression" dxfId="84317" priority="22742" stopIfTrue="1">
      <formula>WEEKDAY($A143)=6</formula>
    </cfRule>
    <cfRule type="expression" dxfId="84316" priority="22743" stopIfTrue="1">
      <formula>WEEKDAY($A143)=7</formula>
    </cfRule>
  </conditionalFormatting>
  <conditionalFormatting sqref="A143:A147">
    <cfRule type="expression" dxfId="84315" priority="22730" stopIfTrue="1">
      <formula>WEEKDAY($A143)=1</formula>
    </cfRule>
    <cfRule type="expression" dxfId="84314" priority="22731" stopIfTrue="1">
      <formula>WEEKDAY($A143)=2</formula>
    </cfRule>
    <cfRule type="expression" dxfId="84313" priority="22732" stopIfTrue="1">
      <formula>WEEKDAY($A143)=3</formula>
    </cfRule>
    <cfRule type="expression" dxfId="84312" priority="22733" stopIfTrue="1">
      <formula>WEEKDAY($A143)=4</formula>
    </cfRule>
    <cfRule type="expression" dxfId="84311" priority="22734" stopIfTrue="1">
      <formula>WEEKDAY($A143)=5</formula>
    </cfRule>
    <cfRule type="expression" dxfId="84310" priority="22735" stopIfTrue="1">
      <formula>WEEKDAY($A143)=6</formula>
    </cfRule>
    <cfRule type="expression" dxfId="84309" priority="22736" stopIfTrue="1">
      <formula>WEEKDAY($A143)=7</formula>
    </cfRule>
  </conditionalFormatting>
  <conditionalFormatting sqref="A143:A147">
    <cfRule type="expression" dxfId="84308" priority="22723" stopIfTrue="1">
      <formula>WEEKDAY($A143)=1</formula>
    </cfRule>
    <cfRule type="expression" dxfId="84307" priority="22724" stopIfTrue="1">
      <formula>WEEKDAY($A143)=2</formula>
    </cfRule>
    <cfRule type="expression" dxfId="84306" priority="22725" stopIfTrue="1">
      <formula>WEEKDAY($A143)=3</formula>
    </cfRule>
    <cfRule type="expression" dxfId="84305" priority="22726" stopIfTrue="1">
      <formula>WEEKDAY($A143)=4</formula>
    </cfRule>
    <cfRule type="expression" dxfId="84304" priority="22727" stopIfTrue="1">
      <formula>WEEKDAY($A143)=5</formula>
    </cfRule>
    <cfRule type="expression" dxfId="84303" priority="22728" stopIfTrue="1">
      <formula>WEEKDAY($A143)=6</formula>
    </cfRule>
    <cfRule type="expression" dxfId="84302" priority="22729" stopIfTrue="1">
      <formula>WEEKDAY($A143)=7</formula>
    </cfRule>
  </conditionalFormatting>
  <conditionalFormatting sqref="A143:A147">
    <cfRule type="expression" dxfId="84301" priority="22716" stopIfTrue="1">
      <formula>WEEKDAY($A143)=1</formula>
    </cfRule>
    <cfRule type="expression" dxfId="84300" priority="22717" stopIfTrue="1">
      <formula>WEEKDAY($A143)=2</formula>
    </cfRule>
    <cfRule type="expression" dxfId="84299" priority="22718" stopIfTrue="1">
      <formula>WEEKDAY($A143)=3</formula>
    </cfRule>
    <cfRule type="expression" dxfId="84298" priority="22719" stopIfTrue="1">
      <formula>WEEKDAY($A143)=4</formula>
    </cfRule>
    <cfRule type="expression" dxfId="84297" priority="22720" stopIfTrue="1">
      <formula>WEEKDAY($A143)=5</formula>
    </cfRule>
    <cfRule type="expression" dxfId="84296" priority="22721" stopIfTrue="1">
      <formula>WEEKDAY($A143)=6</formula>
    </cfRule>
    <cfRule type="expression" dxfId="84295" priority="22722" stopIfTrue="1">
      <formula>WEEKDAY($A143)=7</formula>
    </cfRule>
  </conditionalFormatting>
  <conditionalFormatting sqref="A143:A147">
    <cfRule type="expression" dxfId="84294" priority="22709" stopIfTrue="1">
      <formula>WEEKDAY($A143)=1</formula>
    </cfRule>
    <cfRule type="expression" dxfId="84293" priority="22710" stopIfTrue="1">
      <formula>WEEKDAY($A143)=2</formula>
    </cfRule>
    <cfRule type="expression" dxfId="84292" priority="22711" stopIfTrue="1">
      <formula>WEEKDAY($A143)=3</formula>
    </cfRule>
    <cfRule type="expression" dxfId="84291" priority="22712" stopIfTrue="1">
      <formula>WEEKDAY($A143)=4</formula>
    </cfRule>
    <cfRule type="expression" dxfId="84290" priority="22713" stopIfTrue="1">
      <formula>WEEKDAY($A143)=5</formula>
    </cfRule>
    <cfRule type="expression" dxfId="84289" priority="22714" stopIfTrue="1">
      <formula>WEEKDAY($A143)=6</formula>
    </cfRule>
    <cfRule type="expression" dxfId="84288" priority="22715" stopIfTrue="1">
      <formula>WEEKDAY($A143)=7</formula>
    </cfRule>
  </conditionalFormatting>
  <conditionalFormatting sqref="A143:A147">
    <cfRule type="expression" dxfId="84287" priority="22702" stopIfTrue="1">
      <formula>WEEKDAY($A143)=1</formula>
    </cfRule>
    <cfRule type="expression" dxfId="84286" priority="22703" stopIfTrue="1">
      <formula>WEEKDAY($A143)=2</formula>
    </cfRule>
    <cfRule type="expression" dxfId="84285" priority="22704" stopIfTrue="1">
      <formula>WEEKDAY($A143)=3</formula>
    </cfRule>
    <cfRule type="expression" dxfId="84284" priority="22705" stopIfTrue="1">
      <formula>WEEKDAY($A143)=4</formula>
    </cfRule>
    <cfRule type="expression" dxfId="84283" priority="22706" stopIfTrue="1">
      <formula>WEEKDAY($A143)=5</formula>
    </cfRule>
    <cfRule type="expression" dxfId="84282" priority="22707" stopIfTrue="1">
      <formula>WEEKDAY($A143)=6</formula>
    </cfRule>
    <cfRule type="expression" dxfId="84281" priority="22708" stopIfTrue="1">
      <formula>WEEKDAY($A143)=7</formula>
    </cfRule>
  </conditionalFormatting>
  <conditionalFormatting sqref="A143:A147">
    <cfRule type="expression" dxfId="84280" priority="22695" stopIfTrue="1">
      <formula>WEEKDAY($A143)=1</formula>
    </cfRule>
    <cfRule type="expression" dxfId="84279" priority="22696" stopIfTrue="1">
      <formula>WEEKDAY($A143)=2</formula>
    </cfRule>
    <cfRule type="expression" dxfId="84278" priority="22697" stopIfTrue="1">
      <formula>WEEKDAY($A143)=3</formula>
    </cfRule>
    <cfRule type="expression" dxfId="84277" priority="22698" stopIfTrue="1">
      <formula>WEEKDAY($A143)=4</formula>
    </cfRule>
    <cfRule type="expression" dxfId="84276" priority="22699" stopIfTrue="1">
      <formula>WEEKDAY($A143)=5</formula>
    </cfRule>
    <cfRule type="expression" dxfId="84275" priority="22700" stopIfTrue="1">
      <formula>WEEKDAY($A143)=6</formula>
    </cfRule>
    <cfRule type="expression" dxfId="84274" priority="22701" stopIfTrue="1">
      <formula>WEEKDAY($A143)=7</formula>
    </cfRule>
  </conditionalFormatting>
  <conditionalFormatting sqref="A143:A147">
    <cfRule type="expression" dxfId="84273" priority="22688" stopIfTrue="1">
      <formula>WEEKDAY($A143)=1</formula>
    </cfRule>
    <cfRule type="expression" dxfId="84272" priority="22689" stopIfTrue="1">
      <formula>WEEKDAY($A143)=2</formula>
    </cfRule>
    <cfRule type="expression" dxfId="84271" priority="22690" stopIfTrue="1">
      <formula>WEEKDAY($A143)=3</formula>
    </cfRule>
    <cfRule type="expression" dxfId="84270" priority="22691" stopIfTrue="1">
      <formula>WEEKDAY($A143)=4</formula>
    </cfRule>
    <cfRule type="expression" dxfId="84269" priority="22692" stopIfTrue="1">
      <formula>WEEKDAY($A143)=5</formula>
    </cfRule>
    <cfRule type="expression" dxfId="84268" priority="22693" stopIfTrue="1">
      <formula>WEEKDAY($A143)=6</formula>
    </cfRule>
    <cfRule type="expression" dxfId="84267" priority="22694" stopIfTrue="1">
      <formula>WEEKDAY($A143)=7</formula>
    </cfRule>
  </conditionalFormatting>
  <conditionalFormatting sqref="A143:A147">
    <cfRule type="expression" dxfId="84266" priority="22681" stopIfTrue="1">
      <formula>WEEKDAY($A143)=1</formula>
    </cfRule>
    <cfRule type="expression" dxfId="84265" priority="22682" stopIfTrue="1">
      <formula>WEEKDAY($A143)=2</formula>
    </cfRule>
    <cfRule type="expression" dxfId="84264" priority="22683" stopIfTrue="1">
      <formula>WEEKDAY($A143)=3</formula>
    </cfRule>
    <cfRule type="expression" dxfId="84263" priority="22684" stopIfTrue="1">
      <formula>WEEKDAY($A143)=4</formula>
    </cfRule>
    <cfRule type="expression" dxfId="84262" priority="22685" stopIfTrue="1">
      <formula>WEEKDAY($A143)=5</formula>
    </cfRule>
    <cfRule type="expression" dxfId="84261" priority="22686" stopIfTrue="1">
      <formula>WEEKDAY($A143)=6</formula>
    </cfRule>
    <cfRule type="expression" dxfId="84260" priority="22687" stopIfTrue="1">
      <formula>WEEKDAY($A143)=7</formula>
    </cfRule>
  </conditionalFormatting>
  <conditionalFormatting sqref="A143:A147">
    <cfRule type="expression" dxfId="84259" priority="22674" stopIfTrue="1">
      <formula>WEEKDAY($A143)=1</formula>
    </cfRule>
    <cfRule type="expression" dxfId="84258" priority="22675" stopIfTrue="1">
      <formula>WEEKDAY($A143)=2</formula>
    </cfRule>
    <cfRule type="expression" dxfId="84257" priority="22676" stopIfTrue="1">
      <formula>WEEKDAY($A143)=3</formula>
    </cfRule>
    <cfRule type="expression" dxfId="84256" priority="22677" stopIfTrue="1">
      <formula>WEEKDAY($A143)=4</formula>
    </cfRule>
    <cfRule type="expression" dxfId="84255" priority="22678" stopIfTrue="1">
      <formula>WEEKDAY($A143)=5</formula>
    </cfRule>
    <cfRule type="expression" dxfId="84254" priority="22679" stopIfTrue="1">
      <formula>WEEKDAY($A143)=6</formula>
    </cfRule>
    <cfRule type="expression" dxfId="84253" priority="22680" stopIfTrue="1">
      <formula>WEEKDAY($A143)=7</formula>
    </cfRule>
  </conditionalFormatting>
  <conditionalFormatting sqref="A143:A147">
    <cfRule type="expression" dxfId="84252" priority="22667" stopIfTrue="1">
      <formula>WEEKDAY($A143)=1</formula>
    </cfRule>
    <cfRule type="expression" dxfId="84251" priority="22668" stopIfTrue="1">
      <formula>WEEKDAY($A143)=2</formula>
    </cfRule>
    <cfRule type="expression" dxfId="84250" priority="22669" stopIfTrue="1">
      <formula>WEEKDAY($A143)=3</formula>
    </cfRule>
    <cfRule type="expression" dxfId="84249" priority="22670" stopIfTrue="1">
      <formula>WEEKDAY($A143)=4</formula>
    </cfRule>
    <cfRule type="expression" dxfId="84248" priority="22671" stopIfTrue="1">
      <formula>WEEKDAY($A143)=5</formula>
    </cfRule>
    <cfRule type="expression" dxfId="84247" priority="22672" stopIfTrue="1">
      <formula>WEEKDAY($A143)=6</formula>
    </cfRule>
    <cfRule type="expression" dxfId="84246" priority="22673" stopIfTrue="1">
      <formula>WEEKDAY($A143)=7</formula>
    </cfRule>
  </conditionalFormatting>
  <conditionalFormatting sqref="A143:A147">
    <cfRule type="expression" dxfId="84245" priority="22660" stopIfTrue="1">
      <formula>WEEKDAY($A143)=1</formula>
    </cfRule>
    <cfRule type="expression" dxfId="84244" priority="22661" stopIfTrue="1">
      <formula>WEEKDAY($A143)=2</formula>
    </cfRule>
    <cfRule type="expression" dxfId="84243" priority="22662" stopIfTrue="1">
      <formula>WEEKDAY($A143)=3</formula>
    </cfRule>
    <cfRule type="expression" dxfId="84242" priority="22663" stopIfTrue="1">
      <formula>WEEKDAY($A143)=4</formula>
    </cfRule>
    <cfRule type="expression" dxfId="84241" priority="22664" stopIfTrue="1">
      <formula>WEEKDAY($A143)=5</formula>
    </cfRule>
    <cfRule type="expression" dxfId="84240" priority="22665" stopIfTrue="1">
      <formula>WEEKDAY($A143)=6</formula>
    </cfRule>
    <cfRule type="expression" dxfId="84239" priority="22666" stopIfTrue="1">
      <formula>WEEKDAY($A143)=7</formula>
    </cfRule>
  </conditionalFormatting>
  <conditionalFormatting sqref="A143:A147">
    <cfRule type="expression" dxfId="84238" priority="22653" stopIfTrue="1">
      <formula>WEEKDAY($A143)=1</formula>
    </cfRule>
    <cfRule type="expression" dxfId="84237" priority="22654" stopIfTrue="1">
      <formula>WEEKDAY($A143)=2</formula>
    </cfRule>
    <cfRule type="expression" dxfId="84236" priority="22655" stopIfTrue="1">
      <formula>WEEKDAY($A143)=3</formula>
    </cfRule>
    <cfRule type="expression" dxfId="84235" priority="22656" stopIfTrue="1">
      <formula>WEEKDAY($A143)=4</formula>
    </cfRule>
    <cfRule type="expression" dxfId="84234" priority="22657" stopIfTrue="1">
      <formula>WEEKDAY($A143)=5</formula>
    </cfRule>
    <cfRule type="expression" dxfId="84233" priority="22658" stopIfTrue="1">
      <formula>WEEKDAY($A143)=6</formula>
    </cfRule>
    <cfRule type="expression" dxfId="84232" priority="22659" stopIfTrue="1">
      <formula>WEEKDAY($A143)=7</formula>
    </cfRule>
  </conditionalFormatting>
  <conditionalFormatting sqref="A143:A147">
    <cfRule type="expression" dxfId="84231" priority="22646" stopIfTrue="1">
      <formula>WEEKDAY($A143)=1</formula>
    </cfRule>
    <cfRule type="expression" dxfId="84230" priority="22647" stopIfTrue="1">
      <formula>WEEKDAY($A143)=2</formula>
    </cfRule>
    <cfRule type="expression" dxfId="84229" priority="22648" stopIfTrue="1">
      <formula>WEEKDAY($A143)=3</formula>
    </cfRule>
    <cfRule type="expression" dxfId="84228" priority="22649" stopIfTrue="1">
      <formula>WEEKDAY($A143)=4</formula>
    </cfRule>
    <cfRule type="expression" dxfId="84227" priority="22650" stopIfTrue="1">
      <formula>WEEKDAY($A143)=5</formula>
    </cfRule>
    <cfRule type="expression" dxfId="84226" priority="22651" stopIfTrue="1">
      <formula>WEEKDAY($A143)=6</formula>
    </cfRule>
    <cfRule type="expression" dxfId="84225" priority="22652" stopIfTrue="1">
      <formula>WEEKDAY($A143)=7</formula>
    </cfRule>
  </conditionalFormatting>
  <conditionalFormatting sqref="A143:A147">
    <cfRule type="expression" dxfId="84224" priority="22639" stopIfTrue="1">
      <formula>WEEKDAY($A143)=1</formula>
    </cfRule>
    <cfRule type="expression" dxfId="84223" priority="22640" stopIfTrue="1">
      <formula>WEEKDAY($A143)=2</formula>
    </cfRule>
    <cfRule type="expression" dxfId="84222" priority="22641" stopIfTrue="1">
      <formula>WEEKDAY($A143)=3</formula>
    </cfRule>
    <cfRule type="expression" dxfId="84221" priority="22642" stopIfTrue="1">
      <formula>WEEKDAY($A143)=4</formula>
    </cfRule>
    <cfRule type="expression" dxfId="84220" priority="22643" stopIfTrue="1">
      <formula>WEEKDAY($A143)=5</formula>
    </cfRule>
    <cfRule type="expression" dxfId="84219" priority="22644" stopIfTrue="1">
      <formula>WEEKDAY($A143)=6</formula>
    </cfRule>
    <cfRule type="expression" dxfId="84218" priority="22645" stopIfTrue="1">
      <formula>WEEKDAY($A143)=7</formula>
    </cfRule>
  </conditionalFormatting>
  <conditionalFormatting sqref="A143:A147">
    <cfRule type="expression" dxfId="84217" priority="22632" stopIfTrue="1">
      <formula>WEEKDAY($A143)=1</formula>
    </cfRule>
    <cfRule type="expression" dxfId="84216" priority="22633" stopIfTrue="1">
      <formula>WEEKDAY($A143)=2</formula>
    </cfRule>
    <cfRule type="expression" dxfId="84215" priority="22634" stopIfTrue="1">
      <formula>WEEKDAY($A143)=3</formula>
    </cfRule>
    <cfRule type="expression" dxfId="84214" priority="22635" stopIfTrue="1">
      <formula>WEEKDAY($A143)=4</formula>
    </cfRule>
    <cfRule type="expression" dxfId="84213" priority="22636" stopIfTrue="1">
      <formula>WEEKDAY($A143)=5</formula>
    </cfRule>
    <cfRule type="expression" dxfId="84212" priority="22637" stopIfTrue="1">
      <formula>WEEKDAY($A143)=6</formula>
    </cfRule>
    <cfRule type="expression" dxfId="84211" priority="22638" stopIfTrue="1">
      <formula>WEEKDAY($A143)=7</formula>
    </cfRule>
  </conditionalFormatting>
  <conditionalFormatting sqref="A143:A147">
    <cfRule type="expression" dxfId="84210" priority="22625" stopIfTrue="1">
      <formula>WEEKDAY($A143)=1</formula>
    </cfRule>
    <cfRule type="expression" dxfId="84209" priority="22626" stopIfTrue="1">
      <formula>WEEKDAY($A143)=2</formula>
    </cfRule>
    <cfRule type="expression" dxfId="84208" priority="22627" stopIfTrue="1">
      <formula>WEEKDAY($A143)=3</formula>
    </cfRule>
    <cfRule type="expression" dxfId="84207" priority="22628" stopIfTrue="1">
      <formula>WEEKDAY($A143)=4</formula>
    </cfRule>
    <cfRule type="expression" dxfId="84206" priority="22629" stopIfTrue="1">
      <formula>WEEKDAY($A143)=5</formula>
    </cfRule>
    <cfRule type="expression" dxfId="84205" priority="22630" stopIfTrue="1">
      <formula>WEEKDAY($A143)=6</formula>
    </cfRule>
    <cfRule type="expression" dxfId="84204" priority="22631" stopIfTrue="1">
      <formula>WEEKDAY($A143)=7</formula>
    </cfRule>
  </conditionalFormatting>
  <conditionalFormatting sqref="A143:A147">
    <cfRule type="expression" dxfId="84203" priority="22618" stopIfTrue="1">
      <formula>WEEKDAY($A143)=1</formula>
    </cfRule>
    <cfRule type="expression" dxfId="84202" priority="22619" stopIfTrue="1">
      <formula>WEEKDAY($A143)=2</formula>
    </cfRule>
    <cfRule type="expression" dxfId="84201" priority="22620" stopIfTrue="1">
      <formula>WEEKDAY($A143)=3</formula>
    </cfRule>
    <cfRule type="expression" dxfId="84200" priority="22621" stopIfTrue="1">
      <formula>WEEKDAY($A143)=4</formula>
    </cfRule>
    <cfRule type="expression" dxfId="84199" priority="22622" stopIfTrue="1">
      <formula>WEEKDAY($A143)=5</formula>
    </cfRule>
    <cfRule type="expression" dxfId="84198" priority="22623" stopIfTrue="1">
      <formula>WEEKDAY($A143)=6</formula>
    </cfRule>
    <cfRule type="expression" dxfId="84197" priority="22624" stopIfTrue="1">
      <formula>WEEKDAY($A143)=7</formula>
    </cfRule>
  </conditionalFormatting>
  <conditionalFormatting sqref="I143:I147">
    <cfRule type="expression" dxfId="84196" priority="19944" stopIfTrue="1">
      <formula>WEEKDAY($A143)=1</formula>
    </cfRule>
    <cfRule type="expression" dxfId="84195" priority="19945" stopIfTrue="1">
      <formula>WEEKDAY($A143)=2</formula>
    </cfRule>
    <cfRule type="expression" dxfId="84194" priority="19946" stopIfTrue="1">
      <formula>WEEKDAY($A143)=3</formula>
    </cfRule>
    <cfRule type="expression" dxfId="84193" priority="19947" stopIfTrue="1">
      <formula>WEEKDAY($A143)=4</formula>
    </cfRule>
    <cfRule type="expression" dxfId="84192" priority="19948" stopIfTrue="1">
      <formula>WEEKDAY($A143)=5</formula>
    </cfRule>
    <cfRule type="expression" dxfId="84191" priority="19949" stopIfTrue="1">
      <formula>WEEKDAY($A143)=6</formula>
    </cfRule>
    <cfRule type="expression" dxfId="84190" priority="19950" stopIfTrue="1">
      <formula>WEEKDAY($A143)=7</formula>
    </cfRule>
  </conditionalFormatting>
  <conditionalFormatting sqref="I143:I147">
    <cfRule type="expression" dxfId="84189" priority="19937" stopIfTrue="1">
      <formula>WEEKDAY($A143)=1</formula>
    </cfRule>
    <cfRule type="expression" dxfId="84188" priority="19938" stopIfTrue="1">
      <formula>WEEKDAY($A143)=2</formula>
    </cfRule>
    <cfRule type="expression" dxfId="84187" priority="19939" stopIfTrue="1">
      <formula>WEEKDAY($A143)=3</formula>
    </cfRule>
    <cfRule type="expression" dxfId="84186" priority="19940" stopIfTrue="1">
      <formula>WEEKDAY($A143)=4</formula>
    </cfRule>
    <cfRule type="expression" dxfId="84185" priority="19941" stopIfTrue="1">
      <formula>WEEKDAY($A143)=5</formula>
    </cfRule>
    <cfRule type="expression" dxfId="84184" priority="19942" stopIfTrue="1">
      <formula>WEEKDAY($A143)=6</formula>
    </cfRule>
    <cfRule type="expression" dxfId="84183" priority="19943" stopIfTrue="1">
      <formula>WEEKDAY($A143)=7</formula>
    </cfRule>
  </conditionalFormatting>
  <conditionalFormatting sqref="I143:I147">
    <cfRule type="expression" dxfId="84182" priority="19930" stopIfTrue="1">
      <formula>WEEKDAY($A143)=1</formula>
    </cfRule>
    <cfRule type="expression" dxfId="84181" priority="19931" stopIfTrue="1">
      <formula>WEEKDAY($A143)=2</formula>
    </cfRule>
    <cfRule type="expression" dxfId="84180" priority="19932" stopIfTrue="1">
      <formula>WEEKDAY($A143)=3</formula>
    </cfRule>
    <cfRule type="expression" dxfId="84179" priority="19933" stopIfTrue="1">
      <formula>WEEKDAY($A143)=4</formula>
    </cfRule>
    <cfRule type="expression" dxfId="84178" priority="19934" stopIfTrue="1">
      <formula>WEEKDAY($A143)=5</formula>
    </cfRule>
    <cfRule type="expression" dxfId="84177" priority="19935" stopIfTrue="1">
      <formula>WEEKDAY($A143)=6</formula>
    </cfRule>
    <cfRule type="expression" dxfId="84176" priority="19936" stopIfTrue="1">
      <formula>WEEKDAY($A143)=7</formula>
    </cfRule>
  </conditionalFormatting>
  <conditionalFormatting sqref="I143:I147">
    <cfRule type="expression" dxfId="84175" priority="19923" stopIfTrue="1">
      <formula>WEEKDAY($A143)=1</formula>
    </cfRule>
    <cfRule type="expression" dxfId="84174" priority="19924" stopIfTrue="1">
      <formula>WEEKDAY($A143)=2</formula>
    </cfRule>
    <cfRule type="expression" dxfId="84173" priority="19925" stopIfTrue="1">
      <formula>WEEKDAY($A143)=3</formula>
    </cfRule>
    <cfRule type="expression" dxfId="84172" priority="19926" stopIfTrue="1">
      <formula>WEEKDAY($A143)=4</formula>
    </cfRule>
    <cfRule type="expression" dxfId="84171" priority="19927" stopIfTrue="1">
      <formula>WEEKDAY($A143)=5</formula>
    </cfRule>
    <cfRule type="expression" dxfId="84170" priority="19928" stopIfTrue="1">
      <formula>WEEKDAY($A143)=6</formula>
    </cfRule>
    <cfRule type="expression" dxfId="84169" priority="19929" stopIfTrue="1">
      <formula>WEEKDAY($A143)=7</formula>
    </cfRule>
  </conditionalFormatting>
  <conditionalFormatting sqref="I143:I147">
    <cfRule type="expression" dxfId="84168" priority="19916" stopIfTrue="1">
      <formula>WEEKDAY($A143)=1</formula>
    </cfRule>
    <cfRule type="expression" dxfId="84167" priority="19917" stopIfTrue="1">
      <formula>WEEKDAY($A143)=2</formula>
    </cfRule>
    <cfRule type="expression" dxfId="84166" priority="19918" stopIfTrue="1">
      <formula>WEEKDAY($A143)=3</formula>
    </cfRule>
    <cfRule type="expression" dxfId="84165" priority="19919" stopIfTrue="1">
      <formula>WEEKDAY($A143)=4</formula>
    </cfRule>
    <cfRule type="expression" dxfId="84164" priority="19920" stopIfTrue="1">
      <formula>WEEKDAY($A143)=5</formula>
    </cfRule>
    <cfRule type="expression" dxfId="84163" priority="19921" stopIfTrue="1">
      <formula>WEEKDAY($A143)=6</formula>
    </cfRule>
    <cfRule type="expression" dxfId="84162" priority="19922" stopIfTrue="1">
      <formula>WEEKDAY($A143)=7</formula>
    </cfRule>
  </conditionalFormatting>
  <conditionalFormatting sqref="I143:I147">
    <cfRule type="expression" dxfId="84161" priority="19909" stopIfTrue="1">
      <formula>WEEKDAY($A143)=1</formula>
    </cfRule>
    <cfRule type="expression" dxfId="84160" priority="19910" stopIfTrue="1">
      <formula>WEEKDAY($A143)=2</formula>
    </cfRule>
    <cfRule type="expression" dxfId="84159" priority="19911" stopIfTrue="1">
      <formula>WEEKDAY($A143)=3</formula>
    </cfRule>
    <cfRule type="expression" dxfId="84158" priority="19912" stopIfTrue="1">
      <formula>WEEKDAY($A143)=4</formula>
    </cfRule>
    <cfRule type="expression" dxfId="84157" priority="19913" stopIfTrue="1">
      <formula>WEEKDAY($A143)=5</formula>
    </cfRule>
    <cfRule type="expression" dxfId="84156" priority="19914" stopIfTrue="1">
      <formula>WEEKDAY($A143)=6</formula>
    </cfRule>
    <cfRule type="expression" dxfId="84155" priority="19915" stopIfTrue="1">
      <formula>WEEKDAY($A143)=7</formula>
    </cfRule>
  </conditionalFormatting>
  <conditionalFormatting sqref="I143:I147">
    <cfRule type="expression" dxfId="84154" priority="19902" stopIfTrue="1">
      <formula>WEEKDAY($A143)=1</formula>
    </cfRule>
    <cfRule type="expression" dxfId="84153" priority="19903" stopIfTrue="1">
      <formula>WEEKDAY($A143)=2</formula>
    </cfRule>
    <cfRule type="expression" dxfId="84152" priority="19904" stopIfTrue="1">
      <formula>WEEKDAY($A143)=3</formula>
    </cfRule>
    <cfRule type="expression" dxfId="84151" priority="19905" stopIfTrue="1">
      <formula>WEEKDAY($A143)=4</formula>
    </cfRule>
    <cfRule type="expression" dxfId="84150" priority="19906" stopIfTrue="1">
      <formula>WEEKDAY($A143)=5</formula>
    </cfRule>
    <cfRule type="expression" dxfId="84149" priority="19907" stopIfTrue="1">
      <formula>WEEKDAY($A143)=6</formula>
    </cfRule>
    <cfRule type="expression" dxfId="84148" priority="19908" stopIfTrue="1">
      <formula>WEEKDAY($A143)=7</formula>
    </cfRule>
  </conditionalFormatting>
  <conditionalFormatting sqref="I143:I147">
    <cfRule type="expression" dxfId="84147" priority="19895" stopIfTrue="1">
      <formula>WEEKDAY($A143)=1</formula>
    </cfRule>
    <cfRule type="expression" dxfId="84146" priority="19896" stopIfTrue="1">
      <formula>WEEKDAY($A143)=2</formula>
    </cfRule>
    <cfRule type="expression" dxfId="84145" priority="19897" stopIfTrue="1">
      <formula>WEEKDAY($A143)=3</formula>
    </cfRule>
    <cfRule type="expression" dxfId="84144" priority="19898" stopIfTrue="1">
      <formula>WEEKDAY($A143)=4</formula>
    </cfRule>
    <cfRule type="expression" dxfId="84143" priority="19899" stopIfTrue="1">
      <formula>WEEKDAY($A143)=5</formula>
    </cfRule>
    <cfRule type="expression" dxfId="84142" priority="19900" stopIfTrue="1">
      <formula>WEEKDAY($A143)=6</formula>
    </cfRule>
    <cfRule type="expression" dxfId="84141" priority="19901" stopIfTrue="1">
      <formula>WEEKDAY($A143)=7</formula>
    </cfRule>
  </conditionalFormatting>
  <conditionalFormatting sqref="I143:I147">
    <cfRule type="expression" dxfId="84140" priority="19888" stopIfTrue="1">
      <formula>WEEKDAY($A143)=1</formula>
    </cfRule>
    <cfRule type="expression" dxfId="84139" priority="19889" stopIfTrue="1">
      <formula>WEEKDAY($A143)=2</formula>
    </cfRule>
    <cfRule type="expression" dxfId="84138" priority="19890" stopIfTrue="1">
      <formula>WEEKDAY($A143)=3</formula>
    </cfRule>
    <cfRule type="expression" dxfId="84137" priority="19891" stopIfTrue="1">
      <formula>WEEKDAY($A143)=4</formula>
    </cfRule>
    <cfRule type="expression" dxfId="84136" priority="19892" stopIfTrue="1">
      <formula>WEEKDAY($A143)=5</formula>
    </cfRule>
    <cfRule type="expression" dxfId="84135" priority="19893" stopIfTrue="1">
      <formula>WEEKDAY($A143)=6</formula>
    </cfRule>
    <cfRule type="expression" dxfId="84134" priority="19894" stopIfTrue="1">
      <formula>WEEKDAY($A143)=7</formula>
    </cfRule>
  </conditionalFormatting>
  <conditionalFormatting sqref="I143:I147">
    <cfRule type="expression" dxfId="84133" priority="19881" stopIfTrue="1">
      <formula>WEEKDAY($A143)=1</formula>
    </cfRule>
    <cfRule type="expression" dxfId="84132" priority="19882" stopIfTrue="1">
      <formula>WEEKDAY($A143)=2</formula>
    </cfRule>
    <cfRule type="expression" dxfId="84131" priority="19883" stopIfTrue="1">
      <formula>WEEKDAY($A143)=3</formula>
    </cfRule>
    <cfRule type="expression" dxfId="84130" priority="19884" stopIfTrue="1">
      <formula>WEEKDAY($A143)=4</formula>
    </cfRule>
    <cfRule type="expression" dxfId="84129" priority="19885" stopIfTrue="1">
      <formula>WEEKDAY($A143)=5</formula>
    </cfRule>
    <cfRule type="expression" dxfId="84128" priority="19886" stopIfTrue="1">
      <formula>WEEKDAY($A143)=6</formula>
    </cfRule>
    <cfRule type="expression" dxfId="84127" priority="19887" stopIfTrue="1">
      <formula>WEEKDAY($A143)=7</formula>
    </cfRule>
  </conditionalFormatting>
  <conditionalFormatting sqref="I143:I147">
    <cfRule type="expression" dxfId="84126" priority="19874" stopIfTrue="1">
      <formula>WEEKDAY($A143)=1</formula>
    </cfRule>
    <cfRule type="expression" dxfId="84125" priority="19875" stopIfTrue="1">
      <formula>WEEKDAY($A143)=2</formula>
    </cfRule>
    <cfRule type="expression" dxfId="84124" priority="19876" stopIfTrue="1">
      <formula>WEEKDAY($A143)=3</formula>
    </cfRule>
    <cfRule type="expression" dxfId="84123" priority="19877" stopIfTrue="1">
      <formula>WEEKDAY($A143)=4</formula>
    </cfRule>
    <cfRule type="expression" dxfId="84122" priority="19878" stopIfTrue="1">
      <formula>WEEKDAY($A143)=5</formula>
    </cfRule>
    <cfRule type="expression" dxfId="84121" priority="19879" stopIfTrue="1">
      <formula>WEEKDAY($A143)=6</formula>
    </cfRule>
    <cfRule type="expression" dxfId="84120" priority="19880" stopIfTrue="1">
      <formula>WEEKDAY($A143)=7</formula>
    </cfRule>
  </conditionalFormatting>
  <conditionalFormatting sqref="I143:I147">
    <cfRule type="expression" dxfId="84119" priority="19867" stopIfTrue="1">
      <formula>WEEKDAY($A143)=1</formula>
    </cfRule>
    <cfRule type="expression" dxfId="84118" priority="19868" stopIfTrue="1">
      <formula>WEEKDAY($A143)=2</formula>
    </cfRule>
    <cfRule type="expression" dxfId="84117" priority="19869" stopIfTrue="1">
      <formula>WEEKDAY($A143)=3</formula>
    </cfRule>
    <cfRule type="expression" dxfId="84116" priority="19870" stopIfTrue="1">
      <formula>WEEKDAY($A143)=4</formula>
    </cfRule>
    <cfRule type="expression" dxfId="84115" priority="19871" stopIfTrue="1">
      <formula>WEEKDAY($A143)=5</formula>
    </cfRule>
    <cfRule type="expression" dxfId="84114" priority="19872" stopIfTrue="1">
      <formula>WEEKDAY($A143)=6</formula>
    </cfRule>
    <cfRule type="expression" dxfId="84113" priority="19873" stopIfTrue="1">
      <formula>WEEKDAY($A143)=7</formula>
    </cfRule>
  </conditionalFormatting>
  <conditionalFormatting sqref="I143:I147">
    <cfRule type="expression" dxfId="84112" priority="19860" stopIfTrue="1">
      <formula>WEEKDAY($A143)=1</formula>
    </cfRule>
    <cfRule type="expression" dxfId="84111" priority="19861" stopIfTrue="1">
      <formula>WEEKDAY($A143)=2</formula>
    </cfRule>
    <cfRule type="expression" dxfId="84110" priority="19862" stopIfTrue="1">
      <formula>WEEKDAY($A143)=3</formula>
    </cfRule>
    <cfRule type="expression" dxfId="84109" priority="19863" stopIfTrue="1">
      <formula>WEEKDAY($A143)=4</formula>
    </cfRule>
    <cfRule type="expression" dxfId="84108" priority="19864" stopIfTrue="1">
      <formula>WEEKDAY($A143)=5</formula>
    </cfRule>
    <cfRule type="expression" dxfId="84107" priority="19865" stopIfTrue="1">
      <formula>WEEKDAY($A143)=6</formula>
    </cfRule>
    <cfRule type="expression" dxfId="84106" priority="19866" stopIfTrue="1">
      <formula>WEEKDAY($A143)=7</formula>
    </cfRule>
  </conditionalFormatting>
  <conditionalFormatting sqref="I143:I147">
    <cfRule type="expression" dxfId="84105" priority="19853" stopIfTrue="1">
      <formula>WEEKDAY($A143)=1</formula>
    </cfRule>
    <cfRule type="expression" dxfId="84104" priority="19854" stopIfTrue="1">
      <formula>WEEKDAY($A143)=2</formula>
    </cfRule>
    <cfRule type="expression" dxfId="84103" priority="19855" stopIfTrue="1">
      <formula>WEEKDAY($A143)=3</formula>
    </cfRule>
    <cfRule type="expression" dxfId="84102" priority="19856" stopIfTrue="1">
      <formula>WEEKDAY($A143)=4</formula>
    </cfRule>
    <cfRule type="expression" dxfId="84101" priority="19857" stopIfTrue="1">
      <formula>WEEKDAY($A143)=5</formula>
    </cfRule>
    <cfRule type="expression" dxfId="84100" priority="19858" stopIfTrue="1">
      <formula>WEEKDAY($A143)=6</formula>
    </cfRule>
    <cfRule type="expression" dxfId="84099" priority="19859" stopIfTrue="1">
      <formula>WEEKDAY($A143)=7</formula>
    </cfRule>
  </conditionalFormatting>
  <conditionalFormatting sqref="I143:I147">
    <cfRule type="expression" dxfId="84098" priority="19846" stopIfTrue="1">
      <formula>WEEKDAY($A143)=1</formula>
    </cfRule>
    <cfRule type="expression" dxfId="84097" priority="19847" stopIfTrue="1">
      <formula>WEEKDAY($A143)=2</formula>
    </cfRule>
    <cfRule type="expression" dxfId="84096" priority="19848" stopIfTrue="1">
      <formula>WEEKDAY($A143)=3</formula>
    </cfRule>
    <cfRule type="expression" dxfId="84095" priority="19849" stopIfTrue="1">
      <formula>WEEKDAY($A143)=4</formula>
    </cfRule>
    <cfRule type="expression" dxfId="84094" priority="19850" stopIfTrue="1">
      <formula>WEEKDAY($A143)=5</formula>
    </cfRule>
    <cfRule type="expression" dxfId="84093" priority="19851" stopIfTrue="1">
      <formula>WEEKDAY($A143)=6</formula>
    </cfRule>
    <cfRule type="expression" dxfId="84092" priority="19852" stopIfTrue="1">
      <formula>WEEKDAY($A143)=7</formula>
    </cfRule>
  </conditionalFormatting>
  <conditionalFormatting sqref="I143:I147">
    <cfRule type="expression" dxfId="84091" priority="19839" stopIfTrue="1">
      <formula>WEEKDAY($A143)=1</formula>
    </cfRule>
    <cfRule type="expression" dxfId="84090" priority="19840" stopIfTrue="1">
      <formula>WEEKDAY($A143)=2</formula>
    </cfRule>
    <cfRule type="expression" dxfId="84089" priority="19841" stopIfTrue="1">
      <formula>WEEKDAY($A143)=3</formula>
    </cfRule>
    <cfRule type="expression" dxfId="84088" priority="19842" stopIfTrue="1">
      <formula>WEEKDAY($A143)=4</formula>
    </cfRule>
    <cfRule type="expression" dxfId="84087" priority="19843" stopIfTrue="1">
      <formula>WEEKDAY($A143)=5</formula>
    </cfRule>
    <cfRule type="expression" dxfId="84086" priority="19844" stopIfTrue="1">
      <formula>WEEKDAY($A143)=6</formula>
    </cfRule>
    <cfRule type="expression" dxfId="84085" priority="19845" stopIfTrue="1">
      <formula>WEEKDAY($A143)=7</formula>
    </cfRule>
  </conditionalFormatting>
  <conditionalFormatting sqref="I143:I147">
    <cfRule type="expression" dxfId="84084" priority="19832" stopIfTrue="1">
      <formula>WEEKDAY($A143)=1</formula>
    </cfRule>
    <cfRule type="expression" dxfId="84083" priority="19833" stopIfTrue="1">
      <formula>WEEKDAY($A143)=2</formula>
    </cfRule>
    <cfRule type="expression" dxfId="84082" priority="19834" stopIfTrue="1">
      <formula>WEEKDAY($A143)=3</formula>
    </cfRule>
    <cfRule type="expression" dxfId="84081" priority="19835" stopIfTrue="1">
      <formula>WEEKDAY($A143)=4</formula>
    </cfRule>
    <cfRule type="expression" dxfId="84080" priority="19836" stopIfTrue="1">
      <formula>WEEKDAY($A143)=5</formula>
    </cfRule>
    <cfRule type="expression" dxfId="84079" priority="19837" stopIfTrue="1">
      <formula>WEEKDAY($A143)=6</formula>
    </cfRule>
    <cfRule type="expression" dxfId="84078" priority="19838" stopIfTrue="1">
      <formula>WEEKDAY($A143)=7</formula>
    </cfRule>
  </conditionalFormatting>
  <conditionalFormatting sqref="I143:I147">
    <cfRule type="expression" dxfId="84077" priority="19825" stopIfTrue="1">
      <formula>WEEKDAY($A143)=1</formula>
    </cfRule>
    <cfRule type="expression" dxfId="84076" priority="19826" stopIfTrue="1">
      <formula>WEEKDAY($A143)=2</formula>
    </cfRule>
    <cfRule type="expression" dxfId="84075" priority="19827" stopIfTrue="1">
      <formula>WEEKDAY($A143)=3</formula>
    </cfRule>
    <cfRule type="expression" dxfId="84074" priority="19828" stopIfTrue="1">
      <formula>WEEKDAY($A143)=4</formula>
    </cfRule>
    <cfRule type="expression" dxfId="84073" priority="19829" stopIfTrue="1">
      <formula>WEEKDAY($A143)=5</formula>
    </cfRule>
    <cfRule type="expression" dxfId="84072" priority="19830" stopIfTrue="1">
      <formula>WEEKDAY($A143)=6</formula>
    </cfRule>
    <cfRule type="expression" dxfId="84071" priority="19831" stopIfTrue="1">
      <formula>WEEKDAY($A143)=7</formula>
    </cfRule>
  </conditionalFormatting>
  <conditionalFormatting sqref="I143:I147">
    <cfRule type="expression" dxfId="84070" priority="19818" stopIfTrue="1">
      <formula>WEEKDAY($A143)=1</formula>
    </cfRule>
    <cfRule type="expression" dxfId="84069" priority="19819" stopIfTrue="1">
      <formula>WEEKDAY($A143)=2</formula>
    </cfRule>
    <cfRule type="expression" dxfId="84068" priority="19820" stopIfTrue="1">
      <formula>WEEKDAY($A143)=3</formula>
    </cfRule>
    <cfRule type="expression" dxfId="84067" priority="19821" stopIfTrue="1">
      <formula>WEEKDAY($A143)=4</formula>
    </cfRule>
    <cfRule type="expression" dxfId="84066" priority="19822" stopIfTrue="1">
      <formula>WEEKDAY($A143)=5</formula>
    </cfRule>
    <cfRule type="expression" dxfId="84065" priority="19823" stopIfTrue="1">
      <formula>WEEKDAY($A143)=6</formula>
    </cfRule>
    <cfRule type="expression" dxfId="84064" priority="19824" stopIfTrue="1">
      <formula>WEEKDAY($A143)=7</formula>
    </cfRule>
  </conditionalFormatting>
  <conditionalFormatting sqref="I143:I147">
    <cfRule type="expression" dxfId="84063" priority="19811" stopIfTrue="1">
      <formula>WEEKDAY($A143)=1</formula>
    </cfRule>
    <cfRule type="expression" dxfId="84062" priority="19812" stopIfTrue="1">
      <formula>WEEKDAY($A143)=2</formula>
    </cfRule>
    <cfRule type="expression" dxfId="84061" priority="19813" stopIfTrue="1">
      <formula>WEEKDAY($A143)=3</formula>
    </cfRule>
    <cfRule type="expression" dxfId="84060" priority="19814" stopIfTrue="1">
      <formula>WEEKDAY($A143)=4</formula>
    </cfRule>
    <cfRule type="expression" dxfId="84059" priority="19815" stopIfTrue="1">
      <formula>WEEKDAY($A143)=5</formula>
    </cfRule>
    <cfRule type="expression" dxfId="84058" priority="19816" stopIfTrue="1">
      <formula>WEEKDAY($A143)=6</formula>
    </cfRule>
    <cfRule type="expression" dxfId="84057" priority="19817" stopIfTrue="1">
      <formula>WEEKDAY($A143)=7</formula>
    </cfRule>
  </conditionalFormatting>
  <conditionalFormatting sqref="I143:I147">
    <cfRule type="expression" dxfId="84056" priority="19804" stopIfTrue="1">
      <formula>WEEKDAY($A143)=1</formula>
    </cfRule>
    <cfRule type="expression" dxfId="84055" priority="19805" stopIfTrue="1">
      <formula>WEEKDAY($A143)=2</formula>
    </cfRule>
    <cfRule type="expression" dxfId="84054" priority="19806" stopIfTrue="1">
      <formula>WEEKDAY($A143)=3</formula>
    </cfRule>
    <cfRule type="expression" dxfId="84053" priority="19807" stopIfTrue="1">
      <formula>WEEKDAY($A143)=4</formula>
    </cfRule>
    <cfRule type="expression" dxfId="84052" priority="19808" stopIfTrue="1">
      <formula>WEEKDAY($A143)=5</formula>
    </cfRule>
    <cfRule type="expression" dxfId="84051" priority="19809" stopIfTrue="1">
      <formula>WEEKDAY($A143)=6</formula>
    </cfRule>
    <cfRule type="expression" dxfId="84050" priority="19810" stopIfTrue="1">
      <formula>WEEKDAY($A143)=7</formula>
    </cfRule>
  </conditionalFormatting>
  <conditionalFormatting sqref="I143:I147">
    <cfRule type="expression" dxfId="84049" priority="19797" stopIfTrue="1">
      <formula>WEEKDAY($A143)=1</formula>
    </cfRule>
    <cfRule type="expression" dxfId="84048" priority="19798" stopIfTrue="1">
      <formula>WEEKDAY($A143)=2</formula>
    </cfRule>
    <cfRule type="expression" dxfId="84047" priority="19799" stopIfTrue="1">
      <formula>WEEKDAY($A143)=3</formula>
    </cfRule>
    <cfRule type="expression" dxfId="84046" priority="19800" stopIfTrue="1">
      <formula>WEEKDAY($A143)=4</formula>
    </cfRule>
    <cfRule type="expression" dxfId="84045" priority="19801" stopIfTrue="1">
      <formula>WEEKDAY($A143)=5</formula>
    </cfRule>
    <cfRule type="expression" dxfId="84044" priority="19802" stopIfTrue="1">
      <formula>WEEKDAY($A143)=6</formula>
    </cfRule>
    <cfRule type="expression" dxfId="84043" priority="19803" stopIfTrue="1">
      <formula>WEEKDAY($A143)=7</formula>
    </cfRule>
  </conditionalFormatting>
  <conditionalFormatting sqref="A143:L143">
    <cfRule type="expression" dxfId="84042" priority="12615" stopIfTrue="1">
      <formula>WEEKDAY($A143)=1</formula>
    </cfRule>
    <cfRule type="expression" dxfId="84041" priority="12616" stopIfTrue="1">
      <formula>WEEKDAY($A143)=2</formula>
    </cfRule>
    <cfRule type="expression" dxfId="84040" priority="12617" stopIfTrue="1">
      <formula>WEEKDAY($A143)=3</formula>
    </cfRule>
    <cfRule type="expression" dxfId="84039" priority="12618" stopIfTrue="1">
      <formula>WEEKDAY($A143)=4</formula>
    </cfRule>
    <cfRule type="expression" dxfId="84038" priority="12619" stopIfTrue="1">
      <formula>WEEKDAY($A143)=5</formula>
    </cfRule>
    <cfRule type="expression" dxfId="84037" priority="12620" stopIfTrue="1">
      <formula>WEEKDAY($A143)=6</formula>
    </cfRule>
    <cfRule type="expression" dxfId="84036" priority="12621" stopIfTrue="1">
      <formula>WEEKDAY($A143)=7</formula>
    </cfRule>
  </conditionalFormatting>
  <conditionalFormatting sqref="I144:I147">
    <cfRule type="expression" dxfId="84035" priority="12608" stopIfTrue="1">
      <formula>WEEKDAY($A144)=1</formula>
    </cfRule>
    <cfRule type="expression" dxfId="84034" priority="12609" stopIfTrue="1">
      <formula>WEEKDAY($A144)=2</formula>
    </cfRule>
    <cfRule type="expression" dxfId="84033" priority="12610" stopIfTrue="1">
      <formula>WEEKDAY($A144)=3</formula>
    </cfRule>
    <cfRule type="expression" dxfId="84032" priority="12611" stopIfTrue="1">
      <formula>WEEKDAY($A144)=4</formula>
    </cfRule>
    <cfRule type="expression" dxfId="84031" priority="12612" stopIfTrue="1">
      <formula>WEEKDAY($A144)=5</formula>
    </cfRule>
    <cfRule type="expression" dxfId="84030" priority="12613" stopIfTrue="1">
      <formula>WEEKDAY($A144)=6</formula>
    </cfRule>
    <cfRule type="expression" dxfId="84029" priority="12614" stopIfTrue="1">
      <formula>WEEKDAY($A144)=7</formula>
    </cfRule>
  </conditionalFormatting>
  <conditionalFormatting sqref="I144:I147">
    <cfRule type="expression" dxfId="84028" priority="12601" stopIfTrue="1">
      <formula>WEEKDAY($A144)=1</formula>
    </cfRule>
    <cfRule type="expression" dxfId="84027" priority="12602" stopIfTrue="1">
      <formula>WEEKDAY($A144)=2</formula>
    </cfRule>
    <cfRule type="expression" dxfId="84026" priority="12603" stopIfTrue="1">
      <formula>WEEKDAY($A144)=3</formula>
    </cfRule>
    <cfRule type="expression" dxfId="84025" priority="12604" stopIfTrue="1">
      <formula>WEEKDAY($A144)=4</formula>
    </cfRule>
    <cfRule type="expression" dxfId="84024" priority="12605" stopIfTrue="1">
      <formula>WEEKDAY($A144)=5</formula>
    </cfRule>
    <cfRule type="expression" dxfId="84023" priority="12606" stopIfTrue="1">
      <formula>WEEKDAY($A144)=6</formula>
    </cfRule>
    <cfRule type="expression" dxfId="84022" priority="12607" stopIfTrue="1">
      <formula>WEEKDAY($A144)=7</formula>
    </cfRule>
  </conditionalFormatting>
  <conditionalFormatting sqref="I144:I147">
    <cfRule type="expression" dxfId="84021" priority="12594" stopIfTrue="1">
      <formula>WEEKDAY($A144)=1</formula>
    </cfRule>
    <cfRule type="expression" dxfId="84020" priority="12595" stopIfTrue="1">
      <formula>WEEKDAY($A144)=2</formula>
    </cfRule>
    <cfRule type="expression" dxfId="84019" priority="12596" stopIfTrue="1">
      <formula>WEEKDAY($A144)=3</formula>
    </cfRule>
    <cfRule type="expression" dxfId="84018" priority="12597" stopIfTrue="1">
      <formula>WEEKDAY($A144)=4</formula>
    </cfRule>
    <cfRule type="expression" dxfId="84017" priority="12598" stopIfTrue="1">
      <formula>WEEKDAY($A144)=5</formula>
    </cfRule>
    <cfRule type="expression" dxfId="84016" priority="12599" stopIfTrue="1">
      <formula>WEEKDAY($A144)=6</formula>
    </cfRule>
    <cfRule type="expression" dxfId="84015" priority="12600" stopIfTrue="1">
      <formula>WEEKDAY($A144)=7</formula>
    </cfRule>
  </conditionalFormatting>
  <conditionalFormatting sqref="I144:I147">
    <cfRule type="expression" dxfId="84014" priority="12587" stopIfTrue="1">
      <formula>WEEKDAY($A144)=1</formula>
    </cfRule>
    <cfRule type="expression" dxfId="84013" priority="12588" stopIfTrue="1">
      <formula>WEEKDAY($A144)=2</formula>
    </cfRule>
    <cfRule type="expression" dxfId="84012" priority="12589" stopIfTrue="1">
      <formula>WEEKDAY($A144)=3</formula>
    </cfRule>
    <cfRule type="expression" dxfId="84011" priority="12590" stopIfTrue="1">
      <formula>WEEKDAY($A144)=4</formula>
    </cfRule>
    <cfRule type="expression" dxfId="84010" priority="12591" stopIfTrue="1">
      <formula>WEEKDAY($A144)=5</formula>
    </cfRule>
    <cfRule type="expression" dxfId="84009" priority="12592" stopIfTrue="1">
      <formula>WEEKDAY($A144)=6</formula>
    </cfRule>
    <cfRule type="expression" dxfId="84008" priority="12593" stopIfTrue="1">
      <formula>WEEKDAY($A144)=7</formula>
    </cfRule>
  </conditionalFormatting>
  <conditionalFormatting sqref="I144:I147">
    <cfRule type="expression" dxfId="84007" priority="12580" stopIfTrue="1">
      <formula>WEEKDAY($A144)=1</formula>
    </cfRule>
    <cfRule type="expression" dxfId="84006" priority="12581" stopIfTrue="1">
      <formula>WEEKDAY($A144)=2</formula>
    </cfRule>
    <cfRule type="expression" dxfId="84005" priority="12582" stopIfTrue="1">
      <formula>WEEKDAY($A144)=3</formula>
    </cfRule>
    <cfRule type="expression" dxfId="84004" priority="12583" stopIfTrue="1">
      <formula>WEEKDAY($A144)=4</formula>
    </cfRule>
    <cfRule type="expression" dxfId="84003" priority="12584" stopIfTrue="1">
      <formula>WEEKDAY($A144)=5</formula>
    </cfRule>
    <cfRule type="expression" dxfId="84002" priority="12585" stopIfTrue="1">
      <formula>WEEKDAY($A144)=6</formula>
    </cfRule>
    <cfRule type="expression" dxfId="84001" priority="12586" stopIfTrue="1">
      <formula>WEEKDAY($A144)=7</formula>
    </cfRule>
  </conditionalFormatting>
  <conditionalFormatting sqref="I144:I147">
    <cfRule type="expression" dxfId="84000" priority="12573" stopIfTrue="1">
      <formula>WEEKDAY($A144)=1</formula>
    </cfRule>
    <cfRule type="expression" dxfId="83999" priority="12574" stopIfTrue="1">
      <formula>WEEKDAY($A144)=2</formula>
    </cfRule>
    <cfRule type="expression" dxfId="83998" priority="12575" stopIfTrue="1">
      <formula>WEEKDAY($A144)=3</formula>
    </cfRule>
    <cfRule type="expression" dxfId="83997" priority="12576" stopIfTrue="1">
      <formula>WEEKDAY($A144)=4</formula>
    </cfRule>
    <cfRule type="expression" dxfId="83996" priority="12577" stopIfTrue="1">
      <formula>WEEKDAY($A144)=5</formula>
    </cfRule>
    <cfRule type="expression" dxfId="83995" priority="12578" stopIfTrue="1">
      <formula>WEEKDAY($A144)=6</formula>
    </cfRule>
    <cfRule type="expression" dxfId="83994" priority="12579" stopIfTrue="1">
      <formula>WEEKDAY($A144)=7</formula>
    </cfRule>
  </conditionalFormatting>
  <conditionalFormatting sqref="I144:I147">
    <cfRule type="expression" dxfId="83993" priority="12566" stopIfTrue="1">
      <formula>WEEKDAY($A144)=1</formula>
    </cfRule>
    <cfRule type="expression" dxfId="83992" priority="12567" stopIfTrue="1">
      <formula>WEEKDAY($A144)=2</formula>
    </cfRule>
    <cfRule type="expression" dxfId="83991" priority="12568" stopIfTrue="1">
      <formula>WEEKDAY($A144)=3</formula>
    </cfRule>
    <cfRule type="expression" dxfId="83990" priority="12569" stopIfTrue="1">
      <formula>WEEKDAY($A144)=4</formula>
    </cfRule>
    <cfRule type="expression" dxfId="83989" priority="12570" stopIfTrue="1">
      <formula>WEEKDAY($A144)=5</formula>
    </cfRule>
    <cfRule type="expression" dxfId="83988" priority="12571" stopIfTrue="1">
      <formula>WEEKDAY($A144)=6</formula>
    </cfRule>
    <cfRule type="expression" dxfId="83987" priority="12572" stopIfTrue="1">
      <formula>WEEKDAY($A144)=7</formula>
    </cfRule>
  </conditionalFormatting>
  <conditionalFormatting sqref="I144:I147">
    <cfRule type="expression" dxfId="83986" priority="12559" stopIfTrue="1">
      <formula>WEEKDAY($A144)=1</formula>
    </cfRule>
    <cfRule type="expression" dxfId="83985" priority="12560" stopIfTrue="1">
      <formula>WEEKDAY($A144)=2</formula>
    </cfRule>
    <cfRule type="expression" dxfId="83984" priority="12561" stopIfTrue="1">
      <formula>WEEKDAY($A144)=3</formula>
    </cfRule>
    <cfRule type="expression" dxfId="83983" priority="12562" stopIfTrue="1">
      <formula>WEEKDAY($A144)=4</formula>
    </cfRule>
    <cfRule type="expression" dxfId="83982" priority="12563" stopIfTrue="1">
      <formula>WEEKDAY($A144)=5</formula>
    </cfRule>
    <cfRule type="expression" dxfId="83981" priority="12564" stopIfTrue="1">
      <formula>WEEKDAY($A144)=6</formula>
    </cfRule>
    <cfRule type="expression" dxfId="83980" priority="12565" stopIfTrue="1">
      <formula>WEEKDAY($A144)=7</formula>
    </cfRule>
  </conditionalFormatting>
  <conditionalFormatting sqref="I144:I147">
    <cfRule type="expression" dxfId="83979" priority="12552" stopIfTrue="1">
      <formula>WEEKDAY($A144)=1</formula>
    </cfRule>
    <cfRule type="expression" dxfId="83978" priority="12553" stopIfTrue="1">
      <formula>WEEKDAY($A144)=2</formula>
    </cfRule>
    <cfRule type="expression" dxfId="83977" priority="12554" stopIfTrue="1">
      <formula>WEEKDAY($A144)=3</formula>
    </cfRule>
    <cfRule type="expression" dxfId="83976" priority="12555" stopIfTrue="1">
      <formula>WEEKDAY($A144)=4</formula>
    </cfRule>
    <cfRule type="expression" dxfId="83975" priority="12556" stopIfTrue="1">
      <formula>WEEKDAY($A144)=5</formula>
    </cfRule>
    <cfRule type="expression" dxfId="83974" priority="12557" stopIfTrue="1">
      <formula>WEEKDAY($A144)=6</formula>
    </cfRule>
    <cfRule type="expression" dxfId="83973" priority="12558" stopIfTrue="1">
      <formula>WEEKDAY($A144)=7</formula>
    </cfRule>
  </conditionalFormatting>
  <conditionalFormatting sqref="I144:I147">
    <cfRule type="expression" dxfId="83972" priority="12545" stopIfTrue="1">
      <formula>WEEKDAY($A144)=1</formula>
    </cfRule>
    <cfRule type="expression" dxfId="83971" priority="12546" stopIfTrue="1">
      <formula>WEEKDAY($A144)=2</formula>
    </cfRule>
    <cfRule type="expression" dxfId="83970" priority="12547" stopIfTrue="1">
      <formula>WEEKDAY($A144)=3</formula>
    </cfRule>
    <cfRule type="expression" dxfId="83969" priority="12548" stopIfTrue="1">
      <formula>WEEKDAY($A144)=4</formula>
    </cfRule>
    <cfRule type="expression" dxfId="83968" priority="12549" stopIfTrue="1">
      <formula>WEEKDAY($A144)=5</formula>
    </cfRule>
    <cfRule type="expression" dxfId="83967" priority="12550" stopIfTrue="1">
      <formula>WEEKDAY($A144)=6</formula>
    </cfRule>
    <cfRule type="expression" dxfId="83966" priority="12551" stopIfTrue="1">
      <formula>WEEKDAY($A144)=7</formula>
    </cfRule>
  </conditionalFormatting>
  <conditionalFormatting sqref="I144:I147">
    <cfRule type="expression" dxfId="83965" priority="12538" stopIfTrue="1">
      <formula>WEEKDAY($A144)=1</formula>
    </cfRule>
    <cfRule type="expression" dxfId="83964" priority="12539" stopIfTrue="1">
      <formula>WEEKDAY($A144)=2</formula>
    </cfRule>
    <cfRule type="expression" dxfId="83963" priority="12540" stopIfTrue="1">
      <formula>WEEKDAY($A144)=3</formula>
    </cfRule>
    <cfRule type="expression" dxfId="83962" priority="12541" stopIfTrue="1">
      <formula>WEEKDAY($A144)=4</formula>
    </cfRule>
    <cfRule type="expression" dxfId="83961" priority="12542" stopIfTrue="1">
      <formula>WEEKDAY($A144)=5</formula>
    </cfRule>
    <cfRule type="expression" dxfId="83960" priority="12543" stopIfTrue="1">
      <formula>WEEKDAY($A144)=6</formula>
    </cfRule>
    <cfRule type="expression" dxfId="83959" priority="12544" stopIfTrue="1">
      <formula>WEEKDAY($A144)=7</formula>
    </cfRule>
  </conditionalFormatting>
  <conditionalFormatting sqref="I144:I147">
    <cfRule type="expression" dxfId="83958" priority="12531" stopIfTrue="1">
      <formula>WEEKDAY($A144)=1</formula>
    </cfRule>
    <cfRule type="expression" dxfId="83957" priority="12532" stopIfTrue="1">
      <formula>WEEKDAY($A144)=2</formula>
    </cfRule>
    <cfRule type="expression" dxfId="83956" priority="12533" stopIfTrue="1">
      <formula>WEEKDAY($A144)=3</formula>
    </cfRule>
    <cfRule type="expression" dxfId="83955" priority="12534" stopIfTrue="1">
      <formula>WEEKDAY($A144)=4</formula>
    </cfRule>
    <cfRule type="expression" dxfId="83954" priority="12535" stopIfTrue="1">
      <formula>WEEKDAY($A144)=5</formula>
    </cfRule>
    <cfRule type="expression" dxfId="83953" priority="12536" stopIfTrue="1">
      <formula>WEEKDAY($A144)=6</formula>
    </cfRule>
    <cfRule type="expression" dxfId="83952" priority="12537" stopIfTrue="1">
      <formula>WEEKDAY($A144)=7</formula>
    </cfRule>
  </conditionalFormatting>
  <conditionalFormatting sqref="I144:I147">
    <cfRule type="expression" dxfId="83951" priority="12524" stopIfTrue="1">
      <formula>WEEKDAY($A144)=1</formula>
    </cfRule>
    <cfRule type="expression" dxfId="83950" priority="12525" stopIfTrue="1">
      <formula>WEEKDAY($A144)=2</formula>
    </cfRule>
    <cfRule type="expression" dxfId="83949" priority="12526" stopIfTrue="1">
      <formula>WEEKDAY($A144)=3</formula>
    </cfRule>
    <cfRule type="expression" dxfId="83948" priority="12527" stopIfTrue="1">
      <formula>WEEKDAY($A144)=4</formula>
    </cfRule>
    <cfRule type="expression" dxfId="83947" priority="12528" stopIfTrue="1">
      <formula>WEEKDAY($A144)=5</formula>
    </cfRule>
    <cfRule type="expression" dxfId="83946" priority="12529" stopIfTrue="1">
      <formula>WEEKDAY($A144)=6</formula>
    </cfRule>
    <cfRule type="expression" dxfId="83945" priority="12530" stopIfTrue="1">
      <formula>WEEKDAY($A144)=7</formula>
    </cfRule>
  </conditionalFormatting>
  <conditionalFormatting sqref="I144:I147">
    <cfRule type="expression" dxfId="83944" priority="12517" stopIfTrue="1">
      <formula>WEEKDAY($A144)=1</formula>
    </cfRule>
    <cfRule type="expression" dxfId="83943" priority="12518" stopIfTrue="1">
      <formula>WEEKDAY($A144)=2</formula>
    </cfRule>
    <cfRule type="expression" dxfId="83942" priority="12519" stopIfTrue="1">
      <formula>WEEKDAY($A144)=3</formula>
    </cfRule>
    <cfRule type="expression" dxfId="83941" priority="12520" stopIfTrue="1">
      <formula>WEEKDAY($A144)=4</formula>
    </cfRule>
    <cfRule type="expression" dxfId="83940" priority="12521" stopIfTrue="1">
      <formula>WEEKDAY($A144)=5</formula>
    </cfRule>
    <cfRule type="expression" dxfId="83939" priority="12522" stopIfTrue="1">
      <formula>WEEKDAY($A144)=6</formula>
    </cfRule>
    <cfRule type="expression" dxfId="83938" priority="12523" stopIfTrue="1">
      <formula>WEEKDAY($A144)=7</formula>
    </cfRule>
  </conditionalFormatting>
  <conditionalFormatting sqref="I144:I147">
    <cfRule type="expression" dxfId="83937" priority="12510" stopIfTrue="1">
      <formula>WEEKDAY($A144)=1</formula>
    </cfRule>
    <cfRule type="expression" dxfId="83936" priority="12511" stopIfTrue="1">
      <formula>WEEKDAY($A144)=2</formula>
    </cfRule>
    <cfRule type="expression" dxfId="83935" priority="12512" stopIfTrue="1">
      <formula>WEEKDAY($A144)=3</formula>
    </cfRule>
    <cfRule type="expression" dxfId="83934" priority="12513" stopIfTrue="1">
      <formula>WEEKDAY($A144)=4</formula>
    </cfRule>
    <cfRule type="expression" dxfId="83933" priority="12514" stopIfTrue="1">
      <formula>WEEKDAY($A144)=5</formula>
    </cfRule>
    <cfRule type="expression" dxfId="83932" priority="12515" stopIfTrue="1">
      <formula>WEEKDAY($A144)=6</formula>
    </cfRule>
    <cfRule type="expression" dxfId="83931" priority="12516" stopIfTrue="1">
      <formula>WEEKDAY($A144)=7</formula>
    </cfRule>
  </conditionalFormatting>
  <conditionalFormatting sqref="I144:I147">
    <cfRule type="expression" dxfId="83930" priority="12503" stopIfTrue="1">
      <formula>WEEKDAY($A144)=1</formula>
    </cfRule>
    <cfRule type="expression" dxfId="83929" priority="12504" stopIfTrue="1">
      <formula>WEEKDAY($A144)=2</formula>
    </cfRule>
    <cfRule type="expression" dxfId="83928" priority="12505" stopIfTrue="1">
      <formula>WEEKDAY($A144)=3</formula>
    </cfRule>
    <cfRule type="expression" dxfId="83927" priority="12506" stopIfTrue="1">
      <formula>WEEKDAY($A144)=4</formula>
    </cfRule>
    <cfRule type="expression" dxfId="83926" priority="12507" stopIfTrue="1">
      <formula>WEEKDAY($A144)=5</formula>
    </cfRule>
    <cfRule type="expression" dxfId="83925" priority="12508" stopIfTrue="1">
      <formula>WEEKDAY($A144)=6</formula>
    </cfRule>
    <cfRule type="expression" dxfId="83924" priority="12509" stopIfTrue="1">
      <formula>WEEKDAY($A144)=7</formula>
    </cfRule>
  </conditionalFormatting>
  <conditionalFormatting sqref="I144:I147">
    <cfRule type="expression" dxfId="83923" priority="12496" stopIfTrue="1">
      <formula>WEEKDAY($A144)=1</formula>
    </cfRule>
    <cfRule type="expression" dxfId="83922" priority="12497" stopIfTrue="1">
      <formula>WEEKDAY($A144)=2</formula>
    </cfRule>
    <cfRule type="expression" dxfId="83921" priority="12498" stopIfTrue="1">
      <formula>WEEKDAY($A144)=3</formula>
    </cfRule>
    <cfRule type="expression" dxfId="83920" priority="12499" stopIfTrue="1">
      <formula>WEEKDAY($A144)=4</formula>
    </cfRule>
    <cfRule type="expression" dxfId="83919" priority="12500" stopIfTrue="1">
      <formula>WEEKDAY($A144)=5</formula>
    </cfRule>
    <cfRule type="expression" dxfId="83918" priority="12501" stopIfTrue="1">
      <formula>WEEKDAY($A144)=6</formula>
    </cfRule>
    <cfRule type="expression" dxfId="83917" priority="12502" stopIfTrue="1">
      <formula>WEEKDAY($A144)=7</formula>
    </cfRule>
  </conditionalFormatting>
  <conditionalFormatting sqref="I144:I147">
    <cfRule type="expression" dxfId="83916" priority="12489" stopIfTrue="1">
      <formula>WEEKDAY($A144)=1</formula>
    </cfRule>
    <cfRule type="expression" dxfId="83915" priority="12490" stopIfTrue="1">
      <formula>WEEKDAY($A144)=2</formula>
    </cfRule>
    <cfRule type="expression" dxfId="83914" priority="12491" stopIfTrue="1">
      <formula>WEEKDAY($A144)=3</formula>
    </cfRule>
    <cfRule type="expression" dxfId="83913" priority="12492" stopIfTrue="1">
      <formula>WEEKDAY($A144)=4</formula>
    </cfRule>
    <cfRule type="expression" dxfId="83912" priority="12493" stopIfTrue="1">
      <formula>WEEKDAY($A144)=5</formula>
    </cfRule>
    <cfRule type="expression" dxfId="83911" priority="12494" stopIfTrue="1">
      <formula>WEEKDAY($A144)=6</formula>
    </cfRule>
    <cfRule type="expression" dxfId="83910" priority="12495" stopIfTrue="1">
      <formula>WEEKDAY($A144)=7</formula>
    </cfRule>
  </conditionalFormatting>
  <conditionalFormatting sqref="I144:I147">
    <cfRule type="expression" dxfId="83909" priority="12482" stopIfTrue="1">
      <formula>WEEKDAY($A144)=1</formula>
    </cfRule>
    <cfRule type="expression" dxfId="83908" priority="12483" stopIfTrue="1">
      <formula>WEEKDAY($A144)=2</formula>
    </cfRule>
    <cfRule type="expression" dxfId="83907" priority="12484" stopIfTrue="1">
      <formula>WEEKDAY($A144)=3</formula>
    </cfRule>
    <cfRule type="expression" dxfId="83906" priority="12485" stopIfTrue="1">
      <formula>WEEKDAY($A144)=4</formula>
    </cfRule>
    <cfRule type="expression" dxfId="83905" priority="12486" stopIfTrue="1">
      <formula>WEEKDAY($A144)=5</formula>
    </cfRule>
    <cfRule type="expression" dxfId="83904" priority="12487" stopIfTrue="1">
      <formula>WEEKDAY($A144)=6</formula>
    </cfRule>
    <cfRule type="expression" dxfId="83903" priority="12488" stopIfTrue="1">
      <formula>WEEKDAY($A144)=7</formula>
    </cfRule>
  </conditionalFormatting>
  <conditionalFormatting sqref="I144:I147">
    <cfRule type="expression" dxfId="83902" priority="12475" stopIfTrue="1">
      <formula>WEEKDAY($A144)=1</formula>
    </cfRule>
    <cfRule type="expression" dxfId="83901" priority="12476" stopIfTrue="1">
      <formula>WEEKDAY($A144)=2</formula>
    </cfRule>
    <cfRule type="expression" dxfId="83900" priority="12477" stopIfTrue="1">
      <formula>WEEKDAY($A144)=3</formula>
    </cfRule>
    <cfRule type="expression" dxfId="83899" priority="12478" stopIfTrue="1">
      <formula>WEEKDAY($A144)=4</formula>
    </cfRule>
    <cfRule type="expression" dxfId="83898" priority="12479" stopIfTrue="1">
      <formula>WEEKDAY($A144)=5</formula>
    </cfRule>
    <cfRule type="expression" dxfId="83897" priority="12480" stopIfTrue="1">
      <formula>WEEKDAY($A144)=6</formula>
    </cfRule>
    <cfRule type="expression" dxfId="83896" priority="12481" stopIfTrue="1">
      <formula>WEEKDAY($A144)=7</formula>
    </cfRule>
  </conditionalFormatting>
  <conditionalFormatting sqref="I144:I147">
    <cfRule type="expression" dxfId="83895" priority="12468" stopIfTrue="1">
      <formula>WEEKDAY($A144)=1</formula>
    </cfRule>
    <cfRule type="expression" dxfId="83894" priority="12469" stopIfTrue="1">
      <formula>WEEKDAY($A144)=2</formula>
    </cfRule>
    <cfRule type="expression" dxfId="83893" priority="12470" stopIfTrue="1">
      <formula>WEEKDAY($A144)=3</formula>
    </cfRule>
    <cfRule type="expression" dxfId="83892" priority="12471" stopIfTrue="1">
      <formula>WEEKDAY($A144)=4</formula>
    </cfRule>
    <cfRule type="expression" dxfId="83891" priority="12472" stopIfTrue="1">
      <formula>WEEKDAY($A144)=5</formula>
    </cfRule>
    <cfRule type="expression" dxfId="83890" priority="12473" stopIfTrue="1">
      <formula>WEEKDAY($A144)=6</formula>
    </cfRule>
    <cfRule type="expression" dxfId="83889" priority="12474" stopIfTrue="1">
      <formula>WEEKDAY($A144)=7</formula>
    </cfRule>
  </conditionalFormatting>
  <conditionalFormatting sqref="I144:I147">
    <cfRule type="expression" dxfId="83888" priority="12461" stopIfTrue="1">
      <formula>WEEKDAY($A144)=1</formula>
    </cfRule>
    <cfRule type="expression" dxfId="83887" priority="12462" stopIfTrue="1">
      <formula>WEEKDAY($A144)=2</formula>
    </cfRule>
    <cfRule type="expression" dxfId="83886" priority="12463" stopIfTrue="1">
      <formula>WEEKDAY($A144)=3</formula>
    </cfRule>
    <cfRule type="expression" dxfId="83885" priority="12464" stopIfTrue="1">
      <formula>WEEKDAY($A144)=4</formula>
    </cfRule>
    <cfRule type="expression" dxfId="83884" priority="12465" stopIfTrue="1">
      <formula>WEEKDAY($A144)=5</formula>
    </cfRule>
    <cfRule type="expression" dxfId="83883" priority="12466" stopIfTrue="1">
      <formula>WEEKDAY($A144)=6</formula>
    </cfRule>
    <cfRule type="expression" dxfId="83882" priority="12467" stopIfTrue="1">
      <formula>WEEKDAY($A144)=7</formula>
    </cfRule>
  </conditionalFormatting>
  <conditionalFormatting sqref="I144:I147">
    <cfRule type="expression" dxfId="83881" priority="12454" stopIfTrue="1">
      <formula>WEEKDAY($A144)=1</formula>
    </cfRule>
    <cfRule type="expression" dxfId="83880" priority="12455" stopIfTrue="1">
      <formula>WEEKDAY($A144)=2</formula>
    </cfRule>
    <cfRule type="expression" dxfId="83879" priority="12456" stopIfTrue="1">
      <formula>WEEKDAY($A144)=3</formula>
    </cfRule>
    <cfRule type="expression" dxfId="83878" priority="12457" stopIfTrue="1">
      <formula>WEEKDAY($A144)=4</formula>
    </cfRule>
    <cfRule type="expression" dxfId="83877" priority="12458" stopIfTrue="1">
      <formula>WEEKDAY($A144)=5</formula>
    </cfRule>
    <cfRule type="expression" dxfId="83876" priority="12459" stopIfTrue="1">
      <formula>WEEKDAY($A144)=6</formula>
    </cfRule>
    <cfRule type="expression" dxfId="83875" priority="12460" stopIfTrue="1">
      <formula>WEEKDAY($A144)=7</formula>
    </cfRule>
  </conditionalFormatting>
  <conditionalFormatting sqref="I144:I147">
    <cfRule type="expression" dxfId="83874" priority="12447" stopIfTrue="1">
      <formula>WEEKDAY($A144)=1</formula>
    </cfRule>
    <cfRule type="expression" dxfId="83873" priority="12448" stopIfTrue="1">
      <formula>WEEKDAY($A144)=2</formula>
    </cfRule>
    <cfRule type="expression" dxfId="83872" priority="12449" stopIfTrue="1">
      <formula>WEEKDAY($A144)=3</formula>
    </cfRule>
    <cfRule type="expression" dxfId="83871" priority="12450" stopIfTrue="1">
      <formula>WEEKDAY($A144)=4</formula>
    </cfRule>
    <cfRule type="expression" dxfId="83870" priority="12451" stopIfTrue="1">
      <formula>WEEKDAY($A144)=5</formula>
    </cfRule>
    <cfRule type="expression" dxfId="83869" priority="12452" stopIfTrue="1">
      <formula>WEEKDAY($A144)=6</formula>
    </cfRule>
    <cfRule type="expression" dxfId="83868" priority="12453" stopIfTrue="1">
      <formula>WEEKDAY($A144)=7</formula>
    </cfRule>
  </conditionalFormatting>
  <conditionalFormatting sqref="I144:I147">
    <cfRule type="expression" dxfId="83867" priority="12440" stopIfTrue="1">
      <formula>WEEKDAY($A144)=1</formula>
    </cfRule>
    <cfRule type="expression" dxfId="83866" priority="12441" stopIfTrue="1">
      <formula>WEEKDAY($A144)=2</formula>
    </cfRule>
    <cfRule type="expression" dxfId="83865" priority="12442" stopIfTrue="1">
      <formula>WEEKDAY($A144)=3</formula>
    </cfRule>
    <cfRule type="expression" dxfId="83864" priority="12443" stopIfTrue="1">
      <formula>WEEKDAY($A144)=4</formula>
    </cfRule>
    <cfRule type="expression" dxfId="83863" priority="12444" stopIfTrue="1">
      <formula>WEEKDAY($A144)=5</formula>
    </cfRule>
    <cfRule type="expression" dxfId="83862" priority="12445" stopIfTrue="1">
      <formula>WEEKDAY($A144)=6</formula>
    </cfRule>
    <cfRule type="expression" dxfId="83861" priority="12446" stopIfTrue="1">
      <formula>WEEKDAY($A144)=7</formula>
    </cfRule>
  </conditionalFormatting>
  <conditionalFormatting sqref="I144:I147">
    <cfRule type="expression" dxfId="83860" priority="12433" stopIfTrue="1">
      <formula>WEEKDAY($A144)=1</formula>
    </cfRule>
    <cfRule type="expression" dxfId="83859" priority="12434" stopIfTrue="1">
      <formula>WEEKDAY($A144)=2</formula>
    </cfRule>
    <cfRule type="expression" dxfId="83858" priority="12435" stopIfTrue="1">
      <formula>WEEKDAY($A144)=3</formula>
    </cfRule>
    <cfRule type="expression" dxfId="83857" priority="12436" stopIfTrue="1">
      <formula>WEEKDAY($A144)=4</formula>
    </cfRule>
    <cfRule type="expression" dxfId="83856" priority="12437" stopIfTrue="1">
      <formula>WEEKDAY($A144)=5</formula>
    </cfRule>
    <cfRule type="expression" dxfId="83855" priority="12438" stopIfTrue="1">
      <formula>WEEKDAY($A144)=6</formula>
    </cfRule>
    <cfRule type="expression" dxfId="83854" priority="12439" stopIfTrue="1">
      <formula>WEEKDAY($A144)=7</formula>
    </cfRule>
  </conditionalFormatting>
  <conditionalFormatting sqref="I144:I147">
    <cfRule type="expression" dxfId="83853" priority="12426" stopIfTrue="1">
      <formula>WEEKDAY($A144)=1</formula>
    </cfRule>
    <cfRule type="expression" dxfId="83852" priority="12427" stopIfTrue="1">
      <formula>WEEKDAY($A144)=2</formula>
    </cfRule>
    <cfRule type="expression" dxfId="83851" priority="12428" stopIfTrue="1">
      <formula>WEEKDAY($A144)=3</formula>
    </cfRule>
    <cfRule type="expression" dxfId="83850" priority="12429" stopIfTrue="1">
      <formula>WEEKDAY($A144)=4</formula>
    </cfRule>
    <cfRule type="expression" dxfId="83849" priority="12430" stopIfTrue="1">
      <formula>WEEKDAY($A144)=5</formula>
    </cfRule>
    <cfRule type="expression" dxfId="83848" priority="12431" stopIfTrue="1">
      <formula>WEEKDAY($A144)=6</formula>
    </cfRule>
    <cfRule type="expression" dxfId="83847" priority="12432" stopIfTrue="1">
      <formula>WEEKDAY($A144)=7</formula>
    </cfRule>
  </conditionalFormatting>
  <conditionalFormatting sqref="I144:I147">
    <cfRule type="expression" dxfId="83846" priority="12419" stopIfTrue="1">
      <formula>WEEKDAY($A144)=1</formula>
    </cfRule>
    <cfRule type="expression" dxfId="83845" priority="12420" stopIfTrue="1">
      <formula>WEEKDAY($A144)=2</formula>
    </cfRule>
    <cfRule type="expression" dxfId="83844" priority="12421" stopIfTrue="1">
      <formula>WEEKDAY($A144)=3</formula>
    </cfRule>
    <cfRule type="expression" dxfId="83843" priority="12422" stopIfTrue="1">
      <formula>WEEKDAY($A144)=4</formula>
    </cfRule>
    <cfRule type="expression" dxfId="83842" priority="12423" stopIfTrue="1">
      <formula>WEEKDAY($A144)=5</formula>
    </cfRule>
    <cfRule type="expression" dxfId="83841" priority="12424" stopIfTrue="1">
      <formula>WEEKDAY($A144)=6</formula>
    </cfRule>
    <cfRule type="expression" dxfId="83840" priority="12425" stopIfTrue="1">
      <formula>WEEKDAY($A144)=7</formula>
    </cfRule>
  </conditionalFormatting>
  <conditionalFormatting sqref="I144:I147">
    <cfRule type="expression" dxfId="83839" priority="12412" stopIfTrue="1">
      <formula>WEEKDAY($A144)=1</formula>
    </cfRule>
    <cfRule type="expression" dxfId="83838" priority="12413" stopIfTrue="1">
      <formula>WEEKDAY($A144)=2</formula>
    </cfRule>
    <cfRule type="expression" dxfId="83837" priority="12414" stopIfTrue="1">
      <formula>WEEKDAY($A144)=3</formula>
    </cfRule>
    <cfRule type="expression" dxfId="83836" priority="12415" stopIfTrue="1">
      <formula>WEEKDAY($A144)=4</formula>
    </cfRule>
    <cfRule type="expression" dxfId="83835" priority="12416" stopIfTrue="1">
      <formula>WEEKDAY($A144)=5</formula>
    </cfRule>
    <cfRule type="expression" dxfId="83834" priority="12417" stopIfTrue="1">
      <formula>WEEKDAY($A144)=6</formula>
    </cfRule>
    <cfRule type="expression" dxfId="83833" priority="12418" stopIfTrue="1">
      <formula>WEEKDAY($A144)=7</formula>
    </cfRule>
  </conditionalFormatting>
  <conditionalFormatting sqref="I144:I147">
    <cfRule type="expression" dxfId="83832" priority="12405" stopIfTrue="1">
      <formula>WEEKDAY($A144)=1</formula>
    </cfRule>
    <cfRule type="expression" dxfId="83831" priority="12406" stopIfTrue="1">
      <formula>WEEKDAY($A144)=2</formula>
    </cfRule>
    <cfRule type="expression" dxfId="83830" priority="12407" stopIfTrue="1">
      <formula>WEEKDAY($A144)=3</formula>
    </cfRule>
    <cfRule type="expression" dxfId="83829" priority="12408" stopIfTrue="1">
      <formula>WEEKDAY($A144)=4</formula>
    </cfRule>
    <cfRule type="expression" dxfId="83828" priority="12409" stopIfTrue="1">
      <formula>WEEKDAY($A144)=5</formula>
    </cfRule>
    <cfRule type="expression" dxfId="83827" priority="12410" stopIfTrue="1">
      <formula>WEEKDAY($A144)=6</formula>
    </cfRule>
    <cfRule type="expression" dxfId="83826" priority="12411" stopIfTrue="1">
      <formula>WEEKDAY($A144)=7</formula>
    </cfRule>
  </conditionalFormatting>
  <conditionalFormatting sqref="I144:I147">
    <cfRule type="expression" dxfId="83825" priority="12398" stopIfTrue="1">
      <formula>WEEKDAY($A144)=1</formula>
    </cfRule>
    <cfRule type="expression" dxfId="83824" priority="12399" stopIfTrue="1">
      <formula>WEEKDAY($A144)=2</formula>
    </cfRule>
    <cfRule type="expression" dxfId="83823" priority="12400" stopIfTrue="1">
      <formula>WEEKDAY($A144)=3</formula>
    </cfRule>
    <cfRule type="expression" dxfId="83822" priority="12401" stopIfTrue="1">
      <formula>WEEKDAY($A144)=4</formula>
    </cfRule>
    <cfRule type="expression" dxfId="83821" priority="12402" stopIfTrue="1">
      <formula>WEEKDAY($A144)=5</formula>
    </cfRule>
    <cfRule type="expression" dxfId="83820" priority="12403" stopIfTrue="1">
      <formula>WEEKDAY($A144)=6</formula>
    </cfRule>
    <cfRule type="expression" dxfId="83819" priority="12404" stopIfTrue="1">
      <formula>WEEKDAY($A144)=7</formula>
    </cfRule>
  </conditionalFormatting>
  <conditionalFormatting sqref="I144:I147">
    <cfRule type="expression" dxfId="83818" priority="12391" stopIfTrue="1">
      <formula>WEEKDAY($A144)=1</formula>
    </cfRule>
    <cfRule type="expression" dxfId="83817" priority="12392" stopIfTrue="1">
      <formula>WEEKDAY($A144)=2</formula>
    </cfRule>
    <cfRule type="expression" dxfId="83816" priority="12393" stopIfTrue="1">
      <formula>WEEKDAY($A144)=3</formula>
    </cfRule>
    <cfRule type="expression" dxfId="83815" priority="12394" stopIfTrue="1">
      <formula>WEEKDAY($A144)=4</formula>
    </cfRule>
    <cfRule type="expression" dxfId="83814" priority="12395" stopIfTrue="1">
      <formula>WEEKDAY($A144)=5</formula>
    </cfRule>
    <cfRule type="expression" dxfId="83813" priority="12396" stopIfTrue="1">
      <formula>WEEKDAY($A144)=6</formula>
    </cfRule>
    <cfRule type="expression" dxfId="83812" priority="12397" stopIfTrue="1">
      <formula>WEEKDAY($A144)=7</formula>
    </cfRule>
  </conditionalFormatting>
  <conditionalFormatting sqref="I144:I147">
    <cfRule type="expression" dxfId="83811" priority="12384" stopIfTrue="1">
      <formula>WEEKDAY($A144)=1</formula>
    </cfRule>
    <cfRule type="expression" dxfId="83810" priority="12385" stopIfTrue="1">
      <formula>WEEKDAY($A144)=2</formula>
    </cfRule>
    <cfRule type="expression" dxfId="83809" priority="12386" stopIfTrue="1">
      <formula>WEEKDAY($A144)=3</formula>
    </cfRule>
    <cfRule type="expression" dxfId="83808" priority="12387" stopIfTrue="1">
      <formula>WEEKDAY($A144)=4</formula>
    </cfRule>
    <cfRule type="expression" dxfId="83807" priority="12388" stopIfTrue="1">
      <formula>WEEKDAY($A144)=5</formula>
    </cfRule>
    <cfRule type="expression" dxfId="83806" priority="12389" stopIfTrue="1">
      <formula>WEEKDAY($A144)=6</formula>
    </cfRule>
    <cfRule type="expression" dxfId="83805" priority="12390" stopIfTrue="1">
      <formula>WEEKDAY($A144)=7</formula>
    </cfRule>
  </conditionalFormatting>
  <conditionalFormatting sqref="I144:I147">
    <cfRule type="expression" dxfId="83804" priority="12377" stopIfTrue="1">
      <formula>WEEKDAY($A144)=1</formula>
    </cfRule>
    <cfRule type="expression" dxfId="83803" priority="12378" stopIfTrue="1">
      <formula>WEEKDAY($A144)=2</formula>
    </cfRule>
    <cfRule type="expression" dxfId="83802" priority="12379" stopIfTrue="1">
      <formula>WEEKDAY($A144)=3</formula>
    </cfRule>
    <cfRule type="expression" dxfId="83801" priority="12380" stopIfTrue="1">
      <formula>WEEKDAY($A144)=4</formula>
    </cfRule>
    <cfRule type="expression" dxfId="83800" priority="12381" stopIfTrue="1">
      <formula>WEEKDAY($A144)=5</formula>
    </cfRule>
    <cfRule type="expression" dxfId="83799" priority="12382" stopIfTrue="1">
      <formula>WEEKDAY($A144)=6</formula>
    </cfRule>
    <cfRule type="expression" dxfId="83798" priority="12383" stopIfTrue="1">
      <formula>WEEKDAY($A144)=7</formula>
    </cfRule>
  </conditionalFormatting>
  <conditionalFormatting sqref="I144:I147">
    <cfRule type="expression" dxfId="83797" priority="12370" stopIfTrue="1">
      <formula>WEEKDAY($A144)=1</formula>
    </cfRule>
    <cfRule type="expression" dxfId="83796" priority="12371" stopIfTrue="1">
      <formula>WEEKDAY($A144)=2</formula>
    </cfRule>
    <cfRule type="expression" dxfId="83795" priority="12372" stopIfTrue="1">
      <formula>WEEKDAY($A144)=3</formula>
    </cfRule>
    <cfRule type="expression" dxfId="83794" priority="12373" stopIfTrue="1">
      <formula>WEEKDAY($A144)=4</formula>
    </cfRule>
    <cfRule type="expression" dxfId="83793" priority="12374" stopIfTrue="1">
      <formula>WEEKDAY($A144)=5</formula>
    </cfRule>
    <cfRule type="expression" dxfId="83792" priority="12375" stopIfTrue="1">
      <formula>WEEKDAY($A144)=6</formula>
    </cfRule>
    <cfRule type="expression" dxfId="83791" priority="12376" stopIfTrue="1">
      <formula>WEEKDAY($A144)=7</formula>
    </cfRule>
  </conditionalFormatting>
  <conditionalFormatting sqref="I144:I147">
    <cfRule type="expression" dxfId="83790" priority="12363" stopIfTrue="1">
      <formula>WEEKDAY($A144)=1</formula>
    </cfRule>
    <cfRule type="expression" dxfId="83789" priority="12364" stopIfTrue="1">
      <formula>WEEKDAY($A144)=2</formula>
    </cfRule>
    <cfRule type="expression" dxfId="83788" priority="12365" stopIfTrue="1">
      <formula>WEEKDAY($A144)=3</formula>
    </cfRule>
    <cfRule type="expression" dxfId="83787" priority="12366" stopIfTrue="1">
      <formula>WEEKDAY($A144)=4</formula>
    </cfRule>
    <cfRule type="expression" dxfId="83786" priority="12367" stopIfTrue="1">
      <formula>WEEKDAY($A144)=5</formula>
    </cfRule>
    <cfRule type="expression" dxfId="83785" priority="12368" stopIfTrue="1">
      <formula>WEEKDAY($A144)=6</formula>
    </cfRule>
    <cfRule type="expression" dxfId="83784" priority="12369" stopIfTrue="1">
      <formula>WEEKDAY($A144)=7</formula>
    </cfRule>
  </conditionalFormatting>
  <conditionalFormatting sqref="I144:I147">
    <cfRule type="expression" dxfId="83783" priority="12356" stopIfTrue="1">
      <formula>WEEKDAY($A144)=1</formula>
    </cfRule>
    <cfRule type="expression" dxfId="83782" priority="12357" stopIfTrue="1">
      <formula>WEEKDAY($A144)=2</formula>
    </cfRule>
    <cfRule type="expression" dxfId="83781" priority="12358" stopIfTrue="1">
      <formula>WEEKDAY($A144)=3</formula>
    </cfRule>
    <cfRule type="expression" dxfId="83780" priority="12359" stopIfTrue="1">
      <formula>WEEKDAY($A144)=4</formula>
    </cfRule>
    <cfRule type="expression" dxfId="83779" priority="12360" stopIfTrue="1">
      <formula>WEEKDAY($A144)=5</formula>
    </cfRule>
    <cfRule type="expression" dxfId="83778" priority="12361" stopIfTrue="1">
      <formula>WEEKDAY($A144)=6</formula>
    </cfRule>
    <cfRule type="expression" dxfId="83777" priority="12362" stopIfTrue="1">
      <formula>WEEKDAY($A144)=7</formula>
    </cfRule>
  </conditionalFormatting>
  <conditionalFormatting sqref="I144:I147">
    <cfRule type="expression" dxfId="83776" priority="12349" stopIfTrue="1">
      <formula>WEEKDAY($A144)=1</formula>
    </cfRule>
    <cfRule type="expression" dxfId="83775" priority="12350" stopIfTrue="1">
      <formula>WEEKDAY($A144)=2</formula>
    </cfRule>
    <cfRule type="expression" dxfId="83774" priority="12351" stopIfTrue="1">
      <formula>WEEKDAY($A144)=3</formula>
    </cfRule>
    <cfRule type="expression" dxfId="83773" priority="12352" stopIfTrue="1">
      <formula>WEEKDAY($A144)=4</formula>
    </cfRule>
    <cfRule type="expression" dxfId="83772" priority="12353" stopIfTrue="1">
      <formula>WEEKDAY($A144)=5</formula>
    </cfRule>
    <cfRule type="expression" dxfId="83771" priority="12354" stopIfTrue="1">
      <formula>WEEKDAY($A144)=6</formula>
    </cfRule>
    <cfRule type="expression" dxfId="83770" priority="12355" stopIfTrue="1">
      <formula>WEEKDAY($A144)=7</formula>
    </cfRule>
  </conditionalFormatting>
  <conditionalFormatting sqref="I144:I147">
    <cfRule type="expression" dxfId="83769" priority="12342" stopIfTrue="1">
      <formula>WEEKDAY($A144)=1</formula>
    </cfRule>
    <cfRule type="expression" dxfId="83768" priority="12343" stopIfTrue="1">
      <formula>WEEKDAY($A144)=2</formula>
    </cfRule>
    <cfRule type="expression" dxfId="83767" priority="12344" stopIfTrue="1">
      <formula>WEEKDAY($A144)=3</formula>
    </cfRule>
    <cfRule type="expression" dxfId="83766" priority="12345" stopIfTrue="1">
      <formula>WEEKDAY($A144)=4</formula>
    </cfRule>
    <cfRule type="expression" dxfId="83765" priority="12346" stopIfTrue="1">
      <formula>WEEKDAY($A144)=5</formula>
    </cfRule>
    <cfRule type="expression" dxfId="83764" priority="12347" stopIfTrue="1">
      <formula>WEEKDAY($A144)=6</formula>
    </cfRule>
    <cfRule type="expression" dxfId="83763" priority="12348" stopIfTrue="1">
      <formula>WEEKDAY($A144)=7</formula>
    </cfRule>
  </conditionalFormatting>
  <conditionalFormatting sqref="I144:I147">
    <cfRule type="expression" dxfId="83762" priority="12335" stopIfTrue="1">
      <formula>WEEKDAY($A144)=1</formula>
    </cfRule>
    <cfRule type="expression" dxfId="83761" priority="12336" stopIfTrue="1">
      <formula>WEEKDAY($A144)=2</formula>
    </cfRule>
    <cfRule type="expression" dxfId="83760" priority="12337" stopIfTrue="1">
      <formula>WEEKDAY($A144)=3</formula>
    </cfRule>
    <cfRule type="expression" dxfId="83759" priority="12338" stopIfTrue="1">
      <formula>WEEKDAY($A144)=4</formula>
    </cfRule>
    <cfRule type="expression" dxfId="83758" priority="12339" stopIfTrue="1">
      <formula>WEEKDAY($A144)=5</formula>
    </cfRule>
    <cfRule type="expression" dxfId="83757" priority="12340" stopIfTrue="1">
      <formula>WEEKDAY($A144)=6</formula>
    </cfRule>
    <cfRule type="expression" dxfId="83756" priority="12341" stopIfTrue="1">
      <formula>WEEKDAY($A144)=7</formula>
    </cfRule>
  </conditionalFormatting>
  <conditionalFormatting sqref="I144:I147">
    <cfRule type="expression" dxfId="83755" priority="12328" stopIfTrue="1">
      <formula>WEEKDAY($A144)=1</formula>
    </cfRule>
    <cfRule type="expression" dxfId="83754" priority="12329" stopIfTrue="1">
      <formula>WEEKDAY($A144)=2</formula>
    </cfRule>
    <cfRule type="expression" dxfId="83753" priority="12330" stopIfTrue="1">
      <formula>WEEKDAY($A144)=3</formula>
    </cfRule>
    <cfRule type="expression" dxfId="83752" priority="12331" stopIfTrue="1">
      <formula>WEEKDAY($A144)=4</formula>
    </cfRule>
    <cfRule type="expression" dxfId="83751" priority="12332" stopIfTrue="1">
      <formula>WEEKDAY($A144)=5</formula>
    </cfRule>
    <cfRule type="expression" dxfId="83750" priority="12333" stopIfTrue="1">
      <formula>WEEKDAY($A144)=6</formula>
    </cfRule>
    <cfRule type="expression" dxfId="83749" priority="12334" stopIfTrue="1">
      <formula>WEEKDAY($A144)=7</formula>
    </cfRule>
  </conditionalFormatting>
  <conditionalFormatting sqref="I144:I147">
    <cfRule type="expression" dxfId="83748" priority="12321" stopIfTrue="1">
      <formula>WEEKDAY($A144)=1</formula>
    </cfRule>
    <cfRule type="expression" dxfId="83747" priority="12322" stopIfTrue="1">
      <formula>WEEKDAY($A144)=2</formula>
    </cfRule>
    <cfRule type="expression" dxfId="83746" priority="12323" stopIfTrue="1">
      <formula>WEEKDAY($A144)=3</formula>
    </cfRule>
    <cfRule type="expression" dxfId="83745" priority="12324" stopIfTrue="1">
      <formula>WEEKDAY($A144)=4</formula>
    </cfRule>
    <cfRule type="expression" dxfId="83744" priority="12325" stopIfTrue="1">
      <formula>WEEKDAY($A144)=5</formula>
    </cfRule>
    <cfRule type="expression" dxfId="83743" priority="12326" stopIfTrue="1">
      <formula>WEEKDAY($A144)=6</formula>
    </cfRule>
    <cfRule type="expression" dxfId="83742" priority="12327" stopIfTrue="1">
      <formula>WEEKDAY($A144)=7</formula>
    </cfRule>
  </conditionalFormatting>
  <conditionalFormatting sqref="I144:I147">
    <cfRule type="expression" dxfId="83741" priority="12314" stopIfTrue="1">
      <formula>WEEKDAY($A144)=1</formula>
    </cfRule>
    <cfRule type="expression" dxfId="83740" priority="12315" stopIfTrue="1">
      <formula>WEEKDAY($A144)=2</formula>
    </cfRule>
    <cfRule type="expression" dxfId="83739" priority="12316" stopIfTrue="1">
      <formula>WEEKDAY($A144)=3</formula>
    </cfRule>
    <cfRule type="expression" dxfId="83738" priority="12317" stopIfTrue="1">
      <formula>WEEKDAY($A144)=4</formula>
    </cfRule>
    <cfRule type="expression" dxfId="83737" priority="12318" stopIfTrue="1">
      <formula>WEEKDAY($A144)=5</formula>
    </cfRule>
    <cfRule type="expression" dxfId="83736" priority="12319" stopIfTrue="1">
      <formula>WEEKDAY($A144)=6</formula>
    </cfRule>
    <cfRule type="expression" dxfId="83735" priority="12320" stopIfTrue="1">
      <formula>WEEKDAY($A144)=7</formula>
    </cfRule>
  </conditionalFormatting>
  <conditionalFormatting sqref="A144:E144 G144:L144">
    <cfRule type="expression" dxfId="83734" priority="12307" stopIfTrue="1">
      <formula>WEEKDAY($A144)=1</formula>
    </cfRule>
    <cfRule type="expression" dxfId="83733" priority="12308" stopIfTrue="1">
      <formula>WEEKDAY($A144)=2</formula>
    </cfRule>
    <cfRule type="expression" dxfId="83732" priority="12309" stopIfTrue="1">
      <formula>WEEKDAY($A144)=3</formula>
    </cfRule>
    <cfRule type="expression" dxfId="83731" priority="12310" stopIfTrue="1">
      <formula>WEEKDAY($A144)=4</formula>
    </cfRule>
    <cfRule type="expression" dxfId="83730" priority="12311" stopIfTrue="1">
      <formula>WEEKDAY($A144)=5</formula>
    </cfRule>
    <cfRule type="expression" dxfId="83729" priority="12312" stopIfTrue="1">
      <formula>WEEKDAY($A144)=6</formula>
    </cfRule>
    <cfRule type="expression" dxfId="83728" priority="12313" stopIfTrue="1">
      <formula>WEEKDAY($A144)=7</formula>
    </cfRule>
  </conditionalFormatting>
  <conditionalFormatting sqref="A144:A147">
    <cfRule type="expression" dxfId="83727" priority="12300" stopIfTrue="1">
      <formula>WEEKDAY($A144)=1</formula>
    </cfRule>
    <cfRule type="expression" dxfId="83726" priority="12301" stopIfTrue="1">
      <formula>WEEKDAY($A144)=2</formula>
    </cfRule>
    <cfRule type="expression" dxfId="83725" priority="12302" stopIfTrue="1">
      <formula>WEEKDAY($A144)=3</formula>
    </cfRule>
    <cfRule type="expression" dxfId="83724" priority="12303" stopIfTrue="1">
      <formula>WEEKDAY($A144)=4</formula>
    </cfRule>
    <cfRule type="expression" dxfId="83723" priority="12304" stopIfTrue="1">
      <formula>WEEKDAY($A144)=5</formula>
    </cfRule>
    <cfRule type="expression" dxfId="83722" priority="12305" stopIfTrue="1">
      <formula>WEEKDAY($A144)=6</formula>
    </cfRule>
    <cfRule type="expression" dxfId="83721" priority="12306" stopIfTrue="1">
      <formula>WEEKDAY($A144)=7</formula>
    </cfRule>
  </conditionalFormatting>
  <conditionalFormatting sqref="I144:I147">
    <cfRule type="expression" dxfId="83720" priority="12293" stopIfTrue="1">
      <formula>WEEKDAY($A144)=1</formula>
    </cfRule>
    <cfRule type="expression" dxfId="83719" priority="12294" stopIfTrue="1">
      <formula>WEEKDAY($A144)=2</formula>
    </cfRule>
    <cfRule type="expression" dxfId="83718" priority="12295" stopIfTrue="1">
      <formula>WEEKDAY($A144)=3</formula>
    </cfRule>
    <cfRule type="expression" dxfId="83717" priority="12296" stopIfTrue="1">
      <formula>WEEKDAY($A144)=4</formula>
    </cfRule>
    <cfRule type="expression" dxfId="83716" priority="12297" stopIfTrue="1">
      <formula>WEEKDAY($A144)=5</formula>
    </cfRule>
    <cfRule type="expression" dxfId="83715" priority="12298" stopIfTrue="1">
      <formula>WEEKDAY($A144)=6</formula>
    </cfRule>
    <cfRule type="expression" dxfId="83714" priority="12299" stopIfTrue="1">
      <formula>WEEKDAY($A144)=7</formula>
    </cfRule>
  </conditionalFormatting>
  <conditionalFormatting sqref="I144:I147">
    <cfRule type="expression" dxfId="83713" priority="12286" stopIfTrue="1">
      <formula>WEEKDAY($A144)=1</formula>
    </cfRule>
    <cfRule type="expression" dxfId="83712" priority="12287" stopIfTrue="1">
      <formula>WEEKDAY($A144)=2</formula>
    </cfRule>
    <cfRule type="expression" dxfId="83711" priority="12288" stopIfTrue="1">
      <formula>WEEKDAY($A144)=3</formula>
    </cfRule>
    <cfRule type="expression" dxfId="83710" priority="12289" stopIfTrue="1">
      <formula>WEEKDAY($A144)=4</formula>
    </cfRule>
    <cfRule type="expression" dxfId="83709" priority="12290" stopIfTrue="1">
      <formula>WEEKDAY($A144)=5</formula>
    </cfRule>
    <cfRule type="expression" dxfId="83708" priority="12291" stopIfTrue="1">
      <formula>WEEKDAY($A144)=6</formula>
    </cfRule>
    <cfRule type="expression" dxfId="83707" priority="12292" stopIfTrue="1">
      <formula>WEEKDAY($A144)=7</formula>
    </cfRule>
  </conditionalFormatting>
  <conditionalFormatting sqref="I144:I147">
    <cfRule type="expression" dxfId="83706" priority="12279" stopIfTrue="1">
      <formula>WEEKDAY($A144)=1</formula>
    </cfRule>
    <cfRule type="expression" dxfId="83705" priority="12280" stopIfTrue="1">
      <formula>WEEKDAY($A144)=2</formula>
    </cfRule>
    <cfRule type="expression" dxfId="83704" priority="12281" stopIfTrue="1">
      <formula>WEEKDAY($A144)=3</formula>
    </cfRule>
    <cfRule type="expression" dxfId="83703" priority="12282" stopIfTrue="1">
      <formula>WEEKDAY($A144)=4</formula>
    </cfRule>
    <cfRule type="expression" dxfId="83702" priority="12283" stopIfTrue="1">
      <formula>WEEKDAY($A144)=5</formula>
    </cfRule>
    <cfRule type="expression" dxfId="83701" priority="12284" stopIfTrue="1">
      <formula>WEEKDAY($A144)=6</formula>
    </cfRule>
    <cfRule type="expression" dxfId="83700" priority="12285" stopIfTrue="1">
      <formula>WEEKDAY($A144)=7</formula>
    </cfRule>
  </conditionalFormatting>
  <conditionalFormatting sqref="A144:A147">
    <cfRule type="expression" dxfId="83699" priority="12272" stopIfTrue="1">
      <formula>WEEKDAY($A144)=1</formula>
    </cfRule>
    <cfRule type="expression" dxfId="83698" priority="12273" stopIfTrue="1">
      <formula>WEEKDAY($A144)=2</formula>
    </cfRule>
    <cfRule type="expression" dxfId="83697" priority="12274" stopIfTrue="1">
      <formula>WEEKDAY($A144)=3</formula>
    </cfRule>
    <cfRule type="expression" dxfId="83696" priority="12275" stopIfTrue="1">
      <formula>WEEKDAY($A144)=4</formula>
    </cfRule>
    <cfRule type="expression" dxfId="83695" priority="12276" stopIfTrue="1">
      <formula>WEEKDAY($A144)=5</formula>
    </cfRule>
    <cfRule type="expression" dxfId="83694" priority="12277" stopIfTrue="1">
      <formula>WEEKDAY($A144)=6</formula>
    </cfRule>
    <cfRule type="expression" dxfId="83693" priority="12278" stopIfTrue="1">
      <formula>WEEKDAY($A144)=7</formula>
    </cfRule>
  </conditionalFormatting>
  <conditionalFormatting sqref="F144">
    <cfRule type="expression" dxfId="83692" priority="12265" stopIfTrue="1">
      <formula>WEEKDAY($A144)=1</formula>
    </cfRule>
    <cfRule type="expression" dxfId="83691" priority="12266" stopIfTrue="1">
      <formula>WEEKDAY($A144)=2</formula>
    </cfRule>
    <cfRule type="expression" dxfId="83690" priority="12267" stopIfTrue="1">
      <formula>WEEKDAY($A144)=3</formula>
    </cfRule>
    <cfRule type="expression" dxfId="83689" priority="12268" stopIfTrue="1">
      <formula>WEEKDAY($A144)=4</formula>
    </cfRule>
    <cfRule type="expression" dxfId="83688" priority="12269" stopIfTrue="1">
      <formula>WEEKDAY($A144)=5</formula>
    </cfRule>
    <cfRule type="expression" dxfId="83687" priority="12270" stopIfTrue="1">
      <formula>WEEKDAY($A144)=6</formula>
    </cfRule>
    <cfRule type="expression" dxfId="83686" priority="12271" stopIfTrue="1">
      <formula>WEEKDAY($A144)=7</formula>
    </cfRule>
  </conditionalFormatting>
  <conditionalFormatting sqref="I144:I147">
    <cfRule type="expression" dxfId="83685" priority="12258" stopIfTrue="1">
      <formula>WEEKDAY($A144)=1</formula>
    </cfRule>
    <cfRule type="expression" dxfId="83684" priority="12259" stopIfTrue="1">
      <formula>WEEKDAY($A144)=2</formula>
    </cfRule>
    <cfRule type="expression" dxfId="83683" priority="12260" stopIfTrue="1">
      <formula>WEEKDAY($A144)=3</formula>
    </cfRule>
    <cfRule type="expression" dxfId="83682" priority="12261" stopIfTrue="1">
      <formula>WEEKDAY($A144)=4</formula>
    </cfRule>
    <cfRule type="expression" dxfId="83681" priority="12262" stopIfTrue="1">
      <formula>WEEKDAY($A144)=5</formula>
    </cfRule>
    <cfRule type="expression" dxfId="83680" priority="12263" stopIfTrue="1">
      <formula>WEEKDAY($A144)=6</formula>
    </cfRule>
    <cfRule type="expression" dxfId="83679" priority="12264" stopIfTrue="1">
      <formula>WEEKDAY($A144)=7</formula>
    </cfRule>
  </conditionalFormatting>
  <conditionalFormatting sqref="A144:A147">
    <cfRule type="expression" dxfId="83678" priority="12251" stopIfTrue="1">
      <formula>WEEKDAY($A144)=1</formula>
    </cfRule>
    <cfRule type="expression" dxfId="83677" priority="12252" stopIfTrue="1">
      <formula>WEEKDAY($A144)=2</formula>
    </cfRule>
    <cfRule type="expression" dxfId="83676" priority="12253" stopIfTrue="1">
      <formula>WEEKDAY($A144)=3</formula>
    </cfRule>
    <cfRule type="expression" dxfId="83675" priority="12254" stopIfTrue="1">
      <formula>WEEKDAY($A144)=4</formula>
    </cfRule>
    <cfRule type="expression" dxfId="83674" priority="12255" stopIfTrue="1">
      <formula>WEEKDAY($A144)=5</formula>
    </cfRule>
    <cfRule type="expression" dxfId="83673" priority="12256" stopIfTrue="1">
      <formula>WEEKDAY($A144)=6</formula>
    </cfRule>
    <cfRule type="expression" dxfId="83672" priority="12257" stopIfTrue="1">
      <formula>WEEKDAY($A144)=7</formula>
    </cfRule>
  </conditionalFormatting>
  <conditionalFormatting sqref="I144:I147">
    <cfRule type="expression" dxfId="83671" priority="12244" stopIfTrue="1">
      <formula>WEEKDAY($A144)=1</formula>
    </cfRule>
    <cfRule type="expression" dxfId="83670" priority="12245" stopIfTrue="1">
      <formula>WEEKDAY($A144)=2</formula>
    </cfRule>
    <cfRule type="expression" dxfId="83669" priority="12246" stopIfTrue="1">
      <formula>WEEKDAY($A144)=3</formula>
    </cfRule>
    <cfRule type="expression" dxfId="83668" priority="12247" stopIfTrue="1">
      <formula>WEEKDAY($A144)=4</formula>
    </cfRule>
    <cfRule type="expression" dxfId="83667" priority="12248" stopIfTrue="1">
      <formula>WEEKDAY($A144)=5</formula>
    </cfRule>
    <cfRule type="expression" dxfId="83666" priority="12249" stopIfTrue="1">
      <formula>WEEKDAY($A144)=6</formula>
    </cfRule>
    <cfRule type="expression" dxfId="83665" priority="12250" stopIfTrue="1">
      <formula>WEEKDAY($A144)=7</formula>
    </cfRule>
  </conditionalFormatting>
  <conditionalFormatting sqref="A144:A147">
    <cfRule type="expression" dxfId="83664" priority="12237" stopIfTrue="1">
      <formula>WEEKDAY($A144)=1</formula>
    </cfRule>
    <cfRule type="expression" dxfId="83663" priority="12238" stopIfTrue="1">
      <formula>WEEKDAY($A144)=2</formula>
    </cfRule>
    <cfRule type="expression" dxfId="83662" priority="12239" stopIfTrue="1">
      <formula>WEEKDAY($A144)=3</formula>
    </cfRule>
    <cfRule type="expression" dxfId="83661" priority="12240" stopIfTrue="1">
      <formula>WEEKDAY($A144)=4</formula>
    </cfRule>
    <cfRule type="expression" dxfId="83660" priority="12241" stopIfTrue="1">
      <formula>WEEKDAY($A144)=5</formula>
    </cfRule>
    <cfRule type="expression" dxfId="83659" priority="12242" stopIfTrue="1">
      <formula>WEEKDAY($A144)=6</formula>
    </cfRule>
    <cfRule type="expression" dxfId="83658" priority="12243" stopIfTrue="1">
      <formula>WEEKDAY($A144)=7</formula>
    </cfRule>
  </conditionalFormatting>
  <conditionalFormatting sqref="I144:I147">
    <cfRule type="expression" dxfId="83657" priority="12230" stopIfTrue="1">
      <formula>WEEKDAY($A144)=1</formula>
    </cfRule>
    <cfRule type="expression" dxfId="83656" priority="12231" stopIfTrue="1">
      <formula>WEEKDAY($A144)=2</formula>
    </cfRule>
    <cfRule type="expression" dxfId="83655" priority="12232" stopIfTrue="1">
      <formula>WEEKDAY($A144)=3</formula>
    </cfRule>
    <cfRule type="expression" dxfId="83654" priority="12233" stopIfTrue="1">
      <formula>WEEKDAY($A144)=4</formula>
    </cfRule>
    <cfRule type="expression" dxfId="83653" priority="12234" stopIfTrue="1">
      <formula>WEEKDAY($A144)=5</formula>
    </cfRule>
    <cfRule type="expression" dxfId="83652" priority="12235" stopIfTrue="1">
      <formula>WEEKDAY($A144)=6</formula>
    </cfRule>
    <cfRule type="expression" dxfId="83651" priority="12236" stopIfTrue="1">
      <formula>WEEKDAY($A144)=7</formula>
    </cfRule>
  </conditionalFormatting>
  <conditionalFormatting sqref="A144:A147">
    <cfRule type="expression" dxfId="83650" priority="12223" stopIfTrue="1">
      <formula>WEEKDAY($A144)=1</formula>
    </cfRule>
    <cfRule type="expression" dxfId="83649" priority="12224" stopIfTrue="1">
      <formula>WEEKDAY($A144)=2</formula>
    </cfRule>
    <cfRule type="expression" dxfId="83648" priority="12225" stopIfTrue="1">
      <formula>WEEKDAY($A144)=3</formula>
    </cfRule>
    <cfRule type="expression" dxfId="83647" priority="12226" stopIfTrue="1">
      <formula>WEEKDAY($A144)=4</formula>
    </cfRule>
    <cfRule type="expression" dxfId="83646" priority="12227" stopIfTrue="1">
      <formula>WEEKDAY($A144)=5</formula>
    </cfRule>
    <cfRule type="expression" dxfId="83645" priority="12228" stopIfTrue="1">
      <formula>WEEKDAY($A144)=6</formula>
    </cfRule>
    <cfRule type="expression" dxfId="83644" priority="12229" stopIfTrue="1">
      <formula>WEEKDAY($A144)=7</formula>
    </cfRule>
  </conditionalFormatting>
  <conditionalFormatting sqref="I144:I147">
    <cfRule type="expression" dxfId="83643" priority="12216" stopIfTrue="1">
      <formula>WEEKDAY($A144)=1</formula>
    </cfRule>
    <cfRule type="expression" dxfId="83642" priority="12217" stopIfTrue="1">
      <formula>WEEKDAY($A144)=2</formula>
    </cfRule>
    <cfRule type="expression" dxfId="83641" priority="12218" stopIfTrue="1">
      <formula>WEEKDAY($A144)=3</formula>
    </cfRule>
    <cfRule type="expression" dxfId="83640" priority="12219" stopIfTrue="1">
      <formula>WEEKDAY($A144)=4</formula>
    </cfRule>
    <cfRule type="expression" dxfId="83639" priority="12220" stopIfTrue="1">
      <formula>WEEKDAY($A144)=5</formula>
    </cfRule>
    <cfRule type="expression" dxfId="83638" priority="12221" stopIfTrue="1">
      <formula>WEEKDAY($A144)=6</formula>
    </cfRule>
    <cfRule type="expression" dxfId="83637" priority="12222" stopIfTrue="1">
      <formula>WEEKDAY($A144)=7</formula>
    </cfRule>
  </conditionalFormatting>
  <conditionalFormatting sqref="A144:A147">
    <cfRule type="expression" dxfId="83636" priority="12209" stopIfTrue="1">
      <formula>WEEKDAY($A144)=1</formula>
    </cfRule>
    <cfRule type="expression" dxfId="83635" priority="12210" stopIfTrue="1">
      <formula>WEEKDAY($A144)=2</formula>
    </cfRule>
    <cfRule type="expression" dxfId="83634" priority="12211" stopIfTrue="1">
      <formula>WEEKDAY($A144)=3</formula>
    </cfRule>
    <cfRule type="expression" dxfId="83633" priority="12212" stopIfTrue="1">
      <formula>WEEKDAY($A144)=4</formula>
    </cfRule>
    <cfRule type="expression" dxfId="83632" priority="12213" stopIfTrue="1">
      <formula>WEEKDAY($A144)=5</formula>
    </cfRule>
    <cfRule type="expression" dxfId="83631" priority="12214" stopIfTrue="1">
      <formula>WEEKDAY($A144)=6</formula>
    </cfRule>
    <cfRule type="expression" dxfId="83630" priority="12215" stopIfTrue="1">
      <formula>WEEKDAY($A144)=7</formula>
    </cfRule>
  </conditionalFormatting>
  <conditionalFormatting sqref="I144:I147">
    <cfRule type="expression" dxfId="83629" priority="12202" stopIfTrue="1">
      <formula>WEEKDAY($A144)=1</formula>
    </cfRule>
    <cfRule type="expression" dxfId="83628" priority="12203" stopIfTrue="1">
      <formula>WEEKDAY($A144)=2</formula>
    </cfRule>
    <cfRule type="expression" dxfId="83627" priority="12204" stopIfTrue="1">
      <formula>WEEKDAY($A144)=3</formula>
    </cfRule>
    <cfRule type="expression" dxfId="83626" priority="12205" stopIfTrue="1">
      <formula>WEEKDAY($A144)=4</formula>
    </cfRule>
    <cfRule type="expression" dxfId="83625" priority="12206" stopIfTrue="1">
      <formula>WEEKDAY($A144)=5</formula>
    </cfRule>
    <cfRule type="expression" dxfId="83624" priority="12207" stopIfTrue="1">
      <formula>WEEKDAY($A144)=6</formula>
    </cfRule>
    <cfRule type="expression" dxfId="83623" priority="12208" stopIfTrue="1">
      <formula>WEEKDAY($A144)=7</formula>
    </cfRule>
  </conditionalFormatting>
  <conditionalFormatting sqref="A144:A147">
    <cfRule type="expression" dxfId="83622" priority="12195" stopIfTrue="1">
      <formula>WEEKDAY($A144)=1</formula>
    </cfRule>
    <cfRule type="expression" dxfId="83621" priority="12196" stopIfTrue="1">
      <formula>WEEKDAY($A144)=2</formula>
    </cfRule>
    <cfRule type="expression" dxfId="83620" priority="12197" stopIfTrue="1">
      <formula>WEEKDAY($A144)=3</formula>
    </cfRule>
    <cfRule type="expression" dxfId="83619" priority="12198" stopIfTrue="1">
      <formula>WEEKDAY($A144)=4</formula>
    </cfRule>
    <cfRule type="expression" dxfId="83618" priority="12199" stopIfTrue="1">
      <formula>WEEKDAY($A144)=5</formula>
    </cfRule>
    <cfRule type="expression" dxfId="83617" priority="12200" stopIfTrue="1">
      <formula>WEEKDAY($A144)=6</formula>
    </cfRule>
    <cfRule type="expression" dxfId="83616" priority="12201" stopIfTrue="1">
      <formula>WEEKDAY($A144)=7</formula>
    </cfRule>
  </conditionalFormatting>
  <conditionalFormatting sqref="I144:I147">
    <cfRule type="expression" dxfId="83615" priority="12188" stopIfTrue="1">
      <formula>WEEKDAY($A144)=1</formula>
    </cfRule>
    <cfRule type="expression" dxfId="83614" priority="12189" stopIfTrue="1">
      <formula>WEEKDAY($A144)=2</formula>
    </cfRule>
    <cfRule type="expression" dxfId="83613" priority="12190" stopIfTrue="1">
      <formula>WEEKDAY($A144)=3</formula>
    </cfRule>
    <cfRule type="expression" dxfId="83612" priority="12191" stopIfTrue="1">
      <formula>WEEKDAY($A144)=4</formula>
    </cfRule>
    <cfRule type="expression" dxfId="83611" priority="12192" stopIfTrue="1">
      <formula>WEEKDAY($A144)=5</formula>
    </cfRule>
    <cfRule type="expression" dxfId="83610" priority="12193" stopIfTrue="1">
      <formula>WEEKDAY($A144)=6</formula>
    </cfRule>
    <cfRule type="expression" dxfId="83609" priority="12194" stopIfTrue="1">
      <formula>WEEKDAY($A144)=7</formula>
    </cfRule>
  </conditionalFormatting>
  <conditionalFormatting sqref="A144:A147">
    <cfRule type="expression" dxfId="83608" priority="12181" stopIfTrue="1">
      <formula>WEEKDAY($A144)=1</formula>
    </cfRule>
    <cfRule type="expression" dxfId="83607" priority="12182" stopIfTrue="1">
      <formula>WEEKDAY($A144)=2</formula>
    </cfRule>
    <cfRule type="expression" dxfId="83606" priority="12183" stopIfTrue="1">
      <formula>WEEKDAY($A144)=3</formula>
    </cfRule>
    <cfRule type="expression" dxfId="83605" priority="12184" stopIfTrue="1">
      <formula>WEEKDAY($A144)=4</formula>
    </cfRule>
    <cfRule type="expression" dxfId="83604" priority="12185" stopIfTrue="1">
      <formula>WEEKDAY($A144)=5</formula>
    </cfRule>
    <cfRule type="expression" dxfId="83603" priority="12186" stopIfTrue="1">
      <formula>WEEKDAY($A144)=6</formula>
    </cfRule>
    <cfRule type="expression" dxfId="83602" priority="12187" stopIfTrue="1">
      <formula>WEEKDAY($A144)=7</formula>
    </cfRule>
  </conditionalFormatting>
  <conditionalFormatting sqref="I144:I147">
    <cfRule type="expression" dxfId="83601" priority="12174" stopIfTrue="1">
      <formula>WEEKDAY($A144)=1</formula>
    </cfRule>
    <cfRule type="expression" dxfId="83600" priority="12175" stopIfTrue="1">
      <formula>WEEKDAY($A144)=2</formula>
    </cfRule>
    <cfRule type="expression" dxfId="83599" priority="12176" stopIfTrue="1">
      <formula>WEEKDAY($A144)=3</formula>
    </cfRule>
    <cfRule type="expression" dxfId="83598" priority="12177" stopIfTrue="1">
      <formula>WEEKDAY($A144)=4</formula>
    </cfRule>
    <cfRule type="expression" dxfId="83597" priority="12178" stopIfTrue="1">
      <formula>WEEKDAY($A144)=5</formula>
    </cfRule>
    <cfRule type="expression" dxfId="83596" priority="12179" stopIfTrue="1">
      <formula>WEEKDAY($A144)=6</formula>
    </cfRule>
    <cfRule type="expression" dxfId="83595" priority="12180" stopIfTrue="1">
      <formula>WEEKDAY($A144)=7</formula>
    </cfRule>
  </conditionalFormatting>
  <conditionalFormatting sqref="I145:I147">
    <cfRule type="expression" dxfId="83594" priority="12167" stopIfTrue="1">
      <formula>WEEKDAY($A145)=1</formula>
    </cfRule>
    <cfRule type="expression" dxfId="83593" priority="12168" stopIfTrue="1">
      <formula>WEEKDAY($A145)=2</formula>
    </cfRule>
    <cfRule type="expression" dxfId="83592" priority="12169" stopIfTrue="1">
      <formula>WEEKDAY($A145)=3</formula>
    </cfRule>
    <cfRule type="expression" dxfId="83591" priority="12170" stopIfTrue="1">
      <formula>WEEKDAY($A145)=4</formula>
    </cfRule>
    <cfRule type="expression" dxfId="83590" priority="12171" stopIfTrue="1">
      <formula>WEEKDAY($A145)=5</formula>
    </cfRule>
    <cfRule type="expression" dxfId="83589" priority="12172" stopIfTrue="1">
      <formula>WEEKDAY($A145)=6</formula>
    </cfRule>
    <cfRule type="expression" dxfId="83588" priority="12173" stopIfTrue="1">
      <formula>WEEKDAY($A145)=7</formula>
    </cfRule>
  </conditionalFormatting>
  <conditionalFormatting sqref="I145:I147">
    <cfRule type="expression" dxfId="83587" priority="12160" stopIfTrue="1">
      <formula>WEEKDAY($A145)=1</formula>
    </cfRule>
    <cfRule type="expression" dxfId="83586" priority="12161" stopIfTrue="1">
      <formula>WEEKDAY($A145)=2</formula>
    </cfRule>
    <cfRule type="expression" dxfId="83585" priority="12162" stopIfTrue="1">
      <formula>WEEKDAY($A145)=3</formula>
    </cfRule>
    <cfRule type="expression" dxfId="83584" priority="12163" stopIfTrue="1">
      <formula>WEEKDAY($A145)=4</formula>
    </cfRule>
    <cfRule type="expression" dxfId="83583" priority="12164" stopIfTrue="1">
      <formula>WEEKDAY($A145)=5</formula>
    </cfRule>
    <cfRule type="expression" dxfId="83582" priority="12165" stopIfTrue="1">
      <formula>WEEKDAY($A145)=6</formula>
    </cfRule>
    <cfRule type="expression" dxfId="83581" priority="12166" stopIfTrue="1">
      <formula>WEEKDAY($A145)=7</formula>
    </cfRule>
  </conditionalFormatting>
  <conditionalFormatting sqref="I145:I147">
    <cfRule type="expression" dxfId="83580" priority="12153" stopIfTrue="1">
      <formula>WEEKDAY($A145)=1</formula>
    </cfRule>
    <cfRule type="expression" dxfId="83579" priority="12154" stopIfTrue="1">
      <formula>WEEKDAY($A145)=2</formula>
    </cfRule>
    <cfRule type="expression" dxfId="83578" priority="12155" stopIfTrue="1">
      <formula>WEEKDAY($A145)=3</formula>
    </cfRule>
    <cfRule type="expression" dxfId="83577" priority="12156" stopIfTrue="1">
      <formula>WEEKDAY($A145)=4</formula>
    </cfRule>
    <cfRule type="expression" dxfId="83576" priority="12157" stopIfTrue="1">
      <formula>WEEKDAY($A145)=5</formula>
    </cfRule>
    <cfRule type="expression" dxfId="83575" priority="12158" stopIfTrue="1">
      <formula>WEEKDAY($A145)=6</formula>
    </cfRule>
    <cfRule type="expression" dxfId="83574" priority="12159" stopIfTrue="1">
      <formula>WEEKDAY($A145)=7</formula>
    </cfRule>
  </conditionalFormatting>
  <conditionalFormatting sqref="I145:I147">
    <cfRule type="expression" dxfId="83573" priority="12146" stopIfTrue="1">
      <formula>WEEKDAY($A145)=1</formula>
    </cfRule>
    <cfRule type="expression" dxfId="83572" priority="12147" stopIfTrue="1">
      <formula>WEEKDAY($A145)=2</formula>
    </cfRule>
    <cfRule type="expression" dxfId="83571" priority="12148" stopIfTrue="1">
      <formula>WEEKDAY($A145)=3</formula>
    </cfRule>
    <cfRule type="expression" dxfId="83570" priority="12149" stopIfTrue="1">
      <formula>WEEKDAY($A145)=4</formula>
    </cfRule>
    <cfRule type="expression" dxfId="83569" priority="12150" stopIfTrue="1">
      <formula>WEEKDAY($A145)=5</formula>
    </cfRule>
    <cfRule type="expression" dxfId="83568" priority="12151" stopIfTrue="1">
      <formula>WEEKDAY($A145)=6</formula>
    </cfRule>
    <cfRule type="expression" dxfId="83567" priority="12152" stopIfTrue="1">
      <formula>WEEKDAY($A145)=7</formula>
    </cfRule>
  </conditionalFormatting>
  <conditionalFormatting sqref="I145:I147">
    <cfRule type="expression" dxfId="83566" priority="12139" stopIfTrue="1">
      <formula>WEEKDAY($A145)=1</formula>
    </cfRule>
    <cfRule type="expression" dxfId="83565" priority="12140" stopIfTrue="1">
      <formula>WEEKDAY($A145)=2</formula>
    </cfRule>
    <cfRule type="expression" dxfId="83564" priority="12141" stopIfTrue="1">
      <formula>WEEKDAY($A145)=3</formula>
    </cfRule>
    <cfRule type="expression" dxfId="83563" priority="12142" stopIfTrue="1">
      <formula>WEEKDAY($A145)=4</formula>
    </cfRule>
    <cfRule type="expression" dxfId="83562" priority="12143" stopIfTrue="1">
      <formula>WEEKDAY($A145)=5</formula>
    </cfRule>
    <cfRule type="expression" dxfId="83561" priority="12144" stopIfTrue="1">
      <formula>WEEKDAY($A145)=6</formula>
    </cfRule>
    <cfRule type="expression" dxfId="83560" priority="12145" stopIfTrue="1">
      <formula>WEEKDAY($A145)=7</formula>
    </cfRule>
  </conditionalFormatting>
  <conditionalFormatting sqref="I145:I147">
    <cfRule type="expression" dxfId="83559" priority="12132" stopIfTrue="1">
      <formula>WEEKDAY($A145)=1</formula>
    </cfRule>
    <cfRule type="expression" dxfId="83558" priority="12133" stopIfTrue="1">
      <formula>WEEKDAY($A145)=2</formula>
    </cfRule>
    <cfRule type="expression" dxfId="83557" priority="12134" stopIfTrue="1">
      <formula>WEEKDAY($A145)=3</formula>
    </cfRule>
    <cfRule type="expression" dxfId="83556" priority="12135" stopIfTrue="1">
      <formula>WEEKDAY($A145)=4</formula>
    </cfRule>
    <cfRule type="expression" dxfId="83555" priority="12136" stopIfTrue="1">
      <formula>WEEKDAY($A145)=5</formula>
    </cfRule>
    <cfRule type="expression" dxfId="83554" priority="12137" stopIfTrue="1">
      <formula>WEEKDAY($A145)=6</formula>
    </cfRule>
    <cfRule type="expression" dxfId="83553" priority="12138" stopIfTrue="1">
      <formula>WEEKDAY($A145)=7</formula>
    </cfRule>
  </conditionalFormatting>
  <conditionalFormatting sqref="I145:I147">
    <cfRule type="expression" dxfId="83552" priority="12125" stopIfTrue="1">
      <formula>WEEKDAY($A145)=1</formula>
    </cfRule>
    <cfRule type="expression" dxfId="83551" priority="12126" stopIfTrue="1">
      <formula>WEEKDAY($A145)=2</formula>
    </cfRule>
    <cfRule type="expression" dxfId="83550" priority="12127" stopIfTrue="1">
      <formula>WEEKDAY($A145)=3</formula>
    </cfRule>
    <cfRule type="expression" dxfId="83549" priority="12128" stopIfTrue="1">
      <formula>WEEKDAY($A145)=4</formula>
    </cfRule>
    <cfRule type="expression" dxfId="83548" priority="12129" stopIfTrue="1">
      <formula>WEEKDAY($A145)=5</formula>
    </cfRule>
    <cfRule type="expression" dxfId="83547" priority="12130" stopIfTrue="1">
      <formula>WEEKDAY($A145)=6</formula>
    </cfRule>
    <cfRule type="expression" dxfId="83546" priority="12131" stopIfTrue="1">
      <formula>WEEKDAY($A145)=7</formula>
    </cfRule>
  </conditionalFormatting>
  <conditionalFormatting sqref="I145:I147">
    <cfRule type="expression" dxfId="83545" priority="12118" stopIfTrue="1">
      <formula>WEEKDAY($A145)=1</formula>
    </cfRule>
    <cfRule type="expression" dxfId="83544" priority="12119" stopIfTrue="1">
      <formula>WEEKDAY($A145)=2</formula>
    </cfRule>
    <cfRule type="expression" dxfId="83543" priority="12120" stopIfTrue="1">
      <formula>WEEKDAY($A145)=3</formula>
    </cfRule>
    <cfRule type="expression" dxfId="83542" priority="12121" stopIfTrue="1">
      <formula>WEEKDAY($A145)=4</formula>
    </cfRule>
    <cfRule type="expression" dxfId="83541" priority="12122" stopIfTrue="1">
      <formula>WEEKDAY($A145)=5</formula>
    </cfRule>
    <cfRule type="expression" dxfId="83540" priority="12123" stopIfTrue="1">
      <formula>WEEKDAY($A145)=6</formula>
    </cfRule>
    <cfRule type="expression" dxfId="83539" priority="12124" stopIfTrue="1">
      <formula>WEEKDAY($A145)=7</formula>
    </cfRule>
  </conditionalFormatting>
  <conditionalFormatting sqref="I145:I147">
    <cfRule type="expression" dxfId="83538" priority="12111" stopIfTrue="1">
      <formula>WEEKDAY($A145)=1</formula>
    </cfRule>
    <cfRule type="expression" dxfId="83537" priority="12112" stopIfTrue="1">
      <formula>WEEKDAY($A145)=2</formula>
    </cfRule>
    <cfRule type="expression" dxfId="83536" priority="12113" stopIfTrue="1">
      <formula>WEEKDAY($A145)=3</formula>
    </cfRule>
    <cfRule type="expression" dxfId="83535" priority="12114" stopIfTrue="1">
      <formula>WEEKDAY($A145)=4</formula>
    </cfRule>
    <cfRule type="expression" dxfId="83534" priority="12115" stopIfTrue="1">
      <formula>WEEKDAY($A145)=5</formula>
    </cfRule>
    <cfRule type="expression" dxfId="83533" priority="12116" stopIfTrue="1">
      <formula>WEEKDAY($A145)=6</formula>
    </cfRule>
    <cfRule type="expression" dxfId="83532" priority="12117" stopIfTrue="1">
      <formula>WEEKDAY($A145)=7</formula>
    </cfRule>
  </conditionalFormatting>
  <conditionalFormatting sqref="I145:I147">
    <cfRule type="expression" dxfId="83531" priority="12104" stopIfTrue="1">
      <formula>WEEKDAY($A145)=1</formula>
    </cfRule>
    <cfRule type="expression" dxfId="83530" priority="12105" stopIfTrue="1">
      <formula>WEEKDAY($A145)=2</formula>
    </cfRule>
    <cfRule type="expression" dxfId="83529" priority="12106" stopIfTrue="1">
      <formula>WEEKDAY($A145)=3</formula>
    </cfRule>
    <cfRule type="expression" dxfId="83528" priority="12107" stopIfTrue="1">
      <formula>WEEKDAY($A145)=4</formula>
    </cfRule>
    <cfRule type="expression" dxfId="83527" priority="12108" stopIfTrue="1">
      <formula>WEEKDAY($A145)=5</formula>
    </cfRule>
    <cfRule type="expression" dxfId="83526" priority="12109" stopIfTrue="1">
      <formula>WEEKDAY($A145)=6</formula>
    </cfRule>
    <cfRule type="expression" dxfId="83525" priority="12110" stopIfTrue="1">
      <formula>WEEKDAY($A145)=7</formula>
    </cfRule>
  </conditionalFormatting>
  <conditionalFormatting sqref="I145:I147">
    <cfRule type="expression" dxfId="83524" priority="12097" stopIfTrue="1">
      <formula>WEEKDAY($A145)=1</formula>
    </cfRule>
    <cfRule type="expression" dxfId="83523" priority="12098" stopIfTrue="1">
      <formula>WEEKDAY($A145)=2</formula>
    </cfRule>
    <cfRule type="expression" dxfId="83522" priority="12099" stopIfTrue="1">
      <formula>WEEKDAY($A145)=3</formula>
    </cfRule>
    <cfRule type="expression" dxfId="83521" priority="12100" stopIfTrue="1">
      <formula>WEEKDAY($A145)=4</formula>
    </cfRule>
    <cfRule type="expression" dxfId="83520" priority="12101" stopIfTrue="1">
      <formula>WEEKDAY($A145)=5</formula>
    </cfRule>
    <cfRule type="expression" dxfId="83519" priority="12102" stopIfTrue="1">
      <formula>WEEKDAY($A145)=6</formula>
    </cfRule>
    <cfRule type="expression" dxfId="83518" priority="12103" stopIfTrue="1">
      <formula>WEEKDAY($A145)=7</formula>
    </cfRule>
  </conditionalFormatting>
  <conditionalFormatting sqref="I145:I147">
    <cfRule type="expression" dxfId="83517" priority="12090" stopIfTrue="1">
      <formula>WEEKDAY($A145)=1</formula>
    </cfRule>
    <cfRule type="expression" dxfId="83516" priority="12091" stopIfTrue="1">
      <formula>WEEKDAY($A145)=2</formula>
    </cfRule>
    <cfRule type="expression" dxfId="83515" priority="12092" stopIfTrue="1">
      <formula>WEEKDAY($A145)=3</formula>
    </cfRule>
    <cfRule type="expression" dxfId="83514" priority="12093" stopIfTrue="1">
      <formula>WEEKDAY($A145)=4</formula>
    </cfRule>
    <cfRule type="expression" dxfId="83513" priority="12094" stopIfTrue="1">
      <formula>WEEKDAY($A145)=5</formula>
    </cfRule>
    <cfRule type="expression" dxfId="83512" priority="12095" stopIfTrue="1">
      <formula>WEEKDAY($A145)=6</formula>
    </cfRule>
    <cfRule type="expression" dxfId="83511" priority="12096" stopIfTrue="1">
      <formula>WEEKDAY($A145)=7</formula>
    </cfRule>
  </conditionalFormatting>
  <conditionalFormatting sqref="I145:I147">
    <cfRule type="expression" dxfId="83510" priority="12083" stopIfTrue="1">
      <formula>WEEKDAY($A145)=1</formula>
    </cfRule>
    <cfRule type="expression" dxfId="83509" priority="12084" stopIfTrue="1">
      <formula>WEEKDAY($A145)=2</formula>
    </cfRule>
    <cfRule type="expression" dxfId="83508" priority="12085" stopIfTrue="1">
      <formula>WEEKDAY($A145)=3</formula>
    </cfRule>
    <cfRule type="expression" dxfId="83507" priority="12086" stopIfTrue="1">
      <formula>WEEKDAY($A145)=4</formula>
    </cfRule>
    <cfRule type="expression" dxfId="83506" priority="12087" stopIfTrue="1">
      <formula>WEEKDAY($A145)=5</formula>
    </cfRule>
    <cfRule type="expression" dxfId="83505" priority="12088" stopIfTrue="1">
      <formula>WEEKDAY($A145)=6</formula>
    </cfRule>
    <cfRule type="expression" dxfId="83504" priority="12089" stopIfTrue="1">
      <formula>WEEKDAY($A145)=7</formula>
    </cfRule>
  </conditionalFormatting>
  <conditionalFormatting sqref="I145:I147">
    <cfRule type="expression" dxfId="83503" priority="12076" stopIfTrue="1">
      <formula>WEEKDAY($A145)=1</formula>
    </cfRule>
    <cfRule type="expression" dxfId="83502" priority="12077" stopIfTrue="1">
      <formula>WEEKDAY($A145)=2</formula>
    </cfRule>
    <cfRule type="expression" dxfId="83501" priority="12078" stopIfTrue="1">
      <formula>WEEKDAY($A145)=3</formula>
    </cfRule>
    <cfRule type="expression" dxfId="83500" priority="12079" stopIfTrue="1">
      <formula>WEEKDAY($A145)=4</formula>
    </cfRule>
    <cfRule type="expression" dxfId="83499" priority="12080" stopIfTrue="1">
      <formula>WEEKDAY($A145)=5</formula>
    </cfRule>
    <cfRule type="expression" dxfId="83498" priority="12081" stopIfTrue="1">
      <formula>WEEKDAY($A145)=6</formula>
    </cfRule>
    <cfRule type="expression" dxfId="83497" priority="12082" stopIfTrue="1">
      <formula>WEEKDAY($A145)=7</formula>
    </cfRule>
  </conditionalFormatting>
  <conditionalFormatting sqref="I145:I147">
    <cfRule type="expression" dxfId="83496" priority="12069" stopIfTrue="1">
      <formula>WEEKDAY($A145)=1</formula>
    </cfRule>
    <cfRule type="expression" dxfId="83495" priority="12070" stopIfTrue="1">
      <formula>WEEKDAY($A145)=2</formula>
    </cfRule>
    <cfRule type="expression" dxfId="83494" priority="12071" stopIfTrue="1">
      <formula>WEEKDAY($A145)=3</formula>
    </cfRule>
    <cfRule type="expression" dxfId="83493" priority="12072" stopIfTrue="1">
      <formula>WEEKDAY($A145)=4</formula>
    </cfRule>
    <cfRule type="expression" dxfId="83492" priority="12073" stopIfTrue="1">
      <formula>WEEKDAY($A145)=5</formula>
    </cfRule>
    <cfRule type="expression" dxfId="83491" priority="12074" stopIfTrue="1">
      <formula>WEEKDAY($A145)=6</formula>
    </cfRule>
    <cfRule type="expression" dxfId="83490" priority="12075" stopIfTrue="1">
      <formula>WEEKDAY($A145)=7</formula>
    </cfRule>
  </conditionalFormatting>
  <conditionalFormatting sqref="I145:I147">
    <cfRule type="expression" dxfId="83489" priority="12062" stopIfTrue="1">
      <formula>WEEKDAY($A145)=1</formula>
    </cfRule>
    <cfRule type="expression" dxfId="83488" priority="12063" stopIfTrue="1">
      <formula>WEEKDAY($A145)=2</formula>
    </cfRule>
    <cfRule type="expression" dxfId="83487" priority="12064" stopIfTrue="1">
      <formula>WEEKDAY($A145)=3</formula>
    </cfRule>
    <cfRule type="expression" dxfId="83486" priority="12065" stopIfTrue="1">
      <formula>WEEKDAY($A145)=4</formula>
    </cfRule>
    <cfRule type="expression" dxfId="83485" priority="12066" stopIfTrue="1">
      <formula>WEEKDAY($A145)=5</formula>
    </cfRule>
    <cfRule type="expression" dxfId="83484" priority="12067" stopIfTrue="1">
      <formula>WEEKDAY($A145)=6</formula>
    </cfRule>
    <cfRule type="expression" dxfId="83483" priority="12068" stopIfTrue="1">
      <formula>WEEKDAY($A145)=7</formula>
    </cfRule>
  </conditionalFormatting>
  <conditionalFormatting sqref="I145:I147">
    <cfRule type="expression" dxfId="83482" priority="12055" stopIfTrue="1">
      <formula>WEEKDAY($A145)=1</formula>
    </cfRule>
    <cfRule type="expression" dxfId="83481" priority="12056" stopIfTrue="1">
      <formula>WEEKDAY($A145)=2</formula>
    </cfRule>
    <cfRule type="expression" dxfId="83480" priority="12057" stopIfTrue="1">
      <formula>WEEKDAY($A145)=3</formula>
    </cfRule>
    <cfRule type="expression" dxfId="83479" priority="12058" stopIfTrue="1">
      <formula>WEEKDAY($A145)=4</formula>
    </cfRule>
    <cfRule type="expression" dxfId="83478" priority="12059" stopIfTrue="1">
      <formula>WEEKDAY($A145)=5</formula>
    </cfRule>
    <cfRule type="expression" dxfId="83477" priority="12060" stopIfTrue="1">
      <formula>WEEKDAY($A145)=6</formula>
    </cfRule>
    <cfRule type="expression" dxfId="83476" priority="12061" stopIfTrue="1">
      <formula>WEEKDAY($A145)=7</formula>
    </cfRule>
  </conditionalFormatting>
  <conditionalFormatting sqref="I145:I147">
    <cfRule type="expression" dxfId="83475" priority="12048" stopIfTrue="1">
      <formula>WEEKDAY($A145)=1</formula>
    </cfRule>
    <cfRule type="expression" dxfId="83474" priority="12049" stopIfTrue="1">
      <formula>WEEKDAY($A145)=2</formula>
    </cfRule>
    <cfRule type="expression" dxfId="83473" priority="12050" stopIfTrue="1">
      <formula>WEEKDAY($A145)=3</formula>
    </cfRule>
    <cfRule type="expression" dxfId="83472" priority="12051" stopIfTrue="1">
      <formula>WEEKDAY($A145)=4</formula>
    </cfRule>
    <cfRule type="expression" dxfId="83471" priority="12052" stopIfTrue="1">
      <formula>WEEKDAY($A145)=5</formula>
    </cfRule>
    <cfRule type="expression" dxfId="83470" priority="12053" stopIfTrue="1">
      <formula>WEEKDAY($A145)=6</formula>
    </cfRule>
    <cfRule type="expression" dxfId="83469" priority="12054" stopIfTrue="1">
      <formula>WEEKDAY($A145)=7</formula>
    </cfRule>
  </conditionalFormatting>
  <conditionalFormatting sqref="I145:I147">
    <cfRule type="expression" dxfId="83468" priority="12041" stopIfTrue="1">
      <formula>WEEKDAY($A145)=1</formula>
    </cfRule>
    <cfRule type="expression" dxfId="83467" priority="12042" stopIfTrue="1">
      <formula>WEEKDAY($A145)=2</formula>
    </cfRule>
    <cfRule type="expression" dxfId="83466" priority="12043" stopIfTrue="1">
      <formula>WEEKDAY($A145)=3</formula>
    </cfRule>
    <cfRule type="expression" dxfId="83465" priority="12044" stopIfTrue="1">
      <formula>WEEKDAY($A145)=4</formula>
    </cfRule>
    <cfRule type="expression" dxfId="83464" priority="12045" stopIfTrue="1">
      <formula>WEEKDAY($A145)=5</formula>
    </cfRule>
    <cfRule type="expression" dxfId="83463" priority="12046" stopIfTrue="1">
      <formula>WEEKDAY($A145)=6</formula>
    </cfRule>
    <cfRule type="expression" dxfId="83462" priority="12047" stopIfTrue="1">
      <formula>WEEKDAY($A145)=7</formula>
    </cfRule>
  </conditionalFormatting>
  <conditionalFormatting sqref="I145:I147">
    <cfRule type="expression" dxfId="83461" priority="12034" stopIfTrue="1">
      <formula>WEEKDAY($A145)=1</formula>
    </cfRule>
    <cfRule type="expression" dxfId="83460" priority="12035" stopIfTrue="1">
      <formula>WEEKDAY($A145)=2</formula>
    </cfRule>
    <cfRule type="expression" dxfId="83459" priority="12036" stopIfTrue="1">
      <formula>WEEKDAY($A145)=3</formula>
    </cfRule>
    <cfRule type="expression" dxfId="83458" priority="12037" stopIfTrue="1">
      <formula>WEEKDAY($A145)=4</formula>
    </cfRule>
    <cfRule type="expression" dxfId="83457" priority="12038" stopIfTrue="1">
      <formula>WEEKDAY($A145)=5</formula>
    </cfRule>
    <cfRule type="expression" dxfId="83456" priority="12039" stopIfTrue="1">
      <formula>WEEKDAY($A145)=6</formula>
    </cfRule>
    <cfRule type="expression" dxfId="83455" priority="12040" stopIfTrue="1">
      <formula>WEEKDAY($A145)=7</formula>
    </cfRule>
  </conditionalFormatting>
  <conditionalFormatting sqref="I145:I147">
    <cfRule type="expression" dxfId="83454" priority="12027" stopIfTrue="1">
      <formula>WEEKDAY($A145)=1</formula>
    </cfRule>
    <cfRule type="expression" dxfId="83453" priority="12028" stopIfTrue="1">
      <formula>WEEKDAY($A145)=2</formula>
    </cfRule>
    <cfRule type="expression" dxfId="83452" priority="12029" stopIfTrue="1">
      <formula>WEEKDAY($A145)=3</formula>
    </cfRule>
    <cfRule type="expression" dxfId="83451" priority="12030" stopIfTrue="1">
      <formula>WEEKDAY($A145)=4</formula>
    </cfRule>
    <cfRule type="expression" dxfId="83450" priority="12031" stopIfTrue="1">
      <formula>WEEKDAY($A145)=5</formula>
    </cfRule>
    <cfRule type="expression" dxfId="83449" priority="12032" stopIfTrue="1">
      <formula>WEEKDAY($A145)=6</formula>
    </cfRule>
    <cfRule type="expression" dxfId="83448" priority="12033" stopIfTrue="1">
      <formula>WEEKDAY($A145)=7</formula>
    </cfRule>
  </conditionalFormatting>
  <conditionalFormatting sqref="I145:I147">
    <cfRule type="expression" dxfId="83447" priority="12020" stopIfTrue="1">
      <formula>WEEKDAY($A145)=1</formula>
    </cfRule>
    <cfRule type="expression" dxfId="83446" priority="12021" stopIfTrue="1">
      <formula>WEEKDAY($A145)=2</formula>
    </cfRule>
    <cfRule type="expression" dxfId="83445" priority="12022" stopIfTrue="1">
      <formula>WEEKDAY($A145)=3</formula>
    </cfRule>
    <cfRule type="expression" dxfId="83444" priority="12023" stopIfTrue="1">
      <formula>WEEKDAY($A145)=4</formula>
    </cfRule>
    <cfRule type="expression" dxfId="83443" priority="12024" stopIfTrue="1">
      <formula>WEEKDAY($A145)=5</formula>
    </cfRule>
    <cfRule type="expression" dxfId="83442" priority="12025" stopIfTrue="1">
      <formula>WEEKDAY($A145)=6</formula>
    </cfRule>
    <cfRule type="expression" dxfId="83441" priority="12026" stopIfTrue="1">
      <formula>WEEKDAY($A145)=7</formula>
    </cfRule>
  </conditionalFormatting>
  <conditionalFormatting sqref="I145:I147">
    <cfRule type="expression" dxfId="83440" priority="12013" stopIfTrue="1">
      <formula>WEEKDAY($A145)=1</formula>
    </cfRule>
    <cfRule type="expression" dxfId="83439" priority="12014" stopIfTrue="1">
      <formula>WEEKDAY($A145)=2</formula>
    </cfRule>
    <cfRule type="expression" dxfId="83438" priority="12015" stopIfTrue="1">
      <formula>WEEKDAY($A145)=3</formula>
    </cfRule>
    <cfRule type="expression" dxfId="83437" priority="12016" stopIfTrue="1">
      <formula>WEEKDAY($A145)=4</formula>
    </cfRule>
    <cfRule type="expression" dxfId="83436" priority="12017" stopIfTrue="1">
      <formula>WEEKDAY($A145)=5</formula>
    </cfRule>
    <cfRule type="expression" dxfId="83435" priority="12018" stopIfTrue="1">
      <formula>WEEKDAY($A145)=6</formula>
    </cfRule>
    <cfRule type="expression" dxfId="83434" priority="12019" stopIfTrue="1">
      <formula>WEEKDAY($A145)=7</formula>
    </cfRule>
  </conditionalFormatting>
  <conditionalFormatting sqref="I145:I147">
    <cfRule type="expression" dxfId="83433" priority="12006" stopIfTrue="1">
      <formula>WEEKDAY($A145)=1</formula>
    </cfRule>
    <cfRule type="expression" dxfId="83432" priority="12007" stopIfTrue="1">
      <formula>WEEKDAY($A145)=2</formula>
    </cfRule>
    <cfRule type="expression" dxfId="83431" priority="12008" stopIfTrue="1">
      <formula>WEEKDAY($A145)=3</formula>
    </cfRule>
    <cfRule type="expression" dxfId="83430" priority="12009" stopIfTrue="1">
      <formula>WEEKDAY($A145)=4</formula>
    </cfRule>
    <cfRule type="expression" dxfId="83429" priority="12010" stopIfTrue="1">
      <formula>WEEKDAY($A145)=5</formula>
    </cfRule>
    <cfRule type="expression" dxfId="83428" priority="12011" stopIfTrue="1">
      <formula>WEEKDAY($A145)=6</formula>
    </cfRule>
    <cfRule type="expression" dxfId="83427" priority="12012" stopIfTrue="1">
      <formula>WEEKDAY($A145)=7</formula>
    </cfRule>
  </conditionalFormatting>
  <conditionalFormatting sqref="I145:I147">
    <cfRule type="expression" dxfId="83426" priority="11999" stopIfTrue="1">
      <formula>WEEKDAY($A145)=1</formula>
    </cfRule>
    <cfRule type="expression" dxfId="83425" priority="12000" stopIfTrue="1">
      <formula>WEEKDAY($A145)=2</formula>
    </cfRule>
    <cfRule type="expression" dxfId="83424" priority="12001" stopIfTrue="1">
      <formula>WEEKDAY($A145)=3</formula>
    </cfRule>
    <cfRule type="expression" dxfId="83423" priority="12002" stopIfTrue="1">
      <formula>WEEKDAY($A145)=4</formula>
    </cfRule>
    <cfRule type="expression" dxfId="83422" priority="12003" stopIfTrue="1">
      <formula>WEEKDAY($A145)=5</formula>
    </cfRule>
    <cfRule type="expression" dxfId="83421" priority="12004" stopIfTrue="1">
      <formula>WEEKDAY($A145)=6</formula>
    </cfRule>
    <cfRule type="expression" dxfId="83420" priority="12005" stopIfTrue="1">
      <formula>WEEKDAY($A145)=7</formula>
    </cfRule>
  </conditionalFormatting>
  <conditionalFormatting sqref="I145:I147">
    <cfRule type="expression" dxfId="83419" priority="11992" stopIfTrue="1">
      <formula>WEEKDAY($A145)=1</formula>
    </cfRule>
    <cfRule type="expression" dxfId="83418" priority="11993" stopIfTrue="1">
      <formula>WEEKDAY($A145)=2</formula>
    </cfRule>
    <cfRule type="expression" dxfId="83417" priority="11994" stopIfTrue="1">
      <formula>WEEKDAY($A145)=3</formula>
    </cfRule>
    <cfRule type="expression" dxfId="83416" priority="11995" stopIfTrue="1">
      <formula>WEEKDAY($A145)=4</formula>
    </cfRule>
    <cfRule type="expression" dxfId="83415" priority="11996" stopIfTrue="1">
      <formula>WEEKDAY($A145)=5</formula>
    </cfRule>
    <cfRule type="expression" dxfId="83414" priority="11997" stopIfTrue="1">
      <formula>WEEKDAY($A145)=6</formula>
    </cfRule>
    <cfRule type="expression" dxfId="83413" priority="11998" stopIfTrue="1">
      <formula>WEEKDAY($A145)=7</formula>
    </cfRule>
  </conditionalFormatting>
  <conditionalFormatting sqref="I145:I147">
    <cfRule type="expression" dxfId="83412" priority="11985" stopIfTrue="1">
      <formula>WEEKDAY($A145)=1</formula>
    </cfRule>
    <cfRule type="expression" dxfId="83411" priority="11986" stopIfTrue="1">
      <formula>WEEKDAY($A145)=2</formula>
    </cfRule>
    <cfRule type="expression" dxfId="83410" priority="11987" stopIfTrue="1">
      <formula>WEEKDAY($A145)=3</formula>
    </cfRule>
    <cfRule type="expression" dxfId="83409" priority="11988" stopIfTrue="1">
      <formula>WEEKDAY($A145)=4</formula>
    </cfRule>
    <cfRule type="expression" dxfId="83408" priority="11989" stopIfTrue="1">
      <formula>WEEKDAY($A145)=5</formula>
    </cfRule>
    <cfRule type="expression" dxfId="83407" priority="11990" stopIfTrue="1">
      <formula>WEEKDAY($A145)=6</formula>
    </cfRule>
    <cfRule type="expression" dxfId="83406" priority="11991" stopIfTrue="1">
      <formula>WEEKDAY($A145)=7</formula>
    </cfRule>
  </conditionalFormatting>
  <conditionalFormatting sqref="I145:I147">
    <cfRule type="expression" dxfId="83405" priority="11978" stopIfTrue="1">
      <formula>WEEKDAY($A145)=1</formula>
    </cfRule>
    <cfRule type="expression" dxfId="83404" priority="11979" stopIfTrue="1">
      <formula>WEEKDAY($A145)=2</formula>
    </cfRule>
    <cfRule type="expression" dxfId="83403" priority="11980" stopIfTrue="1">
      <formula>WEEKDAY($A145)=3</formula>
    </cfRule>
    <cfRule type="expression" dxfId="83402" priority="11981" stopIfTrue="1">
      <formula>WEEKDAY($A145)=4</formula>
    </cfRule>
    <cfRule type="expression" dxfId="83401" priority="11982" stopIfTrue="1">
      <formula>WEEKDAY($A145)=5</formula>
    </cfRule>
    <cfRule type="expression" dxfId="83400" priority="11983" stopIfTrue="1">
      <formula>WEEKDAY($A145)=6</formula>
    </cfRule>
    <cfRule type="expression" dxfId="83399" priority="11984" stopIfTrue="1">
      <formula>WEEKDAY($A145)=7</formula>
    </cfRule>
  </conditionalFormatting>
  <conditionalFormatting sqref="I145:I147">
    <cfRule type="expression" dxfId="83398" priority="11971" stopIfTrue="1">
      <formula>WEEKDAY($A145)=1</formula>
    </cfRule>
    <cfRule type="expression" dxfId="83397" priority="11972" stopIfTrue="1">
      <formula>WEEKDAY($A145)=2</formula>
    </cfRule>
    <cfRule type="expression" dxfId="83396" priority="11973" stopIfTrue="1">
      <formula>WEEKDAY($A145)=3</formula>
    </cfRule>
    <cfRule type="expression" dxfId="83395" priority="11974" stopIfTrue="1">
      <formula>WEEKDAY($A145)=4</formula>
    </cfRule>
    <cfRule type="expression" dxfId="83394" priority="11975" stopIfTrue="1">
      <formula>WEEKDAY($A145)=5</formula>
    </cfRule>
    <cfRule type="expression" dxfId="83393" priority="11976" stopIfTrue="1">
      <formula>WEEKDAY($A145)=6</formula>
    </cfRule>
    <cfRule type="expression" dxfId="83392" priority="11977" stopIfTrue="1">
      <formula>WEEKDAY($A145)=7</formula>
    </cfRule>
  </conditionalFormatting>
  <conditionalFormatting sqref="I145:I147">
    <cfRule type="expression" dxfId="83391" priority="11964" stopIfTrue="1">
      <formula>WEEKDAY($A145)=1</formula>
    </cfRule>
    <cfRule type="expression" dxfId="83390" priority="11965" stopIfTrue="1">
      <formula>WEEKDAY($A145)=2</formula>
    </cfRule>
    <cfRule type="expression" dxfId="83389" priority="11966" stopIfTrue="1">
      <formula>WEEKDAY($A145)=3</formula>
    </cfRule>
    <cfRule type="expression" dxfId="83388" priority="11967" stopIfTrue="1">
      <formula>WEEKDAY($A145)=4</formula>
    </cfRule>
    <cfRule type="expression" dxfId="83387" priority="11968" stopIfTrue="1">
      <formula>WEEKDAY($A145)=5</formula>
    </cfRule>
    <cfRule type="expression" dxfId="83386" priority="11969" stopIfTrue="1">
      <formula>WEEKDAY($A145)=6</formula>
    </cfRule>
    <cfRule type="expression" dxfId="83385" priority="11970" stopIfTrue="1">
      <formula>WEEKDAY($A145)=7</formula>
    </cfRule>
  </conditionalFormatting>
  <conditionalFormatting sqref="I145:I147">
    <cfRule type="expression" dxfId="83384" priority="11957" stopIfTrue="1">
      <formula>WEEKDAY($A145)=1</formula>
    </cfRule>
    <cfRule type="expression" dxfId="83383" priority="11958" stopIfTrue="1">
      <formula>WEEKDAY($A145)=2</formula>
    </cfRule>
    <cfRule type="expression" dxfId="83382" priority="11959" stopIfTrue="1">
      <formula>WEEKDAY($A145)=3</formula>
    </cfRule>
    <cfRule type="expression" dxfId="83381" priority="11960" stopIfTrue="1">
      <formula>WEEKDAY($A145)=4</formula>
    </cfRule>
    <cfRule type="expression" dxfId="83380" priority="11961" stopIfTrue="1">
      <formula>WEEKDAY($A145)=5</formula>
    </cfRule>
    <cfRule type="expression" dxfId="83379" priority="11962" stopIfTrue="1">
      <formula>WEEKDAY($A145)=6</formula>
    </cfRule>
    <cfRule type="expression" dxfId="83378" priority="11963" stopIfTrue="1">
      <formula>WEEKDAY($A145)=7</formula>
    </cfRule>
  </conditionalFormatting>
  <conditionalFormatting sqref="I145:I147">
    <cfRule type="expression" dxfId="83377" priority="11950" stopIfTrue="1">
      <formula>WEEKDAY($A145)=1</formula>
    </cfRule>
    <cfRule type="expression" dxfId="83376" priority="11951" stopIfTrue="1">
      <formula>WEEKDAY($A145)=2</formula>
    </cfRule>
    <cfRule type="expression" dxfId="83375" priority="11952" stopIfTrue="1">
      <formula>WEEKDAY($A145)=3</formula>
    </cfRule>
    <cfRule type="expression" dxfId="83374" priority="11953" stopIfTrue="1">
      <formula>WEEKDAY($A145)=4</formula>
    </cfRule>
    <cfRule type="expression" dxfId="83373" priority="11954" stopIfTrue="1">
      <formula>WEEKDAY($A145)=5</formula>
    </cfRule>
    <cfRule type="expression" dxfId="83372" priority="11955" stopIfTrue="1">
      <formula>WEEKDAY($A145)=6</formula>
    </cfRule>
    <cfRule type="expression" dxfId="83371" priority="11956" stopIfTrue="1">
      <formula>WEEKDAY($A145)=7</formula>
    </cfRule>
  </conditionalFormatting>
  <conditionalFormatting sqref="I145:I147">
    <cfRule type="expression" dxfId="83370" priority="11943" stopIfTrue="1">
      <formula>WEEKDAY($A145)=1</formula>
    </cfRule>
    <cfRule type="expression" dxfId="83369" priority="11944" stopIfTrue="1">
      <formula>WEEKDAY($A145)=2</formula>
    </cfRule>
    <cfRule type="expression" dxfId="83368" priority="11945" stopIfTrue="1">
      <formula>WEEKDAY($A145)=3</formula>
    </cfRule>
    <cfRule type="expression" dxfId="83367" priority="11946" stopIfTrue="1">
      <formula>WEEKDAY($A145)=4</formula>
    </cfRule>
    <cfRule type="expression" dxfId="83366" priority="11947" stopIfTrue="1">
      <formula>WEEKDAY($A145)=5</formula>
    </cfRule>
    <cfRule type="expression" dxfId="83365" priority="11948" stopIfTrue="1">
      <formula>WEEKDAY($A145)=6</formula>
    </cfRule>
    <cfRule type="expression" dxfId="83364" priority="11949" stopIfTrue="1">
      <formula>WEEKDAY($A145)=7</formula>
    </cfRule>
  </conditionalFormatting>
  <conditionalFormatting sqref="I145:I147">
    <cfRule type="expression" dxfId="83363" priority="11936" stopIfTrue="1">
      <formula>WEEKDAY($A145)=1</formula>
    </cfRule>
    <cfRule type="expression" dxfId="83362" priority="11937" stopIfTrue="1">
      <formula>WEEKDAY($A145)=2</formula>
    </cfRule>
    <cfRule type="expression" dxfId="83361" priority="11938" stopIfTrue="1">
      <formula>WEEKDAY($A145)=3</formula>
    </cfRule>
    <cfRule type="expression" dxfId="83360" priority="11939" stopIfTrue="1">
      <formula>WEEKDAY($A145)=4</formula>
    </cfRule>
    <cfRule type="expression" dxfId="83359" priority="11940" stopIfTrue="1">
      <formula>WEEKDAY($A145)=5</formula>
    </cfRule>
    <cfRule type="expression" dxfId="83358" priority="11941" stopIfTrue="1">
      <formula>WEEKDAY($A145)=6</formula>
    </cfRule>
    <cfRule type="expression" dxfId="83357" priority="11942" stopIfTrue="1">
      <formula>WEEKDAY($A145)=7</formula>
    </cfRule>
  </conditionalFormatting>
  <conditionalFormatting sqref="I145:I147">
    <cfRule type="expression" dxfId="83356" priority="11929" stopIfTrue="1">
      <formula>WEEKDAY($A145)=1</formula>
    </cfRule>
    <cfRule type="expression" dxfId="83355" priority="11930" stopIfTrue="1">
      <formula>WEEKDAY($A145)=2</formula>
    </cfRule>
    <cfRule type="expression" dxfId="83354" priority="11931" stopIfTrue="1">
      <formula>WEEKDAY($A145)=3</formula>
    </cfRule>
    <cfRule type="expression" dxfId="83353" priority="11932" stopIfTrue="1">
      <formula>WEEKDAY($A145)=4</formula>
    </cfRule>
    <cfRule type="expression" dxfId="83352" priority="11933" stopIfTrue="1">
      <formula>WEEKDAY($A145)=5</formula>
    </cfRule>
    <cfRule type="expression" dxfId="83351" priority="11934" stopIfTrue="1">
      <formula>WEEKDAY($A145)=6</formula>
    </cfRule>
    <cfRule type="expression" dxfId="83350" priority="11935" stopIfTrue="1">
      <formula>WEEKDAY($A145)=7</formula>
    </cfRule>
  </conditionalFormatting>
  <conditionalFormatting sqref="I145:I147">
    <cfRule type="expression" dxfId="83349" priority="11922" stopIfTrue="1">
      <formula>WEEKDAY($A145)=1</formula>
    </cfRule>
    <cfRule type="expression" dxfId="83348" priority="11923" stopIfTrue="1">
      <formula>WEEKDAY($A145)=2</formula>
    </cfRule>
    <cfRule type="expression" dxfId="83347" priority="11924" stopIfTrue="1">
      <formula>WEEKDAY($A145)=3</formula>
    </cfRule>
    <cfRule type="expression" dxfId="83346" priority="11925" stopIfTrue="1">
      <formula>WEEKDAY($A145)=4</formula>
    </cfRule>
    <cfRule type="expression" dxfId="83345" priority="11926" stopIfTrue="1">
      <formula>WEEKDAY($A145)=5</formula>
    </cfRule>
    <cfRule type="expression" dxfId="83344" priority="11927" stopIfTrue="1">
      <formula>WEEKDAY($A145)=6</formula>
    </cfRule>
    <cfRule type="expression" dxfId="83343" priority="11928" stopIfTrue="1">
      <formula>WEEKDAY($A145)=7</formula>
    </cfRule>
  </conditionalFormatting>
  <conditionalFormatting sqref="I145:I147">
    <cfRule type="expression" dxfId="83342" priority="11915" stopIfTrue="1">
      <formula>WEEKDAY($A145)=1</formula>
    </cfRule>
    <cfRule type="expression" dxfId="83341" priority="11916" stopIfTrue="1">
      <formula>WEEKDAY($A145)=2</formula>
    </cfRule>
    <cfRule type="expression" dxfId="83340" priority="11917" stopIfTrue="1">
      <formula>WEEKDAY($A145)=3</formula>
    </cfRule>
    <cfRule type="expression" dxfId="83339" priority="11918" stopIfTrue="1">
      <formula>WEEKDAY($A145)=4</formula>
    </cfRule>
    <cfRule type="expression" dxfId="83338" priority="11919" stopIfTrue="1">
      <formula>WEEKDAY($A145)=5</formula>
    </cfRule>
    <cfRule type="expression" dxfId="83337" priority="11920" stopIfTrue="1">
      <formula>WEEKDAY($A145)=6</formula>
    </cfRule>
    <cfRule type="expression" dxfId="83336" priority="11921" stopIfTrue="1">
      <formula>WEEKDAY($A145)=7</formula>
    </cfRule>
  </conditionalFormatting>
  <conditionalFormatting sqref="I145:I147">
    <cfRule type="expression" dxfId="83335" priority="11908" stopIfTrue="1">
      <formula>WEEKDAY($A145)=1</formula>
    </cfRule>
    <cfRule type="expression" dxfId="83334" priority="11909" stopIfTrue="1">
      <formula>WEEKDAY($A145)=2</formula>
    </cfRule>
    <cfRule type="expression" dxfId="83333" priority="11910" stopIfTrue="1">
      <formula>WEEKDAY($A145)=3</formula>
    </cfRule>
    <cfRule type="expression" dxfId="83332" priority="11911" stopIfTrue="1">
      <formula>WEEKDAY($A145)=4</formula>
    </cfRule>
    <cfRule type="expression" dxfId="83331" priority="11912" stopIfTrue="1">
      <formula>WEEKDAY($A145)=5</formula>
    </cfRule>
    <cfRule type="expression" dxfId="83330" priority="11913" stopIfTrue="1">
      <formula>WEEKDAY($A145)=6</formula>
    </cfRule>
    <cfRule type="expression" dxfId="83329" priority="11914" stopIfTrue="1">
      <formula>WEEKDAY($A145)=7</formula>
    </cfRule>
  </conditionalFormatting>
  <conditionalFormatting sqref="I145:I147">
    <cfRule type="expression" dxfId="83328" priority="11901" stopIfTrue="1">
      <formula>WEEKDAY($A145)=1</formula>
    </cfRule>
    <cfRule type="expression" dxfId="83327" priority="11902" stopIfTrue="1">
      <formula>WEEKDAY($A145)=2</formula>
    </cfRule>
    <cfRule type="expression" dxfId="83326" priority="11903" stopIfTrue="1">
      <formula>WEEKDAY($A145)=3</formula>
    </cfRule>
    <cfRule type="expression" dxfId="83325" priority="11904" stopIfTrue="1">
      <formula>WEEKDAY($A145)=4</formula>
    </cfRule>
    <cfRule type="expression" dxfId="83324" priority="11905" stopIfTrue="1">
      <formula>WEEKDAY($A145)=5</formula>
    </cfRule>
    <cfRule type="expression" dxfId="83323" priority="11906" stopIfTrue="1">
      <formula>WEEKDAY($A145)=6</formula>
    </cfRule>
    <cfRule type="expression" dxfId="83322" priority="11907" stopIfTrue="1">
      <formula>WEEKDAY($A145)=7</formula>
    </cfRule>
  </conditionalFormatting>
  <conditionalFormatting sqref="I145:I147">
    <cfRule type="expression" dxfId="83321" priority="11894" stopIfTrue="1">
      <formula>WEEKDAY($A145)=1</formula>
    </cfRule>
    <cfRule type="expression" dxfId="83320" priority="11895" stopIfTrue="1">
      <formula>WEEKDAY($A145)=2</formula>
    </cfRule>
    <cfRule type="expression" dxfId="83319" priority="11896" stopIfTrue="1">
      <formula>WEEKDAY($A145)=3</formula>
    </cfRule>
    <cfRule type="expression" dxfId="83318" priority="11897" stopIfTrue="1">
      <formula>WEEKDAY($A145)=4</formula>
    </cfRule>
    <cfRule type="expression" dxfId="83317" priority="11898" stopIfTrue="1">
      <formula>WEEKDAY($A145)=5</formula>
    </cfRule>
    <cfRule type="expression" dxfId="83316" priority="11899" stopIfTrue="1">
      <formula>WEEKDAY($A145)=6</formula>
    </cfRule>
    <cfRule type="expression" dxfId="83315" priority="11900" stopIfTrue="1">
      <formula>WEEKDAY($A145)=7</formula>
    </cfRule>
  </conditionalFormatting>
  <conditionalFormatting sqref="I145:I147">
    <cfRule type="expression" dxfId="83314" priority="11887" stopIfTrue="1">
      <formula>WEEKDAY($A145)=1</formula>
    </cfRule>
    <cfRule type="expression" dxfId="83313" priority="11888" stopIfTrue="1">
      <formula>WEEKDAY($A145)=2</formula>
    </cfRule>
    <cfRule type="expression" dxfId="83312" priority="11889" stopIfTrue="1">
      <formula>WEEKDAY($A145)=3</formula>
    </cfRule>
    <cfRule type="expression" dxfId="83311" priority="11890" stopIfTrue="1">
      <formula>WEEKDAY($A145)=4</formula>
    </cfRule>
    <cfRule type="expression" dxfId="83310" priority="11891" stopIfTrue="1">
      <formula>WEEKDAY($A145)=5</formula>
    </cfRule>
    <cfRule type="expression" dxfId="83309" priority="11892" stopIfTrue="1">
      <formula>WEEKDAY($A145)=6</formula>
    </cfRule>
    <cfRule type="expression" dxfId="83308" priority="11893" stopIfTrue="1">
      <formula>WEEKDAY($A145)=7</formula>
    </cfRule>
  </conditionalFormatting>
  <conditionalFormatting sqref="I145:I147">
    <cfRule type="expression" dxfId="83307" priority="11880" stopIfTrue="1">
      <formula>WEEKDAY($A145)=1</formula>
    </cfRule>
    <cfRule type="expression" dxfId="83306" priority="11881" stopIfTrue="1">
      <formula>WEEKDAY($A145)=2</formula>
    </cfRule>
    <cfRule type="expression" dxfId="83305" priority="11882" stopIfTrue="1">
      <formula>WEEKDAY($A145)=3</formula>
    </cfRule>
    <cfRule type="expression" dxfId="83304" priority="11883" stopIfTrue="1">
      <formula>WEEKDAY($A145)=4</formula>
    </cfRule>
    <cfRule type="expression" dxfId="83303" priority="11884" stopIfTrue="1">
      <formula>WEEKDAY($A145)=5</formula>
    </cfRule>
    <cfRule type="expression" dxfId="83302" priority="11885" stopIfTrue="1">
      <formula>WEEKDAY($A145)=6</formula>
    </cfRule>
    <cfRule type="expression" dxfId="83301" priority="11886" stopIfTrue="1">
      <formula>WEEKDAY($A145)=7</formula>
    </cfRule>
  </conditionalFormatting>
  <conditionalFormatting sqref="I145:I147">
    <cfRule type="expression" dxfId="83300" priority="11873" stopIfTrue="1">
      <formula>WEEKDAY($A145)=1</formula>
    </cfRule>
    <cfRule type="expression" dxfId="83299" priority="11874" stopIfTrue="1">
      <formula>WEEKDAY($A145)=2</formula>
    </cfRule>
    <cfRule type="expression" dxfId="83298" priority="11875" stopIfTrue="1">
      <formula>WEEKDAY($A145)=3</formula>
    </cfRule>
    <cfRule type="expression" dxfId="83297" priority="11876" stopIfTrue="1">
      <formula>WEEKDAY($A145)=4</formula>
    </cfRule>
    <cfRule type="expression" dxfId="83296" priority="11877" stopIfTrue="1">
      <formula>WEEKDAY($A145)=5</formula>
    </cfRule>
    <cfRule type="expression" dxfId="83295" priority="11878" stopIfTrue="1">
      <formula>WEEKDAY($A145)=6</formula>
    </cfRule>
    <cfRule type="expression" dxfId="83294" priority="11879" stopIfTrue="1">
      <formula>WEEKDAY($A145)=7</formula>
    </cfRule>
  </conditionalFormatting>
  <conditionalFormatting sqref="A145:A147">
    <cfRule type="expression" dxfId="83293" priority="11866" stopIfTrue="1">
      <formula>WEEKDAY($A145)=1</formula>
    </cfRule>
    <cfRule type="expression" dxfId="83292" priority="11867" stopIfTrue="1">
      <formula>WEEKDAY($A145)=2</formula>
    </cfRule>
    <cfRule type="expression" dxfId="83291" priority="11868" stopIfTrue="1">
      <formula>WEEKDAY($A145)=3</formula>
    </cfRule>
    <cfRule type="expression" dxfId="83290" priority="11869" stopIfTrue="1">
      <formula>WEEKDAY($A145)=4</formula>
    </cfRule>
    <cfRule type="expression" dxfId="83289" priority="11870" stopIfTrue="1">
      <formula>WEEKDAY($A145)=5</formula>
    </cfRule>
    <cfRule type="expression" dxfId="83288" priority="11871" stopIfTrue="1">
      <formula>WEEKDAY($A145)=6</formula>
    </cfRule>
    <cfRule type="expression" dxfId="83287" priority="11872" stopIfTrue="1">
      <formula>WEEKDAY($A145)=7</formula>
    </cfRule>
  </conditionalFormatting>
  <conditionalFormatting sqref="I145:I147">
    <cfRule type="expression" dxfId="83286" priority="11859" stopIfTrue="1">
      <formula>WEEKDAY($A145)=1</formula>
    </cfRule>
    <cfRule type="expression" dxfId="83285" priority="11860" stopIfTrue="1">
      <formula>WEEKDAY($A145)=2</formula>
    </cfRule>
    <cfRule type="expression" dxfId="83284" priority="11861" stopIfTrue="1">
      <formula>WEEKDAY($A145)=3</formula>
    </cfRule>
    <cfRule type="expression" dxfId="83283" priority="11862" stopIfTrue="1">
      <formula>WEEKDAY($A145)=4</formula>
    </cfRule>
    <cfRule type="expression" dxfId="83282" priority="11863" stopIfTrue="1">
      <formula>WEEKDAY($A145)=5</formula>
    </cfRule>
    <cfRule type="expression" dxfId="83281" priority="11864" stopIfTrue="1">
      <formula>WEEKDAY($A145)=6</formula>
    </cfRule>
    <cfRule type="expression" dxfId="83280" priority="11865" stopIfTrue="1">
      <formula>WEEKDAY($A145)=7</formula>
    </cfRule>
  </conditionalFormatting>
  <conditionalFormatting sqref="I145:I147">
    <cfRule type="expression" dxfId="83279" priority="11852" stopIfTrue="1">
      <formula>WEEKDAY($A145)=1</formula>
    </cfRule>
    <cfRule type="expression" dxfId="83278" priority="11853" stopIfTrue="1">
      <formula>WEEKDAY($A145)=2</formula>
    </cfRule>
    <cfRule type="expression" dxfId="83277" priority="11854" stopIfTrue="1">
      <formula>WEEKDAY($A145)=3</formula>
    </cfRule>
    <cfRule type="expression" dxfId="83276" priority="11855" stopIfTrue="1">
      <formula>WEEKDAY($A145)=4</formula>
    </cfRule>
    <cfRule type="expression" dxfId="83275" priority="11856" stopIfTrue="1">
      <formula>WEEKDAY($A145)=5</formula>
    </cfRule>
    <cfRule type="expression" dxfId="83274" priority="11857" stopIfTrue="1">
      <formula>WEEKDAY($A145)=6</formula>
    </cfRule>
    <cfRule type="expression" dxfId="83273" priority="11858" stopIfTrue="1">
      <formula>WEEKDAY($A145)=7</formula>
    </cfRule>
  </conditionalFormatting>
  <conditionalFormatting sqref="I145:I147">
    <cfRule type="expression" dxfId="83272" priority="11845" stopIfTrue="1">
      <formula>WEEKDAY($A145)=1</formula>
    </cfRule>
    <cfRule type="expression" dxfId="83271" priority="11846" stopIfTrue="1">
      <formula>WEEKDAY($A145)=2</formula>
    </cfRule>
    <cfRule type="expression" dxfId="83270" priority="11847" stopIfTrue="1">
      <formula>WEEKDAY($A145)=3</formula>
    </cfRule>
    <cfRule type="expression" dxfId="83269" priority="11848" stopIfTrue="1">
      <formula>WEEKDAY($A145)=4</formula>
    </cfRule>
    <cfRule type="expression" dxfId="83268" priority="11849" stopIfTrue="1">
      <formula>WEEKDAY($A145)=5</formula>
    </cfRule>
    <cfRule type="expression" dxfId="83267" priority="11850" stopIfTrue="1">
      <formula>WEEKDAY($A145)=6</formula>
    </cfRule>
    <cfRule type="expression" dxfId="83266" priority="11851" stopIfTrue="1">
      <formula>WEEKDAY($A145)=7</formula>
    </cfRule>
  </conditionalFormatting>
  <conditionalFormatting sqref="A145:A147">
    <cfRule type="expression" dxfId="83265" priority="11838" stopIfTrue="1">
      <formula>WEEKDAY($A145)=1</formula>
    </cfRule>
    <cfRule type="expression" dxfId="83264" priority="11839" stopIfTrue="1">
      <formula>WEEKDAY($A145)=2</formula>
    </cfRule>
    <cfRule type="expression" dxfId="83263" priority="11840" stopIfTrue="1">
      <formula>WEEKDAY($A145)=3</formula>
    </cfRule>
    <cfRule type="expression" dxfId="83262" priority="11841" stopIfTrue="1">
      <formula>WEEKDAY($A145)=4</formula>
    </cfRule>
    <cfRule type="expression" dxfId="83261" priority="11842" stopIfTrue="1">
      <formula>WEEKDAY($A145)=5</formula>
    </cfRule>
    <cfRule type="expression" dxfId="83260" priority="11843" stopIfTrue="1">
      <formula>WEEKDAY($A145)=6</formula>
    </cfRule>
    <cfRule type="expression" dxfId="83259" priority="11844" stopIfTrue="1">
      <formula>WEEKDAY($A145)=7</formula>
    </cfRule>
  </conditionalFormatting>
  <conditionalFormatting sqref="I145:I147">
    <cfRule type="expression" dxfId="83258" priority="11831" stopIfTrue="1">
      <formula>WEEKDAY($A145)=1</formula>
    </cfRule>
    <cfRule type="expression" dxfId="83257" priority="11832" stopIfTrue="1">
      <formula>WEEKDAY($A145)=2</formula>
    </cfRule>
    <cfRule type="expression" dxfId="83256" priority="11833" stopIfTrue="1">
      <formula>WEEKDAY($A145)=3</formula>
    </cfRule>
    <cfRule type="expression" dxfId="83255" priority="11834" stopIfTrue="1">
      <formula>WEEKDAY($A145)=4</formula>
    </cfRule>
    <cfRule type="expression" dxfId="83254" priority="11835" stopIfTrue="1">
      <formula>WEEKDAY($A145)=5</formula>
    </cfRule>
    <cfRule type="expression" dxfId="83253" priority="11836" stopIfTrue="1">
      <formula>WEEKDAY($A145)=6</formula>
    </cfRule>
    <cfRule type="expression" dxfId="83252" priority="11837" stopIfTrue="1">
      <formula>WEEKDAY($A145)=7</formula>
    </cfRule>
  </conditionalFormatting>
  <conditionalFormatting sqref="I145:I147">
    <cfRule type="expression" dxfId="83251" priority="11824" stopIfTrue="1">
      <formula>WEEKDAY($A145)=1</formula>
    </cfRule>
    <cfRule type="expression" dxfId="83250" priority="11825" stopIfTrue="1">
      <formula>WEEKDAY($A145)=2</formula>
    </cfRule>
    <cfRule type="expression" dxfId="83249" priority="11826" stopIfTrue="1">
      <formula>WEEKDAY($A145)=3</formula>
    </cfRule>
    <cfRule type="expression" dxfId="83248" priority="11827" stopIfTrue="1">
      <formula>WEEKDAY($A145)=4</formula>
    </cfRule>
    <cfRule type="expression" dxfId="83247" priority="11828" stopIfTrue="1">
      <formula>WEEKDAY($A145)=5</formula>
    </cfRule>
    <cfRule type="expression" dxfId="83246" priority="11829" stopIfTrue="1">
      <formula>WEEKDAY($A145)=6</formula>
    </cfRule>
    <cfRule type="expression" dxfId="83245" priority="11830" stopIfTrue="1">
      <formula>WEEKDAY($A145)=7</formula>
    </cfRule>
  </conditionalFormatting>
  <conditionalFormatting sqref="I145:I147">
    <cfRule type="expression" dxfId="83244" priority="11817" stopIfTrue="1">
      <formula>WEEKDAY($A145)=1</formula>
    </cfRule>
    <cfRule type="expression" dxfId="83243" priority="11818" stopIfTrue="1">
      <formula>WEEKDAY($A145)=2</formula>
    </cfRule>
    <cfRule type="expression" dxfId="83242" priority="11819" stopIfTrue="1">
      <formula>WEEKDAY($A145)=3</formula>
    </cfRule>
    <cfRule type="expression" dxfId="83241" priority="11820" stopIfTrue="1">
      <formula>WEEKDAY($A145)=4</formula>
    </cfRule>
    <cfRule type="expression" dxfId="83240" priority="11821" stopIfTrue="1">
      <formula>WEEKDAY($A145)=5</formula>
    </cfRule>
    <cfRule type="expression" dxfId="83239" priority="11822" stopIfTrue="1">
      <formula>WEEKDAY($A145)=6</formula>
    </cfRule>
    <cfRule type="expression" dxfId="83238" priority="11823" stopIfTrue="1">
      <formula>WEEKDAY($A145)=7</formula>
    </cfRule>
  </conditionalFormatting>
  <conditionalFormatting sqref="I145:I147">
    <cfRule type="expression" dxfId="83237" priority="11810" stopIfTrue="1">
      <formula>WEEKDAY($A145)=1</formula>
    </cfRule>
    <cfRule type="expression" dxfId="83236" priority="11811" stopIfTrue="1">
      <formula>WEEKDAY($A145)=2</formula>
    </cfRule>
    <cfRule type="expression" dxfId="83235" priority="11812" stopIfTrue="1">
      <formula>WEEKDAY($A145)=3</formula>
    </cfRule>
    <cfRule type="expression" dxfId="83234" priority="11813" stopIfTrue="1">
      <formula>WEEKDAY($A145)=4</formula>
    </cfRule>
    <cfRule type="expression" dxfId="83233" priority="11814" stopIfTrue="1">
      <formula>WEEKDAY($A145)=5</formula>
    </cfRule>
    <cfRule type="expression" dxfId="83232" priority="11815" stopIfTrue="1">
      <formula>WEEKDAY($A145)=6</formula>
    </cfRule>
    <cfRule type="expression" dxfId="83231" priority="11816" stopIfTrue="1">
      <formula>WEEKDAY($A145)=7</formula>
    </cfRule>
  </conditionalFormatting>
  <conditionalFormatting sqref="I145:I147">
    <cfRule type="expression" dxfId="83230" priority="11803" stopIfTrue="1">
      <formula>WEEKDAY($A145)=1</formula>
    </cfRule>
    <cfRule type="expression" dxfId="83229" priority="11804" stopIfTrue="1">
      <formula>WEEKDAY($A145)=2</formula>
    </cfRule>
    <cfRule type="expression" dxfId="83228" priority="11805" stopIfTrue="1">
      <formula>WEEKDAY($A145)=3</formula>
    </cfRule>
    <cfRule type="expression" dxfId="83227" priority="11806" stopIfTrue="1">
      <formula>WEEKDAY($A145)=4</formula>
    </cfRule>
    <cfRule type="expression" dxfId="83226" priority="11807" stopIfTrue="1">
      <formula>WEEKDAY($A145)=5</formula>
    </cfRule>
    <cfRule type="expression" dxfId="83225" priority="11808" stopIfTrue="1">
      <formula>WEEKDAY($A145)=6</formula>
    </cfRule>
    <cfRule type="expression" dxfId="83224" priority="11809" stopIfTrue="1">
      <formula>WEEKDAY($A145)=7</formula>
    </cfRule>
  </conditionalFormatting>
  <conditionalFormatting sqref="I145:I147">
    <cfRule type="expression" dxfId="83223" priority="11796" stopIfTrue="1">
      <formula>WEEKDAY($A145)=1</formula>
    </cfRule>
    <cfRule type="expression" dxfId="83222" priority="11797" stopIfTrue="1">
      <formula>WEEKDAY($A145)=2</formula>
    </cfRule>
    <cfRule type="expression" dxfId="83221" priority="11798" stopIfTrue="1">
      <formula>WEEKDAY($A145)=3</formula>
    </cfRule>
    <cfRule type="expression" dxfId="83220" priority="11799" stopIfTrue="1">
      <formula>WEEKDAY($A145)=4</formula>
    </cfRule>
    <cfRule type="expression" dxfId="83219" priority="11800" stopIfTrue="1">
      <formula>WEEKDAY($A145)=5</formula>
    </cfRule>
    <cfRule type="expression" dxfId="83218" priority="11801" stopIfTrue="1">
      <formula>WEEKDAY($A145)=6</formula>
    </cfRule>
    <cfRule type="expression" dxfId="83217" priority="11802" stopIfTrue="1">
      <formula>WEEKDAY($A145)=7</formula>
    </cfRule>
  </conditionalFormatting>
  <conditionalFormatting sqref="I145:I147">
    <cfRule type="expression" dxfId="83216" priority="11789" stopIfTrue="1">
      <formula>WEEKDAY($A145)=1</formula>
    </cfRule>
    <cfRule type="expression" dxfId="83215" priority="11790" stopIfTrue="1">
      <formula>WEEKDAY($A145)=2</formula>
    </cfRule>
    <cfRule type="expression" dxfId="83214" priority="11791" stopIfTrue="1">
      <formula>WEEKDAY($A145)=3</formula>
    </cfRule>
    <cfRule type="expression" dxfId="83213" priority="11792" stopIfTrue="1">
      <formula>WEEKDAY($A145)=4</formula>
    </cfRule>
    <cfRule type="expression" dxfId="83212" priority="11793" stopIfTrue="1">
      <formula>WEEKDAY($A145)=5</formula>
    </cfRule>
    <cfRule type="expression" dxfId="83211" priority="11794" stopIfTrue="1">
      <formula>WEEKDAY($A145)=6</formula>
    </cfRule>
    <cfRule type="expression" dxfId="83210" priority="11795" stopIfTrue="1">
      <formula>WEEKDAY($A145)=7</formula>
    </cfRule>
  </conditionalFormatting>
  <conditionalFormatting sqref="I145:I147">
    <cfRule type="expression" dxfId="83209" priority="11782" stopIfTrue="1">
      <formula>WEEKDAY($A145)=1</formula>
    </cfRule>
    <cfRule type="expression" dxfId="83208" priority="11783" stopIfTrue="1">
      <formula>WEEKDAY($A145)=2</formula>
    </cfRule>
    <cfRule type="expression" dxfId="83207" priority="11784" stopIfTrue="1">
      <formula>WEEKDAY($A145)=3</formula>
    </cfRule>
    <cfRule type="expression" dxfId="83206" priority="11785" stopIfTrue="1">
      <formula>WEEKDAY($A145)=4</formula>
    </cfRule>
    <cfRule type="expression" dxfId="83205" priority="11786" stopIfTrue="1">
      <formula>WEEKDAY($A145)=5</formula>
    </cfRule>
    <cfRule type="expression" dxfId="83204" priority="11787" stopIfTrue="1">
      <formula>WEEKDAY($A145)=6</formula>
    </cfRule>
    <cfRule type="expression" dxfId="83203" priority="11788" stopIfTrue="1">
      <formula>WEEKDAY($A145)=7</formula>
    </cfRule>
  </conditionalFormatting>
  <conditionalFormatting sqref="I145:I147">
    <cfRule type="expression" dxfId="83202" priority="11775" stopIfTrue="1">
      <formula>WEEKDAY($A145)=1</formula>
    </cfRule>
    <cfRule type="expression" dxfId="83201" priority="11776" stopIfTrue="1">
      <formula>WEEKDAY($A145)=2</formula>
    </cfRule>
    <cfRule type="expression" dxfId="83200" priority="11777" stopIfTrue="1">
      <formula>WEEKDAY($A145)=3</formula>
    </cfRule>
    <cfRule type="expression" dxfId="83199" priority="11778" stopIfTrue="1">
      <formula>WEEKDAY($A145)=4</formula>
    </cfRule>
    <cfRule type="expression" dxfId="83198" priority="11779" stopIfTrue="1">
      <formula>WEEKDAY($A145)=5</formula>
    </cfRule>
    <cfRule type="expression" dxfId="83197" priority="11780" stopIfTrue="1">
      <formula>WEEKDAY($A145)=6</formula>
    </cfRule>
    <cfRule type="expression" dxfId="83196" priority="11781" stopIfTrue="1">
      <formula>WEEKDAY($A145)=7</formula>
    </cfRule>
  </conditionalFormatting>
  <conditionalFormatting sqref="I145:I147">
    <cfRule type="expression" dxfId="83195" priority="11768" stopIfTrue="1">
      <formula>WEEKDAY($A145)=1</formula>
    </cfRule>
    <cfRule type="expression" dxfId="83194" priority="11769" stopIfTrue="1">
      <formula>WEEKDAY($A145)=2</formula>
    </cfRule>
    <cfRule type="expression" dxfId="83193" priority="11770" stopIfTrue="1">
      <formula>WEEKDAY($A145)=3</formula>
    </cfRule>
    <cfRule type="expression" dxfId="83192" priority="11771" stopIfTrue="1">
      <formula>WEEKDAY($A145)=4</formula>
    </cfRule>
    <cfRule type="expression" dxfId="83191" priority="11772" stopIfTrue="1">
      <formula>WEEKDAY($A145)=5</formula>
    </cfRule>
    <cfRule type="expression" dxfId="83190" priority="11773" stopIfTrue="1">
      <formula>WEEKDAY($A145)=6</formula>
    </cfRule>
    <cfRule type="expression" dxfId="83189" priority="11774" stopIfTrue="1">
      <formula>WEEKDAY($A145)=7</formula>
    </cfRule>
  </conditionalFormatting>
  <conditionalFormatting sqref="I145:I147">
    <cfRule type="expression" dxfId="83188" priority="11761" stopIfTrue="1">
      <formula>WEEKDAY($A145)=1</formula>
    </cfRule>
    <cfRule type="expression" dxfId="83187" priority="11762" stopIfTrue="1">
      <formula>WEEKDAY($A145)=2</formula>
    </cfRule>
    <cfRule type="expression" dxfId="83186" priority="11763" stopIfTrue="1">
      <formula>WEEKDAY($A145)=3</formula>
    </cfRule>
    <cfRule type="expression" dxfId="83185" priority="11764" stopIfTrue="1">
      <formula>WEEKDAY($A145)=4</formula>
    </cfRule>
    <cfRule type="expression" dxfId="83184" priority="11765" stopIfTrue="1">
      <formula>WEEKDAY($A145)=5</formula>
    </cfRule>
    <cfRule type="expression" dxfId="83183" priority="11766" stopIfTrue="1">
      <formula>WEEKDAY($A145)=6</formula>
    </cfRule>
    <cfRule type="expression" dxfId="83182" priority="11767" stopIfTrue="1">
      <formula>WEEKDAY($A145)=7</formula>
    </cfRule>
  </conditionalFormatting>
  <conditionalFormatting sqref="I145:I147">
    <cfRule type="expression" dxfId="83181" priority="11754" stopIfTrue="1">
      <formula>WEEKDAY($A145)=1</formula>
    </cfRule>
    <cfRule type="expression" dxfId="83180" priority="11755" stopIfTrue="1">
      <formula>WEEKDAY($A145)=2</formula>
    </cfRule>
    <cfRule type="expression" dxfId="83179" priority="11756" stopIfTrue="1">
      <formula>WEEKDAY($A145)=3</formula>
    </cfRule>
    <cfRule type="expression" dxfId="83178" priority="11757" stopIfTrue="1">
      <formula>WEEKDAY($A145)=4</formula>
    </cfRule>
    <cfRule type="expression" dxfId="83177" priority="11758" stopIfTrue="1">
      <formula>WEEKDAY($A145)=5</formula>
    </cfRule>
    <cfRule type="expression" dxfId="83176" priority="11759" stopIfTrue="1">
      <formula>WEEKDAY($A145)=6</formula>
    </cfRule>
    <cfRule type="expression" dxfId="83175" priority="11760" stopIfTrue="1">
      <formula>WEEKDAY($A145)=7</formula>
    </cfRule>
  </conditionalFormatting>
  <conditionalFormatting sqref="I145:I147">
    <cfRule type="expression" dxfId="83174" priority="11747" stopIfTrue="1">
      <formula>WEEKDAY($A145)=1</formula>
    </cfRule>
    <cfRule type="expression" dxfId="83173" priority="11748" stopIfTrue="1">
      <formula>WEEKDAY($A145)=2</formula>
    </cfRule>
    <cfRule type="expression" dxfId="83172" priority="11749" stopIfTrue="1">
      <formula>WEEKDAY($A145)=3</formula>
    </cfRule>
    <cfRule type="expression" dxfId="83171" priority="11750" stopIfTrue="1">
      <formula>WEEKDAY($A145)=4</formula>
    </cfRule>
    <cfRule type="expression" dxfId="83170" priority="11751" stopIfTrue="1">
      <formula>WEEKDAY($A145)=5</formula>
    </cfRule>
    <cfRule type="expression" dxfId="83169" priority="11752" stopIfTrue="1">
      <formula>WEEKDAY($A145)=6</formula>
    </cfRule>
    <cfRule type="expression" dxfId="83168" priority="11753" stopIfTrue="1">
      <formula>WEEKDAY($A145)=7</formula>
    </cfRule>
  </conditionalFormatting>
  <conditionalFormatting sqref="I145:I147">
    <cfRule type="expression" dxfId="83167" priority="11740" stopIfTrue="1">
      <formula>WEEKDAY($A145)=1</formula>
    </cfRule>
    <cfRule type="expression" dxfId="83166" priority="11741" stopIfTrue="1">
      <formula>WEEKDAY($A145)=2</formula>
    </cfRule>
    <cfRule type="expression" dxfId="83165" priority="11742" stopIfTrue="1">
      <formula>WEEKDAY($A145)=3</formula>
    </cfRule>
    <cfRule type="expression" dxfId="83164" priority="11743" stopIfTrue="1">
      <formula>WEEKDAY($A145)=4</formula>
    </cfRule>
    <cfRule type="expression" dxfId="83163" priority="11744" stopIfTrue="1">
      <formula>WEEKDAY($A145)=5</formula>
    </cfRule>
    <cfRule type="expression" dxfId="83162" priority="11745" stopIfTrue="1">
      <formula>WEEKDAY($A145)=6</formula>
    </cfRule>
    <cfRule type="expression" dxfId="83161" priority="11746" stopIfTrue="1">
      <formula>WEEKDAY($A145)=7</formula>
    </cfRule>
  </conditionalFormatting>
  <conditionalFormatting sqref="I145:I147">
    <cfRule type="expression" dxfId="83160" priority="11733" stopIfTrue="1">
      <formula>WEEKDAY($A145)=1</formula>
    </cfRule>
    <cfRule type="expression" dxfId="83159" priority="11734" stopIfTrue="1">
      <formula>WEEKDAY($A145)=2</formula>
    </cfRule>
    <cfRule type="expression" dxfId="83158" priority="11735" stopIfTrue="1">
      <formula>WEEKDAY($A145)=3</formula>
    </cfRule>
    <cfRule type="expression" dxfId="83157" priority="11736" stopIfTrue="1">
      <formula>WEEKDAY($A145)=4</formula>
    </cfRule>
    <cfRule type="expression" dxfId="83156" priority="11737" stopIfTrue="1">
      <formula>WEEKDAY($A145)=5</formula>
    </cfRule>
    <cfRule type="expression" dxfId="83155" priority="11738" stopIfTrue="1">
      <formula>WEEKDAY($A145)=6</formula>
    </cfRule>
    <cfRule type="expression" dxfId="83154" priority="11739" stopIfTrue="1">
      <formula>WEEKDAY($A145)=7</formula>
    </cfRule>
  </conditionalFormatting>
  <conditionalFormatting sqref="I145:I147">
    <cfRule type="expression" dxfId="83153" priority="11726" stopIfTrue="1">
      <formula>WEEKDAY($A145)=1</formula>
    </cfRule>
    <cfRule type="expression" dxfId="83152" priority="11727" stopIfTrue="1">
      <formula>WEEKDAY($A145)=2</formula>
    </cfRule>
    <cfRule type="expression" dxfId="83151" priority="11728" stopIfTrue="1">
      <formula>WEEKDAY($A145)=3</formula>
    </cfRule>
    <cfRule type="expression" dxfId="83150" priority="11729" stopIfTrue="1">
      <formula>WEEKDAY($A145)=4</formula>
    </cfRule>
    <cfRule type="expression" dxfId="83149" priority="11730" stopIfTrue="1">
      <formula>WEEKDAY($A145)=5</formula>
    </cfRule>
    <cfRule type="expression" dxfId="83148" priority="11731" stopIfTrue="1">
      <formula>WEEKDAY($A145)=6</formula>
    </cfRule>
    <cfRule type="expression" dxfId="83147" priority="11732" stopIfTrue="1">
      <formula>WEEKDAY($A145)=7</formula>
    </cfRule>
  </conditionalFormatting>
  <conditionalFormatting sqref="I145:I147">
    <cfRule type="expression" dxfId="83146" priority="11719" stopIfTrue="1">
      <formula>WEEKDAY($A145)=1</formula>
    </cfRule>
    <cfRule type="expression" dxfId="83145" priority="11720" stopIfTrue="1">
      <formula>WEEKDAY($A145)=2</formula>
    </cfRule>
    <cfRule type="expression" dxfId="83144" priority="11721" stopIfTrue="1">
      <formula>WEEKDAY($A145)=3</formula>
    </cfRule>
    <cfRule type="expression" dxfId="83143" priority="11722" stopIfTrue="1">
      <formula>WEEKDAY($A145)=4</formula>
    </cfRule>
    <cfRule type="expression" dxfId="83142" priority="11723" stopIfTrue="1">
      <formula>WEEKDAY($A145)=5</formula>
    </cfRule>
    <cfRule type="expression" dxfId="83141" priority="11724" stopIfTrue="1">
      <formula>WEEKDAY($A145)=6</formula>
    </cfRule>
    <cfRule type="expression" dxfId="83140" priority="11725" stopIfTrue="1">
      <formula>WEEKDAY($A145)=7</formula>
    </cfRule>
  </conditionalFormatting>
  <conditionalFormatting sqref="I145:I147">
    <cfRule type="expression" dxfId="83139" priority="11712" stopIfTrue="1">
      <formula>WEEKDAY($A145)=1</formula>
    </cfRule>
    <cfRule type="expression" dxfId="83138" priority="11713" stopIfTrue="1">
      <formula>WEEKDAY($A145)=2</formula>
    </cfRule>
    <cfRule type="expression" dxfId="83137" priority="11714" stopIfTrue="1">
      <formula>WEEKDAY($A145)=3</formula>
    </cfRule>
    <cfRule type="expression" dxfId="83136" priority="11715" stopIfTrue="1">
      <formula>WEEKDAY($A145)=4</formula>
    </cfRule>
    <cfRule type="expression" dxfId="83135" priority="11716" stopIfTrue="1">
      <formula>WEEKDAY($A145)=5</formula>
    </cfRule>
    <cfRule type="expression" dxfId="83134" priority="11717" stopIfTrue="1">
      <formula>WEEKDAY($A145)=6</formula>
    </cfRule>
    <cfRule type="expression" dxfId="83133" priority="11718" stopIfTrue="1">
      <formula>WEEKDAY($A145)=7</formula>
    </cfRule>
  </conditionalFormatting>
  <conditionalFormatting sqref="I145:I147">
    <cfRule type="expression" dxfId="83132" priority="11705" stopIfTrue="1">
      <formula>WEEKDAY($A145)=1</formula>
    </cfRule>
    <cfRule type="expression" dxfId="83131" priority="11706" stopIfTrue="1">
      <formula>WEEKDAY($A145)=2</formula>
    </cfRule>
    <cfRule type="expression" dxfId="83130" priority="11707" stopIfTrue="1">
      <formula>WEEKDAY($A145)=3</formula>
    </cfRule>
    <cfRule type="expression" dxfId="83129" priority="11708" stopIfTrue="1">
      <formula>WEEKDAY($A145)=4</formula>
    </cfRule>
    <cfRule type="expression" dxfId="83128" priority="11709" stopIfTrue="1">
      <formula>WEEKDAY($A145)=5</formula>
    </cfRule>
    <cfRule type="expression" dxfId="83127" priority="11710" stopIfTrue="1">
      <formula>WEEKDAY($A145)=6</formula>
    </cfRule>
    <cfRule type="expression" dxfId="83126" priority="11711" stopIfTrue="1">
      <formula>WEEKDAY($A145)=7</formula>
    </cfRule>
  </conditionalFormatting>
  <conditionalFormatting sqref="I145:I147">
    <cfRule type="expression" dxfId="83125" priority="11698" stopIfTrue="1">
      <formula>WEEKDAY($A145)=1</formula>
    </cfRule>
    <cfRule type="expression" dxfId="83124" priority="11699" stopIfTrue="1">
      <formula>WEEKDAY($A145)=2</formula>
    </cfRule>
    <cfRule type="expression" dxfId="83123" priority="11700" stopIfTrue="1">
      <formula>WEEKDAY($A145)=3</formula>
    </cfRule>
    <cfRule type="expression" dxfId="83122" priority="11701" stopIfTrue="1">
      <formula>WEEKDAY($A145)=4</formula>
    </cfRule>
    <cfRule type="expression" dxfId="83121" priority="11702" stopIfTrue="1">
      <formula>WEEKDAY($A145)=5</formula>
    </cfRule>
    <cfRule type="expression" dxfId="83120" priority="11703" stopIfTrue="1">
      <formula>WEEKDAY($A145)=6</formula>
    </cfRule>
    <cfRule type="expression" dxfId="83119" priority="11704" stopIfTrue="1">
      <formula>WEEKDAY($A145)=7</formula>
    </cfRule>
  </conditionalFormatting>
  <conditionalFormatting sqref="I145:I147">
    <cfRule type="expression" dxfId="83118" priority="11691" stopIfTrue="1">
      <formula>WEEKDAY($A145)=1</formula>
    </cfRule>
    <cfRule type="expression" dxfId="83117" priority="11692" stopIfTrue="1">
      <formula>WEEKDAY($A145)=2</formula>
    </cfRule>
    <cfRule type="expression" dxfId="83116" priority="11693" stopIfTrue="1">
      <formula>WEEKDAY($A145)=3</formula>
    </cfRule>
    <cfRule type="expression" dxfId="83115" priority="11694" stopIfTrue="1">
      <formula>WEEKDAY($A145)=4</formula>
    </cfRule>
    <cfRule type="expression" dxfId="83114" priority="11695" stopIfTrue="1">
      <formula>WEEKDAY($A145)=5</formula>
    </cfRule>
    <cfRule type="expression" dxfId="83113" priority="11696" stopIfTrue="1">
      <formula>WEEKDAY($A145)=6</formula>
    </cfRule>
    <cfRule type="expression" dxfId="83112" priority="11697" stopIfTrue="1">
      <formula>WEEKDAY($A145)=7</formula>
    </cfRule>
  </conditionalFormatting>
  <conditionalFormatting sqref="I145:I147">
    <cfRule type="expression" dxfId="83111" priority="11684" stopIfTrue="1">
      <formula>WEEKDAY($A145)=1</formula>
    </cfRule>
    <cfRule type="expression" dxfId="83110" priority="11685" stopIfTrue="1">
      <formula>WEEKDAY($A145)=2</formula>
    </cfRule>
    <cfRule type="expression" dxfId="83109" priority="11686" stopIfTrue="1">
      <formula>WEEKDAY($A145)=3</formula>
    </cfRule>
    <cfRule type="expression" dxfId="83108" priority="11687" stopIfTrue="1">
      <formula>WEEKDAY($A145)=4</formula>
    </cfRule>
    <cfRule type="expression" dxfId="83107" priority="11688" stopIfTrue="1">
      <formula>WEEKDAY($A145)=5</formula>
    </cfRule>
    <cfRule type="expression" dxfId="83106" priority="11689" stopIfTrue="1">
      <formula>WEEKDAY($A145)=6</formula>
    </cfRule>
    <cfRule type="expression" dxfId="83105" priority="11690" stopIfTrue="1">
      <formula>WEEKDAY($A145)=7</formula>
    </cfRule>
  </conditionalFormatting>
  <conditionalFormatting sqref="A145:A147">
    <cfRule type="expression" dxfId="83104" priority="11677" stopIfTrue="1">
      <formula>WEEKDAY($A145)=1</formula>
    </cfRule>
    <cfRule type="expression" dxfId="83103" priority="11678" stopIfTrue="1">
      <formula>WEEKDAY($A145)=2</formula>
    </cfRule>
    <cfRule type="expression" dxfId="83102" priority="11679" stopIfTrue="1">
      <formula>WEEKDAY($A145)=3</formula>
    </cfRule>
    <cfRule type="expression" dxfId="83101" priority="11680" stopIfTrue="1">
      <formula>WEEKDAY($A145)=4</formula>
    </cfRule>
    <cfRule type="expression" dxfId="83100" priority="11681" stopIfTrue="1">
      <formula>WEEKDAY($A145)=5</formula>
    </cfRule>
    <cfRule type="expression" dxfId="83099" priority="11682" stopIfTrue="1">
      <formula>WEEKDAY($A145)=6</formula>
    </cfRule>
    <cfRule type="expression" dxfId="83098" priority="11683" stopIfTrue="1">
      <formula>WEEKDAY($A145)=7</formula>
    </cfRule>
  </conditionalFormatting>
  <conditionalFormatting sqref="I145:I147">
    <cfRule type="expression" dxfId="83097" priority="11670" stopIfTrue="1">
      <formula>WEEKDAY($A145)=1</formula>
    </cfRule>
    <cfRule type="expression" dxfId="83096" priority="11671" stopIfTrue="1">
      <formula>WEEKDAY($A145)=2</formula>
    </cfRule>
    <cfRule type="expression" dxfId="83095" priority="11672" stopIfTrue="1">
      <formula>WEEKDAY($A145)=3</formula>
    </cfRule>
    <cfRule type="expression" dxfId="83094" priority="11673" stopIfTrue="1">
      <formula>WEEKDAY($A145)=4</formula>
    </cfRule>
    <cfRule type="expression" dxfId="83093" priority="11674" stopIfTrue="1">
      <formula>WEEKDAY($A145)=5</formula>
    </cfRule>
    <cfRule type="expression" dxfId="83092" priority="11675" stopIfTrue="1">
      <formula>WEEKDAY($A145)=6</formula>
    </cfRule>
    <cfRule type="expression" dxfId="83091" priority="11676" stopIfTrue="1">
      <formula>WEEKDAY($A145)=7</formula>
    </cfRule>
  </conditionalFormatting>
  <conditionalFormatting sqref="A145:I145 K145:L145">
    <cfRule type="expression" dxfId="83090" priority="11663" stopIfTrue="1">
      <formula>WEEKDAY($A145)=1</formula>
    </cfRule>
    <cfRule type="expression" dxfId="83089" priority="11664" stopIfTrue="1">
      <formula>WEEKDAY($A145)=2</formula>
    </cfRule>
    <cfRule type="expression" dxfId="83088" priority="11665" stopIfTrue="1">
      <formula>WEEKDAY($A145)=3</formula>
    </cfRule>
    <cfRule type="expression" dxfId="83087" priority="11666" stopIfTrue="1">
      <formula>WEEKDAY($A145)=4</formula>
    </cfRule>
    <cfRule type="expression" dxfId="83086" priority="11667" stopIfTrue="1">
      <formula>WEEKDAY($A145)=5</formula>
    </cfRule>
    <cfRule type="expression" dxfId="83085" priority="11668" stopIfTrue="1">
      <formula>WEEKDAY($A145)=6</formula>
    </cfRule>
    <cfRule type="expression" dxfId="83084" priority="11669" stopIfTrue="1">
      <formula>WEEKDAY($A145)=7</formula>
    </cfRule>
  </conditionalFormatting>
  <conditionalFormatting sqref="A145:I145 K145:L145">
    <cfRule type="expression" dxfId="83083" priority="11656" stopIfTrue="1">
      <formula>WEEKDAY($A145)=1</formula>
    </cfRule>
    <cfRule type="expression" dxfId="83082" priority="11657" stopIfTrue="1">
      <formula>WEEKDAY($A145)=2</formula>
    </cfRule>
    <cfRule type="expression" dxfId="83081" priority="11658" stopIfTrue="1">
      <formula>WEEKDAY($A145)=3</formula>
    </cfRule>
    <cfRule type="expression" dxfId="83080" priority="11659" stopIfTrue="1">
      <formula>WEEKDAY($A145)=4</formula>
    </cfRule>
    <cfRule type="expression" dxfId="83079" priority="11660" stopIfTrue="1">
      <formula>WEEKDAY($A145)=5</formula>
    </cfRule>
    <cfRule type="expression" dxfId="83078" priority="11661" stopIfTrue="1">
      <formula>WEEKDAY($A145)=6</formula>
    </cfRule>
    <cfRule type="expression" dxfId="83077" priority="11662" stopIfTrue="1">
      <formula>WEEKDAY($A145)=7</formula>
    </cfRule>
  </conditionalFormatting>
  <conditionalFormatting sqref="A145:A147">
    <cfRule type="expression" dxfId="83076" priority="11649" stopIfTrue="1">
      <formula>WEEKDAY($A145)=1</formula>
    </cfRule>
    <cfRule type="expression" dxfId="83075" priority="11650" stopIfTrue="1">
      <formula>WEEKDAY($A145)=2</formula>
    </cfRule>
    <cfRule type="expression" dxfId="83074" priority="11651" stopIfTrue="1">
      <formula>WEEKDAY($A145)=3</formula>
    </cfRule>
    <cfRule type="expression" dxfId="83073" priority="11652" stopIfTrue="1">
      <formula>WEEKDAY($A145)=4</formula>
    </cfRule>
    <cfRule type="expression" dxfId="83072" priority="11653" stopIfTrue="1">
      <formula>WEEKDAY($A145)=5</formula>
    </cfRule>
    <cfRule type="expression" dxfId="83071" priority="11654" stopIfTrue="1">
      <formula>WEEKDAY($A145)=6</formula>
    </cfRule>
    <cfRule type="expression" dxfId="83070" priority="11655" stopIfTrue="1">
      <formula>WEEKDAY($A145)=7</formula>
    </cfRule>
  </conditionalFormatting>
  <conditionalFormatting sqref="A145:A147">
    <cfRule type="expression" dxfId="83069" priority="11642" stopIfTrue="1">
      <formula>WEEKDAY($A145)=1</formula>
    </cfRule>
    <cfRule type="expression" dxfId="83068" priority="11643" stopIfTrue="1">
      <formula>WEEKDAY($A145)=2</formula>
    </cfRule>
    <cfRule type="expression" dxfId="83067" priority="11644" stopIfTrue="1">
      <formula>WEEKDAY($A145)=3</formula>
    </cfRule>
    <cfRule type="expression" dxfId="83066" priority="11645" stopIfTrue="1">
      <formula>WEEKDAY($A145)=4</formula>
    </cfRule>
    <cfRule type="expression" dxfId="83065" priority="11646" stopIfTrue="1">
      <formula>WEEKDAY($A145)=5</formula>
    </cfRule>
    <cfRule type="expression" dxfId="83064" priority="11647" stopIfTrue="1">
      <formula>WEEKDAY($A145)=6</formula>
    </cfRule>
    <cfRule type="expression" dxfId="83063" priority="11648" stopIfTrue="1">
      <formula>WEEKDAY($A145)=7</formula>
    </cfRule>
  </conditionalFormatting>
  <conditionalFormatting sqref="I145:I147">
    <cfRule type="expression" dxfId="83062" priority="11635" stopIfTrue="1">
      <formula>WEEKDAY($A145)=1</formula>
    </cfRule>
    <cfRule type="expression" dxfId="83061" priority="11636" stopIfTrue="1">
      <formula>WEEKDAY($A145)=2</formula>
    </cfRule>
    <cfRule type="expression" dxfId="83060" priority="11637" stopIfTrue="1">
      <formula>WEEKDAY($A145)=3</formula>
    </cfRule>
    <cfRule type="expression" dxfId="83059" priority="11638" stopIfTrue="1">
      <formula>WEEKDAY($A145)=4</formula>
    </cfRule>
    <cfRule type="expression" dxfId="83058" priority="11639" stopIfTrue="1">
      <formula>WEEKDAY($A145)=5</formula>
    </cfRule>
    <cfRule type="expression" dxfId="83057" priority="11640" stopIfTrue="1">
      <formula>WEEKDAY($A145)=6</formula>
    </cfRule>
    <cfRule type="expression" dxfId="83056" priority="11641" stopIfTrue="1">
      <formula>WEEKDAY($A145)=7</formula>
    </cfRule>
  </conditionalFormatting>
  <conditionalFormatting sqref="A145:A147">
    <cfRule type="expression" dxfId="83055" priority="11628" stopIfTrue="1">
      <formula>WEEKDAY($A145)=1</formula>
    </cfRule>
    <cfRule type="expression" dxfId="83054" priority="11629" stopIfTrue="1">
      <formula>WEEKDAY($A145)=2</formula>
    </cfRule>
    <cfRule type="expression" dxfId="83053" priority="11630" stopIfTrue="1">
      <formula>WEEKDAY($A145)=3</formula>
    </cfRule>
    <cfRule type="expression" dxfId="83052" priority="11631" stopIfTrue="1">
      <formula>WEEKDAY($A145)=4</formula>
    </cfRule>
    <cfRule type="expression" dxfId="83051" priority="11632" stopIfTrue="1">
      <formula>WEEKDAY($A145)=5</formula>
    </cfRule>
    <cfRule type="expression" dxfId="83050" priority="11633" stopIfTrue="1">
      <formula>WEEKDAY($A145)=6</formula>
    </cfRule>
    <cfRule type="expression" dxfId="83049" priority="11634" stopIfTrue="1">
      <formula>WEEKDAY($A145)=7</formula>
    </cfRule>
  </conditionalFormatting>
  <conditionalFormatting sqref="I145:I147">
    <cfRule type="expression" dxfId="83048" priority="11621" stopIfTrue="1">
      <formula>WEEKDAY($A145)=1</formula>
    </cfRule>
    <cfRule type="expression" dxfId="83047" priority="11622" stopIfTrue="1">
      <formula>WEEKDAY($A145)=2</formula>
    </cfRule>
    <cfRule type="expression" dxfId="83046" priority="11623" stopIfTrue="1">
      <formula>WEEKDAY($A145)=3</formula>
    </cfRule>
    <cfRule type="expression" dxfId="83045" priority="11624" stopIfTrue="1">
      <formula>WEEKDAY($A145)=4</formula>
    </cfRule>
    <cfRule type="expression" dxfId="83044" priority="11625" stopIfTrue="1">
      <formula>WEEKDAY($A145)=5</formula>
    </cfRule>
    <cfRule type="expression" dxfId="83043" priority="11626" stopIfTrue="1">
      <formula>WEEKDAY($A145)=6</formula>
    </cfRule>
    <cfRule type="expression" dxfId="83042" priority="11627" stopIfTrue="1">
      <formula>WEEKDAY($A145)=7</formula>
    </cfRule>
  </conditionalFormatting>
  <conditionalFormatting sqref="A146:I146 K146:L146">
    <cfRule type="expression" dxfId="83041" priority="11614" stopIfTrue="1">
      <formula>WEEKDAY($A146)=1</formula>
    </cfRule>
    <cfRule type="expression" dxfId="83040" priority="11615" stopIfTrue="1">
      <formula>WEEKDAY($A146)=2</formula>
    </cfRule>
    <cfRule type="expression" dxfId="83039" priority="11616" stopIfTrue="1">
      <formula>WEEKDAY($A146)=3</formula>
    </cfRule>
    <cfRule type="expression" dxfId="83038" priority="11617" stopIfTrue="1">
      <formula>WEEKDAY($A146)=4</formula>
    </cfRule>
    <cfRule type="expression" dxfId="83037" priority="11618" stopIfTrue="1">
      <formula>WEEKDAY($A146)=5</formula>
    </cfRule>
    <cfRule type="expression" dxfId="83036" priority="11619" stopIfTrue="1">
      <formula>WEEKDAY($A146)=6</formula>
    </cfRule>
    <cfRule type="expression" dxfId="83035" priority="11620" stopIfTrue="1">
      <formula>WEEKDAY($A146)=7</formula>
    </cfRule>
  </conditionalFormatting>
  <conditionalFormatting sqref="A146:I146 K146:L146">
    <cfRule type="expression" dxfId="83034" priority="11607" stopIfTrue="1">
      <formula>WEEKDAY($A146)=1</formula>
    </cfRule>
    <cfRule type="expression" dxfId="83033" priority="11608" stopIfTrue="1">
      <formula>WEEKDAY($A146)=2</formula>
    </cfRule>
    <cfRule type="expression" dxfId="83032" priority="11609" stopIfTrue="1">
      <formula>WEEKDAY($A146)=3</formula>
    </cfRule>
    <cfRule type="expression" dxfId="83031" priority="11610" stopIfTrue="1">
      <formula>WEEKDAY($A146)=4</formula>
    </cfRule>
    <cfRule type="expression" dxfId="83030" priority="11611" stopIfTrue="1">
      <formula>WEEKDAY($A146)=5</formula>
    </cfRule>
    <cfRule type="expression" dxfId="83029" priority="11612" stopIfTrue="1">
      <formula>WEEKDAY($A146)=6</formula>
    </cfRule>
    <cfRule type="expression" dxfId="83028" priority="11613" stopIfTrue="1">
      <formula>WEEKDAY($A146)=7</formula>
    </cfRule>
  </conditionalFormatting>
  <conditionalFormatting sqref="A146:A147">
    <cfRule type="expression" dxfId="83027" priority="11600" stopIfTrue="1">
      <formula>WEEKDAY($A146)=1</formula>
    </cfRule>
    <cfRule type="expression" dxfId="83026" priority="11601" stopIfTrue="1">
      <formula>WEEKDAY($A146)=2</formula>
    </cfRule>
    <cfRule type="expression" dxfId="83025" priority="11602" stopIfTrue="1">
      <formula>WEEKDAY($A146)=3</formula>
    </cfRule>
    <cfRule type="expression" dxfId="83024" priority="11603" stopIfTrue="1">
      <formula>WEEKDAY($A146)=4</formula>
    </cfRule>
    <cfRule type="expression" dxfId="83023" priority="11604" stopIfTrue="1">
      <formula>WEEKDAY($A146)=5</formula>
    </cfRule>
    <cfRule type="expression" dxfId="83022" priority="11605" stopIfTrue="1">
      <formula>WEEKDAY($A146)=6</formula>
    </cfRule>
    <cfRule type="expression" dxfId="83021" priority="11606" stopIfTrue="1">
      <formula>WEEKDAY($A146)=7</formula>
    </cfRule>
  </conditionalFormatting>
  <conditionalFormatting sqref="A146:A147">
    <cfRule type="expression" dxfId="83020" priority="11593" stopIfTrue="1">
      <formula>WEEKDAY($A146)=1</formula>
    </cfRule>
    <cfRule type="expression" dxfId="83019" priority="11594" stopIfTrue="1">
      <formula>WEEKDAY($A146)=2</formula>
    </cfRule>
    <cfRule type="expression" dxfId="83018" priority="11595" stopIfTrue="1">
      <formula>WEEKDAY($A146)=3</formula>
    </cfRule>
    <cfRule type="expression" dxfId="83017" priority="11596" stopIfTrue="1">
      <formula>WEEKDAY($A146)=4</formula>
    </cfRule>
    <cfRule type="expression" dxfId="83016" priority="11597" stopIfTrue="1">
      <formula>WEEKDAY($A146)=5</formula>
    </cfRule>
    <cfRule type="expression" dxfId="83015" priority="11598" stopIfTrue="1">
      <formula>WEEKDAY($A146)=6</formula>
    </cfRule>
    <cfRule type="expression" dxfId="83014" priority="11599" stopIfTrue="1">
      <formula>WEEKDAY($A146)=7</formula>
    </cfRule>
  </conditionalFormatting>
  <conditionalFormatting sqref="I146:I147">
    <cfRule type="expression" dxfId="83013" priority="11586" stopIfTrue="1">
      <formula>WEEKDAY($A146)=1</formula>
    </cfRule>
    <cfRule type="expression" dxfId="83012" priority="11587" stopIfTrue="1">
      <formula>WEEKDAY($A146)=2</formula>
    </cfRule>
    <cfRule type="expression" dxfId="83011" priority="11588" stopIfTrue="1">
      <formula>WEEKDAY($A146)=3</formula>
    </cfRule>
    <cfRule type="expression" dxfId="83010" priority="11589" stopIfTrue="1">
      <formula>WEEKDAY($A146)=4</formula>
    </cfRule>
    <cfRule type="expression" dxfId="83009" priority="11590" stopIfTrue="1">
      <formula>WEEKDAY($A146)=5</formula>
    </cfRule>
    <cfRule type="expression" dxfId="83008" priority="11591" stopIfTrue="1">
      <formula>WEEKDAY($A146)=6</formula>
    </cfRule>
    <cfRule type="expression" dxfId="83007" priority="11592" stopIfTrue="1">
      <formula>WEEKDAY($A146)=7</formula>
    </cfRule>
  </conditionalFormatting>
  <conditionalFormatting sqref="A146:A147">
    <cfRule type="expression" dxfId="83006" priority="11579" stopIfTrue="1">
      <formula>WEEKDAY($A146)=1</formula>
    </cfRule>
    <cfRule type="expression" dxfId="83005" priority="11580" stopIfTrue="1">
      <formula>WEEKDAY($A146)=2</formula>
    </cfRule>
    <cfRule type="expression" dxfId="83004" priority="11581" stopIfTrue="1">
      <formula>WEEKDAY($A146)=3</formula>
    </cfRule>
    <cfRule type="expression" dxfId="83003" priority="11582" stopIfTrue="1">
      <formula>WEEKDAY($A146)=4</formula>
    </cfRule>
    <cfRule type="expression" dxfId="83002" priority="11583" stopIfTrue="1">
      <formula>WEEKDAY($A146)=5</formula>
    </cfRule>
    <cfRule type="expression" dxfId="83001" priority="11584" stopIfTrue="1">
      <formula>WEEKDAY($A146)=6</formula>
    </cfRule>
    <cfRule type="expression" dxfId="83000" priority="11585" stopIfTrue="1">
      <formula>WEEKDAY($A146)=7</formula>
    </cfRule>
  </conditionalFormatting>
  <conditionalFormatting sqref="A146:A147">
    <cfRule type="expression" dxfId="82999" priority="11572" stopIfTrue="1">
      <formula>WEEKDAY($A146)=1</formula>
    </cfRule>
    <cfRule type="expression" dxfId="82998" priority="11573" stopIfTrue="1">
      <formula>WEEKDAY($A146)=2</formula>
    </cfRule>
    <cfRule type="expression" dxfId="82997" priority="11574" stopIfTrue="1">
      <formula>WEEKDAY($A146)=3</formula>
    </cfRule>
    <cfRule type="expression" dxfId="82996" priority="11575" stopIfTrue="1">
      <formula>WEEKDAY($A146)=4</formula>
    </cfRule>
    <cfRule type="expression" dxfId="82995" priority="11576" stopIfTrue="1">
      <formula>WEEKDAY($A146)=5</formula>
    </cfRule>
    <cfRule type="expression" dxfId="82994" priority="11577" stopIfTrue="1">
      <formula>WEEKDAY($A146)=6</formula>
    </cfRule>
    <cfRule type="expression" dxfId="82993" priority="11578" stopIfTrue="1">
      <formula>WEEKDAY($A146)=7</formula>
    </cfRule>
  </conditionalFormatting>
  <conditionalFormatting sqref="I146:I147">
    <cfRule type="expression" dxfId="82992" priority="11565" stopIfTrue="1">
      <formula>WEEKDAY($A146)=1</formula>
    </cfRule>
    <cfRule type="expression" dxfId="82991" priority="11566" stopIfTrue="1">
      <formula>WEEKDAY($A146)=2</formula>
    </cfRule>
    <cfRule type="expression" dxfId="82990" priority="11567" stopIfTrue="1">
      <formula>WEEKDAY($A146)=3</formula>
    </cfRule>
    <cfRule type="expression" dxfId="82989" priority="11568" stopIfTrue="1">
      <formula>WEEKDAY($A146)=4</formula>
    </cfRule>
    <cfRule type="expression" dxfId="82988" priority="11569" stopIfTrue="1">
      <formula>WEEKDAY($A146)=5</formula>
    </cfRule>
    <cfRule type="expression" dxfId="82987" priority="11570" stopIfTrue="1">
      <formula>WEEKDAY($A146)=6</formula>
    </cfRule>
    <cfRule type="expression" dxfId="82986" priority="11571" stopIfTrue="1">
      <formula>WEEKDAY($A146)=7</formula>
    </cfRule>
  </conditionalFormatting>
  <conditionalFormatting sqref="I146:I147">
    <cfRule type="expression" dxfId="82985" priority="11558" stopIfTrue="1">
      <formula>WEEKDAY($A146)=1</formula>
    </cfRule>
    <cfRule type="expression" dxfId="82984" priority="11559" stopIfTrue="1">
      <formula>WEEKDAY($A146)=2</formula>
    </cfRule>
    <cfRule type="expression" dxfId="82983" priority="11560" stopIfTrue="1">
      <formula>WEEKDAY($A146)=3</formula>
    </cfRule>
    <cfRule type="expression" dxfId="82982" priority="11561" stopIfTrue="1">
      <formula>WEEKDAY($A146)=4</formula>
    </cfRule>
    <cfRule type="expression" dxfId="82981" priority="11562" stopIfTrue="1">
      <formula>WEEKDAY($A146)=5</formula>
    </cfRule>
    <cfRule type="expression" dxfId="82980" priority="11563" stopIfTrue="1">
      <formula>WEEKDAY($A146)=6</formula>
    </cfRule>
    <cfRule type="expression" dxfId="82979" priority="11564" stopIfTrue="1">
      <formula>WEEKDAY($A146)=7</formula>
    </cfRule>
  </conditionalFormatting>
  <conditionalFormatting sqref="I145:I147">
    <cfRule type="expression" dxfId="82978" priority="11551" stopIfTrue="1">
      <formula>WEEKDAY($A145)=1</formula>
    </cfRule>
    <cfRule type="expression" dxfId="82977" priority="11552" stopIfTrue="1">
      <formula>WEEKDAY($A145)=2</formula>
    </cfRule>
    <cfRule type="expression" dxfId="82976" priority="11553" stopIfTrue="1">
      <formula>WEEKDAY($A145)=3</formula>
    </cfRule>
    <cfRule type="expression" dxfId="82975" priority="11554" stopIfTrue="1">
      <formula>WEEKDAY($A145)=4</formula>
    </cfRule>
    <cfRule type="expression" dxfId="82974" priority="11555" stopIfTrue="1">
      <formula>WEEKDAY($A145)=5</formula>
    </cfRule>
    <cfRule type="expression" dxfId="82973" priority="11556" stopIfTrue="1">
      <formula>WEEKDAY($A145)=6</formula>
    </cfRule>
    <cfRule type="expression" dxfId="82972" priority="11557" stopIfTrue="1">
      <formula>WEEKDAY($A145)=7</formula>
    </cfRule>
  </conditionalFormatting>
  <conditionalFormatting sqref="I145:I147">
    <cfRule type="expression" dxfId="82971" priority="11544" stopIfTrue="1">
      <formula>WEEKDAY($A145)=1</formula>
    </cfRule>
    <cfRule type="expression" dxfId="82970" priority="11545" stopIfTrue="1">
      <formula>WEEKDAY($A145)=2</formula>
    </cfRule>
    <cfRule type="expression" dxfId="82969" priority="11546" stopIfTrue="1">
      <formula>WEEKDAY($A145)=3</formula>
    </cfRule>
    <cfRule type="expression" dxfId="82968" priority="11547" stopIfTrue="1">
      <formula>WEEKDAY($A145)=4</formula>
    </cfRule>
    <cfRule type="expression" dxfId="82967" priority="11548" stopIfTrue="1">
      <formula>WEEKDAY($A145)=5</formula>
    </cfRule>
    <cfRule type="expression" dxfId="82966" priority="11549" stopIfTrue="1">
      <formula>WEEKDAY($A145)=6</formula>
    </cfRule>
    <cfRule type="expression" dxfId="82965" priority="11550" stopIfTrue="1">
      <formula>WEEKDAY($A145)=7</formula>
    </cfRule>
  </conditionalFormatting>
  <conditionalFormatting sqref="A145:A147">
    <cfRule type="expression" dxfId="82964" priority="11537" stopIfTrue="1">
      <formula>WEEKDAY($A145)=1</formula>
    </cfRule>
    <cfRule type="expression" dxfId="82963" priority="11538" stopIfTrue="1">
      <formula>WEEKDAY($A145)=2</formula>
    </cfRule>
    <cfRule type="expression" dxfId="82962" priority="11539" stopIfTrue="1">
      <formula>WEEKDAY($A145)=3</formula>
    </cfRule>
    <cfRule type="expression" dxfId="82961" priority="11540" stopIfTrue="1">
      <formula>WEEKDAY($A145)=4</formula>
    </cfRule>
    <cfRule type="expression" dxfId="82960" priority="11541" stopIfTrue="1">
      <formula>WEEKDAY($A145)=5</formula>
    </cfRule>
    <cfRule type="expression" dxfId="82959" priority="11542" stopIfTrue="1">
      <formula>WEEKDAY($A145)=6</formula>
    </cfRule>
    <cfRule type="expression" dxfId="82958" priority="11543" stopIfTrue="1">
      <formula>WEEKDAY($A145)=7</formula>
    </cfRule>
  </conditionalFormatting>
  <conditionalFormatting sqref="I145:I147">
    <cfRule type="expression" dxfId="82957" priority="11530" stopIfTrue="1">
      <formula>WEEKDAY($A145)=1</formula>
    </cfRule>
    <cfRule type="expression" dxfId="82956" priority="11531" stopIfTrue="1">
      <formula>WEEKDAY($A145)=2</formula>
    </cfRule>
    <cfRule type="expression" dxfId="82955" priority="11532" stopIfTrue="1">
      <formula>WEEKDAY($A145)=3</formula>
    </cfRule>
    <cfRule type="expression" dxfId="82954" priority="11533" stopIfTrue="1">
      <formula>WEEKDAY($A145)=4</formula>
    </cfRule>
    <cfRule type="expression" dxfId="82953" priority="11534" stopIfTrue="1">
      <formula>WEEKDAY($A145)=5</formula>
    </cfRule>
    <cfRule type="expression" dxfId="82952" priority="11535" stopIfTrue="1">
      <formula>WEEKDAY($A145)=6</formula>
    </cfRule>
    <cfRule type="expression" dxfId="82951" priority="11536" stopIfTrue="1">
      <formula>WEEKDAY($A145)=7</formula>
    </cfRule>
  </conditionalFormatting>
  <conditionalFormatting sqref="J145">
    <cfRule type="expression" dxfId="82950" priority="11523" stopIfTrue="1">
      <formula>WEEKDAY($A145)=1</formula>
    </cfRule>
    <cfRule type="expression" dxfId="82949" priority="11524" stopIfTrue="1">
      <formula>WEEKDAY($A145)=2</formula>
    </cfRule>
    <cfRule type="expression" dxfId="82948" priority="11525" stopIfTrue="1">
      <formula>WEEKDAY($A145)=3</formula>
    </cfRule>
    <cfRule type="expression" dxfId="82947" priority="11526" stopIfTrue="1">
      <formula>WEEKDAY($A145)=4</formula>
    </cfRule>
    <cfRule type="expression" dxfId="82946" priority="11527" stopIfTrue="1">
      <formula>WEEKDAY($A145)=5</formula>
    </cfRule>
    <cfRule type="expression" dxfId="82945" priority="11528" stopIfTrue="1">
      <formula>WEEKDAY($A145)=6</formula>
    </cfRule>
    <cfRule type="expression" dxfId="82944" priority="11529" stopIfTrue="1">
      <formula>WEEKDAY($A145)=7</formula>
    </cfRule>
  </conditionalFormatting>
  <conditionalFormatting sqref="J146">
    <cfRule type="expression" dxfId="82943" priority="11516" stopIfTrue="1">
      <formula>WEEKDAY($A146)=1</formula>
    </cfRule>
    <cfRule type="expression" dxfId="82942" priority="11517" stopIfTrue="1">
      <formula>WEEKDAY($A146)=2</formula>
    </cfRule>
    <cfRule type="expression" dxfId="82941" priority="11518" stopIfTrue="1">
      <formula>WEEKDAY($A146)=3</formula>
    </cfRule>
    <cfRule type="expression" dxfId="82940" priority="11519" stopIfTrue="1">
      <formula>WEEKDAY($A146)=4</formula>
    </cfRule>
    <cfRule type="expression" dxfId="82939" priority="11520" stopIfTrue="1">
      <formula>WEEKDAY($A146)=5</formula>
    </cfRule>
    <cfRule type="expression" dxfId="82938" priority="11521" stopIfTrue="1">
      <formula>WEEKDAY($A146)=6</formula>
    </cfRule>
    <cfRule type="expression" dxfId="82937" priority="11522" stopIfTrue="1">
      <formula>WEEKDAY($A146)=7</formula>
    </cfRule>
  </conditionalFormatting>
  <conditionalFormatting sqref="A145:A147">
    <cfRule type="expression" dxfId="82936" priority="11509" stopIfTrue="1">
      <formula>WEEKDAY($A145)=1</formula>
    </cfRule>
    <cfRule type="expression" dxfId="82935" priority="11510" stopIfTrue="1">
      <formula>WEEKDAY($A145)=2</formula>
    </cfRule>
    <cfRule type="expression" dxfId="82934" priority="11511" stopIfTrue="1">
      <formula>WEEKDAY($A145)=3</formula>
    </cfRule>
    <cfRule type="expression" dxfId="82933" priority="11512" stopIfTrue="1">
      <formula>WEEKDAY($A145)=4</formula>
    </cfRule>
    <cfRule type="expression" dxfId="82932" priority="11513" stopIfTrue="1">
      <formula>WEEKDAY($A145)=5</formula>
    </cfRule>
    <cfRule type="expression" dxfId="82931" priority="11514" stopIfTrue="1">
      <formula>WEEKDAY($A145)=6</formula>
    </cfRule>
    <cfRule type="expression" dxfId="82930" priority="11515" stopIfTrue="1">
      <formula>WEEKDAY($A145)=7</formula>
    </cfRule>
  </conditionalFormatting>
  <conditionalFormatting sqref="I145:I147">
    <cfRule type="expression" dxfId="82929" priority="11502" stopIfTrue="1">
      <formula>WEEKDAY($A145)=1</formula>
    </cfRule>
    <cfRule type="expression" dxfId="82928" priority="11503" stopIfTrue="1">
      <formula>WEEKDAY($A145)=2</formula>
    </cfRule>
    <cfRule type="expression" dxfId="82927" priority="11504" stopIfTrue="1">
      <formula>WEEKDAY($A145)=3</formula>
    </cfRule>
    <cfRule type="expression" dxfId="82926" priority="11505" stopIfTrue="1">
      <formula>WEEKDAY($A145)=4</formula>
    </cfRule>
    <cfRule type="expression" dxfId="82925" priority="11506" stopIfTrue="1">
      <formula>WEEKDAY($A145)=5</formula>
    </cfRule>
    <cfRule type="expression" dxfId="82924" priority="11507" stopIfTrue="1">
      <formula>WEEKDAY($A145)=6</formula>
    </cfRule>
    <cfRule type="expression" dxfId="82923" priority="11508" stopIfTrue="1">
      <formula>WEEKDAY($A145)=7</formula>
    </cfRule>
  </conditionalFormatting>
  <conditionalFormatting sqref="A145:A147">
    <cfRule type="expression" dxfId="82922" priority="11495" stopIfTrue="1">
      <formula>WEEKDAY($A145)=1</formula>
    </cfRule>
    <cfRule type="expression" dxfId="82921" priority="11496" stopIfTrue="1">
      <formula>WEEKDAY($A145)=2</formula>
    </cfRule>
    <cfRule type="expression" dxfId="82920" priority="11497" stopIfTrue="1">
      <formula>WEEKDAY($A145)=3</formula>
    </cfRule>
    <cfRule type="expression" dxfId="82919" priority="11498" stopIfTrue="1">
      <formula>WEEKDAY($A145)=4</formula>
    </cfRule>
    <cfRule type="expression" dxfId="82918" priority="11499" stopIfTrue="1">
      <formula>WEEKDAY($A145)=5</formula>
    </cfRule>
    <cfRule type="expression" dxfId="82917" priority="11500" stopIfTrue="1">
      <formula>WEEKDAY($A145)=6</formula>
    </cfRule>
    <cfRule type="expression" dxfId="82916" priority="11501" stopIfTrue="1">
      <formula>WEEKDAY($A145)=7</formula>
    </cfRule>
  </conditionalFormatting>
  <conditionalFormatting sqref="I145:I147">
    <cfRule type="expression" dxfId="82915" priority="11488" stopIfTrue="1">
      <formula>WEEKDAY($A145)=1</formula>
    </cfRule>
    <cfRule type="expression" dxfId="82914" priority="11489" stopIfTrue="1">
      <formula>WEEKDAY($A145)=2</formula>
    </cfRule>
    <cfRule type="expression" dxfId="82913" priority="11490" stopIfTrue="1">
      <formula>WEEKDAY($A145)=3</formula>
    </cfRule>
    <cfRule type="expression" dxfId="82912" priority="11491" stopIfTrue="1">
      <formula>WEEKDAY($A145)=4</formula>
    </cfRule>
    <cfRule type="expression" dxfId="82911" priority="11492" stopIfTrue="1">
      <formula>WEEKDAY($A145)=5</formula>
    </cfRule>
    <cfRule type="expression" dxfId="82910" priority="11493" stopIfTrue="1">
      <formula>WEEKDAY($A145)=6</formula>
    </cfRule>
    <cfRule type="expression" dxfId="82909" priority="11494" stopIfTrue="1">
      <formula>WEEKDAY($A145)=7</formula>
    </cfRule>
  </conditionalFormatting>
  <conditionalFormatting sqref="A145:A147">
    <cfRule type="expression" dxfId="82908" priority="11481" stopIfTrue="1">
      <formula>WEEKDAY($A145)=1</formula>
    </cfRule>
    <cfRule type="expression" dxfId="82907" priority="11482" stopIfTrue="1">
      <formula>WEEKDAY($A145)=2</formula>
    </cfRule>
    <cfRule type="expression" dxfId="82906" priority="11483" stopIfTrue="1">
      <formula>WEEKDAY($A145)=3</formula>
    </cfRule>
    <cfRule type="expression" dxfId="82905" priority="11484" stopIfTrue="1">
      <formula>WEEKDAY($A145)=4</formula>
    </cfRule>
    <cfRule type="expression" dxfId="82904" priority="11485" stopIfTrue="1">
      <formula>WEEKDAY($A145)=5</formula>
    </cfRule>
    <cfRule type="expression" dxfId="82903" priority="11486" stopIfTrue="1">
      <formula>WEEKDAY($A145)=6</formula>
    </cfRule>
    <cfRule type="expression" dxfId="82902" priority="11487" stopIfTrue="1">
      <formula>WEEKDAY($A145)=7</formula>
    </cfRule>
  </conditionalFormatting>
  <conditionalFormatting sqref="I145:I147">
    <cfRule type="expression" dxfId="82901" priority="11474" stopIfTrue="1">
      <formula>WEEKDAY($A145)=1</formula>
    </cfRule>
    <cfRule type="expression" dxfId="82900" priority="11475" stopIfTrue="1">
      <formula>WEEKDAY($A145)=2</formula>
    </cfRule>
    <cfRule type="expression" dxfId="82899" priority="11476" stopIfTrue="1">
      <formula>WEEKDAY($A145)=3</formula>
    </cfRule>
    <cfRule type="expression" dxfId="82898" priority="11477" stopIfTrue="1">
      <formula>WEEKDAY($A145)=4</formula>
    </cfRule>
    <cfRule type="expression" dxfId="82897" priority="11478" stopIfTrue="1">
      <formula>WEEKDAY($A145)=5</formula>
    </cfRule>
    <cfRule type="expression" dxfId="82896" priority="11479" stopIfTrue="1">
      <formula>WEEKDAY($A145)=6</formula>
    </cfRule>
    <cfRule type="expression" dxfId="82895" priority="11480" stopIfTrue="1">
      <formula>WEEKDAY($A145)=7</formula>
    </cfRule>
  </conditionalFormatting>
  <conditionalFormatting sqref="A145:A147">
    <cfRule type="expression" dxfId="82894" priority="11467" stopIfTrue="1">
      <formula>WEEKDAY($A145)=1</formula>
    </cfRule>
    <cfRule type="expression" dxfId="82893" priority="11468" stopIfTrue="1">
      <formula>WEEKDAY($A145)=2</formula>
    </cfRule>
    <cfRule type="expression" dxfId="82892" priority="11469" stopIfTrue="1">
      <formula>WEEKDAY($A145)=3</formula>
    </cfRule>
    <cfRule type="expression" dxfId="82891" priority="11470" stopIfTrue="1">
      <formula>WEEKDAY($A145)=4</formula>
    </cfRule>
    <cfRule type="expression" dxfId="82890" priority="11471" stopIfTrue="1">
      <formula>WEEKDAY($A145)=5</formula>
    </cfRule>
    <cfRule type="expression" dxfId="82889" priority="11472" stopIfTrue="1">
      <formula>WEEKDAY($A145)=6</formula>
    </cfRule>
    <cfRule type="expression" dxfId="82888" priority="11473" stopIfTrue="1">
      <formula>WEEKDAY($A145)=7</formula>
    </cfRule>
  </conditionalFormatting>
  <conditionalFormatting sqref="I145:I147">
    <cfRule type="expression" dxfId="82887" priority="11460" stopIfTrue="1">
      <formula>WEEKDAY($A145)=1</formula>
    </cfRule>
    <cfRule type="expression" dxfId="82886" priority="11461" stopIfTrue="1">
      <formula>WEEKDAY($A145)=2</formula>
    </cfRule>
    <cfRule type="expression" dxfId="82885" priority="11462" stopIfTrue="1">
      <formula>WEEKDAY($A145)=3</formula>
    </cfRule>
    <cfRule type="expression" dxfId="82884" priority="11463" stopIfTrue="1">
      <formula>WEEKDAY($A145)=4</formula>
    </cfRule>
    <cfRule type="expression" dxfId="82883" priority="11464" stopIfTrue="1">
      <formula>WEEKDAY($A145)=5</formula>
    </cfRule>
    <cfRule type="expression" dxfId="82882" priority="11465" stopIfTrue="1">
      <formula>WEEKDAY($A145)=6</formula>
    </cfRule>
    <cfRule type="expression" dxfId="82881" priority="11466" stopIfTrue="1">
      <formula>WEEKDAY($A145)=7</formula>
    </cfRule>
  </conditionalFormatting>
  <conditionalFormatting sqref="A145:A147">
    <cfRule type="expression" dxfId="82880" priority="11453" stopIfTrue="1">
      <formula>WEEKDAY($A145)=1</formula>
    </cfRule>
    <cfRule type="expression" dxfId="82879" priority="11454" stopIfTrue="1">
      <formula>WEEKDAY($A145)=2</formula>
    </cfRule>
    <cfRule type="expression" dxfId="82878" priority="11455" stopIfTrue="1">
      <formula>WEEKDAY($A145)=3</formula>
    </cfRule>
    <cfRule type="expression" dxfId="82877" priority="11456" stopIfTrue="1">
      <formula>WEEKDAY($A145)=4</formula>
    </cfRule>
    <cfRule type="expression" dxfId="82876" priority="11457" stopIfTrue="1">
      <formula>WEEKDAY($A145)=5</formula>
    </cfRule>
    <cfRule type="expression" dxfId="82875" priority="11458" stopIfTrue="1">
      <formula>WEEKDAY($A145)=6</formula>
    </cfRule>
    <cfRule type="expression" dxfId="82874" priority="11459" stopIfTrue="1">
      <formula>WEEKDAY($A145)=7</formula>
    </cfRule>
  </conditionalFormatting>
  <conditionalFormatting sqref="I145:I147">
    <cfRule type="expression" dxfId="82873" priority="11446" stopIfTrue="1">
      <formula>WEEKDAY($A145)=1</formula>
    </cfRule>
    <cfRule type="expression" dxfId="82872" priority="11447" stopIfTrue="1">
      <formula>WEEKDAY($A145)=2</formula>
    </cfRule>
    <cfRule type="expression" dxfId="82871" priority="11448" stopIfTrue="1">
      <formula>WEEKDAY($A145)=3</formula>
    </cfRule>
    <cfRule type="expression" dxfId="82870" priority="11449" stopIfTrue="1">
      <formula>WEEKDAY($A145)=4</formula>
    </cfRule>
    <cfRule type="expression" dxfId="82869" priority="11450" stopIfTrue="1">
      <formula>WEEKDAY($A145)=5</formula>
    </cfRule>
    <cfRule type="expression" dxfId="82868" priority="11451" stopIfTrue="1">
      <formula>WEEKDAY($A145)=6</formula>
    </cfRule>
    <cfRule type="expression" dxfId="82867" priority="11452" stopIfTrue="1">
      <formula>WEEKDAY($A145)=7</formula>
    </cfRule>
  </conditionalFormatting>
  <conditionalFormatting sqref="A145:A147">
    <cfRule type="expression" dxfId="82866" priority="11439" stopIfTrue="1">
      <formula>WEEKDAY($A145)=1</formula>
    </cfRule>
    <cfRule type="expression" dxfId="82865" priority="11440" stopIfTrue="1">
      <formula>WEEKDAY($A145)=2</formula>
    </cfRule>
    <cfRule type="expression" dxfId="82864" priority="11441" stopIfTrue="1">
      <formula>WEEKDAY($A145)=3</formula>
    </cfRule>
    <cfRule type="expression" dxfId="82863" priority="11442" stopIfTrue="1">
      <formula>WEEKDAY($A145)=4</formula>
    </cfRule>
    <cfRule type="expression" dxfId="82862" priority="11443" stopIfTrue="1">
      <formula>WEEKDAY($A145)=5</formula>
    </cfRule>
    <cfRule type="expression" dxfId="82861" priority="11444" stopIfTrue="1">
      <formula>WEEKDAY($A145)=6</formula>
    </cfRule>
    <cfRule type="expression" dxfId="82860" priority="11445" stopIfTrue="1">
      <formula>WEEKDAY($A145)=7</formula>
    </cfRule>
  </conditionalFormatting>
  <conditionalFormatting sqref="I145:I147">
    <cfRule type="expression" dxfId="82859" priority="11432" stopIfTrue="1">
      <formula>WEEKDAY($A145)=1</formula>
    </cfRule>
    <cfRule type="expression" dxfId="82858" priority="11433" stopIfTrue="1">
      <formula>WEEKDAY($A145)=2</formula>
    </cfRule>
    <cfRule type="expression" dxfId="82857" priority="11434" stopIfTrue="1">
      <formula>WEEKDAY($A145)=3</formula>
    </cfRule>
    <cfRule type="expression" dxfId="82856" priority="11435" stopIfTrue="1">
      <formula>WEEKDAY($A145)=4</formula>
    </cfRule>
    <cfRule type="expression" dxfId="82855" priority="11436" stopIfTrue="1">
      <formula>WEEKDAY($A145)=5</formula>
    </cfRule>
    <cfRule type="expression" dxfId="82854" priority="11437" stopIfTrue="1">
      <formula>WEEKDAY($A145)=6</formula>
    </cfRule>
    <cfRule type="expression" dxfId="82853" priority="11438" stopIfTrue="1">
      <formula>WEEKDAY($A145)=7</formula>
    </cfRule>
  </conditionalFormatting>
  <conditionalFormatting sqref="A144:A147">
    <cfRule type="expression" dxfId="82852" priority="11425" stopIfTrue="1">
      <formula>WEEKDAY($A144)=1</formula>
    </cfRule>
    <cfRule type="expression" dxfId="82851" priority="11426" stopIfTrue="1">
      <formula>WEEKDAY($A144)=2</formula>
    </cfRule>
    <cfRule type="expression" dxfId="82850" priority="11427" stopIfTrue="1">
      <formula>WEEKDAY($A144)=3</formula>
    </cfRule>
    <cfRule type="expression" dxfId="82849" priority="11428" stopIfTrue="1">
      <formula>WEEKDAY($A144)=4</formula>
    </cfRule>
    <cfRule type="expression" dxfId="82848" priority="11429" stopIfTrue="1">
      <formula>WEEKDAY($A144)=5</formula>
    </cfRule>
    <cfRule type="expression" dxfId="82847" priority="11430" stopIfTrue="1">
      <formula>WEEKDAY($A144)=6</formula>
    </cfRule>
    <cfRule type="expression" dxfId="82846" priority="11431" stopIfTrue="1">
      <formula>WEEKDAY($A144)=7</formula>
    </cfRule>
  </conditionalFormatting>
  <conditionalFormatting sqref="I144:I147">
    <cfRule type="expression" dxfId="82845" priority="11418" stopIfTrue="1">
      <formula>WEEKDAY($A144)=1</formula>
    </cfRule>
    <cfRule type="expression" dxfId="82844" priority="11419" stopIfTrue="1">
      <formula>WEEKDAY($A144)=2</formula>
    </cfRule>
    <cfRule type="expression" dxfId="82843" priority="11420" stopIfTrue="1">
      <formula>WEEKDAY($A144)=3</formula>
    </cfRule>
    <cfRule type="expression" dxfId="82842" priority="11421" stopIfTrue="1">
      <formula>WEEKDAY($A144)=4</formula>
    </cfRule>
    <cfRule type="expression" dxfId="82841" priority="11422" stopIfTrue="1">
      <formula>WEEKDAY($A144)=5</formula>
    </cfRule>
    <cfRule type="expression" dxfId="82840" priority="11423" stopIfTrue="1">
      <formula>WEEKDAY($A144)=6</formula>
    </cfRule>
    <cfRule type="expression" dxfId="82839" priority="11424" stopIfTrue="1">
      <formula>WEEKDAY($A144)=7</formula>
    </cfRule>
  </conditionalFormatting>
  <conditionalFormatting sqref="A144:A147">
    <cfRule type="expression" dxfId="82838" priority="11411" stopIfTrue="1">
      <formula>WEEKDAY($A144)=1</formula>
    </cfRule>
    <cfRule type="expression" dxfId="82837" priority="11412" stopIfTrue="1">
      <formula>WEEKDAY($A144)=2</formula>
    </cfRule>
    <cfRule type="expression" dxfId="82836" priority="11413" stopIfTrue="1">
      <formula>WEEKDAY($A144)=3</formula>
    </cfRule>
    <cfRule type="expression" dxfId="82835" priority="11414" stopIfTrue="1">
      <formula>WEEKDAY($A144)=4</formula>
    </cfRule>
    <cfRule type="expression" dxfId="82834" priority="11415" stopIfTrue="1">
      <formula>WEEKDAY($A144)=5</formula>
    </cfRule>
    <cfRule type="expression" dxfId="82833" priority="11416" stopIfTrue="1">
      <formula>WEEKDAY($A144)=6</formula>
    </cfRule>
    <cfRule type="expression" dxfId="82832" priority="11417" stopIfTrue="1">
      <formula>WEEKDAY($A144)=7</formula>
    </cfRule>
  </conditionalFormatting>
  <conditionalFormatting sqref="I144:I147">
    <cfRule type="expression" dxfId="82831" priority="11404" stopIfTrue="1">
      <formula>WEEKDAY($A144)=1</formula>
    </cfRule>
    <cfRule type="expression" dxfId="82830" priority="11405" stopIfTrue="1">
      <formula>WEEKDAY($A144)=2</formula>
    </cfRule>
    <cfRule type="expression" dxfId="82829" priority="11406" stopIfTrue="1">
      <formula>WEEKDAY($A144)=3</formula>
    </cfRule>
    <cfRule type="expression" dxfId="82828" priority="11407" stopIfTrue="1">
      <formula>WEEKDAY($A144)=4</formula>
    </cfRule>
    <cfRule type="expression" dxfId="82827" priority="11408" stopIfTrue="1">
      <formula>WEEKDAY($A144)=5</formula>
    </cfRule>
    <cfRule type="expression" dxfId="82826" priority="11409" stopIfTrue="1">
      <formula>WEEKDAY($A144)=6</formula>
    </cfRule>
    <cfRule type="expression" dxfId="82825" priority="11410" stopIfTrue="1">
      <formula>WEEKDAY($A144)=7</formula>
    </cfRule>
  </conditionalFormatting>
  <conditionalFormatting sqref="I147">
    <cfRule type="expression" dxfId="82824" priority="11397" stopIfTrue="1">
      <formula>WEEKDAY($A147)=1</formula>
    </cfRule>
    <cfRule type="expression" dxfId="82823" priority="11398" stopIfTrue="1">
      <formula>WEEKDAY($A147)=2</formula>
    </cfRule>
    <cfRule type="expression" dxfId="82822" priority="11399" stopIfTrue="1">
      <formula>WEEKDAY($A147)=3</formula>
    </cfRule>
    <cfRule type="expression" dxfId="82821" priority="11400" stopIfTrue="1">
      <formula>WEEKDAY($A147)=4</formula>
    </cfRule>
    <cfRule type="expression" dxfId="82820" priority="11401" stopIfTrue="1">
      <formula>WEEKDAY($A147)=5</formula>
    </cfRule>
    <cfRule type="expression" dxfId="82819" priority="11402" stopIfTrue="1">
      <formula>WEEKDAY($A147)=6</formula>
    </cfRule>
    <cfRule type="expression" dxfId="82818" priority="11403" stopIfTrue="1">
      <formula>WEEKDAY($A147)=7</formula>
    </cfRule>
  </conditionalFormatting>
  <conditionalFormatting sqref="I147">
    <cfRule type="expression" dxfId="82817" priority="11390" stopIfTrue="1">
      <formula>WEEKDAY($A147)=1</formula>
    </cfRule>
    <cfRule type="expression" dxfId="82816" priority="11391" stopIfTrue="1">
      <formula>WEEKDAY($A147)=2</formula>
    </cfRule>
    <cfRule type="expression" dxfId="82815" priority="11392" stopIfTrue="1">
      <formula>WEEKDAY($A147)=3</formula>
    </cfRule>
    <cfRule type="expression" dxfId="82814" priority="11393" stopIfTrue="1">
      <formula>WEEKDAY($A147)=4</formula>
    </cfRule>
    <cfRule type="expression" dxfId="82813" priority="11394" stopIfTrue="1">
      <formula>WEEKDAY($A147)=5</formula>
    </cfRule>
    <cfRule type="expression" dxfId="82812" priority="11395" stopIfTrue="1">
      <formula>WEEKDAY($A147)=6</formula>
    </cfRule>
    <cfRule type="expression" dxfId="82811" priority="11396" stopIfTrue="1">
      <formula>WEEKDAY($A147)=7</formula>
    </cfRule>
  </conditionalFormatting>
  <conditionalFormatting sqref="I147">
    <cfRule type="expression" dxfId="82810" priority="11383" stopIfTrue="1">
      <formula>WEEKDAY($A147)=1</formula>
    </cfRule>
    <cfRule type="expression" dxfId="82809" priority="11384" stopIfTrue="1">
      <formula>WEEKDAY($A147)=2</formula>
    </cfRule>
    <cfRule type="expression" dxfId="82808" priority="11385" stopIfTrue="1">
      <formula>WEEKDAY($A147)=3</formula>
    </cfRule>
    <cfRule type="expression" dxfId="82807" priority="11386" stopIfTrue="1">
      <formula>WEEKDAY($A147)=4</formula>
    </cfRule>
    <cfRule type="expression" dxfId="82806" priority="11387" stopIfTrue="1">
      <formula>WEEKDAY($A147)=5</formula>
    </cfRule>
    <cfRule type="expression" dxfId="82805" priority="11388" stopIfTrue="1">
      <formula>WEEKDAY($A147)=6</formula>
    </cfRule>
    <cfRule type="expression" dxfId="82804" priority="11389" stopIfTrue="1">
      <formula>WEEKDAY($A147)=7</formula>
    </cfRule>
  </conditionalFormatting>
  <conditionalFormatting sqref="I147">
    <cfRule type="expression" dxfId="82803" priority="11376" stopIfTrue="1">
      <formula>WEEKDAY($A147)=1</formula>
    </cfRule>
    <cfRule type="expression" dxfId="82802" priority="11377" stopIfTrue="1">
      <formula>WEEKDAY($A147)=2</formula>
    </cfRule>
    <cfRule type="expression" dxfId="82801" priority="11378" stopIfTrue="1">
      <formula>WEEKDAY($A147)=3</formula>
    </cfRule>
    <cfRule type="expression" dxfId="82800" priority="11379" stopIfTrue="1">
      <formula>WEEKDAY($A147)=4</formula>
    </cfRule>
    <cfRule type="expression" dxfId="82799" priority="11380" stopIfTrue="1">
      <formula>WEEKDAY($A147)=5</formula>
    </cfRule>
    <cfRule type="expression" dxfId="82798" priority="11381" stopIfTrue="1">
      <formula>WEEKDAY($A147)=6</formula>
    </cfRule>
    <cfRule type="expression" dxfId="82797" priority="11382" stopIfTrue="1">
      <formula>WEEKDAY($A147)=7</formula>
    </cfRule>
  </conditionalFormatting>
  <conditionalFormatting sqref="I147">
    <cfRule type="expression" dxfId="82796" priority="11369" stopIfTrue="1">
      <formula>WEEKDAY($A147)=1</formula>
    </cfRule>
    <cfRule type="expression" dxfId="82795" priority="11370" stopIfTrue="1">
      <formula>WEEKDAY($A147)=2</formula>
    </cfRule>
    <cfRule type="expression" dxfId="82794" priority="11371" stopIfTrue="1">
      <formula>WEEKDAY($A147)=3</formula>
    </cfRule>
    <cfRule type="expression" dxfId="82793" priority="11372" stopIfTrue="1">
      <formula>WEEKDAY($A147)=4</formula>
    </cfRule>
    <cfRule type="expression" dxfId="82792" priority="11373" stopIfTrue="1">
      <formula>WEEKDAY($A147)=5</formula>
    </cfRule>
    <cfRule type="expression" dxfId="82791" priority="11374" stopIfTrue="1">
      <formula>WEEKDAY($A147)=6</formula>
    </cfRule>
    <cfRule type="expression" dxfId="82790" priority="11375" stopIfTrue="1">
      <formula>WEEKDAY($A147)=7</formula>
    </cfRule>
  </conditionalFormatting>
  <conditionalFormatting sqref="I147">
    <cfRule type="expression" dxfId="82789" priority="11362" stopIfTrue="1">
      <formula>WEEKDAY($A147)=1</formula>
    </cfRule>
    <cfRule type="expression" dxfId="82788" priority="11363" stopIfTrue="1">
      <formula>WEEKDAY($A147)=2</formula>
    </cfRule>
    <cfRule type="expression" dxfId="82787" priority="11364" stopIfTrue="1">
      <formula>WEEKDAY($A147)=3</formula>
    </cfRule>
    <cfRule type="expression" dxfId="82786" priority="11365" stopIfTrue="1">
      <formula>WEEKDAY($A147)=4</formula>
    </cfRule>
    <cfRule type="expression" dxfId="82785" priority="11366" stopIfTrue="1">
      <formula>WEEKDAY($A147)=5</formula>
    </cfRule>
    <cfRule type="expression" dxfId="82784" priority="11367" stopIfTrue="1">
      <formula>WEEKDAY($A147)=6</formula>
    </cfRule>
    <cfRule type="expression" dxfId="82783" priority="11368" stopIfTrue="1">
      <formula>WEEKDAY($A147)=7</formula>
    </cfRule>
  </conditionalFormatting>
  <conditionalFormatting sqref="I147">
    <cfRule type="expression" dxfId="82782" priority="11355" stopIfTrue="1">
      <formula>WEEKDAY($A147)=1</formula>
    </cfRule>
    <cfRule type="expression" dxfId="82781" priority="11356" stopIfTrue="1">
      <formula>WEEKDAY($A147)=2</formula>
    </cfRule>
    <cfRule type="expression" dxfId="82780" priority="11357" stopIfTrue="1">
      <formula>WEEKDAY($A147)=3</formula>
    </cfRule>
    <cfRule type="expression" dxfId="82779" priority="11358" stopIfTrue="1">
      <formula>WEEKDAY($A147)=4</formula>
    </cfRule>
    <cfRule type="expression" dxfId="82778" priority="11359" stopIfTrue="1">
      <formula>WEEKDAY($A147)=5</formula>
    </cfRule>
    <cfRule type="expression" dxfId="82777" priority="11360" stopIfTrue="1">
      <formula>WEEKDAY($A147)=6</formula>
    </cfRule>
    <cfRule type="expression" dxfId="82776" priority="11361" stopIfTrue="1">
      <formula>WEEKDAY($A147)=7</formula>
    </cfRule>
  </conditionalFormatting>
  <conditionalFormatting sqref="I147">
    <cfRule type="expression" dxfId="82775" priority="11348" stopIfTrue="1">
      <formula>WEEKDAY($A147)=1</formula>
    </cfRule>
    <cfRule type="expression" dxfId="82774" priority="11349" stopIfTrue="1">
      <formula>WEEKDAY($A147)=2</formula>
    </cfRule>
    <cfRule type="expression" dxfId="82773" priority="11350" stopIfTrue="1">
      <formula>WEEKDAY($A147)=3</formula>
    </cfRule>
    <cfRule type="expression" dxfId="82772" priority="11351" stopIfTrue="1">
      <formula>WEEKDAY($A147)=4</formula>
    </cfRule>
    <cfRule type="expression" dxfId="82771" priority="11352" stopIfTrue="1">
      <formula>WEEKDAY($A147)=5</formula>
    </cfRule>
    <cfRule type="expression" dxfId="82770" priority="11353" stopIfTrue="1">
      <formula>WEEKDAY($A147)=6</formula>
    </cfRule>
    <cfRule type="expression" dxfId="82769" priority="11354" stopIfTrue="1">
      <formula>WEEKDAY($A147)=7</formula>
    </cfRule>
  </conditionalFormatting>
  <conditionalFormatting sqref="I147">
    <cfRule type="expression" dxfId="82768" priority="11341" stopIfTrue="1">
      <formula>WEEKDAY($A147)=1</formula>
    </cfRule>
    <cfRule type="expression" dxfId="82767" priority="11342" stopIfTrue="1">
      <formula>WEEKDAY($A147)=2</formula>
    </cfRule>
    <cfRule type="expression" dxfId="82766" priority="11343" stopIfTrue="1">
      <formula>WEEKDAY($A147)=3</formula>
    </cfRule>
    <cfRule type="expression" dxfId="82765" priority="11344" stopIfTrue="1">
      <formula>WEEKDAY($A147)=4</formula>
    </cfRule>
    <cfRule type="expression" dxfId="82764" priority="11345" stopIfTrue="1">
      <formula>WEEKDAY($A147)=5</formula>
    </cfRule>
    <cfRule type="expression" dxfId="82763" priority="11346" stopIfTrue="1">
      <formula>WEEKDAY($A147)=6</formula>
    </cfRule>
    <cfRule type="expression" dxfId="82762" priority="11347" stopIfTrue="1">
      <formula>WEEKDAY($A147)=7</formula>
    </cfRule>
  </conditionalFormatting>
  <conditionalFormatting sqref="I147">
    <cfRule type="expression" dxfId="82761" priority="11334" stopIfTrue="1">
      <formula>WEEKDAY($A147)=1</formula>
    </cfRule>
    <cfRule type="expression" dxfId="82760" priority="11335" stopIfTrue="1">
      <formula>WEEKDAY($A147)=2</formula>
    </cfRule>
    <cfRule type="expression" dxfId="82759" priority="11336" stopIfTrue="1">
      <formula>WEEKDAY($A147)=3</formula>
    </cfRule>
    <cfRule type="expression" dxfId="82758" priority="11337" stopIfTrue="1">
      <formula>WEEKDAY($A147)=4</formula>
    </cfRule>
    <cfRule type="expression" dxfId="82757" priority="11338" stopIfTrue="1">
      <formula>WEEKDAY($A147)=5</formula>
    </cfRule>
    <cfRule type="expression" dxfId="82756" priority="11339" stopIfTrue="1">
      <formula>WEEKDAY($A147)=6</formula>
    </cfRule>
    <cfRule type="expression" dxfId="82755" priority="11340" stopIfTrue="1">
      <formula>WEEKDAY($A147)=7</formula>
    </cfRule>
  </conditionalFormatting>
  <conditionalFormatting sqref="I147">
    <cfRule type="expression" dxfId="82754" priority="11327" stopIfTrue="1">
      <formula>WEEKDAY($A147)=1</formula>
    </cfRule>
    <cfRule type="expression" dxfId="82753" priority="11328" stopIfTrue="1">
      <formula>WEEKDAY($A147)=2</formula>
    </cfRule>
    <cfRule type="expression" dxfId="82752" priority="11329" stopIfTrue="1">
      <formula>WEEKDAY($A147)=3</formula>
    </cfRule>
    <cfRule type="expression" dxfId="82751" priority="11330" stopIfTrue="1">
      <formula>WEEKDAY($A147)=4</formula>
    </cfRule>
    <cfRule type="expression" dxfId="82750" priority="11331" stopIfTrue="1">
      <formula>WEEKDAY($A147)=5</formula>
    </cfRule>
    <cfRule type="expression" dxfId="82749" priority="11332" stopIfTrue="1">
      <formula>WEEKDAY($A147)=6</formula>
    </cfRule>
    <cfRule type="expression" dxfId="82748" priority="11333" stopIfTrue="1">
      <formula>WEEKDAY($A147)=7</formula>
    </cfRule>
  </conditionalFormatting>
  <conditionalFormatting sqref="I147">
    <cfRule type="expression" dxfId="82747" priority="11320" stopIfTrue="1">
      <formula>WEEKDAY($A147)=1</formula>
    </cfRule>
    <cfRule type="expression" dxfId="82746" priority="11321" stopIfTrue="1">
      <formula>WEEKDAY($A147)=2</formula>
    </cfRule>
    <cfRule type="expression" dxfId="82745" priority="11322" stopIfTrue="1">
      <formula>WEEKDAY($A147)=3</formula>
    </cfRule>
    <cfRule type="expression" dxfId="82744" priority="11323" stopIfTrue="1">
      <formula>WEEKDAY($A147)=4</formula>
    </cfRule>
    <cfRule type="expression" dxfId="82743" priority="11324" stopIfTrue="1">
      <formula>WEEKDAY($A147)=5</formula>
    </cfRule>
    <cfRule type="expression" dxfId="82742" priority="11325" stopIfTrue="1">
      <formula>WEEKDAY($A147)=6</formula>
    </cfRule>
    <cfRule type="expression" dxfId="82741" priority="11326" stopIfTrue="1">
      <formula>WEEKDAY($A147)=7</formula>
    </cfRule>
  </conditionalFormatting>
  <conditionalFormatting sqref="I147">
    <cfRule type="expression" dxfId="82740" priority="11313" stopIfTrue="1">
      <formula>WEEKDAY($A147)=1</formula>
    </cfRule>
    <cfRule type="expression" dxfId="82739" priority="11314" stopIfTrue="1">
      <formula>WEEKDAY($A147)=2</formula>
    </cfRule>
    <cfRule type="expression" dxfId="82738" priority="11315" stopIfTrue="1">
      <formula>WEEKDAY($A147)=3</formula>
    </cfRule>
    <cfRule type="expression" dxfId="82737" priority="11316" stopIfTrue="1">
      <formula>WEEKDAY($A147)=4</formula>
    </cfRule>
    <cfRule type="expression" dxfId="82736" priority="11317" stopIfTrue="1">
      <formula>WEEKDAY($A147)=5</formula>
    </cfRule>
    <cfRule type="expression" dxfId="82735" priority="11318" stopIfTrue="1">
      <formula>WEEKDAY($A147)=6</formula>
    </cfRule>
    <cfRule type="expression" dxfId="82734" priority="11319" stopIfTrue="1">
      <formula>WEEKDAY($A147)=7</formula>
    </cfRule>
  </conditionalFormatting>
  <conditionalFormatting sqref="I147">
    <cfRule type="expression" dxfId="82733" priority="11306" stopIfTrue="1">
      <formula>WEEKDAY($A147)=1</formula>
    </cfRule>
    <cfRule type="expression" dxfId="82732" priority="11307" stopIfTrue="1">
      <formula>WEEKDAY($A147)=2</formula>
    </cfRule>
    <cfRule type="expression" dxfId="82731" priority="11308" stopIfTrue="1">
      <formula>WEEKDAY($A147)=3</formula>
    </cfRule>
    <cfRule type="expression" dxfId="82730" priority="11309" stopIfTrue="1">
      <formula>WEEKDAY($A147)=4</formula>
    </cfRule>
    <cfRule type="expression" dxfId="82729" priority="11310" stopIfTrue="1">
      <formula>WEEKDAY($A147)=5</formula>
    </cfRule>
    <cfRule type="expression" dxfId="82728" priority="11311" stopIfTrue="1">
      <formula>WEEKDAY($A147)=6</formula>
    </cfRule>
    <cfRule type="expression" dxfId="82727" priority="11312" stopIfTrue="1">
      <formula>WEEKDAY($A147)=7</formula>
    </cfRule>
  </conditionalFormatting>
  <conditionalFormatting sqref="I147">
    <cfRule type="expression" dxfId="82726" priority="11299" stopIfTrue="1">
      <formula>WEEKDAY($A147)=1</formula>
    </cfRule>
    <cfRule type="expression" dxfId="82725" priority="11300" stopIfTrue="1">
      <formula>WEEKDAY($A147)=2</formula>
    </cfRule>
    <cfRule type="expression" dxfId="82724" priority="11301" stopIfTrue="1">
      <formula>WEEKDAY($A147)=3</formula>
    </cfRule>
    <cfRule type="expression" dxfId="82723" priority="11302" stopIfTrue="1">
      <formula>WEEKDAY($A147)=4</formula>
    </cfRule>
    <cfRule type="expression" dxfId="82722" priority="11303" stopIfTrue="1">
      <formula>WEEKDAY($A147)=5</formula>
    </cfRule>
    <cfRule type="expression" dxfId="82721" priority="11304" stopIfTrue="1">
      <formula>WEEKDAY($A147)=6</formula>
    </cfRule>
    <cfRule type="expression" dxfId="82720" priority="11305" stopIfTrue="1">
      <formula>WEEKDAY($A147)=7</formula>
    </cfRule>
  </conditionalFormatting>
  <conditionalFormatting sqref="I147">
    <cfRule type="expression" dxfId="82719" priority="11292" stopIfTrue="1">
      <formula>WEEKDAY($A147)=1</formula>
    </cfRule>
    <cfRule type="expression" dxfId="82718" priority="11293" stopIfTrue="1">
      <formula>WEEKDAY($A147)=2</formula>
    </cfRule>
    <cfRule type="expression" dxfId="82717" priority="11294" stopIfTrue="1">
      <formula>WEEKDAY($A147)=3</formula>
    </cfRule>
    <cfRule type="expression" dxfId="82716" priority="11295" stopIfTrue="1">
      <formula>WEEKDAY($A147)=4</formula>
    </cfRule>
    <cfRule type="expression" dxfId="82715" priority="11296" stopIfTrue="1">
      <formula>WEEKDAY($A147)=5</formula>
    </cfRule>
    <cfRule type="expression" dxfId="82714" priority="11297" stopIfTrue="1">
      <formula>WEEKDAY($A147)=6</formula>
    </cfRule>
    <cfRule type="expression" dxfId="82713" priority="11298" stopIfTrue="1">
      <formula>WEEKDAY($A147)=7</formula>
    </cfRule>
  </conditionalFormatting>
  <conditionalFormatting sqref="I147">
    <cfRule type="expression" dxfId="82712" priority="11285" stopIfTrue="1">
      <formula>WEEKDAY($A147)=1</formula>
    </cfRule>
    <cfRule type="expression" dxfId="82711" priority="11286" stopIfTrue="1">
      <formula>WEEKDAY($A147)=2</formula>
    </cfRule>
    <cfRule type="expression" dxfId="82710" priority="11287" stopIfTrue="1">
      <formula>WEEKDAY($A147)=3</formula>
    </cfRule>
    <cfRule type="expression" dxfId="82709" priority="11288" stopIfTrue="1">
      <formula>WEEKDAY($A147)=4</formula>
    </cfRule>
    <cfRule type="expression" dxfId="82708" priority="11289" stopIfTrue="1">
      <formula>WEEKDAY($A147)=5</formula>
    </cfRule>
    <cfRule type="expression" dxfId="82707" priority="11290" stopIfTrue="1">
      <formula>WEEKDAY($A147)=6</formula>
    </cfRule>
    <cfRule type="expression" dxfId="82706" priority="11291" stopIfTrue="1">
      <formula>WEEKDAY($A147)=7</formula>
    </cfRule>
  </conditionalFormatting>
  <conditionalFormatting sqref="I147">
    <cfRule type="expression" dxfId="82705" priority="11278" stopIfTrue="1">
      <formula>WEEKDAY($A147)=1</formula>
    </cfRule>
    <cfRule type="expression" dxfId="82704" priority="11279" stopIfTrue="1">
      <formula>WEEKDAY($A147)=2</formula>
    </cfRule>
    <cfRule type="expression" dxfId="82703" priority="11280" stopIfTrue="1">
      <formula>WEEKDAY($A147)=3</formula>
    </cfRule>
    <cfRule type="expression" dxfId="82702" priority="11281" stopIfTrue="1">
      <formula>WEEKDAY($A147)=4</formula>
    </cfRule>
    <cfRule type="expression" dxfId="82701" priority="11282" stopIfTrue="1">
      <formula>WEEKDAY($A147)=5</formula>
    </cfRule>
    <cfRule type="expression" dxfId="82700" priority="11283" stopIfTrue="1">
      <formula>WEEKDAY($A147)=6</formula>
    </cfRule>
    <cfRule type="expression" dxfId="82699" priority="11284" stopIfTrue="1">
      <formula>WEEKDAY($A147)=7</formula>
    </cfRule>
  </conditionalFormatting>
  <conditionalFormatting sqref="I147">
    <cfRule type="expression" dxfId="82698" priority="11271" stopIfTrue="1">
      <formula>WEEKDAY($A147)=1</formula>
    </cfRule>
    <cfRule type="expression" dxfId="82697" priority="11272" stopIfTrue="1">
      <formula>WEEKDAY($A147)=2</formula>
    </cfRule>
    <cfRule type="expression" dxfId="82696" priority="11273" stopIfTrue="1">
      <formula>WEEKDAY($A147)=3</formula>
    </cfRule>
    <cfRule type="expression" dxfId="82695" priority="11274" stopIfTrue="1">
      <formula>WEEKDAY($A147)=4</formula>
    </cfRule>
    <cfRule type="expression" dxfId="82694" priority="11275" stopIfTrue="1">
      <formula>WEEKDAY($A147)=5</formula>
    </cfRule>
    <cfRule type="expression" dxfId="82693" priority="11276" stopIfTrue="1">
      <formula>WEEKDAY($A147)=6</formula>
    </cfRule>
    <cfRule type="expression" dxfId="82692" priority="11277" stopIfTrue="1">
      <formula>WEEKDAY($A147)=7</formula>
    </cfRule>
  </conditionalFormatting>
  <conditionalFormatting sqref="I147">
    <cfRule type="expression" dxfId="82691" priority="11264" stopIfTrue="1">
      <formula>WEEKDAY($A147)=1</formula>
    </cfRule>
    <cfRule type="expression" dxfId="82690" priority="11265" stopIfTrue="1">
      <formula>WEEKDAY($A147)=2</formula>
    </cfRule>
    <cfRule type="expression" dxfId="82689" priority="11266" stopIfTrue="1">
      <formula>WEEKDAY($A147)=3</formula>
    </cfRule>
    <cfRule type="expression" dxfId="82688" priority="11267" stopIfTrue="1">
      <formula>WEEKDAY($A147)=4</formula>
    </cfRule>
    <cfRule type="expression" dxfId="82687" priority="11268" stopIfTrue="1">
      <formula>WEEKDAY($A147)=5</formula>
    </cfRule>
    <cfRule type="expression" dxfId="82686" priority="11269" stopIfTrue="1">
      <formula>WEEKDAY($A147)=6</formula>
    </cfRule>
    <cfRule type="expression" dxfId="82685" priority="11270" stopIfTrue="1">
      <formula>WEEKDAY($A147)=7</formula>
    </cfRule>
  </conditionalFormatting>
  <conditionalFormatting sqref="I147">
    <cfRule type="expression" dxfId="82684" priority="11257" stopIfTrue="1">
      <formula>WEEKDAY($A147)=1</formula>
    </cfRule>
    <cfRule type="expression" dxfId="82683" priority="11258" stopIfTrue="1">
      <formula>WEEKDAY($A147)=2</formula>
    </cfRule>
    <cfRule type="expression" dxfId="82682" priority="11259" stopIfTrue="1">
      <formula>WEEKDAY($A147)=3</formula>
    </cfRule>
    <cfRule type="expression" dxfId="82681" priority="11260" stopIfTrue="1">
      <formula>WEEKDAY($A147)=4</formula>
    </cfRule>
    <cfRule type="expression" dxfId="82680" priority="11261" stopIfTrue="1">
      <formula>WEEKDAY($A147)=5</formula>
    </cfRule>
    <cfRule type="expression" dxfId="82679" priority="11262" stopIfTrue="1">
      <formula>WEEKDAY($A147)=6</formula>
    </cfRule>
    <cfRule type="expression" dxfId="82678" priority="11263" stopIfTrue="1">
      <formula>WEEKDAY($A147)=7</formula>
    </cfRule>
  </conditionalFormatting>
  <conditionalFormatting sqref="I147">
    <cfRule type="expression" dxfId="82677" priority="11250" stopIfTrue="1">
      <formula>WEEKDAY($A147)=1</formula>
    </cfRule>
    <cfRule type="expression" dxfId="82676" priority="11251" stopIfTrue="1">
      <formula>WEEKDAY($A147)=2</formula>
    </cfRule>
    <cfRule type="expression" dxfId="82675" priority="11252" stopIfTrue="1">
      <formula>WEEKDAY($A147)=3</formula>
    </cfRule>
    <cfRule type="expression" dxfId="82674" priority="11253" stopIfTrue="1">
      <formula>WEEKDAY($A147)=4</formula>
    </cfRule>
    <cfRule type="expression" dxfId="82673" priority="11254" stopIfTrue="1">
      <formula>WEEKDAY($A147)=5</formula>
    </cfRule>
    <cfRule type="expression" dxfId="82672" priority="11255" stopIfTrue="1">
      <formula>WEEKDAY($A147)=6</formula>
    </cfRule>
    <cfRule type="expression" dxfId="82671" priority="11256" stopIfTrue="1">
      <formula>WEEKDAY($A147)=7</formula>
    </cfRule>
  </conditionalFormatting>
  <conditionalFormatting sqref="I147">
    <cfRule type="expression" dxfId="82670" priority="11243" stopIfTrue="1">
      <formula>WEEKDAY($A147)=1</formula>
    </cfRule>
    <cfRule type="expression" dxfId="82669" priority="11244" stopIfTrue="1">
      <formula>WEEKDAY($A147)=2</formula>
    </cfRule>
    <cfRule type="expression" dxfId="82668" priority="11245" stopIfTrue="1">
      <formula>WEEKDAY($A147)=3</formula>
    </cfRule>
    <cfRule type="expression" dxfId="82667" priority="11246" stopIfTrue="1">
      <formula>WEEKDAY($A147)=4</formula>
    </cfRule>
    <cfRule type="expression" dxfId="82666" priority="11247" stopIfTrue="1">
      <formula>WEEKDAY($A147)=5</formula>
    </cfRule>
    <cfRule type="expression" dxfId="82665" priority="11248" stopIfTrue="1">
      <formula>WEEKDAY($A147)=6</formula>
    </cfRule>
    <cfRule type="expression" dxfId="82664" priority="11249" stopIfTrue="1">
      <formula>WEEKDAY($A147)=7</formula>
    </cfRule>
  </conditionalFormatting>
  <conditionalFormatting sqref="I147">
    <cfRule type="expression" dxfId="82663" priority="11236" stopIfTrue="1">
      <formula>WEEKDAY($A147)=1</formula>
    </cfRule>
    <cfRule type="expression" dxfId="82662" priority="11237" stopIfTrue="1">
      <formula>WEEKDAY($A147)=2</formula>
    </cfRule>
    <cfRule type="expression" dxfId="82661" priority="11238" stopIfTrue="1">
      <formula>WEEKDAY($A147)=3</formula>
    </cfRule>
    <cfRule type="expression" dxfId="82660" priority="11239" stopIfTrue="1">
      <formula>WEEKDAY($A147)=4</formula>
    </cfRule>
    <cfRule type="expression" dxfId="82659" priority="11240" stopIfTrue="1">
      <formula>WEEKDAY($A147)=5</formula>
    </cfRule>
    <cfRule type="expression" dxfId="82658" priority="11241" stopIfTrue="1">
      <formula>WEEKDAY($A147)=6</formula>
    </cfRule>
    <cfRule type="expression" dxfId="82657" priority="11242" stopIfTrue="1">
      <formula>WEEKDAY($A147)=7</formula>
    </cfRule>
  </conditionalFormatting>
  <conditionalFormatting sqref="I147">
    <cfRule type="expression" dxfId="82656" priority="11229" stopIfTrue="1">
      <formula>WEEKDAY($A147)=1</formula>
    </cfRule>
    <cfRule type="expression" dxfId="82655" priority="11230" stopIfTrue="1">
      <formula>WEEKDAY($A147)=2</formula>
    </cfRule>
    <cfRule type="expression" dxfId="82654" priority="11231" stopIfTrue="1">
      <formula>WEEKDAY($A147)=3</formula>
    </cfRule>
    <cfRule type="expression" dxfId="82653" priority="11232" stopIfTrue="1">
      <formula>WEEKDAY($A147)=4</formula>
    </cfRule>
    <cfRule type="expression" dxfId="82652" priority="11233" stopIfTrue="1">
      <formula>WEEKDAY($A147)=5</formula>
    </cfRule>
    <cfRule type="expression" dxfId="82651" priority="11234" stopIfTrue="1">
      <formula>WEEKDAY($A147)=6</formula>
    </cfRule>
    <cfRule type="expression" dxfId="82650" priority="11235" stopIfTrue="1">
      <formula>WEEKDAY($A147)=7</formula>
    </cfRule>
  </conditionalFormatting>
  <conditionalFormatting sqref="I147">
    <cfRule type="expression" dxfId="82649" priority="11222" stopIfTrue="1">
      <formula>WEEKDAY($A147)=1</formula>
    </cfRule>
    <cfRule type="expression" dxfId="82648" priority="11223" stopIfTrue="1">
      <formula>WEEKDAY($A147)=2</formula>
    </cfRule>
    <cfRule type="expression" dxfId="82647" priority="11224" stopIfTrue="1">
      <formula>WEEKDAY($A147)=3</formula>
    </cfRule>
    <cfRule type="expression" dxfId="82646" priority="11225" stopIfTrue="1">
      <formula>WEEKDAY($A147)=4</formula>
    </cfRule>
    <cfRule type="expression" dxfId="82645" priority="11226" stopIfTrue="1">
      <formula>WEEKDAY($A147)=5</formula>
    </cfRule>
    <cfRule type="expression" dxfId="82644" priority="11227" stopIfTrue="1">
      <formula>WEEKDAY($A147)=6</formula>
    </cfRule>
    <cfRule type="expression" dxfId="82643" priority="11228" stopIfTrue="1">
      <formula>WEEKDAY($A147)=7</formula>
    </cfRule>
  </conditionalFormatting>
  <conditionalFormatting sqref="I147">
    <cfRule type="expression" dxfId="82642" priority="11215" stopIfTrue="1">
      <formula>WEEKDAY($A147)=1</formula>
    </cfRule>
    <cfRule type="expression" dxfId="82641" priority="11216" stopIfTrue="1">
      <formula>WEEKDAY($A147)=2</formula>
    </cfRule>
    <cfRule type="expression" dxfId="82640" priority="11217" stopIfTrue="1">
      <formula>WEEKDAY($A147)=3</formula>
    </cfRule>
    <cfRule type="expression" dxfId="82639" priority="11218" stopIfTrue="1">
      <formula>WEEKDAY($A147)=4</formula>
    </cfRule>
    <cfRule type="expression" dxfId="82638" priority="11219" stopIfTrue="1">
      <formula>WEEKDAY($A147)=5</formula>
    </cfRule>
    <cfRule type="expression" dxfId="82637" priority="11220" stopIfTrue="1">
      <formula>WEEKDAY($A147)=6</formula>
    </cfRule>
    <cfRule type="expression" dxfId="82636" priority="11221" stopIfTrue="1">
      <formula>WEEKDAY($A147)=7</formula>
    </cfRule>
  </conditionalFormatting>
  <conditionalFormatting sqref="I147">
    <cfRule type="expression" dxfId="82635" priority="11208" stopIfTrue="1">
      <formula>WEEKDAY($A147)=1</formula>
    </cfRule>
    <cfRule type="expression" dxfId="82634" priority="11209" stopIfTrue="1">
      <formula>WEEKDAY($A147)=2</formula>
    </cfRule>
    <cfRule type="expression" dxfId="82633" priority="11210" stopIfTrue="1">
      <formula>WEEKDAY($A147)=3</formula>
    </cfRule>
    <cfRule type="expression" dxfId="82632" priority="11211" stopIfTrue="1">
      <formula>WEEKDAY($A147)=4</formula>
    </cfRule>
    <cfRule type="expression" dxfId="82631" priority="11212" stopIfTrue="1">
      <formula>WEEKDAY($A147)=5</formula>
    </cfRule>
    <cfRule type="expression" dxfId="82630" priority="11213" stopIfTrue="1">
      <formula>WEEKDAY($A147)=6</formula>
    </cfRule>
    <cfRule type="expression" dxfId="82629" priority="11214" stopIfTrue="1">
      <formula>WEEKDAY($A147)=7</formula>
    </cfRule>
  </conditionalFormatting>
  <conditionalFormatting sqref="I147">
    <cfRule type="expression" dxfId="82628" priority="11201" stopIfTrue="1">
      <formula>WEEKDAY($A147)=1</formula>
    </cfRule>
    <cfRule type="expression" dxfId="82627" priority="11202" stopIfTrue="1">
      <formula>WEEKDAY($A147)=2</formula>
    </cfRule>
    <cfRule type="expression" dxfId="82626" priority="11203" stopIfTrue="1">
      <formula>WEEKDAY($A147)=3</formula>
    </cfRule>
    <cfRule type="expression" dxfId="82625" priority="11204" stopIfTrue="1">
      <formula>WEEKDAY($A147)=4</formula>
    </cfRule>
    <cfRule type="expression" dxfId="82624" priority="11205" stopIfTrue="1">
      <formula>WEEKDAY($A147)=5</formula>
    </cfRule>
    <cfRule type="expression" dxfId="82623" priority="11206" stopIfTrue="1">
      <formula>WEEKDAY($A147)=6</formula>
    </cfRule>
    <cfRule type="expression" dxfId="82622" priority="11207" stopIfTrue="1">
      <formula>WEEKDAY($A147)=7</formula>
    </cfRule>
  </conditionalFormatting>
  <conditionalFormatting sqref="I147">
    <cfRule type="expression" dxfId="82621" priority="11194" stopIfTrue="1">
      <formula>WEEKDAY($A147)=1</formula>
    </cfRule>
    <cfRule type="expression" dxfId="82620" priority="11195" stopIfTrue="1">
      <formula>WEEKDAY($A147)=2</formula>
    </cfRule>
    <cfRule type="expression" dxfId="82619" priority="11196" stopIfTrue="1">
      <formula>WEEKDAY($A147)=3</formula>
    </cfRule>
    <cfRule type="expression" dxfId="82618" priority="11197" stopIfTrue="1">
      <formula>WEEKDAY($A147)=4</formula>
    </cfRule>
    <cfRule type="expression" dxfId="82617" priority="11198" stopIfTrue="1">
      <formula>WEEKDAY($A147)=5</formula>
    </cfRule>
    <cfRule type="expression" dxfId="82616" priority="11199" stopIfTrue="1">
      <formula>WEEKDAY($A147)=6</formula>
    </cfRule>
    <cfRule type="expression" dxfId="82615" priority="11200" stopIfTrue="1">
      <formula>WEEKDAY($A147)=7</formula>
    </cfRule>
  </conditionalFormatting>
  <conditionalFormatting sqref="I147">
    <cfRule type="expression" dxfId="82614" priority="11187" stopIfTrue="1">
      <formula>WEEKDAY($A147)=1</formula>
    </cfRule>
    <cfRule type="expression" dxfId="82613" priority="11188" stopIfTrue="1">
      <formula>WEEKDAY($A147)=2</formula>
    </cfRule>
    <cfRule type="expression" dxfId="82612" priority="11189" stopIfTrue="1">
      <formula>WEEKDAY($A147)=3</formula>
    </cfRule>
    <cfRule type="expression" dxfId="82611" priority="11190" stopIfTrue="1">
      <formula>WEEKDAY($A147)=4</formula>
    </cfRule>
    <cfRule type="expression" dxfId="82610" priority="11191" stopIfTrue="1">
      <formula>WEEKDAY($A147)=5</formula>
    </cfRule>
    <cfRule type="expression" dxfId="82609" priority="11192" stopIfTrue="1">
      <formula>WEEKDAY($A147)=6</formula>
    </cfRule>
    <cfRule type="expression" dxfId="82608" priority="11193" stopIfTrue="1">
      <formula>WEEKDAY($A147)=7</formula>
    </cfRule>
  </conditionalFormatting>
  <conditionalFormatting sqref="I147">
    <cfRule type="expression" dxfId="82607" priority="11180" stopIfTrue="1">
      <formula>WEEKDAY($A147)=1</formula>
    </cfRule>
    <cfRule type="expression" dxfId="82606" priority="11181" stopIfTrue="1">
      <formula>WEEKDAY($A147)=2</formula>
    </cfRule>
    <cfRule type="expression" dxfId="82605" priority="11182" stopIfTrue="1">
      <formula>WEEKDAY($A147)=3</formula>
    </cfRule>
    <cfRule type="expression" dxfId="82604" priority="11183" stopIfTrue="1">
      <formula>WEEKDAY($A147)=4</formula>
    </cfRule>
    <cfRule type="expression" dxfId="82603" priority="11184" stopIfTrue="1">
      <formula>WEEKDAY($A147)=5</formula>
    </cfRule>
    <cfRule type="expression" dxfId="82602" priority="11185" stopIfTrue="1">
      <formula>WEEKDAY($A147)=6</formula>
    </cfRule>
    <cfRule type="expression" dxfId="82601" priority="11186" stopIfTrue="1">
      <formula>WEEKDAY($A147)=7</formula>
    </cfRule>
  </conditionalFormatting>
  <conditionalFormatting sqref="I147">
    <cfRule type="expression" dxfId="82600" priority="11173" stopIfTrue="1">
      <formula>WEEKDAY($A147)=1</formula>
    </cfRule>
    <cfRule type="expression" dxfId="82599" priority="11174" stopIfTrue="1">
      <formula>WEEKDAY($A147)=2</formula>
    </cfRule>
    <cfRule type="expression" dxfId="82598" priority="11175" stopIfTrue="1">
      <formula>WEEKDAY($A147)=3</formula>
    </cfRule>
    <cfRule type="expression" dxfId="82597" priority="11176" stopIfTrue="1">
      <formula>WEEKDAY($A147)=4</formula>
    </cfRule>
    <cfRule type="expression" dxfId="82596" priority="11177" stopIfTrue="1">
      <formula>WEEKDAY($A147)=5</formula>
    </cfRule>
    <cfRule type="expression" dxfId="82595" priority="11178" stopIfTrue="1">
      <formula>WEEKDAY($A147)=6</formula>
    </cfRule>
    <cfRule type="expression" dxfId="82594" priority="11179" stopIfTrue="1">
      <formula>WEEKDAY($A147)=7</formula>
    </cfRule>
  </conditionalFormatting>
  <conditionalFormatting sqref="I147">
    <cfRule type="expression" dxfId="82593" priority="11166" stopIfTrue="1">
      <formula>WEEKDAY($A147)=1</formula>
    </cfRule>
    <cfRule type="expression" dxfId="82592" priority="11167" stopIfTrue="1">
      <formula>WEEKDAY($A147)=2</formula>
    </cfRule>
    <cfRule type="expression" dxfId="82591" priority="11168" stopIfTrue="1">
      <formula>WEEKDAY($A147)=3</formula>
    </cfRule>
    <cfRule type="expression" dxfId="82590" priority="11169" stopIfTrue="1">
      <formula>WEEKDAY($A147)=4</formula>
    </cfRule>
    <cfRule type="expression" dxfId="82589" priority="11170" stopIfTrue="1">
      <formula>WEEKDAY($A147)=5</formula>
    </cfRule>
    <cfRule type="expression" dxfId="82588" priority="11171" stopIfTrue="1">
      <formula>WEEKDAY($A147)=6</formula>
    </cfRule>
    <cfRule type="expression" dxfId="82587" priority="11172" stopIfTrue="1">
      <formula>WEEKDAY($A147)=7</formula>
    </cfRule>
  </conditionalFormatting>
  <conditionalFormatting sqref="I147">
    <cfRule type="expression" dxfId="82586" priority="11159" stopIfTrue="1">
      <formula>WEEKDAY($A147)=1</formula>
    </cfRule>
    <cfRule type="expression" dxfId="82585" priority="11160" stopIfTrue="1">
      <formula>WEEKDAY($A147)=2</formula>
    </cfRule>
    <cfRule type="expression" dxfId="82584" priority="11161" stopIfTrue="1">
      <formula>WEEKDAY($A147)=3</formula>
    </cfRule>
    <cfRule type="expression" dxfId="82583" priority="11162" stopIfTrue="1">
      <formula>WEEKDAY($A147)=4</formula>
    </cfRule>
    <cfRule type="expression" dxfId="82582" priority="11163" stopIfTrue="1">
      <formula>WEEKDAY($A147)=5</formula>
    </cfRule>
    <cfRule type="expression" dxfId="82581" priority="11164" stopIfTrue="1">
      <formula>WEEKDAY($A147)=6</formula>
    </cfRule>
    <cfRule type="expression" dxfId="82580" priority="11165" stopIfTrue="1">
      <formula>WEEKDAY($A147)=7</formula>
    </cfRule>
  </conditionalFormatting>
  <conditionalFormatting sqref="I147">
    <cfRule type="expression" dxfId="82579" priority="11152" stopIfTrue="1">
      <formula>WEEKDAY($A147)=1</formula>
    </cfRule>
    <cfRule type="expression" dxfId="82578" priority="11153" stopIfTrue="1">
      <formula>WEEKDAY($A147)=2</formula>
    </cfRule>
    <cfRule type="expression" dxfId="82577" priority="11154" stopIfTrue="1">
      <formula>WEEKDAY($A147)=3</formula>
    </cfRule>
    <cfRule type="expression" dxfId="82576" priority="11155" stopIfTrue="1">
      <formula>WEEKDAY($A147)=4</formula>
    </cfRule>
    <cfRule type="expression" dxfId="82575" priority="11156" stopIfTrue="1">
      <formula>WEEKDAY($A147)=5</formula>
    </cfRule>
    <cfRule type="expression" dxfId="82574" priority="11157" stopIfTrue="1">
      <formula>WEEKDAY($A147)=6</formula>
    </cfRule>
    <cfRule type="expression" dxfId="82573" priority="11158" stopIfTrue="1">
      <formula>WEEKDAY($A147)=7</formula>
    </cfRule>
  </conditionalFormatting>
  <conditionalFormatting sqref="I147">
    <cfRule type="expression" dxfId="82572" priority="11145" stopIfTrue="1">
      <formula>WEEKDAY($A147)=1</formula>
    </cfRule>
    <cfRule type="expression" dxfId="82571" priority="11146" stopIfTrue="1">
      <formula>WEEKDAY($A147)=2</formula>
    </cfRule>
    <cfRule type="expression" dxfId="82570" priority="11147" stopIfTrue="1">
      <formula>WEEKDAY($A147)=3</formula>
    </cfRule>
    <cfRule type="expression" dxfId="82569" priority="11148" stopIfTrue="1">
      <formula>WEEKDAY($A147)=4</formula>
    </cfRule>
    <cfRule type="expression" dxfId="82568" priority="11149" stopIfTrue="1">
      <formula>WEEKDAY($A147)=5</formula>
    </cfRule>
    <cfRule type="expression" dxfId="82567" priority="11150" stopIfTrue="1">
      <formula>WEEKDAY($A147)=6</formula>
    </cfRule>
    <cfRule type="expression" dxfId="82566" priority="11151" stopIfTrue="1">
      <formula>WEEKDAY($A147)=7</formula>
    </cfRule>
  </conditionalFormatting>
  <conditionalFormatting sqref="I147">
    <cfRule type="expression" dxfId="82565" priority="11138" stopIfTrue="1">
      <formula>WEEKDAY($A147)=1</formula>
    </cfRule>
    <cfRule type="expression" dxfId="82564" priority="11139" stopIfTrue="1">
      <formula>WEEKDAY($A147)=2</formula>
    </cfRule>
    <cfRule type="expression" dxfId="82563" priority="11140" stopIfTrue="1">
      <formula>WEEKDAY($A147)=3</formula>
    </cfRule>
    <cfRule type="expression" dxfId="82562" priority="11141" stopIfTrue="1">
      <formula>WEEKDAY($A147)=4</formula>
    </cfRule>
    <cfRule type="expression" dxfId="82561" priority="11142" stopIfTrue="1">
      <formula>WEEKDAY($A147)=5</formula>
    </cfRule>
    <cfRule type="expression" dxfId="82560" priority="11143" stopIfTrue="1">
      <formula>WEEKDAY($A147)=6</formula>
    </cfRule>
    <cfRule type="expression" dxfId="82559" priority="11144" stopIfTrue="1">
      <formula>WEEKDAY($A147)=7</formula>
    </cfRule>
  </conditionalFormatting>
  <conditionalFormatting sqref="I147">
    <cfRule type="expression" dxfId="82558" priority="11131" stopIfTrue="1">
      <formula>WEEKDAY($A147)=1</formula>
    </cfRule>
    <cfRule type="expression" dxfId="82557" priority="11132" stopIfTrue="1">
      <formula>WEEKDAY($A147)=2</formula>
    </cfRule>
    <cfRule type="expression" dxfId="82556" priority="11133" stopIfTrue="1">
      <formula>WEEKDAY($A147)=3</formula>
    </cfRule>
    <cfRule type="expression" dxfId="82555" priority="11134" stopIfTrue="1">
      <formula>WEEKDAY($A147)=4</formula>
    </cfRule>
    <cfRule type="expression" dxfId="82554" priority="11135" stopIfTrue="1">
      <formula>WEEKDAY($A147)=5</formula>
    </cfRule>
    <cfRule type="expression" dxfId="82553" priority="11136" stopIfTrue="1">
      <formula>WEEKDAY($A147)=6</formula>
    </cfRule>
    <cfRule type="expression" dxfId="82552" priority="11137" stopIfTrue="1">
      <formula>WEEKDAY($A147)=7</formula>
    </cfRule>
  </conditionalFormatting>
  <conditionalFormatting sqref="I147">
    <cfRule type="expression" dxfId="82551" priority="11124" stopIfTrue="1">
      <formula>WEEKDAY($A147)=1</formula>
    </cfRule>
    <cfRule type="expression" dxfId="82550" priority="11125" stopIfTrue="1">
      <formula>WEEKDAY($A147)=2</formula>
    </cfRule>
    <cfRule type="expression" dxfId="82549" priority="11126" stopIfTrue="1">
      <formula>WEEKDAY($A147)=3</formula>
    </cfRule>
    <cfRule type="expression" dxfId="82548" priority="11127" stopIfTrue="1">
      <formula>WEEKDAY($A147)=4</formula>
    </cfRule>
    <cfRule type="expression" dxfId="82547" priority="11128" stopIfTrue="1">
      <formula>WEEKDAY($A147)=5</formula>
    </cfRule>
    <cfRule type="expression" dxfId="82546" priority="11129" stopIfTrue="1">
      <formula>WEEKDAY($A147)=6</formula>
    </cfRule>
    <cfRule type="expression" dxfId="82545" priority="11130" stopIfTrue="1">
      <formula>WEEKDAY($A147)=7</formula>
    </cfRule>
  </conditionalFormatting>
  <conditionalFormatting sqref="I147">
    <cfRule type="expression" dxfId="82544" priority="11117" stopIfTrue="1">
      <formula>WEEKDAY($A147)=1</formula>
    </cfRule>
    <cfRule type="expression" dxfId="82543" priority="11118" stopIfTrue="1">
      <formula>WEEKDAY($A147)=2</formula>
    </cfRule>
    <cfRule type="expression" dxfId="82542" priority="11119" stopIfTrue="1">
      <formula>WEEKDAY($A147)=3</formula>
    </cfRule>
    <cfRule type="expression" dxfId="82541" priority="11120" stopIfTrue="1">
      <formula>WEEKDAY($A147)=4</formula>
    </cfRule>
    <cfRule type="expression" dxfId="82540" priority="11121" stopIfTrue="1">
      <formula>WEEKDAY($A147)=5</formula>
    </cfRule>
    <cfRule type="expression" dxfId="82539" priority="11122" stopIfTrue="1">
      <formula>WEEKDAY($A147)=6</formula>
    </cfRule>
    <cfRule type="expression" dxfId="82538" priority="11123" stopIfTrue="1">
      <formula>WEEKDAY($A147)=7</formula>
    </cfRule>
  </conditionalFormatting>
  <conditionalFormatting sqref="I147">
    <cfRule type="expression" dxfId="82537" priority="11110" stopIfTrue="1">
      <formula>WEEKDAY($A147)=1</formula>
    </cfRule>
    <cfRule type="expression" dxfId="82536" priority="11111" stopIfTrue="1">
      <formula>WEEKDAY($A147)=2</formula>
    </cfRule>
    <cfRule type="expression" dxfId="82535" priority="11112" stopIfTrue="1">
      <formula>WEEKDAY($A147)=3</formula>
    </cfRule>
    <cfRule type="expression" dxfId="82534" priority="11113" stopIfTrue="1">
      <formula>WEEKDAY($A147)=4</formula>
    </cfRule>
    <cfRule type="expression" dxfId="82533" priority="11114" stopIfTrue="1">
      <formula>WEEKDAY($A147)=5</formula>
    </cfRule>
    <cfRule type="expression" dxfId="82532" priority="11115" stopIfTrue="1">
      <formula>WEEKDAY($A147)=6</formula>
    </cfRule>
    <cfRule type="expression" dxfId="82531" priority="11116" stopIfTrue="1">
      <formula>WEEKDAY($A147)=7</formula>
    </cfRule>
  </conditionalFormatting>
  <conditionalFormatting sqref="I147">
    <cfRule type="expression" dxfId="82530" priority="11103" stopIfTrue="1">
      <formula>WEEKDAY($A147)=1</formula>
    </cfRule>
    <cfRule type="expression" dxfId="82529" priority="11104" stopIfTrue="1">
      <formula>WEEKDAY($A147)=2</formula>
    </cfRule>
    <cfRule type="expression" dxfId="82528" priority="11105" stopIfTrue="1">
      <formula>WEEKDAY($A147)=3</formula>
    </cfRule>
    <cfRule type="expression" dxfId="82527" priority="11106" stopIfTrue="1">
      <formula>WEEKDAY($A147)=4</formula>
    </cfRule>
    <cfRule type="expression" dxfId="82526" priority="11107" stopIfTrue="1">
      <formula>WEEKDAY($A147)=5</formula>
    </cfRule>
    <cfRule type="expression" dxfId="82525" priority="11108" stopIfTrue="1">
      <formula>WEEKDAY($A147)=6</formula>
    </cfRule>
    <cfRule type="expression" dxfId="82524" priority="11109" stopIfTrue="1">
      <formula>WEEKDAY($A147)=7</formula>
    </cfRule>
  </conditionalFormatting>
  <conditionalFormatting sqref="I147">
    <cfRule type="expression" dxfId="82523" priority="11096" stopIfTrue="1">
      <formula>WEEKDAY($A147)=1</formula>
    </cfRule>
    <cfRule type="expression" dxfId="82522" priority="11097" stopIfTrue="1">
      <formula>WEEKDAY($A147)=2</formula>
    </cfRule>
    <cfRule type="expression" dxfId="82521" priority="11098" stopIfTrue="1">
      <formula>WEEKDAY($A147)=3</formula>
    </cfRule>
    <cfRule type="expression" dxfId="82520" priority="11099" stopIfTrue="1">
      <formula>WEEKDAY($A147)=4</formula>
    </cfRule>
    <cfRule type="expression" dxfId="82519" priority="11100" stopIfTrue="1">
      <formula>WEEKDAY($A147)=5</formula>
    </cfRule>
    <cfRule type="expression" dxfId="82518" priority="11101" stopIfTrue="1">
      <formula>WEEKDAY($A147)=6</formula>
    </cfRule>
    <cfRule type="expression" dxfId="82517" priority="11102" stopIfTrue="1">
      <formula>WEEKDAY($A147)=7</formula>
    </cfRule>
  </conditionalFormatting>
  <conditionalFormatting sqref="I147">
    <cfRule type="expression" dxfId="82516" priority="11089" stopIfTrue="1">
      <formula>WEEKDAY($A147)=1</formula>
    </cfRule>
    <cfRule type="expression" dxfId="82515" priority="11090" stopIfTrue="1">
      <formula>WEEKDAY($A147)=2</formula>
    </cfRule>
    <cfRule type="expression" dxfId="82514" priority="11091" stopIfTrue="1">
      <formula>WEEKDAY($A147)=3</formula>
    </cfRule>
    <cfRule type="expression" dxfId="82513" priority="11092" stopIfTrue="1">
      <formula>WEEKDAY($A147)=4</formula>
    </cfRule>
    <cfRule type="expression" dxfId="82512" priority="11093" stopIfTrue="1">
      <formula>WEEKDAY($A147)=5</formula>
    </cfRule>
    <cfRule type="expression" dxfId="82511" priority="11094" stopIfTrue="1">
      <formula>WEEKDAY($A147)=6</formula>
    </cfRule>
    <cfRule type="expression" dxfId="82510" priority="11095" stopIfTrue="1">
      <formula>WEEKDAY($A147)=7</formula>
    </cfRule>
  </conditionalFormatting>
  <conditionalFormatting sqref="I147">
    <cfRule type="expression" dxfId="82509" priority="11082" stopIfTrue="1">
      <formula>WEEKDAY($A147)=1</formula>
    </cfRule>
    <cfRule type="expression" dxfId="82508" priority="11083" stopIfTrue="1">
      <formula>WEEKDAY($A147)=2</formula>
    </cfRule>
    <cfRule type="expression" dxfId="82507" priority="11084" stopIfTrue="1">
      <formula>WEEKDAY($A147)=3</formula>
    </cfRule>
    <cfRule type="expression" dxfId="82506" priority="11085" stopIfTrue="1">
      <formula>WEEKDAY($A147)=4</formula>
    </cfRule>
    <cfRule type="expression" dxfId="82505" priority="11086" stopIfTrue="1">
      <formula>WEEKDAY($A147)=5</formula>
    </cfRule>
    <cfRule type="expression" dxfId="82504" priority="11087" stopIfTrue="1">
      <formula>WEEKDAY($A147)=6</formula>
    </cfRule>
    <cfRule type="expression" dxfId="82503" priority="11088" stopIfTrue="1">
      <formula>WEEKDAY($A147)=7</formula>
    </cfRule>
  </conditionalFormatting>
  <conditionalFormatting sqref="I147">
    <cfRule type="expression" dxfId="82502" priority="11075" stopIfTrue="1">
      <formula>WEEKDAY($A147)=1</formula>
    </cfRule>
    <cfRule type="expression" dxfId="82501" priority="11076" stopIfTrue="1">
      <formula>WEEKDAY($A147)=2</formula>
    </cfRule>
    <cfRule type="expression" dxfId="82500" priority="11077" stopIfTrue="1">
      <formula>WEEKDAY($A147)=3</formula>
    </cfRule>
    <cfRule type="expression" dxfId="82499" priority="11078" stopIfTrue="1">
      <formula>WEEKDAY($A147)=4</formula>
    </cfRule>
    <cfRule type="expression" dxfId="82498" priority="11079" stopIfTrue="1">
      <formula>WEEKDAY($A147)=5</formula>
    </cfRule>
    <cfRule type="expression" dxfId="82497" priority="11080" stopIfTrue="1">
      <formula>WEEKDAY($A147)=6</formula>
    </cfRule>
    <cfRule type="expression" dxfId="82496" priority="11081" stopIfTrue="1">
      <formula>WEEKDAY($A147)=7</formula>
    </cfRule>
  </conditionalFormatting>
  <conditionalFormatting sqref="I147">
    <cfRule type="expression" dxfId="82495" priority="11068" stopIfTrue="1">
      <formula>WEEKDAY($A147)=1</formula>
    </cfRule>
    <cfRule type="expression" dxfId="82494" priority="11069" stopIfTrue="1">
      <formula>WEEKDAY($A147)=2</formula>
    </cfRule>
    <cfRule type="expression" dxfId="82493" priority="11070" stopIfTrue="1">
      <formula>WEEKDAY($A147)=3</formula>
    </cfRule>
    <cfRule type="expression" dxfId="82492" priority="11071" stopIfTrue="1">
      <formula>WEEKDAY($A147)=4</formula>
    </cfRule>
    <cfRule type="expression" dxfId="82491" priority="11072" stopIfTrue="1">
      <formula>WEEKDAY($A147)=5</formula>
    </cfRule>
    <cfRule type="expression" dxfId="82490" priority="11073" stopIfTrue="1">
      <formula>WEEKDAY($A147)=6</formula>
    </cfRule>
    <cfRule type="expression" dxfId="82489" priority="11074" stopIfTrue="1">
      <formula>WEEKDAY($A147)=7</formula>
    </cfRule>
  </conditionalFormatting>
  <conditionalFormatting sqref="I147">
    <cfRule type="expression" dxfId="82488" priority="11061" stopIfTrue="1">
      <formula>WEEKDAY($A147)=1</formula>
    </cfRule>
    <cfRule type="expression" dxfId="82487" priority="11062" stopIfTrue="1">
      <formula>WEEKDAY($A147)=2</formula>
    </cfRule>
    <cfRule type="expression" dxfId="82486" priority="11063" stopIfTrue="1">
      <formula>WEEKDAY($A147)=3</formula>
    </cfRule>
    <cfRule type="expression" dxfId="82485" priority="11064" stopIfTrue="1">
      <formula>WEEKDAY($A147)=4</formula>
    </cfRule>
    <cfRule type="expression" dxfId="82484" priority="11065" stopIfTrue="1">
      <formula>WEEKDAY($A147)=5</formula>
    </cfRule>
    <cfRule type="expression" dxfId="82483" priority="11066" stopIfTrue="1">
      <formula>WEEKDAY($A147)=6</formula>
    </cfRule>
    <cfRule type="expression" dxfId="82482" priority="11067" stopIfTrue="1">
      <formula>WEEKDAY($A147)=7</formula>
    </cfRule>
  </conditionalFormatting>
  <conditionalFormatting sqref="I147">
    <cfRule type="expression" dxfId="82481" priority="11054" stopIfTrue="1">
      <formula>WEEKDAY($A147)=1</formula>
    </cfRule>
    <cfRule type="expression" dxfId="82480" priority="11055" stopIfTrue="1">
      <formula>WEEKDAY($A147)=2</formula>
    </cfRule>
    <cfRule type="expression" dxfId="82479" priority="11056" stopIfTrue="1">
      <formula>WEEKDAY($A147)=3</formula>
    </cfRule>
    <cfRule type="expression" dxfId="82478" priority="11057" stopIfTrue="1">
      <formula>WEEKDAY($A147)=4</formula>
    </cfRule>
    <cfRule type="expression" dxfId="82477" priority="11058" stopIfTrue="1">
      <formula>WEEKDAY($A147)=5</formula>
    </cfRule>
    <cfRule type="expression" dxfId="82476" priority="11059" stopIfTrue="1">
      <formula>WEEKDAY($A147)=6</formula>
    </cfRule>
    <cfRule type="expression" dxfId="82475" priority="11060" stopIfTrue="1">
      <formula>WEEKDAY($A147)=7</formula>
    </cfRule>
  </conditionalFormatting>
  <conditionalFormatting sqref="I147">
    <cfRule type="expression" dxfId="82474" priority="11047" stopIfTrue="1">
      <formula>WEEKDAY($A147)=1</formula>
    </cfRule>
    <cfRule type="expression" dxfId="82473" priority="11048" stopIfTrue="1">
      <formula>WEEKDAY($A147)=2</formula>
    </cfRule>
    <cfRule type="expression" dxfId="82472" priority="11049" stopIfTrue="1">
      <formula>WEEKDAY($A147)=3</formula>
    </cfRule>
    <cfRule type="expression" dxfId="82471" priority="11050" stopIfTrue="1">
      <formula>WEEKDAY($A147)=4</formula>
    </cfRule>
    <cfRule type="expression" dxfId="82470" priority="11051" stopIfTrue="1">
      <formula>WEEKDAY($A147)=5</formula>
    </cfRule>
    <cfRule type="expression" dxfId="82469" priority="11052" stopIfTrue="1">
      <formula>WEEKDAY($A147)=6</formula>
    </cfRule>
    <cfRule type="expression" dxfId="82468" priority="11053" stopIfTrue="1">
      <formula>WEEKDAY($A147)=7</formula>
    </cfRule>
  </conditionalFormatting>
  <conditionalFormatting sqref="I147">
    <cfRule type="expression" dxfId="82467" priority="11040" stopIfTrue="1">
      <formula>WEEKDAY($A147)=1</formula>
    </cfRule>
    <cfRule type="expression" dxfId="82466" priority="11041" stopIfTrue="1">
      <formula>WEEKDAY($A147)=2</formula>
    </cfRule>
    <cfRule type="expression" dxfId="82465" priority="11042" stopIfTrue="1">
      <formula>WEEKDAY($A147)=3</formula>
    </cfRule>
    <cfRule type="expression" dxfId="82464" priority="11043" stopIfTrue="1">
      <formula>WEEKDAY($A147)=4</formula>
    </cfRule>
    <cfRule type="expression" dxfId="82463" priority="11044" stopIfTrue="1">
      <formula>WEEKDAY($A147)=5</formula>
    </cfRule>
    <cfRule type="expression" dxfId="82462" priority="11045" stopIfTrue="1">
      <formula>WEEKDAY($A147)=6</formula>
    </cfRule>
    <cfRule type="expression" dxfId="82461" priority="11046" stopIfTrue="1">
      <formula>WEEKDAY($A147)=7</formula>
    </cfRule>
  </conditionalFormatting>
  <conditionalFormatting sqref="I147">
    <cfRule type="expression" dxfId="82460" priority="11033" stopIfTrue="1">
      <formula>WEEKDAY($A147)=1</formula>
    </cfRule>
    <cfRule type="expression" dxfId="82459" priority="11034" stopIfTrue="1">
      <formula>WEEKDAY($A147)=2</formula>
    </cfRule>
    <cfRule type="expression" dxfId="82458" priority="11035" stopIfTrue="1">
      <formula>WEEKDAY($A147)=3</formula>
    </cfRule>
    <cfRule type="expression" dxfId="82457" priority="11036" stopIfTrue="1">
      <formula>WEEKDAY($A147)=4</formula>
    </cfRule>
    <cfRule type="expression" dxfId="82456" priority="11037" stopIfTrue="1">
      <formula>WEEKDAY($A147)=5</formula>
    </cfRule>
    <cfRule type="expression" dxfId="82455" priority="11038" stopIfTrue="1">
      <formula>WEEKDAY($A147)=6</formula>
    </cfRule>
    <cfRule type="expression" dxfId="82454" priority="11039" stopIfTrue="1">
      <formula>WEEKDAY($A147)=7</formula>
    </cfRule>
  </conditionalFormatting>
  <conditionalFormatting sqref="I147">
    <cfRule type="expression" dxfId="82453" priority="11026" stopIfTrue="1">
      <formula>WEEKDAY($A147)=1</formula>
    </cfRule>
    <cfRule type="expression" dxfId="82452" priority="11027" stopIfTrue="1">
      <formula>WEEKDAY($A147)=2</formula>
    </cfRule>
    <cfRule type="expression" dxfId="82451" priority="11028" stopIfTrue="1">
      <formula>WEEKDAY($A147)=3</formula>
    </cfRule>
    <cfRule type="expression" dxfId="82450" priority="11029" stopIfTrue="1">
      <formula>WEEKDAY($A147)=4</formula>
    </cfRule>
    <cfRule type="expression" dxfId="82449" priority="11030" stopIfTrue="1">
      <formula>WEEKDAY($A147)=5</formula>
    </cfRule>
    <cfRule type="expression" dxfId="82448" priority="11031" stopIfTrue="1">
      <formula>WEEKDAY($A147)=6</formula>
    </cfRule>
    <cfRule type="expression" dxfId="82447" priority="11032" stopIfTrue="1">
      <formula>WEEKDAY($A147)=7</formula>
    </cfRule>
  </conditionalFormatting>
  <conditionalFormatting sqref="I147">
    <cfRule type="expression" dxfId="82446" priority="11019" stopIfTrue="1">
      <formula>WEEKDAY($A147)=1</formula>
    </cfRule>
    <cfRule type="expression" dxfId="82445" priority="11020" stopIfTrue="1">
      <formula>WEEKDAY($A147)=2</formula>
    </cfRule>
    <cfRule type="expression" dxfId="82444" priority="11021" stopIfTrue="1">
      <formula>WEEKDAY($A147)=3</formula>
    </cfRule>
    <cfRule type="expression" dxfId="82443" priority="11022" stopIfTrue="1">
      <formula>WEEKDAY($A147)=4</formula>
    </cfRule>
    <cfRule type="expression" dxfId="82442" priority="11023" stopIfTrue="1">
      <formula>WEEKDAY($A147)=5</formula>
    </cfRule>
    <cfRule type="expression" dxfId="82441" priority="11024" stopIfTrue="1">
      <formula>WEEKDAY($A147)=6</formula>
    </cfRule>
    <cfRule type="expression" dxfId="82440" priority="11025" stopIfTrue="1">
      <formula>WEEKDAY($A147)=7</formula>
    </cfRule>
  </conditionalFormatting>
  <conditionalFormatting sqref="I147">
    <cfRule type="expression" dxfId="82439" priority="11012" stopIfTrue="1">
      <formula>WEEKDAY($A147)=1</formula>
    </cfRule>
    <cfRule type="expression" dxfId="82438" priority="11013" stopIfTrue="1">
      <formula>WEEKDAY($A147)=2</formula>
    </cfRule>
    <cfRule type="expression" dxfId="82437" priority="11014" stopIfTrue="1">
      <formula>WEEKDAY($A147)=3</formula>
    </cfRule>
    <cfRule type="expression" dxfId="82436" priority="11015" stopIfTrue="1">
      <formula>WEEKDAY($A147)=4</formula>
    </cfRule>
    <cfRule type="expression" dxfId="82435" priority="11016" stopIfTrue="1">
      <formula>WEEKDAY($A147)=5</formula>
    </cfRule>
    <cfRule type="expression" dxfId="82434" priority="11017" stopIfTrue="1">
      <formula>WEEKDAY($A147)=6</formula>
    </cfRule>
    <cfRule type="expression" dxfId="82433" priority="11018" stopIfTrue="1">
      <formula>WEEKDAY($A147)=7</formula>
    </cfRule>
  </conditionalFormatting>
  <conditionalFormatting sqref="I147">
    <cfRule type="expression" dxfId="82432" priority="11005" stopIfTrue="1">
      <formula>WEEKDAY($A147)=1</formula>
    </cfRule>
    <cfRule type="expression" dxfId="82431" priority="11006" stopIfTrue="1">
      <formula>WEEKDAY($A147)=2</formula>
    </cfRule>
    <cfRule type="expression" dxfId="82430" priority="11007" stopIfTrue="1">
      <formula>WEEKDAY($A147)=3</formula>
    </cfRule>
    <cfRule type="expression" dxfId="82429" priority="11008" stopIfTrue="1">
      <formula>WEEKDAY($A147)=4</formula>
    </cfRule>
    <cfRule type="expression" dxfId="82428" priority="11009" stopIfTrue="1">
      <formula>WEEKDAY($A147)=5</formula>
    </cfRule>
    <cfRule type="expression" dxfId="82427" priority="11010" stopIfTrue="1">
      <formula>WEEKDAY($A147)=6</formula>
    </cfRule>
    <cfRule type="expression" dxfId="82426" priority="11011" stopIfTrue="1">
      <formula>WEEKDAY($A147)=7</formula>
    </cfRule>
  </conditionalFormatting>
  <conditionalFormatting sqref="I147">
    <cfRule type="expression" dxfId="82425" priority="10998" stopIfTrue="1">
      <formula>WEEKDAY($A147)=1</formula>
    </cfRule>
    <cfRule type="expression" dxfId="82424" priority="10999" stopIfTrue="1">
      <formula>WEEKDAY($A147)=2</formula>
    </cfRule>
    <cfRule type="expression" dxfId="82423" priority="11000" stopIfTrue="1">
      <formula>WEEKDAY($A147)=3</formula>
    </cfRule>
    <cfRule type="expression" dxfId="82422" priority="11001" stopIfTrue="1">
      <formula>WEEKDAY($A147)=4</formula>
    </cfRule>
    <cfRule type="expression" dxfId="82421" priority="11002" stopIfTrue="1">
      <formula>WEEKDAY($A147)=5</formula>
    </cfRule>
    <cfRule type="expression" dxfId="82420" priority="11003" stopIfTrue="1">
      <formula>WEEKDAY($A147)=6</formula>
    </cfRule>
    <cfRule type="expression" dxfId="82419" priority="11004" stopIfTrue="1">
      <formula>WEEKDAY($A147)=7</formula>
    </cfRule>
  </conditionalFormatting>
  <conditionalFormatting sqref="I147">
    <cfRule type="expression" dxfId="82418" priority="10991" stopIfTrue="1">
      <formula>WEEKDAY($A147)=1</formula>
    </cfRule>
    <cfRule type="expression" dxfId="82417" priority="10992" stopIfTrue="1">
      <formula>WEEKDAY($A147)=2</formula>
    </cfRule>
    <cfRule type="expression" dxfId="82416" priority="10993" stopIfTrue="1">
      <formula>WEEKDAY($A147)=3</formula>
    </cfRule>
    <cfRule type="expression" dxfId="82415" priority="10994" stopIfTrue="1">
      <formula>WEEKDAY($A147)=4</formula>
    </cfRule>
    <cfRule type="expression" dxfId="82414" priority="10995" stopIfTrue="1">
      <formula>WEEKDAY($A147)=5</formula>
    </cfRule>
    <cfRule type="expression" dxfId="82413" priority="10996" stopIfTrue="1">
      <formula>WEEKDAY($A147)=6</formula>
    </cfRule>
    <cfRule type="expression" dxfId="82412" priority="10997" stopIfTrue="1">
      <formula>WEEKDAY($A147)=7</formula>
    </cfRule>
  </conditionalFormatting>
  <conditionalFormatting sqref="I147">
    <cfRule type="expression" dxfId="82411" priority="10984" stopIfTrue="1">
      <formula>WEEKDAY($A147)=1</formula>
    </cfRule>
    <cfRule type="expression" dxfId="82410" priority="10985" stopIfTrue="1">
      <formula>WEEKDAY($A147)=2</formula>
    </cfRule>
    <cfRule type="expression" dxfId="82409" priority="10986" stopIfTrue="1">
      <formula>WEEKDAY($A147)=3</formula>
    </cfRule>
    <cfRule type="expression" dxfId="82408" priority="10987" stopIfTrue="1">
      <formula>WEEKDAY($A147)=4</formula>
    </cfRule>
    <cfRule type="expression" dxfId="82407" priority="10988" stopIfTrue="1">
      <formula>WEEKDAY($A147)=5</formula>
    </cfRule>
    <cfRule type="expression" dxfId="82406" priority="10989" stopIfTrue="1">
      <formula>WEEKDAY($A147)=6</formula>
    </cfRule>
    <cfRule type="expression" dxfId="82405" priority="10990" stopIfTrue="1">
      <formula>WEEKDAY($A147)=7</formula>
    </cfRule>
  </conditionalFormatting>
  <conditionalFormatting sqref="I147">
    <cfRule type="expression" dxfId="82404" priority="10977" stopIfTrue="1">
      <formula>WEEKDAY($A147)=1</formula>
    </cfRule>
    <cfRule type="expression" dxfId="82403" priority="10978" stopIfTrue="1">
      <formula>WEEKDAY($A147)=2</formula>
    </cfRule>
    <cfRule type="expression" dxfId="82402" priority="10979" stopIfTrue="1">
      <formula>WEEKDAY($A147)=3</formula>
    </cfRule>
    <cfRule type="expression" dxfId="82401" priority="10980" stopIfTrue="1">
      <formula>WEEKDAY($A147)=4</formula>
    </cfRule>
    <cfRule type="expression" dxfId="82400" priority="10981" stopIfTrue="1">
      <formula>WEEKDAY($A147)=5</formula>
    </cfRule>
    <cfRule type="expression" dxfId="82399" priority="10982" stopIfTrue="1">
      <formula>WEEKDAY($A147)=6</formula>
    </cfRule>
    <cfRule type="expression" dxfId="82398" priority="10983" stopIfTrue="1">
      <formula>WEEKDAY($A147)=7</formula>
    </cfRule>
  </conditionalFormatting>
  <conditionalFormatting sqref="I147">
    <cfRule type="expression" dxfId="82397" priority="10970" stopIfTrue="1">
      <formula>WEEKDAY($A147)=1</formula>
    </cfRule>
    <cfRule type="expression" dxfId="82396" priority="10971" stopIfTrue="1">
      <formula>WEEKDAY($A147)=2</formula>
    </cfRule>
    <cfRule type="expression" dxfId="82395" priority="10972" stopIfTrue="1">
      <formula>WEEKDAY($A147)=3</formula>
    </cfRule>
    <cfRule type="expression" dxfId="82394" priority="10973" stopIfTrue="1">
      <formula>WEEKDAY($A147)=4</formula>
    </cfRule>
    <cfRule type="expression" dxfId="82393" priority="10974" stopIfTrue="1">
      <formula>WEEKDAY($A147)=5</formula>
    </cfRule>
    <cfRule type="expression" dxfId="82392" priority="10975" stopIfTrue="1">
      <formula>WEEKDAY($A147)=6</formula>
    </cfRule>
    <cfRule type="expression" dxfId="82391" priority="10976" stopIfTrue="1">
      <formula>WEEKDAY($A147)=7</formula>
    </cfRule>
  </conditionalFormatting>
  <conditionalFormatting sqref="I147">
    <cfRule type="expression" dxfId="82390" priority="10963" stopIfTrue="1">
      <formula>WEEKDAY($A147)=1</formula>
    </cfRule>
    <cfRule type="expression" dxfId="82389" priority="10964" stopIfTrue="1">
      <formula>WEEKDAY($A147)=2</formula>
    </cfRule>
    <cfRule type="expression" dxfId="82388" priority="10965" stopIfTrue="1">
      <formula>WEEKDAY($A147)=3</formula>
    </cfRule>
    <cfRule type="expression" dxfId="82387" priority="10966" stopIfTrue="1">
      <formula>WEEKDAY($A147)=4</formula>
    </cfRule>
    <cfRule type="expression" dxfId="82386" priority="10967" stopIfTrue="1">
      <formula>WEEKDAY($A147)=5</formula>
    </cfRule>
    <cfRule type="expression" dxfId="82385" priority="10968" stopIfTrue="1">
      <formula>WEEKDAY($A147)=6</formula>
    </cfRule>
    <cfRule type="expression" dxfId="82384" priority="10969" stopIfTrue="1">
      <formula>WEEKDAY($A147)=7</formula>
    </cfRule>
  </conditionalFormatting>
  <conditionalFormatting sqref="I147">
    <cfRule type="expression" dxfId="82383" priority="10956" stopIfTrue="1">
      <formula>WEEKDAY($A147)=1</formula>
    </cfRule>
    <cfRule type="expression" dxfId="82382" priority="10957" stopIfTrue="1">
      <formula>WEEKDAY($A147)=2</formula>
    </cfRule>
    <cfRule type="expression" dxfId="82381" priority="10958" stopIfTrue="1">
      <formula>WEEKDAY($A147)=3</formula>
    </cfRule>
    <cfRule type="expression" dxfId="82380" priority="10959" stopIfTrue="1">
      <formula>WEEKDAY($A147)=4</formula>
    </cfRule>
    <cfRule type="expression" dxfId="82379" priority="10960" stopIfTrue="1">
      <formula>WEEKDAY($A147)=5</formula>
    </cfRule>
    <cfRule type="expression" dxfId="82378" priority="10961" stopIfTrue="1">
      <formula>WEEKDAY($A147)=6</formula>
    </cfRule>
    <cfRule type="expression" dxfId="82377" priority="10962" stopIfTrue="1">
      <formula>WEEKDAY($A147)=7</formula>
    </cfRule>
  </conditionalFormatting>
  <conditionalFormatting sqref="I147">
    <cfRule type="expression" dxfId="82376" priority="10949" stopIfTrue="1">
      <formula>WEEKDAY($A147)=1</formula>
    </cfRule>
    <cfRule type="expression" dxfId="82375" priority="10950" stopIfTrue="1">
      <formula>WEEKDAY($A147)=2</formula>
    </cfRule>
    <cfRule type="expression" dxfId="82374" priority="10951" stopIfTrue="1">
      <formula>WEEKDAY($A147)=3</formula>
    </cfRule>
    <cfRule type="expression" dxfId="82373" priority="10952" stopIfTrue="1">
      <formula>WEEKDAY($A147)=4</formula>
    </cfRule>
    <cfRule type="expression" dxfId="82372" priority="10953" stopIfTrue="1">
      <formula>WEEKDAY($A147)=5</formula>
    </cfRule>
    <cfRule type="expression" dxfId="82371" priority="10954" stopIfTrue="1">
      <formula>WEEKDAY($A147)=6</formula>
    </cfRule>
    <cfRule type="expression" dxfId="82370" priority="10955" stopIfTrue="1">
      <formula>WEEKDAY($A147)=7</formula>
    </cfRule>
  </conditionalFormatting>
  <conditionalFormatting sqref="A147">
    <cfRule type="expression" dxfId="82369" priority="10942" stopIfTrue="1">
      <formula>WEEKDAY($A147)=1</formula>
    </cfRule>
    <cfRule type="expression" dxfId="82368" priority="10943" stopIfTrue="1">
      <formula>WEEKDAY($A147)=2</formula>
    </cfRule>
    <cfRule type="expression" dxfId="82367" priority="10944" stopIfTrue="1">
      <formula>WEEKDAY($A147)=3</formula>
    </cfRule>
    <cfRule type="expression" dxfId="82366" priority="10945" stopIfTrue="1">
      <formula>WEEKDAY($A147)=4</formula>
    </cfRule>
    <cfRule type="expression" dxfId="82365" priority="10946" stopIfTrue="1">
      <formula>WEEKDAY($A147)=5</formula>
    </cfRule>
    <cfRule type="expression" dxfId="82364" priority="10947" stopIfTrue="1">
      <formula>WEEKDAY($A147)=6</formula>
    </cfRule>
    <cfRule type="expression" dxfId="82363" priority="10948" stopIfTrue="1">
      <formula>WEEKDAY($A147)=7</formula>
    </cfRule>
  </conditionalFormatting>
  <conditionalFormatting sqref="I147">
    <cfRule type="expression" dxfId="82362" priority="10935" stopIfTrue="1">
      <formula>WEEKDAY($A147)=1</formula>
    </cfRule>
    <cfRule type="expression" dxfId="82361" priority="10936" stopIfTrue="1">
      <formula>WEEKDAY($A147)=2</formula>
    </cfRule>
    <cfRule type="expression" dxfId="82360" priority="10937" stopIfTrue="1">
      <formula>WEEKDAY($A147)=3</formula>
    </cfRule>
    <cfRule type="expression" dxfId="82359" priority="10938" stopIfTrue="1">
      <formula>WEEKDAY($A147)=4</formula>
    </cfRule>
    <cfRule type="expression" dxfId="82358" priority="10939" stopIfTrue="1">
      <formula>WEEKDAY($A147)=5</formula>
    </cfRule>
    <cfRule type="expression" dxfId="82357" priority="10940" stopIfTrue="1">
      <formula>WEEKDAY($A147)=6</formula>
    </cfRule>
    <cfRule type="expression" dxfId="82356" priority="10941" stopIfTrue="1">
      <formula>WEEKDAY($A147)=7</formula>
    </cfRule>
  </conditionalFormatting>
  <conditionalFormatting sqref="I147">
    <cfRule type="expression" dxfId="82355" priority="10928" stopIfTrue="1">
      <formula>WEEKDAY($A147)=1</formula>
    </cfRule>
    <cfRule type="expression" dxfId="82354" priority="10929" stopIfTrue="1">
      <formula>WEEKDAY($A147)=2</formula>
    </cfRule>
    <cfRule type="expression" dxfId="82353" priority="10930" stopIfTrue="1">
      <formula>WEEKDAY($A147)=3</formula>
    </cfRule>
    <cfRule type="expression" dxfId="82352" priority="10931" stopIfTrue="1">
      <formula>WEEKDAY($A147)=4</formula>
    </cfRule>
    <cfRule type="expression" dxfId="82351" priority="10932" stopIfTrue="1">
      <formula>WEEKDAY($A147)=5</formula>
    </cfRule>
    <cfRule type="expression" dxfId="82350" priority="10933" stopIfTrue="1">
      <formula>WEEKDAY($A147)=6</formula>
    </cfRule>
    <cfRule type="expression" dxfId="82349" priority="10934" stopIfTrue="1">
      <formula>WEEKDAY($A147)=7</formula>
    </cfRule>
  </conditionalFormatting>
  <conditionalFormatting sqref="I147">
    <cfRule type="expression" dxfId="82348" priority="10921" stopIfTrue="1">
      <formula>WEEKDAY($A147)=1</formula>
    </cfRule>
    <cfRule type="expression" dxfId="82347" priority="10922" stopIfTrue="1">
      <formula>WEEKDAY($A147)=2</formula>
    </cfRule>
    <cfRule type="expression" dxfId="82346" priority="10923" stopIfTrue="1">
      <formula>WEEKDAY($A147)=3</formula>
    </cfRule>
    <cfRule type="expression" dxfId="82345" priority="10924" stopIfTrue="1">
      <formula>WEEKDAY($A147)=4</formula>
    </cfRule>
    <cfRule type="expression" dxfId="82344" priority="10925" stopIfTrue="1">
      <formula>WEEKDAY($A147)=5</formula>
    </cfRule>
    <cfRule type="expression" dxfId="82343" priority="10926" stopIfTrue="1">
      <formula>WEEKDAY($A147)=6</formula>
    </cfRule>
    <cfRule type="expression" dxfId="82342" priority="10927" stopIfTrue="1">
      <formula>WEEKDAY($A147)=7</formula>
    </cfRule>
  </conditionalFormatting>
  <conditionalFormatting sqref="A147">
    <cfRule type="expression" dxfId="82341" priority="10914" stopIfTrue="1">
      <formula>WEEKDAY($A147)=1</formula>
    </cfRule>
    <cfRule type="expression" dxfId="82340" priority="10915" stopIfTrue="1">
      <formula>WEEKDAY($A147)=2</formula>
    </cfRule>
    <cfRule type="expression" dxfId="82339" priority="10916" stopIfTrue="1">
      <formula>WEEKDAY($A147)=3</formula>
    </cfRule>
    <cfRule type="expression" dxfId="82338" priority="10917" stopIfTrue="1">
      <formula>WEEKDAY($A147)=4</formula>
    </cfRule>
    <cfRule type="expression" dxfId="82337" priority="10918" stopIfTrue="1">
      <formula>WEEKDAY($A147)=5</formula>
    </cfRule>
    <cfRule type="expression" dxfId="82336" priority="10919" stopIfTrue="1">
      <formula>WEEKDAY($A147)=6</formula>
    </cfRule>
    <cfRule type="expression" dxfId="82335" priority="10920" stopIfTrue="1">
      <formula>WEEKDAY($A147)=7</formula>
    </cfRule>
  </conditionalFormatting>
  <conditionalFormatting sqref="I147">
    <cfRule type="expression" dxfId="82334" priority="10907" stopIfTrue="1">
      <formula>WEEKDAY($A147)=1</formula>
    </cfRule>
    <cfRule type="expression" dxfId="82333" priority="10908" stopIfTrue="1">
      <formula>WEEKDAY($A147)=2</formula>
    </cfRule>
    <cfRule type="expression" dxfId="82332" priority="10909" stopIfTrue="1">
      <formula>WEEKDAY($A147)=3</formula>
    </cfRule>
    <cfRule type="expression" dxfId="82331" priority="10910" stopIfTrue="1">
      <formula>WEEKDAY($A147)=4</formula>
    </cfRule>
    <cfRule type="expression" dxfId="82330" priority="10911" stopIfTrue="1">
      <formula>WEEKDAY($A147)=5</formula>
    </cfRule>
    <cfRule type="expression" dxfId="82329" priority="10912" stopIfTrue="1">
      <formula>WEEKDAY($A147)=6</formula>
    </cfRule>
    <cfRule type="expression" dxfId="82328" priority="10913" stopIfTrue="1">
      <formula>WEEKDAY($A147)=7</formula>
    </cfRule>
  </conditionalFormatting>
  <conditionalFormatting sqref="I147">
    <cfRule type="expression" dxfId="82327" priority="10900" stopIfTrue="1">
      <formula>WEEKDAY($A147)=1</formula>
    </cfRule>
    <cfRule type="expression" dxfId="82326" priority="10901" stopIfTrue="1">
      <formula>WEEKDAY($A147)=2</formula>
    </cfRule>
    <cfRule type="expression" dxfId="82325" priority="10902" stopIfTrue="1">
      <formula>WEEKDAY($A147)=3</formula>
    </cfRule>
    <cfRule type="expression" dxfId="82324" priority="10903" stopIfTrue="1">
      <formula>WEEKDAY($A147)=4</formula>
    </cfRule>
    <cfRule type="expression" dxfId="82323" priority="10904" stopIfTrue="1">
      <formula>WEEKDAY($A147)=5</formula>
    </cfRule>
    <cfRule type="expression" dxfId="82322" priority="10905" stopIfTrue="1">
      <formula>WEEKDAY($A147)=6</formula>
    </cfRule>
    <cfRule type="expression" dxfId="82321" priority="10906" stopIfTrue="1">
      <formula>WEEKDAY($A147)=7</formula>
    </cfRule>
  </conditionalFormatting>
  <conditionalFormatting sqref="I147">
    <cfRule type="expression" dxfId="82320" priority="10893" stopIfTrue="1">
      <formula>WEEKDAY($A147)=1</formula>
    </cfRule>
    <cfRule type="expression" dxfId="82319" priority="10894" stopIfTrue="1">
      <formula>WEEKDAY($A147)=2</formula>
    </cfRule>
    <cfRule type="expression" dxfId="82318" priority="10895" stopIfTrue="1">
      <formula>WEEKDAY($A147)=3</formula>
    </cfRule>
    <cfRule type="expression" dxfId="82317" priority="10896" stopIfTrue="1">
      <formula>WEEKDAY($A147)=4</formula>
    </cfRule>
    <cfRule type="expression" dxfId="82316" priority="10897" stopIfTrue="1">
      <formula>WEEKDAY($A147)=5</formula>
    </cfRule>
    <cfRule type="expression" dxfId="82315" priority="10898" stopIfTrue="1">
      <formula>WEEKDAY($A147)=6</formula>
    </cfRule>
    <cfRule type="expression" dxfId="82314" priority="10899" stopIfTrue="1">
      <formula>WEEKDAY($A147)=7</formula>
    </cfRule>
  </conditionalFormatting>
  <conditionalFormatting sqref="I147">
    <cfRule type="expression" dxfId="82313" priority="10886" stopIfTrue="1">
      <formula>WEEKDAY($A147)=1</formula>
    </cfRule>
    <cfRule type="expression" dxfId="82312" priority="10887" stopIfTrue="1">
      <formula>WEEKDAY($A147)=2</formula>
    </cfRule>
    <cfRule type="expression" dxfId="82311" priority="10888" stopIfTrue="1">
      <formula>WEEKDAY($A147)=3</formula>
    </cfRule>
    <cfRule type="expression" dxfId="82310" priority="10889" stopIfTrue="1">
      <formula>WEEKDAY($A147)=4</formula>
    </cfRule>
    <cfRule type="expression" dxfId="82309" priority="10890" stopIfTrue="1">
      <formula>WEEKDAY($A147)=5</formula>
    </cfRule>
    <cfRule type="expression" dxfId="82308" priority="10891" stopIfTrue="1">
      <formula>WEEKDAY($A147)=6</formula>
    </cfRule>
    <cfRule type="expression" dxfId="82307" priority="10892" stopIfTrue="1">
      <formula>WEEKDAY($A147)=7</formula>
    </cfRule>
  </conditionalFormatting>
  <conditionalFormatting sqref="I147">
    <cfRule type="expression" dxfId="82306" priority="10879" stopIfTrue="1">
      <formula>WEEKDAY($A147)=1</formula>
    </cfRule>
    <cfRule type="expression" dxfId="82305" priority="10880" stopIfTrue="1">
      <formula>WEEKDAY($A147)=2</formula>
    </cfRule>
    <cfRule type="expression" dxfId="82304" priority="10881" stopIfTrue="1">
      <formula>WEEKDAY($A147)=3</formula>
    </cfRule>
    <cfRule type="expression" dxfId="82303" priority="10882" stopIfTrue="1">
      <formula>WEEKDAY($A147)=4</formula>
    </cfRule>
    <cfRule type="expression" dxfId="82302" priority="10883" stopIfTrue="1">
      <formula>WEEKDAY($A147)=5</formula>
    </cfRule>
    <cfRule type="expression" dxfId="82301" priority="10884" stopIfTrue="1">
      <formula>WEEKDAY($A147)=6</formula>
    </cfRule>
    <cfRule type="expression" dxfId="82300" priority="10885" stopIfTrue="1">
      <formula>WEEKDAY($A147)=7</formula>
    </cfRule>
  </conditionalFormatting>
  <conditionalFormatting sqref="I147">
    <cfRule type="expression" dxfId="82299" priority="10872" stopIfTrue="1">
      <formula>WEEKDAY($A147)=1</formula>
    </cfRule>
    <cfRule type="expression" dxfId="82298" priority="10873" stopIfTrue="1">
      <formula>WEEKDAY($A147)=2</formula>
    </cfRule>
    <cfRule type="expression" dxfId="82297" priority="10874" stopIfTrue="1">
      <formula>WEEKDAY($A147)=3</formula>
    </cfRule>
    <cfRule type="expression" dxfId="82296" priority="10875" stopIfTrue="1">
      <formula>WEEKDAY($A147)=4</formula>
    </cfRule>
    <cfRule type="expression" dxfId="82295" priority="10876" stopIfTrue="1">
      <formula>WEEKDAY($A147)=5</formula>
    </cfRule>
    <cfRule type="expression" dxfId="82294" priority="10877" stopIfTrue="1">
      <formula>WEEKDAY($A147)=6</formula>
    </cfRule>
    <cfRule type="expression" dxfId="82293" priority="10878" stopIfTrue="1">
      <formula>WEEKDAY($A147)=7</formula>
    </cfRule>
  </conditionalFormatting>
  <conditionalFormatting sqref="I147">
    <cfRule type="expression" dxfId="82292" priority="10865" stopIfTrue="1">
      <formula>WEEKDAY($A147)=1</formula>
    </cfRule>
    <cfRule type="expression" dxfId="82291" priority="10866" stopIfTrue="1">
      <formula>WEEKDAY($A147)=2</formula>
    </cfRule>
    <cfRule type="expression" dxfId="82290" priority="10867" stopIfTrue="1">
      <formula>WEEKDAY($A147)=3</formula>
    </cfRule>
    <cfRule type="expression" dxfId="82289" priority="10868" stopIfTrue="1">
      <formula>WEEKDAY($A147)=4</formula>
    </cfRule>
    <cfRule type="expression" dxfId="82288" priority="10869" stopIfTrue="1">
      <formula>WEEKDAY($A147)=5</formula>
    </cfRule>
    <cfRule type="expression" dxfId="82287" priority="10870" stopIfTrue="1">
      <formula>WEEKDAY($A147)=6</formula>
    </cfRule>
    <cfRule type="expression" dxfId="82286" priority="10871" stopIfTrue="1">
      <formula>WEEKDAY($A147)=7</formula>
    </cfRule>
  </conditionalFormatting>
  <conditionalFormatting sqref="I147">
    <cfRule type="expression" dxfId="82285" priority="10858" stopIfTrue="1">
      <formula>WEEKDAY($A147)=1</formula>
    </cfRule>
    <cfRule type="expression" dxfId="82284" priority="10859" stopIfTrue="1">
      <formula>WEEKDAY($A147)=2</formula>
    </cfRule>
    <cfRule type="expression" dxfId="82283" priority="10860" stopIfTrue="1">
      <formula>WEEKDAY($A147)=3</formula>
    </cfRule>
    <cfRule type="expression" dxfId="82282" priority="10861" stopIfTrue="1">
      <formula>WEEKDAY($A147)=4</formula>
    </cfRule>
    <cfRule type="expression" dxfId="82281" priority="10862" stopIfTrue="1">
      <formula>WEEKDAY($A147)=5</formula>
    </cfRule>
    <cfRule type="expression" dxfId="82280" priority="10863" stopIfTrue="1">
      <formula>WEEKDAY($A147)=6</formula>
    </cfRule>
    <cfRule type="expression" dxfId="82279" priority="10864" stopIfTrue="1">
      <formula>WEEKDAY($A147)=7</formula>
    </cfRule>
  </conditionalFormatting>
  <conditionalFormatting sqref="I147">
    <cfRule type="expression" dxfId="82278" priority="10851" stopIfTrue="1">
      <formula>WEEKDAY($A147)=1</formula>
    </cfRule>
    <cfRule type="expression" dxfId="82277" priority="10852" stopIfTrue="1">
      <formula>WEEKDAY($A147)=2</formula>
    </cfRule>
    <cfRule type="expression" dxfId="82276" priority="10853" stopIfTrue="1">
      <formula>WEEKDAY($A147)=3</formula>
    </cfRule>
    <cfRule type="expression" dxfId="82275" priority="10854" stopIfTrue="1">
      <formula>WEEKDAY($A147)=4</formula>
    </cfRule>
    <cfRule type="expression" dxfId="82274" priority="10855" stopIfTrue="1">
      <formula>WEEKDAY($A147)=5</formula>
    </cfRule>
    <cfRule type="expression" dxfId="82273" priority="10856" stopIfTrue="1">
      <formula>WEEKDAY($A147)=6</formula>
    </cfRule>
    <cfRule type="expression" dxfId="82272" priority="10857" stopIfTrue="1">
      <formula>WEEKDAY($A147)=7</formula>
    </cfRule>
  </conditionalFormatting>
  <conditionalFormatting sqref="I147">
    <cfRule type="expression" dxfId="82271" priority="10844" stopIfTrue="1">
      <formula>WEEKDAY($A147)=1</formula>
    </cfRule>
    <cfRule type="expression" dxfId="82270" priority="10845" stopIfTrue="1">
      <formula>WEEKDAY($A147)=2</formula>
    </cfRule>
    <cfRule type="expression" dxfId="82269" priority="10846" stopIfTrue="1">
      <formula>WEEKDAY($A147)=3</formula>
    </cfRule>
    <cfRule type="expression" dxfId="82268" priority="10847" stopIfTrue="1">
      <formula>WEEKDAY($A147)=4</formula>
    </cfRule>
    <cfRule type="expression" dxfId="82267" priority="10848" stopIfTrue="1">
      <formula>WEEKDAY($A147)=5</formula>
    </cfRule>
    <cfRule type="expression" dxfId="82266" priority="10849" stopIfTrue="1">
      <formula>WEEKDAY($A147)=6</formula>
    </cfRule>
    <cfRule type="expression" dxfId="82265" priority="10850" stopIfTrue="1">
      <formula>WEEKDAY($A147)=7</formula>
    </cfRule>
  </conditionalFormatting>
  <conditionalFormatting sqref="I147">
    <cfRule type="expression" dxfId="82264" priority="10837" stopIfTrue="1">
      <formula>WEEKDAY($A147)=1</formula>
    </cfRule>
    <cfRule type="expression" dxfId="82263" priority="10838" stopIfTrue="1">
      <formula>WEEKDAY($A147)=2</formula>
    </cfRule>
    <cfRule type="expression" dxfId="82262" priority="10839" stopIfTrue="1">
      <formula>WEEKDAY($A147)=3</formula>
    </cfRule>
    <cfRule type="expression" dxfId="82261" priority="10840" stopIfTrue="1">
      <formula>WEEKDAY($A147)=4</formula>
    </cfRule>
    <cfRule type="expression" dxfId="82260" priority="10841" stopIfTrue="1">
      <formula>WEEKDAY($A147)=5</formula>
    </cfRule>
    <cfRule type="expression" dxfId="82259" priority="10842" stopIfTrue="1">
      <formula>WEEKDAY($A147)=6</formula>
    </cfRule>
    <cfRule type="expression" dxfId="82258" priority="10843" stopIfTrue="1">
      <formula>WEEKDAY($A147)=7</formula>
    </cfRule>
  </conditionalFormatting>
  <conditionalFormatting sqref="I147">
    <cfRule type="expression" dxfId="82257" priority="10830" stopIfTrue="1">
      <formula>WEEKDAY($A147)=1</formula>
    </cfRule>
    <cfRule type="expression" dxfId="82256" priority="10831" stopIfTrue="1">
      <formula>WEEKDAY($A147)=2</formula>
    </cfRule>
    <cfRule type="expression" dxfId="82255" priority="10832" stopIfTrue="1">
      <formula>WEEKDAY($A147)=3</formula>
    </cfRule>
    <cfRule type="expression" dxfId="82254" priority="10833" stopIfTrue="1">
      <formula>WEEKDAY($A147)=4</formula>
    </cfRule>
    <cfRule type="expression" dxfId="82253" priority="10834" stopIfTrue="1">
      <formula>WEEKDAY($A147)=5</formula>
    </cfRule>
    <cfRule type="expression" dxfId="82252" priority="10835" stopIfTrue="1">
      <formula>WEEKDAY($A147)=6</formula>
    </cfRule>
    <cfRule type="expression" dxfId="82251" priority="10836" stopIfTrue="1">
      <formula>WEEKDAY($A147)=7</formula>
    </cfRule>
  </conditionalFormatting>
  <conditionalFormatting sqref="I147">
    <cfRule type="expression" dxfId="82250" priority="10823" stopIfTrue="1">
      <formula>WEEKDAY($A147)=1</formula>
    </cfRule>
    <cfRule type="expression" dxfId="82249" priority="10824" stopIfTrue="1">
      <formula>WEEKDAY($A147)=2</formula>
    </cfRule>
    <cfRule type="expression" dxfId="82248" priority="10825" stopIfTrue="1">
      <formula>WEEKDAY($A147)=3</formula>
    </cfRule>
    <cfRule type="expression" dxfId="82247" priority="10826" stopIfTrue="1">
      <formula>WEEKDAY($A147)=4</formula>
    </cfRule>
    <cfRule type="expression" dxfId="82246" priority="10827" stopIfTrue="1">
      <formula>WEEKDAY($A147)=5</formula>
    </cfRule>
    <cfRule type="expression" dxfId="82245" priority="10828" stopIfTrue="1">
      <formula>WEEKDAY($A147)=6</formula>
    </cfRule>
    <cfRule type="expression" dxfId="82244" priority="10829" stopIfTrue="1">
      <formula>WEEKDAY($A147)=7</formula>
    </cfRule>
  </conditionalFormatting>
  <conditionalFormatting sqref="I147">
    <cfRule type="expression" dxfId="82243" priority="10816" stopIfTrue="1">
      <formula>WEEKDAY($A147)=1</formula>
    </cfRule>
    <cfRule type="expression" dxfId="82242" priority="10817" stopIfTrue="1">
      <formula>WEEKDAY($A147)=2</formula>
    </cfRule>
    <cfRule type="expression" dxfId="82241" priority="10818" stopIfTrue="1">
      <formula>WEEKDAY($A147)=3</formula>
    </cfRule>
    <cfRule type="expression" dxfId="82240" priority="10819" stopIfTrue="1">
      <formula>WEEKDAY($A147)=4</formula>
    </cfRule>
    <cfRule type="expression" dxfId="82239" priority="10820" stopIfTrue="1">
      <formula>WEEKDAY($A147)=5</formula>
    </cfRule>
    <cfRule type="expression" dxfId="82238" priority="10821" stopIfTrue="1">
      <formula>WEEKDAY($A147)=6</formula>
    </cfRule>
    <cfRule type="expression" dxfId="82237" priority="10822" stopIfTrue="1">
      <formula>WEEKDAY($A147)=7</formula>
    </cfRule>
  </conditionalFormatting>
  <conditionalFormatting sqref="I147">
    <cfRule type="expression" dxfId="82236" priority="10809" stopIfTrue="1">
      <formula>WEEKDAY($A147)=1</formula>
    </cfRule>
    <cfRule type="expression" dxfId="82235" priority="10810" stopIfTrue="1">
      <formula>WEEKDAY($A147)=2</formula>
    </cfRule>
    <cfRule type="expression" dxfId="82234" priority="10811" stopIfTrue="1">
      <formula>WEEKDAY($A147)=3</formula>
    </cfRule>
    <cfRule type="expression" dxfId="82233" priority="10812" stopIfTrue="1">
      <formula>WEEKDAY($A147)=4</formula>
    </cfRule>
    <cfRule type="expression" dxfId="82232" priority="10813" stopIfTrue="1">
      <formula>WEEKDAY($A147)=5</formula>
    </cfRule>
    <cfRule type="expression" dxfId="82231" priority="10814" stopIfTrue="1">
      <formula>WEEKDAY($A147)=6</formula>
    </cfRule>
    <cfRule type="expression" dxfId="82230" priority="10815" stopIfTrue="1">
      <formula>WEEKDAY($A147)=7</formula>
    </cfRule>
  </conditionalFormatting>
  <conditionalFormatting sqref="I147">
    <cfRule type="expression" dxfId="82229" priority="10802" stopIfTrue="1">
      <formula>WEEKDAY($A147)=1</formula>
    </cfRule>
    <cfRule type="expression" dxfId="82228" priority="10803" stopIfTrue="1">
      <formula>WEEKDAY($A147)=2</formula>
    </cfRule>
    <cfRule type="expression" dxfId="82227" priority="10804" stopIfTrue="1">
      <formula>WEEKDAY($A147)=3</formula>
    </cfRule>
    <cfRule type="expression" dxfId="82226" priority="10805" stopIfTrue="1">
      <formula>WEEKDAY($A147)=4</formula>
    </cfRule>
    <cfRule type="expression" dxfId="82225" priority="10806" stopIfTrue="1">
      <formula>WEEKDAY($A147)=5</formula>
    </cfRule>
    <cfRule type="expression" dxfId="82224" priority="10807" stopIfTrue="1">
      <formula>WEEKDAY($A147)=6</formula>
    </cfRule>
    <cfRule type="expression" dxfId="82223" priority="10808" stopIfTrue="1">
      <formula>WEEKDAY($A147)=7</formula>
    </cfRule>
  </conditionalFormatting>
  <conditionalFormatting sqref="I147">
    <cfRule type="expression" dxfId="82222" priority="10795" stopIfTrue="1">
      <formula>WEEKDAY($A147)=1</formula>
    </cfRule>
    <cfRule type="expression" dxfId="82221" priority="10796" stopIfTrue="1">
      <formula>WEEKDAY($A147)=2</formula>
    </cfRule>
    <cfRule type="expression" dxfId="82220" priority="10797" stopIfTrue="1">
      <formula>WEEKDAY($A147)=3</formula>
    </cfRule>
    <cfRule type="expression" dxfId="82219" priority="10798" stopIfTrue="1">
      <formula>WEEKDAY($A147)=4</formula>
    </cfRule>
    <cfRule type="expression" dxfId="82218" priority="10799" stopIfTrue="1">
      <formula>WEEKDAY($A147)=5</formula>
    </cfRule>
    <cfRule type="expression" dxfId="82217" priority="10800" stopIfTrue="1">
      <formula>WEEKDAY($A147)=6</formula>
    </cfRule>
    <cfRule type="expression" dxfId="82216" priority="10801" stopIfTrue="1">
      <formula>WEEKDAY($A147)=7</formula>
    </cfRule>
  </conditionalFormatting>
  <conditionalFormatting sqref="I147">
    <cfRule type="expression" dxfId="82215" priority="10788" stopIfTrue="1">
      <formula>WEEKDAY($A147)=1</formula>
    </cfRule>
    <cfRule type="expression" dxfId="82214" priority="10789" stopIfTrue="1">
      <formula>WEEKDAY($A147)=2</formula>
    </cfRule>
    <cfRule type="expression" dxfId="82213" priority="10790" stopIfTrue="1">
      <formula>WEEKDAY($A147)=3</formula>
    </cfRule>
    <cfRule type="expression" dxfId="82212" priority="10791" stopIfTrue="1">
      <formula>WEEKDAY($A147)=4</formula>
    </cfRule>
    <cfRule type="expression" dxfId="82211" priority="10792" stopIfTrue="1">
      <formula>WEEKDAY($A147)=5</formula>
    </cfRule>
    <cfRule type="expression" dxfId="82210" priority="10793" stopIfTrue="1">
      <formula>WEEKDAY($A147)=6</formula>
    </cfRule>
    <cfRule type="expression" dxfId="82209" priority="10794" stopIfTrue="1">
      <formula>WEEKDAY($A147)=7</formula>
    </cfRule>
  </conditionalFormatting>
  <conditionalFormatting sqref="I147">
    <cfRule type="expression" dxfId="82208" priority="10781" stopIfTrue="1">
      <formula>WEEKDAY($A147)=1</formula>
    </cfRule>
    <cfRule type="expression" dxfId="82207" priority="10782" stopIfTrue="1">
      <formula>WEEKDAY($A147)=2</formula>
    </cfRule>
    <cfRule type="expression" dxfId="82206" priority="10783" stopIfTrue="1">
      <formula>WEEKDAY($A147)=3</formula>
    </cfRule>
    <cfRule type="expression" dxfId="82205" priority="10784" stopIfTrue="1">
      <formula>WEEKDAY($A147)=4</formula>
    </cfRule>
    <cfRule type="expression" dxfId="82204" priority="10785" stopIfTrue="1">
      <formula>WEEKDAY($A147)=5</formula>
    </cfRule>
    <cfRule type="expression" dxfId="82203" priority="10786" stopIfTrue="1">
      <formula>WEEKDAY($A147)=6</formula>
    </cfRule>
    <cfRule type="expression" dxfId="82202" priority="10787" stopIfTrue="1">
      <formula>WEEKDAY($A147)=7</formula>
    </cfRule>
  </conditionalFormatting>
  <conditionalFormatting sqref="I147">
    <cfRule type="expression" dxfId="82201" priority="10774" stopIfTrue="1">
      <formula>WEEKDAY($A147)=1</formula>
    </cfRule>
    <cfRule type="expression" dxfId="82200" priority="10775" stopIfTrue="1">
      <formula>WEEKDAY($A147)=2</formula>
    </cfRule>
    <cfRule type="expression" dxfId="82199" priority="10776" stopIfTrue="1">
      <formula>WEEKDAY($A147)=3</formula>
    </cfRule>
    <cfRule type="expression" dxfId="82198" priority="10777" stopIfTrue="1">
      <formula>WEEKDAY($A147)=4</formula>
    </cfRule>
    <cfRule type="expression" dxfId="82197" priority="10778" stopIfTrue="1">
      <formula>WEEKDAY($A147)=5</formula>
    </cfRule>
    <cfRule type="expression" dxfId="82196" priority="10779" stopIfTrue="1">
      <formula>WEEKDAY($A147)=6</formula>
    </cfRule>
    <cfRule type="expression" dxfId="82195" priority="10780" stopIfTrue="1">
      <formula>WEEKDAY($A147)=7</formula>
    </cfRule>
  </conditionalFormatting>
  <conditionalFormatting sqref="I147">
    <cfRule type="expression" dxfId="82194" priority="10767" stopIfTrue="1">
      <formula>WEEKDAY($A147)=1</formula>
    </cfRule>
    <cfRule type="expression" dxfId="82193" priority="10768" stopIfTrue="1">
      <formula>WEEKDAY($A147)=2</formula>
    </cfRule>
    <cfRule type="expression" dxfId="82192" priority="10769" stopIfTrue="1">
      <formula>WEEKDAY($A147)=3</formula>
    </cfRule>
    <cfRule type="expression" dxfId="82191" priority="10770" stopIfTrue="1">
      <formula>WEEKDAY($A147)=4</formula>
    </cfRule>
    <cfRule type="expression" dxfId="82190" priority="10771" stopIfTrue="1">
      <formula>WEEKDAY($A147)=5</formula>
    </cfRule>
    <cfRule type="expression" dxfId="82189" priority="10772" stopIfTrue="1">
      <formula>WEEKDAY($A147)=6</formula>
    </cfRule>
    <cfRule type="expression" dxfId="82188" priority="10773" stopIfTrue="1">
      <formula>WEEKDAY($A147)=7</formula>
    </cfRule>
  </conditionalFormatting>
  <conditionalFormatting sqref="I147">
    <cfRule type="expression" dxfId="82187" priority="10760" stopIfTrue="1">
      <formula>WEEKDAY($A147)=1</formula>
    </cfRule>
    <cfRule type="expression" dxfId="82186" priority="10761" stopIfTrue="1">
      <formula>WEEKDAY($A147)=2</formula>
    </cfRule>
    <cfRule type="expression" dxfId="82185" priority="10762" stopIfTrue="1">
      <formula>WEEKDAY($A147)=3</formula>
    </cfRule>
    <cfRule type="expression" dxfId="82184" priority="10763" stopIfTrue="1">
      <formula>WEEKDAY($A147)=4</formula>
    </cfRule>
    <cfRule type="expression" dxfId="82183" priority="10764" stopIfTrue="1">
      <formula>WEEKDAY($A147)=5</formula>
    </cfRule>
    <cfRule type="expression" dxfId="82182" priority="10765" stopIfTrue="1">
      <formula>WEEKDAY($A147)=6</formula>
    </cfRule>
    <cfRule type="expression" dxfId="82181" priority="10766" stopIfTrue="1">
      <formula>WEEKDAY($A147)=7</formula>
    </cfRule>
  </conditionalFormatting>
  <conditionalFormatting sqref="A147">
    <cfRule type="expression" dxfId="82180" priority="10753" stopIfTrue="1">
      <formula>WEEKDAY($A147)=1</formula>
    </cfRule>
    <cfRule type="expression" dxfId="82179" priority="10754" stopIfTrue="1">
      <formula>WEEKDAY($A147)=2</formula>
    </cfRule>
    <cfRule type="expression" dxfId="82178" priority="10755" stopIfTrue="1">
      <formula>WEEKDAY($A147)=3</formula>
    </cfRule>
    <cfRule type="expression" dxfId="82177" priority="10756" stopIfTrue="1">
      <formula>WEEKDAY($A147)=4</formula>
    </cfRule>
    <cfRule type="expression" dxfId="82176" priority="10757" stopIfTrue="1">
      <formula>WEEKDAY($A147)=5</formula>
    </cfRule>
    <cfRule type="expression" dxfId="82175" priority="10758" stopIfTrue="1">
      <formula>WEEKDAY($A147)=6</formula>
    </cfRule>
    <cfRule type="expression" dxfId="82174" priority="10759" stopIfTrue="1">
      <formula>WEEKDAY($A147)=7</formula>
    </cfRule>
  </conditionalFormatting>
  <conditionalFormatting sqref="I147">
    <cfRule type="expression" dxfId="82173" priority="10746" stopIfTrue="1">
      <formula>WEEKDAY($A147)=1</formula>
    </cfRule>
    <cfRule type="expression" dxfId="82172" priority="10747" stopIfTrue="1">
      <formula>WEEKDAY($A147)=2</formula>
    </cfRule>
    <cfRule type="expression" dxfId="82171" priority="10748" stopIfTrue="1">
      <formula>WEEKDAY($A147)=3</formula>
    </cfRule>
    <cfRule type="expression" dxfId="82170" priority="10749" stopIfTrue="1">
      <formula>WEEKDAY($A147)=4</formula>
    </cfRule>
    <cfRule type="expression" dxfId="82169" priority="10750" stopIfTrue="1">
      <formula>WEEKDAY($A147)=5</formula>
    </cfRule>
    <cfRule type="expression" dxfId="82168" priority="10751" stopIfTrue="1">
      <formula>WEEKDAY($A147)=6</formula>
    </cfRule>
    <cfRule type="expression" dxfId="82167" priority="10752" stopIfTrue="1">
      <formula>WEEKDAY($A147)=7</formula>
    </cfRule>
  </conditionalFormatting>
  <conditionalFormatting sqref="A147">
    <cfRule type="expression" dxfId="82166" priority="10739" stopIfTrue="1">
      <formula>WEEKDAY($A147)=1</formula>
    </cfRule>
    <cfRule type="expression" dxfId="82165" priority="10740" stopIfTrue="1">
      <formula>WEEKDAY($A147)=2</formula>
    </cfRule>
    <cfRule type="expression" dxfId="82164" priority="10741" stopIfTrue="1">
      <formula>WEEKDAY($A147)=3</formula>
    </cfRule>
    <cfRule type="expression" dxfId="82163" priority="10742" stopIfTrue="1">
      <formula>WEEKDAY($A147)=4</formula>
    </cfRule>
    <cfRule type="expression" dxfId="82162" priority="10743" stopIfTrue="1">
      <formula>WEEKDAY($A147)=5</formula>
    </cfRule>
    <cfRule type="expression" dxfId="82161" priority="10744" stopIfTrue="1">
      <formula>WEEKDAY($A147)=6</formula>
    </cfRule>
    <cfRule type="expression" dxfId="82160" priority="10745" stopIfTrue="1">
      <formula>WEEKDAY($A147)=7</formula>
    </cfRule>
  </conditionalFormatting>
  <conditionalFormatting sqref="A147">
    <cfRule type="expression" dxfId="82159" priority="10732" stopIfTrue="1">
      <formula>WEEKDAY($A147)=1</formula>
    </cfRule>
    <cfRule type="expression" dxfId="82158" priority="10733" stopIfTrue="1">
      <formula>WEEKDAY($A147)=2</formula>
    </cfRule>
    <cfRule type="expression" dxfId="82157" priority="10734" stopIfTrue="1">
      <formula>WEEKDAY($A147)=3</formula>
    </cfRule>
    <cfRule type="expression" dxfId="82156" priority="10735" stopIfTrue="1">
      <formula>WEEKDAY($A147)=4</formula>
    </cfRule>
    <cfRule type="expression" dxfId="82155" priority="10736" stopIfTrue="1">
      <formula>WEEKDAY($A147)=5</formula>
    </cfRule>
    <cfRule type="expression" dxfId="82154" priority="10737" stopIfTrue="1">
      <formula>WEEKDAY($A147)=6</formula>
    </cfRule>
    <cfRule type="expression" dxfId="82153" priority="10738" stopIfTrue="1">
      <formula>WEEKDAY($A147)=7</formula>
    </cfRule>
  </conditionalFormatting>
  <conditionalFormatting sqref="I147">
    <cfRule type="expression" dxfId="82152" priority="10725" stopIfTrue="1">
      <formula>WEEKDAY($A147)=1</formula>
    </cfRule>
    <cfRule type="expression" dxfId="82151" priority="10726" stopIfTrue="1">
      <formula>WEEKDAY($A147)=2</formula>
    </cfRule>
    <cfRule type="expression" dxfId="82150" priority="10727" stopIfTrue="1">
      <formula>WEEKDAY($A147)=3</formula>
    </cfRule>
    <cfRule type="expression" dxfId="82149" priority="10728" stopIfTrue="1">
      <formula>WEEKDAY($A147)=4</formula>
    </cfRule>
    <cfRule type="expression" dxfId="82148" priority="10729" stopIfTrue="1">
      <formula>WEEKDAY($A147)=5</formula>
    </cfRule>
    <cfRule type="expression" dxfId="82147" priority="10730" stopIfTrue="1">
      <formula>WEEKDAY($A147)=6</formula>
    </cfRule>
    <cfRule type="expression" dxfId="82146" priority="10731" stopIfTrue="1">
      <formula>WEEKDAY($A147)=7</formula>
    </cfRule>
  </conditionalFormatting>
  <conditionalFormatting sqref="A147">
    <cfRule type="expression" dxfId="82145" priority="10718" stopIfTrue="1">
      <formula>WEEKDAY($A147)=1</formula>
    </cfRule>
    <cfRule type="expression" dxfId="82144" priority="10719" stopIfTrue="1">
      <formula>WEEKDAY($A147)=2</formula>
    </cfRule>
    <cfRule type="expression" dxfId="82143" priority="10720" stopIfTrue="1">
      <formula>WEEKDAY($A147)=3</formula>
    </cfRule>
    <cfRule type="expression" dxfId="82142" priority="10721" stopIfTrue="1">
      <formula>WEEKDAY($A147)=4</formula>
    </cfRule>
    <cfRule type="expression" dxfId="82141" priority="10722" stopIfTrue="1">
      <formula>WEEKDAY($A147)=5</formula>
    </cfRule>
    <cfRule type="expression" dxfId="82140" priority="10723" stopIfTrue="1">
      <formula>WEEKDAY($A147)=6</formula>
    </cfRule>
    <cfRule type="expression" dxfId="82139" priority="10724" stopIfTrue="1">
      <formula>WEEKDAY($A147)=7</formula>
    </cfRule>
  </conditionalFormatting>
  <conditionalFormatting sqref="I147">
    <cfRule type="expression" dxfId="82138" priority="10711" stopIfTrue="1">
      <formula>WEEKDAY($A147)=1</formula>
    </cfRule>
    <cfRule type="expression" dxfId="82137" priority="10712" stopIfTrue="1">
      <formula>WEEKDAY($A147)=2</formula>
    </cfRule>
    <cfRule type="expression" dxfId="82136" priority="10713" stopIfTrue="1">
      <formula>WEEKDAY($A147)=3</formula>
    </cfRule>
    <cfRule type="expression" dxfId="82135" priority="10714" stopIfTrue="1">
      <formula>WEEKDAY($A147)=4</formula>
    </cfRule>
    <cfRule type="expression" dxfId="82134" priority="10715" stopIfTrue="1">
      <formula>WEEKDAY($A147)=5</formula>
    </cfRule>
    <cfRule type="expression" dxfId="82133" priority="10716" stopIfTrue="1">
      <formula>WEEKDAY($A147)=6</formula>
    </cfRule>
    <cfRule type="expression" dxfId="82132" priority="10717" stopIfTrue="1">
      <formula>WEEKDAY($A147)=7</formula>
    </cfRule>
  </conditionalFormatting>
  <conditionalFormatting sqref="A147">
    <cfRule type="expression" dxfId="82131" priority="10704" stopIfTrue="1">
      <formula>WEEKDAY($A147)=1</formula>
    </cfRule>
    <cfRule type="expression" dxfId="82130" priority="10705" stopIfTrue="1">
      <formula>WEEKDAY($A147)=2</formula>
    </cfRule>
    <cfRule type="expression" dxfId="82129" priority="10706" stopIfTrue="1">
      <formula>WEEKDAY($A147)=3</formula>
    </cfRule>
    <cfRule type="expression" dxfId="82128" priority="10707" stopIfTrue="1">
      <formula>WEEKDAY($A147)=4</formula>
    </cfRule>
    <cfRule type="expression" dxfId="82127" priority="10708" stopIfTrue="1">
      <formula>WEEKDAY($A147)=5</formula>
    </cfRule>
    <cfRule type="expression" dxfId="82126" priority="10709" stopIfTrue="1">
      <formula>WEEKDAY($A147)=6</formula>
    </cfRule>
    <cfRule type="expression" dxfId="82125" priority="10710" stopIfTrue="1">
      <formula>WEEKDAY($A147)=7</formula>
    </cfRule>
  </conditionalFormatting>
  <conditionalFormatting sqref="A147">
    <cfRule type="expression" dxfId="82124" priority="10697" stopIfTrue="1">
      <formula>WEEKDAY($A147)=1</formula>
    </cfRule>
    <cfRule type="expression" dxfId="82123" priority="10698" stopIfTrue="1">
      <formula>WEEKDAY($A147)=2</formula>
    </cfRule>
    <cfRule type="expression" dxfId="82122" priority="10699" stopIfTrue="1">
      <formula>WEEKDAY($A147)=3</formula>
    </cfRule>
    <cfRule type="expression" dxfId="82121" priority="10700" stopIfTrue="1">
      <formula>WEEKDAY($A147)=4</formula>
    </cfRule>
    <cfRule type="expression" dxfId="82120" priority="10701" stopIfTrue="1">
      <formula>WEEKDAY($A147)=5</formula>
    </cfRule>
    <cfRule type="expression" dxfId="82119" priority="10702" stopIfTrue="1">
      <formula>WEEKDAY($A147)=6</formula>
    </cfRule>
    <cfRule type="expression" dxfId="82118" priority="10703" stopIfTrue="1">
      <formula>WEEKDAY($A147)=7</formula>
    </cfRule>
  </conditionalFormatting>
  <conditionalFormatting sqref="I147">
    <cfRule type="expression" dxfId="82117" priority="10690" stopIfTrue="1">
      <formula>WEEKDAY($A147)=1</formula>
    </cfRule>
    <cfRule type="expression" dxfId="82116" priority="10691" stopIfTrue="1">
      <formula>WEEKDAY($A147)=2</formula>
    </cfRule>
    <cfRule type="expression" dxfId="82115" priority="10692" stopIfTrue="1">
      <formula>WEEKDAY($A147)=3</formula>
    </cfRule>
    <cfRule type="expression" dxfId="82114" priority="10693" stopIfTrue="1">
      <formula>WEEKDAY($A147)=4</formula>
    </cfRule>
    <cfRule type="expression" dxfId="82113" priority="10694" stopIfTrue="1">
      <formula>WEEKDAY($A147)=5</formula>
    </cfRule>
    <cfRule type="expression" dxfId="82112" priority="10695" stopIfTrue="1">
      <formula>WEEKDAY($A147)=6</formula>
    </cfRule>
    <cfRule type="expression" dxfId="82111" priority="10696" stopIfTrue="1">
      <formula>WEEKDAY($A147)=7</formula>
    </cfRule>
  </conditionalFormatting>
  <conditionalFormatting sqref="A147">
    <cfRule type="expression" dxfId="82110" priority="10683" stopIfTrue="1">
      <formula>WEEKDAY($A147)=1</formula>
    </cfRule>
    <cfRule type="expression" dxfId="82109" priority="10684" stopIfTrue="1">
      <formula>WEEKDAY($A147)=2</formula>
    </cfRule>
    <cfRule type="expression" dxfId="82108" priority="10685" stopIfTrue="1">
      <formula>WEEKDAY($A147)=3</formula>
    </cfRule>
    <cfRule type="expression" dxfId="82107" priority="10686" stopIfTrue="1">
      <formula>WEEKDAY($A147)=4</formula>
    </cfRule>
    <cfRule type="expression" dxfId="82106" priority="10687" stopIfTrue="1">
      <formula>WEEKDAY($A147)=5</formula>
    </cfRule>
    <cfRule type="expression" dxfId="82105" priority="10688" stopIfTrue="1">
      <formula>WEEKDAY($A147)=6</formula>
    </cfRule>
    <cfRule type="expression" dxfId="82104" priority="10689" stopIfTrue="1">
      <formula>WEEKDAY($A147)=7</formula>
    </cfRule>
  </conditionalFormatting>
  <conditionalFormatting sqref="A147">
    <cfRule type="expression" dxfId="82103" priority="10676" stopIfTrue="1">
      <formula>WEEKDAY($A147)=1</formula>
    </cfRule>
    <cfRule type="expression" dxfId="82102" priority="10677" stopIfTrue="1">
      <formula>WEEKDAY($A147)=2</formula>
    </cfRule>
    <cfRule type="expression" dxfId="82101" priority="10678" stopIfTrue="1">
      <formula>WEEKDAY($A147)=3</formula>
    </cfRule>
    <cfRule type="expression" dxfId="82100" priority="10679" stopIfTrue="1">
      <formula>WEEKDAY($A147)=4</formula>
    </cfRule>
    <cfRule type="expression" dxfId="82099" priority="10680" stopIfTrue="1">
      <formula>WEEKDAY($A147)=5</formula>
    </cfRule>
    <cfRule type="expression" dxfId="82098" priority="10681" stopIfTrue="1">
      <formula>WEEKDAY($A147)=6</formula>
    </cfRule>
    <cfRule type="expression" dxfId="82097" priority="10682" stopIfTrue="1">
      <formula>WEEKDAY($A147)=7</formula>
    </cfRule>
  </conditionalFormatting>
  <conditionalFormatting sqref="I147">
    <cfRule type="expression" dxfId="82096" priority="10669" stopIfTrue="1">
      <formula>WEEKDAY($A147)=1</formula>
    </cfRule>
    <cfRule type="expression" dxfId="82095" priority="10670" stopIfTrue="1">
      <formula>WEEKDAY($A147)=2</formula>
    </cfRule>
    <cfRule type="expression" dxfId="82094" priority="10671" stopIfTrue="1">
      <formula>WEEKDAY($A147)=3</formula>
    </cfRule>
    <cfRule type="expression" dxfId="82093" priority="10672" stopIfTrue="1">
      <formula>WEEKDAY($A147)=4</formula>
    </cfRule>
    <cfRule type="expression" dxfId="82092" priority="10673" stopIfTrue="1">
      <formula>WEEKDAY($A147)=5</formula>
    </cfRule>
    <cfRule type="expression" dxfId="82091" priority="10674" stopIfTrue="1">
      <formula>WEEKDAY($A147)=6</formula>
    </cfRule>
    <cfRule type="expression" dxfId="82090" priority="10675" stopIfTrue="1">
      <formula>WEEKDAY($A147)=7</formula>
    </cfRule>
  </conditionalFormatting>
  <conditionalFormatting sqref="I147">
    <cfRule type="expression" dxfId="82089" priority="10662" stopIfTrue="1">
      <formula>WEEKDAY($A147)=1</formula>
    </cfRule>
    <cfRule type="expression" dxfId="82088" priority="10663" stopIfTrue="1">
      <formula>WEEKDAY($A147)=2</formula>
    </cfRule>
    <cfRule type="expression" dxfId="82087" priority="10664" stopIfTrue="1">
      <formula>WEEKDAY($A147)=3</formula>
    </cfRule>
    <cfRule type="expression" dxfId="82086" priority="10665" stopIfTrue="1">
      <formula>WEEKDAY($A147)=4</formula>
    </cfRule>
    <cfRule type="expression" dxfId="82085" priority="10666" stopIfTrue="1">
      <formula>WEEKDAY($A147)=5</formula>
    </cfRule>
    <cfRule type="expression" dxfId="82084" priority="10667" stopIfTrue="1">
      <formula>WEEKDAY($A147)=6</formula>
    </cfRule>
    <cfRule type="expression" dxfId="82083" priority="10668" stopIfTrue="1">
      <formula>WEEKDAY($A147)=7</formula>
    </cfRule>
  </conditionalFormatting>
  <conditionalFormatting sqref="I147">
    <cfRule type="expression" dxfId="82082" priority="10655" stopIfTrue="1">
      <formula>WEEKDAY($A147)=1</formula>
    </cfRule>
    <cfRule type="expression" dxfId="82081" priority="10656" stopIfTrue="1">
      <formula>WEEKDAY($A147)=2</formula>
    </cfRule>
    <cfRule type="expression" dxfId="82080" priority="10657" stopIfTrue="1">
      <formula>WEEKDAY($A147)=3</formula>
    </cfRule>
    <cfRule type="expression" dxfId="82079" priority="10658" stopIfTrue="1">
      <formula>WEEKDAY($A147)=4</formula>
    </cfRule>
    <cfRule type="expression" dxfId="82078" priority="10659" stopIfTrue="1">
      <formula>WEEKDAY($A147)=5</formula>
    </cfRule>
    <cfRule type="expression" dxfId="82077" priority="10660" stopIfTrue="1">
      <formula>WEEKDAY($A147)=6</formula>
    </cfRule>
    <cfRule type="expression" dxfId="82076" priority="10661" stopIfTrue="1">
      <formula>WEEKDAY($A147)=7</formula>
    </cfRule>
  </conditionalFormatting>
  <conditionalFormatting sqref="I147">
    <cfRule type="expression" dxfId="82075" priority="10648" stopIfTrue="1">
      <formula>WEEKDAY($A147)=1</formula>
    </cfRule>
    <cfRule type="expression" dxfId="82074" priority="10649" stopIfTrue="1">
      <formula>WEEKDAY($A147)=2</formula>
    </cfRule>
    <cfRule type="expression" dxfId="82073" priority="10650" stopIfTrue="1">
      <formula>WEEKDAY($A147)=3</formula>
    </cfRule>
    <cfRule type="expression" dxfId="82072" priority="10651" stopIfTrue="1">
      <formula>WEEKDAY($A147)=4</formula>
    </cfRule>
    <cfRule type="expression" dxfId="82071" priority="10652" stopIfTrue="1">
      <formula>WEEKDAY($A147)=5</formula>
    </cfRule>
    <cfRule type="expression" dxfId="82070" priority="10653" stopIfTrue="1">
      <formula>WEEKDAY($A147)=6</formula>
    </cfRule>
    <cfRule type="expression" dxfId="82069" priority="10654" stopIfTrue="1">
      <formula>WEEKDAY($A147)=7</formula>
    </cfRule>
  </conditionalFormatting>
  <conditionalFormatting sqref="A147">
    <cfRule type="expression" dxfId="82068" priority="10641" stopIfTrue="1">
      <formula>WEEKDAY($A147)=1</formula>
    </cfRule>
    <cfRule type="expression" dxfId="82067" priority="10642" stopIfTrue="1">
      <formula>WEEKDAY($A147)=2</formula>
    </cfRule>
    <cfRule type="expression" dxfId="82066" priority="10643" stopIfTrue="1">
      <formula>WEEKDAY($A147)=3</formula>
    </cfRule>
    <cfRule type="expression" dxfId="82065" priority="10644" stopIfTrue="1">
      <formula>WEEKDAY($A147)=4</formula>
    </cfRule>
    <cfRule type="expression" dxfId="82064" priority="10645" stopIfTrue="1">
      <formula>WEEKDAY($A147)=5</formula>
    </cfRule>
    <cfRule type="expression" dxfId="82063" priority="10646" stopIfTrue="1">
      <formula>WEEKDAY($A147)=6</formula>
    </cfRule>
    <cfRule type="expression" dxfId="82062" priority="10647" stopIfTrue="1">
      <formula>WEEKDAY($A147)=7</formula>
    </cfRule>
  </conditionalFormatting>
  <conditionalFormatting sqref="I147">
    <cfRule type="expression" dxfId="82061" priority="10634" stopIfTrue="1">
      <formula>WEEKDAY($A147)=1</formula>
    </cfRule>
    <cfRule type="expression" dxfId="82060" priority="10635" stopIfTrue="1">
      <formula>WEEKDAY($A147)=2</formula>
    </cfRule>
    <cfRule type="expression" dxfId="82059" priority="10636" stopIfTrue="1">
      <formula>WEEKDAY($A147)=3</formula>
    </cfRule>
    <cfRule type="expression" dxfId="82058" priority="10637" stopIfTrue="1">
      <formula>WEEKDAY($A147)=4</formula>
    </cfRule>
    <cfRule type="expression" dxfId="82057" priority="10638" stopIfTrue="1">
      <formula>WEEKDAY($A147)=5</formula>
    </cfRule>
    <cfRule type="expression" dxfId="82056" priority="10639" stopIfTrue="1">
      <formula>WEEKDAY($A147)=6</formula>
    </cfRule>
    <cfRule type="expression" dxfId="82055" priority="10640" stopIfTrue="1">
      <formula>WEEKDAY($A147)=7</formula>
    </cfRule>
  </conditionalFormatting>
  <conditionalFormatting sqref="I147">
    <cfRule type="expression" dxfId="82054" priority="10627" stopIfTrue="1">
      <formula>WEEKDAY($A147)=1</formula>
    </cfRule>
    <cfRule type="expression" dxfId="82053" priority="10628" stopIfTrue="1">
      <formula>WEEKDAY($A147)=2</formula>
    </cfRule>
    <cfRule type="expression" dxfId="82052" priority="10629" stopIfTrue="1">
      <formula>WEEKDAY($A147)=3</formula>
    </cfRule>
    <cfRule type="expression" dxfId="82051" priority="10630" stopIfTrue="1">
      <formula>WEEKDAY($A147)=4</formula>
    </cfRule>
    <cfRule type="expression" dxfId="82050" priority="10631" stopIfTrue="1">
      <formula>WEEKDAY($A147)=5</formula>
    </cfRule>
    <cfRule type="expression" dxfId="82049" priority="10632" stopIfTrue="1">
      <formula>WEEKDAY($A147)=6</formula>
    </cfRule>
    <cfRule type="expression" dxfId="82048" priority="10633" stopIfTrue="1">
      <formula>WEEKDAY($A147)=7</formula>
    </cfRule>
  </conditionalFormatting>
  <conditionalFormatting sqref="I147">
    <cfRule type="expression" dxfId="82047" priority="10620" stopIfTrue="1">
      <formula>WEEKDAY($A147)=1</formula>
    </cfRule>
    <cfRule type="expression" dxfId="82046" priority="10621" stopIfTrue="1">
      <formula>WEEKDAY($A147)=2</formula>
    </cfRule>
    <cfRule type="expression" dxfId="82045" priority="10622" stopIfTrue="1">
      <formula>WEEKDAY($A147)=3</formula>
    </cfRule>
    <cfRule type="expression" dxfId="82044" priority="10623" stopIfTrue="1">
      <formula>WEEKDAY($A147)=4</formula>
    </cfRule>
    <cfRule type="expression" dxfId="82043" priority="10624" stopIfTrue="1">
      <formula>WEEKDAY($A147)=5</formula>
    </cfRule>
    <cfRule type="expression" dxfId="82042" priority="10625" stopIfTrue="1">
      <formula>WEEKDAY($A147)=6</formula>
    </cfRule>
    <cfRule type="expression" dxfId="82041" priority="10626" stopIfTrue="1">
      <formula>WEEKDAY($A147)=7</formula>
    </cfRule>
  </conditionalFormatting>
  <conditionalFormatting sqref="I147">
    <cfRule type="expression" dxfId="82040" priority="10613" stopIfTrue="1">
      <formula>WEEKDAY($A147)=1</formula>
    </cfRule>
    <cfRule type="expression" dxfId="82039" priority="10614" stopIfTrue="1">
      <formula>WEEKDAY($A147)=2</formula>
    </cfRule>
    <cfRule type="expression" dxfId="82038" priority="10615" stopIfTrue="1">
      <formula>WEEKDAY($A147)=3</formula>
    </cfRule>
    <cfRule type="expression" dxfId="82037" priority="10616" stopIfTrue="1">
      <formula>WEEKDAY($A147)=4</formula>
    </cfRule>
    <cfRule type="expression" dxfId="82036" priority="10617" stopIfTrue="1">
      <formula>WEEKDAY($A147)=5</formula>
    </cfRule>
    <cfRule type="expression" dxfId="82035" priority="10618" stopIfTrue="1">
      <formula>WEEKDAY($A147)=6</formula>
    </cfRule>
    <cfRule type="expression" dxfId="82034" priority="10619" stopIfTrue="1">
      <formula>WEEKDAY($A147)=7</formula>
    </cfRule>
  </conditionalFormatting>
  <conditionalFormatting sqref="I147">
    <cfRule type="expression" dxfId="82033" priority="10606" stopIfTrue="1">
      <formula>WEEKDAY($A147)=1</formula>
    </cfRule>
    <cfRule type="expression" dxfId="82032" priority="10607" stopIfTrue="1">
      <formula>WEEKDAY($A147)=2</formula>
    </cfRule>
    <cfRule type="expression" dxfId="82031" priority="10608" stopIfTrue="1">
      <formula>WEEKDAY($A147)=3</formula>
    </cfRule>
    <cfRule type="expression" dxfId="82030" priority="10609" stopIfTrue="1">
      <formula>WEEKDAY($A147)=4</formula>
    </cfRule>
    <cfRule type="expression" dxfId="82029" priority="10610" stopIfTrue="1">
      <formula>WEEKDAY($A147)=5</formula>
    </cfRule>
    <cfRule type="expression" dxfId="82028" priority="10611" stopIfTrue="1">
      <formula>WEEKDAY($A147)=6</formula>
    </cfRule>
    <cfRule type="expression" dxfId="82027" priority="10612" stopIfTrue="1">
      <formula>WEEKDAY($A147)=7</formula>
    </cfRule>
  </conditionalFormatting>
  <conditionalFormatting sqref="I147">
    <cfRule type="expression" dxfId="82026" priority="10599" stopIfTrue="1">
      <formula>WEEKDAY($A147)=1</formula>
    </cfRule>
    <cfRule type="expression" dxfId="82025" priority="10600" stopIfTrue="1">
      <formula>WEEKDAY($A147)=2</formula>
    </cfRule>
    <cfRule type="expression" dxfId="82024" priority="10601" stopIfTrue="1">
      <formula>WEEKDAY($A147)=3</formula>
    </cfRule>
    <cfRule type="expression" dxfId="82023" priority="10602" stopIfTrue="1">
      <formula>WEEKDAY($A147)=4</formula>
    </cfRule>
    <cfRule type="expression" dxfId="82022" priority="10603" stopIfTrue="1">
      <formula>WEEKDAY($A147)=5</formula>
    </cfRule>
    <cfRule type="expression" dxfId="82021" priority="10604" stopIfTrue="1">
      <formula>WEEKDAY($A147)=6</formula>
    </cfRule>
    <cfRule type="expression" dxfId="82020" priority="10605" stopIfTrue="1">
      <formula>WEEKDAY($A147)=7</formula>
    </cfRule>
  </conditionalFormatting>
  <conditionalFormatting sqref="I147">
    <cfRule type="expression" dxfId="82019" priority="10592" stopIfTrue="1">
      <formula>WEEKDAY($A147)=1</formula>
    </cfRule>
    <cfRule type="expression" dxfId="82018" priority="10593" stopIfTrue="1">
      <formula>WEEKDAY($A147)=2</formula>
    </cfRule>
    <cfRule type="expression" dxfId="82017" priority="10594" stopIfTrue="1">
      <formula>WEEKDAY($A147)=3</formula>
    </cfRule>
    <cfRule type="expression" dxfId="82016" priority="10595" stopIfTrue="1">
      <formula>WEEKDAY($A147)=4</formula>
    </cfRule>
    <cfRule type="expression" dxfId="82015" priority="10596" stopIfTrue="1">
      <formula>WEEKDAY($A147)=5</formula>
    </cfRule>
    <cfRule type="expression" dxfId="82014" priority="10597" stopIfTrue="1">
      <formula>WEEKDAY($A147)=6</formula>
    </cfRule>
    <cfRule type="expression" dxfId="82013" priority="10598" stopIfTrue="1">
      <formula>WEEKDAY($A147)=7</formula>
    </cfRule>
  </conditionalFormatting>
  <conditionalFormatting sqref="I147">
    <cfRule type="expression" dxfId="82012" priority="10585" stopIfTrue="1">
      <formula>WEEKDAY($A147)=1</formula>
    </cfRule>
    <cfRule type="expression" dxfId="82011" priority="10586" stopIfTrue="1">
      <formula>WEEKDAY($A147)=2</formula>
    </cfRule>
    <cfRule type="expression" dxfId="82010" priority="10587" stopIfTrue="1">
      <formula>WEEKDAY($A147)=3</formula>
    </cfRule>
    <cfRule type="expression" dxfId="82009" priority="10588" stopIfTrue="1">
      <formula>WEEKDAY($A147)=4</formula>
    </cfRule>
    <cfRule type="expression" dxfId="82008" priority="10589" stopIfTrue="1">
      <formula>WEEKDAY($A147)=5</formula>
    </cfRule>
    <cfRule type="expression" dxfId="82007" priority="10590" stopIfTrue="1">
      <formula>WEEKDAY($A147)=6</formula>
    </cfRule>
    <cfRule type="expression" dxfId="82006" priority="10591" stopIfTrue="1">
      <formula>WEEKDAY($A147)=7</formula>
    </cfRule>
  </conditionalFormatting>
  <conditionalFormatting sqref="I147">
    <cfRule type="expression" dxfId="82005" priority="10578" stopIfTrue="1">
      <formula>WEEKDAY($A147)=1</formula>
    </cfRule>
    <cfRule type="expression" dxfId="82004" priority="10579" stopIfTrue="1">
      <formula>WEEKDAY($A147)=2</formula>
    </cfRule>
    <cfRule type="expression" dxfId="82003" priority="10580" stopIfTrue="1">
      <formula>WEEKDAY($A147)=3</formula>
    </cfRule>
    <cfRule type="expression" dxfId="82002" priority="10581" stopIfTrue="1">
      <formula>WEEKDAY($A147)=4</formula>
    </cfRule>
    <cfRule type="expression" dxfId="82001" priority="10582" stopIfTrue="1">
      <formula>WEEKDAY($A147)=5</formula>
    </cfRule>
    <cfRule type="expression" dxfId="82000" priority="10583" stopIfTrue="1">
      <formula>WEEKDAY($A147)=6</formula>
    </cfRule>
    <cfRule type="expression" dxfId="81999" priority="10584" stopIfTrue="1">
      <formula>WEEKDAY($A147)=7</formula>
    </cfRule>
  </conditionalFormatting>
  <conditionalFormatting sqref="I147">
    <cfRule type="expression" dxfId="81998" priority="10571" stopIfTrue="1">
      <formula>WEEKDAY($A147)=1</formula>
    </cfRule>
    <cfRule type="expression" dxfId="81997" priority="10572" stopIfTrue="1">
      <formula>WEEKDAY($A147)=2</formula>
    </cfRule>
    <cfRule type="expression" dxfId="81996" priority="10573" stopIfTrue="1">
      <formula>WEEKDAY($A147)=3</formula>
    </cfRule>
    <cfRule type="expression" dxfId="81995" priority="10574" stopIfTrue="1">
      <formula>WEEKDAY($A147)=4</formula>
    </cfRule>
    <cfRule type="expression" dxfId="81994" priority="10575" stopIfTrue="1">
      <formula>WEEKDAY($A147)=5</formula>
    </cfRule>
    <cfRule type="expression" dxfId="81993" priority="10576" stopIfTrue="1">
      <formula>WEEKDAY($A147)=6</formula>
    </cfRule>
    <cfRule type="expression" dxfId="81992" priority="10577" stopIfTrue="1">
      <formula>WEEKDAY($A147)=7</formula>
    </cfRule>
  </conditionalFormatting>
  <conditionalFormatting sqref="I147">
    <cfRule type="expression" dxfId="81991" priority="10564" stopIfTrue="1">
      <formula>WEEKDAY($A147)=1</formula>
    </cfRule>
    <cfRule type="expression" dxfId="81990" priority="10565" stopIfTrue="1">
      <formula>WEEKDAY($A147)=2</formula>
    </cfRule>
    <cfRule type="expression" dxfId="81989" priority="10566" stopIfTrue="1">
      <formula>WEEKDAY($A147)=3</formula>
    </cfRule>
    <cfRule type="expression" dxfId="81988" priority="10567" stopIfTrue="1">
      <formula>WEEKDAY($A147)=4</formula>
    </cfRule>
    <cfRule type="expression" dxfId="81987" priority="10568" stopIfTrue="1">
      <formula>WEEKDAY($A147)=5</formula>
    </cfRule>
    <cfRule type="expression" dxfId="81986" priority="10569" stopIfTrue="1">
      <formula>WEEKDAY($A147)=6</formula>
    </cfRule>
    <cfRule type="expression" dxfId="81985" priority="10570" stopIfTrue="1">
      <formula>WEEKDAY($A147)=7</formula>
    </cfRule>
  </conditionalFormatting>
  <conditionalFormatting sqref="I147">
    <cfRule type="expression" dxfId="81984" priority="10557" stopIfTrue="1">
      <formula>WEEKDAY($A147)=1</formula>
    </cfRule>
    <cfRule type="expression" dxfId="81983" priority="10558" stopIfTrue="1">
      <formula>WEEKDAY($A147)=2</formula>
    </cfRule>
    <cfRule type="expression" dxfId="81982" priority="10559" stopIfTrue="1">
      <formula>WEEKDAY($A147)=3</formula>
    </cfRule>
    <cfRule type="expression" dxfId="81981" priority="10560" stopIfTrue="1">
      <formula>WEEKDAY($A147)=4</formula>
    </cfRule>
    <cfRule type="expression" dxfId="81980" priority="10561" stopIfTrue="1">
      <formula>WEEKDAY($A147)=5</formula>
    </cfRule>
    <cfRule type="expression" dxfId="81979" priority="10562" stopIfTrue="1">
      <formula>WEEKDAY($A147)=6</formula>
    </cfRule>
    <cfRule type="expression" dxfId="81978" priority="10563" stopIfTrue="1">
      <formula>WEEKDAY($A147)=7</formula>
    </cfRule>
  </conditionalFormatting>
  <conditionalFormatting sqref="I147">
    <cfRule type="expression" dxfId="81977" priority="10550" stopIfTrue="1">
      <formula>WEEKDAY($A147)=1</formula>
    </cfRule>
    <cfRule type="expression" dxfId="81976" priority="10551" stopIfTrue="1">
      <formula>WEEKDAY($A147)=2</formula>
    </cfRule>
    <cfRule type="expression" dxfId="81975" priority="10552" stopIfTrue="1">
      <formula>WEEKDAY($A147)=3</formula>
    </cfRule>
    <cfRule type="expression" dxfId="81974" priority="10553" stopIfTrue="1">
      <formula>WEEKDAY($A147)=4</formula>
    </cfRule>
    <cfRule type="expression" dxfId="81973" priority="10554" stopIfTrue="1">
      <formula>WEEKDAY($A147)=5</formula>
    </cfRule>
    <cfRule type="expression" dxfId="81972" priority="10555" stopIfTrue="1">
      <formula>WEEKDAY($A147)=6</formula>
    </cfRule>
    <cfRule type="expression" dxfId="81971" priority="10556" stopIfTrue="1">
      <formula>WEEKDAY($A147)=7</formula>
    </cfRule>
  </conditionalFormatting>
  <conditionalFormatting sqref="I147">
    <cfRule type="expression" dxfId="81970" priority="10543" stopIfTrue="1">
      <formula>WEEKDAY($A147)=1</formula>
    </cfRule>
    <cfRule type="expression" dxfId="81969" priority="10544" stopIfTrue="1">
      <formula>WEEKDAY($A147)=2</formula>
    </cfRule>
    <cfRule type="expression" dxfId="81968" priority="10545" stopIfTrue="1">
      <formula>WEEKDAY($A147)=3</formula>
    </cfRule>
    <cfRule type="expression" dxfId="81967" priority="10546" stopIfTrue="1">
      <formula>WEEKDAY($A147)=4</formula>
    </cfRule>
    <cfRule type="expression" dxfId="81966" priority="10547" stopIfTrue="1">
      <formula>WEEKDAY($A147)=5</formula>
    </cfRule>
    <cfRule type="expression" dxfId="81965" priority="10548" stopIfTrue="1">
      <formula>WEEKDAY($A147)=6</formula>
    </cfRule>
    <cfRule type="expression" dxfId="81964" priority="10549" stopIfTrue="1">
      <formula>WEEKDAY($A147)=7</formula>
    </cfRule>
  </conditionalFormatting>
  <conditionalFormatting sqref="I147">
    <cfRule type="expression" dxfId="81963" priority="10536" stopIfTrue="1">
      <formula>WEEKDAY($A147)=1</formula>
    </cfRule>
    <cfRule type="expression" dxfId="81962" priority="10537" stopIfTrue="1">
      <formula>WEEKDAY($A147)=2</formula>
    </cfRule>
    <cfRule type="expression" dxfId="81961" priority="10538" stopIfTrue="1">
      <formula>WEEKDAY($A147)=3</formula>
    </cfRule>
    <cfRule type="expression" dxfId="81960" priority="10539" stopIfTrue="1">
      <formula>WEEKDAY($A147)=4</formula>
    </cfRule>
    <cfRule type="expression" dxfId="81959" priority="10540" stopIfTrue="1">
      <formula>WEEKDAY($A147)=5</formula>
    </cfRule>
    <cfRule type="expression" dxfId="81958" priority="10541" stopIfTrue="1">
      <formula>WEEKDAY($A147)=6</formula>
    </cfRule>
    <cfRule type="expression" dxfId="81957" priority="10542" stopIfTrue="1">
      <formula>WEEKDAY($A147)=7</formula>
    </cfRule>
  </conditionalFormatting>
  <conditionalFormatting sqref="I147">
    <cfRule type="expression" dxfId="81956" priority="10529" stopIfTrue="1">
      <formula>WEEKDAY($A147)=1</formula>
    </cfRule>
    <cfRule type="expression" dxfId="81955" priority="10530" stopIfTrue="1">
      <formula>WEEKDAY($A147)=2</formula>
    </cfRule>
    <cfRule type="expression" dxfId="81954" priority="10531" stopIfTrue="1">
      <formula>WEEKDAY($A147)=3</formula>
    </cfRule>
    <cfRule type="expression" dxfId="81953" priority="10532" stopIfTrue="1">
      <formula>WEEKDAY($A147)=4</formula>
    </cfRule>
    <cfRule type="expression" dxfId="81952" priority="10533" stopIfTrue="1">
      <formula>WEEKDAY($A147)=5</formula>
    </cfRule>
    <cfRule type="expression" dxfId="81951" priority="10534" stopIfTrue="1">
      <formula>WEEKDAY($A147)=6</formula>
    </cfRule>
    <cfRule type="expression" dxfId="81950" priority="10535" stopIfTrue="1">
      <formula>WEEKDAY($A147)=7</formula>
    </cfRule>
  </conditionalFormatting>
  <conditionalFormatting sqref="I147">
    <cfRule type="expression" dxfId="81949" priority="10522" stopIfTrue="1">
      <formula>WEEKDAY($A147)=1</formula>
    </cfRule>
    <cfRule type="expression" dxfId="81948" priority="10523" stopIfTrue="1">
      <formula>WEEKDAY($A147)=2</formula>
    </cfRule>
    <cfRule type="expression" dxfId="81947" priority="10524" stopIfTrue="1">
      <formula>WEEKDAY($A147)=3</formula>
    </cfRule>
    <cfRule type="expression" dxfId="81946" priority="10525" stopIfTrue="1">
      <formula>WEEKDAY($A147)=4</formula>
    </cfRule>
    <cfRule type="expression" dxfId="81945" priority="10526" stopIfTrue="1">
      <formula>WEEKDAY($A147)=5</formula>
    </cfRule>
    <cfRule type="expression" dxfId="81944" priority="10527" stopIfTrue="1">
      <formula>WEEKDAY($A147)=6</formula>
    </cfRule>
    <cfRule type="expression" dxfId="81943" priority="10528" stopIfTrue="1">
      <formula>WEEKDAY($A147)=7</formula>
    </cfRule>
  </conditionalFormatting>
  <conditionalFormatting sqref="I147">
    <cfRule type="expression" dxfId="81942" priority="10515" stopIfTrue="1">
      <formula>WEEKDAY($A147)=1</formula>
    </cfRule>
    <cfRule type="expression" dxfId="81941" priority="10516" stopIfTrue="1">
      <formula>WEEKDAY($A147)=2</formula>
    </cfRule>
    <cfRule type="expression" dxfId="81940" priority="10517" stopIfTrue="1">
      <formula>WEEKDAY($A147)=3</formula>
    </cfRule>
    <cfRule type="expression" dxfId="81939" priority="10518" stopIfTrue="1">
      <formula>WEEKDAY($A147)=4</formula>
    </cfRule>
    <cfRule type="expression" dxfId="81938" priority="10519" stopIfTrue="1">
      <formula>WEEKDAY($A147)=5</formula>
    </cfRule>
    <cfRule type="expression" dxfId="81937" priority="10520" stopIfTrue="1">
      <formula>WEEKDAY($A147)=6</formula>
    </cfRule>
    <cfRule type="expression" dxfId="81936" priority="10521" stopIfTrue="1">
      <formula>WEEKDAY($A147)=7</formula>
    </cfRule>
  </conditionalFormatting>
  <conditionalFormatting sqref="I147">
    <cfRule type="expression" dxfId="81935" priority="10508" stopIfTrue="1">
      <formula>WEEKDAY($A147)=1</formula>
    </cfRule>
    <cfRule type="expression" dxfId="81934" priority="10509" stopIfTrue="1">
      <formula>WEEKDAY($A147)=2</formula>
    </cfRule>
    <cfRule type="expression" dxfId="81933" priority="10510" stopIfTrue="1">
      <formula>WEEKDAY($A147)=3</formula>
    </cfRule>
    <cfRule type="expression" dxfId="81932" priority="10511" stopIfTrue="1">
      <formula>WEEKDAY($A147)=4</formula>
    </cfRule>
    <cfRule type="expression" dxfId="81931" priority="10512" stopIfTrue="1">
      <formula>WEEKDAY($A147)=5</formula>
    </cfRule>
    <cfRule type="expression" dxfId="81930" priority="10513" stopIfTrue="1">
      <formula>WEEKDAY($A147)=6</formula>
    </cfRule>
    <cfRule type="expression" dxfId="81929" priority="10514" stopIfTrue="1">
      <formula>WEEKDAY($A147)=7</formula>
    </cfRule>
  </conditionalFormatting>
  <conditionalFormatting sqref="I147">
    <cfRule type="expression" dxfId="81928" priority="10501" stopIfTrue="1">
      <formula>WEEKDAY($A147)=1</formula>
    </cfRule>
    <cfRule type="expression" dxfId="81927" priority="10502" stopIfTrue="1">
      <formula>WEEKDAY($A147)=2</formula>
    </cfRule>
    <cfRule type="expression" dxfId="81926" priority="10503" stopIfTrue="1">
      <formula>WEEKDAY($A147)=3</formula>
    </cfRule>
    <cfRule type="expression" dxfId="81925" priority="10504" stopIfTrue="1">
      <formula>WEEKDAY($A147)=4</formula>
    </cfRule>
    <cfRule type="expression" dxfId="81924" priority="10505" stopIfTrue="1">
      <formula>WEEKDAY($A147)=5</formula>
    </cfRule>
    <cfRule type="expression" dxfId="81923" priority="10506" stopIfTrue="1">
      <formula>WEEKDAY($A147)=6</formula>
    </cfRule>
    <cfRule type="expression" dxfId="81922" priority="10507" stopIfTrue="1">
      <formula>WEEKDAY($A147)=7</formula>
    </cfRule>
  </conditionalFormatting>
  <conditionalFormatting sqref="I147">
    <cfRule type="expression" dxfId="81921" priority="10494" stopIfTrue="1">
      <formula>WEEKDAY($A147)=1</formula>
    </cfRule>
    <cfRule type="expression" dxfId="81920" priority="10495" stopIfTrue="1">
      <formula>WEEKDAY($A147)=2</formula>
    </cfRule>
    <cfRule type="expression" dxfId="81919" priority="10496" stopIfTrue="1">
      <formula>WEEKDAY($A147)=3</formula>
    </cfRule>
    <cfRule type="expression" dxfId="81918" priority="10497" stopIfTrue="1">
      <formula>WEEKDAY($A147)=4</formula>
    </cfRule>
    <cfRule type="expression" dxfId="81917" priority="10498" stopIfTrue="1">
      <formula>WEEKDAY($A147)=5</formula>
    </cfRule>
    <cfRule type="expression" dxfId="81916" priority="10499" stopIfTrue="1">
      <formula>WEEKDAY($A147)=6</formula>
    </cfRule>
    <cfRule type="expression" dxfId="81915" priority="10500" stopIfTrue="1">
      <formula>WEEKDAY($A147)=7</formula>
    </cfRule>
  </conditionalFormatting>
  <conditionalFormatting sqref="I147">
    <cfRule type="expression" dxfId="81914" priority="10487" stopIfTrue="1">
      <formula>WEEKDAY($A147)=1</formula>
    </cfRule>
    <cfRule type="expression" dxfId="81913" priority="10488" stopIfTrue="1">
      <formula>WEEKDAY($A147)=2</formula>
    </cfRule>
    <cfRule type="expression" dxfId="81912" priority="10489" stopIfTrue="1">
      <formula>WEEKDAY($A147)=3</formula>
    </cfRule>
    <cfRule type="expression" dxfId="81911" priority="10490" stopIfTrue="1">
      <formula>WEEKDAY($A147)=4</formula>
    </cfRule>
    <cfRule type="expression" dxfId="81910" priority="10491" stopIfTrue="1">
      <formula>WEEKDAY($A147)=5</formula>
    </cfRule>
    <cfRule type="expression" dxfId="81909" priority="10492" stopIfTrue="1">
      <formula>WEEKDAY($A147)=6</formula>
    </cfRule>
    <cfRule type="expression" dxfId="81908" priority="10493" stopIfTrue="1">
      <formula>WEEKDAY($A147)=7</formula>
    </cfRule>
  </conditionalFormatting>
  <conditionalFormatting sqref="A147">
    <cfRule type="expression" dxfId="81907" priority="10480" stopIfTrue="1">
      <formula>WEEKDAY($A147)=1</formula>
    </cfRule>
    <cfRule type="expression" dxfId="81906" priority="10481" stopIfTrue="1">
      <formula>WEEKDAY($A147)=2</formula>
    </cfRule>
    <cfRule type="expression" dxfId="81905" priority="10482" stopIfTrue="1">
      <formula>WEEKDAY($A147)=3</formula>
    </cfRule>
    <cfRule type="expression" dxfId="81904" priority="10483" stopIfTrue="1">
      <formula>WEEKDAY($A147)=4</formula>
    </cfRule>
    <cfRule type="expression" dxfId="81903" priority="10484" stopIfTrue="1">
      <formula>WEEKDAY($A147)=5</formula>
    </cfRule>
    <cfRule type="expression" dxfId="81902" priority="10485" stopIfTrue="1">
      <formula>WEEKDAY($A147)=6</formula>
    </cfRule>
    <cfRule type="expression" dxfId="81901" priority="10486" stopIfTrue="1">
      <formula>WEEKDAY($A147)=7</formula>
    </cfRule>
  </conditionalFormatting>
  <conditionalFormatting sqref="I147">
    <cfRule type="expression" dxfId="81900" priority="10473" stopIfTrue="1">
      <formula>WEEKDAY($A147)=1</formula>
    </cfRule>
    <cfRule type="expression" dxfId="81899" priority="10474" stopIfTrue="1">
      <formula>WEEKDAY($A147)=2</formula>
    </cfRule>
    <cfRule type="expression" dxfId="81898" priority="10475" stopIfTrue="1">
      <formula>WEEKDAY($A147)=3</formula>
    </cfRule>
    <cfRule type="expression" dxfId="81897" priority="10476" stopIfTrue="1">
      <formula>WEEKDAY($A147)=4</formula>
    </cfRule>
    <cfRule type="expression" dxfId="81896" priority="10477" stopIfTrue="1">
      <formula>WEEKDAY($A147)=5</formula>
    </cfRule>
    <cfRule type="expression" dxfId="81895" priority="10478" stopIfTrue="1">
      <formula>WEEKDAY($A147)=6</formula>
    </cfRule>
    <cfRule type="expression" dxfId="81894" priority="10479" stopIfTrue="1">
      <formula>WEEKDAY($A147)=7</formula>
    </cfRule>
  </conditionalFormatting>
  <conditionalFormatting sqref="A147">
    <cfRule type="expression" dxfId="81893" priority="10466" stopIfTrue="1">
      <formula>WEEKDAY($A147)=1</formula>
    </cfRule>
    <cfRule type="expression" dxfId="81892" priority="10467" stopIfTrue="1">
      <formula>WEEKDAY($A147)=2</formula>
    </cfRule>
    <cfRule type="expression" dxfId="81891" priority="10468" stopIfTrue="1">
      <formula>WEEKDAY($A147)=3</formula>
    </cfRule>
    <cfRule type="expression" dxfId="81890" priority="10469" stopIfTrue="1">
      <formula>WEEKDAY($A147)=4</formula>
    </cfRule>
    <cfRule type="expression" dxfId="81889" priority="10470" stopIfTrue="1">
      <formula>WEEKDAY($A147)=5</formula>
    </cfRule>
    <cfRule type="expression" dxfId="81888" priority="10471" stopIfTrue="1">
      <formula>WEEKDAY($A147)=6</formula>
    </cfRule>
    <cfRule type="expression" dxfId="81887" priority="10472" stopIfTrue="1">
      <formula>WEEKDAY($A147)=7</formula>
    </cfRule>
  </conditionalFormatting>
  <conditionalFormatting sqref="A147">
    <cfRule type="expression" dxfId="81886" priority="10459" stopIfTrue="1">
      <formula>WEEKDAY($A147)=1</formula>
    </cfRule>
    <cfRule type="expression" dxfId="81885" priority="10460" stopIfTrue="1">
      <formula>WEEKDAY($A147)=2</formula>
    </cfRule>
    <cfRule type="expression" dxfId="81884" priority="10461" stopIfTrue="1">
      <formula>WEEKDAY($A147)=3</formula>
    </cfRule>
    <cfRule type="expression" dxfId="81883" priority="10462" stopIfTrue="1">
      <formula>WEEKDAY($A147)=4</formula>
    </cfRule>
    <cfRule type="expression" dxfId="81882" priority="10463" stopIfTrue="1">
      <formula>WEEKDAY($A147)=5</formula>
    </cfRule>
    <cfRule type="expression" dxfId="81881" priority="10464" stopIfTrue="1">
      <formula>WEEKDAY($A147)=6</formula>
    </cfRule>
    <cfRule type="expression" dxfId="81880" priority="10465" stopIfTrue="1">
      <formula>WEEKDAY($A147)=7</formula>
    </cfRule>
  </conditionalFormatting>
  <conditionalFormatting sqref="I147">
    <cfRule type="expression" dxfId="81879" priority="10452" stopIfTrue="1">
      <formula>WEEKDAY($A147)=1</formula>
    </cfRule>
    <cfRule type="expression" dxfId="81878" priority="10453" stopIfTrue="1">
      <formula>WEEKDAY($A147)=2</formula>
    </cfRule>
    <cfRule type="expression" dxfId="81877" priority="10454" stopIfTrue="1">
      <formula>WEEKDAY($A147)=3</formula>
    </cfRule>
    <cfRule type="expression" dxfId="81876" priority="10455" stopIfTrue="1">
      <formula>WEEKDAY($A147)=4</formula>
    </cfRule>
    <cfRule type="expression" dxfId="81875" priority="10456" stopIfTrue="1">
      <formula>WEEKDAY($A147)=5</formula>
    </cfRule>
    <cfRule type="expression" dxfId="81874" priority="10457" stopIfTrue="1">
      <formula>WEEKDAY($A147)=6</formula>
    </cfRule>
    <cfRule type="expression" dxfId="81873" priority="10458" stopIfTrue="1">
      <formula>WEEKDAY($A147)=7</formula>
    </cfRule>
  </conditionalFormatting>
  <conditionalFormatting sqref="A147">
    <cfRule type="expression" dxfId="81872" priority="10445" stopIfTrue="1">
      <formula>WEEKDAY($A147)=1</formula>
    </cfRule>
    <cfRule type="expression" dxfId="81871" priority="10446" stopIfTrue="1">
      <formula>WEEKDAY($A147)=2</formula>
    </cfRule>
    <cfRule type="expression" dxfId="81870" priority="10447" stopIfTrue="1">
      <formula>WEEKDAY($A147)=3</formula>
    </cfRule>
    <cfRule type="expression" dxfId="81869" priority="10448" stopIfTrue="1">
      <formula>WEEKDAY($A147)=4</formula>
    </cfRule>
    <cfRule type="expression" dxfId="81868" priority="10449" stopIfTrue="1">
      <formula>WEEKDAY($A147)=5</formula>
    </cfRule>
    <cfRule type="expression" dxfId="81867" priority="10450" stopIfTrue="1">
      <formula>WEEKDAY($A147)=6</formula>
    </cfRule>
    <cfRule type="expression" dxfId="81866" priority="10451" stopIfTrue="1">
      <formula>WEEKDAY($A147)=7</formula>
    </cfRule>
  </conditionalFormatting>
  <conditionalFormatting sqref="I147">
    <cfRule type="expression" dxfId="81865" priority="10438" stopIfTrue="1">
      <formula>WEEKDAY($A147)=1</formula>
    </cfRule>
    <cfRule type="expression" dxfId="81864" priority="10439" stopIfTrue="1">
      <formula>WEEKDAY($A147)=2</formula>
    </cfRule>
    <cfRule type="expression" dxfId="81863" priority="10440" stopIfTrue="1">
      <formula>WEEKDAY($A147)=3</formula>
    </cfRule>
    <cfRule type="expression" dxfId="81862" priority="10441" stopIfTrue="1">
      <formula>WEEKDAY($A147)=4</formula>
    </cfRule>
    <cfRule type="expression" dxfId="81861" priority="10442" stopIfTrue="1">
      <formula>WEEKDAY($A147)=5</formula>
    </cfRule>
    <cfRule type="expression" dxfId="81860" priority="10443" stopIfTrue="1">
      <formula>WEEKDAY($A147)=6</formula>
    </cfRule>
    <cfRule type="expression" dxfId="81859" priority="10444" stopIfTrue="1">
      <formula>WEEKDAY($A147)=7</formula>
    </cfRule>
  </conditionalFormatting>
  <conditionalFormatting sqref="A147">
    <cfRule type="expression" dxfId="81858" priority="10431" stopIfTrue="1">
      <formula>WEEKDAY($A147)=1</formula>
    </cfRule>
    <cfRule type="expression" dxfId="81857" priority="10432" stopIfTrue="1">
      <formula>WEEKDAY($A147)=2</formula>
    </cfRule>
    <cfRule type="expression" dxfId="81856" priority="10433" stopIfTrue="1">
      <formula>WEEKDAY($A147)=3</formula>
    </cfRule>
    <cfRule type="expression" dxfId="81855" priority="10434" stopIfTrue="1">
      <formula>WEEKDAY($A147)=4</formula>
    </cfRule>
    <cfRule type="expression" dxfId="81854" priority="10435" stopIfTrue="1">
      <formula>WEEKDAY($A147)=5</formula>
    </cfRule>
    <cfRule type="expression" dxfId="81853" priority="10436" stopIfTrue="1">
      <formula>WEEKDAY($A147)=6</formula>
    </cfRule>
    <cfRule type="expression" dxfId="81852" priority="10437" stopIfTrue="1">
      <formula>WEEKDAY($A147)=7</formula>
    </cfRule>
  </conditionalFormatting>
  <conditionalFormatting sqref="A147">
    <cfRule type="expression" dxfId="81851" priority="10424" stopIfTrue="1">
      <formula>WEEKDAY($A147)=1</formula>
    </cfRule>
    <cfRule type="expression" dxfId="81850" priority="10425" stopIfTrue="1">
      <formula>WEEKDAY($A147)=2</formula>
    </cfRule>
    <cfRule type="expression" dxfId="81849" priority="10426" stopIfTrue="1">
      <formula>WEEKDAY($A147)=3</formula>
    </cfRule>
    <cfRule type="expression" dxfId="81848" priority="10427" stopIfTrue="1">
      <formula>WEEKDAY($A147)=4</formula>
    </cfRule>
    <cfRule type="expression" dxfId="81847" priority="10428" stopIfTrue="1">
      <formula>WEEKDAY($A147)=5</formula>
    </cfRule>
    <cfRule type="expression" dxfId="81846" priority="10429" stopIfTrue="1">
      <formula>WEEKDAY($A147)=6</formula>
    </cfRule>
    <cfRule type="expression" dxfId="81845" priority="10430" stopIfTrue="1">
      <formula>WEEKDAY($A147)=7</formula>
    </cfRule>
  </conditionalFormatting>
  <conditionalFormatting sqref="I147">
    <cfRule type="expression" dxfId="81844" priority="10417" stopIfTrue="1">
      <formula>WEEKDAY($A147)=1</formula>
    </cfRule>
    <cfRule type="expression" dxfId="81843" priority="10418" stopIfTrue="1">
      <formula>WEEKDAY($A147)=2</formula>
    </cfRule>
    <cfRule type="expression" dxfId="81842" priority="10419" stopIfTrue="1">
      <formula>WEEKDAY($A147)=3</formula>
    </cfRule>
    <cfRule type="expression" dxfId="81841" priority="10420" stopIfTrue="1">
      <formula>WEEKDAY($A147)=4</formula>
    </cfRule>
    <cfRule type="expression" dxfId="81840" priority="10421" stopIfTrue="1">
      <formula>WEEKDAY($A147)=5</formula>
    </cfRule>
    <cfRule type="expression" dxfId="81839" priority="10422" stopIfTrue="1">
      <formula>WEEKDAY($A147)=6</formula>
    </cfRule>
    <cfRule type="expression" dxfId="81838" priority="10423" stopIfTrue="1">
      <formula>WEEKDAY($A147)=7</formula>
    </cfRule>
  </conditionalFormatting>
  <conditionalFormatting sqref="A147">
    <cfRule type="expression" dxfId="81837" priority="10410" stopIfTrue="1">
      <formula>WEEKDAY($A147)=1</formula>
    </cfRule>
    <cfRule type="expression" dxfId="81836" priority="10411" stopIfTrue="1">
      <formula>WEEKDAY($A147)=2</formula>
    </cfRule>
    <cfRule type="expression" dxfId="81835" priority="10412" stopIfTrue="1">
      <formula>WEEKDAY($A147)=3</formula>
    </cfRule>
    <cfRule type="expression" dxfId="81834" priority="10413" stopIfTrue="1">
      <formula>WEEKDAY($A147)=4</formula>
    </cfRule>
    <cfRule type="expression" dxfId="81833" priority="10414" stopIfTrue="1">
      <formula>WEEKDAY($A147)=5</formula>
    </cfRule>
    <cfRule type="expression" dxfId="81832" priority="10415" stopIfTrue="1">
      <formula>WEEKDAY($A147)=6</formula>
    </cfRule>
    <cfRule type="expression" dxfId="81831" priority="10416" stopIfTrue="1">
      <formula>WEEKDAY($A147)=7</formula>
    </cfRule>
  </conditionalFormatting>
  <conditionalFormatting sqref="A147">
    <cfRule type="expression" dxfId="81830" priority="10403" stopIfTrue="1">
      <formula>WEEKDAY($A147)=1</formula>
    </cfRule>
    <cfRule type="expression" dxfId="81829" priority="10404" stopIfTrue="1">
      <formula>WEEKDAY($A147)=2</formula>
    </cfRule>
    <cfRule type="expression" dxfId="81828" priority="10405" stopIfTrue="1">
      <formula>WEEKDAY($A147)=3</formula>
    </cfRule>
    <cfRule type="expression" dxfId="81827" priority="10406" stopIfTrue="1">
      <formula>WEEKDAY($A147)=4</formula>
    </cfRule>
    <cfRule type="expression" dxfId="81826" priority="10407" stopIfTrue="1">
      <formula>WEEKDAY($A147)=5</formula>
    </cfRule>
    <cfRule type="expression" dxfId="81825" priority="10408" stopIfTrue="1">
      <formula>WEEKDAY($A147)=6</formula>
    </cfRule>
    <cfRule type="expression" dxfId="81824" priority="10409" stopIfTrue="1">
      <formula>WEEKDAY($A147)=7</formula>
    </cfRule>
  </conditionalFormatting>
  <conditionalFormatting sqref="I147">
    <cfRule type="expression" dxfId="81823" priority="10396" stopIfTrue="1">
      <formula>WEEKDAY($A147)=1</formula>
    </cfRule>
    <cfRule type="expression" dxfId="81822" priority="10397" stopIfTrue="1">
      <formula>WEEKDAY($A147)=2</formula>
    </cfRule>
    <cfRule type="expression" dxfId="81821" priority="10398" stopIfTrue="1">
      <formula>WEEKDAY($A147)=3</formula>
    </cfRule>
    <cfRule type="expression" dxfId="81820" priority="10399" stopIfTrue="1">
      <formula>WEEKDAY($A147)=4</formula>
    </cfRule>
    <cfRule type="expression" dxfId="81819" priority="10400" stopIfTrue="1">
      <formula>WEEKDAY($A147)=5</formula>
    </cfRule>
    <cfRule type="expression" dxfId="81818" priority="10401" stopIfTrue="1">
      <formula>WEEKDAY($A147)=6</formula>
    </cfRule>
    <cfRule type="expression" dxfId="81817" priority="10402" stopIfTrue="1">
      <formula>WEEKDAY($A147)=7</formula>
    </cfRule>
  </conditionalFormatting>
  <conditionalFormatting sqref="I147">
    <cfRule type="expression" dxfId="81816" priority="10389" stopIfTrue="1">
      <formula>WEEKDAY($A147)=1</formula>
    </cfRule>
    <cfRule type="expression" dxfId="81815" priority="10390" stopIfTrue="1">
      <formula>WEEKDAY($A147)=2</formula>
    </cfRule>
    <cfRule type="expression" dxfId="81814" priority="10391" stopIfTrue="1">
      <formula>WEEKDAY($A147)=3</formula>
    </cfRule>
    <cfRule type="expression" dxfId="81813" priority="10392" stopIfTrue="1">
      <formula>WEEKDAY($A147)=4</formula>
    </cfRule>
    <cfRule type="expression" dxfId="81812" priority="10393" stopIfTrue="1">
      <formula>WEEKDAY($A147)=5</formula>
    </cfRule>
    <cfRule type="expression" dxfId="81811" priority="10394" stopIfTrue="1">
      <formula>WEEKDAY($A147)=6</formula>
    </cfRule>
    <cfRule type="expression" dxfId="81810" priority="10395" stopIfTrue="1">
      <formula>WEEKDAY($A147)=7</formula>
    </cfRule>
  </conditionalFormatting>
  <conditionalFormatting sqref="A147">
    <cfRule type="expression" dxfId="81809" priority="10382" stopIfTrue="1">
      <formula>WEEKDAY($A147)=1</formula>
    </cfRule>
    <cfRule type="expression" dxfId="81808" priority="10383" stopIfTrue="1">
      <formula>WEEKDAY($A147)=2</formula>
    </cfRule>
    <cfRule type="expression" dxfId="81807" priority="10384" stopIfTrue="1">
      <formula>WEEKDAY($A147)=3</formula>
    </cfRule>
    <cfRule type="expression" dxfId="81806" priority="10385" stopIfTrue="1">
      <formula>WEEKDAY($A147)=4</formula>
    </cfRule>
    <cfRule type="expression" dxfId="81805" priority="10386" stopIfTrue="1">
      <formula>WEEKDAY($A147)=5</formula>
    </cfRule>
    <cfRule type="expression" dxfId="81804" priority="10387" stopIfTrue="1">
      <formula>WEEKDAY($A147)=6</formula>
    </cfRule>
    <cfRule type="expression" dxfId="81803" priority="10388" stopIfTrue="1">
      <formula>WEEKDAY($A147)=7</formula>
    </cfRule>
  </conditionalFormatting>
  <conditionalFormatting sqref="A147">
    <cfRule type="expression" dxfId="81802" priority="10375" stopIfTrue="1">
      <formula>WEEKDAY($A147)=1</formula>
    </cfRule>
    <cfRule type="expression" dxfId="81801" priority="10376" stopIfTrue="1">
      <formula>WEEKDAY($A147)=2</formula>
    </cfRule>
    <cfRule type="expression" dxfId="81800" priority="10377" stopIfTrue="1">
      <formula>WEEKDAY($A147)=3</formula>
    </cfRule>
    <cfRule type="expression" dxfId="81799" priority="10378" stopIfTrue="1">
      <formula>WEEKDAY($A147)=4</formula>
    </cfRule>
    <cfRule type="expression" dxfId="81798" priority="10379" stopIfTrue="1">
      <formula>WEEKDAY($A147)=5</formula>
    </cfRule>
    <cfRule type="expression" dxfId="81797" priority="10380" stopIfTrue="1">
      <formula>WEEKDAY($A147)=6</formula>
    </cfRule>
    <cfRule type="expression" dxfId="81796" priority="10381" stopIfTrue="1">
      <formula>WEEKDAY($A147)=7</formula>
    </cfRule>
  </conditionalFormatting>
  <conditionalFormatting sqref="I147">
    <cfRule type="expression" dxfId="81795" priority="10368" stopIfTrue="1">
      <formula>WEEKDAY($A147)=1</formula>
    </cfRule>
    <cfRule type="expression" dxfId="81794" priority="10369" stopIfTrue="1">
      <formula>WEEKDAY($A147)=2</formula>
    </cfRule>
    <cfRule type="expression" dxfId="81793" priority="10370" stopIfTrue="1">
      <formula>WEEKDAY($A147)=3</formula>
    </cfRule>
    <cfRule type="expression" dxfId="81792" priority="10371" stopIfTrue="1">
      <formula>WEEKDAY($A147)=4</formula>
    </cfRule>
    <cfRule type="expression" dxfId="81791" priority="10372" stopIfTrue="1">
      <formula>WEEKDAY($A147)=5</formula>
    </cfRule>
    <cfRule type="expression" dxfId="81790" priority="10373" stopIfTrue="1">
      <formula>WEEKDAY($A147)=6</formula>
    </cfRule>
    <cfRule type="expression" dxfId="81789" priority="10374" stopIfTrue="1">
      <formula>WEEKDAY($A147)=7</formula>
    </cfRule>
  </conditionalFormatting>
  <conditionalFormatting sqref="A147">
    <cfRule type="expression" dxfId="81788" priority="10361" stopIfTrue="1">
      <formula>WEEKDAY($A147)=1</formula>
    </cfRule>
    <cfRule type="expression" dxfId="81787" priority="10362" stopIfTrue="1">
      <formula>WEEKDAY($A147)=2</formula>
    </cfRule>
    <cfRule type="expression" dxfId="81786" priority="10363" stopIfTrue="1">
      <formula>WEEKDAY($A147)=3</formula>
    </cfRule>
    <cfRule type="expression" dxfId="81785" priority="10364" stopIfTrue="1">
      <formula>WEEKDAY($A147)=4</formula>
    </cfRule>
    <cfRule type="expression" dxfId="81784" priority="10365" stopIfTrue="1">
      <formula>WEEKDAY($A147)=5</formula>
    </cfRule>
    <cfRule type="expression" dxfId="81783" priority="10366" stopIfTrue="1">
      <formula>WEEKDAY($A147)=6</formula>
    </cfRule>
    <cfRule type="expression" dxfId="81782" priority="10367" stopIfTrue="1">
      <formula>WEEKDAY($A147)=7</formula>
    </cfRule>
  </conditionalFormatting>
  <conditionalFormatting sqref="I147">
    <cfRule type="expression" dxfId="81781" priority="10354" stopIfTrue="1">
      <formula>WEEKDAY($A147)=1</formula>
    </cfRule>
    <cfRule type="expression" dxfId="81780" priority="10355" stopIfTrue="1">
      <formula>WEEKDAY($A147)=2</formula>
    </cfRule>
    <cfRule type="expression" dxfId="81779" priority="10356" stopIfTrue="1">
      <formula>WEEKDAY($A147)=3</formula>
    </cfRule>
    <cfRule type="expression" dxfId="81778" priority="10357" stopIfTrue="1">
      <formula>WEEKDAY($A147)=4</formula>
    </cfRule>
    <cfRule type="expression" dxfId="81777" priority="10358" stopIfTrue="1">
      <formula>WEEKDAY($A147)=5</formula>
    </cfRule>
    <cfRule type="expression" dxfId="81776" priority="10359" stopIfTrue="1">
      <formula>WEEKDAY($A147)=6</formula>
    </cfRule>
    <cfRule type="expression" dxfId="81775" priority="10360" stopIfTrue="1">
      <formula>WEEKDAY($A147)=7</formula>
    </cfRule>
  </conditionalFormatting>
  <conditionalFormatting sqref="A147">
    <cfRule type="expression" dxfId="81774" priority="10347" stopIfTrue="1">
      <formula>WEEKDAY($A147)=1</formula>
    </cfRule>
    <cfRule type="expression" dxfId="81773" priority="10348" stopIfTrue="1">
      <formula>WEEKDAY($A147)=2</formula>
    </cfRule>
    <cfRule type="expression" dxfId="81772" priority="10349" stopIfTrue="1">
      <formula>WEEKDAY($A147)=3</formula>
    </cfRule>
    <cfRule type="expression" dxfId="81771" priority="10350" stopIfTrue="1">
      <formula>WEEKDAY($A147)=4</formula>
    </cfRule>
    <cfRule type="expression" dxfId="81770" priority="10351" stopIfTrue="1">
      <formula>WEEKDAY($A147)=5</formula>
    </cfRule>
    <cfRule type="expression" dxfId="81769" priority="10352" stopIfTrue="1">
      <formula>WEEKDAY($A147)=6</formula>
    </cfRule>
    <cfRule type="expression" dxfId="81768" priority="10353" stopIfTrue="1">
      <formula>WEEKDAY($A147)=7</formula>
    </cfRule>
  </conditionalFormatting>
  <conditionalFormatting sqref="A147">
    <cfRule type="expression" dxfId="81767" priority="10340" stopIfTrue="1">
      <formula>WEEKDAY($A147)=1</formula>
    </cfRule>
    <cfRule type="expression" dxfId="81766" priority="10341" stopIfTrue="1">
      <formula>WEEKDAY($A147)=2</formula>
    </cfRule>
    <cfRule type="expression" dxfId="81765" priority="10342" stopIfTrue="1">
      <formula>WEEKDAY($A147)=3</formula>
    </cfRule>
    <cfRule type="expression" dxfId="81764" priority="10343" stopIfTrue="1">
      <formula>WEEKDAY($A147)=4</formula>
    </cfRule>
    <cfRule type="expression" dxfId="81763" priority="10344" stopIfTrue="1">
      <formula>WEEKDAY($A147)=5</formula>
    </cfRule>
    <cfRule type="expression" dxfId="81762" priority="10345" stopIfTrue="1">
      <formula>WEEKDAY($A147)=6</formula>
    </cfRule>
    <cfRule type="expression" dxfId="81761" priority="10346" stopIfTrue="1">
      <formula>WEEKDAY($A147)=7</formula>
    </cfRule>
  </conditionalFormatting>
  <conditionalFormatting sqref="A147">
    <cfRule type="expression" dxfId="81760" priority="10333" stopIfTrue="1">
      <formula>WEEKDAY($A147)=1</formula>
    </cfRule>
    <cfRule type="expression" dxfId="81759" priority="10334" stopIfTrue="1">
      <formula>WEEKDAY($A147)=2</formula>
    </cfRule>
    <cfRule type="expression" dxfId="81758" priority="10335" stopIfTrue="1">
      <formula>WEEKDAY($A147)=3</formula>
    </cfRule>
    <cfRule type="expression" dxfId="81757" priority="10336" stopIfTrue="1">
      <formula>WEEKDAY($A147)=4</formula>
    </cfRule>
    <cfRule type="expression" dxfId="81756" priority="10337" stopIfTrue="1">
      <formula>WEEKDAY($A147)=5</formula>
    </cfRule>
    <cfRule type="expression" dxfId="81755" priority="10338" stopIfTrue="1">
      <formula>WEEKDAY($A147)=6</formula>
    </cfRule>
    <cfRule type="expression" dxfId="81754" priority="10339" stopIfTrue="1">
      <formula>WEEKDAY($A147)=7</formula>
    </cfRule>
  </conditionalFormatting>
  <conditionalFormatting sqref="A147">
    <cfRule type="expression" dxfId="81753" priority="10326" stopIfTrue="1">
      <formula>WEEKDAY($A147)=1</formula>
    </cfRule>
    <cfRule type="expression" dxfId="81752" priority="10327" stopIfTrue="1">
      <formula>WEEKDAY($A147)=2</formula>
    </cfRule>
    <cfRule type="expression" dxfId="81751" priority="10328" stopIfTrue="1">
      <formula>WEEKDAY($A147)=3</formula>
    </cfRule>
    <cfRule type="expression" dxfId="81750" priority="10329" stopIfTrue="1">
      <formula>WEEKDAY($A147)=4</formula>
    </cfRule>
    <cfRule type="expression" dxfId="81749" priority="10330" stopIfTrue="1">
      <formula>WEEKDAY($A147)=5</formula>
    </cfRule>
    <cfRule type="expression" dxfId="81748" priority="10331" stopIfTrue="1">
      <formula>WEEKDAY($A147)=6</formula>
    </cfRule>
    <cfRule type="expression" dxfId="81747" priority="10332" stopIfTrue="1">
      <formula>WEEKDAY($A147)=7</formula>
    </cfRule>
  </conditionalFormatting>
  <conditionalFormatting sqref="I147">
    <cfRule type="expression" dxfId="81746" priority="10319" stopIfTrue="1">
      <formula>WEEKDAY($A147)=1</formula>
    </cfRule>
    <cfRule type="expression" dxfId="81745" priority="10320" stopIfTrue="1">
      <formula>WEEKDAY($A147)=2</formula>
    </cfRule>
    <cfRule type="expression" dxfId="81744" priority="10321" stopIfTrue="1">
      <formula>WEEKDAY($A147)=3</formula>
    </cfRule>
    <cfRule type="expression" dxfId="81743" priority="10322" stopIfTrue="1">
      <formula>WEEKDAY($A147)=4</formula>
    </cfRule>
    <cfRule type="expression" dxfId="81742" priority="10323" stopIfTrue="1">
      <formula>WEEKDAY($A147)=5</formula>
    </cfRule>
    <cfRule type="expression" dxfId="81741" priority="10324" stopIfTrue="1">
      <formula>WEEKDAY($A147)=6</formula>
    </cfRule>
    <cfRule type="expression" dxfId="81740" priority="10325" stopIfTrue="1">
      <formula>WEEKDAY($A147)=7</formula>
    </cfRule>
  </conditionalFormatting>
  <conditionalFormatting sqref="A147">
    <cfRule type="expression" dxfId="81739" priority="10312" stopIfTrue="1">
      <formula>WEEKDAY($A147)=1</formula>
    </cfRule>
    <cfRule type="expression" dxfId="81738" priority="10313" stopIfTrue="1">
      <formula>WEEKDAY($A147)=2</formula>
    </cfRule>
    <cfRule type="expression" dxfId="81737" priority="10314" stopIfTrue="1">
      <formula>WEEKDAY($A147)=3</formula>
    </cfRule>
    <cfRule type="expression" dxfId="81736" priority="10315" stopIfTrue="1">
      <formula>WEEKDAY($A147)=4</formula>
    </cfRule>
    <cfRule type="expression" dxfId="81735" priority="10316" stopIfTrue="1">
      <formula>WEEKDAY($A147)=5</formula>
    </cfRule>
    <cfRule type="expression" dxfId="81734" priority="10317" stopIfTrue="1">
      <formula>WEEKDAY($A147)=6</formula>
    </cfRule>
    <cfRule type="expression" dxfId="81733" priority="10318" stopIfTrue="1">
      <formula>WEEKDAY($A147)=7</formula>
    </cfRule>
  </conditionalFormatting>
  <conditionalFormatting sqref="A147">
    <cfRule type="expression" dxfId="81732" priority="10305" stopIfTrue="1">
      <formula>WEEKDAY($A147)=1</formula>
    </cfRule>
    <cfRule type="expression" dxfId="81731" priority="10306" stopIfTrue="1">
      <formula>WEEKDAY($A147)=2</formula>
    </cfRule>
    <cfRule type="expression" dxfId="81730" priority="10307" stopIfTrue="1">
      <formula>WEEKDAY($A147)=3</formula>
    </cfRule>
    <cfRule type="expression" dxfId="81729" priority="10308" stopIfTrue="1">
      <formula>WEEKDAY($A147)=4</formula>
    </cfRule>
    <cfRule type="expression" dxfId="81728" priority="10309" stopIfTrue="1">
      <formula>WEEKDAY($A147)=5</formula>
    </cfRule>
    <cfRule type="expression" dxfId="81727" priority="10310" stopIfTrue="1">
      <formula>WEEKDAY($A147)=6</formula>
    </cfRule>
    <cfRule type="expression" dxfId="81726" priority="10311" stopIfTrue="1">
      <formula>WEEKDAY($A147)=7</formula>
    </cfRule>
  </conditionalFormatting>
  <conditionalFormatting sqref="I147">
    <cfRule type="expression" dxfId="81725" priority="10298" stopIfTrue="1">
      <formula>WEEKDAY($A147)=1</formula>
    </cfRule>
    <cfRule type="expression" dxfId="81724" priority="10299" stopIfTrue="1">
      <formula>WEEKDAY($A147)=2</formula>
    </cfRule>
    <cfRule type="expression" dxfId="81723" priority="10300" stopIfTrue="1">
      <formula>WEEKDAY($A147)=3</formula>
    </cfRule>
    <cfRule type="expression" dxfId="81722" priority="10301" stopIfTrue="1">
      <formula>WEEKDAY($A147)=4</formula>
    </cfRule>
    <cfRule type="expression" dxfId="81721" priority="10302" stopIfTrue="1">
      <formula>WEEKDAY($A147)=5</formula>
    </cfRule>
    <cfRule type="expression" dxfId="81720" priority="10303" stopIfTrue="1">
      <formula>WEEKDAY($A147)=6</formula>
    </cfRule>
    <cfRule type="expression" dxfId="81719" priority="10304" stopIfTrue="1">
      <formula>WEEKDAY($A147)=7</formula>
    </cfRule>
  </conditionalFormatting>
  <conditionalFormatting sqref="I147">
    <cfRule type="expression" dxfId="81718" priority="10291" stopIfTrue="1">
      <formula>WEEKDAY($A147)=1</formula>
    </cfRule>
    <cfRule type="expression" dxfId="81717" priority="10292" stopIfTrue="1">
      <formula>WEEKDAY($A147)=2</formula>
    </cfRule>
    <cfRule type="expression" dxfId="81716" priority="10293" stopIfTrue="1">
      <formula>WEEKDAY($A147)=3</formula>
    </cfRule>
    <cfRule type="expression" dxfId="81715" priority="10294" stopIfTrue="1">
      <formula>WEEKDAY($A147)=4</formula>
    </cfRule>
    <cfRule type="expression" dxfId="81714" priority="10295" stopIfTrue="1">
      <formula>WEEKDAY($A147)=5</formula>
    </cfRule>
    <cfRule type="expression" dxfId="81713" priority="10296" stopIfTrue="1">
      <formula>WEEKDAY($A147)=6</formula>
    </cfRule>
    <cfRule type="expression" dxfId="81712" priority="10297" stopIfTrue="1">
      <formula>WEEKDAY($A147)=7</formula>
    </cfRule>
  </conditionalFormatting>
  <conditionalFormatting sqref="A147">
    <cfRule type="expression" dxfId="81711" priority="10284" stopIfTrue="1">
      <formula>WEEKDAY($A147)=1</formula>
    </cfRule>
    <cfRule type="expression" dxfId="81710" priority="10285" stopIfTrue="1">
      <formula>WEEKDAY($A147)=2</formula>
    </cfRule>
    <cfRule type="expression" dxfId="81709" priority="10286" stopIfTrue="1">
      <formula>WEEKDAY($A147)=3</formula>
    </cfRule>
    <cfRule type="expression" dxfId="81708" priority="10287" stopIfTrue="1">
      <formula>WEEKDAY($A147)=4</formula>
    </cfRule>
    <cfRule type="expression" dxfId="81707" priority="10288" stopIfTrue="1">
      <formula>WEEKDAY($A147)=5</formula>
    </cfRule>
    <cfRule type="expression" dxfId="81706" priority="10289" stopIfTrue="1">
      <formula>WEEKDAY($A147)=6</formula>
    </cfRule>
    <cfRule type="expression" dxfId="81705" priority="10290" stopIfTrue="1">
      <formula>WEEKDAY($A147)=7</formula>
    </cfRule>
  </conditionalFormatting>
  <conditionalFormatting sqref="I147">
    <cfRule type="expression" dxfId="81704" priority="10277" stopIfTrue="1">
      <formula>WEEKDAY($A147)=1</formula>
    </cfRule>
    <cfRule type="expression" dxfId="81703" priority="10278" stopIfTrue="1">
      <formula>WEEKDAY($A147)=2</formula>
    </cfRule>
    <cfRule type="expression" dxfId="81702" priority="10279" stopIfTrue="1">
      <formula>WEEKDAY($A147)=3</formula>
    </cfRule>
    <cfRule type="expression" dxfId="81701" priority="10280" stopIfTrue="1">
      <formula>WEEKDAY($A147)=4</formula>
    </cfRule>
    <cfRule type="expression" dxfId="81700" priority="10281" stopIfTrue="1">
      <formula>WEEKDAY($A147)=5</formula>
    </cfRule>
    <cfRule type="expression" dxfId="81699" priority="10282" stopIfTrue="1">
      <formula>WEEKDAY($A147)=6</formula>
    </cfRule>
    <cfRule type="expression" dxfId="81698" priority="10283" stopIfTrue="1">
      <formula>WEEKDAY($A147)=7</formula>
    </cfRule>
  </conditionalFormatting>
  <conditionalFormatting sqref="A147">
    <cfRule type="expression" dxfId="81697" priority="10270" stopIfTrue="1">
      <formula>WEEKDAY($A147)=1</formula>
    </cfRule>
    <cfRule type="expression" dxfId="81696" priority="10271" stopIfTrue="1">
      <formula>WEEKDAY($A147)=2</formula>
    </cfRule>
    <cfRule type="expression" dxfId="81695" priority="10272" stopIfTrue="1">
      <formula>WEEKDAY($A147)=3</formula>
    </cfRule>
    <cfRule type="expression" dxfId="81694" priority="10273" stopIfTrue="1">
      <formula>WEEKDAY($A147)=4</formula>
    </cfRule>
    <cfRule type="expression" dxfId="81693" priority="10274" stopIfTrue="1">
      <formula>WEEKDAY($A147)=5</formula>
    </cfRule>
    <cfRule type="expression" dxfId="81692" priority="10275" stopIfTrue="1">
      <formula>WEEKDAY($A147)=6</formula>
    </cfRule>
    <cfRule type="expression" dxfId="81691" priority="10276" stopIfTrue="1">
      <formula>WEEKDAY($A147)=7</formula>
    </cfRule>
  </conditionalFormatting>
  <conditionalFormatting sqref="A147">
    <cfRule type="expression" dxfId="81690" priority="10263" stopIfTrue="1">
      <formula>WEEKDAY($A147)=1</formula>
    </cfRule>
    <cfRule type="expression" dxfId="81689" priority="10264" stopIfTrue="1">
      <formula>WEEKDAY($A147)=2</formula>
    </cfRule>
    <cfRule type="expression" dxfId="81688" priority="10265" stopIfTrue="1">
      <formula>WEEKDAY($A147)=3</formula>
    </cfRule>
    <cfRule type="expression" dxfId="81687" priority="10266" stopIfTrue="1">
      <formula>WEEKDAY($A147)=4</formula>
    </cfRule>
    <cfRule type="expression" dxfId="81686" priority="10267" stopIfTrue="1">
      <formula>WEEKDAY($A147)=5</formula>
    </cfRule>
    <cfRule type="expression" dxfId="81685" priority="10268" stopIfTrue="1">
      <formula>WEEKDAY($A147)=6</formula>
    </cfRule>
    <cfRule type="expression" dxfId="81684" priority="10269" stopIfTrue="1">
      <formula>WEEKDAY($A147)=7</formula>
    </cfRule>
  </conditionalFormatting>
  <conditionalFormatting sqref="A147">
    <cfRule type="expression" dxfId="81683" priority="10256" stopIfTrue="1">
      <formula>WEEKDAY($A147)=1</formula>
    </cfRule>
    <cfRule type="expression" dxfId="81682" priority="10257" stopIfTrue="1">
      <formula>WEEKDAY($A147)=2</formula>
    </cfRule>
    <cfRule type="expression" dxfId="81681" priority="10258" stopIfTrue="1">
      <formula>WEEKDAY($A147)=3</formula>
    </cfRule>
    <cfRule type="expression" dxfId="81680" priority="10259" stopIfTrue="1">
      <formula>WEEKDAY($A147)=4</formula>
    </cfRule>
    <cfRule type="expression" dxfId="81679" priority="10260" stopIfTrue="1">
      <formula>WEEKDAY($A147)=5</formula>
    </cfRule>
    <cfRule type="expression" dxfId="81678" priority="10261" stopIfTrue="1">
      <formula>WEEKDAY($A147)=6</formula>
    </cfRule>
    <cfRule type="expression" dxfId="81677" priority="10262" stopIfTrue="1">
      <formula>WEEKDAY($A147)=7</formula>
    </cfRule>
  </conditionalFormatting>
  <conditionalFormatting sqref="A147">
    <cfRule type="expression" dxfId="81676" priority="10249" stopIfTrue="1">
      <formula>WEEKDAY($A147)=1</formula>
    </cfRule>
    <cfRule type="expression" dxfId="81675" priority="10250" stopIfTrue="1">
      <formula>WEEKDAY($A147)=2</formula>
    </cfRule>
    <cfRule type="expression" dxfId="81674" priority="10251" stopIfTrue="1">
      <formula>WEEKDAY($A147)=3</formula>
    </cfRule>
    <cfRule type="expression" dxfId="81673" priority="10252" stopIfTrue="1">
      <formula>WEEKDAY($A147)=4</formula>
    </cfRule>
    <cfRule type="expression" dxfId="81672" priority="10253" stopIfTrue="1">
      <formula>WEEKDAY($A147)=5</formula>
    </cfRule>
    <cfRule type="expression" dxfId="81671" priority="10254" stopIfTrue="1">
      <formula>WEEKDAY($A147)=6</formula>
    </cfRule>
    <cfRule type="expression" dxfId="81670" priority="10255" stopIfTrue="1">
      <formula>WEEKDAY($A147)=7</formula>
    </cfRule>
  </conditionalFormatting>
  <conditionalFormatting sqref="I147">
    <cfRule type="expression" dxfId="81669" priority="10242" stopIfTrue="1">
      <formula>WEEKDAY($A147)=1</formula>
    </cfRule>
    <cfRule type="expression" dxfId="81668" priority="10243" stopIfTrue="1">
      <formula>WEEKDAY($A147)=2</formula>
    </cfRule>
    <cfRule type="expression" dxfId="81667" priority="10244" stopIfTrue="1">
      <formula>WEEKDAY($A147)=3</formula>
    </cfRule>
    <cfRule type="expression" dxfId="81666" priority="10245" stopIfTrue="1">
      <formula>WEEKDAY($A147)=4</formula>
    </cfRule>
    <cfRule type="expression" dxfId="81665" priority="10246" stopIfTrue="1">
      <formula>WEEKDAY($A147)=5</formula>
    </cfRule>
    <cfRule type="expression" dxfId="81664" priority="10247" stopIfTrue="1">
      <formula>WEEKDAY($A147)=6</formula>
    </cfRule>
    <cfRule type="expression" dxfId="81663" priority="10248" stopIfTrue="1">
      <formula>WEEKDAY($A147)=7</formula>
    </cfRule>
  </conditionalFormatting>
  <conditionalFormatting sqref="A147">
    <cfRule type="expression" dxfId="81662" priority="10235" stopIfTrue="1">
      <formula>WEEKDAY($A147)=1</formula>
    </cfRule>
    <cfRule type="expression" dxfId="81661" priority="10236" stopIfTrue="1">
      <formula>WEEKDAY($A147)=2</formula>
    </cfRule>
    <cfRule type="expression" dxfId="81660" priority="10237" stopIfTrue="1">
      <formula>WEEKDAY($A147)=3</formula>
    </cfRule>
    <cfRule type="expression" dxfId="81659" priority="10238" stopIfTrue="1">
      <formula>WEEKDAY($A147)=4</formula>
    </cfRule>
    <cfRule type="expression" dxfId="81658" priority="10239" stopIfTrue="1">
      <formula>WEEKDAY($A147)=5</formula>
    </cfRule>
    <cfRule type="expression" dxfId="81657" priority="10240" stopIfTrue="1">
      <formula>WEEKDAY($A147)=6</formula>
    </cfRule>
    <cfRule type="expression" dxfId="81656" priority="10241" stopIfTrue="1">
      <formula>WEEKDAY($A147)=7</formula>
    </cfRule>
  </conditionalFormatting>
  <conditionalFormatting sqref="A147">
    <cfRule type="expression" dxfId="81655" priority="10228" stopIfTrue="1">
      <formula>WEEKDAY($A147)=1</formula>
    </cfRule>
    <cfRule type="expression" dxfId="81654" priority="10229" stopIfTrue="1">
      <formula>WEEKDAY($A147)=2</formula>
    </cfRule>
    <cfRule type="expression" dxfId="81653" priority="10230" stopIfTrue="1">
      <formula>WEEKDAY($A147)=3</formula>
    </cfRule>
    <cfRule type="expression" dxfId="81652" priority="10231" stopIfTrue="1">
      <formula>WEEKDAY($A147)=4</formula>
    </cfRule>
    <cfRule type="expression" dxfId="81651" priority="10232" stopIfTrue="1">
      <formula>WEEKDAY($A147)=5</formula>
    </cfRule>
    <cfRule type="expression" dxfId="81650" priority="10233" stopIfTrue="1">
      <formula>WEEKDAY($A147)=6</formula>
    </cfRule>
    <cfRule type="expression" dxfId="81649" priority="10234" stopIfTrue="1">
      <formula>WEEKDAY($A147)=7</formula>
    </cfRule>
  </conditionalFormatting>
  <conditionalFormatting sqref="I147">
    <cfRule type="expression" dxfId="81648" priority="10221" stopIfTrue="1">
      <formula>WEEKDAY($A147)=1</formula>
    </cfRule>
    <cfRule type="expression" dxfId="81647" priority="10222" stopIfTrue="1">
      <formula>WEEKDAY($A147)=2</formula>
    </cfRule>
    <cfRule type="expression" dxfId="81646" priority="10223" stopIfTrue="1">
      <formula>WEEKDAY($A147)=3</formula>
    </cfRule>
    <cfRule type="expression" dxfId="81645" priority="10224" stopIfTrue="1">
      <formula>WEEKDAY($A147)=4</formula>
    </cfRule>
    <cfRule type="expression" dxfId="81644" priority="10225" stopIfTrue="1">
      <formula>WEEKDAY($A147)=5</formula>
    </cfRule>
    <cfRule type="expression" dxfId="81643" priority="10226" stopIfTrue="1">
      <formula>WEEKDAY($A147)=6</formula>
    </cfRule>
    <cfRule type="expression" dxfId="81642" priority="10227" stopIfTrue="1">
      <formula>WEEKDAY($A147)=7</formula>
    </cfRule>
  </conditionalFormatting>
  <conditionalFormatting sqref="I147">
    <cfRule type="expression" dxfId="81641" priority="10214" stopIfTrue="1">
      <formula>WEEKDAY($A147)=1</formula>
    </cfRule>
    <cfRule type="expression" dxfId="81640" priority="10215" stopIfTrue="1">
      <formula>WEEKDAY($A147)=2</formula>
    </cfRule>
    <cfRule type="expression" dxfId="81639" priority="10216" stopIfTrue="1">
      <formula>WEEKDAY($A147)=3</formula>
    </cfRule>
    <cfRule type="expression" dxfId="81638" priority="10217" stopIfTrue="1">
      <formula>WEEKDAY($A147)=4</formula>
    </cfRule>
    <cfRule type="expression" dxfId="81637" priority="10218" stopIfTrue="1">
      <formula>WEEKDAY($A147)=5</formula>
    </cfRule>
    <cfRule type="expression" dxfId="81636" priority="10219" stopIfTrue="1">
      <formula>WEEKDAY($A147)=6</formula>
    </cfRule>
    <cfRule type="expression" dxfId="81635" priority="10220" stopIfTrue="1">
      <formula>WEEKDAY($A147)=7</formula>
    </cfRule>
  </conditionalFormatting>
  <conditionalFormatting sqref="A147">
    <cfRule type="expression" dxfId="81634" priority="10207" stopIfTrue="1">
      <formula>WEEKDAY($A147)=1</formula>
    </cfRule>
    <cfRule type="expression" dxfId="81633" priority="10208" stopIfTrue="1">
      <formula>WEEKDAY($A147)=2</formula>
    </cfRule>
    <cfRule type="expression" dxfId="81632" priority="10209" stopIfTrue="1">
      <formula>WEEKDAY($A147)=3</formula>
    </cfRule>
    <cfRule type="expression" dxfId="81631" priority="10210" stopIfTrue="1">
      <formula>WEEKDAY($A147)=4</formula>
    </cfRule>
    <cfRule type="expression" dxfId="81630" priority="10211" stopIfTrue="1">
      <formula>WEEKDAY($A147)=5</formula>
    </cfRule>
    <cfRule type="expression" dxfId="81629" priority="10212" stopIfTrue="1">
      <formula>WEEKDAY($A147)=6</formula>
    </cfRule>
    <cfRule type="expression" dxfId="81628" priority="10213" stopIfTrue="1">
      <formula>WEEKDAY($A147)=7</formula>
    </cfRule>
  </conditionalFormatting>
  <conditionalFormatting sqref="A147">
    <cfRule type="expression" dxfId="81627" priority="10200" stopIfTrue="1">
      <formula>WEEKDAY($A147)=1</formula>
    </cfRule>
    <cfRule type="expression" dxfId="81626" priority="10201" stopIfTrue="1">
      <formula>WEEKDAY($A147)=2</formula>
    </cfRule>
    <cfRule type="expression" dxfId="81625" priority="10202" stopIfTrue="1">
      <formula>WEEKDAY($A147)=3</formula>
    </cfRule>
    <cfRule type="expression" dxfId="81624" priority="10203" stopIfTrue="1">
      <formula>WEEKDAY($A147)=4</formula>
    </cfRule>
    <cfRule type="expression" dxfId="81623" priority="10204" stopIfTrue="1">
      <formula>WEEKDAY($A147)=5</formula>
    </cfRule>
    <cfRule type="expression" dxfId="81622" priority="10205" stopIfTrue="1">
      <formula>WEEKDAY($A147)=6</formula>
    </cfRule>
    <cfRule type="expression" dxfId="81621" priority="10206" stopIfTrue="1">
      <formula>WEEKDAY($A147)=7</formula>
    </cfRule>
  </conditionalFormatting>
  <conditionalFormatting sqref="I147">
    <cfRule type="expression" dxfId="81620" priority="10193" stopIfTrue="1">
      <formula>WEEKDAY($A147)=1</formula>
    </cfRule>
    <cfRule type="expression" dxfId="81619" priority="10194" stopIfTrue="1">
      <formula>WEEKDAY($A147)=2</formula>
    </cfRule>
    <cfRule type="expression" dxfId="81618" priority="10195" stopIfTrue="1">
      <formula>WEEKDAY($A147)=3</formula>
    </cfRule>
    <cfRule type="expression" dxfId="81617" priority="10196" stopIfTrue="1">
      <formula>WEEKDAY($A147)=4</formula>
    </cfRule>
    <cfRule type="expression" dxfId="81616" priority="10197" stopIfTrue="1">
      <formula>WEEKDAY($A147)=5</formula>
    </cfRule>
    <cfRule type="expression" dxfId="81615" priority="10198" stopIfTrue="1">
      <formula>WEEKDAY($A147)=6</formula>
    </cfRule>
    <cfRule type="expression" dxfId="81614" priority="10199" stopIfTrue="1">
      <formula>WEEKDAY($A147)=7</formula>
    </cfRule>
  </conditionalFormatting>
  <conditionalFormatting sqref="I147">
    <cfRule type="expression" dxfId="81613" priority="10186" stopIfTrue="1">
      <formula>WEEKDAY($A147)=1</formula>
    </cfRule>
    <cfRule type="expression" dxfId="81612" priority="10187" stopIfTrue="1">
      <formula>WEEKDAY($A147)=2</formula>
    </cfRule>
    <cfRule type="expression" dxfId="81611" priority="10188" stopIfTrue="1">
      <formula>WEEKDAY($A147)=3</formula>
    </cfRule>
    <cfRule type="expression" dxfId="81610" priority="10189" stopIfTrue="1">
      <formula>WEEKDAY($A147)=4</formula>
    </cfRule>
    <cfRule type="expression" dxfId="81609" priority="10190" stopIfTrue="1">
      <formula>WEEKDAY($A147)=5</formula>
    </cfRule>
    <cfRule type="expression" dxfId="81608" priority="10191" stopIfTrue="1">
      <formula>WEEKDAY($A147)=6</formula>
    </cfRule>
    <cfRule type="expression" dxfId="81607" priority="10192" stopIfTrue="1">
      <formula>WEEKDAY($A147)=7</formula>
    </cfRule>
  </conditionalFormatting>
  <conditionalFormatting sqref="I147">
    <cfRule type="expression" dxfId="81606" priority="10179" stopIfTrue="1">
      <formula>WEEKDAY($A147)=1</formula>
    </cfRule>
    <cfRule type="expression" dxfId="81605" priority="10180" stopIfTrue="1">
      <formula>WEEKDAY($A147)=2</formula>
    </cfRule>
    <cfRule type="expression" dxfId="81604" priority="10181" stopIfTrue="1">
      <formula>WEEKDAY($A147)=3</formula>
    </cfRule>
    <cfRule type="expression" dxfId="81603" priority="10182" stopIfTrue="1">
      <formula>WEEKDAY($A147)=4</formula>
    </cfRule>
    <cfRule type="expression" dxfId="81602" priority="10183" stopIfTrue="1">
      <formula>WEEKDAY($A147)=5</formula>
    </cfRule>
    <cfRule type="expression" dxfId="81601" priority="10184" stopIfTrue="1">
      <formula>WEEKDAY($A147)=6</formula>
    </cfRule>
    <cfRule type="expression" dxfId="81600" priority="10185" stopIfTrue="1">
      <formula>WEEKDAY($A147)=7</formula>
    </cfRule>
  </conditionalFormatting>
  <conditionalFormatting sqref="I147">
    <cfRule type="expression" dxfId="81599" priority="10172" stopIfTrue="1">
      <formula>WEEKDAY($A147)=1</formula>
    </cfRule>
    <cfRule type="expression" dxfId="81598" priority="10173" stopIfTrue="1">
      <formula>WEEKDAY($A147)=2</formula>
    </cfRule>
    <cfRule type="expression" dxfId="81597" priority="10174" stopIfTrue="1">
      <formula>WEEKDAY($A147)=3</formula>
    </cfRule>
    <cfRule type="expression" dxfId="81596" priority="10175" stopIfTrue="1">
      <formula>WEEKDAY($A147)=4</formula>
    </cfRule>
    <cfRule type="expression" dxfId="81595" priority="10176" stopIfTrue="1">
      <formula>WEEKDAY($A147)=5</formula>
    </cfRule>
    <cfRule type="expression" dxfId="81594" priority="10177" stopIfTrue="1">
      <formula>WEEKDAY($A147)=6</formula>
    </cfRule>
    <cfRule type="expression" dxfId="81593" priority="10178" stopIfTrue="1">
      <formula>WEEKDAY($A147)=7</formula>
    </cfRule>
  </conditionalFormatting>
  <conditionalFormatting sqref="A147">
    <cfRule type="expression" dxfId="81592" priority="10165" stopIfTrue="1">
      <formula>WEEKDAY($A147)=1</formula>
    </cfRule>
    <cfRule type="expression" dxfId="81591" priority="10166" stopIfTrue="1">
      <formula>WEEKDAY($A147)=2</formula>
    </cfRule>
    <cfRule type="expression" dxfId="81590" priority="10167" stopIfTrue="1">
      <formula>WEEKDAY($A147)=3</formula>
    </cfRule>
    <cfRule type="expression" dxfId="81589" priority="10168" stopIfTrue="1">
      <formula>WEEKDAY($A147)=4</formula>
    </cfRule>
    <cfRule type="expression" dxfId="81588" priority="10169" stopIfTrue="1">
      <formula>WEEKDAY($A147)=5</formula>
    </cfRule>
    <cfRule type="expression" dxfId="81587" priority="10170" stopIfTrue="1">
      <formula>WEEKDAY($A147)=6</formula>
    </cfRule>
    <cfRule type="expression" dxfId="81586" priority="10171" stopIfTrue="1">
      <formula>WEEKDAY($A147)=7</formula>
    </cfRule>
  </conditionalFormatting>
  <conditionalFormatting sqref="A147">
    <cfRule type="expression" dxfId="81585" priority="10158" stopIfTrue="1">
      <formula>WEEKDAY($A147)=1</formula>
    </cfRule>
    <cfRule type="expression" dxfId="81584" priority="10159" stopIfTrue="1">
      <formula>WEEKDAY($A147)=2</formula>
    </cfRule>
    <cfRule type="expression" dxfId="81583" priority="10160" stopIfTrue="1">
      <formula>WEEKDAY($A147)=3</formula>
    </cfRule>
    <cfRule type="expression" dxfId="81582" priority="10161" stopIfTrue="1">
      <formula>WEEKDAY($A147)=4</formula>
    </cfRule>
    <cfRule type="expression" dxfId="81581" priority="10162" stopIfTrue="1">
      <formula>WEEKDAY($A147)=5</formula>
    </cfRule>
    <cfRule type="expression" dxfId="81580" priority="10163" stopIfTrue="1">
      <formula>WEEKDAY($A147)=6</formula>
    </cfRule>
    <cfRule type="expression" dxfId="81579" priority="10164" stopIfTrue="1">
      <formula>WEEKDAY($A147)=7</formula>
    </cfRule>
  </conditionalFormatting>
  <conditionalFormatting sqref="I147">
    <cfRule type="expression" dxfId="81578" priority="10151" stopIfTrue="1">
      <formula>WEEKDAY($A147)=1</formula>
    </cfRule>
    <cfRule type="expression" dxfId="81577" priority="10152" stopIfTrue="1">
      <formula>WEEKDAY($A147)=2</formula>
    </cfRule>
    <cfRule type="expression" dxfId="81576" priority="10153" stopIfTrue="1">
      <formula>WEEKDAY($A147)=3</formula>
    </cfRule>
    <cfRule type="expression" dxfId="81575" priority="10154" stopIfTrue="1">
      <formula>WEEKDAY($A147)=4</formula>
    </cfRule>
    <cfRule type="expression" dxfId="81574" priority="10155" stopIfTrue="1">
      <formula>WEEKDAY($A147)=5</formula>
    </cfRule>
    <cfRule type="expression" dxfId="81573" priority="10156" stopIfTrue="1">
      <formula>WEEKDAY($A147)=6</formula>
    </cfRule>
    <cfRule type="expression" dxfId="81572" priority="10157" stopIfTrue="1">
      <formula>WEEKDAY($A147)=7</formula>
    </cfRule>
  </conditionalFormatting>
  <conditionalFormatting sqref="I147">
    <cfRule type="expression" dxfId="81571" priority="10144" stopIfTrue="1">
      <formula>WEEKDAY($A147)=1</formula>
    </cfRule>
    <cfRule type="expression" dxfId="81570" priority="10145" stopIfTrue="1">
      <formula>WEEKDAY($A147)=2</formula>
    </cfRule>
    <cfRule type="expression" dxfId="81569" priority="10146" stopIfTrue="1">
      <formula>WEEKDAY($A147)=3</formula>
    </cfRule>
    <cfRule type="expression" dxfId="81568" priority="10147" stopIfTrue="1">
      <formula>WEEKDAY($A147)=4</formula>
    </cfRule>
    <cfRule type="expression" dxfId="81567" priority="10148" stopIfTrue="1">
      <formula>WEEKDAY($A147)=5</formula>
    </cfRule>
    <cfRule type="expression" dxfId="81566" priority="10149" stopIfTrue="1">
      <formula>WEEKDAY($A147)=6</formula>
    </cfRule>
    <cfRule type="expression" dxfId="81565" priority="10150" stopIfTrue="1">
      <formula>WEEKDAY($A147)=7</formula>
    </cfRule>
  </conditionalFormatting>
  <conditionalFormatting sqref="A147">
    <cfRule type="expression" dxfId="81564" priority="10137" stopIfTrue="1">
      <formula>WEEKDAY($A147)=1</formula>
    </cfRule>
    <cfRule type="expression" dxfId="81563" priority="10138" stopIfTrue="1">
      <formula>WEEKDAY($A147)=2</formula>
    </cfRule>
    <cfRule type="expression" dxfId="81562" priority="10139" stopIfTrue="1">
      <formula>WEEKDAY($A147)=3</formula>
    </cfRule>
    <cfRule type="expression" dxfId="81561" priority="10140" stopIfTrue="1">
      <formula>WEEKDAY($A147)=4</formula>
    </cfRule>
    <cfRule type="expression" dxfId="81560" priority="10141" stopIfTrue="1">
      <formula>WEEKDAY($A147)=5</formula>
    </cfRule>
    <cfRule type="expression" dxfId="81559" priority="10142" stopIfTrue="1">
      <formula>WEEKDAY($A147)=6</formula>
    </cfRule>
    <cfRule type="expression" dxfId="81558" priority="10143" stopIfTrue="1">
      <formula>WEEKDAY($A147)=7</formula>
    </cfRule>
  </conditionalFormatting>
  <conditionalFormatting sqref="I147">
    <cfRule type="expression" dxfId="81557" priority="10130" stopIfTrue="1">
      <formula>WEEKDAY($A147)=1</formula>
    </cfRule>
    <cfRule type="expression" dxfId="81556" priority="10131" stopIfTrue="1">
      <formula>WEEKDAY($A147)=2</formula>
    </cfRule>
    <cfRule type="expression" dxfId="81555" priority="10132" stopIfTrue="1">
      <formula>WEEKDAY($A147)=3</formula>
    </cfRule>
    <cfRule type="expression" dxfId="81554" priority="10133" stopIfTrue="1">
      <formula>WEEKDAY($A147)=4</formula>
    </cfRule>
    <cfRule type="expression" dxfId="81553" priority="10134" stopIfTrue="1">
      <formula>WEEKDAY($A147)=5</formula>
    </cfRule>
    <cfRule type="expression" dxfId="81552" priority="10135" stopIfTrue="1">
      <formula>WEEKDAY($A147)=6</formula>
    </cfRule>
    <cfRule type="expression" dxfId="81551" priority="10136" stopIfTrue="1">
      <formula>WEEKDAY($A147)=7</formula>
    </cfRule>
  </conditionalFormatting>
  <conditionalFormatting sqref="A147">
    <cfRule type="expression" dxfId="81550" priority="10123" stopIfTrue="1">
      <formula>WEEKDAY($A147)=1</formula>
    </cfRule>
    <cfRule type="expression" dxfId="81549" priority="10124" stopIfTrue="1">
      <formula>WEEKDAY($A147)=2</formula>
    </cfRule>
    <cfRule type="expression" dxfId="81548" priority="10125" stopIfTrue="1">
      <formula>WEEKDAY($A147)=3</formula>
    </cfRule>
    <cfRule type="expression" dxfId="81547" priority="10126" stopIfTrue="1">
      <formula>WEEKDAY($A147)=4</formula>
    </cfRule>
    <cfRule type="expression" dxfId="81546" priority="10127" stopIfTrue="1">
      <formula>WEEKDAY($A147)=5</formula>
    </cfRule>
    <cfRule type="expression" dxfId="81545" priority="10128" stopIfTrue="1">
      <formula>WEEKDAY($A147)=6</formula>
    </cfRule>
    <cfRule type="expression" dxfId="81544" priority="10129" stopIfTrue="1">
      <formula>WEEKDAY($A147)=7</formula>
    </cfRule>
  </conditionalFormatting>
  <conditionalFormatting sqref="I147">
    <cfRule type="expression" dxfId="81543" priority="10116" stopIfTrue="1">
      <formula>WEEKDAY($A147)=1</formula>
    </cfRule>
    <cfRule type="expression" dxfId="81542" priority="10117" stopIfTrue="1">
      <formula>WEEKDAY($A147)=2</formula>
    </cfRule>
    <cfRule type="expression" dxfId="81541" priority="10118" stopIfTrue="1">
      <formula>WEEKDAY($A147)=3</formula>
    </cfRule>
    <cfRule type="expression" dxfId="81540" priority="10119" stopIfTrue="1">
      <formula>WEEKDAY($A147)=4</formula>
    </cfRule>
    <cfRule type="expression" dxfId="81539" priority="10120" stopIfTrue="1">
      <formula>WEEKDAY($A147)=5</formula>
    </cfRule>
    <cfRule type="expression" dxfId="81538" priority="10121" stopIfTrue="1">
      <formula>WEEKDAY($A147)=6</formula>
    </cfRule>
    <cfRule type="expression" dxfId="81537" priority="10122" stopIfTrue="1">
      <formula>WEEKDAY($A147)=7</formula>
    </cfRule>
  </conditionalFormatting>
  <conditionalFormatting sqref="A147">
    <cfRule type="expression" dxfId="81536" priority="10109" stopIfTrue="1">
      <formula>WEEKDAY($A147)=1</formula>
    </cfRule>
    <cfRule type="expression" dxfId="81535" priority="10110" stopIfTrue="1">
      <formula>WEEKDAY($A147)=2</formula>
    </cfRule>
    <cfRule type="expression" dxfId="81534" priority="10111" stopIfTrue="1">
      <formula>WEEKDAY($A147)=3</formula>
    </cfRule>
    <cfRule type="expression" dxfId="81533" priority="10112" stopIfTrue="1">
      <formula>WEEKDAY($A147)=4</formula>
    </cfRule>
    <cfRule type="expression" dxfId="81532" priority="10113" stopIfTrue="1">
      <formula>WEEKDAY($A147)=5</formula>
    </cfRule>
    <cfRule type="expression" dxfId="81531" priority="10114" stopIfTrue="1">
      <formula>WEEKDAY($A147)=6</formula>
    </cfRule>
    <cfRule type="expression" dxfId="81530" priority="10115" stopIfTrue="1">
      <formula>WEEKDAY($A147)=7</formula>
    </cfRule>
  </conditionalFormatting>
  <conditionalFormatting sqref="I147">
    <cfRule type="expression" dxfId="81529" priority="10102" stopIfTrue="1">
      <formula>WEEKDAY($A147)=1</formula>
    </cfRule>
    <cfRule type="expression" dxfId="81528" priority="10103" stopIfTrue="1">
      <formula>WEEKDAY($A147)=2</formula>
    </cfRule>
    <cfRule type="expression" dxfId="81527" priority="10104" stopIfTrue="1">
      <formula>WEEKDAY($A147)=3</formula>
    </cfRule>
    <cfRule type="expression" dxfId="81526" priority="10105" stopIfTrue="1">
      <formula>WEEKDAY($A147)=4</formula>
    </cfRule>
    <cfRule type="expression" dxfId="81525" priority="10106" stopIfTrue="1">
      <formula>WEEKDAY($A147)=5</formula>
    </cfRule>
    <cfRule type="expression" dxfId="81524" priority="10107" stopIfTrue="1">
      <formula>WEEKDAY($A147)=6</formula>
    </cfRule>
    <cfRule type="expression" dxfId="81523" priority="10108" stopIfTrue="1">
      <formula>WEEKDAY($A147)=7</formula>
    </cfRule>
  </conditionalFormatting>
  <conditionalFormatting sqref="I147">
    <cfRule type="expression" dxfId="81522" priority="10095" stopIfTrue="1">
      <formula>WEEKDAY($A147)=1</formula>
    </cfRule>
    <cfRule type="expression" dxfId="81521" priority="10096" stopIfTrue="1">
      <formula>WEEKDAY($A147)=2</formula>
    </cfRule>
    <cfRule type="expression" dxfId="81520" priority="10097" stopIfTrue="1">
      <formula>WEEKDAY($A147)=3</formula>
    </cfRule>
    <cfRule type="expression" dxfId="81519" priority="10098" stopIfTrue="1">
      <formula>WEEKDAY($A147)=4</formula>
    </cfRule>
    <cfRule type="expression" dxfId="81518" priority="10099" stopIfTrue="1">
      <formula>WEEKDAY($A147)=5</formula>
    </cfRule>
    <cfRule type="expression" dxfId="81517" priority="10100" stopIfTrue="1">
      <formula>WEEKDAY($A147)=6</formula>
    </cfRule>
    <cfRule type="expression" dxfId="81516" priority="10101" stopIfTrue="1">
      <formula>WEEKDAY($A147)=7</formula>
    </cfRule>
  </conditionalFormatting>
  <conditionalFormatting sqref="I147">
    <cfRule type="expression" dxfId="81515" priority="10088" stopIfTrue="1">
      <formula>WEEKDAY($A147)=1</formula>
    </cfRule>
    <cfRule type="expression" dxfId="81514" priority="10089" stopIfTrue="1">
      <formula>WEEKDAY($A147)=2</formula>
    </cfRule>
    <cfRule type="expression" dxfId="81513" priority="10090" stopIfTrue="1">
      <formula>WEEKDAY($A147)=3</formula>
    </cfRule>
    <cfRule type="expression" dxfId="81512" priority="10091" stopIfTrue="1">
      <formula>WEEKDAY($A147)=4</formula>
    </cfRule>
    <cfRule type="expression" dxfId="81511" priority="10092" stopIfTrue="1">
      <formula>WEEKDAY($A147)=5</formula>
    </cfRule>
    <cfRule type="expression" dxfId="81510" priority="10093" stopIfTrue="1">
      <formula>WEEKDAY($A147)=6</formula>
    </cfRule>
    <cfRule type="expression" dxfId="81509" priority="10094" stopIfTrue="1">
      <formula>WEEKDAY($A147)=7</formula>
    </cfRule>
  </conditionalFormatting>
  <conditionalFormatting sqref="I147">
    <cfRule type="expression" dxfId="81508" priority="10081" stopIfTrue="1">
      <formula>WEEKDAY($A147)=1</formula>
    </cfRule>
    <cfRule type="expression" dxfId="81507" priority="10082" stopIfTrue="1">
      <formula>WEEKDAY($A147)=2</formula>
    </cfRule>
    <cfRule type="expression" dxfId="81506" priority="10083" stopIfTrue="1">
      <formula>WEEKDAY($A147)=3</formula>
    </cfRule>
    <cfRule type="expression" dxfId="81505" priority="10084" stopIfTrue="1">
      <formula>WEEKDAY($A147)=4</formula>
    </cfRule>
    <cfRule type="expression" dxfId="81504" priority="10085" stopIfTrue="1">
      <formula>WEEKDAY($A147)=5</formula>
    </cfRule>
    <cfRule type="expression" dxfId="81503" priority="10086" stopIfTrue="1">
      <formula>WEEKDAY($A147)=6</formula>
    </cfRule>
    <cfRule type="expression" dxfId="81502" priority="10087" stopIfTrue="1">
      <formula>WEEKDAY($A147)=7</formula>
    </cfRule>
  </conditionalFormatting>
  <conditionalFormatting sqref="I147">
    <cfRule type="expression" dxfId="81501" priority="10074" stopIfTrue="1">
      <formula>WEEKDAY($A147)=1</formula>
    </cfRule>
    <cfRule type="expression" dxfId="81500" priority="10075" stopIfTrue="1">
      <formula>WEEKDAY($A147)=2</formula>
    </cfRule>
    <cfRule type="expression" dxfId="81499" priority="10076" stopIfTrue="1">
      <formula>WEEKDAY($A147)=3</formula>
    </cfRule>
    <cfRule type="expression" dxfId="81498" priority="10077" stopIfTrue="1">
      <formula>WEEKDAY($A147)=4</formula>
    </cfRule>
    <cfRule type="expression" dxfId="81497" priority="10078" stopIfTrue="1">
      <formula>WEEKDAY($A147)=5</formula>
    </cfRule>
    <cfRule type="expression" dxfId="81496" priority="10079" stopIfTrue="1">
      <formula>WEEKDAY($A147)=6</formula>
    </cfRule>
    <cfRule type="expression" dxfId="81495" priority="10080" stopIfTrue="1">
      <formula>WEEKDAY($A147)=7</formula>
    </cfRule>
  </conditionalFormatting>
  <conditionalFormatting sqref="I147">
    <cfRule type="expression" dxfId="81494" priority="10067" stopIfTrue="1">
      <formula>WEEKDAY($A147)=1</formula>
    </cfRule>
    <cfRule type="expression" dxfId="81493" priority="10068" stopIfTrue="1">
      <formula>WEEKDAY($A147)=2</formula>
    </cfRule>
    <cfRule type="expression" dxfId="81492" priority="10069" stopIfTrue="1">
      <formula>WEEKDAY($A147)=3</formula>
    </cfRule>
    <cfRule type="expression" dxfId="81491" priority="10070" stopIfTrue="1">
      <formula>WEEKDAY($A147)=4</formula>
    </cfRule>
    <cfRule type="expression" dxfId="81490" priority="10071" stopIfTrue="1">
      <formula>WEEKDAY($A147)=5</formula>
    </cfRule>
    <cfRule type="expression" dxfId="81489" priority="10072" stopIfTrue="1">
      <formula>WEEKDAY($A147)=6</formula>
    </cfRule>
    <cfRule type="expression" dxfId="81488" priority="10073" stopIfTrue="1">
      <formula>WEEKDAY($A147)=7</formula>
    </cfRule>
  </conditionalFormatting>
  <conditionalFormatting sqref="I147">
    <cfRule type="expression" dxfId="81487" priority="10060" stopIfTrue="1">
      <formula>WEEKDAY($A147)=1</formula>
    </cfRule>
    <cfRule type="expression" dxfId="81486" priority="10061" stopIfTrue="1">
      <formula>WEEKDAY($A147)=2</formula>
    </cfRule>
    <cfRule type="expression" dxfId="81485" priority="10062" stopIfTrue="1">
      <formula>WEEKDAY($A147)=3</formula>
    </cfRule>
    <cfRule type="expression" dxfId="81484" priority="10063" stopIfTrue="1">
      <formula>WEEKDAY($A147)=4</formula>
    </cfRule>
    <cfRule type="expression" dxfId="81483" priority="10064" stopIfTrue="1">
      <formula>WEEKDAY($A147)=5</formula>
    </cfRule>
    <cfRule type="expression" dxfId="81482" priority="10065" stopIfTrue="1">
      <formula>WEEKDAY($A147)=6</formula>
    </cfRule>
    <cfRule type="expression" dxfId="81481" priority="10066" stopIfTrue="1">
      <formula>WEEKDAY($A147)=7</formula>
    </cfRule>
  </conditionalFormatting>
  <conditionalFormatting sqref="I147">
    <cfRule type="expression" dxfId="81480" priority="10053" stopIfTrue="1">
      <formula>WEEKDAY($A147)=1</formula>
    </cfRule>
    <cfRule type="expression" dxfId="81479" priority="10054" stopIfTrue="1">
      <formula>WEEKDAY($A147)=2</formula>
    </cfRule>
    <cfRule type="expression" dxfId="81478" priority="10055" stopIfTrue="1">
      <formula>WEEKDAY($A147)=3</formula>
    </cfRule>
    <cfRule type="expression" dxfId="81477" priority="10056" stopIfTrue="1">
      <formula>WEEKDAY($A147)=4</formula>
    </cfRule>
    <cfRule type="expression" dxfId="81476" priority="10057" stopIfTrue="1">
      <formula>WEEKDAY($A147)=5</formula>
    </cfRule>
    <cfRule type="expression" dxfId="81475" priority="10058" stopIfTrue="1">
      <formula>WEEKDAY($A147)=6</formula>
    </cfRule>
    <cfRule type="expression" dxfId="81474" priority="10059" stopIfTrue="1">
      <formula>WEEKDAY($A147)=7</formula>
    </cfRule>
  </conditionalFormatting>
  <conditionalFormatting sqref="I147">
    <cfRule type="expression" dxfId="81473" priority="10046" stopIfTrue="1">
      <formula>WEEKDAY($A147)=1</formula>
    </cfRule>
    <cfRule type="expression" dxfId="81472" priority="10047" stopIfTrue="1">
      <formula>WEEKDAY($A147)=2</formula>
    </cfRule>
    <cfRule type="expression" dxfId="81471" priority="10048" stopIfTrue="1">
      <formula>WEEKDAY($A147)=3</formula>
    </cfRule>
    <cfRule type="expression" dxfId="81470" priority="10049" stopIfTrue="1">
      <formula>WEEKDAY($A147)=4</formula>
    </cfRule>
    <cfRule type="expression" dxfId="81469" priority="10050" stopIfTrue="1">
      <formula>WEEKDAY($A147)=5</formula>
    </cfRule>
    <cfRule type="expression" dxfId="81468" priority="10051" stopIfTrue="1">
      <formula>WEEKDAY($A147)=6</formula>
    </cfRule>
    <cfRule type="expression" dxfId="81467" priority="10052" stopIfTrue="1">
      <formula>WEEKDAY($A147)=7</formula>
    </cfRule>
  </conditionalFormatting>
  <conditionalFormatting sqref="I147">
    <cfRule type="expression" dxfId="81466" priority="10039" stopIfTrue="1">
      <formula>WEEKDAY($A147)=1</formula>
    </cfRule>
    <cfRule type="expression" dxfId="81465" priority="10040" stopIfTrue="1">
      <formula>WEEKDAY($A147)=2</formula>
    </cfRule>
    <cfRule type="expression" dxfId="81464" priority="10041" stopIfTrue="1">
      <formula>WEEKDAY($A147)=3</formula>
    </cfRule>
    <cfRule type="expression" dxfId="81463" priority="10042" stopIfTrue="1">
      <formula>WEEKDAY($A147)=4</formula>
    </cfRule>
    <cfRule type="expression" dxfId="81462" priority="10043" stopIfTrue="1">
      <formula>WEEKDAY($A147)=5</formula>
    </cfRule>
    <cfRule type="expression" dxfId="81461" priority="10044" stopIfTrue="1">
      <formula>WEEKDAY($A147)=6</formula>
    </cfRule>
    <cfRule type="expression" dxfId="81460" priority="10045" stopIfTrue="1">
      <formula>WEEKDAY($A147)=7</formula>
    </cfRule>
  </conditionalFormatting>
  <conditionalFormatting sqref="I147">
    <cfRule type="expression" dxfId="81459" priority="10032" stopIfTrue="1">
      <formula>WEEKDAY($A147)=1</formula>
    </cfRule>
    <cfRule type="expression" dxfId="81458" priority="10033" stopIfTrue="1">
      <formula>WEEKDAY($A147)=2</formula>
    </cfRule>
    <cfRule type="expression" dxfId="81457" priority="10034" stopIfTrue="1">
      <formula>WEEKDAY($A147)=3</formula>
    </cfRule>
    <cfRule type="expression" dxfId="81456" priority="10035" stopIfTrue="1">
      <formula>WEEKDAY($A147)=4</formula>
    </cfRule>
    <cfRule type="expression" dxfId="81455" priority="10036" stopIfTrue="1">
      <formula>WEEKDAY($A147)=5</formula>
    </cfRule>
    <cfRule type="expression" dxfId="81454" priority="10037" stopIfTrue="1">
      <formula>WEEKDAY($A147)=6</formula>
    </cfRule>
    <cfRule type="expression" dxfId="81453" priority="10038" stopIfTrue="1">
      <formula>WEEKDAY($A147)=7</formula>
    </cfRule>
  </conditionalFormatting>
  <conditionalFormatting sqref="I147">
    <cfRule type="expression" dxfId="81452" priority="10025" stopIfTrue="1">
      <formula>WEEKDAY($A147)=1</formula>
    </cfRule>
    <cfRule type="expression" dxfId="81451" priority="10026" stopIfTrue="1">
      <formula>WEEKDAY($A147)=2</formula>
    </cfRule>
    <cfRule type="expression" dxfId="81450" priority="10027" stopIfTrue="1">
      <formula>WEEKDAY($A147)=3</formula>
    </cfRule>
    <cfRule type="expression" dxfId="81449" priority="10028" stopIfTrue="1">
      <formula>WEEKDAY($A147)=4</formula>
    </cfRule>
    <cfRule type="expression" dxfId="81448" priority="10029" stopIfTrue="1">
      <formula>WEEKDAY($A147)=5</formula>
    </cfRule>
    <cfRule type="expression" dxfId="81447" priority="10030" stopIfTrue="1">
      <formula>WEEKDAY($A147)=6</formula>
    </cfRule>
    <cfRule type="expression" dxfId="81446" priority="10031" stopIfTrue="1">
      <formula>WEEKDAY($A147)=7</formula>
    </cfRule>
  </conditionalFormatting>
  <conditionalFormatting sqref="I147">
    <cfRule type="expression" dxfId="81445" priority="10018" stopIfTrue="1">
      <formula>WEEKDAY($A147)=1</formula>
    </cfRule>
    <cfRule type="expression" dxfId="81444" priority="10019" stopIfTrue="1">
      <formula>WEEKDAY($A147)=2</formula>
    </cfRule>
    <cfRule type="expression" dxfId="81443" priority="10020" stopIfTrue="1">
      <formula>WEEKDAY($A147)=3</formula>
    </cfRule>
    <cfRule type="expression" dxfId="81442" priority="10021" stopIfTrue="1">
      <formula>WEEKDAY($A147)=4</formula>
    </cfRule>
    <cfRule type="expression" dxfId="81441" priority="10022" stopIfTrue="1">
      <formula>WEEKDAY($A147)=5</formula>
    </cfRule>
    <cfRule type="expression" dxfId="81440" priority="10023" stopIfTrue="1">
      <formula>WEEKDAY($A147)=6</formula>
    </cfRule>
    <cfRule type="expression" dxfId="81439" priority="10024" stopIfTrue="1">
      <formula>WEEKDAY($A147)=7</formula>
    </cfRule>
  </conditionalFormatting>
  <conditionalFormatting sqref="I147">
    <cfRule type="expression" dxfId="81438" priority="10011" stopIfTrue="1">
      <formula>WEEKDAY($A147)=1</formula>
    </cfRule>
    <cfRule type="expression" dxfId="81437" priority="10012" stopIfTrue="1">
      <formula>WEEKDAY($A147)=2</formula>
    </cfRule>
    <cfRule type="expression" dxfId="81436" priority="10013" stopIfTrue="1">
      <formula>WEEKDAY($A147)=3</formula>
    </cfRule>
    <cfRule type="expression" dxfId="81435" priority="10014" stopIfTrue="1">
      <formula>WEEKDAY($A147)=4</formula>
    </cfRule>
    <cfRule type="expression" dxfId="81434" priority="10015" stopIfTrue="1">
      <formula>WEEKDAY($A147)=5</formula>
    </cfRule>
    <cfRule type="expression" dxfId="81433" priority="10016" stopIfTrue="1">
      <formula>WEEKDAY($A147)=6</formula>
    </cfRule>
    <cfRule type="expression" dxfId="81432" priority="10017" stopIfTrue="1">
      <formula>WEEKDAY($A147)=7</formula>
    </cfRule>
  </conditionalFormatting>
  <conditionalFormatting sqref="I147">
    <cfRule type="expression" dxfId="81431" priority="10004" stopIfTrue="1">
      <formula>WEEKDAY($A147)=1</formula>
    </cfRule>
    <cfRule type="expression" dxfId="81430" priority="10005" stopIfTrue="1">
      <formula>WEEKDAY($A147)=2</formula>
    </cfRule>
    <cfRule type="expression" dxfId="81429" priority="10006" stopIfTrue="1">
      <formula>WEEKDAY($A147)=3</formula>
    </cfRule>
    <cfRule type="expression" dxfId="81428" priority="10007" stopIfTrue="1">
      <formula>WEEKDAY($A147)=4</formula>
    </cfRule>
    <cfRule type="expression" dxfId="81427" priority="10008" stopIfTrue="1">
      <formula>WEEKDAY($A147)=5</formula>
    </cfRule>
    <cfRule type="expression" dxfId="81426" priority="10009" stopIfTrue="1">
      <formula>WEEKDAY($A147)=6</formula>
    </cfRule>
    <cfRule type="expression" dxfId="81425" priority="10010" stopIfTrue="1">
      <formula>WEEKDAY($A147)=7</formula>
    </cfRule>
  </conditionalFormatting>
  <conditionalFormatting sqref="I147">
    <cfRule type="expression" dxfId="81424" priority="9997" stopIfTrue="1">
      <formula>WEEKDAY($A147)=1</formula>
    </cfRule>
    <cfRule type="expression" dxfId="81423" priority="9998" stopIfTrue="1">
      <formula>WEEKDAY($A147)=2</formula>
    </cfRule>
    <cfRule type="expression" dxfId="81422" priority="9999" stopIfTrue="1">
      <formula>WEEKDAY($A147)=3</formula>
    </cfRule>
    <cfRule type="expression" dxfId="81421" priority="10000" stopIfTrue="1">
      <formula>WEEKDAY($A147)=4</formula>
    </cfRule>
    <cfRule type="expression" dxfId="81420" priority="10001" stopIfTrue="1">
      <formula>WEEKDAY($A147)=5</formula>
    </cfRule>
    <cfRule type="expression" dxfId="81419" priority="10002" stopIfTrue="1">
      <formula>WEEKDAY($A147)=6</formula>
    </cfRule>
    <cfRule type="expression" dxfId="81418" priority="10003" stopIfTrue="1">
      <formula>WEEKDAY($A147)=7</formula>
    </cfRule>
  </conditionalFormatting>
  <conditionalFormatting sqref="I147">
    <cfRule type="expression" dxfId="81417" priority="9990" stopIfTrue="1">
      <formula>WEEKDAY($A147)=1</formula>
    </cfRule>
    <cfRule type="expression" dxfId="81416" priority="9991" stopIfTrue="1">
      <formula>WEEKDAY($A147)=2</formula>
    </cfRule>
    <cfRule type="expression" dxfId="81415" priority="9992" stopIfTrue="1">
      <formula>WEEKDAY($A147)=3</formula>
    </cfRule>
    <cfRule type="expression" dxfId="81414" priority="9993" stopIfTrue="1">
      <formula>WEEKDAY($A147)=4</formula>
    </cfRule>
    <cfRule type="expression" dxfId="81413" priority="9994" stopIfTrue="1">
      <formula>WEEKDAY($A147)=5</formula>
    </cfRule>
    <cfRule type="expression" dxfId="81412" priority="9995" stopIfTrue="1">
      <formula>WEEKDAY($A147)=6</formula>
    </cfRule>
    <cfRule type="expression" dxfId="81411" priority="9996" stopIfTrue="1">
      <formula>WEEKDAY($A147)=7</formula>
    </cfRule>
  </conditionalFormatting>
  <conditionalFormatting sqref="I147">
    <cfRule type="expression" dxfId="81410" priority="9983" stopIfTrue="1">
      <formula>WEEKDAY($A147)=1</formula>
    </cfRule>
    <cfRule type="expression" dxfId="81409" priority="9984" stopIfTrue="1">
      <formula>WEEKDAY($A147)=2</formula>
    </cfRule>
    <cfRule type="expression" dxfId="81408" priority="9985" stopIfTrue="1">
      <formula>WEEKDAY($A147)=3</formula>
    </cfRule>
    <cfRule type="expression" dxfId="81407" priority="9986" stopIfTrue="1">
      <formula>WEEKDAY($A147)=4</formula>
    </cfRule>
    <cfRule type="expression" dxfId="81406" priority="9987" stopIfTrue="1">
      <formula>WEEKDAY($A147)=5</formula>
    </cfRule>
    <cfRule type="expression" dxfId="81405" priority="9988" stopIfTrue="1">
      <formula>WEEKDAY($A147)=6</formula>
    </cfRule>
    <cfRule type="expression" dxfId="81404" priority="9989" stopIfTrue="1">
      <formula>WEEKDAY($A147)=7</formula>
    </cfRule>
  </conditionalFormatting>
  <conditionalFormatting sqref="I147">
    <cfRule type="expression" dxfId="81403" priority="9976" stopIfTrue="1">
      <formula>WEEKDAY($A147)=1</formula>
    </cfRule>
    <cfRule type="expression" dxfId="81402" priority="9977" stopIfTrue="1">
      <formula>WEEKDAY($A147)=2</formula>
    </cfRule>
    <cfRule type="expression" dxfId="81401" priority="9978" stopIfTrue="1">
      <formula>WEEKDAY($A147)=3</formula>
    </cfRule>
    <cfRule type="expression" dxfId="81400" priority="9979" stopIfTrue="1">
      <formula>WEEKDAY($A147)=4</formula>
    </cfRule>
    <cfRule type="expression" dxfId="81399" priority="9980" stopIfTrue="1">
      <formula>WEEKDAY($A147)=5</formula>
    </cfRule>
    <cfRule type="expression" dxfId="81398" priority="9981" stopIfTrue="1">
      <formula>WEEKDAY($A147)=6</formula>
    </cfRule>
    <cfRule type="expression" dxfId="81397" priority="9982" stopIfTrue="1">
      <formula>WEEKDAY($A147)=7</formula>
    </cfRule>
  </conditionalFormatting>
  <conditionalFormatting sqref="I147">
    <cfRule type="expression" dxfId="81396" priority="9969" stopIfTrue="1">
      <formula>WEEKDAY($A147)=1</formula>
    </cfRule>
    <cfRule type="expression" dxfId="81395" priority="9970" stopIfTrue="1">
      <formula>WEEKDAY($A147)=2</formula>
    </cfRule>
    <cfRule type="expression" dxfId="81394" priority="9971" stopIfTrue="1">
      <formula>WEEKDAY($A147)=3</formula>
    </cfRule>
    <cfRule type="expression" dxfId="81393" priority="9972" stopIfTrue="1">
      <formula>WEEKDAY($A147)=4</formula>
    </cfRule>
    <cfRule type="expression" dxfId="81392" priority="9973" stopIfTrue="1">
      <formula>WEEKDAY($A147)=5</formula>
    </cfRule>
    <cfRule type="expression" dxfId="81391" priority="9974" stopIfTrue="1">
      <formula>WEEKDAY($A147)=6</formula>
    </cfRule>
    <cfRule type="expression" dxfId="81390" priority="9975" stopIfTrue="1">
      <formula>WEEKDAY($A147)=7</formula>
    </cfRule>
  </conditionalFormatting>
  <conditionalFormatting sqref="I147">
    <cfRule type="expression" dxfId="81389" priority="9962" stopIfTrue="1">
      <formula>WEEKDAY($A147)=1</formula>
    </cfRule>
    <cfRule type="expression" dxfId="81388" priority="9963" stopIfTrue="1">
      <formula>WEEKDAY($A147)=2</formula>
    </cfRule>
    <cfRule type="expression" dxfId="81387" priority="9964" stopIfTrue="1">
      <formula>WEEKDAY($A147)=3</formula>
    </cfRule>
    <cfRule type="expression" dxfId="81386" priority="9965" stopIfTrue="1">
      <formula>WEEKDAY($A147)=4</formula>
    </cfRule>
    <cfRule type="expression" dxfId="81385" priority="9966" stopIfTrue="1">
      <formula>WEEKDAY($A147)=5</formula>
    </cfRule>
    <cfRule type="expression" dxfId="81384" priority="9967" stopIfTrue="1">
      <formula>WEEKDAY($A147)=6</formula>
    </cfRule>
    <cfRule type="expression" dxfId="81383" priority="9968" stopIfTrue="1">
      <formula>WEEKDAY($A147)=7</formula>
    </cfRule>
  </conditionalFormatting>
  <conditionalFormatting sqref="I147">
    <cfRule type="expression" dxfId="81382" priority="9955" stopIfTrue="1">
      <formula>WEEKDAY($A147)=1</formula>
    </cfRule>
    <cfRule type="expression" dxfId="81381" priority="9956" stopIfTrue="1">
      <formula>WEEKDAY($A147)=2</formula>
    </cfRule>
    <cfRule type="expression" dxfId="81380" priority="9957" stopIfTrue="1">
      <formula>WEEKDAY($A147)=3</formula>
    </cfRule>
    <cfRule type="expression" dxfId="81379" priority="9958" stopIfTrue="1">
      <formula>WEEKDAY($A147)=4</formula>
    </cfRule>
    <cfRule type="expression" dxfId="81378" priority="9959" stopIfTrue="1">
      <formula>WEEKDAY($A147)=5</formula>
    </cfRule>
    <cfRule type="expression" dxfId="81377" priority="9960" stopIfTrue="1">
      <formula>WEEKDAY($A147)=6</formula>
    </cfRule>
    <cfRule type="expression" dxfId="81376" priority="9961" stopIfTrue="1">
      <formula>WEEKDAY($A147)=7</formula>
    </cfRule>
  </conditionalFormatting>
  <conditionalFormatting sqref="I147">
    <cfRule type="expression" dxfId="81375" priority="9948" stopIfTrue="1">
      <formula>WEEKDAY($A147)=1</formula>
    </cfRule>
    <cfRule type="expression" dxfId="81374" priority="9949" stopIfTrue="1">
      <formula>WEEKDAY($A147)=2</formula>
    </cfRule>
    <cfRule type="expression" dxfId="81373" priority="9950" stopIfTrue="1">
      <formula>WEEKDAY($A147)=3</formula>
    </cfRule>
    <cfRule type="expression" dxfId="81372" priority="9951" stopIfTrue="1">
      <formula>WEEKDAY($A147)=4</formula>
    </cfRule>
    <cfRule type="expression" dxfId="81371" priority="9952" stopIfTrue="1">
      <formula>WEEKDAY($A147)=5</formula>
    </cfRule>
    <cfRule type="expression" dxfId="81370" priority="9953" stopIfTrue="1">
      <formula>WEEKDAY($A147)=6</formula>
    </cfRule>
    <cfRule type="expression" dxfId="81369" priority="9954" stopIfTrue="1">
      <formula>WEEKDAY($A147)=7</formula>
    </cfRule>
  </conditionalFormatting>
  <conditionalFormatting sqref="I147">
    <cfRule type="expression" dxfId="81368" priority="9941" stopIfTrue="1">
      <formula>WEEKDAY($A147)=1</formula>
    </cfRule>
    <cfRule type="expression" dxfId="81367" priority="9942" stopIfTrue="1">
      <formula>WEEKDAY($A147)=2</formula>
    </cfRule>
    <cfRule type="expression" dxfId="81366" priority="9943" stopIfTrue="1">
      <formula>WEEKDAY($A147)=3</formula>
    </cfRule>
    <cfRule type="expression" dxfId="81365" priority="9944" stopIfTrue="1">
      <formula>WEEKDAY($A147)=4</formula>
    </cfRule>
    <cfRule type="expression" dxfId="81364" priority="9945" stopIfTrue="1">
      <formula>WEEKDAY($A147)=5</formula>
    </cfRule>
    <cfRule type="expression" dxfId="81363" priority="9946" stopIfTrue="1">
      <formula>WEEKDAY($A147)=6</formula>
    </cfRule>
    <cfRule type="expression" dxfId="81362" priority="9947" stopIfTrue="1">
      <formula>WEEKDAY($A147)=7</formula>
    </cfRule>
  </conditionalFormatting>
  <conditionalFormatting sqref="I147">
    <cfRule type="expression" dxfId="81361" priority="9934" stopIfTrue="1">
      <formula>WEEKDAY($A147)=1</formula>
    </cfRule>
    <cfRule type="expression" dxfId="81360" priority="9935" stopIfTrue="1">
      <formula>WEEKDAY($A147)=2</formula>
    </cfRule>
    <cfRule type="expression" dxfId="81359" priority="9936" stopIfTrue="1">
      <formula>WEEKDAY($A147)=3</formula>
    </cfRule>
    <cfRule type="expression" dxfId="81358" priority="9937" stopIfTrue="1">
      <formula>WEEKDAY($A147)=4</formula>
    </cfRule>
    <cfRule type="expression" dxfId="81357" priority="9938" stopIfTrue="1">
      <formula>WEEKDAY($A147)=5</formula>
    </cfRule>
    <cfRule type="expression" dxfId="81356" priority="9939" stopIfTrue="1">
      <formula>WEEKDAY($A147)=6</formula>
    </cfRule>
    <cfRule type="expression" dxfId="81355" priority="9940" stopIfTrue="1">
      <formula>WEEKDAY($A147)=7</formula>
    </cfRule>
  </conditionalFormatting>
  <conditionalFormatting sqref="I147">
    <cfRule type="expression" dxfId="81354" priority="9927" stopIfTrue="1">
      <formula>WEEKDAY($A147)=1</formula>
    </cfRule>
    <cfRule type="expression" dxfId="81353" priority="9928" stopIfTrue="1">
      <formula>WEEKDAY($A147)=2</formula>
    </cfRule>
    <cfRule type="expression" dxfId="81352" priority="9929" stopIfTrue="1">
      <formula>WEEKDAY($A147)=3</formula>
    </cfRule>
    <cfRule type="expression" dxfId="81351" priority="9930" stopIfTrue="1">
      <formula>WEEKDAY($A147)=4</formula>
    </cfRule>
    <cfRule type="expression" dxfId="81350" priority="9931" stopIfTrue="1">
      <formula>WEEKDAY($A147)=5</formula>
    </cfRule>
    <cfRule type="expression" dxfId="81349" priority="9932" stopIfTrue="1">
      <formula>WEEKDAY($A147)=6</formula>
    </cfRule>
    <cfRule type="expression" dxfId="81348" priority="9933" stopIfTrue="1">
      <formula>WEEKDAY($A147)=7</formula>
    </cfRule>
  </conditionalFormatting>
  <conditionalFormatting sqref="I147">
    <cfRule type="expression" dxfId="81347" priority="9920" stopIfTrue="1">
      <formula>WEEKDAY($A147)=1</formula>
    </cfRule>
    <cfRule type="expression" dxfId="81346" priority="9921" stopIfTrue="1">
      <formula>WEEKDAY($A147)=2</formula>
    </cfRule>
    <cfRule type="expression" dxfId="81345" priority="9922" stopIfTrue="1">
      <formula>WEEKDAY($A147)=3</formula>
    </cfRule>
    <cfRule type="expression" dxfId="81344" priority="9923" stopIfTrue="1">
      <formula>WEEKDAY($A147)=4</formula>
    </cfRule>
    <cfRule type="expression" dxfId="81343" priority="9924" stopIfTrue="1">
      <formula>WEEKDAY($A147)=5</formula>
    </cfRule>
    <cfRule type="expression" dxfId="81342" priority="9925" stopIfTrue="1">
      <formula>WEEKDAY($A147)=6</formula>
    </cfRule>
    <cfRule type="expression" dxfId="81341" priority="9926" stopIfTrue="1">
      <formula>WEEKDAY($A147)=7</formula>
    </cfRule>
  </conditionalFormatting>
  <conditionalFormatting sqref="I147">
    <cfRule type="expression" dxfId="81340" priority="9913" stopIfTrue="1">
      <formula>WEEKDAY($A147)=1</formula>
    </cfRule>
    <cfRule type="expression" dxfId="81339" priority="9914" stopIfTrue="1">
      <formula>WEEKDAY($A147)=2</formula>
    </cfRule>
    <cfRule type="expression" dxfId="81338" priority="9915" stopIfTrue="1">
      <formula>WEEKDAY($A147)=3</formula>
    </cfRule>
    <cfRule type="expression" dxfId="81337" priority="9916" stopIfTrue="1">
      <formula>WEEKDAY($A147)=4</formula>
    </cfRule>
    <cfRule type="expression" dxfId="81336" priority="9917" stopIfTrue="1">
      <formula>WEEKDAY($A147)=5</formula>
    </cfRule>
    <cfRule type="expression" dxfId="81335" priority="9918" stopIfTrue="1">
      <formula>WEEKDAY($A147)=6</formula>
    </cfRule>
    <cfRule type="expression" dxfId="81334" priority="9919" stopIfTrue="1">
      <formula>WEEKDAY($A147)=7</formula>
    </cfRule>
  </conditionalFormatting>
  <conditionalFormatting sqref="I147">
    <cfRule type="expression" dxfId="81333" priority="9906" stopIfTrue="1">
      <formula>WEEKDAY($A147)=1</formula>
    </cfRule>
    <cfRule type="expression" dxfId="81332" priority="9907" stopIfTrue="1">
      <formula>WEEKDAY($A147)=2</formula>
    </cfRule>
    <cfRule type="expression" dxfId="81331" priority="9908" stopIfTrue="1">
      <formula>WEEKDAY($A147)=3</formula>
    </cfRule>
    <cfRule type="expression" dxfId="81330" priority="9909" stopIfTrue="1">
      <formula>WEEKDAY($A147)=4</formula>
    </cfRule>
    <cfRule type="expression" dxfId="81329" priority="9910" stopIfTrue="1">
      <formula>WEEKDAY($A147)=5</formula>
    </cfRule>
    <cfRule type="expression" dxfId="81328" priority="9911" stopIfTrue="1">
      <formula>WEEKDAY($A147)=6</formula>
    </cfRule>
    <cfRule type="expression" dxfId="81327" priority="9912" stopIfTrue="1">
      <formula>WEEKDAY($A147)=7</formula>
    </cfRule>
  </conditionalFormatting>
  <conditionalFormatting sqref="I147">
    <cfRule type="expression" dxfId="81326" priority="9899" stopIfTrue="1">
      <formula>WEEKDAY($A147)=1</formula>
    </cfRule>
    <cfRule type="expression" dxfId="81325" priority="9900" stopIfTrue="1">
      <formula>WEEKDAY($A147)=2</formula>
    </cfRule>
    <cfRule type="expression" dxfId="81324" priority="9901" stopIfTrue="1">
      <formula>WEEKDAY($A147)=3</formula>
    </cfRule>
    <cfRule type="expression" dxfId="81323" priority="9902" stopIfTrue="1">
      <formula>WEEKDAY($A147)=4</formula>
    </cfRule>
    <cfRule type="expression" dxfId="81322" priority="9903" stopIfTrue="1">
      <formula>WEEKDAY($A147)=5</formula>
    </cfRule>
    <cfRule type="expression" dxfId="81321" priority="9904" stopIfTrue="1">
      <formula>WEEKDAY($A147)=6</formula>
    </cfRule>
    <cfRule type="expression" dxfId="81320" priority="9905" stopIfTrue="1">
      <formula>WEEKDAY($A147)=7</formula>
    </cfRule>
  </conditionalFormatting>
  <conditionalFormatting sqref="I147">
    <cfRule type="expression" dxfId="81319" priority="9892" stopIfTrue="1">
      <formula>WEEKDAY($A147)=1</formula>
    </cfRule>
    <cfRule type="expression" dxfId="81318" priority="9893" stopIfTrue="1">
      <formula>WEEKDAY($A147)=2</formula>
    </cfRule>
    <cfRule type="expression" dxfId="81317" priority="9894" stopIfTrue="1">
      <formula>WEEKDAY($A147)=3</formula>
    </cfRule>
    <cfRule type="expression" dxfId="81316" priority="9895" stopIfTrue="1">
      <formula>WEEKDAY($A147)=4</formula>
    </cfRule>
    <cfRule type="expression" dxfId="81315" priority="9896" stopIfTrue="1">
      <formula>WEEKDAY($A147)=5</formula>
    </cfRule>
    <cfRule type="expression" dxfId="81314" priority="9897" stopIfTrue="1">
      <formula>WEEKDAY($A147)=6</formula>
    </cfRule>
    <cfRule type="expression" dxfId="81313" priority="9898" stopIfTrue="1">
      <formula>WEEKDAY($A147)=7</formula>
    </cfRule>
  </conditionalFormatting>
  <conditionalFormatting sqref="I147">
    <cfRule type="expression" dxfId="81312" priority="9885" stopIfTrue="1">
      <formula>WEEKDAY($A147)=1</formula>
    </cfRule>
    <cfRule type="expression" dxfId="81311" priority="9886" stopIfTrue="1">
      <formula>WEEKDAY($A147)=2</formula>
    </cfRule>
    <cfRule type="expression" dxfId="81310" priority="9887" stopIfTrue="1">
      <formula>WEEKDAY($A147)=3</formula>
    </cfRule>
    <cfRule type="expression" dxfId="81309" priority="9888" stopIfTrue="1">
      <formula>WEEKDAY($A147)=4</formula>
    </cfRule>
    <cfRule type="expression" dxfId="81308" priority="9889" stopIfTrue="1">
      <formula>WEEKDAY($A147)=5</formula>
    </cfRule>
    <cfRule type="expression" dxfId="81307" priority="9890" stopIfTrue="1">
      <formula>WEEKDAY($A147)=6</formula>
    </cfRule>
    <cfRule type="expression" dxfId="81306" priority="9891" stopIfTrue="1">
      <formula>WEEKDAY($A147)=7</formula>
    </cfRule>
  </conditionalFormatting>
  <conditionalFormatting sqref="I147">
    <cfRule type="expression" dxfId="81305" priority="9878" stopIfTrue="1">
      <formula>WEEKDAY($A147)=1</formula>
    </cfRule>
    <cfRule type="expression" dxfId="81304" priority="9879" stopIfTrue="1">
      <formula>WEEKDAY($A147)=2</formula>
    </cfRule>
    <cfRule type="expression" dxfId="81303" priority="9880" stopIfTrue="1">
      <formula>WEEKDAY($A147)=3</formula>
    </cfRule>
    <cfRule type="expression" dxfId="81302" priority="9881" stopIfTrue="1">
      <formula>WEEKDAY($A147)=4</formula>
    </cfRule>
    <cfRule type="expression" dxfId="81301" priority="9882" stopIfTrue="1">
      <formula>WEEKDAY($A147)=5</formula>
    </cfRule>
    <cfRule type="expression" dxfId="81300" priority="9883" stopIfTrue="1">
      <formula>WEEKDAY($A147)=6</formula>
    </cfRule>
    <cfRule type="expression" dxfId="81299" priority="9884" stopIfTrue="1">
      <formula>WEEKDAY($A147)=7</formula>
    </cfRule>
  </conditionalFormatting>
  <conditionalFormatting sqref="I147">
    <cfRule type="expression" dxfId="81298" priority="9871" stopIfTrue="1">
      <formula>WEEKDAY($A147)=1</formula>
    </cfRule>
    <cfRule type="expression" dxfId="81297" priority="9872" stopIfTrue="1">
      <formula>WEEKDAY($A147)=2</formula>
    </cfRule>
    <cfRule type="expression" dxfId="81296" priority="9873" stopIfTrue="1">
      <formula>WEEKDAY($A147)=3</formula>
    </cfRule>
    <cfRule type="expression" dxfId="81295" priority="9874" stopIfTrue="1">
      <formula>WEEKDAY($A147)=4</formula>
    </cfRule>
    <cfRule type="expression" dxfId="81294" priority="9875" stopIfTrue="1">
      <formula>WEEKDAY($A147)=5</formula>
    </cfRule>
    <cfRule type="expression" dxfId="81293" priority="9876" stopIfTrue="1">
      <formula>WEEKDAY($A147)=6</formula>
    </cfRule>
    <cfRule type="expression" dxfId="81292" priority="9877" stopIfTrue="1">
      <formula>WEEKDAY($A147)=7</formula>
    </cfRule>
  </conditionalFormatting>
  <conditionalFormatting sqref="I147">
    <cfRule type="expression" dxfId="81291" priority="9864" stopIfTrue="1">
      <formula>WEEKDAY($A147)=1</formula>
    </cfRule>
    <cfRule type="expression" dxfId="81290" priority="9865" stopIfTrue="1">
      <formula>WEEKDAY($A147)=2</formula>
    </cfRule>
    <cfRule type="expression" dxfId="81289" priority="9866" stopIfTrue="1">
      <formula>WEEKDAY($A147)=3</formula>
    </cfRule>
    <cfRule type="expression" dxfId="81288" priority="9867" stopIfTrue="1">
      <formula>WEEKDAY($A147)=4</formula>
    </cfRule>
    <cfRule type="expression" dxfId="81287" priority="9868" stopIfTrue="1">
      <formula>WEEKDAY($A147)=5</formula>
    </cfRule>
    <cfRule type="expression" dxfId="81286" priority="9869" stopIfTrue="1">
      <formula>WEEKDAY($A147)=6</formula>
    </cfRule>
    <cfRule type="expression" dxfId="81285" priority="9870" stopIfTrue="1">
      <formula>WEEKDAY($A147)=7</formula>
    </cfRule>
  </conditionalFormatting>
  <conditionalFormatting sqref="I147">
    <cfRule type="expression" dxfId="81284" priority="9857" stopIfTrue="1">
      <formula>WEEKDAY($A147)=1</formula>
    </cfRule>
    <cfRule type="expression" dxfId="81283" priority="9858" stopIfTrue="1">
      <formula>WEEKDAY($A147)=2</formula>
    </cfRule>
    <cfRule type="expression" dxfId="81282" priority="9859" stopIfTrue="1">
      <formula>WEEKDAY($A147)=3</formula>
    </cfRule>
    <cfRule type="expression" dxfId="81281" priority="9860" stopIfTrue="1">
      <formula>WEEKDAY($A147)=4</formula>
    </cfRule>
    <cfRule type="expression" dxfId="81280" priority="9861" stopIfTrue="1">
      <formula>WEEKDAY($A147)=5</formula>
    </cfRule>
    <cfRule type="expression" dxfId="81279" priority="9862" stopIfTrue="1">
      <formula>WEEKDAY($A147)=6</formula>
    </cfRule>
    <cfRule type="expression" dxfId="81278" priority="9863" stopIfTrue="1">
      <formula>WEEKDAY($A147)=7</formula>
    </cfRule>
  </conditionalFormatting>
  <conditionalFormatting sqref="I147">
    <cfRule type="expression" dxfId="81277" priority="9850" stopIfTrue="1">
      <formula>WEEKDAY($A147)=1</formula>
    </cfRule>
    <cfRule type="expression" dxfId="81276" priority="9851" stopIfTrue="1">
      <formula>WEEKDAY($A147)=2</formula>
    </cfRule>
    <cfRule type="expression" dxfId="81275" priority="9852" stopIfTrue="1">
      <formula>WEEKDAY($A147)=3</formula>
    </cfRule>
    <cfRule type="expression" dxfId="81274" priority="9853" stopIfTrue="1">
      <formula>WEEKDAY($A147)=4</formula>
    </cfRule>
    <cfRule type="expression" dxfId="81273" priority="9854" stopIfTrue="1">
      <formula>WEEKDAY($A147)=5</formula>
    </cfRule>
    <cfRule type="expression" dxfId="81272" priority="9855" stopIfTrue="1">
      <formula>WEEKDAY($A147)=6</formula>
    </cfRule>
    <cfRule type="expression" dxfId="81271" priority="9856" stopIfTrue="1">
      <formula>WEEKDAY($A147)=7</formula>
    </cfRule>
  </conditionalFormatting>
  <conditionalFormatting sqref="I147">
    <cfRule type="expression" dxfId="81270" priority="9843" stopIfTrue="1">
      <formula>WEEKDAY($A147)=1</formula>
    </cfRule>
    <cfRule type="expression" dxfId="81269" priority="9844" stopIfTrue="1">
      <formula>WEEKDAY($A147)=2</formula>
    </cfRule>
    <cfRule type="expression" dxfId="81268" priority="9845" stopIfTrue="1">
      <formula>WEEKDAY($A147)=3</formula>
    </cfRule>
    <cfRule type="expression" dxfId="81267" priority="9846" stopIfTrue="1">
      <formula>WEEKDAY($A147)=4</formula>
    </cfRule>
    <cfRule type="expression" dxfId="81266" priority="9847" stopIfTrue="1">
      <formula>WEEKDAY($A147)=5</formula>
    </cfRule>
    <cfRule type="expression" dxfId="81265" priority="9848" stopIfTrue="1">
      <formula>WEEKDAY($A147)=6</formula>
    </cfRule>
    <cfRule type="expression" dxfId="81264" priority="9849" stopIfTrue="1">
      <formula>WEEKDAY($A147)=7</formula>
    </cfRule>
  </conditionalFormatting>
  <conditionalFormatting sqref="I147">
    <cfRule type="expression" dxfId="81263" priority="9836" stopIfTrue="1">
      <formula>WEEKDAY($A147)=1</formula>
    </cfRule>
    <cfRule type="expression" dxfId="81262" priority="9837" stopIfTrue="1">
      <formula>WEEKDAY($A147)=2</formula>
    </cfRule>
    <cfRule type="expression" dxfId="81261" priority="9838" stopIfTrue="1">
      <formula>WEEKDAY($A147)=3</formula>
    </cfRule>
    <cfRule type="expression" dxfId="81260" priority="9839" stopIfTrue="1">
      <formula>WEEKDAY($A147)=4</formula>
    </cfRule>
    <cfRule type="expression" dxfId="81259" priority="9840" stopIfTrue="1">
      <formula>WEEKDAY($A147)=5</formula>
    </cfRule>
    <cfRule type="expression" dxfId="81258" priority="9841" stopIfTrue="1">
      <formula>WEEKDAY($A147)=6</formula>
    </cfRule>
    <cfRule type="expression" dxfId="81257" priority="9842" stopIfTrue="1">
      <formula>WEEKDAY($A147)=7</formula>
    </cfRule>
  </conditionalFormatting>
  <conditionalFormatting sqref="I147">
    <cfRule type="expression" dxfId="81256" priority="9829" stopIfTrue="1">
      <formula>WEEKDAY($A147)=1</formula>
    </cfRule>
    <cfRule type="expression" dxfId="81255" priority="9830" stopIfTrue="1">
      <formula>WEEKDAY($A147)=2</formula>
    </cfRule>
    <cfRule type="expression" dxfId="81254" priority="9831" stopIfTrue="1">
      <formula>WEEKDAY($A147)=3</formula>
    </cfRule>
    <cfRule type="expression" dxfId="81253" priority="9832" stopIfTrue="1">
      <formula>WEEKDAY($A147)=4</formula>
    </cfRule>
    <cfRule type="expression" dxfId="81252" priority="9833" stopIfTrue="1">
      <formula>WEEKDAY($A147)=5</formula>
    </cfRule>
    <cfRule type="expression" dxfId="81251" priority="9834" stopIfTrue="1">
      <formula>WEEKDAY($A147)=6</formula>
    </cfRule>
    <cfRule type="expression" dxfId="81250" priority="9835" stopIfTrue="1">
      <formula>WEEKDAY($A147)=7</formula>
    </cfRule>
  </conditionalFormatting>
  <conditionalFormatting sqref="I147">
    <cfRule type="expression" dxfId="81249" priority="9822" stopIfTrue="1">
      <formula>WEEKDAY($A147)=1</formula>
    </cfRule>
    <cfRule type="expression" dxfId="81248" priority="9823" stopIfTrue="1">
      <formula>WEEKDAY($A147)=2</formula>
    </cfRule>
    <cfRule type="expression" dxfId="81247" priority="9824" stopIfTrue="1">
      <formula>WEEKDAY($A147)=3</formula>
    </cfRule>
    <cfRule type="expression" dxfId="81246" priority="9825" stopIfTrue="1">
      <formula>WEEKDAY($A147)=4</formula>
    </cfRule>
    <cfRule type="expression" dxfId="81245" priority="9826" stopIfTrue="1">
      <formula>WEEKDAY($A147)=5</formula>
    </cfRule>
    <cfRule type="expression" dxfId="81244" priority="9827" stopIfTrue="1">
      <formula>WEEKDAY($A147)=6</formula>
    </cfRule>
    <cfRule type="expression" dxfId="81243" priority="9828" stopIfTrue="1">
      <formula>WEEKDAY($A147)=7</formula>
    </cfRule>
  </conditionalFormatting>
  <conditionalFormatting sqref="I147">
    <cfRule type="expression" dxfId="81242" priority="9815" stopIfTrue="1">
      <formula>WEEKDAY($A147)=1</formula>
    </cfRule>
    <cfRule type="expression" dxfId="81241" priority="9816" stopIfTrue="1">
      <formula>WEEKDAY($A147)=2</formula>
    </cfRule>
    <cfRule type="expression" dxfId="81240" priority="9817" stopIfTrue="1">
      <formula>WEEKDAY($A147)=3</formula>
    </cfRule>
    <cfRule type="expression" dxfId="81239" priority="9818" stopIfTrue="1">
      <formula>WEEKDAY($A147)=4</formula>
    </cfRule>
    <cfRule type="expression" dxfId="81238" priority="9819" stopIfTrue="1">
      <formula>WEEKDAY($A147)=5</formula>
    </cfRule>
    <cfRule type="expression" dxfId="81237" priority="9820" stopIfTrue="1">
      <formula>WEEKDAY($A147)=6</formula>
    </cfRule>
    <cfRule type="expression" dxfId="81236" priority="9821" stopIfTrue="1">
      <formula>WEEKDAY($A147)=7</formula>
    </cfRule>
  </conditionalFormatting>
  <conditionalFormatting sqref="I147">
    <cfRule type="expression" dxfId="81235" priority="9808" stopIfTrue="1">
      <formula>WEEKDAY($A147)=1</formula>
    </cfRule>
    <cfRule type="expression" dxfId="81234" priority="9809" stopIfTrue="1">
      <formula>WEEKDAY($A147)=2</formula>
    </cfRule>
    <cfRule type="expression" dxfId="81233" priority="9810" stopIfTrue="1">
      <formula>WEEKDAY($A147)=3</formula>
    </cfRule>
    <cfRule type="expression" dxfId="81232" priority="9811" stopIfTrue="1">
      <formula>WEEKDAY($A147)=4</formula>
    </cfRule>
    <cfRule type="expression" dxfId="81231" priority="9812" stopIfTrue="1">
      <formula>WEEKDAY($A147)=5</formula>
    </cfRule>
    <cfRule type="expression" dxfId="81230" priority="9813" stopIfTrue="1">
      <formula>WEEKDAY($A147)=6</formula>
    </cfRule>
    <cfRule type="expression" dxfId="81229" priority="9814" stopIfTrue="1">
      <formula>WEEKDAY($A147)=7</formula>
    </cfRule>
  </conditionalFormatting>
  <conditionalFormatting sqref="I147">
    <cfRule type="expression" dxfId="81228" priority="9801" stopIfTrue="1">
      <formula>WEEKDAY($A147)=1</formula>
    </cfRule>
    <cfRule type="expression" dxfId="81227" priority="9802" stopIfTrue="1">
      <formula>WEEKDAY($A147)=2</formula>
    </cfRule>
    <cfRule type="expression" dxfId="81226" priority="9803" stopIfTrue="1">
      <formula>WEEKDAY($A147)=3</formula>
    </cfRule>
    <cfRule type="expression" dxfId="81225" priority="9804" stopIfTrue="1">
      <formula>WEEKDAY($A147)=4</formula>
    </cfRule>
    <cfRule type="expression" dxfId="81224" priority="9805" stopIfTrue="1">
      <formula>WEEKDAY($A147)=5</formula>
    </cfRule>
    <cfRule type="expression" dxfId="81223" priority="9806" stopIfTrue="1">
      <formula>WEEKDAY($A147)=6</formula>
    </cfRule>
    <cfRule type="expression" dxfId="81222" priority="9807" stopIfTrue="1">
      <formula>WEEKDAY($A147)=7</formula>
    </cfRule>
  </conditionalFormatting>
  <conditionalFormatting sqref="I147">
    <cfRule type="expression" dxfId="81221" priority="9794" stopIfTrue="1">
      <formula>WEEKDAY($A147)=1</formula>
    </cfRule>
    <cfRule type="expression" dxfId="81220" priority="9795" stopIfTrue="1">
      <formula>WEEKDAY($A147)=2</formula>
    </cfRule>
    <cfRule type="expression" dxfId="81219" priority="9796" stopIfTrue="1">
      <formula>WEEKDAY($A147)=3</formula>
    </cfRule>
    <cfRule type="expression" dxfId="81218" priority="9797" stopIfTrue="1">
      <formula>WEEKDAY($A147)=4</formula>
    </cfRule>
    <cfRule type="expression" dxfId="81217" priority="9798" stopIfTrue="1">
      <formula>WEEKDAY($A147)=5</formula>
    </cfRule>
    <cfRule type="expression" dxfId="81216" priority="9799" stopIfTrue="1">
      <formula>WEEKDAY($A147)=6</formula>
    </cfRule>
    <cfRule type="expression" dxfId="81215" priority="9800" stopIfTrue="1">
      <formula>WEEKDAY($A147)=7</formula>
    </cfRule>
  </conditionalFormatting>
  <conditionalFormatting sqref="I147">
    <cfRule type="expression" dxfId="81214" priority="9787" stopIfTrue="1">
      <formula>WEEKDAY($A147)=1</formula>
    </cfRule>
    <cfRule type="expression" dxfId="81213" priority="9788" stopIfTrue="1">
      <formula>WEEKDAY($A147)=2</formula>
    </cfRule>
    <cfRule type="expression" dxfId="81212" priority="9789" stopIfTrue="1">
      <formula>WEEKDAY($A147)=3</formula>
    </cfRule>
    <cfRule type="expression" dxfId="81211" priority="9790" stopIfTrue="1">
      <formula>WEEKDAY($A147)=4</formula>
    </cfRule>
    <cfRule type="expression" dxfId="81210" priority="9791" stopIfTrue="1">
      <formula>WEEKDAY($A147)=5</formula>
    </cfRule>
    <cfRule type="expression" dxfId="81209" priority="9792" stopIfTrue="1">
      <formula>WEEKDAY($A147)=6</formula>
    </cfRule>
    <cfRule type="expression" dxfId="81208" priority="9793" stopIfTrue="1">
      <formula>WEEKDAY($A147)=7</formula>
    </cfRule>
  </conditionalFormatting>
  <conditionalFormatting sqref="I147">
    <cfRule type="expression" dxfId="81207" priority="9780" stopIfTrue="1">
      <formula>WEEKDAY($A147)=1</formula>
    </cfRule>
    <cfRule type="expression" dxfId="81206" priority="9781" stopIfTrue="1">
      <formula>WEEKDAY($A147)=2</formula>
    </cfRule>
    <cfRule type="expression" dxfId="81205" priority="9782" stopIfTrue="1">
      <formula>WEEKDAY($A147)=3</formula>
    </cfRule>
    <cfRule type="expression" dxfId="81204" priority="9783" stopIfTrue="1">
      <formula>WEEKDAY($A147)=4</formula>
    </cfRule>
    <cfRule type="expression" dxfId="81203" priority="9784" stopIfTrue="1">
      <formula>WEEKDAY($A147)=5</formula>
    </cfRule>
    <cfRule type="expression" dxfId="81202" priority="9785" stopIfTrue="1">
      <formula>WEEKDAY($A147)=6</formula>
    </cfRule>
    <cfRule type="expression" dxfId="81201" priority="9786" stopIfTrue="1">
      <formula>WEEKDAY($A147)=7</formula>
    </cfRule>
  </conditionalFormatting>
  <conditionalFormatting sqref="I147">
    <cfRule type="expression" dxfId="81200" priority="9773" stopIfTrue="1">
      <formula>WEEKDAY($A147)=1</formula>
    </cfRule>
    <cfRule type="expression" dxfId="81199" priority="9774" stopIfTrue="1">
      <formula>WEEKDAY($A147)=2</formula>
    </cfRule>
    <cfRule type="expression" dxfId="81198" priority="9775" stopIfTrue="1">
      <formula>WEEKDAY($A147)=3</formula>
    </cfRule>
    <cfRule type="expression" dxfId="81197" priority="9776" stopIfTrue="1">
      <formula>WEEKDAY($A147)=4</formula>
    </cfRule>
    <cfRule type="expression" dxfId="81196" priority="9777" stopIfTrue="1">
      <formula>WEEKDAY($A147)=5</formula>
    </cfRule>
    <cfRule type="expression" dxfId="81195" priority="9778" stopIfTrue="1">
      <formula>WEEKDAY($A147)=6</formula>
    </cfRule>
    <cfRule type="expression" dxfId="81194" priority="9779" stopIfTrue="1">
      <formula>WEEKDAY($A147)=7</formula>
    </cfRule>
  </conditionalFormatting>
  <conditionalFormatting sqref="I147">
    <cfRule type="expression" dxfId="81193" priority="9766" stopIfTrue="1">
      <formula>WEEKDAY($A147)=1</formula>
    </cfRule>
    <cfRule type="expression" dxfId="81192" priority="9767" stopIfTrue="1">
      <formula>WEEKDAY($A147)=2</formula>
    </cfRule>
    <cfRule type="expression" dxfId="81191" priority="9768" stopIfTrue="1">
      <formula>WEEKDAY($A147)=3</formula>
    </cfRule>
    <cfRule type="expression" dxfId="81190" priority="9769" stopIfTrue="1">
      <formula>WEEKDAY($A147)=4</formula>
    </cfRule>
    <cfRule type="expression" dxfId="81189" priority="9770" stopIfTrue="1">
      <formula>WEEKDAY($A147)=5</formula>
    </cfRule>
    <cfRule type="expression" dxfId="81188" priority="9771" stopIfTrue="1">
      <formula>WEEKDAY($A147)=6</formula>
    </cfRule>
    <cfRule type="expression" dxfId="81187" priority="9772" stopIfTrue="1">
      <formula>WEEKDAY($A147)=7</formula>
    </cfRule>
  </conditionalFormatting>
  <conditionalFormatting sqref="I147">
    <cfRule type="expression" dxfId="81186" priority="9759" stopIfTrue="1">
      <formula>WEEKDAY($A147)=1</formula>
    </cfRule>
    <cfRule type="expression" dxfId="81185" priority="9760" stopIfTrue="1">
      <formula>WEEKDAY($A147)=2</formula>
    </cfRule>
    <cfRule type="expression" dxfId="81184" priority="9761" stopIfTrue="1">
      <formula>WEEKDAY($A147)=3</formula>
    </cfRule>
    <cfRule type="expression" dxfId="81183" priority="9762" stopIfTrue="1">
      <formula>WEEKDAY($A147)=4</formula>
    </cfRule>
    <cfRule type="expression" dxfId="81182" priority="9763" stopIfTrue="1">
      <formula>WEEKDAY($A147)=5</formula>
    </cfRule>
    <cfRule type="expression" dxfId="81181" priority="9764" stopIfTrue="1">
      <formula>WEEKDAY($A147)=6</formula>
    </cfRule>
    <cfRule type="expression" dxfId="81180" priority="9765" stopIfTrue="1">
      <formula>WEEKDAY($A147)=7</formula>
    </cfRule>
  </conditionalFormatting>
  <conditionalFormatting sqref="I147">
    <cfRule type="expression" dxfId="81179" priority="9752" stopIfTrue="1">
      <formula>WEEKDAY($A147)=1</formula>
    </cfRule>
    <cfRule type="expression" dxfId="81178" priority="9753" stopIfTrue="1">
      <formula>WEEKDAY($A147)=2</formula>
    </cfRule>
    <cfRule type="expression" dxfId="81177" priority="9754" stopIfTrue="1">
      <formula>WEEKDAY($A147)=3</formula>
    </cfRule>
    <cfRule type="expression" dxfId="81176" priority="9755" stopIfTrue="1">
      <formula>WEEKDAY($A147)=4</formula>
    </cfRule>
    <cfRule type="expression" dxfId="81175" priority="9756" stopIfTrue="1">
      <formula>WEEKDAY($A147)=5</formula>
    </cfRule>
    <cfRule type="expression" dxfId="81174" priority="9757" stopIfTrue="1">
      <formula>WEEKDAY($A147)=6</formula>
    </cfRule>
    <cfRule type="expression" dxfId="81173" priority="9758" stopIfTrue="1">
      <formula>WEEKDAY($A147)=7</formula>
    </cfRule>
  </conditionalFormatting>
  <conditionalFormatting sqref="I147">
    <cfRule type="expression" dxfId="81172" priority="9745" stopIfTrue="1">
      <formula>WEEKDAY($A147)=1</formula>
    </cfRule>
    <cfRule type="expression" dxfId="81171" priority="9746" stopIfTrue="1">
      <formula>WEEKDAY($A147)=2</formula>
    </cfRule>
    <cfRule type="expression" dxfId="81170" priority="9747" stopIfTrue="1">
      <formula>WEEKDAY($A147)=3</formula>
    </cfRule>
    <cfRule type="expression" dxfId="81169" priority="9748" stopIfTrue="1">
      <formula>WEEKDAY($A147)=4</formula>
    </cfRule>
    <cfRule type="expression" dxfId="81168" priority="9749" stopIfTrue="1">
      <formula>WEEKDAY($A147)=5</formula>
    </cfRule>
    <cfRule type="expression" dxfId="81167" priority="9750" stopIfTrue="1">
      <formula>WEEKDAY($A147)=6</formula>
    </cfRule>
    <cfRule type="expression" dxfId="81166" priority="9751" stopIfTrue="1">
      <formula>WEEKDAY($A147)=7</formula>
    </cfRule>
  </conditionalFormatting>
  <conditionalFormatting sqref="I147">
    <cfRule type="expression" dxfId="81165" priority="9738" stopIfTrue="1">
      <formula>WEEKDAY($A147)=1</formula>
    </cfRule>
    <cfRule type="expression" dxfId="81164" priority="9739" stopIfTrue="1">
      <formula>WEEKDAY($A147)=2</formula>
    </cfRule>
    <cfRule type="expression" dxfId="81163" priority="9740" stopIfTrue="1">
      <formula>WEEKDAY($A147)=3</formula>
    </cfRule>
    <cfRule type="expression" dxfId="81162" priority="9741" stopIfTrue="1">
      <formula>WEEKDAY($A147)=4</formula>
    </cfRule>
    <cfRule type="expression" dxfId="81161" priority="9742" stopIfTrue="1">
      <formula>WEEKDAY($A147)=5</formula>
    </cfRule>
    <cfRule type="expression" dxfId="81160" priority="9743" stopIfTrue="1">
      <formula>WEEKDAY($A147)=6</formula>
    </cfRule>
    <cfRule type="expression" dxfId="81159" priority="9744" stopIfTrue="1">
      <formula>WEEKDAY($A147)=7</formula>
    </cfRule>
  </conditionalFormatting>
  <conditionalFormatting sqref="I147">
    <cfRule type="expression" dxfId="81158" priority="9731" stopIfTrue="1">
      <formula>WEEKDAY($A147)=1</formula>
    </cfRule>
    <cfRule type="expression" dxfId="81157" priority="9732" stopIfTrue="1">
      <formula>WEEKDAY($A147)=2</formula>
    </cfRule>
    <cfRule type="expression" dxfId="81156" priority="9733" stopIfTrue="1">
      <formula>WEEKDAY($A147)=3</formula>
    </cfRule>
    <cfRule type="expression" dxfId="81155" priority="9734" stopIfTrue="1">
      <formula>WEEKDAY($A147)=4</formula>
    </cfRule>
    <cfRule type="expression" dxfId="81154" priority="9735" stopIfTrue="1">
      <formula>WEEKDAY($A147)=5</formula>
    </cfRule>
    <cfRule type="expression" dxfId="81153" priority="9736" stopIfTrue="1">
      <formula>WEEKDAY($A147)=6</formula>
    </cfRule>
    <cfRule type="expression" dxfId="81152" priority="9737" stopIfTrue="1">
      <formula>WEEKDAY($A147)=7</formula>
    </cfRule>
  </conditionalFormatting>
  <conditionalFormatting sqref="I147">
    <cfRule type="expression" dxfId="81151" priority="9724" stopIfTrue="1">
      <formula>WEEKDAY($A147)=1</formula>
    </cfRule>
    <cfRule type="expression" dxfId="81150" priority="9725" stopIfTrue="1">
      <formula>WEEKDAY($A147)=2</formula>
    </cfRule>
    <cfRule type="expression" dxfId="81149" priority="9726" stopIfTrue="1">
      <formula>WEEKDAY($A147)=3</formula>
    </cfRule>
    <cfRule type="expression" dxfId="81148" priority="9727" stopIfTrue="1">
      <formula>WEEKDAY($A147)=4</formula>
    </cfRule>
    <cfRule type="expression" dxfId="81147" priority="9728" stopIfTrue="1">
      <formula>WEEKDAY($A147)=5</formula>
    </cfRule>
    <cfRule type="expression" dxfId="81146" priority="9729" stopIfTrue="1">
      <formula>WEEKDAY($A147)=6</formula>
    </cfRule>
    <cfRule type="expression" dxfId="81145" priority="9730" stopIfTrue="1">
      <formula>WEEKDAY($A147)=7</formula>
    </cfRule>
  </conditionalFormatting>
  <conditionalFormatting sqref="I147">
    <cfRule type="expression" dxfId="81144" priority="9717" stopIfTrue="1">
      <formula>WEEKDAY($A147)=1</formula>
    </cfRule>
    <cfRule type="expression" dxfId="81143" priority="9718" stopIfTrue="1">
      <formula>WEEKDAY($A147)=2</formula>
    </cfRule>
    <cfRule type="expression" dxfId="81142" priority="9719" stopIfTrue="1">
      <formula>WEEKDAY($A147)=3</formula>
    </cfRule>
    <cfRule type="expression" dxfId="81141" priority="9720" stopIfTrue="1">
      <formula>WEEKDAY($A147)=4</formula>
    </cfRule>
    <cfRule type="expression" dxfId="81140" priority="9721" stopIfTrue="1">
      <formula>WEEKDAY($A147)=5</formula>
    </cfRule>
    <cfRule type="expression" dxfId="81139" priority="9722" stopIfTrue="1">
      <formula>WEEKDAY($A147)=6</formula>
    </cfRule>
    <cfRule type="expression" dxfId="81138" priority="9723" stopIfTrue="1">
      <formula>WEEKDAY($A147)=7</formula>
    </cfRule>
  </conditionalFormatting>
  <conditionalFormatting sqref="I147">
    <cfRule type="expression" dxfId="81137" priority="9710" stopIfTrue="1">
      <formula>WEEKDAY($A147)=1</formula>
    </cfRule>
    <cfRule type="expression" dxfId="81136" priority="9711" stopIfTrue="1">
      <formula>WEEKDAY($A147)=2</formula>
    </cfRule>
    <cfRule type="expression" dxfId="81135" priority="9712" stopIfTrue="1">
      <formula>WEEKDAY($A147)=3</formula>
    </cfRule>
    <cfRule type="expression" dxfId="81134" priority="9713" stopIfTrue="1">
      <formula>WEEKDAY($A147)=4</formula>
    </cfRule>
    <cfRule type="expression" dxfId="81133" priority="9714" stopIfTrue="1">
      <formula>WEEKDAY($A147)=5</formula>
    </cfRule>
    <cfRule type="expression" dxfId="81132" priority="9715" stopIfTrue="1">
      <formula>WEEKDAY($A147)=6</formula>
    </cfRule>
    <cfRule type="expression" dxfId="81131" priority="9716" stopIfTrue="1">
      <formula>WEEKDAY($A147)=7</formula>
    </cfRule>
  </conditionalFormatting>
  <conditionalFormatting sqref="I147">
    <cfRule type="expression" dxfId="81130" priority="9703" stopIfTrue="1">
      <formula>WEEKDAY($A147)=1</formula>
    </cfRule>
    <cfRule type="expression" dxfId="81129" priority="9704" stopIfTrue="1">
      <formula>WEEKDAY($A147)=2</formula>
    </cfRule>
    <cfRule type="expression" dxfId="81128" priority="9705" stopIfTrue="1">
      <formula>WEEKDAY($A147)=3</formula>
    </cfRule>
    <cfRule type="expression" dxfId="81127" priority="9706" stopIfTrue="1">
      <formula>WEEKDAY($A147)=4</formula>
    </cfRule>
    <cfRule type="expression" dxfId="81126" priority="9707" stopIfTrue="1">
      <formula>WEEKDAY($A147)=5</formula>
    </cfRule>
    <cfRule type="expression" dxfId="81125" priority="9708" stopIfTrue="1">
      <formula>WEEKDAY($A147)=6</formula>
    </cfRule>
    <cfRule type="expression" dxfId="81124" priority="9709" stopIfTrue="1">
      <formula>WEEKDAY($A147)=7</formula>
    </cfRule>
  </conditionalFormatting>
  <conditionalFormatting sqref="I147">
    <cfRule type="expression" dxfId="81123" priority="9696" stopIfTrue="1">
      <formula>WEEKDAY($A147)=1</formula>
    </cfRule>
    <cfRule type="expression" dxfId="81122" priority="9697" stopIfTrue="1">
      <formula>WEEKDAY($A147)=2</formula>
    </cfRule>
    <cfRule type="expression" dxfId="81121" priority="9698" stopIfTrue="1">
      <formula>WEEKDAY($A147)=3</formula>
    </cfRule>
    <cfRule type="expression" dxfId="81120" priority="9699" stopIfTrue="1">
      <formula>WEEKDAY($A147)=4</formula>
    </cfRule>
    <cfRule type="expression" dxfId="81119" priority="9700" stopIfTrue="1">
      <formula>WEEKDAY($A147)=5</formula>
    </cfRule>
    <cfRule type="expression" dxfId="81118" priority="9701" stopIfTrue="1">
      <formula>WEEKDAY($A147)=6</formula>
    </cfRule>
    <cfRule type="expression" dxfId="81117" priority="9702" stopIfTrue="1">
      <formula>WEEKDAY($A147)=7</formula>
    </cfRule>
  </conditionalFormatting>
  <conditionalFormatting sqref="I147">
    <cfRule type="expression" dxfId="81116" priority="9689" stopIfTrue="1">
      <formula>WEEKDAY($A147)=1</formula>
    </cfRule>
    <cfRule type="expression" dxfId="81115" priority="9690" stopIfTrue="1">
      <formula>WEEKDAY($A147)=2</formula>
    </cfRule>
    <cfRule type="expression" dxfId="81114" priority="9691" stopIfTrue="1">
      <formula>WEEKDAY($A147)=3</formula>
    </cfRule>
    <cfRule type="expression" dxfId="81113" priority="9692" stopIfTrue="1">
      <formula>WEEKDAY($A147)=4</formula>
    </cfRule>
    <cfRule type="expression" dxfId="81112" priority="9693" stopIfTrue="1">
      <formula>WEEKDAY($A147)=5</formula>
    </cfRule>
    <cfRule type="expression" dxfId="81111" priority="9694" stopIfTrue="1">
      <formula>WEEKDAY($A147)=6</formula>
    </cfRule>
    <cfRule type="expression" dxfId="81110" priority="9695" stopIfTrue="1">
      <formula>WEEKDAY($A147)=7</formula>
    </cfRule>
  </conditionalFormatting>
  <conditionalFormatting sqref="I147">
    <cfRule type="expression" dxfId="81109" priority="9682" stopIfTrue="1">
      <formula>WEEKDAY($A147)=1</formula>
    </cfRule>
    <cfRule type="expression" dxfId="81108" priority="9683" stopIfTrue="1">
      <formula>WEEKDAY($A147)=2</formula>
    </cfRule>
    <cfRule type="expression" dxfId="81107" priority="9684" stopIfTrue="1">
      <formula>WEEKDAY($A147)=3</formula>
    </cfRule>
    <cfRule type="expression" dxfId="81106" priority="9685" stopIfTrue="1">
      <formula>WEEKDAY($A147)=4</formula>
    </cfRule>
    <cfRule type="expression" dxfId="81105" priority="9686" stopIfTrue="1">
      <formula>WEEKDAY($A147)=5</formula>
    </cfRule>
    <cfRule type="expression" dxfId="81104" priority="9687" stopIfTrue="1">
      <formula>WEEKDAY($A147)=6</formula>
    </cfRule>
    <cfRule type="expression" dxfId="81103" priority="9688" stopIfTrue="1">
      <formula>WEEKDAY($A147)=7</formula>
    </cfRule>
  </conditionalFormatting>
  <conditionalFormatting sqref="I147">
    <cfRule type="expression" dxfId="81102" priority="9675" stopIfTrue="1">
      <formula>WEEKDAY($A147)=1</formula>
    </cfRule>
    <cfRule type="expression" dxfId="81101" priority="9676" stopIfTrue="1">
      <formula>WEEKDAY($A147)=2</formula>
    </cfRule>
    <cfRule type="expression" dxfId="81100" priority="9677" stopIfTrue="1">
      <formula>WEEKDAY($A147)=3</formula>
    </cfRule>
    <cfRule type="expression" dxfId="81099" priority="9678" stopIfTrue="1">
      <formula>WEEKDAY($A147)=4</formula>
    </cfRule>
    <cfRule type="expression" dxfId="81098" priority="9679" stopIfTrue="1">
      <formula>WEEKDAY($A147)=5</formula>
    </cfRule>
    <cfRule type="expression" dxfId="81097" priority="9680" stopIfTrue="1">
      <formula>WEEKDAY($A147)=6</formula>
    </cfRule>
    <cfRule type="expression" dxfId="81096" priority="9681" stopIfTrue="1">
      <formula>WEEKDAY($A147)=7</formula>
    </cfRule>
  </conditionalFormatting>
  <conditionalFormatting sqref="I147">
    <cfRule type="expression" dxfId="81095" priority="9668" stopIfTrue="1">
      <formula>WEEKDAY($A147)=1</formula>
    </cfRule>
    <cfRule type="expression" dxfId="81094" priority="9669" stopIfTrue="1">
      <formula>WEEKDAY($A147)=2</formula>
    </cfRule>
    <cfRule type="expression" dxfId="81093" priority="9670" stopIfTrue="1">
      <formula>WEEKDAY($A147)=3</formula>
    </cfRule>
    <cfRule type="expression" dxfId="81092" priority="9671" stopIfTrue="1">
      <formula>WEEKDAY($A147)=4</formula>
    </cfRule>
    <cfRule type="expression" dxfId="81091" priority="9672" stopIfTrue="1">
      <formula>WEEKDAY($A147)=5</formula>
    </cfRule>
    <cfRule type="expression" dxfId="81090" priority="9673" stopIfTrue="1">
      <formula>WEEKDAY($A147)=6</formula>
    </cfRule>
    <cfRule type="expression" dxfId="81089" priority="9674" stopIfTrue="1">
      <formula>WEEKDAY($A147)=7</formula>
    </cfRule>
  </conditionalFormatting>
  <conditionalFormatting sqref="I147">
    <cfRule type="expression" dxfId="81088" priority="9661" stopIfTrue="1">
      <formula>WEEKDAY($A147)=1</formula>
    </cfRule>
    <cfRule type="expression" dxfId="81087" priority="9662" stopIfTrue="1">
      <formula>WEEKDAY($A147)=2</formula>
    </cfRule>
    <cfRule type="expression" dxfId="81086" priority="9663" stopIfTrue="1">
      <formula>WEEKDAY($A147)=3</formula>
    </cfRule>
    <cfRule type="expression" dxfId="81085" priority="9664" stopIfTrue="1">
      <formula>WEEKDAY($A147)=4</formula>
    </cfRule>
    <cfRule type="expression" dxfId="81084" priority="9665" stopIfTrue="1">
      <formula>WEEKDAY($A147)=5</formula>
    </cfRule>
    <cfRule type="expression" dxfId="81083" priority="9666" stopIfTrue="1">
      <formula>WEEKDAY($A147)=6</formula>
    </cfRule>
    <cfRule type="expression" dxfId="81082" priority="9667" stopIfTrue="1">
      <formula>WEEKDAY($A147)=7</formula>
    </cfRule>
  </conditionalFormatting>
  <conditionalFormatting sqref="I147">
    <cfRule type="expression" dxfId="81081" priority="9654" stopIfTrue="1">
      <formula>WEEKDAY($A147)=1</formula>
    </cfRule>
    <cfRule type="expression" dxfId="81080" priority="9655" stopIfTrue="1">
      <formula>WEEKDAY($A147)=2</formula>
    </cfRule>
    <cfRule type="expression" dxfId="81079" priority="9656" stopIfTrue="1">
      <formula>WEEKDAY($A147)=3</formula>
    </cfRule>
    <cfRule type="expression" dxfId="81078" priority="9657" stopIfTrue="1">
      <formula>WEEKDAY($A147)=4</formula>
    </cfRule>
    <cfRule type="expression" dxfId="81077" priority="9658" stopIfTrue="1">
      <formula>WEEKDAY($A147)=5</formula>
    </cfRule>
    <cfRule type="expression" dxfId="81076" priority="9659" stopIfTrue="1">
      <formula>WEEKDAY($A147)=6</formula>
    </cfRule>
    <cfRule type="expression" dxfId="81075" priority="9660" stopIfTrue="1">
      <formula>WEEKDAY($A147)=7</formula>
    </cfRule>
  </conditionalFormatting>
  <conditionalFormatting sqref="I147">
    <cfRule type="expression" dxfId="81074" priority="9647" stopIfTrue="1">
      <formula>WEEKDAY($A147)=1</formula>
    </cfRule>
    <cfRule type="expression" dxfId="81073" priority="9648" stopIfTrue="1">
      <formula>WEEKDAY($A147)=2</formula>
    </cfRule>
    <cfRule type="expression" dxfId="81072" priority="9649" stopIfTrue="1">
      <formula>WEEKDAY($A147)=3</formula>
    </cfRule>
    <cfRule type="expression" dxfId="81071" priority="9650" stopIfTrue="1">
      <formula>WEEKDAY($A147)=4</formula>
    </cfRule>
    <cfRule type="expression" dxfId="81070" priority="9651" stopIfTrue="1">
      <formula>WEEKDAY($A147)=5</formula>
    </cfRule>
    <cfRule type="expression" dxfId="81069" priority="9652" stopIfTrue="1">
      <formula>WEEKDAY($A147)=6</formula>
    </cfRule>
    <cfRule type="expression" dxfId="81068" priority="9653" stopIfTrue="1">
      <formula>WEEKDAY($A147)=7</formula>
    </cfRule>
  </conditionalFormatting>
  <conditionalFormatting sqref="A147">
    <cfRule type="expression" dxfId="81067" priority="9640" stopIfTrue="1">
      <formula>WEEKDAY($A147)=1</formula>
    </cfRule>
    <cfRule type="expression" dxfId="81066" priority="9641" stopIfTrue="1">
      <formula>WEEKDAY($A147)=2</formula>
    </cfRule>
    <cfRule type="expression" dxfId="81065" priority="9642" stopIfTrue="1">
      <formula>WEEKDAY($A147)=3</formula>
    </cfRule>
    <cfRule type="expression" dxfId="81064" priority="9643" stopIfTrue="1">
      <formula>WEEKDAY($A147)=4</formula>
    </cfRule>
    <cfRule type="expression" dxfId="81063" priority="9644" stopIfTrue="1">
      <formula>WEEKDAY($A147)=5</formula>
    </cfRule>
    <cfRule type="expression" dxfId="81062" priority="9645" stopIfTrue="1">
      <formula>WEEKDAY($A147)=6</formula>
    </cfRule>
    <cfRule type="expression" dxfId="81061" priority="9646" stopIfTrue="1">
      <formula>WEEKDAY($A147)=7</formula>
    </cfRule>
  </conditionalFormatting>
  <conditionalFormatting sqref="I147">
    <cfRule type="expression" dxfId="81060" priority="9633" stopIfTrue="1">
      <formula>WEEKDAY($A147)=1</formula>
    </cfRule>
    <cfRule type="expression" dxfId="81059" priority="9634" stopIfTrue="1">
      <formula>WEEKDAY($A147)=2</formula>
    </cfRule>
    <cfRule type="expression" dxfId="81058" priority="9635" stopIfTrue="1">
      <formula>WEEKDAY($A147)=3</formula>
    </cfRule>
    <cfRule type="expression" dxfId="81057" priority="9636" stopIfTrue="1">
      <formula>WEEKDAY($A147)=4</formula>
    </cfRule>
    <cfRule type="expression" dxfId="81056" priority="9637" stopIfTrue="1">
      <formula>WEEKDAY($A147)=5</formula>
    </cfRule>
    <cfRule type="expression" dxfId="81055" priority="9638" stopIfTrue="1">
      <formula>WEEKDAY($A147)=6</formula>
    </cfRule>
    <cfRule type="expression" dxfId="81054" priority="9639" stopIfTrue="1">
      <formula>WEEKDAY($A147)=7</formula>
    </cfRule>
  </conditionalFormatting>
  <conditionalFormatting sqref="I147">
    <cfRule type="expression" dxfId="81053" priority="9626" stopIfTrue="1">
      <formula>WEEKDAY($A147)=1</formula>
    </cfRule>
    <cfRule type="expression" dxfId="81052" priority="9627" stopIfTrue="1">
      <formula>WEEKDAY($A147)=2</formula>
    </cfRule>
    <cfRule type="expression" dxfId="81051" priority="9628" stopIfTrue="1">
      <formula>WEEKDAY($A147)=3</formula>
    </cfRule>
    <cfRule type="expression" dxfId="81050" priority="9629" stopIfTrue="1">
      <formula>WEEKDAY($A147)=4</formula>
    </cfRule>
    <cfRule type="expression" dxfId="81049" priority="9630" stopIfTrue="1">
      <formula>WEEKDAY($A147)=5</formula>
    </cfRule>
    <cfRule type="expression" dxfId="81048" priority="9631" stopIfTrue="1">
      <formula>WEEKDAY($A147)=6</formula>
    </cfRule>
    <cfRule type="expression" dxfId="81047" priority="9632" stopIfTrue="1">
      <formula>WEEKDAY($A147)=7</formula>
    </cfRule>
  </conditionalFormatting>
  <conditionalFormatting sqref="I147">
    <cfRule type="expression" dxfId="81046" priority="9619" stopIfTrue="1">
      <formula>WEEKDAY($A147)=1</formula>
    </cfRule>
    <cfRule type="expression" dxfId="81045" priority="9620" stopIfTrue="1">
      <formula>WEEKDAY($A147)=2</formula>
    </cfRule>
    <cfRule type="expression" dxfId="81044" priority="9621" stopIfTrue="1">
      <formula>WEEKDAY($A147)=3</formula>
    </cfRule>
    <cfRule type="expression" dxfId="81043" priority="9622" stopIfTrue="1">
      <formula>WEEKDAY($A147)=4</formula>
    </cfRule>
    <cfRule type="expression" dxfId="81042" priority="9623" stopIfTrue="1">
      <formula>WEEKDAY($A147)=5</formula>
    </cfRule>
    <cfRule type="expression" dxfId="81041" priority="9624" stopIfTrue="1">
      <formula>WEEKDAY($A147)=6</formula>
    </cfRule>
    <cfRule type="expression" dxfId="81040" priority="9625" stopIfTrue="1">
      <formula>WEEKDAY($A147)=7</formula>
    </cfRule>
  </conditionalFormatting>
  <conditionalFormatting sqref="A147">
    <cfRule type="expression" dxfId="81039" priority="9612" stopIfTrue="1">
      <formula>WEEKDAY($A147)=1</formula>
    </cfRule>
    <cfRule type="expression" dxfId="81038" priority="9613" stopIfTrue="1">
      <formula>WEEKDAY($A147)=2</formula>
    </cfRule>
    <cfRule type="expression" dxfId="81037" priority="9614" stopIfTrue="1">
      <formula>WEEKDAY($A147)=3</formula>
    </cfRule>
    <cfRule type="expression" dxfId="81036" priority="9615" stopIfTrue="1">
      <formula>WEEKDAY($A147)=4</formula>
    </cfRule>
    <cfRule type="expression" dxfId="81035" priority="9616" stopIfTrue="1">
      <formula>WEEKDAY($A147)=5</formula>
    </cfRule>
    <cfRule type="expression" dxfId="81034" priority="9617" stopIfTrue="1">
      <formula>WEEKDAY($A147)=6</formula>
    </cfRule>
    <cfRule type="expression" dxfId="81033" priority="9618" stopIfTrue="1">
      <formula>WEEKDAY($A147)=7</formula>
    </cfRule>
  </conditionalFormatting>
  <conditionalFormatting sqref="I147">
    <cfRule type="expression" dxfId="81032" priority="9605" stopIfTrue="1">
      <formula>WEEKDAY($A147)=1</formula>
    </cfRule>
    <cfRule type="expression" dxfId="81031" priority="9606" stopIfTrue="1">
      <formula>WEEKDAY($A147)=2</formula>
    </cfRule>
    <cfRule type="expression" dxfId="81030" priority="9607" stopIfTrue="1">
      <formula>WEEKDAY($A147)=3</formula>
    </cfRule>
    <cfRule type="expression" dxfId="81029" priority="9608" stopIfTrue="1">
      <formula>WEEKDAY($A147)=4</formula>
    </cfRule>
    <cfRule type="expression" dxfId="81028" priority="9609" stopIfTrue="1">
      <formula>WEEKDAY($A147)=5</formula>
    </cfRule>
    <cfRule type="expression" dxfId="81027" priority="9610" stopIfTrue="1">
      <formula>WEEKDAY($A147)=6</formula>
    </cfRule>
    <cfRule type="expression" dxfId="81026" priority="9611" stopIfTrue="1">
      <formula>WEEKDAY($A147)=7</formula>
    </cfRule>
  </conditionalFormatting>
  <conditionalFormatting sqref="I147">
    <cfRule type="expression" dxfId="81025" priority="9598" stopIfTrue="1">
      <formula>WEEKDAY($A147)=1</formula>
    </cfRule>
    <cfRule type="expression" dxfId="81024" priority="9599" stopIfTrue="1">
      <formula>WEEKDAY($A147)=2</formula>
    </cfRule>
    <cfRule type="expression" dxfId="81023" priority="9600" stopIfTrue="1">
      <formula>WEEKDAY($A147)=3</formula>
    </cfRule>
    <cfRule type="expression" dxfId="81022" priority="9601" stopIfTrue="1">
      <formula>WEEKDAY($A147)=4</formula>
    </cfRule>
    <cfRule type="expression" dxfId="81021" priority="9602" stopIfTrue="1">
      <formula>WEEKDAY($A147)=5</formula>
    </cfRule>
    <cfRule type="expression" dxfId="81020" priority="9603" stopIfTrue="1">
      <formula>WEEKDAY($A147)=6</formula>
    </cfRule>
    <cfRule type="expression" dxfId="81019" priority="9604" stopIfTrue="1">
      <formula>WEEKDAY($A147)=7</formula>
    </cfRule>
  </conditionalFormatting>
  <conditionalFormatting sqref="I147">
    <cfRule type="expression" dxfId="81018" priority="9591" stopIfTrue="1">
      <formula>WEEKDAY($A147)=1</formula>
    </cfRule>
    <cfRule type="expression" dxfId="81017" priority="9592" stopIfTrue="1">
      <formula>WEEKDAY($A147)=2</formula>
    </cfRule>
    <cfRule type="expression" dxfId="81016" priority="9593" stopIfTrue="1">
      <formula>WEEKDAY($A147)=3</formula>
    </cfRule>
    <cfRule type="expression" dxfId="81015" priority="9594" stopIfTrue="1">
      <formula>WEEKDAY($A147)=4</formula>
    </cfRule>
    <cfRule type="expression" dxfId="81014" priority="9595" stopIfTrue="1">
      <formula>WEEKDAY($A147)=5</formula>
    </cfRule>
    <cfRule type="expression" dxfId="81013" priority="9596" stopIfTrue="1">
      <formula>WEEKDAY($A147)=6</formula>
    </cfRule>
    <cfRule type="expression" dxfId="81012" priority="9597" stopIfTrue="1">
      <formula>WEEKDAY($A147)=7</formula>
    </cfRule>
  </conditionalFormatting>
  <conditionalFormatting sqref="I147">
    <cfRule type="expression" dxfId="81011" priority="9584" stopIfTrue="1">
      <formula>WEEKDAY($A147)=1</formula>
    </cfRule>
    <cfRule type="expression" dxfId="81010" priority="9585" stopIfTrue="1">
      <formula>WEEKDAY($A147)=2</formula>
    </cfRule>
    <cfRule type="expression" dxfId="81009" priority="9586" stopIfTrue="1">
      <formula>WEEKDAY($A147)=3</formula>
    </cfRule>
    <cfRule type="expression" dxfId="81008" priority="9587" stopIfTrue="1">
      <formula>WEEKDAY($A147)=4</formula>
    </cfRule>
    <cfRule type="expression" dxfId="81007" priority="9588" stopIfTrue="1">
      <formula>WEEKDAY($A147)=5</formula>
    </cfRule>
    <cfRule type="expression" dxfId="81006" priority="9589" stopIfTrue="1">
      <formula>WEEKDAY($A147)=6</formula>
    </cfRule>
    <cfRule type="expression" dxfId="81005" priority="9590" stopIfTrue="1">
      <formula>WEEKDAY($A147)=7</formula>
    </cfRule>
  </conditionalFormatting>
  <conditionalFormatting sqref="I147">
    <cfRule type="expression" dxfId="81004" priority="9577" stopIfTrue="1">
      <formula>WEEKDAY($A147)=1</formula>
    </cfRule>
    <cfRule type="expression" dxfId="81003" priority="9578" stopIfTrue="1">
      <formula>WEEKDAY($A147)=2</formula>
    </cfRule>
    <cfRule type="expression" dxfId="81002" priority="9579" stopIfTrue="1">
      <formula>WEEKDAY($A147)=3</formula>
    </cfRule>
    <cfRule type="expression" dxfId="81001" priority="9580" stopIfTrue="1">
      <formula>WEEKDAY($A147)=4</formula>
    </cfRule>
    <cfRule type="expression" dxfId="81000" priority="9581" stopIfTrue="1">
      <formula>WEEKDAY($A147)=5</formula>
    </cfRule>
    <cfRule type="expression" dxfId="80999" priority="9582" stopIfTrue="1">
      <formula>WEEKDAY($A147)=6</formula>
    </cfRule>
    <cfRule type="expression" dxfId="80998" priority="9583" stopIfTrue="1">
      <formula>WEEKDAY($A147)=7</formula>
    </cfRule>
  </conditionalFormatting>
  <conditionalFormatting sqref="I147">
    <cfRule type="expression" dxfId="80997" priority="9570" stopIfTrue="1">
      <formula>WEEKDAY($A147)=1</formula>
    </cfRule>
    <cfRule type="expression" dxfId="80996" priority="9571" stopIfTrue="1">
      <formula>WEEKDAY($A147)=2</formula>
    </cfRule>
    <cfRule type="expression" dxfId="80995" priority="9572" stopIfTrue="1">
      <formula>WEEKDAY($A147)=3</formula>
    </cfRule>
    <cfRule type="expression" dxfId="80994" priority="9573" stopIfTrue="1">
      <formula>WEEKDAY($A147)=4</formula>
    </cfRule>
    <cfRule type="expression" dxfId="80993" priority="9574" stopIfTrue="1">
      <formula>WEEKDAY($A147)=5</formula>
    </cfRule>
    <cfRule type="expression" dxfId="80992" priority="9575" stopIfTrue="1">
      <formula>WEEKDAY($A147)=6</formula>
    </cfRule>
    <cfRule type="expression" dxfId="80991" priority="9576" stopIfTrue="1">
      <formula>WEEKDAY($A147)=7</formula>
    </cfRule>
  </conditionalFormatting>
  <conditionalFormatting sqref="I147">
    <cfRule type="expression" dxfId="80990" priority="9563" stopIfTrue="1">
      <formula>WEEKDAY($A147)=1</formula>
    </cfRule>
    <cfRule type="expression" dxfId="80989" priority="9564" stopIfTrue="1">
      <formula>WEEKDAY($A147)=2</formula>
    </cfRule>
    <cfRule type="expression" dxfId="80988" priority="9565" stopIfTrue="1">
      <formula>WEEKDAY($A147)=3</formula>
    </cfRule>
    <cfRule type="expression" dxfId="80987" priority="9566" stopIfTrue="1">
      <formula>WEEKDAY($A147)=4</formula>
    </cfRule>
    <cfRule type="expression" dxfId="80986" priority="9567" stopIfTrue="1">
      <formula>WEEKDAY($A147)=5</formula>
    </cfRule>
    <cfRule type="expression" dxfId="80985" priority="9568" stopIfTrue="1">
      <formula>WEEKDAY($A147)=6</formula>
    </cfRule>
    <cfRule type="expression" dxfId="80984" priority="9569" stopIfTrue="1">
      <formula>WEEKDAY($A147)=7</formula>
    </cfRule>
  </conditionalFormatting>
  <conditionalFormatting sqref="I147">
    <cfRule type="expression" dxfId="80983" priority="9556" stopIfTrue="1">
      <formula>WEEKDAY($A147)=1</formula>
    </cfRule>
    <cfRule type="expression" dxfId="80982" priority="9557" stopIfTrue="1">
      <formula>WEEKDAY($A147)=2</formula>
    </cfRule>
    <cfRule type="expression" dxfId="80981" priority="9558" stopIfTrue="1">
      <formula>WEEKDAY($A147)=3</formula>
    </cfRule>
    <cfRule type="expression" dxfId="80980" priority="9559" stopIfTrue="1">
      <formula>WEEKDAY($A147)=4</formula>
    </cfRule>
    <cfRule type="expression" dxfId="80979" priority="9560" stopIfTrue="1">
      <formula>WEEKDAY($A147)=5</formula>
    </cfRule>
    <cfRule type="expression" dxfId="80978" priority="9561" stopIfTrue="1">
      <formula>WEEKDAY($A147)=6</formula>
    </cfRule>
    <cfRule type="expression" dxfId="80977" priority="9562" stopIfTrue="1">
      <formula>WEEKDAY($A147)=7</formula>
    </cfRule>
  </conditionalFormatting>
  <conditionalFormatting sqref="I147">
    <cfRule type="expression" dxfId="80976" priority="9549" stopIfTrue="1">
      <formula>WEEKDAY($A147)=1</formula>
    </cfRule>
    <cfRule type="expression" dxfId="80975" priority="9550" stopIfTrue="1">
      <formula>WEEKDAY($A147)=2</formula>
    </cfRule>
    <cfRule type="expression" dxfId="80974" priority="9551" stopIfTrue="1">
      <formula>WEEKDAY($A147)=3</formula>
    </cfRule>
    <cfRule type="expression" dxfId="80973" priority="9552" stopIfTrue="1">
      <formula>WEEKDAY($A147)=4</formula>
    </cfRule>
    <cfRule type="expression" dxfId="80972" priority="9553" stopIfTrue="1">
      <formula>WEEKDAY($A147)=5</formula>
    </cfRule>
    <cfRule type="expression" dxfId="80971" priority="9554" stopIfTrue="1">
      <formula>WEEKDAY($A147)=6</formula>
    </cfRule>
    <cfRule type="expression" dxfId="80970" priority="9555" stopIfTrue="1">
      <formula>WEEKDAY($A147)=7</formula>
    </cfRule>
  </conditionalFormatting>
  <conditionalFormatting sqref="I147">
    <cfRule type="expression" dxfId="80969" priority="9542" stopIfTrue="1">
      <formula>WEEKDAY($A147)=1</formula>
    </cfRule>
    <cfRule type="expression" dxfId="80968" priority="9543" stopIfTrue="1">
      <formula>WEEKDAY($A147)=2</formula>
    </cfRule>
    <cfRule type="expression" dxfId="80967" priority="9544" stopIfTrue="1">
      <formula>WEEKDAY($A147)=3</formula>
    </cfRule>
    <cfRule type="expression" dxfId="80966" priority="9545" stopIfTrue="1">
      <formula>WEEKDAY($A147)=4</formula>
    </cfRule>
    <cfRule type="expression" dxfId="80965" priority="9546" stopIfTrue="1">
      <formula>WEEKDAY($A147)=5</formula>
    </cfRule>
    <cfRule type="expression" dxfId="80964" priority="9547" stopIfTrue="1">
      <formula>WEEKDAY($A147)=6</formula>
    </cfRule>
    <cfRule type="expression" dxfId="80963" priority="9548" stopIfTrue="1">
      <formula>WEEKDAY($A147)=7</formula>
    </cfRule>
  </conditionalFormatting>
  <conditionalFormatting sqref="I147">
    <cfRule type="expression" dxfId="80962" priority="9535" stopIfTrue="1">
      <formula>WEEKDAY($A147)=1</formula>
    </cfRule>
    <cfRule type="expression" dxfId="80961" priority="9536" stopIfTrue="1">
      <formula>WEEKDAY($A147)=2</formula>
    </cfRule>
    <cfRule type="expression" dxfId="80960" priority="9537" stopIfTrue="1">
      <formula>WEEKDAY($A147)=3</formula>
    </cfRule>
    <cfRule type="expression" dxfId="80959" priority="9538" stopIfTrue="1">
      <formula>WEEKDAY($A147)=4</formula>
    </cfRule>
    <cfRule type="expression" dxfId="80958" priority="9539" stopIfTrue="1">
      <formula>WEEKDAY($A147)=5</formula>
    </cfRule>
    <cfRule type="expression" dxfId="80957" priority="9540" stopIfTrue="1">
      <formula>WEEKDAY($A147)=6</formula>
    </cfRule>
    <cfRule type="expression" dxfId="80956" priority="9541" stopIfTrue="1">
      <formula>WEEKDAY($A147)=7</formula>
    </cfRule>
  </conditionalFormatting>
  <conditionalFormatting sqref="I147">
    <cfRule type="expression" dxfId="80955" priority="9528" stopIfTrue="1">
      <formula>WEEKDAY($A147)=1</formula>
    </cfRule>
    <cfRule type="expression" dxfId="80954" priority="9529" stopIfTrue="1">
      <formula>WEEKDAY($A147)=2</formula>
    </cfRule>
    <cfRule type="expression" dxfId="80953" priority="9530" stopIfTrue="1">
      <formula>WEEKDAY($A147)=3</formula>
    </cfRule>
    <cfRule type="expression" dxfId="80952" priority="9531" stopIfTrue="1">
      <formula>WEEKDAY($A147)=4</formula>
    </cfRule>
    <cfRule type="expression" dxfId="80951" priority="9532" stopIfTrue="1">
      <formula>WEEKDAY($A147)=5</formula>
    </cfRule>
    <cfRule type="expression" dxfId="80950" priority="9533" stopIfTrue="1">
      <formula>WEEKDAY($A147)=6</formula>
    </cfRule>
    <cfRule type="expression" dxfId="80949" priority="9534" stopIfTrue="1">
      <formula>WEEKDAY($A147)=7</formula>
    </cfRule>
  </conditionalFormatting>
  <conditionalFormatting sqref="I147">
    <cfRule type="expression" dxfId="80948" priority="9521" stopIfTrue="1">
      <formula>WEEKDAY($A147)=1</formula>
    </cfRule>
    <cfRule type="expression" dxfId="80947" priority="9522" stopIfTrue="1">
      <formula>WEEKDAY($A147)=2</formula>
    </cfRule>
    <cfRule type="expression" dxfId="80946" priority="9523" stopIfTrue="1">
      <formula>WEEKDAY($A147)=3</formula>
    </cfRule>
    <cfRule type="expression" dxfId="80945" priority="9524" stopIfTrue="1">
      <formula>WEEKDAY($A147)=4</formula>
    </cfRule>
    <cfRule type="expression" dxfId="80944" priority="9525" stopIfTrue="1">
      <formula>WEEKDAY($A147)=5</formula>
    </cfRule>
    <cfRule type="expression" dxfId="80943" priority="9526" stopIfTrue="1">
      <formula>WEEKDAY($A147)=6</formula>
    </cfRule>
    <cfRule type="expression" dxfId="80942" priority="9527" stopIfTrue="1">
      <formula>WEEKDAY($A147)=7</formula>
    </cfRule>
  </conditionalFormatting>
  <conditionalFormatting sqref="I147">
    <cfRule type="expression" dxfId="80941" priority="9514" stopIfTrue="1">
      <formula>WEEKDAY($A147)=1</formula>
    </cfRule>
    <cfRule type="expression" dxfId="80940" priority="9515" stopIfTrue="1">
      <formula>WEEKDAY($A147)=2</formula>
    </cfRule>
    <cfRule type="expression" dxfId="80939" priority="9516" stopIfTrue="1">
      <formula>WEEKDAY($A147)=3</formula>
    </cfRule>
    <cfRule type="expression" dxfId="80938" priority="9517" stopIfTrue="1">
      <formula>WEEKDAY($A147)=4</formula>
    </cfRule>
    <cfRule type="expression" dxfId="80937" priority="9518" stopIfTrue="1">
      <formula>WEEKDAY($A147)=5</formula>
    </cfRule>
    <cfRule type="expression" dxfId="80936" priority="9519" stopIfTrue="1">
      <formula>WEEKDAY($A147)=6</formula>
    </cfRule>
    <cfRule type="expression" dxfId="80935" priority="9520" stopIfTrue="1">
      <formula>WEEKDAY($A147)=7</formula>
    </cfRule>
  </conditionalFormatting>
  <conditionalFormatting sqref="I147">
    <cfRule type="expression" dxfId="80934" priority="9507" stopIfTrue="1">
      <formula>WEEKDAY($A147)=1</formula>
    </cfRule>
    <cfRule type="expression" dxfId="80933" priority="9508" stopIfTrue="1">
      <formula>WEEKDAY($A147)=2</formula>
    </cfRule>
    <cfRule type="expression" dxfId="80932" priority="9509" stopIfTrue="1">
      <formula>WEEKDAY($A147)=3</formula>
    </cfRule>
    <cfRule type="expression" dxfId="80931" priority="9510" stopIfTrue="1">
      <formula>WEEKDAY($A147)=4</formula>
    </cfRule>
    <cfRule type="expression" dxfId="80930" priority="9511" stopIfTrue="1">
      <formula>WEEKDAY($A147)=5</formula>
    </cfRule>
    <cfRule type="expression" dxfId="80929" priority="9512" stopIfTrue="1">
      <formula>WEEKDAY($A147)=6</formula>
    </cfRule>
    <cfRule type="expression" dxfId="80928" priority="9513" stopIfTrue="1">
      <formula>WEEKDAY($A147)=7</formula>
    </cfRule>
  </conditionalFormatting>
  <conditionalFormatting sqref="I147">
    <cfRule type="expression" dxfId="80927" priority="9500" stopIfTrue="1">
      <formula>WEEKDAY($A147)=1</formula>
    </cfRule>
    <cfRule type="expression" dxfId="80926" priority="9501" stopIfTrue="1">
      <formula>WEEKDAY($A147)=2</formula>
    </cfRule>
    <cfRule type="expression" dxfId="80925" priority="9502" stopIfTrue="1">
      <formula>WEEKDAY($A147)=3</formula>
    </cfRule>
    <cfRule type="expression" dxfId="80924" priority="9503" stopIfTrue="1">
      <formula>WEEKDAY($A147)=4</formula>
    </cfRule>
    <cfRule type="expression" dxfId="80923" priority="9504" stopIfTrue="1">
      <formula>WEEKDAY($A147)=5</formula>
    </cfRule>
    <cfRule type="expression" dxfId="80922" priority="9505" stopIfTrue="1">
      <formula>WEEKDAY($A147)=6</formula>
    </cfRule>
    <cfRule type="expression" dxfId="80921" priority="9506" stopIfTrue="1">
      <formula>WEEKDAY($A147)=7</formula>
    </cfRule>
  </conditionalFormatting>
  <conditionalFormatting sqref="I147">
    <cfRule type="expression" dxfId="80920" priority="9493" stopIfTrue="1">
      <formula>WEEKDAY($A147)=1</formula>
    </cfRule>
    <cfRule type="expression" dxfId="80919" priority="9494" stopIfTrue="1">
      <formula>WEEKDAY($A147)=2</formula>
    </cfRule>
    <cfRule type="expression" dxfId="80918" priority="9495" stopIfTrue="1">
      <formula>WEEKDAY($A147)=3</formula>
    </cfRule>
    <cfRule type="expression" dxfId="80917" priority="9496" stopIfTrue="1">
      <formula>WEEKDAY($A147)=4</formula>
    </cfRule>
    <cfRule type="expression" dxfId="80916" priority="9497" stopIfTrue="1">
      <formula>WEEKDAY($A147)=5</formula>
    </cfRule>
    <cfRule type="expression" dxfId="80915" priority="9498" stopIfTrue="1">
      <formula>WEEKDAY($A147)=6</formula>
    </cfRule>
    <cfRule type="expression" dxfId="80914" priority="9499" stopIfTrue="1">
      <formula>WEEKDAY($A147)=7</formula>
    </cfRule>
  </conditionalFormatting>
  <conditionalFormatting sqref="I147">
    <cfRule type="expression" dxfId="80913" priority="9486" stopIfTrue="1">
      <formula>WEEKDAY($A147)=1</formula>
    </cfRule>
    <cfRule type="expression" dxfId="80912" priority="9487" stopIfTrue="1">
      <formula>WEEKDAY($A147)=2</formula>
    </cfRule>
    <cfRule type="expression" dxfId="80911" priority="9488" stopIfTrue="1">
      <formula>WEEKDAY($A147)=3</formula>
    </cfRule>
    <cfRule type="expression" dxfId="80910" priority="9489" stopIfTrue="1">
      <formula>WEEKDAY($A147)=4</formula>
    </cfRule>
    <cfRule type="expression" dxfId="80909" priority="9490" stopIfTrue="1">
      <formula>WEEKDAY($A147)=5</formula>
    </cfRule>
    <cfRule type="expression" dxfId="80908" priority="9491" stopIfTrue="1">
      <formula>WEEKDAY($A147)=6</formula>
    </cfRule>
    <cfRule type="expression" dxfId="80907" priority="9492" stopIfTrue="1">
      <formula>WEEKDAY($A147)=7</formula>
    </cfRule>
  </conditionalFormatting>
  <conditionalFormatting sqref="I147">
    <cfRule type="expression" dxfId="80906" priority="9479" stopIfTrue="1">
      <formula>WEEKDAY($A147)=1</formula>
    </cfRule>
    <cfRule type="expression" dxfId="80905" priority="9480" stopIfTrue="1">
      <formula>WEEKDAY($A147)=2</formula>
    </cfRule>
    <cfRule type="expression" dxfId="80904" priority="9481" stopIfTrue="1">
      <formula>WEEKDAY($A147)=3</formula>
    </cfRule>
    <cfRule type="expression" dxfId="80903" priority="9482" stopIfTrue="1">
      <formula>WEEKDAY($A147)=4</formula>
    </cfRule>
    <cfRule type="expression" dxfId="80902" priority="9483" stopIfTrue="1">
      <formula>WEEKDAY($A147)=5</formula>
    </cfRule>
    <cfRule type="expression" dxfId="80901" priority="9484" stopIfTrue="1">
      <formula>WEEKDAY($A147)=6</formula>
    </cfRule>
    <cfRule type="expression" dxfId="80900" priority="9485" stopIfTrue="1">
      <formula>WEEKDAY($A147)=7</formula>
    </cfRule>
  </conditionalFormatting>
  <conditionalFormatting sqref="I147">
    <cfRule type="expression" dxfId="80899" priority="9472" stopIfTrue="1">
      <formula>WEEKDAY($A147)=1</formula>
    </cfRule>
    <cfRule type="expression" dxfId="80898" priority="9473" stopIfTrue="1">
      <formula>WEEKDAY($A147)=2</formula>
    </cfRule>
    <cfRule type="expression" dxfId="80897" priority="9474" stopIfTrue="1">
      <formula>WEEKDAY($A147)=3</formula>
    </cfRule>
    <cfRule type="expression" dxfId="80896" priority="9475" stopIfTrue="1">
      <formula>WEEKDAY($A147)=4</formula>
    </cfRule>
    <cfRule type="expression" dxfId="80895" priority="9476" stopIfTrue="1">
      <formula>WEEKDAY($A147)=5</formula>
    </cfRule>
    <cfRule type="expression" dxfId="80894" priority="9477" stopIfTrue="1">
      <formula>WEEKDAY($A147)=6</formula>
    </cfRule>
    <cfRule type="expression" dxfId="80893" priority="9478" stopIfTrue="1">
      <formula>WEEKDAY($A147)=7</formula>
    </cfRule>
  </conditionalFormatting>
  <conditionalFormatting sqref="I147">
    <cfRule type="expression" dxfId="80892" priority="9465" stopIfTrue="1">
      <formula>WEEKDAY($A147)=1</formula>
    </cfRule>
    <cfRule type="expression" dxfId="80891" priority="9466" stopIfTrue="1">
      <formula>WEEKDAY($A147)=2</formula>
    </cfRule>
    <cfRule type="expression" dxfId="80890" priority="9467" stopIfTrue="1">
      <formula>WEEKDAY($A147)=3</formula>
    </cfRule>
    <cfRule type="expression" dxfId="80889" priority="9468" stopIfTrue="1">
      <formula>WEEKDAY($A147)=4</formula>
    </cfRule>
    <cfRule type="expression" dxfId="80888" priority="9469" stopIfTrue="1">
      <formula>WEEKDAY($A147)=5</formula>
    </cfRule>
    <cfRule type="expression" dxfId="80887" priority="9470" stopIfTrue="1">
      <formula>WEEKDAY($A147)=6</formula>
    </cfRule>
    <cfRule type="expression" dxfId="80886" priority="9471" stopIfTrue="1">
      <formula>WEEKDAY($A147)=7</formula>
    </cfRule>
  </conditionalFormatting>
  <conditionalFormatting sqref="I147">
    <cfRule type="expression" dxfId="80885" priority="9458" stopIfTrue="1">
      <formula>WEEKDAY($A147)=1</formula>
    </cfRule>
    <cfRule type="expression" dxfId="80884" priority="9459" stopIfTrue="1">
      <formula>WEEKDAY($A147)=2</formula>
    </cfRule>
    <cfRule type="expression" dxfId="80883" priority="9460" stopIfTrue="1">
      <formula>WEEKDAY($A147)=3</formula>
    </cfRule>
    <cfRule type="expression" dxfId="80882" priority="9461" stopIfTrue="1">
      <formula>WEEKDAY($A147)=4</formula>
    </cfRule>
    <cfRule type="expression" dxfId="80881" priority="9462" stopIfTrue="1">
      <formula>WEEKDAY($A147)=5</formula>
    </cfRule>
    <cfRule type="expression" dxfId="80880" priority="9463" stopIfTrue="1">
      <formula>WEEKDAY($A147)=6</formula>
    </cfRule>
    <cfRule type="expression" dxfId="80879" priority="9464" stopIfTrue="1">
      <formula>WEEKDAY($A147)=7</formula>
    </cfRule>
  </conditionalFormatting>
  <conditionalFormatting sqref="A147">
    <cfRule type="expression" dxfId="80878" priority="9451" stopIfTrue="1">
      <formula>WEEKDAY($A147)=1</formula>
    </cfRule>
    <cfRule type="expression" dxfId="80877" priority="9452" stopIfTrue="1">
      <formula>WEEKDAY($A147)=2</formula>
    </cfRule>
    <cfRule type="expression" dxfId="80876" priority="9453" stopIfTrue="1">
      <formula>WEEKDAY($A147)=3</formula>
    </cfRule>
    <cfRule type="expression" dxfId="80875" priority="9454" stopIfTrue="1">
      <formula>WEEKDAY($A147)=4</formula>
    </cfRule>
    <cfRule type="expression" dxfId="80874" priority="9455" stopIfTrue="1">
      <formula>WEEKDAY($A147)=5</formula>
    </cfRule>
    <cfRule type="expression" dxfId="80873" priority="9456" stopIfTrue="1">
      <formula>WEEKDAY($A147)=6</formula>
    </cfRule>
    <cfRule type="expression" dxfId="80872" priority="9457" stopIfTrue="1">
      <formula>WEEKDAY($A147)=7</formula>
    </cfRule>
  </conditionalFormatting>
  <conditionalFormatting sqref="I147">
    <cfRule type="expression" dxfId="80871" priority="9444" stopIfTrue="1">
      <formula>WEEKDAY($A147)=1</formula>
    </cfRule>
    <cfRule type="expression" dxfId="80870" priority="9445" stopIfTrue="1">
      <formula>WEEKDAY($A147)=2</formula>
    </cfRule>
    <cfRule type="expression" dxfId="80869" priority="9446" stopIfTrue="1">
      <formula>WEEKDAY($A147)=3</formula>
    </cfRule>
    <cfRule type="expression" dxfId="80868" priority="9447" stopIfTrue="1">
      <formula>WEEKDAY($A147)=4</formula>
    </cfRule>
    <cfRule type="expression" dxfId="80867" priority="9448" stopIfTrue="1">
      <formula>WEEKDAY($A147)=5</formula>
    </cfRule>
    <cfRule type="expression" dxfId="80866" priority="9449" stopIfTrue="1">
      <formula>WEEKDAY($A147)=6</formula>
    </cfRule>
    <cfRule type="expression" dxfId="80865" priority="9450" stopIfTrue="1">
      <formula>WEEKDAY($A147)=7</formula>
    </cfRule>
  </conditionalFormatting>
  <conditionalFormatting sqref="A147">
    <cfRule type="expression" dxfId="80864" priority="9437" stopIfTrue="1">
      <formula>WEEKDAY($A147)=1</formula>
    </cfRule>
    <cfRule type="expression" dxfId="80863" priority="9438" stopIfTrue="1">
      <formula>WEEKDAY($A147)=2</formula>
    </cfRule>
    <cfRule type="expression" dxfId="80862" priority="9439" stopIfTrue="1">
      <formula>WEEKDAY($A147)=3</formula>
    </cfRule>
    <cfRule type="expression" dxfId="80861" priority="9440" stopIfTrue="1">
      <formula>WEEKDAY($A147)=4</formula>
    </cfRule>
    <cfRule type="expression" dxfId="80860" priority="9441" stopIfTrue="1">
      <formula>WEEKDAY($A147)=5</formula>
    </cfRule>
    <cfRule type="expression" dxfId="80859" priority="9442" stopIfTrue="1">
      <formula>WEEKDAY($A147)=6</formula>
    </cfRule>
    <cfRule type="expression" dxfId="80858" priority="9443" stopIfTrue="1">
      <formula>WEEKDAY($A147)=7</formula>
    </cfRule>
  </conditionalFormatting>
  <conditionalFormatting sqref="A147">
    <cfRule type="expression" dxfId="80857" priority="9430" stopIfTrue="1">
      <formula>WEEKDAY($A147)=1</formula>
    </cfRule>
    <cfRule type="expression" dxfId="80856" priority="9431" stopIfTrue="1">
      <formula>WEEKDAY($A147)=2</formula>
    </cfRule>
    <cfRule type="expression" dxfId="80855" priority="9432" stopIfTrue="1">
      <formula>WEEKDAY($A147)=3</formula>
    </cfRule>
    <cfRule type="expression" dxfId="80854" priority="9433" stopIfTrue="1">
      <formula>WEEKDAY($A147)=4</formula>
    </cfRule>
    <cfRule type="expression" dxfId="80853" priority="9434" stopIfTrue="1">
      <formula>WEEKDAY($A147)=5</formula>
    </cfRule>
    <cfRule type="expression" dxfId="80852" priority="9435" stopIfTrue="1">
      <formula>WEEKDAY($A147)=6</formula>
    </cfRule>
    <cfRule type="expression" dxfId="80851" priority="9436" stopIfTrue="1">
      <formula>WEEKDAY($A147)=7</formula>
    </cfRule>
  </conditionalFormatting>
  <conditionalFormatting sqref="I147">
    <cfRule type="expression" dxfId="80850" priority="9423" stopIfTrue="1">
      <formula>WEEKDAY($A147)=1</formula>
    </cfRule>
    <cfRule type="expression" dxfId="80849" priority="9424" stopIfTrue="1">
      <formula>WEEKDAY($A147)=2</formula>
    </cfRule>
    <cfRule type="expression" dxfId="80848" priority="9425" stopIfTrue="1">
      <formula>WEEKDAY($A147)=3</formula>
    </cfRule>
    <cfRule type="expression" dxfId="80847" priority="9426" stopIfTrue="1">
      <formula>WEEKDAY($A147)=4</formula>
    </cfRule>
    <cfRule type="expression" dxfId="80846" priority="9427" stopIfTrue="1">
      <formula>WEEKDAY($A147)=5</formula>
    </cfRule>
    <cfRule type="expression" dxfId="80845" priority="9428" stopIfTrue="1">
      <formula>WEEKDAY($A147)=6</formula>
    </cfRule>
    <cfRule type="expression" dxfId="80844" priority="9429" stopIfTrue="1">
      <formula>WEEKDAY($A147)=7</formula>
    </cfRule>
  </conditionalFormatting>
  <conditionalFormatting sqref="A147">
    <cfRule type="expression" dxfId="80843" priority="9416" stopIfTrue="1">
      <formula>WEEKDAY($A147)=1</formula>
    </cfRule>
    <cfRule type="expression" dxfId="80842" priority="9417" stopIfTrue="1">
      <formula>WEEKDAY($A147)=2</formula>
    </cfRule>
    <cfRule type="expression" dxfId="80841" priority="9418" stopIfTrue="1">
      <formula>WEEKDAY($A147)=3</formula>
    </cfRule>
    <cfRule type="expression" dxfId="80840" priority="9419" stopIfTrue="1">
      <formula>WEEKDAY($A147)=4</formula>
    </cfRule>
    <cfRule type="expression" dxfId="80839" priority="9420" stopIfTrue="1">
      <formula>WEEKDAY($A147)=5</formula>
    </cfRule>
    <cfRule type="expression" dxfId="80838" priority="9421" stopIfTrue="1">
      <formula>WEEKDAY($A147)=6</formula>
    </cfRule>
    <cfRule type="expression" dxfId="80837" priority="9422" stopIfTrue="1">
      <formula>WEEKDAY($A147)=7</formula>
    </cfRule>
  </conditionalFormatting>
  <conditionalFormatting sqref="I147">
    <cfRule type="expression" dxfId="80836" priority="9409" stopIfTrue="1">
      <formula>WEEKDAY($A147)=1</formula>
    </cfRule>
    <cfRule type="expression" dxfId="80835" priority="9410" stopIfTrue="1">
      <formula>WEEKDAY($A147)=2</formula>
    </cfRule>
    <cfRule type="expression" dxfId="80834" priority="9411" stopIfTrue="1">
      <formula>WEEKDAY($A147)=3</formula>
    </cfRule>
    <cfRule type="expression" dxfId="80833" priority="9412" stopIfTrue="1">
      <formula>WEEKDAY($A147)=4</formula>
    </cfRule>
    <cfRule type="expression" dxfId="80832" priority="9413" stopIfTrue="1">
      <formula>WEEKDAY($A147)=5</formula>
    </cfRule>
    <cfRule type="expression" dxfId="80831" priority="9414" stopIfTrue="1">
      <formula>WEEKDAY($A147)=6</formula>
    </cfRule>
    <cfRule type="expression" dxfId="80830" priority="9415" stopIfTrue="1">
      <formula>WEEKDAY($A147)=7</formula>
    </cfRule>
  </conditionalFormatting>
  <conditionalFormatting sqref="A147">
    <cfRule type="expression" dxfId="80829" priority="9402" stopIfTrue="1">
      <formula>WEEKDAY($A147)=1</formula>
    </cfRule>
    <cfRule type="expression" dxfId="80828" priority="9403" stopIfTrue="1">
      <formula>WEEKDAY($A147)=2</formula>
    </cfRule>
    <cfRule type="expression" dxfId="80827" priority="9404" stopIfTrue="1">
      <formula>WEEKDAY($A147)=3</formula>
    </cfRule>
    <cfRule type="expression" dxfId="80826" priority="9405" stopIfTrue="1">
      <formula>WEEKDAY($A147)=4</formula>
    </cfRule>
    <cfRule type="expression" dxfId="80825" priority="9406" stopIfTrue="1">
      <formula>WEEKDAY($A147)=5</formula>
    </cfRule>
    <cfRule type="expression" dxfId="80824" priority="9407" stopIfTrue="1">
      <formula>WEEKDAY($A147)=6</formula>
    </cfRule>
    <cfRule type="expression" dxfId="80823" priority="9408" stopIfTrue="1">
      <formula>WEEKDAY($A147)=7</formula>
    </cfRule>
  </conditionalFormatting>
  <conditionalFormatting sqref="A147">
    <cfRule type="expression" dxfId="80822" priority="9395" stopIfTrue="1">
      <formula>WEEKDAY($A147)=1</formula>
    </cfRule>
    <cfRule type="expression" dxfId="80821" priority="9396" stopIfTrue="1">
      <formula>WEEKDAY($A147)=2</formula>
    </cfRule>
    <cfRule type="expression" dxfId="80820" priority="9397" stopIfTrue="1">
      <formula>WEEKDAY($A147)=3</formula>
    </cfRule>
    <cfRule type="expression" dxfId="80819" priority="9398" stopIfTrue="1">
      <formula>WEEKDAY($A147)=4</formula>
    </cfRule>
    <cfRule type="expression" dxfId="80818" priority="9399" stopIfTrue="1">
      <formula>WEEKDAY($A147)=5</formula>
    </cfRule>
    <cfRule type="expression" dxfId="80817" priority="9400" stopIfTrue="1">
      <formula>WEEKDAY($A147)=6</formula>
    </cfRule>
    <cfRule type="expression" dxfId="80816" priority="9401" stopIfTrue="1">
      <formula>WEEKDAY($A147)=7</formula>
    </cfRule>
  </conditionalFormatting>
  <conditionalFormatting sqref="I147">
    <cfRule type="expression" dxfId="80815" priority="9388" stopIfTrue="1">
      <formula>WEEKDAY($A147)=1</formula>
    </cfRule>
    <cfRule type="expression" dxfId="80814" priority="9389" stopIfTrue="1">
      <formula>WEEKDAY($A147)=2</formula>
    </cfRule>
    <cfRule type="expression" dxfId="80813" priority="9390" stopIfTrue="1">
      <formula>WEEKDAY($A147)=3</formula>
    </cfRule>
    <cfRule type="expression" dxfId="80812" priority="9391" stopIfTrue="1">
      <formula>WEEKDAY($A147)=4</formula>
    </cfRule>
    <cfRule type="expression" dxfId="80811" priority="9392" stopIfTrue="1">
      <formula>WEEKDAY($A147)=5</formula>
    </cfRule>
    <cfRule type="expression" dxfId="80810" priority="9393" stopIfTrue="1">
      <formula>WEEKDAY($A147)=6</formula>
    </cfRule>
    <cfRule type="expression" dxfId="80809" priority="9394" stopIfTrue="1">
      <formula>WEEKDAY($A147)=7</formula>
    </cfRule>
  </conditionalFormatting>
  <conditionalFormatting sqref="A147">
    <cfRule type="expression" dxfId="80808" priority="9381" stopIfTrue="1">
      <formula>WEEKDAY($A147)=1</formula>
    </cfRule>
    <cfRule type="expression" dxfId="80807" priority="9382" stopIfTrue="1">
      <formula>WEEKDAY($A147)=2</formula>
    </cfRule>
    <cfRule type="expression" dxfId="80806" priority="9383" stopIfTrue="1">
      <formula>WEEKDAY($A147)=3</formula>
    </cfRule>
    <cfRule type="expression" dxfId="80805" priority="9384" stopIfTrue="1">
      <formula>WEEKDAY($A147)=4</formula>
    </cfRule>
    <cfRule type="expression" dxfId="80804" priority="9385" stopIfTrue="1">
      <formula>WEEKDAY($A147)=5</formula>
    </cfRule>
    <cfRule type="expression" dxfId="80803" priority="9386" stopIfTrue="1">
      <formula>WEEKDAY($A147)=6</formula>
    </cfRule>
    <cfRule type="expression" dxfId="80802" priority="9387" stopIfTrue="1">
      <formula>WEEKDAY($A147)=7</formula>
    </cfRule>
  </conditionalFormatting>
  <conditionalFormatting sqref="A147">
    <cfRule type="expression" dxfId="80801" priority="9374" stopIfTrue="1">
      <formula>WEEKDAY($A147)=1</formula>
    </cfRule>
    <cfRule type="expression" dxfId="80800" priority="9375" stopIfTrue="1">
      <formula>WEEKDAY($A147)=2</formula>
    </cfRule>
    <cfRule type="expression" dxfId="80799" priority="9376" stopIfTrue="1">
      <formula>WEEKDAY($A147)=3</formula>
    </cfRule>
    <cfRule type="expression" dxfId="80798" priority="9377" stopIfTrue="1">
      <formula>WEEKDAY($A147)=4</formula>
    </cfRule>
    <cfRule type="expression" dxfId="80797" priority="9378" stopIfTrue="1">
      <formula>WEEKDAY($A147)=5</formula>
    </cfRule>
    <cfRule type="expression" dxfId="80796" priority="9379" stopIfTrue="1">
      <formula>WEEKDAY($A147)=6</formula>
    </cfRule>
    <cfRule type="expression" dxfId="80795" priority="9380" stopIfTrue="1">
      <formula>WEEKDAY($A147)=7</formula>
    </cfRule>
  </conditionalFormatting>
  <conditionalFormatting sqref="I147">
    <cfRule type="expression" dxfId="80794" priority="9367" stopIfTrue="1">
      <formula>WEEKDAY($A147)=1</formula>
    </cfRule>
    <cfRule type="expression" dxfId="80793" priority="9368" stopIfTrue="1">
      <formula>WEEKDAY($A147)=2</formula>
    </cfRule>
    <cfRule type="expression" dxfId="80792" priority="9369" stopIfTrue="1">
      <formula>WEEKDAY($A147)=3</formula>
    </cfRule>
    <cfRule type="expression" dxfId="80791" priority="9370" stopIfTrue="1">
      <formula>WEEKDAY($A147)=4</formula>
    </cfRule>
    <cfRule type="expression" dxfId="80790" priority="9371" stopIfTrue="1">
      <formula>WEEKDAY($A147)=5</formula>
    </cfRule>
    <cfRule type="expression" dxfId="80789" priority="9372" stopIfTrue="1">
      <formula>WEEKDAY($A147)=6</formula>
    </cfRule>
    <cfRule type="expression" dxfId="80788" priority="9373" stopIfTrue="1">
      <formula>WEEKDAY($A147)=7</formula>
    </cfRule>
  </conditionalFormatting>
  <conditionalFormatting sqref="I147">
    <cfRule type="expression" dxfId="80787" priority="9360" stopIfTrue="1">
      <formula>WEEKDAY($A147)=1</formula>
    </cfRule>
    <cfRule type="expression" dxfId="80786" priority="9361" stopIfTrue="1">
      <formula>WEEKDAY($A147)=2</formula>
    </cfRule>
    <cfRule type="expression" dxfId="80785" priority="9362" stopIfTrue="1">
      <formula>WEEKDAY($A147)=3</formula>
    </cfRule>
    <cfRule type="expression" dxfId="80784" priority="9363" stopIfTrue="1">
      <formula>WEEKDAY($A147)=4</formula>
    </cfRule>
    <cfRule type="expression" dxfId="80783" priority="9364" stopIfTrue="1">
      <formula>WEEKDAY($A147)=5</formula>
    </cfRule>
    <cfRule type="expression" dxfId="80782" priority="9365" stopIfTrue="1">
      <formula>WEEKDAY($A147)=6</formula>
    </cfRule>
    <cfRule type="expression" dxfId="80781" priority="9366" stopIfTrue="1">
      <formula>WEEKDAY($A147)=7</formula>
    </cfRule>
  </conditionalFormatting>
  <conditionalFormatting sqref="I147">
    <cfRule type="expression" dxfId="80780" priority="9353" stopIfTrue="1">
      <formula>WEEKDAY($A147)=1</formula>
    </cfRule>
    <cfRule type="expression" dxfId="80779" priority="9354" stopIfTrue="1">
      <formula>WEEKDAY($A147)=2</formula>
    </cfRule>
    <cfRule type="expression" dxfId="80778" priority="9355" stopIfTrue="1">
      <formula>WEEKDAY($A147)=3</formula>
    </cfRule>
    <cfRule type="expression" dxfId="80777" priority="9356" stopIfTrue="1">
      <formula>WEEKDAY($A147)=4</formula>
    </cfRule>
    <cfRule type="expression" dxfId="80776" priority="9357" stopIfTrue="1">
      <formula>WEEKDAY($A147)=5</formula>
    </cfRule>
    <cfRule type="expression" dxfId="80775" priority="9358" stopIfTrue="1">
      <formula>WEEKDAY($A147)=6</formula>
    </cfRule>
    <cfRule type="expression" dxfId="80774" priority="9359" stopIfTrue="1">
      <formula>WEEKDAY($A147)=7</formula>
    </cfRule>
  </conditionalFormatting>
  <conditionalFormatting sqref="I147">
    <cfRule type="expression" dxfId="80773" priority="9346" stopIfTrue="1">
      <formula>WEEKDAY($A147)=1</formula>
    </cfRule>
    <cfRule type="expression" dxfId="80772" priority="9347" stopIfTrue="1">
      <formula>WEEKDAY($A147)=2</formula>
    </cfRule>
    <cfRule type="expression" dxfId="80771" priority="9348" stopIfTrue="1">
      <formula>WEEKDAY($A147)=3</formula>
    </cfRule>
    <cfRule type="expression" dxfId="80770" priority="9349" stopIfTrue="1">
      <formula>WEEKDAY($A147)=4</formula>
    </cfRule>
    <cfRule type="expression" dxfId="80769" priority="9350" stopIfTrue="1">
      <formula>WEEKDAY($A147)=5</formula>
    </cfRule>
    <cfRule type="expression" dxfId="80768" priority="9351" stopIfTrue="1">
      <formula>WEEKDAY($A147)=6</formula>
    </cfRule>
    <cfRule type="expression" dxfId="80767" priority="9352" stopIfTrue="1">
      <formula>WEEKDAY($A147)=7</formula>
    </cfRule>
  </conditionalFormatting>
  <conditionalFormatting sqref="A147">
    <cfRule type="expression" dxfId="80766" priority="9339" stopIfTrue="1">
      <formula>WEEKDAY($A147)=1</formula>
    </cfRule>
    <cfRule type="expression" dxfId="80765" priority="9340" stopIfTrue="1">
      <formula>WEEKDAY($A147)=2</formula>
    </cfRule>
    <cfRule type="expression" dxfId="80764" priority="9341" stopIfTrue="1">
      <formula>WEEKDAY($A147)=3</formula>
    </cfRule>
    <cfRule type="expression" dxfId="80763" priority="9342" stopIfTrue="1">
      <formula>WEEKDAY($A147)=4</formula>
    </cfRule>
    <cfRule type="expression" dxfId="80762" priority="9343" stopIfTrue="1">
      <formula>WEEKDAY($A147)=5</formula>
    </cfRule>
    <cfRule type="expression" dxfId="80761" priority="9344" stopIfTrue="1">
      <formula>WEEKDAY($A147)=6</formula>
    </cfRule>
    <cfRule type="expression" dxfId="80760" priority="9345" stopIfTrue="1">
      <formula>WEEKDAY($A147)=7</formula>
    </cfRule>
  </conditionalFormatting>
  <conditionalFormatting sqref="I147">
    <cfRule type="expression" dxfId="80759" priority="9332" stopIfTrue="1">
      <formula>WEEKDAY($A147)=1</formula>
    </cfRule>
    <cfRule type="expression" dxfId="80758" priority="9333" stopIfTrue="1">
      <formula>WEEKDAY($A147)=2</formula>
    </cfRule>
    <cfRule type="expression" dxfId="80757" priority="9334" stopIfTrue="1">
      <formula>WEEKDAY($A147)=3</formula>
    </cfRule>
    <cfRule type="expression" dxfId="80756" priority="9335" stopIfTrue="1">
      <formula>WEEKDAY($A147)=4</formula>
    </cfRule>
    <cfRule type="expression" dxfId="80755" priority="9336" stopIfTrue="1">
      <formula>WEEKDAY($A147)=5</formula>
    </cfRule>
    <cfRule type="expression" dxfId="80754" priority="9337" stopIfTrue="1">
      <formula>WEEKDAY($A147)=6</formula>
    </cfRule>
    <cfRule type="expression" dxfId="80753" priority="9338" stopIfTrue="1">
      <formula>WEEKDAY($A147)=7</formula>
    </cfRule>
  </conditionalFormatting>
  <conditionalFormatting sqref="I147">
    <cfRule type="expression" dxfId="80752" priority="9325" stopIfTrue="1">
      <formula>WEEKDAY($A147)=1</formula>
    </cfRule>
    <cfRule type="expression" dxfId="80751" priority="9326" stopIfTrue="1">
      <formula>WEEKDAY($A147)=2</formula>
    </cfRule>
    <cfRule type="expression" dxfId="80750" priority="9327" stopIfTrue="1">
      <formula>WEEKDAY($A147)=3</formula>
    </cfRule>
    <cfRule type="expression" dxfId="80749" priority="9328" stopIfTrue="1">
      <formula>WEEKDAY($A147)=4</formula>
    </cfRule>
    <cfRule type="expression" dxfId="80748" priority="9329" stopIfTrue="1">
      <formula>WEEKDAY($A147)=5</formula>
    </cfRule>
    <cfRule type="expression" dxfId="80747" priority="9330" stopIfTrue="1">
      <formula>WEEKDAY($A147)=6</formula>
    </cfRule>
    <cfRule type="expression" dxfId="80746" priority="9331" stopIfTrue="1">
      <formula>WEEKDAY($A147)=7</formula>
    </cfRule>
  </conditionalFormatting>
  <conditionalFormatting sqref="I147">
    <cfRule type="expression" dxfId="80745" priority="9318" stopIfTrue="1">
      <formula>WEEKDAY($A147)=1</formula>
    </cfRule>
    <cfRule type="expression" dxfId="80744" priority="9319" stopIfTrue="1">
      <formula>WEEKDAY($A147)=2</formula>
    </cfRule>
    <cfRule type="expression" dxfId="80743" priority="9320" stopIfTrue="1">
      <formula>WEEKDAY($A147)=3</formula>
    </cfRule>
    <cfRule type="expression" dxfId="80742" priority="9321" stopIfTrue="1">
      <formula>WEEKDAY($A147)=4</formula>
    </cfRule>
    <cfRule type="expression" dxfId="80741" priority="9322" stopIfTrue="1">
      <formula>WEEKDAY($A147)=5</formula>
    </cfRule>
    <cfRule type="expression" dxfId="80740" priority="9323" stopIfTrue="1">
      <formula>WEEKDAY($A147)=6</formula>
    </cfRule>
    <cfRule type="expression" dxfId="80739" priority="9324" stopIfTrue="1">
      <formula>WEEKDAY($A147)=7</formula>
    </cfRule>
  </conditionalFormatting>
  <conditionalFormatting sqref="I147">
    <cfRule type="expression" dxfId="80738" priority="9311" stopIfTrue="1">
      <formula>WEEKDAY($A147)=1</formula>
    </cfRule>
    <cfRule type="expression" dxfId="80737" priority="9312" stopIfTrue="1">
      <formula>WEEKDAY($A147)=2</formula>
    </cfRule>
    <cfRule type="expression" dxfId="80736" priority="9313" stopIfTrue="1">
      <formula>WEEKDAY($A147)=3</formula>
    </cfRule>
    <cfRule type="expression" dxfId="80735" priority="9314" stopIfTrue="1">
      <formula>WEEKDAY($A147)=4</formula>
    </cfRule>
    <cfRule type="expression" dxfId="80734" priority="9315" stopIfTrue="1">
      <formula>WEEKDAY($A147)=5</formula>
    </cfRule>
    <cfRule type="expression" dxfId="80733" priority="9316" stopIfTrue="1">
      <formula>WEEKDAY($A147)=6</formula>
    </cfRule>
    <cfRule type="expression" dxfId="80732" priority="9317" stopIfTrue="1">
      <formula>WEEKDAY($A147)=7</formula>
    </cfRule>
  </conditionalFormatting>
  <conditionalFormatting sqref="I147">
    <cfRule type="expression" dxfId="80731" priority="9304" stopIfTrue="1">
      <formula>WEEKDAY($A147)=1</formula>
    </cfRule>
    <cfRule type="expression" dxfId="80730" priority="9305" stopIfTrue="1">
      <formula>WEEKDAY($A147)=2</formula>
    </cfRule>
    <cfRule type="expression" dxfId="80729" priority="9306" stopIfTrue="1">
      <formula>WEEKDAY($A147)=3</formula>
    </cfRule>
    <cfRule type="expression" dxfId="80728" priority="9307" stopIfTrue="1">
      <formula>WEEKDAY($A147)=4</formula>
    </cfRule>
    <cfRule type="expression" dxfId="80727" priority="9308" stopIfTrue="1">
      <formula>WEEKDAY($A147)=5</formula>
    </cfRule>
    <cfRule type="expression" dxfId="80726" priority="9309" stopIfTrue="1">
      <formula>WEEKDAY($A147)=6</formula>
    </cfRule>
    <cfRule type="expression" dxfId="80725" priority="9310" stopIfTrue="1">
      <formula>WEEKDAY($A147)=7</formula>
    </cfRule>
  </conditionalFormatting>
  <conditionalFormatting sqref="I147">
    <cfRule type="expression" dxfId="80724" priority="9297" stopIfTrue="1">
      <formula>WEEKDAY($A147)=1</formula>
    </cfRule>
    <cfRule type="expression" dxfId="80723" priority="9298" stopIfTrue="1">
      <formula>WEEKDAY($A147)=2</formula>
    </cfRule>
    <cfRule type="expression" dxfId="80722" priority="9299" stopIfTrue="1">
      <formula>WEEKDAY($A147)=3</formula>
    </cfRule>
    <cfRule type="expression" dxfId="80721" priority="9300" stopIfTrue="1">
      <formula>WEEKDAY($A147)=4</formula>
    </cfRule>
    <cfRule type="expression" dxfId="80720" priority="9301" stopIfTrue="1">
      <formula>WEEKDAY($A147)=5</formula>
    </cfRule>
    <cfRule type="expression" dxfId="80719" priority="9302" stopIfTrue="1">
      <formula>WEEKDAY($A147)=6</formula>
    </cfRule>
    <cfRule type="expression" dxfId="80718" priority="9303" stopIfTrue="1">
      <formula>WEEKDAY($A147)=7</formula>
    </cfRule>
  </conditionalFormatting>
  <conditionalFormatting sqref="I147">
    <cfRule type="expression" dxfId="80717" priority="9290" stopIfTrue="1">
      <formula>WEEKDAY($A147)=1</formula>
    </cfRule>
    <cfRule type="expression" dxfId="80716" priority="9291" stopIfTrue="1">
      <formula>WEEKDAY($A147)=2</formula>
    </cfRule>
    <cfRule type="expression" dxfId="80715" priority="9292" stopIfTrue="1">
      <formula>WEEKDAY($A147)=3</formula>
    </cfRule>
    <cfRule type="expression" dxfId="80714" priority="9293" stopIfTrue="1">
      <formula>WEEKDAY($A147)=4</formula>
    </cfRule>
    <cfRule type="expression" dxfId="80713" priority="9294" stopIfTrue="1">
      <formula>WEEKDAY($A147)=5</formula>
    </cfRule>
    <cfRule type="expression" dxfId="80712" priority="9295" stopIfTrue="1">
      <formula>WEEKDAY($A147)=6</formula>
    </cfRule>
    <cfRule type="expression" dxfId="80711" priority="9296" stopIfTrue="1">
      <formula>WEEKDAY($A147)=7</formula>
    </cfRule>
  </conditionalFormatting>
  <conditionalFormatting sqref="I147">
    <cfRule type="expression" dxfId="80710" priority="9283" stopIfTrue="1">
      <formula>WEEKDAY($A147)=1</formula>
    </cfRule>
    <cfRule type="expression" dxfId="80709" priority="9284" stopIfTrue="1">
      <formula>WEEKDAY($A147)=2</formula>
    </cfRule>
    <cfRule type="expression" dxfId="80708" priority="9285" stopIfTrue="1">
      <formula>WEEKDAY($A147)=3</formula>
    </cfRule>
    <cfRule type="expression" dxfId="80707" priority="9286" stopIfTrue="1">
      <formula>WEEKDAY($A147)=4</formula>
    </cfRule>
    <cfRule type="expression" dxfId="80706" priority="9287" stopIfTrue="1">
      <formula>WEEKDAY($A147)=5</formula>
    </cfRule>
    <cfRule type="expression" dxfId="80705" priority="9288" stopIfTrue="1">
      <formula>WEEKDAY($A147)=6</formula>
    </cfRule>
    <cfRule type="expression" dxfId="80704" priority="9289" stopIfTrue="1">
      <formula>WEEKDAY($A147)=7</formula>
    </cfRule>
  </conditionalFormatting>
  <conditionalFormatting sqref="I147">
    <cfRule type="expression" dxfId="80703" priority="9276" stopIfTrue="1">
      <formula>WEEKDAY($A147)=1</formula>
    </cfRule>
    <cfRule type="expression" dxfId="80702" priority="9277" stopIfTrue="1">
      <formula>WEEKDAY($A147)=2</formula>
    </cfRule>
    <cfRule type="expression" dxfId="80701" priority="9278" stopIfTrue="1">
      <formula>WEEKDAY($A147)=3</formula>
    </cfRule>
    <cfRule type="expression" dxfId="80700" priority="9279" stopIfTrue="1">
      <formula>WEEKDAY($A147)=4</formula>
    </cfRule>
    <cfRule type="expression" dxfId="80699" priority="9280" stopIfTrue="1">
      <formula>WEEKDAY($A147)=5</formula>
    </cfRule>
    <cfRule type="expression" dxfId="80698" priority="9281" stopIfTrue="1">
      <formula>WEEKDAY($A147)=6</formula>
    </cfRule>
    <cfRule type="expression" dxfId="80697" priority="9282" stopIfTrue="1">
      <formula>WEEKDAY($A147)=7</formula>
    </cfRule>
  </conditionalFormatting>
  <conditionalFormatting sqref="I147">
    <cfRule type="expression" dxfId="80696" priority="9269" stopIfTrue="1">
      <formula>WEEKDAY($A147)=1</formula>
    </cfRule>
    <cfRule type="expression" dxfId="80695" priority="9270" stopIfTrue="1">
      <formula>WEEKDAY($A147)=2</formula>
    </cfRule>
    <cfRule type="expression" dxfId="80694" priority="9271" stopIfTrue="1">
      <formula>WEEKDAY($A147)=3</formula>
    </cfRule>
    <cfRule type="expression" dxfId="80693" priority="9272" stopIfTrue="1">
      <formula>WEEKDAY($A147)=4</formula>
    </cfRule>
    <cfRule type="expression" dxfId="80692" priority="9273" stopIfTrue="1">
      <formula>WEEKDAY($A147)=5</formula>
    </cfRule>
    <cfRule type="expression" dxfId="80691" priority="9274" stopIfTrue="1">
      <formula>WEEKDAY($A147)=6</formula>
    </cfRule>
    <cfRule type="expression" dxfId="80690" priority="9275" stopIfTrue="1">
      <formula>WEEKDAY($A147)=7</formula>
    </cfRule>
  </conditionalFormatting>
  <conditionalFormatting sqref="I147">
    <cfRule type="expression" dxfId="80689" priority="9262" stopIfTrue="1">
      <formula>WEEKDAY($A147)=1</formula>
    </cfRule>
    <cfRule type="expression" dxfId="80688" priority="9263" stopIfTrue="1">
      <formula>WEEKDAY($A147)=2</formula>
    </cfRule>
    <cfRule type="expression" dxfId="80687" priority="9264" stopIfTrue="1">
      <formula>WEEKDAY($A147)=3</formula>
    </cfRule>
    <cfRule type="expression" dxfId="80686" priority="9265" stopIfTrue="1">
      <formula>WEEKDAY($A147)=4</formula>
    </cfRule>
    <cfRule type="expression" dxfId="80685" priority="9266" stopIfTrue="1">
      <formula>WEEKDAY($A147)=5</formula>
    </cfRule>
    <cfRule type="expression" dxfId="80684" priority="9267" stopIfTrue="1">
      <formula>WEEKDAY($A147)=6</formula>
    </cfRule>
    <cfRule type="expression" dxfId="80683" priority="9268" stopIfTrue="1">
      <formula>WEEKDAY($A147)=7</formula>
    </cfRule>
  </conditionalFormatting>
  <conditionalFormatting sqref="I147">
    <cfRule type="expression" dxfId="80682" priority="9255" stopIfTrue="1">
      <formula>WEEKDAY($A147)=1</formula>
    </cfRule>
    <cfRule type="expression" dxfId="80681" priority="9256" stopIfTrue="1">
      <formula>WEEKDAY($A147)=2</formula>
    </cfRule>
    <cfRule type="expression" dxfId="80680" priority="9257" stopIfTrue="1">
      <formula>WEEKDAY($A147)=3</formula>
    </cfRule>
    <cfRule type="expression" dxfId="80679" priority="9258" stopIfTrue="1">
      <formula>WEEKDAY($A147)=4</formula>
    </cfRule>
    <cfRule type="expression" dxfId="80678" priority="9259" stopIfTrue="1">
      <formula>WEEKDAY($A147)=5</formula>
    </cfRule>
    <cfRule type="expression" dxfId="80677" priority="9260" stopIfTrue="1">
      <formula>WEEKDAY($A147)=6</formula>
    </cfRule>
    <cfRule type="expression" dxfId="80676" priority="9261" stopIfTrue="1">
      <formula>WEEKDAY($A147)=7</formula>
    </cfRule>
  </conditionalFormatting>
  <conditionalFormatting sqref="I147">
    <cfRule type="expression" dxfId="80675" priority="9248" stopIfTrue="1">
      <formula>WEEKDAY($A147)=1</formula>
    </cfRule>
    <cfRule type="expression" dxfId="80674" priority="9249" stopIfTrue="1">
      <formula>WEEKDAY($A147)=2</formula>
    </cfRule>
    <cfRule type="expression" dxfId="80673" priority="9250" stopIfTrue="1">
      <formula>WEEKDAY($A147)=3</formula>
    </cfRule>
    <cfRule type="expression" dxfId="80672" priority="9251" stopIfTrue="1">
      <formula>WEEKDAY($A147)=4</formula>
    </cfRule>
    <cfRule type="expression" dxfId="80671" priority="9252" stopIfTrue="1">
      <formula>WEEKDAY($A147)=5</formula>
    </cfRule>
    <cfRule type="expression" dxfId="80670" priority="9253" stopIfTrue="1">
      <formula>WEEKDAY($A147)=6</formula>
    </cfRule>
    <cfRule type="expression" dxfId="80669" priority="9254" stopIfTrue="1">
      <formula>WEEKDAY($A147)=7</formula>
    </cfRule>
  </conditionalFormatting>
  <conditionalFormatting sqref="I147">
    <cfRule type="expression" dxfId="80668" priority="9241" stopIfTrue="1">
      <formula>WEEKDAY($A147)=1</formula>
    </cfRule>
    <cfRule type="expression" dxfId="80667" priority="9242" stopIfTrue="1">
      <formula>WEEKDAY($A147)=2</formula>
    </cfRule>
    <cfRule type="expression" dxfId="80666" priority="9243" stopIfTrue="1">
      <formula>WEEKDAY($A147)=3</formula>
    </cfRule>
    <cfRule type="expression" dxfId="80665" priority="9244" stopIfTrue="1">
      <formula>WEEKDAY($A147)=4</formula>
    </cfRule>
    <cfRule type="expression" dxfId="80664" priority="9245" stopIfTrue="1">
      <formula>WEEKDAY($A147)=5</formula>
    </cfRule>
    <cfRule type="expression" dxfId="80663" priority="9246" stopIfTrue="1">
      <formula>WEEKDAY($A147)=6</formula>
    </cfRule>
    <cfRule type="expression" dxfId="80662" priority="9247" stopIfTrue="1">
      <formula>WEEKDAY($A147)=7</formula>
    </cfRule>
  </conditionalFormatting>
  <conditionalFormatting sqref="I147">
    <cfRule type="expression" dxfId="80661" priority="9234" stopIfTrue="1">
      <formula>WEEKDAY($A147)=1</formula>
    </cfRule>
    <cfRule type="expression" dxfId="80660" priority="9235" stopIfTrue="1">
      <formula>WEEKDAY($A147)=2</formula>
    </cfRule>
    <cfRule type="expression" dxfId="80659" priority="9236" stopIfTrue="1">
      <formula>WEEKDAY($A147)=3</formula>
    </cfRule>
    <cfRule type="expression" dxfId="80658" priority="9237" stopIfTrue="1">
      <formula>WEEKDAY($A147)=4</formula>
    </cfRule>
    <cfRule type="expression" dxfId="80657" priority="9238" stopIfTrue="1">
      <formula>WEEKDAY($A147)=5</formula>
    </cfRule>
    <cfRule type="expression" dxfId="80656" priority="9239" stopIfTrue="1">
      <formula>WEEKDAY($A147)=6</formula>
    </cfRule>
    <cfRule type="expression" dxfId="80655" priority="9240" stopIfTrue="1">
      <formula>WEEKDAY($A147)=7</formula>
    </cfRule>
  </conditionalFormatting>
  <conditionalFormatting sqref="I147">
    <cfRule type="expression" dxfId="80654" priority="9227" stopIfTrue="1">
      <formula>WEEKDAY($A147)=1</formula>
    </cfRule>
    <cfRule type="expression" dxfId="80653" priority="9228" stopIfTrue="1">
      <formula>WEEKDAY($A147)=2</formula>
    </cfRule>
    <cfRule type="expression" dxfId="80652" priority="9229" stopIfTrue="1">
      <formula>WEEKDAY($A147)=3</formula>
    </cfRule>
    <cfRule type="expression" dxfId="80651" priority="9230" stopIfTrue="1">
      <formula>WEEKDAY($A147)=4</formula>
    </cfRule>
    <cfRule type="expression" dxfId="80650" priority="9231" stopIfTrue="1">
      <formula>WEEKDAY($A147)=5</formula>
    </cfRule>
    <cfRule type="expression" dxfId="80649" priority="9232" stopIfTrue="1">
      <formula>WEEKDAY($A147)=6</formula>
    </cfRule>
    <cfRule type="expression" dxfId="80648" priority="9233" stopIfTrue="1">
      <formula>WEEKDAY($A147)=7</formula>
    </cfRule>
  </conditionalFormatting>
  <conditionalFormatting sqref="I147">
    <cfRule type="expression" dxfId="80647" priority="9220" stopIfTrue="1">
      <formula>WEEKDAY($A147)=1</formula>
    </cfRule>
    <cfRule type="expression" dxfId="80646" priority="9221" stopIfTrue="1">
      <formula>WEEKDAY($A147)=2</formula>
    </cfRule>
    <cfRule type="expression" dxfId="80645" priority="9222" stopIfTrue="1">
      <formula>WEEKDAY($A147)=3</formula>
    </cfRule>
    <cfRule type="expression" dxfId="80644" priority="9223" stopIfTrue="1">
      <formula>WEEKDAY($A147)=4</formula>
    </cfRule>
    <cfRule type="expression" dxfId="80643" priority="9224" stopIfTrue="1">
      <formula>WEEKDAY($A147)=5</formula>
    </cfRule>
    <cfRule type="expression" dxfId="80642" priority="9225" stopIfTrue="1">
      <formula>WEEKDAY($A147)=6</formula>
    </cfRule>
    <cfRule type="expression" dxfId="80641" priority="9226" stopIfTrue="1">
      <formula>WEEKDAY($A147)=7</formula>
    </cfRule>
  </conditionalFormatting>
  <conditionalFormatting sqref="I147">
    <cfRule type="expression" dxfId="80640" priority="9213" stopIfTrue="1">
      <formula>WEEKDAY($A147)=1</formula>
    </cfRule>
    <cfRule type="expression" dxfId="80639" priority="9214" stopIfTrue="1">
      <formula>WEEKDAY($A147)=2</formula>
    </cfRule>
    <cfRule type="expression" dxfId="80638" priority="9215" stopIfTrue="1">
      <formula>WEEKDAY($A147)=3</formula>
    </cfRule>
    <cfRule type="expression" dxfId="80637" priority="9216" stopIfTrue="1">
      <formula>WEEKDAY($A147)=4</formula>
    </cfRule>
    <cfRule type="expression" dxfId="80636" priority="9217" stopIfTrue="1">
      <formula>WEEKDAY($A147)=5</formula>
    </cfRule>
    <cfRule type="expression" dxfId="80635" priority="9218" stopIfTrue="1">
      <formula>WEEKDAY($A147)=6</formula>
    </cfRule>
    <cfRule type="expression" dxfId="80634" priority="9219" stopIfTrue="1">
      <formula>WEEKDAY($A147)=7</formula>
    </cfRule>
  </conditionalFormatting>
  <conditionalFormatting sqref="I147">
    <cfRule type="expression" dxfId="80633" priority="9206" stopIfTrue="1">
      <formula>WEEKDAY($A147)=1</formula>
    </cfRule>
    <cfRule type="expression" dxfId="80632" priority="9207" stopIfTrue="1">
      <formula>WEEKDAY($A147)=2</formula>
    </cfRule>
    <cfRule type="expression" dxfId="80631" priority="9208" stopIfTrue="1">
      <formula>WEEKDAY($A147)=3</formula>
    </cfRule>
    <cfRule type="expression" dxfId="80630" priority="9209" stopIfTrue="1">
      <formula>WEEKDAY($A147)=4</formula>
    </cfRule>
    <cfRule type="expression" dxfId="80629" priority="9210" stopIfTrue="1">
      <formula>WEEKDAY($A147)=5</formula>
    </cfRule>
    <cfRule type="expression" dxfId="80628" priority="9211" stopIfTrue="1">
      <formula>WEEKDAY($A147)=6</formula>
    </cfRule>
    <cfRule type="expression" dxfId="80627" priority="9212" stopIfTrue="1">
      <formula>WEEKDAY($A147)=7</formula>
    </cfRule>
  </conditionalFormatting>
  <conditionalFormatting sqref="I147">
    <cfRule type="expression" dxfId="80626" priority="9199" stopIfTrue="1">
      <formula>WEEKDAY($A147)=1</formula>
    </cfRule>
    <cfRule type="expression" dxfId="80625" priority="9200" stopIfTrue="1">
      <formula>WEEKDAY($A147)=2</formula>
    </cfRule>
    <cfRule type="expression" dxfId="80624" priority="9201" stopIfTrue="1">
      <formula>WEEKDAY($A147)=3</formula>
    </cfRule>
    <cfRule type="expression" dxfId="80623" priority="9202" stopIfTrue="1">
      <formula>WEEKDAY($A147)=4</formula>
    </cfRule>
    <cfRule type="expression" dxfId="80622" priority="9203" stopIfTrue="1">
      <formula>WEEKDAY($A147)=5</formula>
    </cfRule>
    <cfRule type="expression" dxfId="80621" priority="9204" stopIfTrue="1">
      <formula>WEEKDAY($A147)=6</formula>
    </cfRule>
    <cfRule type="expression" dxfId="80620" priority="9205" stopIfTrue="1">
      <formula>WEEKDAY($A147)=7</formula>
    </cfRule>
  </conditionalFormatting>
  <conditionalFormatting sqref="I147">
    <cfRule type="expression" dxfId="80619" priority="9192" stopIfTrue="1">
      <formula>WEEKDAY($A147)=1</formula>
    </cfRule>
    <cfRule type="expression" dxfId="80618" priority="9193" stopIfTrue="1">
      <formula>WEEKDAY($A147)=2</formula>
    </cfRule>
    <cfRule type="expression" dxfId="80617" priority="9194" stopIfTrue="1">
      <formula>WEEKDAY($A147)=3</formula>
    </cfRule>
    <cfRule type="expression" dxfId="80616" priority="9195" stopIfTrue="1">
      <formula>WEEKDAY($A147)=4</formula>
    </cfRule>
    <cfRule type="expression" dxfId="80615" priority="9196" stopIfTrue="1">
      <formula>WEEKDAY($A147)=5</formula>
    </cfRule>
    <cfRule type="expression" dxfId="80614" priority="9197" stopIfTrue="1">
      <formula>WEEKDAY($A147)=6</formula>
    </cfRule>
    <cfRule type="expression" dxfId="80613" priority="9198" stopIfTrue="1">
      <formula>WEEKDAY($A147)=7</formula>
    </cfRule>
  </conditionalFormatting>
  <conditionalFormatting sqref="I147">
    <cfRule type="expression" dxfId="80612" priority="9185" stopIfTrue="1">
      <formula>WEEKDAY($A147)=1</formula>
    </cfRule>
    <cfRule type="expression" dxfId="80611" priority="9186" stopIfTrue="1">
      <formula>WEEKDAY($A147)=2</formula>
    </cfRule>
    <cfRule type="expression" dxfId="80610" priority="9187" stopIfTrue="1">
      <formula>WEEKDAY($A147)=3</formula>
    </cfRule>
    <cfRule type="expression" dxfId="80609" priority="9188" stopIfTrue="1">
      <formula>WEEKDAY($A147)=4</formula>
    </cfRule>
    <cfRule type="expression" dxfId="80608" priority="9189" stopIfTrue="1">
      <formula>WEEKDAY($A147)=5</formula>
    </cfRule>
    <cfRule type="expression" dxfId="80607" priority="9190" stopIfTrue="1">
      <formula>WEEKDAY($A147)=6</formula>
    </cfRule>
    <cfRule type="expression" dxfId="80606" priority="9191" stopIfTrue="1">
      <formula>WEEKDAY($A147)=7</formula>
    </cfRule>
  </conditionalFormatting>
  <conditionalFormatting sqref="A147">
    <cfRule type="expression" dxfId="80605" priority="9178" stopIfTrue="1">
      <formula>WEEKDAY($A147)=1</formula>
    </cfRule>
    <cfRule type="expression" dxfId="80604" priority="9179" stopIfTrue="1">
      <formula>WEEKDAY($A147)=2</formula>
    </cfRule>
    <cfRule type="expression" dxfId="80603" priority="9180" stopIfTrue="1">
      <formula>WEEKDAY($A147)=3</formula>
    </cfRule>
    <cfRule type="expression" dxfId="80602" priority="9181" stopIfTrue="1">
      <formula>WEEKDAY($A147)=4</formula>
    </cfRule>
    <cfRule type="expression" dxfId="80601" priority="9182" stopIfTrue="1">
      <formula>WEEKDAY($A147)=5</formula>
    </cfRule>
    <cfRule type="expression" dxfId="80600" priority="9183" stopIfTrue="1">
      <formula>WEEKDAY($A147)=6</formula>
    </cfRule>
    <cfRule type="expression" dxfId="80599" priority="9184" stopIfTrue="1">
      <formula>WEEKDAY($A147)=7</formula>
    </cfRule>
  </conditionalFormatting>
  <conditionalFormatting sqref="I147">
    <cfRule type="expression" dxfId="80598" priority="9171" stopIfTrue="1">
      <formula>WEEKDAY($A147)=1</formula>
    </cfRule>
    <cfRule type="expression" dxfId="80597" priority="9172" stopIfTrue="1">
      <formula>WEEKDAY($A147)=2</formula>
    </cfRule>
    <cfRule type="expression" dxfId="80596" priority="9173" stopIfTrue="1">
      <formula>WEEKDAY($A147)=3</formula>
    </cfRule>
    <cfRule type="expression" dxfId="80595" priority="9174" stopIfTrue="1">
      <formula>WEEKDAY($A147)=4</formula>
    </cfRule>
    <cfRule type="expression" dxfId="80594" priority="9175" stopIfTrue="1">
      <formula>WEEKDAY($A147)=5</formula>
    </cfRule>
    <cfRule type="expression" dxfId="80593" priority="9176" stopIfTrue="1">
      <formula>WEEKDAY($A147)=6</formula>
    </cfRule>
    <cfRule type="expression" dxfId="80592" priority="9177" stopIfTrue="1">
      <formula>WEEKDAY($A147)=7</formula>
    </cfRule>
  </conditionalFormatting>
  <conditionalFormatting sqref="A147">
    <cfRule type="expression" dxfId="80591" priority="9164" stopIfTrue="1">
      <formula>WEEKDAY($A147)=1</formula>
    </cfRule>
    <cfRule type="expression" dxfId="80590" priority="9165" stopIfTrue="1">
      <formula>WEEKDAY($A147)=2</formula>
    </cfRule>
    <cfRule type="expression" dxfId="80589" priority="9166" stopIfTrue="1">
      <formula>WEEKDAY($A147)=3</formula>
    </cfRule>
    <cfRule type="expression" dxfId="80588" priority="9167" stopIfTrue="1">
      <formula>WEEKDAY($A147)=4</formula>
    </cfRule>
    <cfRule type="expression" dxfId="80587" priority="9168" stopIfTrue="1">
      <formula>WEEKDAY($A147)=5</formula>
    </cfRule>
    <cfRule type="expression" dxfId="80586" priority="9169" stopIfTrue="1">
      <formula>WEEKDAY($A147)=6</formula>
    </cfRule>
    <cfRule type="expression" dxfId="80585" priority="9170" stopIfTrue="1">
      <formula>WEEKDAY($A147)=7</formula>
    </cfRule>
  </conditionalFormatting>
  <conditionalFormatting sqref="A147">
    <cfRule type="expression" dxfId="80584" priority="9157" stopIfTrue="1">
      <formula>WEEKDAY($A147)=1</formula>
    </cfRule>
    <cfRule type="expression" dxfId="80583" priority="9158" stopIfTrue="1">
      <formula>WEEKDAY($A147)=2</formula>
    </cfRule>
    <cfRule type="expression" dxfId="80582" priority="9159" stopIfTrue="1">
      <formula>WEEKDAY($A147)=3</formula>
    </cfRule>
    <cfRule type="expression" dxfId="80581" priority="9160" stopIfTrue="1">
      <formula>WEEKDAY($A147)=4</formula>
    </cfRule>
    <cfRule type="expression" dxfId="80580" priority="9161" stopIfTrue="1">
      <formula>WEEKDAY($A147)=5</formula>
    </cfRule>
    <cfRule type="expression" dxfId="80579" priority="9162" stopIfTrue="1">
      <formula>WEEKDAY($A147)=6</formula>
    </cfRule>
    <cfRule type="expression" dxfId="80578" priority="9163" stopIfTrue="1">
      <formula>WEEKDAY($A147)=7</formula>
    </cfRule>
  </conditionalFormatting>
  <conditionalFormatting sqref="I147">
    <cfRule type="expression" dxfId="80577" priority="9150" stopIfTrue="1">
      <formula>WEEKDAY($A147)=1</formula>
    </cfRule>
    <cfRule type="expression" dxfId="80576" priority="9151" stopIfTrue="1">
      <formula>WEEKDAY($A147)=2</formula>
    </cfRule>
    <cfRule type="expression" dxfId="80575" priority="9152" stopIfTrue="1">
      <formula>WEEKDAY($A147)=3</formula>
    </cfRule>
    <cfRule type="expression" dxfId="80574" priority="9153" stopIfTrue="1">
      <formula>WEEKDAY($A147)=4</formula>
    </cfRule>
    <cfRule type="expression" dxfId="80573" priority="9154" stopIfTrue="1">
      <formula>WEEKDAY($A147)=5</formula>
    </cfRule>
    <cfRule type="expression" dxfId="80572" priority="9155" stopIfTrue="1">
      <formula>WEEKDAY($A147)=6</formula>
    </cfRule>
    <cfRule type="expression" dxfId="80571" priority="9156" stopIfTrue="1">
      <formula>WEEKDAY($A147)=7</formula>
    </cfRule>
  </conditionalFormatting>
  <conditionalFormatting sqref="A147">
    <cfRule type="expression" dxfId="80570" priority="9143" stopIfTrue="1">
      <formula>WEEKDAY($A147)=1</formula>
    </cfRule>
    <cfRule type="expression" dxfId="80569" priority="9144" stopIfTrue="1">
      <formula>WEEKDAY($A147)=2</formula>
    </cfRule>
    <cfRule type="expression" dxfId="80568" priority="9145" stopIfTrue="1">
      <formula>WEEKDAY($A147)=3</formula>
    </cfRule>
    <cfRule type="expression" dxfId="80567" priority="9146" stopIfTrue="1">
      <formula>WEEKDAY($A147)=4</formula>
    </cfRule>
    <cfRule type="expression" dxfId="80566" priority="9147" stopIfTrue="1">
      <formula>WEEKDAY($A147)=5</formula>
    </cfRule>
    <cfRule type="expression" dxfId="80565" priority="9148" stopIfTrue="1">
      <formula>WEEKDAY($A147)=6</formula>
    </cfRule>
    <cfRule type="expression" dxfId="80564" priority="9149" stopIfTrue="1">
      <formula>WEEKDAY($A147)=7</formula>
    </cfRule>
  </conditionalFormatting>
  <conditionalFormatting sqref="I147">
    <cfRule type="expression" dxfId="80563" priority="9136" stopIfTrue="1">
      <formula>WEEKDAY($A147)=1</formula>
    </cfRule>
    <cfRule type="expression" dxfId="80562" priority="9137" stopIfTrue="1">
      <formula>WEEKDAY($A147)=2</formula>
    </cfRule>
    <cfRule type="expression" dxfId="80561" priority="9138" stopIfTrue="1">
      <formula>WEEKDAY($A147)=3</formula>
    </cfRule>
    <cfRule type="expression" dxfId="80560" priority="9139" stopIfTrue="1">
      <formula>WEEKDAY($A147)=4</formula>
    </cfRule>
    <cfRule type="expression" dxfId="80559" priority="9140" stopIfTrue="1">
      <formula>WEEKDAY($A147)=5</formula>
    </cfRule>
    <cfRule type="expression" dxfId="80558" priority="9141" stopIfTrue="1">
      <formula>WEEKDAY($A147)=6</formula>
    </cfRule>
    <cfRule type="expression" dxfId="80557" priority="9142" stopIfTrue="1">
      <formula>WEEKDAY($A147)=7</formula>
    </cfRule>
  </conditionalFormatting>
  <conditionalFormatting sqref="A147">
    <cfRule type="expression" dxfId="80556" priority="9129" stopIfTrue="1">
      <formula>WEEKDAY($A147)=1</formula>
    </cfRule>
    <cfRule type="expression" dxfId="80555" priority="9130" stopIfTrue="1">
      <formula>WEEKDAY($A147)=2</formula>
    </cfRule>
    <cfRule type="expression" dxfId="80554" priority="9131" stopIfTrue="1">
      <formula>WEEKDAY($A147)=3</formula>
    </cfRule>
    <cfRule type="expression" dxfId="80553" priority="9132" stopIfTrue="1">
      <formula>WEEKDAY($A147)=4</formula>
    </cfRule>
    <cfRule type="expression" dxfId="80552" priority="9133" stopIfTrue="1">
      <formula>WEEKDAY($A147)=5</formula>
    </cfRule>
    <cfRule type="expression" dxfId="80551" priority="9134" stopIfTrue="1">
      <formula>WEEKDAY($A147)=6</formula>
    </cfRule>
    <cfRule type="expression" dxfId="80550" priority="9135" stopIfTrue="1">
      <formula>WEEKDAY($A147)=7</formula>
    </cfRule>
  </conditionalFormatting>
  <conditionalFormatting sqref="A147">
    <cfRule type="expression" dxfId="80549" priority="9122" stopIfTrue="1">
      <formula>WEEKDAY($A147)=1</formula>
    </cfRule>
    <cfRule type="expression" dxfId="80548" priority="9123" stopIfTrue="1">
      <formula>WEEKDAY($A147)=2</formula>
    </cfRule>
    <cfRule type="expression" dxfId="80547" priority="9124" stopIfTrue="1">
      <formula>WEEKDAY($A147)=3</formula>
    </cfRule>
    <cfRule type="expression" dxfId="80546" priority="9125" stopIfTrue="1">
      <formula>WEEKDAY($A147)=4</formula>
    </cfRule>
    <cfRule type="expression" dxfId="80545" priority="9126" stopIfTrue="1">
      <formula>WEEKDAY($A147)=5</formula>
    </cfRule>
    <cfRule type="expression" dxfId="80544" priority="9127" stopIfTrue="1">
      <formula>WEEKDAY($A147)=6</formula>
    </cfRule>
    <cfRule type="expression" dxfId="80543" priority="9128" stopIfTrue="1">
      <formula>WEEKDAY($A147)=7</formula>
    </cfRule>
  </conditionalFormatting>
  <conditionalFormatting sqref="I147">
    <cfRule type="expression" dxfId="80542" priority="9115" stopIfTrue="1">
      <formula>WEEKDAY($A147)=1</formula>
    </cfRule>
    <cfRule type="expression" dxfId="80541" priority="9116" stopIfTrue="1">
      <formula>WEEKDAY($A147)=2</formula>
    </cfRule>
    <cfRule type="expression" dxfId="80540" priority="9117" stopIfTrue="1">
      <formula>WEEKDAY($A147)=3</formula>
    </cfRule>
    <cfRule type="expression" dxfId="80539" priority="9118" stopIfTrue="1">
      <formula>WEEKDAY($A147)=4</formula>
    </cfRule>
    <cfRule type="expression" dxfId="80538" priority="9119" stopIfTrue="1">
      <formula>WEEKDAY($A147)=5</formula>
    </cfRule>
    <cfRule type="expression" dxfId="80537" priority="9120" stopIfTrue="1">
      <formula>WEEKDAY($A147)=6</formula>
    </cfRule>
    <cfRule type="expression" dxfId="80536" priority="9121" stopIfTrue="1">
      <formula>WEEKDAY($A147)=7</formula>
    </cfRule>
  </conditionalFormatting>
  <conditionalFormatting sqref="A147">
    <cfRule type="expression" dxfId="80535" priority="9108" stopIfTrue="1">
      <formula>WEEKDAY($A147)=1</formula>
    </cfRule>
    <cfRule type="expression" dxfId="80534" priority="9109" stopIfTrue="1">
      <formula>WEEKDAY($A147)=2</formula>
    </cfRule>
    <cfRule type="expression" dxfId="80533" priority="9110" stopIfTrue="1">
      <formula>WEEKDAY($A147)=3</formula>
    </cfRule>
    <cfRule type="expression" dxfId="80532" priority="9111" stopIfTrue="1">
      <formula>WEEKDAY($A147)=4</formula>
    </cfRule>
    <cfRule type="expression" dxfId="80531" priority="9112" stopIfTrue="1">
      <formula>WEEKDAY($A147)=5</formula>
    </cfRule>
    <cfRule type="expression" dxfId="80530" priority="9113" stopIfTrue="1">
      <formula>WEEKDAY($A147)=6</formula>
    </cfRule>
    <cfRule type="expression" dxfId="80529" priority="9114" stopIfTrue="1">
      <formula>WEEKDAY($A147)=7</formula>
    </cfRule>
  </conditionalFormatting>
  <conditionalFormatting sqref="A147">
    <cfRule type="expression" dxfId="80528" priority="9101" stopIfTrue="1">
      <formula>WEEKDAY($A147)=1</formula>
    </cfRule>
    <cfRule type="expression" dxfId="80527" priority="9102" stopIfTrue="1">
      <formula>WEEKDAY($A147)=2</formula>
    </cfRule>
    <cfRule type="expression" dxfId="80526" priority="9103" stopIfTrue="1">
      <formula>WEEKDAY($A147)=3</formula>
    </cfRule>
    <cfRule type="expression" dxfId="80525" priority="9104" stopIfTrue="1">
      <formula>WEEKDAY($A147)=4</formula>
    </cfRule>
    <cfRule type="expression" dxfId="80524" priority="9105" stopIfTrue="1">
      <formula>WEEKDAY($A147)=5</formula>
    </cfRule>
    <cfRule type="expression" dxfId="80523" priority="9106" stopIfTrue="1">
      <formula>WEEKDAY($A147)=6</formula>
    </cfRule>
    <cfRule type="expression" dxfId="80522" priority="9107" stopIfTrue="1">
      <formula>WEEKDAY($A147)=7</formula>
    </cfRule>
  </conditionalFormatting>
  <conditionalFormatting sqref="I147">
    <cfRule type="expression" dxfId="80521" priority="9094" stopIfTrue="1">
      <formula>WEEKDAY($A147)=1</formula>
    </cfRule>
    <cfRule type="expression" dxfId="80520" priority="9095" stopIfTrue="1">
      <formula>WEEKDAY($A147)=2</formula>
    </cfRule>
    <cfRule type="expression" dxfId="80519" priority="9096" stopIfTrue="1">
      <formula>WEEKDAY($A147)=3</formula>
    </cfRule>
    <cfRule type="expression" dxfId="80518" priority="9097" stopIfTrue="1">
      <formula>WEEKDAY($A147)=4</formula>
    </cfRule>
    <cfRule type="expression" dxfId="80517" priority="9098" stopIfTrue="1">
      <formula>WEEKDAY($A147)=5</formula>
    </cfRule>
    <cfRule type="expression" dxfId="80516" priority="9099" stopIfTrue="1">
      <formula>WEEKDAY($A147)=6</formula>
    </cfRule>
    <cfRule type="expression" dxfId="80515" priority="9100" stopIfTrue="1">
      <formula>WEEKDAY($A147)=7</formula>
    </cfRule>
  </conditionalFormatting>
  <conditionalFormatting sqref="I147">
    <cfRule type="expression" dxfId="80514" priority="9087" stopIfTrue="1">
      <formula>WEEKDAY($A147)=1</formula>
    </cfRule>
    <cfRule type="expression" dxfId="80513" priority="9088" stopIfTrue="1">
      <formula>WEEKDAY($A147)=2</formula>
    </cfRule>
    <cfRule type="expression" dxfId="80512" priority="9089" stopIfTrue="1">
      <formula>WEEKDAY($A147)=3</formula>
    </cfRule>
    <cfRule type="expression" dxfId="80511" priority="9090" stopIfTrue="1">
      <formula>WEEKDAY($A147)=4</formula>
    </cfRule>
    <cfRule type="expression" dxfId="80510" priority="9091" stopIfTrue="1">
      <formula>WEEKDAY($A147)=5</formula>
    </cfRule>
    <cfRule type="expression" dxfId="80509" priority="9092" stopIfTrue="1">
      <formula>WEEKDAY($A147)=6</formula>
    </cfRule>
    <cfRule type="expression" dxfId="80508" priority="9093" stopIfTrue="1">
      <formula>WEEKDAY($A147)=7</formula>
    </cfRule>
  </conditionalFormatting>
  <conditionalFormatting sqref="A147">
    <cfRule type="expression" dxfId="80507" priority="9080" stopIfTrue="1">
      <formula>WEEKDAY($A147)=1</formula>
    </cfRule>
    <cfRule type="expression" dxfId="80506" priority="9081" stopIfTrue="1">
      <formula>WEEKDAY($A147)=2</formula>
    </cfRule>
    <cfRule type="expression" dxfId="80505" priority="9082" stopIfTrue="1">
      <formula>WEEKDAY($A147)=3</formula>
    </cfRule>
    <cfRule type="expression" dxfId="80504" priority="9083" stopIfTrue="1">
      <formula>WEEKDAY($A147)=4</formula>
    </cfRule>
    <cfRule type="expression" dxfId="80503" priority="9084" stopIfTrue="1">
      <formula>WEEKDAY($A147)=5</formula>
    </cfRule>
    <cfRule type="expression" dxfId="80502" priority="9085" stopIfTrue="1">
      <formula>WEEKDAY($A147)=6</formula>
    </cfRule>
    <cfRule type="expression" dxfId="80501" priority="9086" stopIfTrue="1">
      <formula>WEEKDAY($A147)=7</formula>
    </cfRule>
  </conditionalFormatting>
  <conditionalFormatting sqref="A147">
    <cfRule type="expression" dxfId="80500" priority="9073" stopIfTrue="1">
      <formula>WEEKDAY($A147)=1</formula>
    </cfRule>
    <cfRule type="expression" dxfId="80499" priority="9074" stopIfTrue="1">
      <formula>WEEKDAY($A147)=2</formula>
    </cfRule>
    <cfRule type="expression" dxfId="80498" priority="9075" stopIfTrue="1">
      <formula>WEEKDAY($A147)=3</formula>
    </cfRule>
    <cfRule type="expression" dxfId="80497" priority="9076" stopIfTrue="1">
      <formula>WEEKDAY($A147)=4</formula>
    </cfRule>
    <cfRule type="expression" dxfId="80496" priority="9077" stopIfTrue="1">
      <formula>WEEKDAY($A147)=5</formula>
    </cfRule>
    <cfRule type="expression" dxfId="80495" priority="9078" stopIfTrue="1">
      <formula>WEEKDAY($A147)=6</formula>
    </cfRule>
    <cfRule type="expression" dxfId="80494" priority="9079" stopIfTrue="1">
      <formula>WEEKDAY($A147)=7</formula>
    </cfRule>
  </conditionalFormatting>
  <conditionalFormatting sqref="I147">
    <cfRule type="expression" dxfId="80493" priority="9066" stopIfTrue="1">
      <formula>WEEKDAY($A147)=1</formula>
    </cfRule>
    <cfRule type="expression" dxfId="80492" priority="9067" stopIfTrue="1">
      <formula>WEEKDAY($A147)=2</formula>
    </cfRule>
    <cfRule type="expression" dxfId="80491" priority="9068" stopIfTrue="1">
      <formula>WEEKDAY($A147)=3</formula>
    </cfRule>
    <cfRule type="expression" dxfId="80490" priority="9069" stopIfTrue="1">
      <formula>WEEKDAY($A147)=4</formula>
    </cfRule>
    <cfRule type="expression" dxfId="80489" priority="9070" stopIfTrue="1">
      <formula>WEEKDAY($A147)=5</formula>
    </cfRule>
    <cfRule type="expression" dxfId="80488" priority="9071" stopIfTrue="1">
      <formula>WEEKDAY($A147)=6</formula>
    </cfRule>
    <cfRule type="expression" dxfId="80487" priority="9072" stopIfTrue="1">
      <formula>WEEKDAY($A147)=7</formula>
    </cfRule>
  </conditionalFormatting>
  <conditionalFormatting sqref="A147">
    <cfRule type="expression" dxfId="80486" priority="9059" stopIfTrue="1">
      <formula>WEEKDAY($A147)=1</formula>
    </cfRule>
    <cfRule type="expression" dxfId="80485" priority="9060" stopIfTrue="1">
      <formula>WEEKDAY($A147)=2</formula>
    </cfRule>
    <cfRule type="expression" dxfId="80484" priority="9061" stopIfTrue="1">
      <formula>WEEKDAY($A147)=3</formula>
    </cfRule>
    <cfRule type="expression" dxfId="80483" priority="9062" stopIfTrue="1">
      <formula>WEEKDAY($A147)=4</formula>
    </cfRule>
    <cfRule type="expression" dxfId="80482" priority="9063" stopIfTrue="1">
      <formula>WEEKDAY($A147)=5</formula>
    </cfRule>
    <cfRule type="expression" dxfId="80481" priority="9064" stopIfTrue="1">
      <formula>WEEKDAY($A147)=6</formula>
    </cfRule>
    <cfRule type="expression" dxfId="80480" priority="9065" stopIfTrue="1">
      <formula>WEEKDAY($A147)=7</formula>
    </cfRule>
  </conditionalFormatting>
  <conditionalFormatting sqref="I147">
    <cfRule type="expression" dxfId="80479" priority="9052" stopIfTrue="1">
      <formula>WEEKDAY($A147)=1</formula>
    </cfRule>
    <cfRule type="expression" dxfId="80478" priority="9053" stopIfTrue="1">
      <formula>WEEKDAY($A147)=2</formula>
    </cfRule>
    <cfRule type="expression" dxfId="80477" priority="9054" stopIfTrue="1">
      <formula>WEEKDAY($A147)=3</formula>
    </cfRule>
    <cfRule type="expression" dxfId="80476" priority="9055" stopIfTrue="1">
      <formula>WEEKDAY($A147)=4</formula>
    </cfRule>
    <cfRule type="expression" dxfId="80475" priority="9056" stopIfTrue="1">
      <formula>WEEKDAY($A147)=5</formula>
    </cfRule>
    <cfRule type="expression" dxfId="80474" priority="9057" stopIfTrue="1">
      <formula>WEEKDAY($A147)=6</formula>
    </cfRule>
    <cfRule type="expression" dxfId="80473" priority="9058" stopIfTrue="1">
      <formula>WEEKDAY($A147)=7</formula>
    </cfRule>
  </conditionalFormatting>
  <conditionalFormatting sqref="A147">
    <cfRule type="expression" dxfId="80472" priority="9045" stopIfTrue="1">
      <formula>WEEKDAY($A147)=1</formula>
    </cfRule>
    <cfRule type="expression" dxfId="80471" priority="9046" stopIfTrue="1">
      <formula>WEEKDAY($A147)=2</formula>
    </cfRule>
    <cfRule type="expression" dxfId="80470" priority="9047" stopIfTrue="1">
      <formula>WEEKDAY($A147)=3</formula>
    </cfRule>
    <cfRule type="expression" dxfId="80469" priority="9048" stopIfTrue="1">
      <formula>WEEKDAY($A147)=4</formula>
    </cfRule>
    <cfRule type="expression" dxfId="80468" priority="9049" stopIfTrue="1">
      <formula>WEEKDAY($A147)=5</formula>
    </cfRule>
    <cfRule type="expression" dxfId="80467" priority="9050" stopIfTrue="1">
      <formula>WEEKDAY($A147)=6</formula>
    </cfRule>
    <cfRule type="expression" dxfId="80466" priority="9051" stopIfTrue="1">
      <formula>WEEKDAY($A147)=7</formula>
    </cfRule>
  </conditionalFormatting>
  <conditionalFormatting sqref="A147">
    <cfRule type="expression" dxfId="80465" priority="9038" stopIfTrue="1">
      <formula>WEEKDAY($A147)=1</formula>
    </cfRule>
    <cfRule type="expression" dxfId="80464" priority="9039" stopIfTrue="1">
      <formula>WEEKDAY($A147)=2</formula>
    </cfRule>
    <cfRule type="expression" dxfId="80463" priority="9040" stopIfTrue="1">
      <formula>WEEKDAY($A147)=3</formula>
    </cfRule>
    <cfRule type="expression" dxfId="80462" priority="9041" stopIfTrue="1">
      <formula>WEEKDAY($A147)=4</formula>
    </cfRule>
    <cfRule type="expression" dxfId="80461" priority="9042" stopIfTrue="1">
      <formula>WEEKDAY($A147)=5</formula>
    </cfRule>
    <cfRule type="expression" dxfId="80460" priority="9043" stopIfTrue="1">
      <formula>WEEKDAY($A147)=6</formula>
    </cfRule>
    <cfRule type="expression" dxfId="80459" priority="9044" stopIfTrue="1">
      <formula>WEEKDAY($A147)=7</formula>
    </cfRule>
  </conditionalFormatting>
  <conditionalFormatting sqref="A147">
    <cfRule type="expression" dxfId="80458" priority="9031" stopIfTrue="1">
      <formula>WEEKDAY($A147)=1</formula>
    </cfRule>
    <cfRule type="expression" dxfId="80457" priority="9032" stopIfTrue="1">
      <formula>WEEKDAY($A147)=2</formula>
    </cfRule>
    <cfRule type="expression" dxfId="80456" priority="9033" stopIfTrue="1">
      <formula>WEEKDAY($A147)=3</formula>
    </cfRule>
    <cfRule type="expression" dxfId="80455" priority="9034" stopIfTrue="1">
      <formula>WEEKDAY($A147)=4</formula>
    </cfRule>
    <cfRule type="expression" dxfId="80454" priority="9035" stopIfTrue="1">
      <formula>WEEKDAY($A147)=5</formula>
    </cfRule>
    <cfRule type="expression" dxfId="80453" priority="9036" stopIfTrue="1">
      <formula>WEEKDAY($A147)=6</formula>
    </cfRule>
    <cfRule type="expression" dxfId="80452" priority="9037" stopIfTrue="1">
      <formula>WEEKDAY($A147)=7</formula>
    </cfRule>
  </conditionalFormatting>
  <conditionalFormatting sqref="A147">
    <cfRule type="expression" dxfId="80451" priority="9024" stopIfTrue="1">
      <formula>WEEKDAY($A147)=1</formula>
    </cfRule>
    <cfRule type="expression" dxfId="80450" priority="9025" stopIfTrue="1">
      <formula>WEEKDAY($A147)=2</formula>
    </cfRule>
    <cfRule type="expression" dxfId="80449" priority="9026" stopIfTrue="1">
      <formula>WEEKDAY($A147)=3</formula>
    </cfRule>
    <cfRule type="expression" dxfId="80448" priority="9027" stopIfTrue="1">
      <formula>WEEKDAY($A147)=4</formula>
    </cfRule>
    <cfRule type="expression" dxfId="80447" priority="9028" stopIfTrue="1">
      <formula>WEEKDAY($A147)=5</formula>
    </cfRule>
    <cfRule type="expression" dxfId="80446" priority="9029" stopIfTrue="1">
      <formula>WEEKDAY($A147)=6</formula>
    </cfRule>
    <cfRule type="expression" dxfId="80445" priority="9030" stopIfTrue="1">
      <formula>WEEKDAY($A147)=7</formula>
    </cfRule>
  </conditionalFormatting>
  <conditionalFormatting sqref="I147">
    <cfRule type="expression" dxfId="80444" priority="9017" stopIfTrue="1">
      <formula>WEEKDAY($A147)=1</formula>
    </cfRule>
    <cfRule type="expression" dxfId="80443" priority="9018" stopIfTrue="1">
      <formula>WEEKDAY($A147)=2</formula>
    </cfRule>
    <cfRule type="expression" dxfId="80442" priority="9019" stopIfTrue="1">
      <formula>WEEKDAY($A147)=3</formula>
    </cfRule>
    <cfRule type="expression" dxfId="80441" priority="9020" stopIfTrue="1">
      <formula>WEEKDAY($A147)=4</formula>
    </cfRule>
    <cfRule type="expression" dxfId="80440" priority="9021" stopIfTrue="1">
      <formula>WEEKDAY($A147)=5</formula>
    </cfRule>
    <cfRule type="expression" dxfId="80439" priority="9022" stopIfTrue="1">
      <formula>WEEKDAY($A147)=6</formula>
    </cfRule>
    <cfRule type="expression" dxfId="80438" priority="9023" stopIfTrue="1">
      <formula>WEEKDAY($A147)=7</formula>
    </cfRule>
  </conditionalFormatting>
  <conditionalFormatting sqref="A147">
    <cfRule type="expression" dxfId="80437" priority="9010" stopIfTrue="1">
      <formula>WEEKDAY($A147)=1</formula>
    </cfRule>
    <cfRule type="expression" dxfId="80436" priority="9011" stopIfTrue="1">
      <formula>WEEKDAY($A147)=2</formula>
    </cfRule>
    <cfRule type="expression" dxfId="80435" priority="9012" stopIfTrue="1">
      <formula>WEEKDAY($A147)=3</formula>
    </cfRule>
    <cfRule type="expression" dxfId="80434" priority="9013" stopIfTrue="1">
      <formula>WEEKDAY($A147)=4</formula>
    </cfRule>
    <cfRule type="expression" dxfId="80433" priority="9014" stopIfTrue="1">
      <formula>WEEKDAY($A147)=5</formula>
    </cfRule>
    <cfRule type="expression" dxfId="80432" priority="9015" stopIfTrue="1">
      <formula>WEEKDAY($A147)=6</formula>
    </cfRule>
    <cfRule type="expression" dxfId="80431" priority="9016" stopIfTrue="1">
      <formula>WEEKDAY($A147)=7</formula>
    </cfRule>
  </conditionalFormatting>
  <conditionalFormatting sqref="A147">
    <cfRule type="expression" dxfId="80430" priority="9003" stopIfTrue="1">
      <formula>WEEKDAY($A147)=1</formula>
    </cfRule>
    <cfRule type="expression" dxfId="80429" priority="9004" stopIfTrue="1">
      <formula>WEEKDAY($A147)=2</formula>
    </cfRule>
    <cfRule type="expression" dxfId="80428" priority="9005" stopIfTrue="1">
      <formula>WEEKDAY($A147)=3</formula>
    </cfRule>
    <cfRule type="expression" dxfId="80427" priority="9006" stopIfTrue="1">
      <formula>WEEKDAY($A147)=4</formula>
    </cfRule>
    <cfRule type="expression" dxfId="80426" priority="9007" stopIfTrue="1">
      <formula>WEEKDAY($A147)=5</formula>
    </cfRule>
    <cfRule type="expression" dxfId="80425" priority="9008" stopIfTrue="1">
      <formula>WEEKDAY($A147)=6</formula>
    </cfRule>
    <cfRule type="expression" dxfId="80424" priority="9009" stopIfTrue="1">
      <formula>WEEKDAY($A147)=7</formula>
    </cfRule>
  </conditionalFormatting>
  <conditionalFormatting sqref="I147">
    <cfRule type="expression" dxfId="80423" priority="8996" stopIfTrue="1">
      <formula>WEEKDAY($A147)=1</formula>
    </cfRule>
    <cfRule type="expression" dxfId="80422" priority="8997" stopIfTrue="1">
      <formula>WEEKDAY($A147)=2</formula>
    </cfRule>
    <cfRule type="expression" dxfId="80421" priority="8998" stopIfTrue="1">
      <formula>WEEKDAY($A147)=3</formula>
    </cfRule>
    <cfRule type="expression" dxfId="80420" priority="8999" stopIfTrue="1">
      <formula>WEEKDAY($A147)=4</formula>
    </cfRule>
    <cfRule type="expression" dxfId="80419" priority="9000" stopIfTrue="1">
      <formula>WEEKDAY($A147)=5</formula>
    </cfRule>
    <cfRule type="expression" dxfId="80418" priority="9001" stopIfTrue="1">
      <formula>WEEKDAY($A147)=6</formula>
    </cfRule>
    <cfRule type="expression" dxfId="80417" priority="9002" stopIfTrue="1">
      <formula>WEEKDAY($A147)=7</formula>
    </cfRule>
  </conditionalFormatting>
  <conditionalFormatting sqref="I147">
    <cfRule type="expression" dxfId="80416" priority="8989" stopIfTrue="1">
      <formula>WEEKDAY($A147)=1</formula>
    </cfRule>
    <cfRule type="expression" dxfId="80415" priority="8990" stopIfTrue="1">
      <formula>WEEKDAY($A147)=2</formula>
    </cfRule>
    <cfRule type="expression" dxfId="80414" priority="8991" stopIfTrue="1">
      <formula>WEEKDAY($A147)=3</formula>
    </cfRule>
    <cfRule type="expression" dxfId="80413" priority="8992" stopIfTrue="1">
      <formula>WEEKDAY($A147)=4</formula>
    </cfRule>
    <cfRule type="expression" dxfId="80412" priority="8993" stopIfTrue="1">
      <formula>WEEKDAY($A147)=5</formula>
    </cfRule>
    <cfRule type="expression" dxfId="80411" priority="8994" stopIfTrue="1">
      <formula>WEEKDAY($A147)=6</formula>
    </cfRule>
    <cfRule type="expression" dxfId="80410" priority="8995" stopIfTrue="1">
      <formula>WEEKDAY($A147)=7</formula>
    </cfRule>
  </conditionalFormatting>
  <conditionalFormatting sqref="A147">
    <cfRule type="expression" dxfId="80409" priority="8982" stopIfTrue="1">
      <formula>WEEKDAY($A147)=1</formula>
    </cfRule>
    <cfRule type="expression" dxfId="80408" priority="8983" stopIfTrue="1">
      <formula>WEEKDAY($A147)=2</formula>
    </cfRule>
    <cfRule type="expression" dxfId="80407" priority="8984" stopIfTrue="1">
      <formula>WEEKDAY($A147)=3</formula>
    </cfRule>
    <cfRule type="expression" dxfId="80406" priority="8985" stopIfTrue="1">
      <formula>WEEKDAY($A147)=4</formula>
    </cfRule>
    <cfRule type="expression" dxfId="80405" priority="8986" stopIfTrue="1">
      <formula>WEEKDAY($A147)=5</formula>
    </cfRule>
    <cfRule type="expression" dxfId="80404" priority="8987" stopIfTrue="1">
      <formula>WEEKDAY($A147)=6</formula>
    </cfRule>
    <cfRule type="expression" dxfId="80403" priority="8988" stopIfTrue="1">
      <formula>WEEKDAY($A147)=7</formula>
    </cfRule>
  </conditionalFormatting>
  <conditionalFormatting sqref="I147">
    <cfRule type="expression" dxfId="80402" priority="8975" stopIfTrue="1">
      <formula>WEEKDAY($A147)=1</formula>
    </cfRule>
    <cfRule type="expression" dxfId="80401" priority="8976" stopIfTrue="1">
      <formula>WEEKDAY($A147)=2</formula>
    </cfRule>
    <cfRule type="expression" dxfId="80400" priority="8977" stopIfTrue="1">
      <formula>WEEKDAY($A147)=3</formula>
    </cfRule>
    <cfRule type="expression" dxfId="80399" priority="8978" stopIfTrue="1">
      <formula>WEEKDAY($A147)=4</formula>
    </cfRule>
    <cfRule type="expression" dxfId="80398" priority="8979" stopIfTrue="1">
      <formula>WEEKDAY($A147)=5</formula>
    </cfRule>
    <cfRule type="expression" dxfId="80397" priority="8980" stopIfTrue="1">
      <formula>WEEKDAY($A147)=6</formula>
    </cfRule>
    <cfRule type="expression" dxfId="80396" priority="8981" stopIfTrue="1">
      <formula>WEEKDAY($A147)=7</formula>
    </cfRule>
  </conditionalFormatting>
  <conditionalFormatting sqref="A147">
    <cfRule type="expression" dxfId="80395" priority="8968" stopIfTrue="1">
      <formula>WEEKDAY($A147)=1</formula>
    </cfRule>
    <cfRule type="expression" dxfId="80394" priority="8969" stopIfTrue="1">
      <formula>WEEKDAY($A147)=2</formula>
    </cfRule>
    <cfRule type="expression" dxfId="80393" priority="8970" stopIfTrue="1">
      <formula>WEEKDAY($A147)=3</formula>
    </cfRule>
    <cfRule type="expression" dxfId="80392" priority="8971" stopIfTrue="1">
      <formula>WEEKDAY($A147)=4</formula>
    </cfRule>
    <cfRule type="expression" dxfId="80391" priority="8972" stopIfTrue="1">
      <formula>WEEKDAY($A147)=5</formula>
    </cfRule>
    <cfRule type="expression" dxfId="80390" priority="8973" stopIfTrue="1">
      <formula>WEEKDAY($A147)=6</formula>
    </cfRule>
    <cfRule type="expression" dxfId="80389" priority="8974" stopIfTrue="1">
      <formula>WEEKDAY($A147)=7</formula>
    </cfRule>
  </conditionalFormatting>
  <conditionalFormatting sqref="A147">
    <cfRule type="expression" dxfId="80388" priority="8961" stopIfTrue="1">
      <formula>WEEKDAY($A147)=1</formula>
    </cfRule>
    <cfRule type="expression" dxfId="80387" priority="8962" stopIfTrue="1">
      <formula>WEEKDAY($A147)=2</formula>
    </cfRule>
    <cfRule type="expression" dxfId="80386" priority="8963" stopIfTrue="1">
      <formula>WEEKDAY($A147)=3</formula>
    </cfRule>
    <cfRule type="expression" dxfId="80385" priority="8964" stopIfTrue="1">
      <formula>WEEKDAY($A147)=4</formula>
    </cfRule>
    <cfRule type="expression" dxfId="80384" priority="8965" stopIfTrue="1">
      <formula>WEEKDAY($A147)=5</formula>
    </cfRule>
    <cfRule type="expression" dxfId="80383" priority="8966" stopIfTrue="1">
      <formula>WEEKDAY($A147)=6</formula>
    </cfRule>
    <cfRule type="expression" dxfId="80382" priority="8967" stopIfTrue="1">
      <formula>WEEKDAY($A147)=7</formula>
    </cfRule>
  </conditionalFormatting>
  <conditionalFormatting sqref="A147">
    <cfRule type="expression" dxfId="80381" priority="8954" stopIfTrue="1">
      <formula>WEEKDAY($A147)=1</formula>
    </cfRule>
    <cfRule type="expression" dxfId="80380" priority="8955" stopIfTrue="1">
      <formula>WEEKDAY($A147)=2</formula>
    </cfRule>
    <cfRule type="expression" dxfId="80379" priority="8956" stopIfTrue="1">
      <formula>WEEKDAY($A147)=3</formula>
    </cfRule>
    <cfRule type="expression" dxfId="80378" priority="8957" stopIfTrue="1">
      <formula>WEEKDAY($A147)=4</formula>
    </cfRule>
    <cfRule type="expression" dxfId="80377" priority="8958" stopIfTrue="1">
      <formula>WEEKDAY($A147)=5</formula>
    </cfRule>
    <cfRule type="expression" dxfId="80376" priority="8959" stopIfTrue="1">
      <formula>WEEKDAY($A147)=6</formula>
    </cfRule>
    <cfRule type="expression" dxfId="80375" priority="8960" stopIfTrue="1">
      <formula>WEEKDAY($A147)=7</formula>
    </cfRule>
  </conditionalFormatting>
  <conditionalFormatting sqref="A147">
    <cfRule type="expression" dxfId="80374" priority="8947" stopIfTrue="1">
      <formula>WEEKDAY($A147)=1</formula>
    </cfRule>
    <cfRule type="expression" dxfId="80373" priority="8948" stopIfTrue="1">
      <formula>WEEKDAY($A147)=2</formula>
    </cfRule>
    <cfRule type="expression" dxfId="80372" priority="8949" stopIfTrue="1">
      <formula>WEEKDAY($A147)=3</formula>
    </cfRule>
    <cfRule type="expression" dxfId="80371" priority="8950" stopIfTrue="1">
      <formula>WEEKDAY($A147)=4</formula>
    </cfRule>
    <cfRule type="expression" dxfId="80370" priority="8951" stopIfTrue="1">
      <formula>WEEKDAY($A147)=5</formula>
    </cfRule>
    <cfRule type="expression" dxfId="80369" priority="8952" stopIfTrue="1">
      <formula>WEEKDAY($A147)=6</formula>
    </cfRule>
    <cfRule type="expression" dxfId="80368" priority="8953" stopIfTrue="1">
      <formula>WEEKDAY($A147)=7</formula>
    </cfRule>
  </conditionalFormatting>
  <conditionalFormatting sqref="I147">
    <cfRule type="expression" dxfId="80367" priority="8940" stopIfTrue="1">
      <formula>WEEKDAY($A147)=1</formula>
    </cfRule>
    <cfRule type="expression" dxfId="80366" priority="8941" stopIfTrue="1">
      <formula>WEEKDAY($A147)=2</formula>
    </cfRule>
    <cfRule type="expression" dxfId="80365" priority="8942" stopIfTrue="1">
      <formula>WEEKDAY($A147)=3</formula>
    </cfRule>
    <cfRule type="expression" dxfId="80364" priority="8943" stopIfTrue="1">
      <formula>WEEKDAY($A147)=4</formula>
    </cfRule>
    <cfRule type="expression" dxfId="80363" priority="8944" stopIfTrue="1">
      <formula>WEEKDAY($A147)=5</formula>
    </cfRule>
    <cfRule type="expression" dxfId="80362" priority="8945" stopIfTrue="1">
      <formula>WEEKDAY($A147)=6</formula>
    </cfRule>
    <cfRule type="expression" dxfId="80361" priority="8946" stopIfTrue="1">
      <formula>WEEKDAY($A147)=7</formula>
    </cfRule>
  </conditionalFormatting>
  <conditionalFormatting sqref="A147">
    <cfRule type="expression" dxfId="80360" priority="8933" stopIfTrue="1">
      <formula>WEEKDAY($A147)=1</formula>
    </cfRule>
    <cfRule type="expression" dxfId="80359" priority="8934" stopIfTrue="1">
      <formula>WEEKDAY($A147)=2</formula>
    </cfRule>
    <cfRule type="expression" dxfId="80358" priority="8935" stopIfTrue="1">
      <formula>WEEKDAY($A147)=3</formula>
    </cfRule>
    <cfRule type="expression" dxfId="80357" priority="8936" stopIfTrue="1">
      <formula>WEEKDAY($A147)=4</formula>
    </cfRule>
    <cfRule type="expression" dxfId="80356" priority="8937" stopIfTrue="1">
      <formula>WEEKDAY($A147)=5</formula>
    </cfRule>
    <cfRule type="expression" dxfId="80355" priority="8938" stopIfTrue="1">
      <formula>WEEKDAY($A147)=6</formula>
    </cfRule>
    <cfRule type="expression" dxfId="80354" priority="8939" stopIfTrue="1">
      <formula>WEEKDAY($A147)=7</formula>
    </cfRule>
  </conditionalFormatting>
  <conditionalFormatting sqref="A147">
    <cfRule type="expression" dxfId="80353" priority="8926" stopIfTrue="1">
      <formula>WEEKDAY($A147)=1</formula>
    </cfRule>
    <cfRule type="expression" dxfId="80352" priority="8927" stopIfTrue="1">
      <formula>WEEKDAY($A147)=2</formula>
    </cfRule>
    <cfRule type="expression" dxfId="80351" priority="8928" stopIfTrue="1">
      <formula>WEEKDAY($A147)=3</formula>
    </cfRule>
    <cfRule type="expression" dxfId="80350" priority="8929" stopIfTrue="1">
      <formula>WEEKDAY($A147)=4</formula>
    </cfRule>
    <cfRule type="expression" dxfId="80349" priority="8930" stopIfTrue="1">
      <formula>WEEKDAY($A147)=5</formula>
    </cfRule>
    <cfRule type="expression" dxfId="80348" priority="8931" stopIfTrue="1">
      <formula>WEEKDAY($A147)=6</formula>
    </cfRule>
    <cfRule type="expression" dxfId="80347" priority="8932" stopIfTrue="1">
      <formula>WEEKDAY($A147)=7</formula>
    </cfRule>
  </conditionalFormatting>
  <conditionalFormatting sqref="I147">
    <cfRule type="expression" dxfId="80346" priority="8919" stopIfTrue="1">
      <formula>WEEKDAY($A147)=1</formula>
    </cfRule>
    <cfRule type="expression" dxfId="80345" priority="8920" stopIfTrue="1">
      <formula>WEEKDAY($A147)=2</formula>
    </cfRule>
    <cfRule type="expression" dxfId="80344" priority="8921" stopIfTrue="1">
      <formula>WEEKDAY($A147)=3</formula>
    </cfRule>
    <cfRule type="expression" dxfId="80343" priority="8922" stopIfTrue="1">
      <formula>WEEKDAY($A147)=4</formula>
    </cfRule>
    <cfRule type="expression" dxfId="80342" priority="8923" stopIfTrue="1">
      <formula>WEEKDAY($A147)=5</formula>
    </cfRule>
    <cfRule type="expression" dxfId="80341" priority="8924" stopIfTrue="1">
      <formula>WEEKDAY($A147)=6</formula>
    </cfRule>
    <cfRule type="expression" dxfId="80340" priority="8925" stopIfTrue="1">
      <formula>WEEKDAY($A147)=7</formula>
    </cfRule>
  </conditionalFormatting>
  <conditionalFormatting sqref="I147">
    <cfRule type="expression" dxfId="80339" priority="8912" stopIfTrue="1">
      <formula>WEEKDAY($A147)=1</formula>
    </cfRule>
    <cfRule type="expression" dxfId="80338" priority="8913" stopIfTrue="1">
      <formula>WEEKDAY($A147)=2</formula>
    </cfRule>
    <cfRule type="expression" dxfId="80337" priority="8914" stopIfTrue="1">
      <formula>WEEKDAY($A147)=3</formula>
    </cfRule>
    <cfRule type="expression" dxfId="80336" priority="8915" stopIfTrue="1">
      <formula>WEEKDAY($A147)=4</formula>
    </cfRule>
    <cfRule type="expression" dxfId="80335" priority="8916" stopIfTrue="1">
      <formula>WEEKDAY($A147)=5</formula>
    </cfRule>
    <cfRule type="expression" dxfId="80334" priority="8917" stopIfTrue="1">
      <formula>WEEKDAY($A147)=6</formula>
    </cfRule>
    <cfRule type="expression" dxfId="80333" priority="8918" stopIfTrue="1">
      <formula>WEEKDAY($A147)=7</formula>
    </cfRule>
  </conditionalFormatting>
  <conditionalFormatting sqref="A147">
    <cfRule type="expression" dxfId="80332" priority="8905" stopIfTrue="1">
      <formula>WEEKDAY($A147)=1</formula>
    </cfRule>
    <cfRule type="expression" dxfId="80331" priority="8906" stopIfTrue="1">
      <formula>WEEKDAY($A147)=2</formula>
    </cfRule>
    <cfRule type="expression" dxfId="80330" priority="8907" stopIfTrue="1">
      <formula>WEEKDAY($A147)=3</formula>
    </cfRule>
    <cfRule type="expression" dxfId="80329" priority="8908" stopIfTrue="1">
      <formula>WEEKDAY($A147)=4</formula>
    </cfRule>
    <cfRule type="expression" dxfId="80328" priority="8909" stopIfTrue="1">
      <formula>WEEKDAY($A147)=5</formula>
    </cfRule>
    <cfRule type="expression" dxfId="80327" priority="8910" stopIfTrue="1">
      <formula>WEEKDAY($A147)=6</formula>
    </cfRule>
    <cfRule type="expression" dxfId="80326" priority="8911" stopIfTrue="1">
      <formula>WEEKDAY($A147)=7</formula>
    </cfRule>
  </conditionalFormatting>
  <conditionalFormatting sqref="A147">
    <cfRule type="expression" dxfId="80325" priority="8898" stopIfTrue="1">
      <formula>WEEKDAY($A147)=1</formula>
    </cfRule>
    <cfRule type="expression" dxfId="80324" priority="8899" stopIfTrue="1">
      <formula>WEEKDAY($A147)=2</formula>
    </cfRule>
    <cfRule type="expression" dxfId="80323" priority="8900" stopIfTrue="1">
      <formula>WEEKDAY($A147)=3</formula>
    </cfRule>
    <cfRule type="expression" dxfId="80322" priority="8901" stopIfTrue="1">
      <formula>WEEKDAY($A147)=4</formula>
    </cfRule>
    <cfRule type="expression" dxfId="80321" priority="8902" stopIfTrue="1">
      <formula>WEEKDAY($A147)=5</formula>
    </cfRule>
    <cfRule type="expression" dxfId="80320" priority="8903" stopIfTrue="1">
      <formula>WEEKDAY($A147)=6</formula>
    </cfRule>
    <cfRule type="expression" dxfId="80319" priority="8904" stopIfTrue="1">
      <formula>WEEKDAY($A147)=7</formula>
    </cfRule>
  </conditionalFormatting>
  <conditionalFormatting sqref="I147">
    <cfRule type="expression" dxfId="80318" priority="8891" stopIfTrue="1">
      <formula>WEEKDAY($A147)=1</formula>
    </cfRule>
    <cfRule type="expression" dxfId="80317" priority="8892" stopIfTrue="1">
      <formula>WEEKDAY($A147)=2</formula>
    </cfRule>
    <cfRule type="expression" dxfId="80316" priority="8893" stopIfTrue="1">
      <formula>WEEKDAY($A147)=3</formula>
    </cfRule>
    <cfRule type="expression" dxfId="80315" priority="8894" stopIfTrue="1">
      <formula>WEEKDAY($A147)=4</formula>
    </cfRule>
    <cfRule type="expression" dxfId="80314" priority="8895" stopIfTrue="1">
      <formula>WEEKDAY($A147)=5</formula>
    </cfRule>
    <cfRule type="expression" dxfId="80313" priority="8896" stopIfTrue="1">
      <formula>WEEKDAY($A147)=6</formula>
    </cfRule>
    <cfRule type="expression" dxfId="80312" priority="8897" stopIfTrue="1">
      <formula>WEEKDAY($A147)=7</formula>
    </cfRule>
  </conditionalFormatting>
  <conditionalFormatting sqref="I147">
    <cfRule type="expression" dxfId="80311" priority="8884" stopIfTrue="1">
      <formula>WEEKDAY($A147)=1</formula>
    </cfRule>
    <cfRule type="expression" dxfId="80310" priority="8885" stopIfTrue="1">
      <formula>WEEKDAY($A147)=2</formula>
    </cfRule>
    <cfRule type="expression" dxfId="80309" priority="8886" stopIfTrue="1">
      <formula>WEEKDAY($A147)=3</formula>
    </cfRule>
    <cfRule type="expression" dxfId="80308" priority="8887" stopIfTrue="1">
      <formula>WEEKDAY($A147)=4</formula>
    </cfRule>
    <cfRule type="expression" dxfId="80307" priority="8888" stopIfTrue="1">
      <formula>WEEKDAY($A147)=5</formula>
    </cfRule>
    <cfRule type="expression" dxfId="80306" priority="8889" stopIfTrue="1">
      <formula>WEEKDAY($A147)=6</formula>
    </cfRule>
    <cfRule type="expression" dxfId="80305" priority="8890" stopIfTrue="1">
      <formula>WEEKDAY($A147)=7</formula>
    </cfRule>
  </conditionalFormatting>
  <conditionalFormatting sqref="I147">
    <cfRule type="expression" dxfId="80304" priority="8877" stopIfTrue="1">
      <formula>WEEKDAY($A147)=1</formula>
    </cfRule>
    <cfRule type="expression" dxfId="80303" priority="8878" stopIfTrue="1">
      <formula>WEEKDAY($A147)=2</formula>
    </cfRule>
    <cfRule type="expression" dxfId="80302" priority="8879" stopIfTrue="1">
      <formula>WEEKDAY($A147)=3</formula>
    </cfRule>
    <cfRule type="expression" dxfId="80301" priority="8880" stopIfTrue="1">
      <formula>WEEKDAY($A147)=4</formula>
    </cfRule>
    <cfRule type="expression" dxfId="80300" priority="8881" stopIfTrue="1">
      <formula>WEEKDAY($A147)=5</formula>
    </cfRule>
    <cfRule type="expression" dxfId="80299" priority="8882" stopIfTrue="1">
      <formula>WEEKDAY($A147)=6</formula>
    </cfRule>
    <cfRule type="expression" dxfId="80298" priority="8883" stopIfTrue="1">
      <formula>WEEKDAY($A147)=7</formula>
    </cfRule>
  </conditionalFormatting>
  <conditionalFormatting sqref="I147">
    <cfRule type="expression" dxfId="80297" priority="8870" stopIfTrue="1">
      <formula>WEEKDAY($A147)=1</formula>
    </cfRule>
    <cfRule type="expression" dxfId="80296" priority="8871" stopIfTrue="1">
      <formula>WEEKDAY($A147)=2</formula>
    </cfRule>
    <cfRule type="expression" dxfId="80295" priority="8872" stopIfTrue="1">
      <formula>WEEKDAY($A147)=3</formula>
    </cfRule>
    <cfRule type="expression" dxfId="80294" priority="8873" stopIfTrue="1">
      <formula>WEEKDAY($A147)=4</formula>
    </cfRule>
    <cfRule type="expression" dxfId="80293" priority="8874" stopIfTrue="1">
      <formula>WEEKDAY($A147)=5</formula>
    </cfRule>
    <cfRule type="expression" dxfId="80292" priority="8875" stopIfTrue="1">
      <formula>WEEKDAY($A147)=6</formula>
    </cfRule>
    <cfRule type="expression" dxfId="80291" priority="8876" stopIfTrue="1">
      <formula>WEEKDAY($A147)=7</formula>
    </cfRule>
  </conditionalFormatting>
  <conditionalFormatting sqref="A147">
    <cfRule type="expression" dxfId="80290" priority="8863" stopIfTrue="1">
      <formula>WEEKDAY($A147)=1</formula>
    </cfRule>
    <cfRule type="expression" dxfId="80289" priority="8864" stopIfTrue="1">
      <formula>WEEKDAY($A147)=2</formula>
    </cfRule>
    <cfRule type="expression" dxfId="80288" priority="8865" stopIfTrue="1">
      <formula>WEEKDAY($A147)=3</formula>
    </cfRule>
    <cfRule type="expression" dxfId="80287" priority="8866" stopIfTrue="1">
      <formula>WEEKDAY($A147)=4</formula>
    </cfRule>
    <cfRule type="expression" dxfId="80286" priority="8867" stopIfTrue="1">
      <formula>WEEKDAY($A147)=5</formula>
    </cfRule>
    <cfRule type="expression" dxfId="80285" priority="8868" stopIfTrue="1">
      <formula>WEEKDAY($A147)=6</formula>
    </cfRule>
    <cfRule type="expression" dxfId="80284" priority="8869" stopIfTrue="1">
      <formula>WEEKDAY($A147)=7</formula>
    </cfRule>
  </conditionalFormatting>
  <conditionalFormatting sqref="A147">
    <cfRule type="expression" dxfId="80283" priority="8856" stopIfTrue="1">
      <formula>WEEKDAY($A147)=1</formula>
    </cfRule>
    <cfRule type="expression" dxfId="80282" priority="8857" stopIfTrue="1">
      <formula>WEEKDAY($A147)=2</formula>
    </cfRule>
    <cfRule type="expression" dxfId="80281" priority="8858" stopIfTrue="1">
      <formula>WEEKDAY($A147)=3</formula>
    </cfRule>
    <cfRule type="expression" dxfId="80280" priority="8859" stopIfTrue="1">
      <formula>WEEKDAY($A147)=4</formula>
    </cfRule>
    <cfRule type="expression" dxfId="80279" priority="8860" stopIfTrue="1">
      <formula>WEEKDAY($A147)=5</formula>
    </cfRule>
    <cfRule type="expression" dxfId="80278" priority="8861" stopIfTrue="1">
      <formula>WEEKDAY($A147)=6</formula>
    </cfRule>
    <cfRule type="expression" dxfId="80277" priority="8862" stopIfTrue="1">
      <formula>WEEKDAY($A147)=7</formula>
    </cfRule>
  </conditionalFormatting>
  <conditionalFormatting sqref="I147">
    <cfRule type="expression" dxfId="80276" priority="8849" stopIfTrue="1">
      <formula>WEEKDAY($A147)=1</formula>
    </cfRule>
    <cfRule type="expression" dxfId="80275" priority="8850" stopIfTrue="1">
      <formula>WEEKDAY($A147)=2</formula>
    </cfRule>
    <cfRule type="expression" dxfId="80274" priority="8851" stopIfTrue="1">
      <formula>WEEKDAY($A147)=3</formula>
    </cfRule>
    <cfRule type="expression" dxfId="80273" priority="8852" stopIfTrue="1">
      <formula>WEEKDAY($A147)=4</formula>
    </cfRule>
    <cfRule type="expression" dxfId="80272" priority="8853" stopIfTrue="1">
      <formula>WEEKDAY($A147)=5</formula>
    </cfRule>
    <cfRule type="expression" dxfId="80271" priority="8854" stopIfTrue="1">
      <formula>WEEKDAY($A147)=6</formula>
    </cfRule>
    <cfRule type="expression" dxfId="80270" priority="8855" stopIfTrue="1">
      <formula>WEEKDAY($A147)=7</formula>
    </cfRule>
  </conditionalFormatting>
  <conditionalFormatting sqref="I147">
    <cfRule type="expression" dxfId="80269" priority="8842" stopIfTrue="1">
      <formula>WEEKDAY($A147)=1</formula>
    </cfRule>
    <cfRule type="expression" dxfId="80268" priority="8843" stopIfTrue="1">
      <formula>WEEKDAY($A147)=2</formula>
    </cfRule>
    <cfRule type="expression" dxfId="80267" priority="8844" stopIfTrue="1">
      <formula>WEEKDAY($A147)=3</formula>
    </cfRule>
    <cfRule type="expression" dxfId="80266" priority="8845" stopIfTrue="1">
      <formula>WEEKDAY($A147)=4</formula>
    </cfRule>
    <cfRule type="expression" dxfId="80265" priority="8846" stopIfTrue="1">
      <formula>WEEKDAY($A147)=5</formula>
    </cfRule>
    <cfRule type="expression" dxfId="80264" priority="8847" stopIfTrue="1">
      <formula>WEEKDAY($A147)=6</formula>
    </cfRule>
    <cfRule type="expression" dxfId="80263" priority="8848" stopIfTrue="1">
      <formula>WEEKDAY($A147)=7</formula>
    </cfRule>
  </conditionalFormatting>
  <conditionalFormatting sqref="A147">
    <cfRule type="expression" dxfId="80262" priority="8835" stopIfTrue="1">
      <formula>WEEKDAY($A147)=1</formula>
    </cfRule>
    <cfRule type="expression" dxfId="80261" priority="8836" stopIfTrue="1">
      <formula>WEEKDAY($A147)=2</formula>
    </cfRule>
    <cfRule type="expression" dxfId="80260" priority="8837" stopIfTrue="1">
      <formula>WEEKDAY($A147)=3</formula>
    </cfRule>
    <cfRule type="expression" dxfId="80259" priority="8838" stopIfTrue="1">
      <formula>WEEKDAY($A147)=4</formula>
    </cfRule>
    <cfRule type="expression" dxfId="80258" priority="8839" stopIfTrue="1">
      <formula>WEEKDAY($A147)=5</formula>
    </cfRule>
    <cfRule type="expression" dxfId="80257" priority="8840" stopIfTrue="1">
      <formula>WEEKDAY($A147)=6</formula>
    </cfRule>
    <cfRule type="expression" dxfId="80256" priority="8841" stopIfTrue="1">
      <formula>WEEKDAY($A147)=7</formula>
    </cfRule>
  </conditionalFormatting>
  <conditionalFormatting sqref="I147">
    <cfRule type="expression" dxfId="80255" priority="8828" stopIfTrue="1">
      <formula>WEEKDAY($A147)=1</formula>
    </cfRule>
    <cfRule type="expression" dxfId="80254" priority="8829" stopIfTrue="1">
      <formula>WEEKDAY($A147)=2</formula>
    </cfRule>
    <cfRule type="expression" dxfId="80253" priority="8830" stopIfTrue="1">
      <formula>WEEKDAY($A147)=3</formula>
    </cfRule>
    <cfRule type="expression" dxfId="80252" priority="8831" stopIfTrue="1">
      <formula>WEEKDAY($A147)=4</formula>
    </cfRule>
    <cfRule type="expression" dxfId="80251" priority="8832" stopIfTrue="1">
      <formula>WEEKDAY($A147)=5</formula>
    </cfRule>
    <cfRule type="expression" dxfId="80250" priority="8833" stopIfTrue="1">
      <formula>WEEKDAY($A147)=6</formula>
    </cfRule>
    <cfRule type="expression" dxfId="80249" priority="8834" stopIfTrue="1">
      <formula>WEEKDAY($A147)=7</formula>
    </cfRule>
  </conditionalFormatting>
  <conditionalFormatting sqref="A147">
    <cfRule type="expression" dxfId="80248" priority="8821" stopIfTrue="1">
      <formula>WEEKDAY($A147)=1</formula>
    </cfRule>
    <cfRule type="expression" dxfId="80247" priority="8822" stopIfTrue="1">
      <formula>WEEKDAY($A147)=2</formula>
    </cfRule>
    <cfRule type="expression" dxfId="80246" priority="8823" stopIfTrue="1">
      <formula>WEEKDAY($A147)=3</formula>
    </cfRule>
    <cfRule type="expression" dxfId="80245" priority="8824" stopIfTrue="1">
      <formula>WEEKDAY($A147)=4</formula>
    </cfRule>
    <cfRule type="expression" dxfId="80244" priority="8825" stopIfTrue="1">
      <formula>WEEKDAY($A147)=5</formula>
    </cfRule>
    <cfRule type="expression" dxfId="80243" priority="8826" stopIfTrue="1">
      <formula>WEEKDAY($A147)=6</formula>
    </cfRule>
    <cfRule type="expression" dxfId="80242" priority="8827" stopIfTrue="1">
      <formula>WEEKDAY($A147)=7</formula>
    </cfRule>
  </conditionalFormatting>
  <conditionalFormatting sqref="I147">
    <cfRule type="expression" dxfId="80241" priority="8814" stopIfTrue="1">
      <formula>WEEKDAY($A147)=1</formula>
    </cfRule>
    <cfRule type="expression" dxfId="80240" priority="8815" stopIfTrue="1">
      <formula>WEEKDAY($A147)=2</formula>
    </cfRule>
    <cfRule type="expression" dxfId="80239" priority="8816" stopIfTrue="1">
      <formula>WEEKDAY($A147)=3</formula>
    </cfRule>
    <cfRule type="expression" dxfId="80238" priority="8817" stopIfTrue="1">
      <formula>WEEKDAY($A147)=4</formula>
    </cfRule>
    <cfRule type="expression" dxfId="80237" priority="8818" stopIfTrue="1">
      <formula>WEEKDAY($A147)=5</formula>
    </cfRule>
    <cfRule type="expression" dxfId="80236" priority="8819" stopIfTrue="1">
      <formula>WEEKDAY($A147)=6</formula>
    </cfRule>
    <cfRule type="expression" dxfId="80235" priority="8820" stopIfTrue="1">
      <formula>WEEKDAY($A147)=7</formula>
    </cfRule>
  </conditionalFormatting>
  <conditionalFormatting sqref="I147">
    <cfRule type="expression" dxfId="80234" priority="8807" stopIfTrue="1">
      <formula>WEEKDAY($A147)=1</formula>
    </cfRule>
    <cfRule type="expression" dxfId="80233" priority="8808" stopIfTrue="1">
      <formula>WEEKDAY($A147)=2</formula>
    </cfRule>
    <cfRule type="expression" dxfId="80232" priority="8809" stopIfTrue="1">
      <formula>WEEKDAY($A147)=3</formula>
    </cfRule>
    <cfRule type="expression" dxfId="80231" priority="8810" stopIfTrue="1">
      <formula>WEEKDAY($A147)=4</formula>
    </cfRule>
    <cfRule type="expression" dxfId="80230" priority="8811" stopIfTrue="1">
      <formula>WEEKDAY($A147)=5</formula>
    </cfRule>
    <cfRule type="expression" dxfId="80229" priority="8812" stopIfTrue="1">
      <formula>WEEKDAY($A147)=6</formula>
    </cfRule>
    <cfRule type="expression" dxfId="80228" priority="8813" stopIfTrue="1">
      <formula>WEEKDAY($A147)=7</formula>
    </cfRule>
  </conditionalFormatting>
  <conditionalFormatting sqref="I147">
    <cfRule type="expression" dxfId="80227" priority="8800" stopIfTrue="1">
      <formula>WEEKDAY($A147)=1</formula>
    </cfRule>
    <cfRule type="expression" dxfId="80226" priority="8801" stopIfTrue="1">
      <formula>WEEKDAY($A147)=2</formula>
    </cfRule>
    <cfRule type="expression" dxfId="80225" priority="8802" stopIfTrue="1">
      <formula>WEEKDAY($A147)=3</formula>
    </cfRule>
    <cfRule type="expression" dxfId="80224" priority="8803" stopIfTrue="1">
      <formula>WEEKDAY($A147)=4</formula>
    </cfRule>
    <cfRule type="expression" dxfId="80223" priority="8804" stopIfTrue="1">
      <formula>WEEKDAY($A147)=5</formula>
    </cfRule>
    <cfRule type="expression" dxfId="80222" priority="8805" stopIfTrue="1">
      <formula>WEEKDAY($A147)=6</formula>
    </cfRule>
    <cfRule type="expression" dxfId="80221" priority="8806" stopIfTrue="1">
      <formula>WEEKDAY($A147)=7</formula>
    </cfRule>
  </conditionalFormatting>
  <conditionalFormatting sqref="I147">
    <cfRule type="expression" dxfId="80220" priority="8793" stopIfTrue="1">
      <formula>WEEKDAY($A147)=1</formula>
    </cfRule>
    <cfRule type="expression" dxfId="80219" priority="8794" stopIfTrue="1">
      <formula>WEEKDAY($A147)=2</formula>
    </cfRule>
    <cfRule type="expression" dxfId="80218" priority="8795" stopIfTrue="1">
      <formula>WEEKDAY($A147)=3</formula>
    </cfRule>
    <cfRule type="expression" dxfId="80217" priority="8796" stopIfTrue="1">
      <formula>WEEKDAY($A147)=4</formula>
    </cfRule>
    <cfRule type="expression" dxfId="80216" priority="8797" stopIfTrue="1">
      <formula>WEEKDAY($A147)=5</formula>
    </cfRule>
    <cfRule type="expression" dxfId="80215" priority="8798" stopIfTrue="1">
      <formula>WEEKDAY($A147)=6</formula>
    </cfRule>
    <cfRule type="expression" dxfId="80214" priority="8799" stopIfTrue="1">
      <formula>WEEKDAY($A147)=7</formula>
    </cfRule>
  </conditionalFormatting>
  <conditionalFormatting sqref="I147">
    <cfRule type="expression" dxfId="80213" priority="8786" stopIfTrue="1">
      <formula>WEEKDAY($A147)=1</formula>
    </cfRule>
    <cfRule type="expression" dxfId="80212" priority="8787" stopIfTrue="1">
      <formula>WEEKDAY($A147)=2</formula>
    </cfRule>
    <cfRule type="expression" dxfId="80211" priority="8788" stopIfTrue="1">
      <formula>WEEKDAY($A147)=3</formula>
    </cfRule>
    <cfRule type="expression" dxfId="80210" priority="8789" stopIfTrue="1">
      <formula>WEEKDAY($A147)=4</formula>
    </cfRule>
    <cfRule type="expression" dxfId="80209" priority="8790" stopIfTrue="1">
      <formula>WEEKDAY($A147)=5</formula>
    </cfRule>
    <cfRule type="expression" dxfId="80208" priority="8791" stopIfTrue="1">
      <formula>WEEKDAY($A147)=6</formula>
    </cfRule>
    <cfRule type="expression" dxfId="80207" priority="8792" stopIfTrue="1">
      <formula>WEEKDAY($A147)=7</formula>
    </cfRule>
  </conditionalFormatting>
  <conditionalFormatting sqref="I147">
    <cfRule type="expression" dxfId="80206" priority="8779" stopIfTrue="1">
      <formula>WEEKDAY($A147)=1</formula>
    </cfRule>
    <cfRule type="expression" dxfId="80205" priority="8780" stopIfTrue="1">
      <formula>WEEKDAY($A147)=2</formula>
    </cfRule>
    <cfRule type="expression" dxfId="80204" priority="8781" stopIfTrue="1">
      <formula>WEEKDAY($A147)=3</formula>
    </cfRule>
    <cfRule type="expression" dxfId="80203" priority="8782" stopIfTrue="1">
      <formula>WEEKDAY($A147)=4</formula>
    </cfRule>
    <cfRule type="expression" dxfId="80202" priority="8783" stopIfTrue="1">
      <formula>WEEKDAY($A147)=5</formula>
    </cfRule>
    <cfRule type="expression" dxfId="80201" priority="8784" stopIfTrue="1">
      <formula>WEEKDAY($A147)=6</formula>
    </cfRule>
    <cfRule type="expression" dxfId="80200" priority="8785" stopIfTrue="1">
      <formula>WEEKDAY($A147)=7</formula>
    </cfRule>
  </conditionalFormatting>
  <conditionalFormatting sqref="I147">
    <cfRule type="expression" dxfId="80199" priority="8772" stopIfTrue="1">
      <formula>WEEKDAY($A147)=1</formula>
    </cfRule>
    <cfRule type="expression" dxfId="80198" priority="8773" stopIfTrue="1">
      <formula>WEEKDAY($A147)=2</formula>
    </cfRule>
    <cfRule type="expression" dxfId="80197" priority="8774" stopIfTrue="1">
      <formula>WEEKDAY($A147)=3</formula>
    </cfRule>
    <cfRule type="expression" dxfId="80196" priority="8775" stopIfTrue="1">
      <formula>WEEKDAY($A147)=4</formula>
    </cfRule>
    <cfRule type="expression" dxfId="80195" priority="8776" stopIfTrue="1">
      <formula>WEEKDAY($A147)=5</formula>
    </cfRule>
    <cfRule type="expression" dxfId="80194" priority="8777" stopIfTrue="1">
      <formula>WEEKDAY($A147)=6</formula>
    </cfRule>
    <cfRule type="expression" dxfId="80193" priority="8778" stopIfTrue="1">
      <formula>WEEKDAY($A147)=7</formula>
    </cfRule>
  </conditionalFormatting>
  <conditionalFormatting sqref="I147">
    <cfRule type="expression" dxfId="80192" priority="8765" stopIfTrue="1">
      <formula>WEEKDAY($A147)=1</formula>
    </cfRule>
    <cfRule type="expression" dxfId="80191" priority="8766" stopIfTrue="1">
      <formula>WEEKDAY($A147)=2</formula>
    </cfRule>
    <cfRule type="expression" dxfId="80190" priority="8767" stopIfTrue="1">
      <formula>WEEKDAY($A147)=3</formula>
    </cfRule>
    <cfRule type="expression" dxfId="80189" priority="8768" stopIfTrue="1">
      <formula>WEEKDAY($A147)=4</formula>
    </cfRule>
    <cfRule type="expression" dxfId="80188" priority="8769" stopIfTrue="1">
      <formula>WEEKDAY($A147)=5</formula>
    </cfRule>
    <cfRule type="expression" dxfId="80187" priority="8770" stopIfTrue="1">
      <formula>WEEKDAY($A147)=6</formula>
    </cfRule>
    <cfRule type="expression" dxfId="80186" priority="8771" stopIfTrue="1">
      <formula>WEEKDAY($A147)=7</formula>
    </cfRule>
  </conditionalFormatting>
  <conditionalFormatting sqref="I147">
    <cfRule type="expression" dxfId="80185" priority="8758" stopIfTrue="1">
      <formula>WEEKDAY($A147)=1</formula>
    </cfRule>
    <cfRule type="expression" dxfId="80184" priority="8759" stopIfTrue="1">
      <formula>WEEKDAY($A147)=2</formula>
    </cfRule>
    <cfRule type="expression" dxfId="80183" priority="8760" stopIfTrue="1">
      <formula>WEEKDAY($A147)=3</formula>
    </cfRule>
    <cfRule type="expression" dxfId="80182" priority="8761" stopIfTrue="1">
      <formula>WEEKDAY($A147)=4</formula>
    </cfRule>
    <cfRule type="expression" dxfId="80181" priority="8762" stopIfTrue="1">
      <formula>WEEKDAY($A147)=5</formula>
    </cfRule>
    <cfRule type="expression" dxfId="80180" priority="8763" stopIfTrue="1">
      <formula>WEEKDAY($A147)=6</formula>
    </cfRule>
    <cfRule type="expression" dxfId="80179" priority="8764" stopIfTrue="1">
      <formula>WEEKDAY($A147)=7</formula>
    </cfRule>
  </conditionalFormatting>
  <conditionalFormatting sqref="I147">
    <cfRule type="expression" dxfId="80178" priority="8751" stopIfTrue="1">
      <formula>WEEKDAY($A147)=1</formula>
    </cfRule>
    <cfRule type="expression" dxfId="80177" priority="8752" stopIfTrue="1">
      <formula>WEEKDAY($A147)=2</formula>
    </cfRule>
    <cfRule type="expression" dxfId="80176" priority="8753" stopIfTrue="1">
      <formula>WEEKDAY($A147)=3</formula>
    </cfRule>
    <cfRule type="expression" dxfId="80175" priority="8754" stopIfTrue="1">
      <formula>WEEKDAY($A147)=4</formula>
    </cfRule>
    <cfRule type="expression" dxfId="80174" priority="8755" stopIfTrue="1">
      <formula>WEEKDAY($A147)=5</formula>
    </cfRule>
    <cfRule type="expression" dxfId="80173" priority="8756" stopIfTrue="1">
      <formula>WEEKDAY($A147)=6</formula>
    </cfRule>
    <cfRule type="expression" dxfId="80172" priority="8757" stopIfTrue="1">
      <formula>WEEKDAY($A147)=7</formula>
    </cfRule>
  </conditionalFormatting>
  <conditionalFormatting sqref="I147">
    <cfRule type="expression" dxfId="80171" priority="8744" stopIfTrue="1">
      <formula>WEEKDAY($A147)=1</formula>
    </cfRule>
    <cfRule type="expression" dxfId="80170" priority="8745" stopIfTrue="1">
      <formula>WEEKDAY($A147)=2</formula>
    </cfRule>
    <cfRule type="expression" dxfId="80169" priority="8746" stopIfTrue="1">
      <formula>WEEKDAY($A147)=3</formula>
    </cfRule>
    <cfRule type="expression" dxfId="80168" priority="8747" stopIfTrue="1">
      <formula>WEEKDAY($A147)=4</formula>
    </cfRule>
    <cfRule type="expression" dxfId="80167" priority="8748" stopIfTrue="1">
      <formula>WEEKDAY($A147)=5</formula>
    </cfRule>
    <cfRule type="expression" dxfId="80166" priority="8749" stopIfTrue="1">
      <formula>WEEKDAY($A147)=6</formula>
    </cfRule>
    <cfRule type="expression" dxfId="80165" priority="8750" stopIfTrue="1">
      <formula>WEEKDAY($A147)=7</formula>
    </cfRule>
  </conditionalFormatting>
  <conditionalFormatting sqref="I147">
    <cfRule type="expression" dxfId="80164" priority="8737" stopIfTrue="1">
      <formula>WEEKDAY($A147)=1</formula>
    </cfRule>
    <cfRule type="expression" dxfId="80163" priority="8738" stopIfTrue="1">
      <formula>WEEKDAY($A147)=2</formula>
    </cfRule>
    <cfRule type="expression" dxfId="80162" priority="8739" stopIfTrue="1">
      <formula>WEEKDAY($A147)=3</formula>
    </cfRule>
    <cfRule type="expression" dxfId="80161" priority="8740" stopIfTrue="1">
      <formula>WEEKDAY($A147)=4</formula>
    </cfRule>
    <cfRule type="expression" dxfId="80160" priority="8741" stopIfTrue="1">
      <formula>WEEKDAY($A147)=5</formula>
    </cfRule>
    <cfRule type="expression" dxfId="80159" priority="8742" stopIfTrue="1">
      <formula>WEEKDAY($A147)=6</formula>
    </cfRule>
    <cfRule type="expression" dxfId="80158" priority="8743" stopIfTrue="1">
      <formula>WEEKDAY($A147)=7</formula>
    </cfRule>
  </conditionalFormatting>
  <conditionalFormatting sqref="I147">
    <cfRule type="expression" dxfId="80157" priority="8730" stopIfTrue="1">
      <formula>WEEKDAY($A147)=1</formula>
    </cfRule>
    <cfRule type="expression" dxfId="80156" priority="8731" stopIfTrue="1">
      <formula>WEEKDAY($A147)=2</formula>
    </cfRule>
    <cfRule type="expression" dxfId="80155" priority="8732" stopIfTrue="1">
      <formula>WEEKDAY($A147)=3</formula>
    </cfRule>
    <cfRule type="expression" dxfId="80154" priority="8733" stopIfTrue="1">
      <formula>WEEKDAY($A147)=4</formula>
    </cfRule>
    <cfRule type="expression" dxfId="80153" priority="8734" stopIfTrue="1">
      <formula>WEEKDAY($A147)=5</formula>
    </cfRule>
    <cfRule type="expression" dxfId="80152" priority="8735" stopIfTrue="1">
      <formula>WEEKDAY($A147)=6</formula>
    </cfRule>
    <cfRule type="expression" dxfId="80151" priority="8736" stopIfTrue="1">
      <formula>WEEKDAY($A147)=7</formula>
    </cfRule>
  </conditionalFormatting>
  <conditionalFormatting sqref="I147">
    <cfRule type="expression" dxfId="80150" priority="8723" stopIfTrue="1">
      <formula>WEEKDAY($A147)=1</formula>
    </cfRule>
    <cfRule type="expression" dxfId="80149" priority="8724" stopIfTrue="1">
      <formula>WEEKDAY($A147)=2</formula>
    </cfRule>
    <cfRule type="expression" dxfId="80148" priority="8725" stopIfTrue="1">
      <formula>WEEKDAY($A147)=3</formula>
    </cfRule>
    <cfRule type="expression" dxfId="80147" priority="8726" stopIfTrue="1">
      <formula>WEEKDAY($A147)=4</formula>
    </cfRule>
    <cfRule type="expression" dxfId="80146" priority="8727" stopIfTrue="1">
      <formula>WEEKDAY($A147)=5</formula>
    </cfRule>
    <cfRule type="expression" dxfId="80145" priority="8728" stopIfTrue="1">
      <formula>WEEKDAY($A147)=6</formula>
    </cfRule>
    <cfRule type="expression" dxfId="80144" priority="8729" stopIfTrue="1">
      <formula>WEEKDAY($A147)=7</formula>
    </cfRule>
  </conditionalFormatting>
  <conditionalFormatting sqref="I147">
    <cfRule type="expression" dxfId="80143" priority="8716" stopIfTrue="1">
      <formula>WEEKDAY($A147)=1</formula>
    </cfRule>
    <cfRule type="expression" dxfId="80142" priority="8717" stopIfTrue="1">
      <formula>WEEKDAY($A147)=2</formula>
    </cfRule>
    <cfRule type="expression" dxfId="80141" priority="8718" stopIfTrue="1">
      <formula>WEEKDAY($A147)=3</formula>
    </cfRule>
    <cfRule type="expression" dxfId="80140" priority="8719" stopIfTrue="1">
      <formula>WEEKDAY($A147)=4</formula>
    </cfRule>
    <cfRule type="expression" dxfId="80139" priority="8720" stopIfTrue="1">
      <formula>WEEKDAY($A147)=5</formula>
    </cfRule>
    <cfRule type="expression" dxfId="80138" priority="8721" stopIfTrue="1">
      <formula>WEEKDAY($A147)=6</formula>
    </cfRule>
    <cfRule type="expression" dxfId="80137" priority="8722" stopIfTrue="1">
      <formula>WEEKDAY($A147)=7</formula>
    </cfRule>
  </conditionalFormatting>
  <conditionalFormatting sqref="I147">
    <cfRule type="expression" dxfId="80136" priority="8709" stopIfTrue="1">
      <formula>WEEKDAY($A147)=1</formula>
    </cfRule>
    <cfRule type="expression" dxfId="80135" priority="8710" stopIfTrue="1">
      <formula>WEEKDAY($A147)=2</formula>
    </cfRule>
    <cfRule type="expression" dxfId="80134" priority="8711" stopIfTrue="1">
      <formula>WEEKDAY($A147)=3</formula>
    </cfRule>
    <cfRule type="expression" dxfId="80133" priority="8712" stopIfTrue="1">
      <formula>WEEKDAY($A147)=4</formula>
    </cfRule>
    <cfRule type="expression" dxfId="80132" priority="8713" stopIfTrue="1">
      <formula>WEEKDAY($A147)=5</formula>
    </cfRule>
    <cfRule type="expression" dxfId="80131" priority="8714" stopIfTrue="1">
      <formula>WEEKDAY($A147)=6</formula>
    </cfRule>
    <cfRule type="expression" dxfId="80130" priority="8715" stopIfTrue="1">
      <formula>WEEKDAY($A147)=7</formula>
    </cfRule>
  </conditionalFormatting>
  <conditionalFormatting sqref="I147">
    <cfRule type="expression" dxfId="80129" priority="8702" stopIfTrue="1">
      <formula>WEEKDAY($A147)=1</formula>
    </cfRule>
    <cfRule type="expression" dxfId="80128" priority="8703" stopIfTrue="1">
      <formula>WEEKDAY($A147)=2</formula>
    </cfRule>
    <cfRule type="expression" dxfId="80127" priority="8704" stopIfTrue="1">
      <formula>WEEKDAY($A147)=3</formula>
    </cfRule>
    <cfRule type="expression" dxfId="80126" priority="8705" stopIfTrue="1">
      <formula>WEEKDAY($A147)=4</formula>
    </cfRule>
    <cfRule type="expression" dxfId="80125" priority="8706" stopIfTrue="1">
      <formula>WEEKDAY($A147)=5</formula>
    </cfRule>
    <cfRule type="expression" dxfId="80124" priority="8707" stopIfTrue="1">
      <formula>WEEKDAY($A147)=6</formula>
    </cfRule>
    <cfRule type="expression" dxfId="80123" priority="8708" stopIfTrue="1">
      <formula>WEEKDAY($A147)=7</formula>
    </cfRule>
  </conditionalFormatting>
  <conditionalFormatting sqref="I147">
    <cfRule type="expression" dxfId="80122" priority="8695" stopIfTrue="1">
      <formula>WEEKDAY($A147)=1</formula>
    </cfRule>
    <cfRule type="expression" dxfId="80121" priority="8696" stopIfTrue="1">
      <formula>WEEKDAY($A147)=2</formula>
    </cfRule>
    <cfRule type="expression" dxfId="80120" priority="8697" stopIfTrue="1">
      <formula>WEEKDAY($A147)=3</formula>
    </cfRule>
    <cfRule type="expression" dxfId="80119" priority="8698" stopIfTrue="1">
      <formula>WEEKDAY($A147)=4</formula>
    </cfRule>
    <cfRule type="expression" dxfId="80118" priority="8699" stopIfTrue="1">
      <formula>WEEKDAY($A147)=5</formula>
    </cfRule>
    <cfRule type="expression" dxfId="80117" priority="8700" stopIfTrue="1">
      <formula>WEEKDAY($A147)=6</formula>
    </cfRule>
    <cfRule type="expression" dxfId="80116" priority="8701" stopIfTrue="1">
      <formula>WEEKDAY($A147)=7</formula>
    </cfRule>
  </conditionalFormatting>
  <conditionalFormatting sqref="I147">
    <cfRule type="expression" dxfId="80115" priority="8688" stopIfTrue="1">
      <formula>WEEKDAY($A147)=1</formula>
    </cfRule>
    <cfRule type="expression" dxfId="80114" priority="8689" stopIfTrue="1">
      <formula>WEEKDAY($A147)=2</formula>
    </cfRule>
    <cfRule type="expression" dxfId="80113" priority="8690" stopIfTrue="1">
      <formula>WEEKDAY($A147)=3</formula>
    </cfRule>
    <cfRule type="expression" dxfId="80112" priority="8691" stopIfTrue="1">
      <formula>WEEKDAY($A147)=4</formula>
    </cfRule>
    <cfRule type="expression" dxfId="80111" priority="8692" stopIfTrue="1">
      <formula>WEEKDAY($A147)=5</formula>
    </cfRule>
    <cfRule type="expression" dxfId="80110" priority="8693" stopIfTrue="1">
      <formula>WEEKDAY($A147)=6</formula>
    </cfRule>
    <cfRule type="expression" dxfId="80109" priority="8694" stopIfTrue="1">
      <formula>WEEKDAY($A147)=7</formula>
    </cfRule>
  </conditionalFormatting>
  <conditionalFormatting sqref="I147">
    <cfRule type="expression" dxfId="80108" priority="8681" stopIfTrue="1">
      <formula>WEEKDAY($A147)=1</formula>
    </cfRule>
    <cfRule type="expression" dxfId="80107" priority="8682" stopIfTrue="1">
      <formula>WEEKDAY($A147)=2</formula>
    </cfRule>
    <cfRule type="expression" dxfId="80106" priority="8683" stopIfTrue="1">
      <formula>WEEKDAY($A147)=3</formula>
    </cfRule>
    <cfRule type="expression" dxfId="80105" priority="8684" stopIfTrue="1">
      <formula>WEEKDAY($A147)=4</formula>
    </cfRule>
    <cfRule type="expression" dxfId="80104" priority="8685" stopIfTrue="1">
      <formula>WEEKDAY($A147)=5</formula>
    </cfRule>
    <cfRule type="expression" dxfId="80103" priority="8686" stopIfTrue="1">
      <formula>WEEKDAY($A147)=6</formula>
    </cfRule>
    <cfRule type="expression" dxfId="80102" priority="8687" stopIfTrue="1">
      <formula>WEEKDAY($A147)=7</formula>
    </cfRule>
  </conditionalFormatting>
  <conditionalFormatting sqref="I147">
    <cfRule type="expression" dxfId="80101" priority="8674" stopIfTrue="1">
      <formula>WEEKDAY($A147)=1</formula>
    </cfRule>
    <cfRule type="expression" dxfId="80100" priority="8675" stopIfTrue="1">
      <formula>WEEKDAY($A147)=2</formula>
    </cfRule>
    <cfRule type="expression" dxfId="80099" priority="8676" stopIfTrue="1">
      <formula>WEEKDAY($A147)=3</formula>
    </cfRule>
    <cfRule type="expression" dxfId="80098" priority="8677" stopIfTrue="1">
      <formula>WEEKDAY($A147)=4</formula>
    </cfRule>
    <cfRule type="expression" dxfId="80097" priority="8678" stopIfTrue="1">
      <formula>WEEKDAY($A147)=5</formula>
    </cfRule>
    <cfRule type="expression" dxfId="80096" priority="8679" stopIfTrue="1">
      <formula>WEEKDAY($A147)=6</formula>
    </cfRule>
    <cfRule type="expression" dxfId="80095" priority="8680" stopIfTrue="1">
      <formula>WEEKDAY($A147)=7</formula>
    </cfRule>
  </conditionalFormatting>
  <conditionalFormatting sqref="I147">
    <cfRule type="expression" dxfId="80094" priority="8667" stopIfTrue="1">
      <formula>WEEKDAY($A147)=1</formula>
    </cfRule>
    <cfRule type="expression" dxfId="80093" priority="8668" stopIfTrue="1">
      <formula>WEEKDAY($A147)=2</formula>
    </cfRule>
    <cfRule type="expression" dxfId="80092" priority="8669" stopIfTrue="1">
      <formula>WEEKDAY($A147)=3</formula>
    </cfRule>
    <cfRule type="expression" dxfId="80091" priority="8670" stopIfTrue="1">
      <formula>WEEKDAY($A147)=4</formula>
    </cfRule>
    <cfRule type="expression" dxfId="80090" priority="8671" stopIfTrue="1">
      <formula>WEEKDAY($A147)=5</formula>
    </cfRule>
    <cfRule type="expression" dxfId="80089" priority="8672" stopIfTrue="1">
      <formula>WEEKDAY($A147)=6</formula>
    </cfRule>
    <cfRule type="expression" dxfId="80088" priority="8673" stopIfTrue="1">
      <formula>WEEKDAY($A147)=7</formula>
    </cfRule>
  </conditionalFormatting>
  <conditionalFormatting sqref="I147">
    <cfRule type="expression" dxfId="80087" priority="8660" stopIfTrue="1">
      <formula>WEEKDAY($A147)=1</formula>
    </cfRule>
    <cfRule type="expression" dxfId="80086" priority="8661" stopIfTrue="1">
      <formula>WEEKDAY($A147)=2</formula>
    </cfRule>
    <cfRule type="expression" dxfId="80085" priority="8662" stopIfTrue="1">
      <formula>WEEKDAY($A147)=3</formula>
    </cfRule>
    <cfRule type="expression" dxfId="80084" priority="8663" stopIfTrue="1">
      <formula>WEEKDAY($A147)=4</formula>
    </cfRule>
    <cfRule type="expression" dxfId="80083" priority="8664" stopIfTrue="1">
      <formula>WEEKDAY($A147)=5</formula>
    </cfRule>
    <cfRule type="expression" dxfId="80082" priority="8665" stopIfTrue="1">
      <formula>WEEKDAY($A147)=6</formula>
    </cfRule>
    <cfRule type="expression" dxfId="80081" priority="8666" stopIfTrue="1">
      <formula>WEEKDAY($A147)=7</formula>
    </cfRule>
  </conditionalFormatting>
  <conditionalFormatting sqref="I147">
    <cfRule type="expression" dxfId="80080" priority="8653" stopIfTrue="1">
      <formula>WEEKDAY($A147)=1</formula>
    </cfRule>
    <cfRule type="expression" dxfId="80079" priority="8654" stopIfTrue="1">
      <formula>WEEKDAY($A147)=2</formula>
    </cfRule>
    <cfRule type="expression" dxfId="80078" priority="8655" stopIfTrue="1">
      <formula>WEEKDAY($A147)=3</formula>
    </cfRule>
    <cfRule type="expression" dxfId="80077" priority="8656" stopIfTrue="1">
      <formula>WEEKDAY($A147)=4</formula>
    </cfRule>
    <cfRule type="expression" dxfId="80076" priority="8657" stopIfTrue="1">
      <formula>WEEKDAY($A147)=5</formula>
    </cfRule>
    <cfRule type="expression" dxfId="80075" priority="8658" stopIfTrue="1">
      <formula>WEEKDAY($A147)=6</formula>
    </cfRule>
    <cfRule type="expression" dxfId="80074" priority="8659" stopIfTrue="1">
      <formula>WEEKDAY($A147)=7</formula>
    </cfRule>
  </conditionalFormatting>
  <conditionalFormatting sqref="I147">
    <cfRule type="expression" dxfId="80073" priority="8646" stopIfTrue="1">
      <formula>WEEKDAY($A147)=1</formula>
    </cfRule>
    <cfRule type="expression" dxfId="80072" priority="8647" stopIfTrue="1">
      <formula>WEEKDAY($A147)=2</formula>
    </cfRule>
    <cfRule type="expression" dxfId="80071" priority="8648" stopIfTrue="1">
      <formula>WEEKDAY($A147)=3</formula>
    </cfRule>
    <cfRule type="expression" dxfId="80070" priority="8649" stopIfTrue="1">
      <formula>WEEKDAY($A147)=4</formula>
    </cfRule>
    <cfRule type="expression" dxfId="80069" priority="8650" stopIfTrue="1">
      <formula>WEEKDAY($A147)=5</formula>
    </cfRule>
    <cfRule type="expression" dxfId="80068" priority="8651" stopIfTrue="1">
      <formula>WEEKDAY($A147)=6</formula>
    </cfRule>
    <cfRule type="expression" dxfId="80067" priority="8652" stopIfTrue="1">
      <formula>WEEKDAY($A147)=7</formula>
    </cfRule>
  </conditionalFormatting>
  <conditionalFormatting sqref="I147">
    <cfRule type="expression" dxfId="80066" priority="8639" stopIfTrue="1">
      <formula>WEEKDAY($A147)=1</formula>
    </cfRule>
    <cfRule type="expression" dxfId="80065" priority="8640" stopIfTrue="1">
      <formula>WEEKDAY($A147)=2</formula>
    </cfRule>
    <cfRule type="expression" dxfId="80064" priority="8641" stopIfTrue="1">
      <formula>WEEKDAY($A147)=3</formula>
    </cfRule>
    <cfRule type="expression" dxfId="80063" priority="8642" stopIfTrue="1">
      <formula>WEEKDAY($A147)=4</formula>
    </cfRule>
    <cfRule type="expression" dxfId="80062" priority="8643" stopIfTrue="1">
      <formula>WEEKDAY($A147)=5</formula>
    </cfRule>
    <cfRule type="expression" dxfId="80061" priority="8644" stopIfTrue="1">
      <formula>WEEKDAY($A147)=6</formula>
    </cfRule>
    <cfRule type="expression" dxfId="80060" priority="8645" stopIfTrue="1">
      <formula>WEEKDAY($A147)=7</formula>
    </cfRule>
  </conditionalFormatting>
  <conditionalFormatting sqref="I147">
    <cfRule type="expression" dxfId="80059" priority="8632" stopIfTrue="1">
      <formula>WEEKDAY($A147)=1</formula>
    </cfRule>
    <cfRule type="expression" dxfId="80058" priority="8633" stopIfTrue="1">
      <formula>WEEKDAY($A147)=2</formula>
    </cfRule>
    <cfRule type="expression" dxfId="80057" priority="8634" stopIfTrue="1">
      <formula>WEEKDAY($A147)=3</formula>
    </cfRule>
    <cfRule type="expression" dxfId="80056" priority="8635" stopIfTrue="1">
      <formula>WEEKDAY($A147)=4</formula>
    </cfRule>
    <cfRule type="expression" dxfId="80055" priority="8636" stopIfTrue="1">
      <formula>WEEKDAY($A147)=5</formula>
    </cfRule>
    <cfRule type="expression" dxfId="80054" priority="8637" stopIfTrue="1">
      <formula>WEEKDAY($A147)=6</formula>
    </cfRule>
    <cfRule type="expression" dxfId="80053" priority="8638" stopIfTrue="1">
      <formula>WEEKDAY($A147)=7</formula>
    </cfRule>
  </conditionalFormatting>
  <conditionalFormatting sqref="I147">
    <cfRule type="expression" dxfId="80052" priority="8625" stopIfTrue="1">
      <formula>WEEKDAY($A147)=1</formula>
    </cfRule>
    <cfRule type="expression" dxfId="80051" priority="8626" stopIfTrue="1">
      <formula>WEEKDAY($A147)=2</formula>
    </cfRule>
    <cfRule type="expression" dxfId="80050" priority="8627" stopIfTrue="1">
      <formula>WEEKDAY($A147)=3</formula>
    </cfRule>
    <cfRule type="expression" dxfId="80049" priority="8628" stopIfTrue="1">
      <formula>WEEKDAY($A147)=4</formula>
    </cfRule>
    <cfRule type="expression" dxfId="80048" priority="8629" stopIfTrue="1">
      <formula>WEEKDAY($A147)=5</formula>
    </cfRule>
    <cfRule type="expression" dxfId="80047" priority="8630" stopIfTrue="1">
      <formula>WEEKDAY($A147)=6</formula>
    </cfRule>
    <cfRule type="expression" dxfId="80046" priority="8631" stopIfTrue="1">
      <formula>WEEKDAY($A147)=7</formula>
    </cfRule>
  </conditionalFormatting>
  <conditionalFormatting sqref="I147">
    <cfRule type="expression" dxfId="80045" priority="8618" stopIfTrue="1">
      <formula>WEEKDAY($A147)=1</formula>
    </cfRule>
    <cfRule type="expression" dxfId="80044" priority="8619" stopIfTrue="1">
      <formula>WEEKDAY($A147)=2</formula>
    </cfRule>
    <cfRule type="expression" dxfId="80043" priority="8620" stopIfTrue="1">
      <formula>WEEKDAY($A147)=3</formula>
    </cfRule>
    <cfRule type="expression" dxfId="80042" priority="8621" stopIfTrue="1">
      <formula>WEEKDAY($A147)=4</formula>
    </cfRule>
    <cfRule type="expression" dxfId="80041" priority="8622" stopIfTrue="1">
      <formula>WEEKDAY($A147)=5</formula>
    </cfRule>
    <cfRule type="expression" dxfId="80040" priority="8623" stopIfTrue="1">
      <formula>WEEKDAY($A147)=6</formula>
    </cfRule>
    <cfRule type="expression" dxfId="80039" priority="8624" stopIfTrue="1">
      <formula>WEEKDAY($A147)=7</formula>
    </cfRule>
  </conditionalFormatting>
  <conditionalFormatting sqref="I147">
    <cfRule type="expression" dxfId="80038" priority="8611" stopIfTrue="1">
      <formula>WEEKDAY($A147)=1</formula>
    </cfRule>
    <cfRule type="expression" dxfId="80037" priority="8612" stopIfTrue="1">
      <formula>WEEKDAY($A147)=2</formula>
    </cfRule>
    <cfRule type="expression" dxfId="80036" priority="8613" stopIfTrue="1">
      <formula>WEEKDAY($A147)=3</formula>
    </cfRule>
    <cfRule type="expression" dxfId="80035" priority="8614" stopIfTrue="1">
      <formula>WEEKDAY($A147)=4</formula>
    </cfRule>
    <cfRule type="expression" dxfId="80034" priority="8615" stopIfTrue="1">
      <formula>WEEKDAY($A147)=5</formula>
    </cfRule>
    <cfRule type="expression" dxfId="80033" priority="8616" stopIfTrue="1">
      <formula>WEEKDAY($A147)=6</formula>
    </cfRule>
    <cfRule type="expression" dxfId="80032" priority="8617" stopIfTrue="1">
      <formula>WEEKDAY($A147)=7</formula>
    </cfRule>
  </conditionalFormatting>
  <conditionalFormatting sqref="I147">
    <cfRule type="expression" dxfId="80031" priority="8604" stopIfTrue="1">
      <formula>WEEKDAY($A147)=1</formula>
    </cfRule>
    <cfRule type="expression" dxfId="80030" priority="8605" stopIfTrue="1">
      <formula>WEEKDAY($A147)=2</formula>
    </cfRule>
    <cfRule type="expression" dxfId="80029" priority="8606" stopIfTrue="1">
      <formula>WEEKDAY($A147)=3</formula>
    </cfRule>
    <cfRule type="expression" dxfId="80028" priority="8607" stopIfTrue="1">
      <formula>WEEKDAY($A147)=4</formula>
    </cfRule>
    <cfRule type="expression" dxfId="80027" priority="8608" stopIfTrue="1">
      <formula>WEEKDAY($A147)=5</formula>
    </cfRule>
    <cfRule type="expression" dxfId="80026" priority="8609" stopIfTrue="1">
      <formula>WEEKDAY($A147)=6</formula>
    </cfRule>
    <cfRule type="expression" dxfId="80025" priority="8610" stopIfTrue="1">
      <formula>WEEKDAY($A147)=7</formula>
    </cfRule>
  </conditionalFormatting>
  <conditionalFormatting sqref="I147">
    <cfRule type="expression" dxfId="80024" priority="8597" stopIfTrue="1">
      <formula>WEEKDAY($A147)=1</formula>
    </cfRule>
    <cfRule type="expression" dxfId="80023" priority="8598" stopIfTrue="1">
      <formula>WEEKDAY($A147)=2</formula>
    </cfRule>
    <cfRule type="expression" dxfId="80022" priority="8599" stopIfTrue="1">
      <formula>WEEKDAY($A147)=3</formula>
    </cfRule>
    <cfRule type="expression" dxfId="80021" priority="8600" stopIfTrue="1">
      <formula>WEEKDAY($A147)=4</formula>
    </cfRule>
    <cfRule type="expression" dxfId="80020" priority="8601" stopIfTrue="1">
      <formula>WEEKDAY($A147)=5</formula>
    </cfRule>
    <cfRule type="expression" dxfId="80019" priority="8602" stopIfTrue="1">
      <formula>WEEKDAY($A147)=6</formula>
    </cfRule>
    <cfRule type="expression" dxfId="80018" priority="8603" stopIfTrue="1">
      <formula>WEEKDAY($A147)=7</formula>
    </cfRule>
  </conditionalFormatting>
  <conditionalFormatting sqref="I147">
    <cfRule type="expression" dxfId="80017" priority="8590" stopIfTrue="1">
      <formula>WEEKDAY($A147)=1</formula>
    </cfRule>
    <cfRule type="expression" dxfId="80016" priority="8591" stopIfTrue="1">
      <formula>WEEKDAY($A147)=2</formula>
    </cfRule>
    <cfRule type="expression" dxfId="80015" priority="8592" stopIfTrue="1">
      <formula>WEEKDAY($A147)=3</formula>
    </cfRule>
    <cfRule type="expression" dxfId="80014" priority="8593" stopIfTrue="1">
      <formula>WEEKDAY($A147)=4</formula>
    </cfRule>
    <cfRule type="expression" dxfId="80013" priority="8594" stopIfTrue="1">
      <formula>WEEKDAY($A147)=5</formula>
    </cfRule>
    <cfRule type="expression" dxfId="80012" priority="8595" stopIfTrue="1">
      <formula>WEEKDAY($A147)=6</formula>
    </cfRule>
    <cfRule type="expression" dxfId="80011" priority="8596" stopIfTrue="1">
      <formula>WEEKDAY($A147)=7</formula>
    </cfRule>
  </conditionalFormatting>
  <conditionalFormatting sqref="I147">
    <cfRule type="expression" dxfId="80010" priority="8583" stopIfTrue="1">
      <formula>WEEKDAY($A147)=1</formula>
    </cfRule>
    <cfRule type="expression" dxfId="80009" priority="8584" stopIfTrue="1">
      <formula>WEEKDAY($A147)=2</formula>
    </cfRule>
    <cfRule type="expression" dxfId="80008" priority="8585" stopIfTrue="1">
      <formula>WEEKDAY($A147)=3</formula>
    </cfRule>
    <cfRule type="expression" dxfId="80007" priority="8586" stopIfTrue="1">
      <formula>WEEKDAY($A147)=4</formula>
    </cfRule>
    <cfRule type="expression" dxfId="80006" priority="8587" stopIfTrue="1">
      <formula>WEEKDAY($A147)=5</formula>
    </cfRule>
    <cfRule type="expression" dxfId="80005" priority="8588" stopIfTrue="1">
      <formula>WEEKDAY($A147)=6</formula>
    </cfRule>
    <cfRule type="expression" dxfId="80004" priority="8589" stopIfTrue="1">
      <formula>WEEKDAY($A147)=7</formula>
    </cfRule>
  </conditionalFormatting>
  <conditionalFormatting sqref="I147">
    <cfRule type="expression" dxfId="80003" priority="8576" stopIfTrue="1">
      <formula>WEEKDAY($A147)=1</formula>
    </cfRule>
    <cfRule type="expression" dxfId="80002" priority="8577" stopIfTrue="1">
      <formula>WEEKDAY($A147)=2</formula>
    </cfRule>
    <cfRule type="expression" dxfId="80001" priority="8578" stopIfTrue="1">
      <formula>WEEKDAY($A147)=3</formula>
    </cfRule>
    <cfRule type="expression" dxfId="80000" priority="8579" stopIfTrue="1">
      <formula>WEEKDAY($A147)=4</formula>
    </cfRule>
    <cfRule type="expression" dxfId="79999" priority="8580" stopIfTrue="1">
      <formula>WEEKDAY($A147)=5</formula>
    </cfRule>
    <cfRule type="expression" dxfId="79998" priority="8581" stopIfTrue="1">
      <formula>WEEKDAY($A147)=6</formula>
    </cfRule>
    <cfRule type="expression" dxfId="79997" priority="8582" stopIfTrue="1">
      <formula>WEEKDAY($A147)=7</formula>
    </cfRule>
  </conditionalFormatting>
  <conditionalFormatting sqref="I147">
    <cfRule type="expression" dxfId="79996" priority="8569" stopIfTrue="1">
      <formula>WEEKDAY($A147)=1</formula>
    </cfRule>
    <cfRule type="expression" dxfId="79995" priority="8570" stopIfTrue="1">
      <formula>WEEKDAY($A147)=2</formula>
    </cfRule>
    <cfRule type="expression" dxfId="79994" priority="8571" stopIfTrue="1">
      <formula>WEEKDAY($A147)=3</formula>
    </cfRule>
    <cfRule type="expression" dxfId="79993" priority="8572" stopIfTrue="1">
      <formula>WEEKDAY($A147)=4</formula>
    </cfRule>
    <cfRule type="expression" dxfId="79992" priority="8573" stopIfTrue="1">
      <formula>WEEKDAY($A147)=5</formula>
    </cfRule>
    <cfRule type="expression" dxfId="79991" priority="8574" stopIfTrue="1">
      <formula>WEEKDAY($A147)=6</formula>
    </cfRule>
    <cfRule type="expression" dxfId="79990" priority="8575" stopIfTrue="1">
      <formula>WEEKDAY($A147)=7</formula>
    </cfRule>
  </conditionalFormatting>
  <conditionalFormatting sqref="I147">
    <cfRule type="expression" dxfId="79989" priority="8562" stopIfTrue="1">
      <formula>WEEKDAY($A147)=1</formula>
    </cfRule>
    <cfRule type="expression" dxfId="79988" priority="8563" stopIfTrue="1">
      <formula>WEEKDAY($A147)=2</formula>
    </cfRule>
    <cfRule type="expression" dxfId="79987" priority="8564" stopIfTrue="1">
      <formula>WEEKDAY($A147)=3</formula>
    </cfRule>
    <cfRule type="expression" dxfId="79986" priority="8565" stopIfTrue="1">
      <formula>WEEKDAY($A147)=4</formula>
    </cfRule>
    <cfRule type="expression" dxfId="79985" priority="8566" stopIfTrue="1">
      <formula>WEEKDAY($A147)=5</formula>
    </cfRule>
    <cfRule type="expression" dxfId="79984" priority="8567" stopIfTrue="1">
      <formula>WEEKDAY($A147)=6</formula>
    </cfRule>
    <cfRule type="expression" dxfId="79983" priority="8568" stopIfTrue="1">
      <formula>WEEKDAY($A147)=7</formula>
    </cfRule>
  </conditionalFormatting>
  <conditionalFormatting sqref="I147">
    <cfRule type="expression" dxfId="79982" priority="8555" stopIfTrue="1">
      <formula>WEEKDAY($A147)=1</formula>
    </cfRule>
    <cfRule type="expression" dxfId="79981" priority="8556" stopIfTrue="1">
      <formula>WEEKDAY($A147)=2</formula>
    </cfRule>
    <cfRule type="expression" dxfId="79980" priority="8557" stopIfTrue="1">
      <formula>WEEKDAY($A147)=3</formula>
    </cfRule>
    <cfRule type="expression" dxfId="79979" priority="8558" stopIfTrue="1">
      <formula>WEEKDAY($A147)=4</formula>
    </cfRule>
    <cfRule type="expression" dxfId="79978" priority="8559" stopIfTrue="1">
      <formula>WEEKDAY($A147)=5</formula>
    </cfRule>
    <cfRule type="expression" dxfId="79977" priority="8560" stopIfTrue="1">
      <formula>WEEKDAY($A147)=6</formula>
    </cfRule>
    <cfRule type="expression" dxfId="79976" priority="8561" stopIfTrue="1">
      <formula>WEEKDAY($A147)=7</formula>
    </cfRule>
  </conditionalFormatting>
  <conditionalFormatting sqref="I147">
    <cfRule type="expression" dxfId="79975" priority="8548" stopIfTrue="1">
      <formula>WEEKDAY($A147)=1</formula>
    </cfRule>
    <cfRule type="expression" dxfId="79974" priority="8549" stopIfTrue="1">
      <formula>WEEKDAY($A147)=2</formula>
    </cfRule>
    <cfRule type="expression" dxfId="79973" priority="8550" stopIfTrue="1">
      <formula>WEEKDAY($A147)=3</formula>
    </cfRule>
    <cfRule type="expression" dxfId="79972" priority="8551" stopIfTrue="1">
      <formula>WEEKDAY($A147)=4</formula>
    </cfRule>
    <cfRule type="expression" dxfId="79971" priority="8552" stopIfTrue="1">
      <formula>WEEKDAY($A147)=5</formula>
    </cfRule>
    <cfRule type="expression" dxfId="79970" priority="8553" stopIfTrue="1">
      <formula>WEEKDAY($A147)=6</formula>
    </cfRule>
    <cfRule type="expression" dxfId="79969" priority="8554" stopIfTrue="1">
      <formula>WEEKDAY($A147)=7</formula>
    </cfRule>
  </conditionalFormatting>
  <conditionalFormatting sqref="I147">
    <cfRule type="expression" dxfId="79968" priority="8541" stopIfTrue="1">
      <formula>WEEKDAY($A147)=1</formula>
    </cfRule>
    <cfRule type="expression" dxfId="79967" priority="8542" stopIfTrue="1">
      <formula>WEEKDAY($A147)=2</formula>
    </cfRule>
    <cfRule type="expression" dxfId="79966" priority="8543" stopIfTrue="1">
      <formula>WEEKDAY($A147)=3</formula>
    </cfRule>
    <cfRule type="expression" dxfId="79965" priority="8544" stopIfTrue="1">
      <formula>WEEKDAY($A147)=4</formula>
    </cfRule>
    <cfRule type="expression" dxfId="79964" priority="8545" stopIfTrue="1">
      <formula>WEEKDAY($A147)=5</formula>
    </cfRule>
    <cfRule type="expression" dxfId="79963" priority="8546" stopIfTrue="1">
      <formula>WEEKDAY($A147)=6</formula>
    </cfRule>
    <cfRule type="expression" dxfId="79962" priority="8547" stopIfTrue="1">
      <formula>WEEKDAY($A147)=7</formula>
    </cfRule>
  </conditionalFormatting>
  <conditionalFormatting sqref="I147">
    <cfRule type="expression" dxfId="79961" priority="8534" stopIfTrue="1">
      <formula>WEEKDAY($A147)=1</formula>
    </cfRule>
    <cfRule type="expression" dxfId="79960" priority="8535" stopIfTrue="1">
      <formula>WEEKDAY($A147)=2</formula>
    </cfRule>
    <cfRule type="expression" dxfId="79959" priority="8536" stopIfTrue="1">
      <formula>WEEKDAY($A147)=3</formula>
    </cfRule>
    <cfRule type="expression" dxfId="79958" priority="8537" stopIfTrue="1">
      <formula>WEEKDAY($A147)=4</formula>
    </cfRule>
    <cfRule type="expression" dxfId="79957" priority="8538" stopIfTrue="1">
      <formula>WEEKDAY($A147)=5</formula>
    </cfRule>
    <cfRule type="expression" dxfId="79956" priority="8539" stopIfTrue="1">
      <formula>WEEKDAY($A147)=6</formula>
    </cfRule>
    <cfRule type="expression" dxfId="79955" priority="8540" stopIfTrue="1">
      <formula>WEEKDAY($A147)=7</formula>
    </cfRule>
  </conditionalFormatting>
  <conditionalFormatting sqref="I147">
    <cfRule type="expression" dxfId="79954" priority="8527" stopIfTrue="1">
      <formula>WEEKDAY($A147)=1</formula>
    </cfRule>
    <cfRule type="expression" dxfId="79953" priority="8528" stopIfTrue="1">
      <formula>WEEKDAY($A147)=2</formula>
    </cfRule>
    <cfRule type="expression" dxfId="79952" priority="8529" stopIfTrue="1">
      <formula>WEEKDAY($A147)=3</formula>
    </cfRule>
    <cfRule type="expression" dxfId="79951" priority="8530" stopIfTrue="1">
      <formula>WEEKDAY($A147)=4</formula>
    </cfRule>
    <cfRule type="expression" dxfId="79950" priority="8531" stopIfTrue="1">
      <formula>WEEKDAY($A147)=5</formula>
    </cfRule>
    <cfRule type="expression" dxfId="79949" priority="8532" stopIfTrue="1">
      <formula>WEEKDAY($A147)=6</formula>
    </cfRule>
    <cfRule type="expression" dxfId="79948" priority="8533" stopIfTrue="1">
      <formula>WEEKDAY($A147)=7</formula>
    </cfRule>
  </conditionalFormatting>
  <conditionalFormatting sqref="I147">
    <cfRule type="expression" dxfId="79947" priority="8520" stopIfTrue="1">
      <formula>WEEKDAY($A147)=1</formula>
    </cfRule>
    <cfRule type="expression" dxfId="79946" priority="8521" stopIfTrue="1">
      <formula>WEEKDAY($A147)=2</formula>
    </cfRule>
    <cfRule type="expression" dxfId="79945" priority="8522" stopIfTrue="1">
      <formula>WEEKDAY($A147)=3</formula>
    </cfRule>
    <cfRule type="expression" dxfId="79944" priority="8523" stopIfTrue="1">
      <formula>WEEKDAY($A147)=4</formula>
    </cfRule>
    <cfRule type="expression" dxfId="79943" priority="8524" stopIfTrue="1">
      <formula>WEEKDAY($A147)=5</formula>
    </cfRule>
    <cfRule type="expression" dxfId="79942" priority="8525" stopIfTrue="1">
      <formula>WEEKDAY($A147)=6</formula>
    </cfRule>
    <cfRule type="expression" dxfId="79941" priority="8526" stopIfTrue="1">
      <formula>WEEKDAY($A147)=7</formula>
    </cfRule>
  </conditionalFormatting>
  <conditionalFormatting sqref="I147">
    <cfRule type="expression" dxfId="79940" priority="8513" stopIfTrue="1">
      <formula>WEEKDAY($A147)=1</formula>
    </cfRule>
    <cfRule type="expression" dxfId="79939" priority="8514" stopIfTrue="1">
      <formula>WEEKDAY($A147)=2</formula>
    </cfRule>
    <cfRule type="expression" dxfId="79938" priority="8515" stopIfTrue="1">
      <formula>WEEKDAY($A147)=3</formula>
    </cfRule>
    <cfRule type="expression" dxfId="79937" priority="8516" stopIfTrue="1">
      <formula>WEEKDAY($A147)=4</formula>
    </cfRule>
    <cfRule type="expression" dxfId="79936" priority="8517" stopIfTrue="1">
      <formula>WEEKDAY($A147)=5</formula>
    </cfRule>
    <cfRule type="expression" dxfId="79935" priority="8518" stopIfTrue="1">
      <formula>WEEKDAY($A147)=6</formula>
    </cfRule>
    <cfRule type="expression" dxfId="79934" priority="8519" stopIfTrue="1">
      <formula>WEEKDAY($A147)=7</formula>
    </cfRule>
  </conditionalFormatting>
  <conditionalFormatting sqref="A147">
    <cfRule type="expression" dxfId="79933" priority="8506" stopIfTrue="1">
      <formula>WEEKDAY($A147)=1</formula>
    </cfRule>
    <cfRule type="expression" dxfId="79932" priority="8507" stopIfTrue="1">
      <formula>WEEKDAY($A147)=2</formula>
    </cfRule>
    <cfRule type="expression" dxfId="79931" priority="8508" stopIfTrue="1">
      <formula>WEEKDAY($A147)=3</formula>
    </cfRule>
    <cfRule type="expression" dxfId="79930" priority="8509" stopIfTrue="1">
      <formula>WEEKDAY($A147)=4</formula>
    </cfRule>
    <cfRule type="expression" dxfId="79929" priority="8510" stopIfTrue="1">
      <formula>WEEKDAY($A147)=5</formula>
    </cfRule>
    <cfRule type="expression" dxfId="79928" priority="8511" stopIfTrue="1">
      <formula>WEEKDAY($A147)=6</formula>
    </cfRule>
    <cfRule type="expression" dxfId="79927" priority="8512" stopIfTrue="1">
      <formula>WEEKDAY($A147)=7</formula>
    </cfRule>
  </conditionalFormatting>
  <conditionalFormatting sqref="I147">
    <cfRule type="expression" dxfId="79926" priority="8499" stopIfTrue="1">
      <formula>WEEKDAY($A147)=1</formula>
    </cfRule>
    <cfRule type="expression" dxfId="79925" priority="8500" stopIfTrue="1">
      <formula>WEEKDAY($A147)=2</formula>
    </cfRule>
    <cfRule type="expression" dxfId="79924" priority="8501" stopIfTrue="1">
      <formula>WEEKDAY($A147)=3</formula>
    </cfRule>
    <cfRule type="expression" dxfId="79923" priority="8502" stopIfTrue="1">
      <formula>WEEKDAY($A147)=4</formula>
    </cfRule>
    <cfRule type="expression" dxfId="79922" priority="8503" stopIfTrue="1">
      <formula>WEEKDAY($A147)=5</formula>
    </cfRule>
    <cfRule type="expression" dxfId="79921" priority="8504" stopIfTrue="1">
      <formula>WEEKDAY($A147)=6</formula>
    </cfRule>
    <cfRule type="expression" dxfId="79920" priority="8505" stopIfTrue="1">
      <formula>WEEKDAY($A147)=7</formula>
    </cfRule>
  </conditionalFormatting>
  <conditionalFormatting sqref="I147">
    <cfRule type="expression" dxfId="79919" priority="8492" stopIfTrue="1">
      <formula>WEEKDAY($A147)=1</formula>
    </cfRule>
    <cfRule type="expression" dxfId="79918" priority="8493" stopIfTrue="1">
      <formula>WEEKDAY($A147)=2</formula>
    </cfRule>
    <cfRule type="expression" dxfId="79917" priority="8494" stopIfTrue="1">
      <formula>WEEKDAY($A147)=3</formula>
    </cfRule>
    <cfRule type="expression" dxfId="79916" priority="8495" stopIfTrue="1">
      <formula>WEEKDAY($A147)=4</formula>
    </cfRule>
    <cfRule type="expression" dxfId="79915" priority="8496" stopIfTrue="1">
      <formula>WEEKDAY($A147)=5</formula>
    </cfRule>
    <cfRule type="expression" dxfId="79914" priority="8497" stopIfTrue="1">
      <formula>WEEKDAY($A147)=6</formula>
    </cfRule>
    <cfRule type="expression" dxfId="79913" priority="8498" stopIfTrue="1">
      <formula>WEEKDAY($A147)=7</formula>
    </cfRule>
  </conditionalFormatting>
  <conditionalFormatting sqref="I147">
    <cfRule type="expression" dxfId="79912" priority="8485" stopIfTrue="1">
      <formula>WEEKDAY($A147)=1</formula>
    </cfRule>
    <cfRule type="expression" dxfId="79911" priority="8486" stopIfTrue="1">
      <formula>WEEKDAY($A147)=2</formula>
    </cfRule>
    <cfRule type="expression" dxfId="79910" priority="8487" stopIfTrue="1">
      <formula>WEEKDAY($A147)=3</formula>
    </cfRule>
    <cfRule type="expression" dxfId="79909" priority="8488" stopIfTrue="1">
      <formula>WEEKDAY($A147)=4</formula>
    </cfRule>
    <cfRule type="expression" dxfId="79908" priority="8489" stopIfTrue="1">
      <formula>WEEKDAY($A147)=5</formula>
    </cfRule>
    <cfRule type="expression" dxfId="79907" priority="8490" stopIfTrue="1">
      <formula>WEEKDAY($A147)=6</formula>
    </cfRule>
    <cfRule type="expression" dxfId="79906" priority="8491" stopIfTrue="1">
      <formula>WEEKDAY($A147)=7</formula>
    </cfRule>
  </conditionalFormatting>
  <conditionalFormatting sqref="A147">
    <cfRule type="expression" dxfId="79905" priority="8478" stopIfTrue="1">
      <formula>WEEKDAY($A147)=1</formula>
    </cfRule>
    <cfRule type="expression" dxfId="79904" priority="8479" stopIfTrue="1">
      <formula>WEEKDAY($A147)=2</formula>
    </cfRule>
    <cfRule type="expression" dxfId="79903" priority="8480" stopIfTrue="1">
      <formula>WEEKDAY($A147)=3</formula>
    </cfRule>
    <cfRule type="expression" dxfId="79902" priority="8481" stopIfTrue="1">
      <formula>WEEKDAY($A147)=4</formula>
    </cfRule>
    <cfRule type="expression" dxfId="79901" priority="8482" stopIfTrue="1">
      <formula>WEEKDAY($A147)=5</formula>
    </cfRule>
    <cfRule type="expression" dxfId="79900" priority="8483" stopIfTrue="1">
      <formula>WEEKDAY($A147)=6</formula>
    </cfRule>
    <cfRule type="expression" dxfId="79899" priority="8484" stopIfTrue="1">
      <formula>WEEKDAY($A147)=7</formula>
    </cfRule>
  </conditionalFormatting>
  <conditionalFormatting sqref="I147">
    <cfRule type="expression" dxfId="79898" priority="8471" stopIfTrue="1">
      <formula>WEEKDAY($A147)=1</formula>
    </cfRule>
    <cfRule type="expression" dxfId="79897" priority="8472" stopIfTrue="1">
      <formula>WEEKDAY($A147)=2</formula>
    </cfRule>
    <cfRule type="expression" dxfId="79896" priority="8473" stopIfTrue="1">
      <formula>WEEKDAY($A147)=3</formula>
    </cfRule>
    <cfRule type="expression" dxfId="79895" priority="8474" stopIfTrue="1">
      <formula>WEEKDAY($A147)=4</formula>
    </cfRule>
    <cfRule type="expression" dxfId="79894" priority="8475" stopIfTrue="1">
      <formula>WEEKDAY($A147)=5</formula>
    </cfRule>
    <cfRule type="expression" dxfId="79893" priority="8476" stopIfTrue="1">
      <formula>WEEKDAY($A147)=6</formula>
    </cfRule>
    <cfRule type="expression" dxfId="79892" priority="8477" stopIfTrue="1">
      <formula>WEEKDAY($A147)=7</formula>
    </cfRule>
  </conditionalFormatting>
  <conditionalFormatting sqref="I147">
    <cfRule type="expression" dxfId="79891" priority="8464" stopIfTrue="1">
      <formula>WEEKDAY($A147)=1</formula>
    </cfRule>
    <cfRule type="expression" dxfId="79890" priority="8465" stopIfTrue="1">
      <formula>WEEKDAY($A147)=2</formula>
    </cfRule>
    <cfRule type="expression" dxfId="79889" priority="8466" stopIfTrue="1">
      <formula>WEEKDAY($A147)=3</formula>
    </cfRule>
    <cfRule type="expression" dxfId="79888" priority="8467" stopIfTrue="1">
      <formula>WEEKDAY($A147)=4</formula>
    </cfRule>
    <cfRule type="expression" dxfId="79887" priority="8468" stopIfTrue="1">
      <formula>WEEKDAY($A147)=5</formula>
    </cfRule>
    <cfRule type="expression" dxfId="79886" priority="8469" stopIfTrue="1">
      <formula>WEEKDAY($A147)=6</formula>
    </cfRule>
    <cfRule type="expression" dxfId="79885" priority="8470" stopIfTrue="1">
      <formula>WEEKDAY($A147)=7</formula>
    </cfRule>
  </conditionalFormatting>
  <conditionalFormatting sqref="I147">
    <cfRule type="expression" dxfId="79884" priority="8457" stopIfTrue="1">
      <formula>WEEKDAY($A147)=1</formula>
    </cfRule>
    <cfRule type="expression" dxfId="79883" priority="8458" stopIfTrue="1">
      <formula>WEEKDAY($A147)=2</formula>
    </cfRule>
    <cfRule type="expression" dxfId="79882" priority="8459" stopIfTrue="1">
      <formula>WEEKDAY($A147)=3</formula>
    </cfRule>
    <cfRule type="expression" dxfId="79881" priority="8460" stopIfTrue="1">
      <formula>WEEKDAY($A147)=4</formula>
    </cfRule>
    <cfRule type="expression" dxfId="79880" priority="8461" stopIfTrue="1">
      <formula>WEEKDAY($A147)=5</formula>
    </cfRule>
    <cfRule type="expression" dxfId="79879" priority="8462" stopIfTrue="1">
      <formula>WEEKDAY($A147)=6</formula>
    </cfRule>
    <cfRule type="expression" dxfId="79878" priority="8463" stopIfTrue="1">
      <formula>WEEKDAY($A147)=7</formula>
    </cfRule>
  </conditionalFormatting>
  <conditionalFormatting sqref="I147">
    <cfRule type="expression" dxfId="79877" priority="8450" stopIfTrue="1">
      <formula>WEEKDAY($A147)=1</formula>
    </cfRule>
    <cfRule type="expression" dxfId="79876" priority="8451" stopIfTrue="1">
      <formula>WEEKDAY($A147)=2</formula>
    </cfRule>
    <cfRule type="expression" dxfId="79875" priority="8452" stopIfTrue="1">
      <formula>WEEKDAY($A147)=3</formula>
    </cfRule>
    <cfRule type="expression" dxfId="79874" priority="8453" stopIfTrue="1">
      <formula>WEEKDAY($A147)=4</formula>
    </cfRule>
    <cfRule type="expression" dxfId="79873" priority="8454" stopIfTrue="1">
      <formula>WEEKDAY($A147)=5</formula>
    </cfRule>
    <cfRule type="expression" dxfId="79872" priority="8455" stopIfTrue="1">
      <formula>WEEKDAY($A147)=6</formula>
    </cfRule>
    <cfRule type="expression" dxfId="79871" priority="8456" stopIfTrue="1">
      <formula>WEEKDAY($A147)=7</formula>
    </cfRule>
  </conditionalFormatting>
  <conditionalFormatting sqref="I147">
    <cfRule type="expression" dxfId="79870" priority="8443" stopIfTrue="1">
      <formula>WEEKDAY($A147)=1</formula>
    </cfRule>
    <cfRule type="expression" dxfId="79869" priority="8444" stopIfTrue="1">
      <formula>WEEKDAY($A147)=2</formula>
    </cfRule>
    <cfRule type="expression" dxfId="79868" priority="8445" stopIfTrue="1">
      <formula>WEEKDAY($A147)=3</formula>
    </cfRule>
    <cfRule type="expression" dxfId="79867" priority="8446" stopIfTrue="1">
      <formula>WEEKDAY($A147)=4</formula>
    </cfRule>
    <cfRule type="expression" dxfId="79866" priority="8447" stopIfTrue="1">
      <formula>WEEKDAY($A147)=5</formula>
    </cfRule>
    <cfRule type="expression" dxfId="79865" priority="8448" stopIfTrue="1">
      <formula>WEEKDAY($A147)=6</formula>
    </cfRule>
    <cfRule type="expression" dxfId="79864" priority="8449" stopIfTrue="1">
      <formula>WEEKDAY($A147)=7</formula>
    </cfRule>
  </conditionalFormatting>
  <conditionalFormatting sqref="I147">
    <cfRule type="expression" dxfId="79863" priority="8436" stopIfTrue="1">
      <formula>WEEKDAY($A147)=1</formula>
    </cfRule>
    <cfRule type="expression" dxfId="79862" priority="8437" stopIfTrue="1">
      <formula>WEEKDAY($A147)=2</formula>
    </cfRule>
    <cfRule type="expression" dxfId="79861" priority="8438" stopIfTrue="1">
      <formula>WEEKDAY($A147)=3</formula>
    </cfRule>
    <cfRule type="expression" dxfId="79860" priority="8439" stopIfTrue="1">
      <formula>WEEKDAY($A147)=4</formula>
    </cfRule>
    <cfRule type="expression" dxfId="79859" priority="8440" stopIfTrue="1">
      <formula>WEEKDAY($A147)=5</formula>
    </cfRule>
    <cfRule type="expression" dxfId="79858" priority="8441" stopIfTrue="1">
      <formula>WEEKDAY($A147)=6</formula>
    </cfRule>
    <cfRule type="expression" dxfId="79857" priority="8442" stopIfTrue="1">
      <formula>WEEKDAY($A147)=7</formula>
    </cfRule>
  </conditionalFormatting>
  <conditionalFormatting sqref="I147">
    <cfRule type="expression" dxfId="79856" priority="8429" stopIfTrue="1">
      <formula>WEEKDAY($A147)=1</formula>
    </cfRule>
    <cfRule type="expression" dxfId="79855" priority="8430" stopIfTrue="1">
      <formula>WEEKDAY($A147)=2</formula>
    </cfRule>
    <cfRule type="expression" dxfId="79854" priority="8431" stopIfTrue="1">
      <formula>WEEKDAY($A147)=3</formula>
    </cfRule>
    <cfRule type="expression" dxfId="79853" priority="8432" stopIfTrue="1">
      <formula>WEEKDAY($A147)=4</formula>
    </cfRule>
    <cfRule type="expression" dxfId="79852" priority="8433" stopIfTrue="1">
      <formula>WEEKDAY($A147)=5</formula>
    </cfRule>
    <cfRule type="expression" dxfId="79851" priority="8434" stopIfTrue="1">
      <formula>WEEKDAY($A147)=6</formula>
    </cfRule>
    <cfRule type="expression" dxfId="79850" priority="8435" stopIfTrue="1">
      <formula>WEEKDAY($A147)=7</formula>
    </cfRule>
  </conditionalFormatting>
  <conditionalFormatting sqref="I147">
    <cfRule type="expression" dxfId="79849" priority="8422" stopIfTrue="1">
      <formula>WEEKDAY($A147)=1</formula>
    </cfRule>
    <cfRule type="expression" dxfId="79848" priority="8423" stopIfTrue="1">
      <formula>WEEKDAY($A147)=2</formula>
    </cfRule>
    <cfRule type="expression" dxfId="79847" priority="8424" stopIfTrue="1">
      <formula>WEEKDAY($A147)=3</formula>
    </cfRule>
    <cfRule type="expression" dxfId="79846" priority="8425" stopIfTrue="1">
      <formula>WEEKDAY($A147)=4</formula>
    </cfRule>
    <cfRule type="expression" dxfId="79845" priority="8426" stopIfTrue="1">
      <formula>WEEKDAY($A147)=5</formula>
    </cfRule>
    <cfRule type="expression" dxfId="79844" priority="8427" stopIfTrue="1">
      <formula>WEEKDAY($A147)=6</formula>
    </cfRule>
    <cfRule type="expression" dxfId="79843" priority="8428" stopIfTrue="1">
      <formula>WEEKDAY($A147)=7</formula>
    </cfRule>
  </conditionalFormatting>
  <conditionalFormatting sqref="I147">
    <cfRule type="expression" dxfId="79842" priority="8415" stopIfTrue="1">
      <formula>WEEKDAY($A147)=1</formula>
    </cfRule>
    <cfRule type="expression" dxfId="79841" priority="8416" stopIfTrue="1">
      <formula>WEEKDAY($A147)=2</formula>
    </cfRule>
    <cfRule type="expression" dxfId="79840" priority="8417" stopIfTrue="1">
      <formula>WEEKDAY($A147)=3</formula>
    </cfRule>
    <cfRule type="expression" dxfId="79839" priority="8418" stopIfTrue="1">
      <formula>WEEKDAY($A147)=4</formula>
    </cfRule>
    <cfRule type="expression" dxfId="79838" priority="8419" stopIfTrue="1">
      <formula>WEEKDAY($A147)=5</formula>
    </cfRule>
    <cfRule type="expression" dxfId="79837" priority="8420" stopIfTrue="1">
      <formula>WEEKDAY($A147)=6</formula>
    </cfRule>
    <cfRule type="expression" dxfId="79836" priority="8421" stopIfTrue="1">
      <formula>WEEKDAY($A147)=7</formula>
    </cfRule>
  </conditionalFormatting>
  <conditionalFormatting sqref="I147">
    <cfRule type="expression" dxfId="79835" priority="8408" stopIfTrue="1">
      <formula>WEEKDAY($A147)=1</formula>
    </cfRule>
    <cfRule type="expression" dxfId="79834" priority="8409" stopIfTrue="1">
      <formula>WEEKDAY($A147)=2</formula>
    </cfRule>
    <cfRule type="expression" dxfId="79833" priority="8410" stopIfTrue="1">
      <formula>WEEKDAY($A147)=3</formula>
    </cfRule>
    <cfRule type="expression" dxfId="79832" priority="8411" stopIfTrue="1">
      <formula>WEEKDAY($A147)=4</formula>
    </cfRule>
    <cfRule type="expression" dxfId="79831" priority="8412" stopIfTrue="1">
      <formula>WEEKDAY($A147)=5</formula>
    </cfRule>
    <cfRule type="expression" dxfId="79830" priority="8413" stopIfTrue="1">
      <formula>WEEKDAY($A147)=6</formula>
    </cfRule>
    <cfRule type="expression" dxfId="79829" priority="8414" stopIfTrue="1">
      <formula>WEEKDAY($A147)=7</formula>
    </cfRule>
  </conditionalFormatting>
  <conditionalFormatting sqref="I147">
    <cfRule type="expression" dxfId="79828" priority="8401" stopIfTrue="1">
      <formula>WEEKDAY($A147)=1</formula>
    </cfRule>
    <cfRule type="expression" dxfId="79827" priority="8402" stopIfTrue="1">
      <formula>WEEKDAY($A147)=2</formula>
    </cfRule>
    <cfRule type="expression" dxfId="79826" priority="8403" stopIfTrue="1">
      <formula>WEEKDAY($A147)=3</formula>
    </cfRule>
    <cfRule type="expression" dxfId="79825" priority="8404" stopIfTrue="1">
      <formula>WEEKDAY($A147)=4</formula>
    </cfRule>
    <cfRule type="expression" dxfId="79824" priority="8405" stopIfTrue="1">
      <formula>WEEKDAY($A147)=5</formula>
    </cfRule>
    <cfRule type="expression" dxfId="79823" priority="8406" stopIfTrue="1">
      <formula>WEEKDAY($A147)=6</formula>
    </cfRule>
    <cfRule type="expression" dxfId="79822" priority="8407" stopIfTrue="1">
      <formula>WEEKDAY($A147)=7</formula>
    </cfRule>
  </conditionalFormatting>
  <conditionalFormatting sqref="I147">
    <cfRule type="expression" dxfId="79821" priority="8394" stopIfTrue="1">
      <formula>WEEKDAY($A147)=1</formula>
    </cfRule>
    <cfRule type="expression" dxfId="79820" priority="8395" stopIfTrue="1">
      <formula>WEEKDAY($A147)=2</formula>
    </cfRule>
    <cfRule type="expression" dxfId="79819" priority="8396" stopIfTrue="1">
      <formula>WEEKDAY($A147)=3</formula>
    </cfRule>
    <cfRule type="expression" dxfId="79818" priority="8397" stopIfTrue="1">
      <formula>WEEKDAY($A147)=4</formula>
    </cfRule>
    <cfRule type="expression" dxfId="79817" priority="8398" stopIfTrue="1">
      <formula>WEEKDAY($A147)=5</formula>
    </cfRule>
    <cfRule type="expression" dxfId="79816" priority="8399" stopIfTrue="1">
      <formula>WEEKDAY($A147)=6</formula>
    </cfRule>
    <cfRule type="expression" dxfId="79815" priority="8400" stopIfTrue="1">
      <formula>WEEKDAY($A147)=7</formula>
    </cfRule>
  </conditionalFormatting>
  <conditionalFormatting sqref="I147">
    <cfRule type="expression" dxfId="79814" priority="8387" stopIfTrue="1">
      <formula>WEEKDAY($A147)=1</formula>
    </cfRule>
    <cfRule type="expression" dxfId="79813" priority="8388" stopIfTrue="1">
      <formula>WEEKDAY($A147)=2</formula>
    </cfRule>
    <cfRule type="expression" dxfId="79812" priority="8389" stopIfTrue="1">
      <formula>WEEKDAY($A147)=3</formula>
    </cfRule>
    <cfRule type="expression" dxfId="79811" priority="8390" stopIfTrue="1">
      <formula>WEEKDAY($A147)=4</formula>
    </cfRule>
    <cfRule type="expression" dxfId="79810" priority="8391" stopIfTrue="1">
      <formula>WEEKDAY($A147)=5</formula>
    </cfRule>
    <cfRule type="expression" dxfId="79809" priority="8392" stopIfTrue="1">
      <formula>WEEKDAY($A147)=6</formula>
    </cfRule>
    <cfRule type="expression" dxfId="79808" priority="8393" stopIfTrue="1">
      <formula>WEEKDAY($A147)=7</formula>
    </cfRule>
  </conditionalFormatting>
  <conditionalFormatting sqref="I147">
    <cfRule type="expression" dxfId="79807" priority="8380" stopIfTrue="1">
      <formula>WEEKDAY($A147)=1</formula>
    </cfRule>
    <cfRule type="expression" dxfId="79806" priority="8381" stopIfTrue="1">
      <formula>WEEKDAY($A147)=2</formula>
    </cfRule>
    <cfRule type="expression" dxfId="79805" priority="8382" stopIfTrue="1">
      <formula>WEEKDAY($A147)=3</formula>
    </cfRule>
    <cfRule type="expression" dxfId="79804" priority="8383" stopIfTrue="1">
      <formula>WEEKDAY($A147)=4</formula>
    </cfRule>
    <cfRule type="expression" dxfId="79803" priority="8384" stopIfTrue="1">
      <formula>WEEKDAY($A147)=5</formula>
    </cfRule>
    <cfRule type="expression" dxfId="79802" priority="8385" stopIfTrue="1">
      <formula>WEEKDAY($A147)=6</formula>
    </cfRule>
    <cfRule type="expression" dxfId="79801" priority="8386" stopIfTrue="1">
      <formula>WEEKDAY($A147)=7</formula>
    </cfRule>
  </conditionalFormatting>
  <conditionalFormatting sqref="I147">
    <cfRule type="expression" dxfId="79800" priority="8373" stopIfTrue="1">
      <formula>WEEKDAY($A147)=1</formula>
    </cfRule>
    <cfRule type="expression" dxfId="79799" priority="8374" stopIfTrue="1">
      <formula>WEEKDAY($A147)=2</formula>
    </cfRule>
    <cfRule type="expression" dxfId="79798" priority="8375" stopIfTrue="1">
      <formula>WEEKDAY($A147)=3</formula>
    </cfRule>
    <cfRule type="expression" dxfId="79797" priority="8376" stopIfTrue="1">
      <formula>WEEKDAY($A147)=4</formula>
    </cfRule>
    <cfRule type="expression" dxfId="79796" priority="8377" stopIfTrue="1">
      <formula>WEEKDAY($A147)=5</formula>
    </cfRule>
    <cfRule type="expression" dxfId="79795" priority="8378" stopIfTrue="1">
      <formula>WEEKDAY($A147)=6</formula>
    </cfRule>
    <cfRule type="expression" dxfId="79794" priority="8379" stopIfTrue="1">
      <formula>WEEKDAY($A147)=7</formula>
    </cfRule>
  </conditionalFormatting>
  <conditionalFormatting sqref="I147">
    <cfRule type="expression" dxfId="79793" priority="8366" stopIfTrue="1">
      <formula>WEEKDAY($A147)=1</formula>
    </cfRule>
    <cfRule type="expression" dxfId="79792" priority="8367" stopIfTrue="1">
      <formula>WEEKDAY($A147)=2</formula>
    </cfRule>
    <cfRule type="expression" dxfId="79791" priority="8368" stopIfTrue="1">
      <formula>WEEKDAY($A147)=3</formula>
    </cfRule>
    <cfRule type="expression" dxfId="79790" priority="8369" stopIfTrue="1">
      <formula>WEEKDAY($A147)=4</formula>
    </cfRule>
    <cfRule type="expression" dxfId="79789" priority="8370" stopIfTrue="1">
      <formula>WEEKDAY($A147)=5</formula>
    </cfRule>
    <cfRule type="expression" dxfId="79788" priority="8371" stopIfTrue="1">
      <formula>WEEKDAY($A147)=6</formula>
    </cfRule>
    <cfRule type="expression" dxfId="79787" priority="8372" stopIfTrue="1">
      <formula>WEEKDAY($A147)=7</formula>
    </cfRule>
  </conditionalFormatting>
  <conditionalFormatting sqref="I147">
    <cfRule type="expression" dxfId="79786" priority="8359" stopIfTrue="1">
      <formula>WEEKDAY($A147)=1</formula>
    </cfRule>
    <cfRule type="expression" dxfId="79785" priority="8360" stopIfTrue="1">
      <formula>WEEKDAY($A147)=2</formula>
    </cfRule>
    <cfRule type="expression" dxfId="79784" priority="8361" stopIfTrue="1">
      <formula>WEEKDAY($A147)=3</formula>
    </cfRule>
    <cfRule type="expression" dxfId="79783" priority="8362" stopIfTrue="1">
      <formula>WEEKDAY($A147)=4</formula>
    </cfRule>
    <cfRule type="expression" dxfId="79782" priority="8363" stopIfTrue="1">
      <formula>WEEKDAY($A147)=5</formula>
    </cfRule>
    <cfRule type="expression" dxfId="79781" priority="8364" stopIfTrue="1">
      <formula>WEEKDAY($A147)=6</formula>
    </cfRule>
    <cfRule type="expression" dxfId="79780" priority="8365" stopIfTrue="1">
      <formula>WEEKDAY($A147)=7</formula>
    </cfRule>
  </conditionalFormatting>
  <conditionalFormatting sqref="I147">
    <cfRule type="expression" dxfId="79779" priority="8352" stopIfTrue="1">
      <formula>WEEKDAY($A147)=1</formula>
    </cfRule>
    <cfRule type="expression" dxfId="79778" priority="8353" stopIfTrue="1">
      <formula>WEEKDAY($A147)=2</formula>
    </cfRule>
    <cfRule type="expression" dxfId="79777" priority="8354" stopIfTrue="1">
      <formula>WEEKDAY($A147)=3</formula>
    </cfRule>
    <cfRule type="expression" dxfId="79776" priority="8355" stopIfTrue="1">
      <formula>WEEKDAY($A147)=4</formula>
    </cfRule>
    <cfRule type="expression" dxfId="79775" priority="8356" stopIfTrue="1">
      <formula>WEEKDAY($A147)=5</formula>
    </cfRule>
    <cfRule type="expression" dxfId="79774" priority="8357" stopIfTrue="1">
      <formula>WEEKDAY($A147)=6</formula>
    </cfRule>
    <cfRule type="expression" dxfId="79773" priority="8358" stopIfTrue="1">
      <formula>WEEKDAY($A147)=7</formula>
    </cfRule>
  </conditionalFormatting>
  <conditionalFormatting sqref="I147">
    <cfRule type="expression" dxfId="79772" priority="8345" stopIfTrue="1">
      <formula>WEEKDAY($A147)=1</formula>
    </cfRule>
    <cfRule type="expression" dxfId="79771" priority="8346" stopIfTrue="1">
      <formula>WEEKDAY($A147)=2</formula>
    </cfRule>
    <cfRule type="expression" dxfId="79770" priority="8347" stopIfTrue="1">
      <formula>WEEKDAY($A147)=3</formula>
    </cfRule>
    <cfRule type="expression" dxfId="79769" priority="8348" stopIfTrue="1">
      <formula>WEEKDAY($A147)=4</formula>
    </cfRule>
    <cfRule type="expression" dxfId="79768" priority="8349" stopIfTrue="1">
      <formula>WEEKDAY($A147)=5</formula>
    </cfRule>
    <cfRule type="expression" dxfId="79767" priority="8350" stopIfTrue="1">
      <formula>WEEKDAY($A147)=6</formula>
    </cfRule>
    <cfRule type="expression" dxfId="79766" priority="8351" stopIfTrue="1">
      <formula>WEEKDAY($A147)=7</formula>
    </cfRule>
  </conditionalFormatting>
  <conditionalFormatting sqref="I147">
    <cfRule type="expression" dxfId="79765" priority="8338" stopIfTrue="1">
      <formula>WEEKDAY($A147)=1</formula>
    </cfRule>
    <cfRule type="expression" dxfId="79764" priority="8339" stopIfTrue="1">
      <formula>WEEKDAY($A147)=2</formula>
    </cfRule>
    <cfRule type="expression" dxfId="79763" priority="8340" stopIfTrue="1">
      <formula>WEEKDAY($A147)=3</formula>
    </cfRule>
    <cfRule type="expression" dxfId="79762" priority="8341" stopIfTrue="1">
      <formula>WEEKDAY($A147)=4</formula>
    </cfRule>
    <cfRule type="expression" dxfId="79761" priority="8342" stopIfTrue="1">
      <formula>WEEKDAY($A147)=5</formula>
    </cfRule>
    <cfRule type="expression" dxfId="79760" priority="8343" stopIfTrue="1">
      <formula>WEEKDAY($A147)=6</formula>
    </cfRule>
    <cfRule type="expression" dxfId="79759" priority="8344" stopIfTrue="1">
      <formula>WEEKDAY($A147)=7</formula>
    </cfRule>
  </conditionalFormatting>
  <conditionalFormatting sqref="I147">
    <cfRule type="expression" dxfId="79758" priority="8331" stopIfTrue="1">
      <formula>WEEKDAY($A147)=1</formula>
    </cfRule>
    <cfRule type="expression" dxfId="79757" priority="8332" stopIfTrue="1">
      <formula>WEEKDAY($A147)=2</formula>
    </cfRule>
    <cfRule type="expression" dxfId="79756" priority="8333" stopIfTrue="1">
      <formula>WEEKDAY($A147)=3</formula>
    </cfRule>
    <cfRule type="expression" dxfId="79755" priority="8334" stopIfTrue="1">
      <formula>WEEKDAY($A147)=4</formula>
    </cfRule>
    <cfRule type="expression" dxfId="79754" priority="8335" stopIfTrue="1">
      <formula>WEEKDAY($A147)=5</formula>
    </cfRule>
    <cfRule type="expression" dxfId="79753" priority="8336" stopIfTrue="1">
      <formula>WEEKDAY($A147)=6</formula>
    </cfRule>
    <cfRule type="expression" dxfId="79752" priority="8337" stopIfTrue="1">
      <formula>WEEKDAY($A147)=7</formula>
    </cfRule>
  </conditionalFormatting>
  <conditionalFormatting sqref="I147">
    <cfRule type="expression" dxfId="79751" priority="8324" stopIfTrue="1">
      <formula>WEEKDAY($A147)=1</formula>
    </cfRule>
    <cfRule type="expression" dxfId="79750" priority="8325" stopIfTrue="1">
      <formula>WEEKDAY($A147)=2</formula>
    </cfRule>
    <cfRule type="expression" dxfId="79749" priority="8326" stopIfTrue="1">
      <formula>WEEKDAY($A147)=3</formula>
    </cfRule>
    <cfRule type="expression" dxfId="79748" priority="8327" stopIfTrue="1">
      <formula>WEEKDAY($A147)=4</formula>
    </cfRule>
    <cfRule type="expression" dxfId="79747" priority="8328" stopIfTrue="1">
      <formula>WEEKDAY($A147)=5</formula>
    </cfRule>
    <cfRule type="expression" dxfId="79746" priority="8329" stopIfTrue="1">
      <formula>WEEKDAY($A147)=6</formula>
    </cfRule>
    <cfRule type="expression" dxfId="79745" priority="8330" stopIfTrue="1">
      <formula>WEEKDAY($A147)=7</formula>
    </cfRule>
  </conditionalFormatting>
  <conditionalFormatting sqref="A147">
    <cfRule type="expression" dxfId="79744" priority="8317" stopIfTrue="1">
      <formula>WEEKDAY($A147)=1</formula>
    </cfRule>
    <cfRule type="expression" dxfId="79743" priority="8318" stopIfTrue="1">
      <formula>WEEKDAY($A147)=2</formula>
    </cfRule>
    <cfRule type="expression" dxfId="79742" priority="8319" stopIfTrue="1">
      <formula>WEEKDAY($A147)=3</formula>
    </cfRule>
    <cfRule type="expression" dxfId="79741" priority="8320" stopIfTrue="1">
      <formula>WEEKDAY($A147)=4</formula>
    </cfRule>
    <cfRule type="expression" dxfId="79740" priority="8321" stopIfTrue="1">
      <formula>WEEKDAY($A147)=5</formula>
    </cfRule>
    <cfRule type="expression" dxfId="79739" priority="8322" stopIfTrue="1">
      <formula>WEEKDAY($A147)=6</formula>
    </cfRule>
    <cfRule type="expression" dxfId="79738" priority="8323" stopIfTrue="1">
      <formula>WEEKDAY($A147)=7</formula>
    </cfRule>
  </conditionalFormatting>
  <conditionalFormatting sqref="I147">
    <cfRule type="expression" dxfId="79737" priority="8310" stopIfTrue="1">
      <formula>WEEKDAY($A147)=1</formula>
    </cfRule>
    <cfRule type="expression" dxfId="79736" priority="8311" stopIfTrue="1">
      <formula>WEEKDAY($A147)=2</formula>
    </cfRule>
    <cfRule type="expression" dxfId="79735" priority="8312" stopIfTrue="1">
      <formula>WEEKDAY($A147)=3</formula>
    </cfRule>
    <cfRule type="expression" dxfId="79734" priority="8313" stopIfTrue="1">
      <formula>WEEKDAY($A147)=4</formula>
    </cfRule>
    <cfRule type="expression" dxfId="79733" priority="8314" stopIfTrue="1">
      <formula>WEEKDAY($A147)=5</formula>
    </cfRule>
    <cfRule type="expression" dxfId="79732" priority="8315" stopIfTrue="1">
      <formula>WEEKDAY($A147)=6</formula>
    </cfRule>
    <cfRule type="expression" dxfId="79731" priority="8316" stopIfTrue="1">
      <formula>WEEKDAY($A147)=7</formula>
    </cfRule>
  </conditionalFormatting>
  <conditionalFormatting sqref="A147">
    <cfRule type="expression" dxfId="79730" priority="8303" stopIfTrue="1">
      <formula>WEEKDAY($A147)=1</formula>
    </cfRule>
    <cfRule type="expression" dxfId="79729" priority="8304" stopIfTrue="1">
      <formula>WEEKDAY($A147)=2</formula>
    </cfRule>
    <cfRule type="expression" dxfId="79728" priority="8305" stopIfTrue="1">
      <formula>WEEKDAY($A147)=3</formula>
    </cfRule>
    <cfRule type="expression" dxfId="79727" priority="8306" stopIfTrue="1">
      <formula>WEEKDAY($A147)=4</formula>
    </cfRule>
    <cfRule type="expression" dxfId="79726" priority="8307" stopIfTrue="1">
      <formula>WEEKDAY($A147)=5</formula>
    </cfRule>
    <cfRule type="expression" dxfId="79725" priority="8308" stopIfTrue="1">
      <formula>WEEKDAY($A147)=6</formula>
    </cfRule>
    <cfRule type="expression" dxfId="79724" priority="8309" stopIfTrue="1">
      <formula>WEEKDAY($A147)=7</formula>
    </cfRule>
  </conditionalFormatting>
  <conditionalFormatting sqref="A147">
    <cfRule type="expression" dxfId="79723" priority="8296" stopIfTrue="1">
      <formula>WEEKDAY($A147)=1</formula>
    </cfRule>
    <cfRule type="expression" dxfId="79722" priority="8297" stopIfTrue="1">
      <formula>WEEKDAY($A147)=2</formula>
    </cfRule>
    <cfRule type="expression" dxfId="79721" priority="8298" stopIfTrue="1">
      <formula>WEEKDAY($A147)=3</formula>
    </cfRule>
    <cfRule type="expression" dxfId="79720" priority="8299" stopIfTrue="1">
      <formula>WEEKDAY($A147)=4</formula>
    </cfRule>
    <cfRule type="expression" dxfId="79719" priority="8300" stopIfTrue="1">
      <formula>WEEKDAY($A147)=5</formula>
    </cfRule>
    <cfRule type="expression" dxfId="79718" priority="8301" stopIfTrue="1">
      <formula>WEEKDAY($A147)=6</formula>
    </cfRule>
    <cfRule type="expression" dxfId="79717" priority="8302" stopIfTrue="1">
      <formula>WEEKDAY($A147)=7</formula>
    </cfRule>
  </conditionalFormatting>
  <conditionalFormatting sqref="I147">
    <cfRule type="expression" dxfId="79716" priority="8289" stopIfTrue="1">
      <formula>WEEKDAY($A147)=1</formula>
    </cfRule>
    <cfRule type="expression" dxfId="79715" priority="8290" stopIfTrue="1">
      <formula>WEEKDAY($A147)=2</formula>
    </cfRule>
    <cfRule type="expression" dxfId="79714" priority="8291" stopIfTrue="1">
      <formula>WEEKDAY($A147)=3</formula>
    </cfRule>
    <cfRule type="expression" dxfId="79713" priority="8292" stopIfTrue="1">
      <formula>WEEKDAY($A147)=4</formula>
    </cfRule>
    <cfRule type="expression" dxfId="79712" priority="8293" stopIfTrue="1">
      <formula>WEEKDAY($A147)=5</formula>
    </cfRule>
    <cfRule type="expression" dxfId="79711" priority="8294" stopIfTrue="1">
      <formula>WEEKDAY($A147)=6</formula>
    </cfRule>
    <cfRule type="expression" dxfId="79710" priority="8295" stopIfTrue="1">
      <formula>WEEKDAY($A147)=7</formula>
    </cfRule>
  </conditionalFormatting>
  <conditionalFormatting sqref="A147">
    <cfRule type="expression" dxfId="79709" priority="8282" stopIfTrue="1">
      <formula>WEEKDAY($A147)=1</formula>
    </cfRule>
    <cfRule type="expression" dxfId="79708" priority="8283" stopIfTrue="1">
      <formula>WEEKDAY($A147)=2</formula>
    </cfRule>
    <cfRule type="expression" dxfId="79707" priority="8284" stopIfTrue="1">
      <formula>WEEKDAY($A147)=3</formula>
    </cfRule>
    <cfRule type="expression" dxfId="79706" priority="8285" stopIfTrue="1">
      <formula>WEEKDAY($A147)=4</formula>
    </cfRule>
    <cfRule type="expression" dxfId="79705" priority="8286" stopIfTrue="1">
      <formula>WEEKDAY($A147)=5</formula>
    </cfRule>
    <cfRule type="expression" dxfId="79704" priority="8287" stopIfTrue="1">
      <formula>WEEKDAY($A147)=6</formula>
    </cfRule>
    <cfRule type="expression" dxfId="79703" priority="8288" stopIfTrue="1">
      <formula>WEEKDAY($A147)=7</formula>
    </cfRule>
  </conditionalFormatting>
  <conditionalFormatting sqref="I147">
    <cfRule type="expression" dxfId="79702" priority="8275" stopIfTrue="1">
      <formula>WEEKDAY($A147)=1</formula>
    </cfRule>
    <cfRule type="expression" dxfId="79701" priority="8276" stopIfTrue="1">
      <formula>WEEKDAY($A147)=2</formula>
    </cfRule>
    <cfRule type="expression" dxfId="79700" priority="8277" stopIfTrue="1">
      <formula>WEEKDAY($A147)=3</formula>
    </cfRule>
    <cfRule type="expression" dxfId="79699" priority="8278" stopIfTrue="1">
      <formula>WEEKDAY($A147)=4</formula>
    </cfRule>
    <cfRule type="expression" dxfId="79698" priority="8279" stopIfTrue="1">
      <formula>WEEKDAY($A147)=5</formula>
    </cfRule>
    <cfRule type="expression" dxfId="79697" priority="8280" stopIfTrue="1">
      <formula>WEEKDAY($A147)=6</formula>
    </cfRule>
    <cfRule type="expression" dxfId="79696" priority="8281" stopIfTrue="1">
      <formula>WEEKDAY($A147)=7</formula>
    </cfRule>
  </conditionalFormatting>
  <conditionalFormatting sqref="A147">
    <cfRule type="expression" dxfId="79695" priority="8268" stopIfTrue="1">
      <formula>WEEKDAY($A147)=1</formula>
    </cfRule>
    <cfRule type="expression" dxfId="79694" priority="8269" stopIfTrue="1">
      <formula>WEEKDAY($A147)=2</formula>
    </cfRule>
    <cfRule type="expression" dxfId="79693" priority="8270" stopIfTrue="1">
      <formula>WEEKDAY($A147)=3</formula>
    </cfRule>
    <cfRule type="expression" dxfId="79692" priority="8271" stopIfTrue="1">
      <formula>WEEKDAY($A147)=4</formula>
    </cfRule>
    <cfRule type="expression" dxfId="79691" priority="8272" stopIfTrue="1">
      <formula>WEEKDAY($A147)=5</formula>
    </cfRule>
    <cfRule type="expression" dxfId="79690" priority="8273" stopIfTrue="1">
      <formula>WEEKDAY($A147)=6</formula>
    </cfRule>
    <cfRule type="expression" dxfId="79689" priority="8274" stopIfTrue="1">
      <formula>WEEKDAY($A147)=7</formula>
    </cfRule>
  </conditionalFormatting>
  <conditionalFormatting sqref="A147">
    <cfRule type="expression" dxfId="79688" priority="8261" stopIfTrue="1">
      <formula>WEEKDAY($A147)=1</formula>
    </cfRule>
    <cfRule type="expression" dxfId="79687" priority="8262" stopIfTrue="1">
      <formula>WEEKDAY($A147)=2</formula>
    </cfRule>
    <cfRule type="expression" dxfId="79686" priority="8263" stopIfTrue="1">
      <formula>WEEKDAY($A147)=3</formula>
    </cfRule>
    <cfRule type="expression" dxfId="79685" priority="8264" stopIfTrue="1">
      <formula>WEEKDAY($A147)=4</formula>
    </cfRule>
    <cfRule type="expression" dxfId="79684" priority="8265" stopIfTrue="1">
      <formula>WEEKDAY($A147)=5</formula>
    </cfRule>
    <cfRule type="expression" dxfId="79683" priority="8266" stopIfTrue="1">
      <formula>WEEKDAY($A147)=6</formula>
    </cfRule>
    <cfRule type="expression" dxfId="79682" priority="8267" stopIfTrue="1">
      <formula>WEEKDAY($A147)=7</formula>
    </cfRule>
  </conditionalFormatting>
  <conditionalFormatting sqref="I147">
    <cfRule type="expression" dxfId="79681" priority="8254" stopIfTrue="1">
      <formula>WEEKDAY($A147)=1</formula>
    </cfRule>
    <cfRule type="expression" dxfId="79680" priority="8255" stopIfTrue="1">
      <formula>WEEKDAY($A147)=2</formula>
    </cfRule>
    <cfRule type="expression" dxfId="79679" priority="8256" stopIfTrue="1">
      <formula>WEEKDAY($A147)=3</formula>
    </cfRule>
    <cfRule type="expression" dxfId="79678" priority="8257" stopIfTrue="1">
      <formula>WEEKDAY($A147)=4</formula>
    </cfRule>
    <cfRule type="expression" dxfId="79677" priority="8258" stopIfTrue="1">
      <formula>WEEKDAY($A147)=5</formula>
    </cfRule>
    <cfRule type="expression" dxfId="79676" priority="8259" stopIfTrue="1">
      <formula>WEEKDAY($A147)=6</formula>
    </cfRule>
    <cfRule type="expression" dxfId="79675" priority="8260" stopIfTrue="1">
      <formula>WEEKDAY($A147)=7</formula>
    </cfRule>
  </conditionalFormatting>
  <conditionalFormatting sqref="A147">
    <cfRule type="expression" dxfId="79674" priority="8247" stopIfTrue="1">
      <formula>WEEKDAY($A147)=1</formula>
    </cfRule>
    <cfRule type="expression" dxfId="79673" priority="8248" stopIfTrue="1">
      <formula>WEEKDAY($A147)=2</formula>
    </cfRule>
    <cfRule type="expression" dxfId="79672" priority="8249" stopIfTrue="1">
      <formula>WEEKDAY($A147)=3</formula>
    </cfRule>
    <cfRule type="expression" dxfId="79671" priority="8250" stopIfTrue="1">
      <formula>WEEKDAY($A147)=4</formula>
    </cfRule>
    <cfRule type="expression" dxfId="79670" priority="8251" stopIfTrue="1">
      <formula>WEEKDAY($A147)=5</formula>
    </cfRule>
    <cfRule type="expression" dxfId="79669" priority="8252" stopIfTrue="1">
      <formula>WEEKDAY($A147)=6</formula>
    </cfRule>
    <cfRule type="expression" dxfId="79668" priority="8253" stopIfTrue="1">
      <formula>WEEKDAY($A147)=7</formula>
    </cfRule>
  </conditionalFormatting>
  <conditionalFormatting sqref="A147">
    <cfRule type="expression" dxfId="79667" priority="8240" stopIfTrue="1">
      <formula>WEEKDAY($A147)=1</formula>
    </cfRule>
    <cfRule type="expression" dxfId="79666" priority="8241" stopIfTrue="1">
      <formula>WEEKDAY($A147)=2</formula>
    </cfRule>
    <cfRule type="expression" dxfId="79665" priority="8242" stopIfTrue="1">
      <formula>WEEKDAY($A147)=3</formula>
    </cfRule>
    <cfRule type="expression" dxfId="79664" priority="8243" stopIfTrue="1">
      <formula>WEEKDAY($A147)=4</formula>
    </cfRule>
    <cfRule type="expression" dxfId="79663" priority="8244" stopIfTrue="1">
      <formula>WEEKDAY($A147)=5</formula>
    </cfRule>
    <cfRule type="expression" dxfId="79662" priority="8245" stopIfTrue="1">
      <formula>WEEKDAY($A147)=6</formula>
    </cfRule>
    <cfRule type="expression" dxfId="79661" priority="8246" stopIfTrue="1">
      <formula>WEEKDAY($A147)=7</formula>
    </cfRule>
  </conditionalFormatting>
  <conditionalFormatting sqref="I147">
    <cfRule type="expression" dxfId="79660" priority="8233" stopIfTrue="1">
      <formula>WEEKDAY($A147)=1</formula>
    </cfRule>
    <cfRule type="expression" dxfId="79659" priority="8234" stopIfTrue="1">
      <formula>WEEKDAY($A147)=2</formula>
    </cfRule>
    <cfRule type="expression" dxfId="79658" priority="8235" stopIfTrue="1">
      <formula>WEEKDAY($A147)=3</formula>
    </cfRule>
    <cfRule type="expression" dxfId="79657" priority="8236" stopIfTrue="1">
      <formula>WEEKDAY($A147)=4</formula>
    </cfRule>
    <cfRule type="expression" dxfId="79656" priority="8237" stopIfTrue="1">
      <formula>WEEKDAY($A147)=5</formula>
    </cfRule>
    <cfRule type="expression" dxfId="79655" priority="8238" stopIfTrue="1">
      <formula>WEEKDAY($A147)=6</formula>
    </cfRule>
    <cfRule type="expression" dxfId="79654" priority="8239" stopIfTrue="1">
      <formula>WEEKDAY($A147)=7</formula>
    </cfRule>
  </conditionalFormatting>
  <conditionalFormatting sqref="I147">
    <cfRule type="expression" dxfId="79653" priority="8226" stopIfTrue="1">
      <formula>WEEKDAY($A147)=1</formula>
    </cfRule>
    <cfRule type="expression" dxfId="79652" priority="8227" stopIfTrue="1">
      <formula>WEEKDAY($A147)=2</formula>
    </cfRule>
    <cfRule type="expression" dxfId="79651" priority="8228" stopIfTrue="1">
      <formula>WEEKDAY($A147)=3</formula>
    </cfRule>
    <cfRule type="expression" dxfId="79650" priority="8229" stopIfTrue="1">
      <formula>WEEKDAY($A147)=4</formula>
    </cfRule>
    <cfRule type="expression" dxfId="79649" priority="8230" stopIfTrue="1">
      <formula>WEEKDAY($A147)=5</formula>
    </cfRule>
    <cfRule type="expression" dxfId="79648" priority="8231" stopIfTrue="1">
      <formula>WEEKDAY($A147)=6</formula>
    </cfRule>
    <cfRule type="expression" dxfId="79647" priority="8232" stopIfTrue="1">
      <formula>WEEKDAY($A147)=7</formula>
    </cfRule>
  </conditionalFormatting>
  <conditionalFormatting sqref="I147">
    <cfRule type="expression" dxfId="79646" priority="8219" stopIfTrue="1">
      <formula>WEEKDAY($A147)=1</formula>
    </cfRule>
    <cfRule type="expression" dxfId="79645" priority="8220" stopIfTrue="1">
      <formula>WEEKDAY($A147)=2</formula>
    </cfRule>
    <cfRule type="expression" dxfId="79644" priority="8221" stopIfTrue="1">
      <formula>WEEKDAY($A147)=3</formula>
    </cfRule>
    <cfRule type="expression" dxfId="79643" priority="8222" stopIfTrue="1">
      <formula>WEEKDAY($A147)=4</formula>
    </cfRule>
    <cfRule type="expression" dxfId="79642" priority="8223" stopIfTrue="1">
      <formula>WEEKDAY($A147)=5</formula>
    </cfRule>
    <cfRule type="expression" dxfId="79641" priority="8224" stopIfTrue="1">
      <formula>WEEKDAY($A147)=6</formula>
    </cfRule>
    <cfRule type="expression" dxfId="79640" priority="8225" stopIfTrue="1">
      <formula>WEEKDAY($A147)=7</formula>
    </cfRule>
  </conditionalFormatting>
  <conditionalFormatting sqref="I147">
    <cfRule type="expression" dxfId="79639" priority="8212" stopIfTrue="1">
      <formula>WEEKDAY($A147)=1</formula>
    </cfRule>
    <cfRule type="expression" dxfId="79638" priority="8213" stopIfTrue="1">
      <formula>WEEKDAY($A147)=2</formula>
    </cfRule>
    <cfRule type="expression" dxfId="79637" priority="8214" stopIfTrue="1">
      <formula>WEEKDAY($A147)=3</formula>
    </cfRule>
    <cfRule type="expression" dxfId="79636" priority="8215" stopIfTrue="1">
      <formula>WEEKDAY($A147)=4</formula>
    </cfRule>
    <cfRule type="expression" dxfId="79635" priority="8216" stopIfTrue="1">
      <formula>WEEKDAY($A147)=5</formula>
    </cfRule>
    <cfRule type="expression" dxfId="79634" priority="8217" stopIfTrue="1">
      <formula>WEEKDAY($A147)=6</formula>
    </cfRule>
    <cfRule type="expression" dxfId="79633" priority="8218" stopIfTrue="1">
      <formula>WEEKDAY($A147)=7</formula>
    </cfRule>
  </conditionalFormatting>
  <conditionalFormatting sqref="A147">
    <cfRule type="expression" dxfId="79632" priority="8205" stopIfTrue="1">
      <formula>WEEKDAY($A147)=1</formula>
    </cfRule>
    <cfRule type="expression" dxfId="79631" priority="8206" stopIfTrue="1">
      <formula>WEEKDAY($A147)=2</formula>
    </cfRule>
    <cfRule type="expression" dxfId="79630" priority="8207" stopIfTrue="1">
      <formula>WEEKDAY($A147)=3</formula>
    </cfRule>
    <cfRule type="expression" dxfId="79629" priority="8208" stopIfTrue="1">
      <formula>WEEKDAY($A147)=4</formula>
    </cfRule>
    <cfRule type="expression" dxfId="79628" priority="8209" stopIfTrue="1">
      <formula>WEEKDAY($A147)=5</formula>
    </cfRule>
    <cfRule type="expression" dxfId="79627" priority="8210" stopIfTrue="1">
      <formula>WEEKDAY($A147)=6</formula>
    </cfRule>
    <cfRule type="expression" dxfId="79626" priority="8211" stopIfTrue="1">
      <formula>WEEKDAY($A147)=7</formula>
    </cfRule>
  </conditionalFormatting>
  <conditionalFormatting sqref="I147">
    <cfRule type="expression" dxfId="79625" priority="8198" stopIfTrue="1">
      <formula>WEEKDAY($A147)=1</formula>
    </cfRule>
    <cfRule type="expression" dxfId="79624" priority="8199" stopIfTrue="1">
      <formula>WEEKDAY($A147)=2</formula>
    </cfRule>
    <cfRule type="expression" dxfId="79623" priority="8200" stopIfTrue="1">
      <formula>WEEKDAY($A147)=3</formula>
    </cfRule>
    <cfRule type="expression" dxfId="79622" priority="8201" stopIfTrue="1">
      <formula>WEEKDAY($A147)=4</formula>
    </cfRule>
    <cfRule type="expression" dxfId="79621" priority="8202" stopIfTrue="1">
      <formula>WEEKDAY($A147)=5</formula>
    </cfRule>
    <cfRule type="expression" dxfId="79620" priority="8203" stopIfTrue="1">
      <formula>WEEKDAY($A147)=6</formula>
    </cfRule>
    <cfRule type="expression" dxfId="79619" priority="8204" stopIfTrue="1">
      <formula>WEEKDAY($A147)=7</formula>
    </cfRule>
  </conditionalFormatting>
  <conditionalFormatting sqref="I147">
    <cfRule type="expression" dxfId="79618" priority="8191" stopIfTrue="1">
      <formula>WEEKDAY($A147)=1</formula>
    </cfRule>
    <cfRule type="expression" dxfId="79617" priority="8192" stopIfTrue="1">
      <formula>WEEKDAY($A147)=2</formula>
    </cfRule>
    <cfRule type="expression" dxfId="79616" priority="8193" stopIfTrue="1">
      <formula>WEEKDAY($A147)=3</formula>
    </cfRule>
    <cfRule type="expression" dxfId="79615" priority="8194" stopIfTrue="1">
      <formula>WEEKDAY($A147)=4</formula>
    </cfRule>
    <cfRule type="expression" dxfId="79614" priority="8195" stopIfTrue="1">
      <formula>WEEKDAY($A147)=5</formula>
    </cfRule>
    <cfRule type="expression" dxfId="79613" priority="8196" stopIfTrue="1">
      <formula>WEEKDAY($A147)=6</formula>
    </cfRule>
    <cfRule type="expression" dxfId="79612" priority="8197" stopIfTrue="1">
      <formula>WEEKDAY($A147)=7</formula>
    </cfRule>
  </conditionalFormatting>
  <conditionalFormatting sqref="I147">
    <cfRule type="expression" dxfId="79611" priority="8184" stopIfTrue="1">
      <formula>WEEKDAY($A147)=1</formula>
    </cfRule>
    <cfRule type="expression" dxfId="79610" priority="8185" stopIfTrue="1">
      <formula>WEEKDAY($A147)=2</formula>
    </cfRule>
    <cfRule type="expression" dxfId="79609" priority="8186" stopIfTrue="1">
      <formula>WEEKDAY($A147)=3</formula>
    </cfRule>
    <cfRule type="expression" dxfId="79608" priority="8187" stopIfTrue="1">
      <formula>WEEKDAY($A147)=4</formula>
    </cfRule>
    <cfRule type="expression" dxfId="79607" priority="8188" stopIfTrue="1">
      <formula>WEEKDAY($A147)=5</formula>
    </cfRule>
    <cfRule type="expression" dxfId="79606" priority="8189" stopIfTrue="1">
      <formula>WEEKDAY($A147)=6</formula>
    </cfRule>
    <cfRule type="expression" dxfId="79605" priority="8190" stopIfTrue="1">
      <formula>WEEKDAY($A147)=7</formula>
    </cfRule>
  </conditionalFormatting>
  <conditionalFormatting sqref="I147">
    <cfRule type="expression" dxfId="79604" priority="8177" stopIfTrue="1">
      <formula>WEEKDAY($A147)=1</formula>
    </cfRule>
    <cfRule type="expression" dxfId="79603" priority="8178" stopIfTrue="1">
      <formula>WEEKDAY($A147)=2</formula>
    </cfRule>
    <cfRule type="expression" dxfId="79602" priority="8179" stopIfTrue="1">
      <formula>WEEKDAY($A147)=3</formula>
    </cfRule>
    <cfRule type="expression" dxfId="79601" priority="8180" stopIfTrue="1">
      <formula>WEEKDAY($A147)=4</formula>
    </cfRule>
    <cfRule type="expression" dxfId="79600" priority="8181" stopIfTrue="1">
      <formula>WEEKDAY($A147)=5</formula>
    </cfRule>
    <cfRule type="expression" dxfId="79599" priority="8182" stopIfTrue="1">
      <formula>WEEKDAY($A147)=6</formula>
    </cfRule>
    <cfRule type="expression" dxfId="79598" priority="8183" stopIfTrue="1">
      <formula>WEEKDAY($A147)=7</formula>
    </cfRule>
  </conditionalFormatting>
  <conditionalFormatting sqref="I147">
    <cfRule type="expression" dxfId="79597" priority="8170" stopIfTrue="1">
      <formula>WEEKDAY($A147)=1</formula>
    </cfRule>
    <cfRule type="expression" dxfId="79596" priority="8171" stopIfTrue="1">
      <formula>WEEKDAY($A147)=2</formula>
    </cfRule>
    <cfRule type="expression" dxfId="79595" priority="8172" stopIfTrue="1">
      <formula>WEEKDAY($A147)=3</formula>
    </cfRule>
    <cfRule type="expression" dxfId="79594" priority="8173" stopIfTrue="1">
      <formula>WEEKDAY($A147)=4</formula>
    </cfRule>
    <cfRule type="expression" dxfId="79593" priority="8174" stopIfTrue="1">
      <formula>WEEKDAY($A147)=5</formula>
    </cfRule>
    <cfRule type="expression" dxfId="79592" priority="8175" stopIfTrue="1">
      <formula>WEEKDAY($A147)=6</formula>
    </cfRule>
    <cfRule type="expression" dxfId="79591" priority="8176" stopIfTrue="1">
      <formula>WEEKDAY($A147)=7</formula>
    </cfRule>
  </conditionalFormatting>
  <conditionalFormatting sqref="I147">
    <cfRule type="expression" dxfId="79590" priority="8163" stopIfTrue="1">
      <formula>WEEKDAY($A147)=1</formula>
    </cfRule>
    <cfRule type="expression" dxfId="79589" priority="8164" stopIfTrue="1">
      <formula>WEEKDAY($A147)=2</formula>
    </cfRule>
    <cfRule type="expression" dxfId="79588" priority="8165" stopIfTrue="1">
      <formula>WEEKDAY($A147)=3</formula>
    </cfRule>
    <cfRule type="expression" dxfId="79587" priority="8166" stopIfTrue="1">
      <formula>WEEKDAY($A147)=4</formula>
    </cfRule>
    <cfRule type="expression" dxfId="79586" priority="8167" stopIfTrue="1">
      <formula>WEEKDAY($A147)=5</formula>
    </cfRule>
    <cfRule type="expression" dxfId="79585" priority="8168" stopIfTrue="1">
      <formula>WEEKDAY($A147)=6</formula>
    </cfRule>
    <cfRule type="expression" dxfId="79584" priority="8169" stopIfTrue="1">
      <formula>WEEKDAY($A147)=7</formula>
    </cfRule>
  </conditionalFormatting>
  <conditionalFormatting sqref="I147">
    <cfRule type="expression" dxfId="79583" priority="8156" stopIfTrue="1">
      <formula>WEEKDAY($A147)=1</formula>
    </cfRule>
    <cfRule type="expression" dxfId="79582" priority="8157" stopIfTrue="1">
      <formula>WEEKDAY($A147)=2</formula>
    </cfRule>
    <cfRule type="expression" dxfId="79581" priority="8158" stopIfTrue="1">
      <formula>WEEKDAY($A147)=3</formula>
    </cfRule>
    <cfRule type="expression" dxfId="79580" priority="8159" stopIfTrue="1">
      <formula>WEEKDAY($A147)=4</formula>
    </cfRule>
    <cfRule type="expression" dxfId="79579" priority="8160" stopIfTrue="1">
      <formula>WEEKDAY($A147)=5</formula>
    </cfRule>
    <cfRule type="expression" dxfId="79578" priority="8161" stopIfTrue="1">
      <formula>WEEKDAY($A147)=6</formula>
    </cfRule>
    <cfRule type="expression" dxfId="79577" priority="8162" stopIfTrue="1">
      <formula>WEEKDAY($A147)=7</formula>
    </cfRule>
  </conditionalFormatting>
  <conditionalFormatting sqref="I147">
    <cfRule type="expression" dxfId="79576" priority="8149" stopIfTrue="1">
      <formula>WEEKDAY($A147)=1</formula>
    </cfRule>
    <cfRule type="expression" dxfId="79575" priority="8150" stopIfTrue="1">
      <formula>WEEKDAY($A147)=2</formula>
    </cfRule>
    <cfRule type="expression" dxfId="79574" priority="8151" stopIfTrue="1">
      <formula>WEEKDAY($A147)=3</formula>
    </cfRule>
    <cfRule type="expression" dxfId="79573" priority="8152" stopIfTrue="1">
      <formula>WEEKDAY($A147)=4</formula>
    </cfRule>
    <cfRule type="expression" dxfId="79572" priority="8153" stopIfTrue="1">
      <formula>WEEKDAY($A147)=5</formula>
    </cfRule>
    <cfRule type="expression" dxfId="79571" priority="8154" stopIfTrue="1">
      <formula>WEEKDAY($A147)=6</formula>
    </cfRule>
    <cfRule type="expression" dxfId="79570" priority="8155" stopIfTrue="1">
      <formula>WEEKDAY($A147)=7</formula>
    </cfRule>
  </conditionalFormatting>
  <conditionalFormatting sqref="I147">
    <cfRule type="expression" dxfId="79569" priority="8142" stopIfTrue="1">
      <formula>WEEKDAY($A147)=1</formula>
    </cfRule>
    <cfRule type="expression" dxfId="79568" priority="8143" stopIfTrue="1">
      <formula>WEEKDAY($A147)=2</formula>
    </cfRule>
    <cfRule type="expression" dxfId="79567" priority="8144" stopIfTrue="1">
      <formula>WEEKDAY($A147)=3</formula>
    </cfRule>
    <cfRule type="expression" dxfId="79566" priority="8145" stopIfTrue="1">
      <formula>WEEKDAY($A147)=4</formula>
    </cfRule>
    <cfRule type="expression" dxfId="79565" priority="8146" stopIfTrue="1">
      <formula>WEEKDAY($A147)=5</formula>
    </cfRule>
    <cfRule type="expression" dxfId="79564" priority="8147" stopIfTrue="1">
      <formula>WEEKDAY($A147)=6</formula>
    </cfRule>
    <cfRule type="expression" dxfId="79563" priority="8148" stopIfTrue="1">
      <formula>WEEKDAY($A147)=7</formula>
    </cfRule>
  </conditionalFormatting>
  <conditionalFormatting sqref="I147">
    <cfRule type="expression" dxfId="79562" priority="8135" stopIfTrue="1">
      <formula>WEEKDAY($A147)=1</formula>
    </cfRule>
    <cfRule type="expression" dxfId="79561" priority="8136" stopIfTrue="1">
      <formula>WEEKDAY($A147)=2</formula>
    </cfRule>
    <cfRule type="expression" dxfId="79560" priority="8137" stopIfTrue="1">
      <formula>WEEKDAY($A147)=3</formula>
    </cfRule>
    <cfRule type="expression" dxfId="79559" priority="8138" stopIfTrue="1">
      <formula>WEEKDAY($A147)=4</formula>
    </cfRule>
    <cfRule type="expression" dxfId="79558" priority="8139" stopIfTrue="1">
      <formula>WEEKDAY($A147)=5</formula>
    </cfRule>
    <cfRule type="expression" dxfId="79557" priority="8140" stopIfTrue="1">
      <formula>WEEKDAY($A147)=6</formula>
    </cfRule>
    <cfRule type="expression" dxfId="79556" priority="8141" stopIfTrue="1">
      <formula>WEEKDAY($A147)=7</formula>
    </cfRule>
  </conditionalFormatting>
  <conditionalFormatting sqref="I147">
    <cfRule type="expression" dxfId="79555" priority="8128" stopIfTrue="1">
      <formula>WEEKDAY($A147)=1</formula>
    </cfRule>
    <cfRule type="expression" dxfId="79554" priority="8129" stopIfTrue="1">
      <formula>WEEKDAY($A147)=2</formula>
    </cfRule>
    <cfRule type="expression" dxfId="79553" priority="8130" stopIfTrue="1">
      <formula>WEEKDAY($A147)=3</formula>
    </cfRule>
    <cfRule type="expression" dxfId="79552" priority="8131" stopIfTrue="1">
      <formula>WEEKDAY($A147)=4</formula>
    </cfRule>
    <cfRule type="expression" dxfId="79551" priority="8132" stopIfTrue="1">
      <formula>WEEKDAY($A147)=5</formula>
    </cfRule>
    <cfRule type="expression" dxfId="79550" priority="8133" stopIfTrue="1">
      <formula>WEEKDAY($A147)=6</formula>
    </cfRule>
    <cfRule type="expression" dxfId="79549" priority="8134" stopIfTrue="1">
      <formula>WEEKDAY($A147)=7</formula>
    </cfRule>
  </conditionalFormatting>
  <conditionalFormatting sqref="I147">
    <cfRule type="expression" dxfId="79548" priority="8121" stopIfTrue="1">
      <formula>WEEKDAY($A147)=1</formula>
    </cfRule>
    <cfRule type="expression" dxfId="79547" priority="8122" stopIfTrue="1">
      <formula>WEEKDAY($A147)=2</formula>
    </cfRule>
    <cfRule type="expression" dxfId="79546" priority="8123" stopIfTrue="1">
      <formula>WEEKDAY($A147)=3</formula>
    </cfRule>
    <cfRule type="expression" dxfId="79545" priority="8124" stopIfTrue="1">
      <formula>WEEKDAY($A147)=4</formula>
    </cfRule>
    <cfRule type="expression" dxfId="79544" priority="8125" stopIfTrue="1">
      <formula>WEEKDAY($A147)=5</formula>
    </cfRule>
    <cfRule type="expression" dxfId="79543" priority="8126" stopIfTrue="1">
      <formula>WEEKDAY($A147)=6</formula>
    </cfRule>
    <cfRule type="expression" dxfId="79542" priority="8127" stopIfTrue="1">
      <formula>WEEKDAY($A147)=7</formula>
    </cfRule>
  </conditionalFormatting>
  <conditionalFormatting sqref="I147">
    <cfRule type="expression" dxfId="79541" priority="8114" stopIfTrue="1">
      <formula>WEEKDAY($A147)=1</formula>
    </cfRule>
    <cfRule type="expression" dxfId="79540" priority="8115" stopIfTrue="1">
      <formula>WEEKDAY($A147)=2</formula>
    </cfRule>
    <cfRule type="expression" dxfId="79539" priority="8116" stopIfTrue="1">
      <formula>WEEKDAY($A147)=3</formula>
    </cfRule>
    <cfRule type="expression" dxfId="79538" priority="8117" stopIfTrue="1">
      <formula>WEEKDAY($A147)=4</formula>
    </cfRule>
    <cfRule type="expression" dxfId="79537" priority="8118" stopIfTrue="1">
      <formula>WEEKDAY($A147)=5</formula>
    </cfRule>
    <cfRule type="expression" dxfId="79536" priority="8119" stopIfTrue="1">
      <formula>WEEKDAY($A147)=6</formula>
    </cfRule>
    <cfRule type="expression" dxfId="79535" priority="8120" stopIfTrue="1">
      <formula>WEEKDAY($A147)=7</formula>
    </cfRule>
  </conditionalFormatting>
  <conditionalFormatting sqref="I147">
    <cfRule type="expression" dxfId="79534" priority="8107" stopIfTrue="1">
      <formula>WEEKDAY($A147)=1</formula>
    </cfRule>
    <cfRule type="expression" dxfId="79533" priority="8108" stopIfTrue="1">
      <formula>WEEKDAY($A147)=2</formula>
    </cfRule>
    <cfRule type="expression" dxfId="79532" priority="8109" stopIfTrue="1">
      <formula>WEEKDAY($A147)=3</formula>
    </cfRule>
    <cfRule type="expression" dxfId="79531" priority="8110" stopIfTrue="1">
      <formula>WEEKDAY($A147)=4</formula>
    </cfRule>
    <cfRule type="expression" dxfId="79530" priority="8111" stopIfTrue="1">
      <formula>WEEKDAY($A147)=5</formula>
    </cfRule>
    <cfRule type="expression" dxfId="79529" priority="8112" stopIfTrue="1">
      <formula>WEEKDAY($A147)=6</formula>
    </cfRule>
    <cfRule type="expression" dxfId="79528" priority="8113" stopIfTrue="1">
      <formula>WEEKDAY($A147)=7</formula>
    </cfRule>
  </conditionalFormatting>
  <conditionalFormatting sqref="I147">
    <cfRule type="expression" dxfId="79527" priority="8100" stopIfTrue="1">
      <formula>WEEKDAY($A147)=1</formula>
    </cfRule>
    <cfRule type="expression" dxfId="79526" priority="8101" stopIfTrue="1">
      <formula>WEEKDAY($A147)=2</formula>
    </cfRule>
    <cfRule type="expression" dxfId="79525" priority="8102" stopIfTrue="1">
      <formula>WEEKDAY($A147)=3</formula>
    </cfRule>
    <cfRule type="expression" dxfId="79524" priority="8103" stopIfTrue="1">
      <formula>WEEKDAY($A147)=4</formula>
    </cfRule>
    <cfRule type="expression" dxfId="79523" priority="8104" stopIfTrue="1">
      <formula>WEEKDAY($A147)=5</formula>
    </cfRule>
    <cfRule type="expression" dxfId="79522" priority="8105" stopIfTrue="1">
      <formula>WEEKDAY($A147)=6</formula>
    </cfRule>
    <cfRule type="expression" dxfId="79521" priority="8106" stopIfTrue="1">
      <formula>WEEKDAY($A147)=7</formula>
    </cfRule>
  </conditionalFormatting>
  <conditionalFormatting sqref="I147">
    <cfRule type="expression" dxfId="79520" priority="8093" stopIfTrue="1">
      <formula>WEEKDAY($A147)=1</formula>
    </cfRule>
    <cfRule type="expression" dxfId="79519" priority="8094" stopIfTrue="1">
      <formula>WEEKDAY($A147)=2</formula>
    </cfRule>
    <cfRule type="expression" dxfId="79518" priority="8095" stopIfTrue="1">
      <formula>WEEKDAY($A147)=3</formula>
    </cfRule>
    <cfRule type="expression" dxfId="79517" priority="8096" stopIfTrue="1">
      <formula>WEEKDAY($A147)=4</formula>
    </cfRule>
    <cfRule type="expression" dxfId="79516" priority="8097" stopIfTrue="1">
      <formula>WEEKDAY($A147)=5</formula>
    </cfRule>
    <cfRule type="expression" dxfId="79515" priority="8098" stopIfTrue="1">
      <formula>WEEKDAY($A147)=6</formula>
    </cfRule>
    <cfRule type="expression" dxfId="79514" priority="8099" stopIfTrue="1">
      <formula>WEEKDAY($A147)=7</formula>
    </cfRule>
  </conditionalFormatting>
  <conditionalFormatting sqref="I147">
    <cfRule type="expression" dxfId="79513" priority="8086" stopIfTrue="1">
      <formula>WEEKDAY($A147)=1</formula>
    </cfRule>
    <cfRule type="expression" dxfId="79512" priority="8087" stopIfTrue="1">
      <formula>WEEKDAY($A147)=2</formula>
    </cfRule>
    <cfRule type="expression" dxfId="79511" priority="8088" stopIfTrue="1">
      <formula>WEEKDAY($A147)=3</formula>
    </cfRule>
    <cfRule type="expression" dxfId="79510" priority="8089" stopIfTrue="1">
      <formula>WEEKDAY($A147)=4</formula>
    </cfRule>
    <cfRule type="expression" dxfId="79509" priority="8090" stopIfTrue="1">
      <formula>WEEKDAY($A147)=5</formula>
    </cfRule>
    <cfRule type="expression" dxfId="79508" priority="8091" stopIfTrue="1">
      <formula>WEEKDAY($A147)=6</formula>
    </cfRule>
    <cfRule type="expression" dxfId="79507" priority="8092" stopIfTrue="1">
      <formula>WEEKDAY($A147)=7</formula>
    </cfRule>
  </conditionalFormatting>
  <conditionalFormatting sqref="I147">
    <cfRule type="expression" dxfId="79506" priority="8079" stopIfTrue="1">
      <formula>WEEKDAY($A147)=1</formula>
    </cfRule>
    <cfRule type="expression" dxfId="79505" priority="8080" stopIfTrue="1">
      <formula>WEEKDAY($A147)=2</formula>
    </cfRule>
    <cfRule type="expression" dxfId="79504" priority="8081" stopIfTrue="1">
      <formula>WEEKDAY($A147)=3</formula>
    </cfRule>
    <cfRule type="expression" dxfId="79503" priority="8082" stopIfTrue="1">
      <formula>WEEKDAY($A147)=4</formula>
    </cfRule>
    <cfRule type="expression" dxfId="79502" priority="8083" stopIfTrue="1">
      <formula>WEEKDAY($A147)=5</formula>
    </cfRule>
    <cfRule type="expression" dxfId="79501" priority="8084" stopIfTrue="1">
      <formula>WEEKDAY($A147)=6</formula>
    </cfRule>
    <cfRule type="expression" dxfId="79500" priority="8085" stopIfTrue="1">
      <formula>WEEKDAY($A147)=7</formula>
    </cfRule>
  </conditionalFormatting>
  <conditionalFormatting sqref="I147">
    <cfRule type="expression" dxfId="79499" priority="8072" stopIfTrue="1">
      <formula>WEEKDAY($A147)=1</formula>
    </cfRule>
    <cfRule type="expression" dxfId="79498" priority="8073" stopIfTrue="1">
      <formula>WEEKDAY($A147)=2</formula>
    </cfRule>
    <cfRule type="expression" dxfId="79497" priority="8074" stopIfTrue="1">
      <formula>WEEKDAY($A147)=3</formula>
    </cfRule>
    <cfRule type="expression" dxfId="79496" priority="8075" stopIfTrue="1">
      <formula>WEEKDAY($A147)=4</formula>
    </cfRule>
    <cfRule type="expression" dxfId="79495" priority="8076" stopIfTrue="1">
      <formula>WEEKDAY($A147)=5</formula>
    </cfRule>
    <cfRule type="expression" dxfId="79494" priority="8077" stopIfTrue="1">
      <formula>WEEKDAY($A147)=6</formula>
    </cfRule>
    <cfRule type="expression" dxfId="79493" priority="8078" stopIfTrue="1">
      <formula>WEEKDAY($A147)=7</formula>
    </cfRule>
  </conditionalFormatting>
  <conditionalFormatting sqref="I147">
    <cfRule type="expression" dxfId="79492" priority="8065" stopIfTrue="1">
      <formula>WEEKDAY($A147)=1</formula>
    </cfRule>
    <cfRule type="expression" dxfId="79491" priority="8066" stopIfTrue="1">
      <formula>WEEKDAY($A147)=2</formula>
    </cfRule>
    <cfRule type="expression" dxfId="79490" priority="8067" stopIfTrue="1">
      <formula>WEEKDAY($A147)=3</formula>
    </cfRule>
    <cfRule type="expression" dxfId="79489" priority="8068" stopIfTrue="1">
      <formula>WEEKDAY($A147)=4</formula>
    </cfRule>
    <cfRule type="expression" dxfId="79488" priority="8069" stopIfTrue="1">
      <formula>WEEKDAY($A147)=5</formula>
    </cfRule>
    <cfRule type="expression" dxfId="79487" priority="8070" stopIfTrue="1">
      <formula>WEEKDAY($A147)=6</formula>
    </cfRule>
    <cfRule type="expression" dxfId="79486" priority="8071" stopIfTrue="1">
      <formula>WEEKDAY($A147)=7</formula>
    </cfRule>
  </conditionalFormatting>
  <conditionalFormatting sqref="I147">
    <cfRule type="expression" dxfId="79485" priority="8058" stopIfTrue="1">
      <formula>WEEKDAY($A147)=1</formula>
    </cfRule>
    <cfRule type="expression" dxfId="79484" priority="8059" stopIfTrue="1">
      <formula>WEEKDAY($A147)=2</formula>
    </cfRule>
    <cfRule type="expression" dxfId="79483" priority="8060" stopIfTrue="1">
      <formula>WEEKDAY($A147)=3</formula>
    </cfRule>
    <cfRule type="expression" dxfId="79482" priority="8061" stopIfTrue="1">
      <formula>WEEKDAY($A147)=4</formula>
    </cfRule>
    <cfRule type="expression" dxfId="79481" priority="8062" stopIfTrue="1">
      <formula>WEEKDAY($A147)=5</formula>
    </cfRule>
    <cfRule type="expression" dxfId="79480" priority="8063" stopIfTrue="1">
      <formula>WEEKDAY($A147)=6</formula>
    </cfRule>
    <cfRule type="expression" dxfId="79479" priority="8064" stopIfTrue="1">
      <formula>WEEKDAY($A147)=7</formula>
    </cfRule>
  </conditionalFormatting>
  <conditionalFormatting sqref="I147">
    <cfRule type="expression" dxfId="79478" priority="8051" stopIfTrue="1">
      <formula>WEEKDAY($A147)=1</formula>
    </cfRule>
    <cfRule type="expression" dxfId="79477" priority="8052" stopIfTrue="1">
      <formula>WEEKDAY($A147)=2</formula>
    </cfRule>
    <cfRule type="expression" dxfId="79476" priority="8053" stopIfTrue="1">
      <formula>WEEKDAY($A147)=3</formula>
    </cfRule>
    <cfRule type="expression" dxfId="79475" priority="8054" stopIfTrue="1">
      <formula>WEEKDAY($A147)=4</formula>
    </cfRule>
    <cfRule type="expression" dxfId="79474" priority="8055" stopIfTrue="1">
      <formula>WEEKDAY($A147)=5</formula>
    </cfRule>
    <cfRule type="expression" dxfId="79473" priority="8056" stopIfTrue="1">
      <formula>WEEKDAY($A147)=6</formula>
    </cfRule>
    <cfRule type="expression" dxfId="79472" priority="8057" stopIfTrue="1">
      <formula>WEEKDAY($A147)=7</formula>
    </cfRule>
  </conditionalFormatting>
  <conditionalFormatting sqref="A147">
    <cfRule type="expression" dxfId="79471" priority="8044" stopIfTrue="1">
      <formula>WEEKDAY($A147)=1</formula>
    </cfRule>
    <cfRule type="expression" dxfId="79470" priority="8045" stopIfTrue="1">
      <formula>WEEKDAY($A147)=2</formula>
    </cfRule>
    <cfRule type="expression" dxfId="79469" priority="8046" stopIfTrue="1">
      <formula>WEEKDAY($A147)=3</formula>
    </cfRule>
    <cfRule type="expression" dxfId="79468" priority="8047" stopIfTrue="1">
      <formula>WEEKDAY($A147)=4</formula>
    </cfRule>
    <cfRule type="expression" dxfId="79467" priority="8048" stopIfTrue="1">
      <formula>WEEKDAY($A147)=5</formula>
    </cfRule>
    <cfRule type="expression" dxfId="79466" priority="8049" stopIfTrue="1">
      <formula>WEEKDAY($A147)=6</formula>
    </cfRule>
    <cfRule type="expression" dxfId="79465" priority="8050" stopIfTrue="1">
      <formula>WEEKDAY($A147)=7</formula>
    </cfRule>
  </conditionalFormatting>
  <conditionalFormatting sqref="I147">
    <cfRule type="expression" dxfId="79464" priority="8037" stopIfTrue="1">
      <formula>WEEKDAY($A147)=1</formula>
    </cfRule>
    <cfRule type="expression" dxfId="79463" priority="8038" stopIfTrue="1">
      <formula>WEEKDAY($A147)=2</formula>
    </cfRule>
    <cfRule type="expression" dxfId="79462" priority="8039" stopIfTrue="1">
      <formula>WEEKDAY($A147)=3</formula>
    </cfRule>
    <cfRule type="expression" dxfId="79461" priority="8040" stopIfTrue="1">
      <formula>WEEKDAY($A147)=4</formula>
    </cfRule>
    <cfRule type="expression" dxfId="79460" priority="8041" stopIfTrue="1">
      <formula>WEEKDAY($A147)=5</formula>
    </cfRule>
    <cfRule type="expression" dxfId="79459" priority="8042" stopIfTrue="1">
      <formula>WEEKDAY($A147)=6</formula>
    </cfRule>
    <cfRule type="expression" dxfId="79458" priority="8043" stopIfTrue="1">
      <formula>WEEKDAY($A147)=7</formula>
    </cfRule>
  </conditionalFormatting>
  <conditionalFormatting sqref="A147">
    <cfRule type="expression" dxfId="79457" priority="8030" stopIfTrue="1">
      <formula>WEEKDAY($A147)=1</formula>
    </cfRule>
    <cfRule type="expression" dxfId="79456" priority="8031" stopIfTrue="1">
      <formula>WEEKDAY($A147)=2</formula>
    </cfRule>
    <cfRule type="expression" dxfId="79455" priority="8032" stopIfTrue="1">
      <formula>WEEKDAY($A147)=3</formula>
    </cfRule>
    <cfRule type="expression" dxfId="79454" priority="8033" stopIfTrue="1">
      <formula>WEEKDAY($A147)=4</formula>
    </cfRule>
    <cfRule type="expression" dxfId="79453" priority="8034" stopIfTrue="1">
      <formula>WEEKDAY($A147)=5</formula>
    </cfRule>
    <cfRule type="expression" dxfId="79452" priority="8035" stopIfTrue="1">
      <formula>WEEKDAY($A147)=6</formula>
    </cfRule>
    <cfRule type="expression" dxfId="79451" priority="8036" stopIfTrue="1">
      <formula>WEEKDAY($A147)=7</formula>
    </cfRule>
  </conditionalFormatting>
  <conditionalFormatting sqref="A147">
    <cfRule type="expression" dxfId="79450" priority="8023" stopIfTrue="1">
      <formula>WEEKDAY($A147)=1</formula>
    </cfRule>
    <cfRule type="expression" dxfId="79449" priority="8024" stopIfTrue="1">
      <formula>WEEKDAY($A147)=2</formula>
    </cfRule>
    <cfRule type="expression" dxfId="79448" priority="8025" stopIfTrue="1">
      <formula>WEEKDAY($A147)=3</formula>
    </cfRule>
    <cfRule type="expression" dxfId="79447" priority="8026" stopIfTrue="1">
      <formula>WEEKDAY($A147)=4</formula>
    </cfRule>
    <cfRule type="expression" dxfId="79446" priority="8027" stopIfTrue="1">
      <formula>WEEKDAY($A147)=5</formula>
    </cfRule>
    <cfRule type="expression" dxfId="79445" priority="8028" stopIfTrue="1">
      <formula>WEEKDAY($A147)=6</formula>
    </cfRule>
    <cfRule type="expression" dxfId="79444" priority="8029" stopIfTrue="1">
      <formula>WEEKDAY($A147)=7</formula>
    </cfRule>
  </conditionalFormatting>
  <conditionalFormatting sqref="I147">
    <cfRule type="expression" dxfId="79443" priority="8016" stopIfTrue="1">
      <formula>WEEKDAY($A147)=1</formula>
    </cfRule>
    <cfRule type="expression" dxfId="79442" priority="8017" stopIfTrue="1">
      <formula>WEEKDAY($A147)=2</formula>
    </cfRule>
    <cfRule type="expression" dxfId="79441" priority="8018" stopIfTrue="1">
      <formula>WEEKDAY($A147)=3</formula>
    </cfRule>
    <cfRule type="expression" dxfId="79440" priority="8019" stopIfTrue="1">
      <formula>WEEKDAY($A147)=4</formula>
    </cfRule>
    <cfRule type="expression" dxfId="79439" priority="8020" stopIfTrue="1">
      <formula>WEEKDAY($A147)=5</formula>
    </cfRule>
    <cfRule type="expression" dxfId="79438" priority="8021" stopIfTrue="1">
      <formula>WEEKDAY($A147)=6</formula>
    </cfRule>
    <cfRule type="expression" dxfId="79437" priority="8022" stopIfTrue="1">
      <formula>WEEKDAY($A147)=7</formula>
    </cfRule>
  </conditionalFormatting>
  <conditionalFormatting sqref="A147">
    <cfRule type="expression" dxfId="79436" priority="8009" stopIfTrue="1">
      <formula>WEEKDAY($A147)=1</formula>
    </cfRule>
    <cfRule type="expression" dxfId="79435" priority="8010" stopIfTrue="1">
      <formula>WEEKDAY($A147)=2</formula>
    </cfRule>
    <cfRule type="expression" dxfId="79434" priority="8011" stopIfTrue="1">
      <formula>WEEKDAY($A147)=3</formula>
    </cfRule>
    <cfRule type="expression" dxfId="79433" priority="8012" stopIfTrue="1">
      <formula>WEEKDAY($A147)=4</formula>
    </cfRule>
    <cfRule type="expression" dxfId="79432" priority="8013" stopIfTrue="1">
      <formula>WEEKDAY($A147)=5</formula>
    </cfRule>
    <cfRule type="expression" dxfId="79431" priority="8014" stopIfTrue="1">
      <formula>WEEKDAY($A147)=6</formula>
    </cfRule>
    <cfRule type="expression" dxfId="79430" priority="8015" stopIfTrue="1">
      <formula>WEEKDAY($A147)=7</formula>
    </cfRule>
  </conditionalFormatting>
  <conditionalFormatting sqref="I147">
    <cfRule type="expression" dxfId="79429" priority="8002" stopIfTrue="1">
      <formula>WEEKDAY($A147)=1</formula>
    </cfRule>
    <cfRule type="expression" dxfId="79428" priority="8003" stopIfTrue="1">
      <formula>WEEKDAY($A147)=2</formula>
    </cfRule>
    <cfRule type="expression" dxfId="79427" priority="8004" stopIfTrue="1">
      <formula>WEEKDAY($A147)=3</formula>
    </cfRule>
    <cfRule type="expression" dxfId="79426" priority="8005" stopIfTrue="1">
      <formula>WEEKDAY($A147)=4</formula>
    </cfRule>
    <cfRule type="expression" dxfId="79425" priority="8006" stopIfTrue="1">
      <formula>WEEKDAY($A147)=5</formula>
    </cfRule>
    <cfRule type="expression" dxfId="79424" priority="8007" stopIfTrue="1">
      <formula>WEEKDAY($A147)=6</formula>
    </cfRule>
    <cfRule type="expression" dxfId="79423" priority="8008" stopIfTrue="1">
      <formula>WEEKDAY($A147)=7</formula>
    </cfRule>
  </conditionalFormatting>
  <conditionalFormatting sqref="A147">
    <cfRule type="expression" dxfId="79422" priority="7995" stopIfTrue="1">
      <formula>WEEKDAY($A147)=1</formula>
    </cfRule>
    <cfRule type="expression" dxfId="79421" priority="7996" stopIfTrue="1">
      <formula>WEEKDAY($A147)=2</formula>
    </cfRule>
    <cfRule type="expression" dxfId="79420" priority="7997" stopIfTrue="1">
      <formula>WEEKDAY($A147)=3</formula>
    </cfRule>
    <cfRule type="expression" dxfId="79419" priority="7998" stopIfTrue="1">
      <formula>WEEKDAY($A147)=4</formula>
    </cfRule>
    <cfRule type="expression" dxfId="79418" priority="7999" stopIfTrue="1">
      <formula>WEEKDAY($A147)=5</formula>
    </cfRule>
    <cfRule type="expression" dxfId="79417" priority="8000" stopIfTrue="1">
      <formula>WEEKDAY($A147)=6</formula>
    </cfRule>
    <cfRule type="expression" dxfId="79416" priority="8001" stopIfTrue="1">
      <formula>WEEKDAY($A147)=7</formula>
    </cfRule>
  </conditionalFormatting>
  <conditionalFormatting sqref="A147">
    <cfRule type="expression" dxfId="79415" priority="7988" stopIfTrue="1">
      <formula>WEEKDAY($A147)=1</formula>
    </cfRule>
    <cfRule type="expression" dxfId="79414" priority="7989" stopIfTrue="1">
      <formula>WEEKDAY($A147)=2</formula>
    </cfRule>
    <cfRule type="expression" dxfId="79413" priority="7990" stopIfTrue="1">
      <formula>WEEKDAY($A147)=3</formula>
    </cfRule>
    <cfRule type="expression" dxfId="79412" priority="7991" stopIfTrue="1">
      <formula>WEEKDAY($A147)=4</formula>
    </cfRule>
    <cfRule type="expression" dxfId="79411" priority="7992" stopIfTrue="1">
      <formula>WEEKDAY($A147)=5</formula>
    </cfRule>
    <cfRule type="expression" dxfId="79410" priority="7993" stopIfTrue="1">
      <formula>WEEKDAY($A147)=6</formula>
    </cfRule>
    <cfRule type="expression" dxfId="79409" priority="7994" stopIfTrue="1">
      <formula>WEEKDAY($A147)=7</formula>
    </cfRule>
  </conditionalFormatting>
  <conditionalFormatting sqref="I147">
    <cfRule type="expression" dxfId="79408" priority="7981" stopIfTrue="1">
      <formula>WEEKDAY($A147)=1</formula>
    </cfRule>
    <cfRule type="expression" dxfId="79407" priority="7982" stopIfTrue="1">
      <formula>WEEKDAY($A147)=2</formula>
    </cfRule>
    <cfRule type="expression" dxfId="79406" priority="7983" stopIfTrue="1">
      <formula>WEEKDAY($A147)=3</formula>
    </cfRule>
    <cfRule type="expression" dxfId="79405" priority="7984" stopIfTrue="1">
      <formula>WEEKDAY($A147)=4</formula>
    </cfRule>
    <cfRule type="expression" dxfId="79404" priority="7985" stopIfTrue="1">
      <formula>WEEKDAY($A147)=5</formula>
    </cfRule>
    <cfRule type="expression" dxfId="79403" priority="7986" stopIfTrue="1">
      <formula>WEEKDAY($A147)=6</formula>
    </cfRule>
    <cfRule type="expression" dxfId="79402" priority="7987" stopIfTrue="1">
      <formula>WEEKDAY($A147)=7</formula>
    </cfRule>
  </conditionalFormatting>
  <conditionalFormatting sqref="A147">
    <cfRule type="expression" dxfId="79401" priority="7974" stopIfTrue="1">
      <formula>WEEKDAY($A147)=1</formula>
    </cfRule>
    <cfRule type="expression" dxfId="79400" priority="7975" stopIfTrue="1">
      <formula>WEEKDAY($A147)=2</formula>
    </cfRule>
    <cfRule type="expression" dxfId="79399" priority="7976" stopIfTrue="1">
      <formula>WEEKDAY($A147)=3</formula>
    </cfRule>
    <cfRule type="expression" dxfId="79398" priority="7977" stopIfTrue="1">
      <formula>WEEKDAY($A147)=4</formula>
    </cfRule>
    <cfRule type="expression" dxfId="79397" priority="7978" stopIfTrue="1">
      <formula>WEEKDAY($A147)=5</formula>
    </cfRule>
    <cfRule type="expression" dxfId="79396" priority="7979" stopIfTrue="1">
      <formula>WEEKDAY($A147)=6</formula>
    </cfRule>
    <cfRule type="expression" dxfId="79395" priority="7980" stopIfTrue="1">
      <formula>WEEKDAY($A147)=7</formula>
    </cfRule>
  </conditionalFormatting>
  <conditionalFormatting sqref="A147">
    <cfRule type="expression" dxfId="79394" priority="7967" stopIfTrue="1">
      <formula>WEEKDAY($A147)=1</formula>
    </cfRule>
    <cfRule type="expression" dxfId="79393" priority="7968" stopIfTrue="1">
      <formula>WEEKDAY($A147)=2</formula>
    </cfRule>
    <cfRule type="expression" dxfId="79392" priority="7969" stopIfTrue="1">
      <formula>WEEKDAY($A147)=3</formula>
    </cfRule>
    <cfRule type="expression" dxfId="79391" priority="7970" stopIfTrue="1">
      <formula>WEEKDAY($A147)=4</formula>
    </cfRule>
    <cfRule type="expression" dxfId="79390" priority="7971" stopIfTrue="1">
      <formula>WEEKDAY($A147)=5</formula>
    </cfRule>
    <cfRule type="expression" dxfId="79389" priority="7972" stopIfTrue="1">
      <formula>WEEKDAY($A147)=6</formula>
    </cfRule>
    <cfRule type="expression" dxfId="79388" priority="7973" stopIfTrue="1">
      <formula>WEEKDAY($A147)=7</formula>
    </cfRule>
  </conditionalFormatting>
  <conditionalFormatting sqref="I147">
    <cfRule type="expression" dxfId="79387" priority="7960" stopIfTrue="1">
      <formula>WEEKDAY($A147)=1</formula>
    </cfRule>
    <cfRule type="expression" dxfId="79386" priority="7961" stopIfTrue="1">
      <formula>WEEKDAY($A147)=2</formula>
    </cfRule>
    <cfRule type="expression" dxfId="79385" priority="7962" stopIfTrue="1">
      <formula>WEEKDAY($A147)=3</formula>
    </cfRule>
    <cfRule type="expression" dxfId="79384" priority="7963" stopIfTrue="1">
      <formula>WEEKDAY($A147)=4</formula>
    </cfRule>
    <cfRule type="expression" dxfId="79383" priority="7964" stopIfTrue="1">
      <formula>WEEKDAY($A147)=5</formula>
    </cfRule>
    <cfRule type="expression" dxfId="79382" priority="7965" stopIfTrue="1">
      <formula>WEEKDAY($A147)=6</formula>
    </cfRule>
    <cfRule type="expression" dxfId="79381" priority="7966" stopIfTrue="1">
      <formula>WEEKDAY($A147)=7</formula>
    </cfRule>
  </conditionalFormatting>
  <conditionalFormatting sqref="I147">
    <cfRule type="expression" dxfId="79380" priority="7953" stopIfTrue="1">
      <formula>WEEKDAY($A147)=1</formula>
    </cfRule>
    <cfRule type="expression" dxfId="79379" priority="7954" stopIfTrue="1">
      <formula>WEEKDAY($A147)=2</formula>
    </cfRule>
    <cfRule type="expression" dxfId="79378" priority="7955" stopIfTrue="1">
      <formula>WEEKDAY($A147)=3</formula>
    </cfRule>
    <cfRule type="expression" dxfId="79377" priority="7956" stopIfTrue="1">
      <formula>WEEKDAY($A147)=4</formula>
    </cfRule>
    <cfRule type="expression" dxfId="79376" priority="7957" stopIfTrue="1">
      <formula>WEEKDAY($A147)=5</formula>
    </cfRule>
    <cfRule type="expression" dxfId="79375" priority="7958" stopIfTrue="1">
      <formula>WEEKDAY($A147)=6</formula>
    </cfRule>
    <cfRule type="expression" dxfId="79374" priority="7959" stopIfTrue="1">
      <formula>WEEKDAY($A147)=7</formula>
    </cfRule>
  </conditionalFormatting>
  <conditionalFormatting sqref="A147">
    <cfRule type="expression" dxfId="79373" priority="7946" stopIfTrue="1">
      <formula>WEEKDAY($A147)=1</formula>
    </cfRule>
    <cfRule type="expression" dxfId="79372" priority="7947" stopIfTrue="1">
      <formula>WEEKDAY($A147)=2</formula>
    </cfRule>
    <cfRule type="expression" dxfId="79371" priority="7948" stopIfTrue="1">
      <formula>WEEKDAY($A147)=3</formula>
    </cfRule>
    <cfRule type="expression" dxfId="79370" priority="7949" stopIfTrue="1">
      <formula>WEEKDAY($A147)=4</formula>
    </cfRule>
    <cfRule type="expression" dxfId="79369" priority="7950" stopIfTrue="1">
      <formula>WEEKDAY($A147)=5</formula>
    </cfRule>
    <cfRule type="expression" dxfId="79368" priority="7951" stopIfTrue="1">
      <formula>WEEKDAY($A147)=6</formula>
    </cfRule>
    <cfRule type="expression" dxfId="79367" priority="7952" stopIfTrue="1">
      <formula>WEEKDAY($A147)=7</formula>
    </cfRule>
  </conditionalFormatting>
  <conditionalFormatting sqref="A147">
    <cfRule type="expression" dxfId="79366" priority="7939" stopIfTrue="1">
      <formula>WEEKDAY($A147)=1</formula>
    </cfRule>
    <cfRule type="expression" dxfId="79365" priority="7940" stopIfTrue="1">
      <formula>WEEKDAY($A147)=2</formula>
    </cfRule>
    <cfRule type="expression" dxfId="79364" priority="7941" stopIfTrue="1">
      <formula>WEEKDAY($A147)=3</formula>
    </cfRule>
    <cfRule type="expression" dxfId="79363" priority="7942" stopIfTrue="1">
      <formula>WEEKDAY($A147)=4</formula>
    </cfRule>
    <cfRule type="expression" dxfId="79362" priority="7943" stopIfTrue="1">
      <formula>WEEKDAY($A147)=5</formula>
    </cfRule>
    <cfRule type="expression" dxfId="79361" priority="7944" stopIfTrue="1">
      <formula>WEEKDAY($A147)=6</formula>
    </cfRule>
    <cfRule type="expression" dxfId="79360" priority="7945" stopIfTrue="1">
      <formula>WEEKDAY($A147)=7</formula>
    </cfRule>
  </conditionalFormatting>
  <conditionalFormatting sqref="I147">
    <cfRule type="expression" dxfId="79359" priority="7932" stopIfTrue="1">
      <formula>WEEKDAY($A147)=1</formula>
    </cfRule>
    <cfRule type="expression" dxfId="79358" priority="7933" stopIfTrue="1">
      <formula>WEEKDAY($A147)=2</formula>
    </cfRule>
    <cfRule type="expression" dxfId="79357" priority="7934" stopIfTrue="1">
      <formula>WEEKDAY($A147)=3</formula>
    </cfRule>
    <cfRule type="expression" dxfId="79356" priority="7935" stopIfTrue="1">
      <formula>WEEKDAY($A147)=4</formula>
    </cfRule>
    <cfRule type="expression" dxfId="79355" priority="7936" stopIfTrue="1">
      <formula>WEEKDAY($A147)=5</formula>
    </cfRule>
    <cfRule type="expression" dxfId="79354" priority="7937" stopIfTrue="1">
      <formula>WEEKDAY($A147)=6</formula>
    </cfRule>
    <cfRule type="expression" dxfId="79353" priority="7938" stopIfTrue="1">
      <formula>WEEKDAY($A147)=7</formula>
    </cfRule>
  </conditionalFormatting>
  <conditionalFormatting sqref="A147">
    <cfRule type="expression" dxfId="79352" priority="7925" stopIfTrue="1">
      <formula>WEEKDAY($A147)=1</formula>
    </cfRule>
    <cfRule type="expression" dxfId="79351" priority="7926" stopIfTrue="1">
      <formula>WEEKDAY($A147)=2</formula>
    </cfRule>
    <cfRule type="expression" dxfId="79350" priority="7927" stopIfTrue="1">
      <formula>WEEKDAY($A147)=3</formula>
    </cfRule>
    <cfRule type="expression" dxfId="79349" priority="7928" stopIfTrue="1">
      <formula>WEEKDAY($A147)=4</formula>
    </cfRule>
    <cfRule type="expression" dxfId="79348" priority="7929" stopIfTrue="1">
      <formula>WEEKDAY($A147)=5</formula>
    </cfRule>
    <cfRule type="expression" dxfId="79347" priority="7930" stopIfTrue="1">
      <formula>WEEKDAY($A147)=6</formula>
    </cfRule>
    <cfRule type="expression" dxfId="79346" priority="7931" stopIfTrue="1">
      <formula>WEEKDAY($A147)=7</formula>
    </cfRule>
  </conditionalFormatting>
  <conditionalFormatting sqref="I147">
    <cfRule type="expression" dxfId="79345" priority="7918" stopIfTrue="1">
      <formula>WEEKDAY($A147)=1</formula>
    </cfRule>
    <cfRule type="expression" dxfId="79344" priority="7919" stopIfTrue="1">
      <formula>WEEKDAY($A147)=2</formula>
    </cfRule>
    <cfRule type="expression" dxfId="79343" priority="7920" stopIfTrue="1">
      <formula>WEEKDAY($A147)=3</formula>
    </cfRule>
    <cfRule type="expression" dxfId="79342" priority="7921" stopIfTrue="1">
      <formula>WEEKDAY($A147)=4</formula>
    </cfRule>
    <cfRule type="expression" dxfId="79341" priority="7922" stopIfTrue="1">
      <formula>WEEKDAY($A147)=5</formula>
    </cfRule>
    <cfRule type="expression" dxfId="79340" priority="7923" stopIfTrue="1">
      <formula>WEEKDAY($A147)=6</formula>
    </cfRule>
    <cfRule type="expression" dxfId="79339" priority="7924" stopIfTrue="1">
      <formula>WEEKDAY($A147)=7</formula>
    </cfRule>
  </conditionalFormatting>
  <conditionalFormatting sqref="A147">
    <cfRule type="expression" dxfId="79338" priority="7911" stopIfTrue="1">
      <formula>WEEKDAY($A147)=1</formula>
    </cfRule>
    <cfRule type="expression" dxfId="79337" priority="7912" stopIfTrue="1">
      <formula>WEEKDAY($A147)=2</formula>
    </cfRule>
    <cfRule type="expression" dxfId="79336" priority="7913" stopIfTrue="1">
      <formula>WEEKDAY($A147)=3</formula>
    </cfRule>
    <cfRule type="expression" dxfId="79335" priority="7914" stopIfTrue="1">
      <formula>WEEKDAY($A147)=4</formula>
    </cfRule>
    <cfRule type="expression" dxfId="79334" priority="7915" stopIfTrue="1">
      <formula>WEEKDAY($A147)=5</formula>
    </cfRule>
    <cfRule type="expression" dxfId="79333" priority="7916" stopIfTrue="1">
      <formula>WEEKDAY($A147)=6</formula>
    </cfRule>
    <cfRule type="expression" dxfId="79332" priority="7917" stopIfTrue="1">
      <formula>WEEKDAY($A147)=7</formula>
    </cfRule>
  </conditionalFormatting>
  <conditionalFormatting sqref="A147">
    <cfRule type="expression" dxfId="79331" priority="7904" stopIfTrue="1">
      <formula>WEEKDAY($A147)=1</formula>
    </cfRule>
    <cfRule type="expression" dxfId="79330" priority="7905" stopIfTrue="1">
      <formula>WEEKDAY($A147)=2</formula>
    </cfRule>
    <cfRule type="expression" dxfId="79329" priority="7906" stopIfTrue="1">
      <formula>WEEKDAY($A147)=3</formula>
    </cfRule>
    <cfRule type="expression" dxfId="79328" priority="7907" stopIfTrue="1">
      <formula>WEEKDAY($A147)=4</formula>
    </cfRule>
    <cfRule type="expression" dxfId="79327" priority="7908" stopIfTrue="1">
      <formula>WEEKDAY($A147)=5</formula>
    </cfRule>
    <cfRule type="expression" dxfId="79326" priority="7909" stopIfTrue="1">
      <formula>WEEKDAY($A147)=6</formula>
    </cfRule>
    <cfRule type="expression" dxfId="79325" priority="7910" stopIfTrue="1">
      <formula>WEEKDAY($A147)=7</formula>
    </cfRule>
  </conditionalFormatting>
  <conditionalFormatting sqref="A147">
    <cfRule type="expression" dxfId="79324" priority="7897" stopIfTrue="1">
      <formula>WEEKDAY($A147)=1</formula>
    </cfRule>
    <cfRule type="expression" dxfId="79323" priority="7898" stopIfTrue="1">
      <formula>WEEKDAY($A147)=2</formula>
    </cfRule>
    <cfRule type="expression" dxfId="79322" priority="7899" stopIfTrue="1">
      <formula>WEEKDAY($A147)=3</formula>
    </cfRule>
    <cfRule type="expression" dxfId="79321" priority="7900" stopIfTrue="1">
      <formula>WEEKDAY($A147)=4</formula>
    </cfRule>
    <cfRule type="expression" dxfId="79320" priority="7901" stopIfTrue="1">
      <formula>WEEKDAY($A147)=5</formula>
    </cfRule>
    <cfRule type="expression" dxfId="79319" priority="7902" stopIfTrue="1">
      <formula>WEEKDAY($A147)=6</formula>
    </cfRule>
    <cfRule type="expression" dxfId="79318" priority="7903" stopIfTrue="1">
      <formula>WEEKDAY($A147)=7</formula>
    </cfRule>
  </conditionalFormatting>
  <conditionalFormatting sqref="A147">
    <cfRule type="expression" dxfId="79317" priority="7890" stopIfTrue="1">
      <formula>WEEKDAY($A147)=1</formula>
    </cfRule>
    <cfRule type="expression" dxfId="79316" priority="7891" stopIfTrue="1">
      <formula>WEEKDAY($A147)=2</formula>
    </cfRule>
    <cfRule type="expression" dxfId="79315" priority="7892" stopIfTrue="1">
      <formula>WEEKDAY($A147)=3</formula>
    </cfRule>
    <cfRule type="expression" dxfId="79314" priority="7893" stopIfTrue="1">
      <formula>WEEKDAY($A147)=4</formula>
    </cfRule>
    <cfRule type="expression" dxfId="79313" priority="7894" stopIfTrue="1">
      <formula>WEEKDAY($A147)=5</formula>
    </cfRule>
    <cfRule type="expression" dxfId="79312" priority="7895" stopIfTrue="1">
      <formula>WEEKDAY($A147)=6</formula>
    </cfRule>
    <cfRule type="expression" dxfId="79311" priority="7896" stopIfTrue="1">
      <formula>WEEKDAY($A147)=7</formula>
    </cfRule>
  </conditionalFormatting>
  <conditionalFormatting sqref="I147">
    <cfRule type="expression" dxfId="79310" priority="7883" stopIfTrue="1">
      <formula>WEEKDAY($A147)=1</formula>
    </cfRule>
    <cfRule type="expression" dxfId="79309" priority="7884" stopIfTrue="1">
      <formula>WEEKDAY($A147)=2</formula>
    </cfRule>
    <cfRule type="expression" dxfId="79308" priority="7885" stopIfTrue="1">
      <formula>WEEKDAY($A147)=3</formula>
    </cfRule>
    <cfRule type="expression" dxfId="79307" priority="7886" stopIfTrue="1">
      <formula>WEEKDAY($A147)=4</formula>
    </cfRule>
    <cfRule type="expression" dxfId="79306" priority="7887" stopIfTrue="1">
      <formula>WEEKDAY($A147)=5</formula>
    </cfRule>
    <cfRule type="expression" dxfId="79305" priority="7888" stopIfTrue="1">
      <formula>WEEKDAY($A147)=6</formula>
    </cfRule>
    <cfRule type="expression" dxfId="79304" priority="7889" stopIfTrue="1">
      <formula>WEEKDAY($A147)=7</formula>
    </cfRule>
  </conditionalFormatting>
  <conditionalFormatting sqref="A147">
    <cfRule type="expression" dxfId="79303" priority="7876" stopIfTrue="1">
      <formula>WEEKDAY($A147)=1</formula>
    </cfRule>
    <cfRule type="expression" dxfId="79302" priority="7877" stopIfTrue="1">
      <formula>WEEKDAY($A147)=2</formula>
    </cfRule>
    <cfRule type="expression" dxfId="79301" priority="7878" stopIfTrue="1">
      <formula>WEEKDAY($A147)=3</formula>
    </cfRule>
    <cfRule type="expression" dxfId="79300" priority="7879" stopIfTrue="1">
      <formula>WEEKDAY($A147)=4</formula>
    </cfRule>
    <cfRule type="expression" dxfId="79299" priority="7880" stopIfTrue="1">
      <formula>WEEKDAY($A147)=5</formula>
    </cfRule>
    <cfRule type="expression" dxfId="79298" priority="7881" stopIfTrue="1">
      <formula>WEEKDAY($A147)=6</formula>
    </cfRule>
    <cfRule type="expression" dxfId="79297" priority="7882" stopIfTrue="1">
      <formula>WEEKDAY($A147)=7</formula>
    </cfRule>
  </conditionalFormatting>
  <conditionalFormatting sqref="A147">
    <cfRule type="expression" dxfId="79296" priority="7869" stopIfTrue="1">
      <formula>WEEKDAY($A147)=1</formula>
    </cfRule>
    <cfRule type="expression" dxfId="79295" priority="7870" stopIfTrue="1">
      <formula>WEEKDAY($A147)=2</formula>
    </cfRule>
    <cfRule type="expression" dxfId="79294" priority="7871" stopIfTrue="1">
      <formula>WEEKDAY($A147)=3</formula>
    </cfRule>
    <cfRule type="expression" dxfId="79293" priority="7872" stopIfTrue="1">
      <formula>WEEKDAY($A147)=4</formula>
    </cfRule>
    <cfRule type="expression" dxfId="79292" priority="7873" stopIfTrue="1">
      <formula>WEEKDAY($A147)=5</formula>
    </cfRule>
    <cfRule type="expression" dxfId="79291" priority="7874" stopIfTrue="1">
      <formula>WEEKDAY($A147)=6</formula>
    </cfRule>
    <cfRule type="expression" dxfId="79290" priority="7875" stopIfTrue="1">
      <formula>WEEKDAY($A147)=7</formula>
    </cfRule>
  </conditionalFormatting>
  <conditionalFormatting sqref="I147">
    <cfRule type="expression" dxfId="79289" priority="7862" stopIfTrue="1">
      <formula>WEEKDAY($A147)=1</formula>
    </cfRule>
    <cfRule type="expression" dxfId="79288" priority="7863" stopIfTrue="1">
      <formula>WEEKDAY($A147)=2</formula>
    </cfRule>
    <cfRule type="expression" dxfId="79287" priority="7864" stopIfTrue="1">
      <formula>WEEKDAY($A147)=3</formula>
    </cfRule>
    <cfRule type="expression" dxfId="79286" priority="7865" stopIfTrue="1">
      <formula>WEEKDAY($A147)=4</formula>
    </cfRule>
    <cfRule type="expression" dxfId="79285" priority="7866" stopIfTrue="1">
      <formula>WEEKDAY($A147)=5</formula>
    </cfRule>
    <cfRule type="expression" dxfId="79284" priority="7867" stopIfTrue="1">
      <formula>WEEKDAY($A147)=6</formula>
    </cfRule>
    <cfRule type="expression" dxfId="79283" priority="7868" stopIfTrue="1">
      <formula>WEEKDAY($A147)=7</formula>
    </cfRule>
  </conditionalFormatting>
  <conditionalFormatting sqref="I147">
    <cfRule type="expression" dxfId="79282" priority="7855" stopIfTrue="1">
      <formula>WEEKDAY($A147)=1</formula>
    </cfRule>
    <cfRule type="expression" dxfId="79281" priority="7856" stopIfTrue="1">
      <formula>WEEKDAY($A147)=2</formula>
    </cfRule>
    <cfRule type="expression" dxfId="79280" priority="7857" stopIfTrue="1">
      <formula>WEEKDAY($A147)=3</formula>
    </cfRule>
    <cfRule type="expression" dxfId="79279" priority="7858" stopIfTrue="1">
      <formula>WEEKDAY($A147)=4</formula>
    </cfRule>
    <cfRule type="expression" dxfId="79278" priority="7859" stopIfTrue="1">
      <formula>WEEKDAY($A147)=5</formula>
    </cfRule>
    <cfRule type="expression" dxfId="79277" priority="7860" stopIfTrue="1">
      <formula>WEEKDAY($A147)=6</formula>
    </cfRule>
    <cfRule type="expression" dxfId="79276" priority="7861" stopIfTrue="1">
      <formula>WEEKDAY($A147)=7</formula>
    </cfRule>
  </conditionalFormatting>
  <conditionalFormatting sqref="A147">
    <cfRule type="expression" dxfId="79275" priority="7848" stopIfTrue="1">
      <formula>WEEKDAY($A147)=1</formula>
    </cfRule>
    <cfRule type="expression" dxfId="79274" priority="7849" stopIfTrue="1">
      <formula>WEEKDAY($A147)=2</formula>
    </cfRule>
    <cfRule type="expression" dxfId="79273" priority="7850" stopIfTrue="1">
      <formula>WEEKDAY($A147)=3</formula>
    </cfRule>
    <cfRule type="expression" dxfId="79272" priority="7851" stopIfTrue="1">
      <formula>WEEKDAY($A147)=4</formula>
    </cfRule>
    <cfRule type="expression" dxfId="79271" priority="7852" stopIfTrue="1">
      <formula>WEEKDAY($A147)=5</formula>
    </cfRule>
    <cfRule type="expression" dxfId="79270" priority="7853" stopIfTrue="1">
      <formula>WEEKDAY($A147)=6</formula>
    </cfRule>
    <cfRule type="expression" dxfId="79269" priority="7854" stopIfTrue="1">
      <formula>WEEKDAY($A147)=7</formula>
    </cfRule>
  </conditionalFormatting>
  <conditionalFormatting sqref="I147">
    <cfRule type="expression" dxfId="79268" priority="7841" stopIfTrue="1">
      <formula>WEEKDAY($A147)=1</formula>
    </cfRule>
    <cfRule type="expression" dxfId="79267" priority="7842" stopIfTrue="1">
      <formula>WEEKDAY($A147)=2</formula>
    </cfRule>
    <cfRule type="expression" dxfId="79266" priority="7843" stopIfTrue="1">
      <formula>WEEKDAY($A147)=3</formula>
    </cfRule>
    <cfRule type="expression" dxfId="79265" priority="7844" stopIfTrue="1">
      <formula>WEEKDAY($A147)=4</formula>
    </cfRule>
    <cfRule type="expression" dxfId="79264" priority="7845" stopIfTrue="1">
      <formula>WEEKDAY($A147)=5</formula>
    </cfRule>
    <cfRule type="expression" dxfId="79263" priority="7846" stopIfTrue="1">
      <formula>WEEKDAY($A147)=6</formula>
    </cfRule>
    <cfRule type="expression" dxfId="79262" priority="7847" stopIfTrue="1">
      <formula>WEEKDAY($A147)=7</formula>
    </cfRule>
  </conditionalFormatting>
  <conditionalFormatting sqref="A147">
    <cfRule type="expression" dxfId="79261" priority="7834" stopIfTrue="1">
      <formula>WEEKDAY($A147)=1</formula>
    </cfRule>
    <cfRule type="expression" dxfId="79260" priority="7835" stopIfTrue="1">
      <formula>WEEKDAY($A147)=2</formula>
    </cfRule>
    <cfRule type="expression" dxfId="79259" priority="7836" stopIfTrue="1">
      <formula>WEEKDAY($A147)=3</formula>
    </cfRule>
    <cfRule type="expression" dxfId="79258" priority="7837" stopIfTrue="1">
      <formula>WEEKDAY($A147)=4</formula>
    </cfRule>
    <cfRule type="expression" dxfId="79257" priority="7838" stopIfTrue="1">
      <formula>WEEKDAY($A147)=5</formula>
    </cfRule>
    <cfRule type="expression" dxfId="79256" priority="7839" stopIfTrue="1">
      <formula>WEEKDAY($A147)=6</formula>
    </cfRule>
    <cfRule type="expression" dxfId="79255" priority="7840" stopIfTrue="1">
      <formula>WEEKDAY($A147)=7</formula>
    </cfRule>
  </conditionalFormatting>
  <conditionalFormatting sqref="A147">
    <cfRule type="expression" dxfId="79254" priority="7827" stopIfTrue="1">
      <formula>WEEKDAY($A147)=1</formula>
    </cfRule>
    <cfRule type="expression" dxfId="79253" priority="7828" stopIfTrue="1">
      <formula>WEEKDAY($A147)=2</formula>
    </cfRule>
    <cfRule type="expression" dxfId="79252" priority="7829" stopIfTrue="1">
      <formula>WEEKDAY($A147)=3</formula>
    </cfRule>
    <cfRule type="expression" dxfId="79251" priority="7830" stopIfTrue="1">
      <formula>WEEKDAY($A147)=4</formula>
    </cfRule>
    <cfRule type="expression" dxfId="79250" priority="7831" stopIfTrue="1">
      <formula>WEEKDAY($A147)=5</formula>
    </cfRule>
    <cfRule type="expression" dxfId="79249" priority="7832" stopIfTrue="1">
      <formula>WEEKDAY($A147)=6</formula>
    </cfRule>
    <cfRule type="expression" dxfId="79248" priority="7833" stopIfTrue="1">
      <formula>WEEKDAY($A147)=7</formula>
    </cfRule>
  </conditionalFormatting>
  <conditionalFormatting sqref="A147">
    <cfRule type="expression" dxfId="79247" priority="7820" stopIfTrue="1">
      <formula>WEEKDAY($A147)=1</formula>
    </cfRule>
    <cfRule type="expression" dxfId="79246" priority="7821" stopIfTrue="1">
      <formula>WEEKDAY($A147)=2</formula>
    </cfRule>
    <cfRule type="expression" dxfId="79245" priority="7822" stopIfTrue="1">
      <formula>WEEKDAY($A147)=3</formula>
    </cfRule>
    <cfRule type="expression" dxfId="79244" priority="7823" stopIfTrue="1">
      <formula>WEEKDAY($A147)=4</formula>
    </cfRule>
    <cfRule type="expression" dxfId="79243" priority="7824" stopIfTrue="1">
      <formula>WEEKDAY($A147)=5</formula>
    </cfRule>
    <cfRule type="expression" dxfId="79242" priority="7825" stopIfTrue="1">
      <formula>WEEKDAY($A147)=6</formula>
    </cfRule>
    <cfRule type="expression" dxfId="79241" priority="7826" stopIfTrue="1">
      <formula>WEEKDAY($A147)=7</formula>
    </cfRule>
  </conditionalFormatting>
  <conditionalFormatting sqref="A147">
    <cfRule type="expression" dxfId="79240" priority="7813" stopIfTrue="1">
      <formula>WEEKDAY($A147)=1</formula>
    </cfRule>
    <cfRule type="expression" dxfId="79239" priority="7814" stopIfTrue="1">
      <formula>WEEKDAY($A147)=2</formula>
    </cfRule>
    <cfRule type="expression" dxfId="79238" priority="7815" stopIfTrue="1">
      <formula>WEEKDAY($A147)=3</formula>
    </cfRule>
    <cfRule type="expression" dxfId="79237" priority="7816" stopIfTrue="1">
      <formula>WEEKDAY($A147)=4</formula>
    </cfRule>
    <cfRule type="expression" dxfId="79236" priority="7817" stopIfTrue="1">
      <formula>WEEKDAY($A147)=5</formula>
    </cfRule>
    <cfRule type="expression" dxfId="79235" priority="7818" stopIfTrue="1">
      <formula>WEEKDAY($A147)=6</formula>
    </cfRule>
    <cfRule type="expression" dxfId="79234" priority="7819" stopIfTrue="1">
      <formula>WEEKDAY($A147)=7</formula>
    </cfRule>
  </conditionalFormatting>
  <conditionalFormatting sqref="I147">
    <cfRule type="expression" dxfId="79233" priority="7806" stopIfTrue="1">
      <formula>WEEKDAY($A147)=1</formula>
    </cfRule>
    <cfRule type="expression" dxfId="79232" priority="7807" stopIfTrue="1">
      <formula>WEEKDAY($A147)=2</formula>
    </cfRule>
    <cfRule type="expression" dxfId="79231" priority="7808" stopIfTrue="1">
      <formula>WEEKDAY($A147)=3</formula>
    </cfRule>
    <cfRule type="expression" dxfId="79230" priority="7809" stopIfTrue="1">
      <formula>WEEKDAY($A147)=4</formula>
    </cfRule>
    <cfRule type="expression" dxfId="79229" priority="7810" stopIfTrue="1">
      <formula>WEEKDAY($A147)=5</formula>
    </cfRule>
    <cfRule type="expression" dxfId="79228" priority="7811" stopIfTrue="1">
      <formula>WEEKDAY($A147)=6</formula>
    </cfRule>
    <cfRule type="expression" dxfId="79227" priority="7812" stopIfTrue="1">
      <formula>WEEKDAY($A147)=7</formula>
    </cfRule>
  </conditionalFormatting>
  <conditionalFormatting sqref="A147">
    <cfRule type="expression" dxfId="79226" priority="7799" stopIfTrue="1">
      <formula>WEEKDAY($A147)=1</formula>
    </cfRule>
    <cfRule type="expression" dxfId="79225" priority="7800" stopIfTrue="1">
      <formula>WEEKDAY($A147)=2</formula>
    </cfRule>
    <cfRule type="expression" dxfId="79224" priority="7801" stopIfTrue="1">
      <formula>WEEKDAY($A147)=3</formula>
    </cfRule>
    <cfRule type="expression" dxfId="79223" priority="7802" stopIfTrue="1">
      <formula>WEEKDAY($A147)=4</formula>
    </cfRule>
    <cfRule type="expression" dxfId="79222" priority="7803" stopIfTrue="1">
      <formula>WEEKDAY($A147)=5</formula>
    </cfRule>
    <cfRule type="expression" dxfId="79221" priority="7804" stopIfTrue="1">
      <formula>WEEKDAY($A147)=6</formula>
    </cfRule>
    <cfRule type="expression" dxfId="79220" priority="7805" stopIfTrue="1">
      <formula>WEEKDAY($A147)=7</formula>
    </cfRule>
  </conditionalFormatting>
  <conditionalFormatting sqref="A147">
    <cfRule type="expression" dxfId="79219" priority="7792" stopIfTrue="1">
      <formula>WEEKDAY($A147)=1</formula>
    </cfRule>
    <cfRule type="expression" dxfId="79218" priority="7793" stopIfTrue="1">
      <formula>WEEKDAY($A147)=2</formula>
    </cfRule>
    <cfRule type="expression" dxfId="79217" priority="7794" stopIfTrue="1">
      <formula>WEEKDAY($A147)=3</formula>
    </cfRule>
    <cfRule type="expression" dxfId="79216" priority="7795" stopIfTrue="1">
      <formula>WEEKDAY($A147)=4</formula>
    </cfRule>
    <cfRule type="expression" dxfId="79215" priority="7796" stopIfTrue="1">
      <formula>WEEKDAY($A147)=5</formula>
    </cfRule>
    <cfRule type="expression" dxfId="79214" priority="7797" stopIfTrue="1">
      <formula>WEEKDAY($A147)=6</formula>
    </cfRule>
    <cfRule type="expression" dxfId="79213" priority="7798" stopIfTrue="1">
      <formula>WEEKDAY($A147)=7</formula>
    </cfRule>
  </conditionalFormatting>
  <conditionalFormatting sqref="I147">
    <cfRule type="expression" dxfId="79212" priority="7785" stopIfTrue="1">
      <formula>WEEKDAY($A147)=1</formula>
    </cfRule>
    <cfRule type="expression" dxfId="79211" priority="7786" stopIfTrue="1">
      <formula>WEEKDAY($A147)=2</formula>
    </cfRule>
    <cfRule type="expression" dxfId="79210" priority="7787" stopIfTrue="1">
      <formula>WEEKDAY($A147)=3</formula>
    </cfRule>
    <cfRule type="expression" dxfId="79209" priority="7788" stopIfTrue="1">
      <formula>WEEKDAY($A147)=4</formula>
    </cfRule>
    <cfRule type="expression" dxfId="79208" priority="7789" stopIfTrue="1">
      <formula>WEEKDAY($A147)=5</formula>
    </cfRule>
    <cfRule type="expression" dxfId="79207" priority="7790" stopIfTrue="1">
      <formula>WEEKDAY($A147)=6</formula>
    </cfRule>
    <cfRule type="expression" dxfId="79206" priority="7791" stopIfTrue="1">
      <formula>WEEKDAY($A147)=7</formula>
    </cfRule>
  </conditionalFormatting>
  <conditionalFormatting sqref="I147">
    <cfRule type="expression" dxfId="79205" priority="7778" stopIfTrue="1">
      <formula>WEEKDAY($A147)=1</formula>
    </cfRule>
    <cfRule type="expression" dxfId="79204" priority="7779" stopIfTrue="1">
      <formula>WEEKDAY($A147)=2</formula>
    </cfRule>
    <cfRule type="expression" dxfId="79203" priority="7780" stopIfTrue="1">
      <formula>WEEKDAY($A147)=3</formula>
    </cfRule>
    <cfRule type="expression" dxfId="79202" priority="7781" stopIfTrue="1">
      <formula>WEEKDAY($A147)=4</formula>
    </cfRule>
    <cfRule type="expression" dxfId="79201" priority="7782" stopIfTrue="1">
      <formula>WEEKDAY($A147)=5</formula>
    </cfRule>
    <cfRule type="expression" dxfId="79200" priority="7783" stopIfTrue="1">
      <formula>WEEKDAY($A147)=6</formula>
    </cfRule>
    <cfRule type="expression" dxfId="79199" priority="7784" stopIfTrue="1">
      <formula>WEEKDAY($A147)=7</formula>
    </cfRule>
  </conditionalFormatting>
  <conditionalFormatting sqref="A147">
    <cfRule type="expression" dxfId="79198" priority="7771" stopIfTrue="1">
      <formula>WEEKDAY($A147)=1</formula>
    </cfRule>
    <cfRule type="expression" dxfId="79197" priority="7772" stopIfTrue="1">
      <formula>WEEKDAY($A147)=2</formula>
    </cfRule>
    <cfRule type="expression" dxfId="79196" priority="7773" stopIfTrue="1">
      <formula>WEEKDAY($A147)=3</formula>
    </cfRule>
    <cfRule type="expression" dxfId="79195" priority="7774" stopIfTrue="1">
      <formula>WEEKDAY($A147)=4</formula>
    </cfRule>
    <cfRule type="expression" dxfId="79194" priority="7775" stopIfTrue="1">
      <formula>WEEKDAY($A147)=5</formula>
    </cfRule>
    <cfRule type="expression" dxfId="79193" priority="7776" stopIfTrue="1">
      <formula>WEEKDAY($A147)=6</formula>
    </cfRule>
    <cfRule type="expression" dxfId="79192" priority="7777" stopIfTrue="1">
      <formula>WEEKDAY($A147)=7</formula>
    </cfRule>
  </conditionalFormatting>
  <conditionalFormatting sqref="A147">
    <cfRule type="expression" dxfId="79191" priority="7764" stopIfTrue="1">
      <formula>WEEKDAY($A147)=1</formula>
    </cfRule>
    <cfRule type="expression" dxfId="79190" priority="7765" stopIfTrue="1">
      <formula>WEEKDAY($A147)=2</formula>
    </cfRule>
    <cfRule type="expression" dxfId="79189" priority="7766" stopIfTrue="1">
      <formula>WEEKDAY($A147)=3</formula>
    </cfRule>
    <cfRule type="expression" dxfId="79188" priority="7767" stopIfTrue="1">
      <formula>WEEKDAY($A147)=4</formula>
    </cfRule>
    <cfRule type="expression" dxfId="79187" priority="7768" stopIfTrue="1">
      <formula>WEEKDAY($A147)=5</formula>
    </cfRule>
    <cfRule type="expression" dxfId="79186" priority="7769" stopIfTrue="1">
      <formula>WEEKDAY($A147)=6</formula>
    </cfRule>
    <cfRule type="expression" dxfId="79185" priority="7770" stopIfTrue="1">
      <formula>WEEKDAY($A147)=7</formula>
    </cfRule>
  </conditionalFormatting>
  <conditionalFormatting sqref="I147">
    <cfRule type="expression" dxfId="79184" priority="7757" stopIfTrue="1">
      <formula>WEEKDAY($A147)=1</formula>
    </cfRule>
    <cfRule type="expression" dxfId="79183" priority="7758" stopIfTrue="1">
      <formula>WEEKDAY($A147)=2</formula>
    </cfRule>
    <cfRule type="expression" dxfId="79182" priority="7759" stopIfTrue="1">
      <formula>WEEKDAY($A147)=3</formula>
    </cfRule>
    <cfRule type="expression" dxfId="79181" priority="7760" stopIfTrue="1">
      <formula>WEEKDAY($A147)=4</formula>
    </cfRule>
    <cfRule type="expression" dxfId="79180" priority="7761" stopIfTrue="1">
      <formula>WEEKDAY($A147)=5</formula>
    </cfRule>
    <cfRule type="expression" dxfId="79179" priority="7762" stopIfTrue="1">
      <formula>WEEKDAY($A147)=6</formula>
    </cfRule>
    <cfRule type="expression" dxfId="79178" priority="7763" stopIfTrue="1">
      <formula>WEEKDAY($A147)=7</formula>
    </cfRule>
  </conditionalFormatting>
  <conditionalFormatting sqref="I147">
    <cfRule type="expression" dxfId="79177" priority="7750" stopIfTrue="1">
      <formula>WEEKDAY($A147)=1</formula>
    </cfRule>
    <cfRule type="expression" dxfId="79176" priority="7751" stopIfTrue="1">
      <formula>WEEKDAY($A147)=2</formula>
    </cfRule>
    <cfRule type="expression" dxfId="79175" priority="7752" stopIfTrue="1">
      <formula>WEEKDAY($A147)=3</formula>
    </cfRule>
    <cfRule type="expression" dxfId="79174" priority="7753" stopIfTrue="1">
      <formula>WEEKDAY($A147)=4</formula>
    </cfRule>
    <cfRule type="expression" dxfId="79173" priority="7754" stopIfTrue="1">
      <formula>WEEKDAY($A147)=5</formula>
    </cfRule>
    <cfRule type="expression" dxfId="79172" priority="7755" stopIfTrue="1">
      <formula>WEEKDAY($A147)=6</formula>
    </cfRule>
    <cfRule type="expression" dxfId="79171" priority="7756" stopIfTrue="1">
      <formula>WEEKDAY($A147)=7</formula>
    </cfRule>
  </conditionalFormatting>
  <conditionalFormatting sqref="I147">
    <cfRule type="expression" dxfId="79170" priority="7743" stopIfTrue="1">
      <formula>WEEKDAY($A147)=1</formula>
    </cfRule>
    <cfRule type="expression" dxfId="79169" priority="7744" stopIfTrue="1">
      <formula>WEEKDAY($A147)=2</formula>
    </cfRule>
    <cfRule type="expression" dxfId="79168" priority="7745" stopIfTrue="1">
      <formula>WEEKDAY($A147)=3</formula>
    </cfRule>
    <cfRule type="expression" dxfId="79167" priority="7746" stopIfTrue="1">
      <formula>WEEKDAY($A147)=4</formula>
    </cfRule>
    <cfRule type="expression" dxfId="79166" priority="7747" stopIfTrue="1">
      <formula>WEEKDAY($A147)=5</formula>
    </cfRule>
    <cfRule type="expression" dxfId="79165" priority="7748" stopIfTrue="1">
      <formula>WEEKDAY($A147)=6</formula>
    </cfRule>
    <cfRule type="expression" dxfId="79164" priority="7749" stopIfTrue="1">
      <formula>WEEKDAY($A147)=7</formula>
    </cfRule>
  </conditionalFormatting>
  <conditionalFormatting sqref="I147">
    <cfRule type="expression" dxfId="79163" priority="7736" stopIfTrue="1">
      <formula>WEEKDAY($A147)=1</formula>
    </cfRule>
    <cfRule type="expression" dxfId="79162" priority="7737" stopIfTrue="1">
      <formula>WEEKDAY($A147)=2</formula>
    </cfRule>
    <cfRule type="expression" dxfId="79161" priority="7738" stopIfTrue="1">
      <formula>WEEKDAY($A147)=3</formula>
    </cfRule>
    <cfRule type="expression" dxfId="79160" priority="7739" stopIfTrue="1">
      <formula>WEEKDAY($A147)=4</formula>
    </cfRule>
    <cfRule type="expression" dxfId="79159" priority="7740" stopIfTrue="1">
      <formula>WEEKDAY($A147)=5</formula>
    </cfRule>
    <cfRule type="expression" dxfId="79158" priority="7741" stopIfTrue="1">
      <formula>WEEKDAY($A147)=6</formula>
    </cfRule>
    <cfRule type="expression" dxfId="79157" priority="7742" stopIfTrue="1">
      <formula>WEEKDAY($A147)=7</formula>
    </cfRule>
  </conditionalFormatting>
  <conditionalFormatting sqref="A147">
    <cfRule type="expression" dxfId="79156" priority="7729" stopIfTrue="1">
      <formula>WEEKDAY($A147)=1</formula>
    </cfRule>
    <cfRule type="expression" dxfId="79155" priority="7730" stopIfTrue="1">
      <formula>WEEKDAY($A147)=2</formula>
    </cfRule>
    <cfRule type="expression" dxfId="79154" priority="7731" stopIfTrue="1">
      <formula>WEEKDAY($A147)=3</formula>
    </cfRule>
    <cfRule type="expression" dxfId="79153" priority="7732" stopIfTrue="1">
      <formula>WEEKDAY($A147)=4</formula>
    </cfRule>
    <cfRule type="expression" dxfId="79152" priority="7733" stopIfTrue="1">
      <formula>WEEKDAY($A147)=5</formula>
    </cfRule>
    <cfRule type="expression" dxfId="79151" priority="7734" stopIfTrue="1">
      <formula>WEEKDAY($A147)=6</formula>
    </cfRule>
    <cfRule type="expression" dxfId="79150" priority="7735" stopIfTrue="1">
      <formula>WEEKDAY($A147)=7</formula>
    </cfRule>
  </conditionalFormatting>
  <conditionalFormatting sqref="A147">
    <cfRule type="expression" dxfId="79149" priority="7722" stopIfTrue="1">
      <formula>WEEKDAY($A147)=1</formula>
    </cfRule>
    <cfRule type="expression" dxfId="79148" priority="7723" stopIfTrue="1">
      <formula>WEEKDAY($A147)=2</formula>
    </cfRule>
    <cfRule type="expression" dxfId="79147" priority="7724" stopIfTrue="1">
      <formula>WEEKDAY($A147)=3</formula>
    </cfRule>
    <cfRule type="expression" dxfId="79146" priority="7725" stopIfTrue="1">
      <formula>WEEKDAY($A147)=4</formula>
    </cfRule>
    <cfRule type="expression" dxfId="79145" priority="7726" stopIfTrue="1">
      <formula>WEEKDAY($A147)=5</formula>
    </cfRule>
    <cfRule type="expression" dxfId="79144" priority="7727" stopIfTrue="1">
      <formula>WEEKDAY($A147)=6</formula>
    </cfRule>
    <cfRule type="expression" dxfId="79143" priority="7728" stopIfTrue="1">
      <formula>WEEKDAY($A147)=7</formula>
    </cfRule>
  </conditionalFormatting>
  <conditionalFormatting sqref="I147">
    <cfRule type="expression" dxfId="79142" priority="7715" stopIfTrue="1">
      <formula>WEEKDAY($A147)=1</formula>
    </cfRule>
    <cfRule type="expression" dxfId="79141" priority="7716" stopIfTrue="1">
      <formula>WEEKDAY($A147)=2</formula>
    </cfRule>
    <cfRule type="expression" dxfId="79140" priority="7717" stopIfTrue="1">
      <formula>WEEKDAY($A147)=3</formula>
    </cfRule>
    <cfRule type="expression" dxfId="79139" priority="7718" stopIfTrue="1">
      <formula>WEEKDAY($A147)=4</formula>
    </cfRule>
    <cfRule type="expression" dxfId="79138" priority="7719" stopIfTrue="1">
      <formula>WEEKDAY($A147)=5</formula>
    </cfRule>
    <cfRule type="expression" dxfId="79137" priority="7720" stopIfTrue="1">
      <formula>WEEKDAY($A147)=6</formula>
    </cfRule>
    <cfRule type="expression" dxfId="79136" priority="7721" stopIfTrue="1">
      <formula>WEEKDAY($A147)=7</formula>
    </cfRule>
  </conditionalFormatting>
  <conditionalFormatting sqref="I147">
    <cfRule type="expression" dxfId="79135" priority="7708" stopIfTrue="1">
      <formula>WEEKDAY($A147)=1</formula>
    </cfRule>
    <cfRule type="expression" dxfId="79134" priority="7709" stopIfTrue="1">
      <formula>WEEKDAY($A147)=2</formula>
    </cfRule>
    <cfRule type="expression" dxfId="79133" priority="7710" stopIfTrue="1">
      <formula>WEEKDAY($A147)=3</formula>
    </cfRule>
    <cfRule type="expression" dxfId="79132" priority="7711" stopIfTrue="1">
      <formula>WEEKDAY($A147)=4</formula>
    </cfRule>
    <cfRule type="expression" dxfId="79131" priority="7712" stopIfTrue="1">
      <formula>WEEKDAY($A147)=5</formula>
    </cfRule>
    <cfRule type="expression" dxfId="79130" priority="7713" stopIfTrue="1">
      <formula>WEEKDAY($A147)=6</formula>
    </cfRule>
    <cfRule type="expression" dxfId="79129" priority="7714" stopIfTrue="1">
      <formula>WEEKDAY($A147)=7</formula>
    </cfRule>
  </conditionalFormatting>
  <conditionalFormatting sqref="A147">
    <cfRule type="expression" dxfId="79128" priority="7701" stopIfTrue="1">
      <formula>WEEKDAY($A147)=1</formula>
    </cfRule>
    <cfRule type="expression" dxfId="79127" priority="7702" stopIfTrue="1">
      <formula>WEEKDAY($A147)=2</formula>
    </cfRule>
    <cfRule type="expression" dxfId="79126" priority="7703" stopIfTrue="1">
      <formula>WEEKDAY($A147)=3</formula>
    </cfRule>
    <cfRule type="expression" dxfId="79125" priority="7704" stopIfTrue="1">
      <formula>WEEKDAY($A147)=4</formula>
    </cfRule>
    <cfRule type="expression" dxfId="79124" priority="7705" stopIfTrue="1">
      <formula>WEEKDAY($A147)=5</formula>
    </cfRule>
    <cfRule type="expression" dxfId="79123" priority="7706" stopIfTrue="1">
      <formula>WEEKDAY($A147)=6</formula>
    </cfRule>
    <cfRule type="expression" dxfId="79122" priority="7707" stopIfTrue="1">
      <formula>WEEKDAY($A147)=7</formula>
    </cfRule>
  </conditionalFormatting>
  <conditionalFormatting sqref="A147">
    <cfRule type="expression" dxfId="79121" priority="7694" stopIfTrue="1">
      <formula>WEEKDAY($A147)=1</formula>
    </cfRule>
    <cfRule type="expression" dxfId="79120" priority="7695" stopIfTrue="1">
      <formula>WEEKDAY($A147)=2</formula>
    </cfRule>
    <cfRule type="expression" dxfId="79119" priority="7696" stopIfTrue="1">
      <formula>WEEKDAY($A147)=3</formula>
    </cfRule>
    <cfRule type="expression" dxfId="79118" priority="7697" stopIfTrue="1">
      <formula>WEEKDAY($A147)=4</formula>
    </cfRule>
    <cfRule type="expression" dxfId="79117" priority="7698" stopIfTrue="1">
      <formula>WEEKDAY($A147)=5</formula>
    </cfRule>
    <cfRule type="expression" dxfId="79116" priority="7699" stopIfTrue="1">
      <formula>WEEKDAY($A147)=6</formula>
    </cfRule>
    <cfRule type="expression" dxfId="79115" priority="7700" stopIfTrue="1">
      <formula>WEEKDAY($A147)=7</formula>
    </cfRule>
  </conditionalFormatting>
  <conditionalFormatting sqref="A147">
    <cfRule type="expression" dxfId="79114" priority="7687" stopIfTrue="1">
      <formula>WEEKDAY($A147)=1</formula>
    </cfRule>
    <cfRule type="expression" dxfId="79113" priority="7688" stopIfTrue="1">
      <formula>WEEKDAY($A147)=2</formula>
    </cfRule>
    <cfRule type="expression" dxfId="79112" priority="7689" stopIfTrue="1">
      <formula>WEEKDAY($A147)=3</formula>
    </cfRule>
    <cfRule type="expression" dxfId="79111" priority="7690" stopIfTrue="1">
      <formula>WEEKDAY($A147)=4</formula>
    </cfRule>
    <cfRule type="expression" dxfId="79110" priority="7691" stopIfTrue="1">
      <formula>WEEKDAY($A147)=5</formula>
    </cfRule>
    <cfRule type="expression" dxfId="79109" priority="7692" stopIfTrue="1">
      <formula>WEEKDAY($A147)=6</formula>
    </cfRule>
    <cfRule type="expression" dxfId="79108" priority="7693" stopIfTrue="1">
      <formula>WEEKDAY($A147)=7</formula>
    </cfRule>
  </conditionalFormatting>
  <conditionalFormatting sqref="I147">
    <cfRule type="expression" dxfId="79107" priority="7680" stopIfTrue="1">
      <formula>WEEKDAY($A147)=1</formula>
    </cfRule>
    <cfRule type="expression" dxfId="79106" priority="7681" stopIfTrue="1">
      <formula>WEEKDAY($A147)=2</formula>
    </cfRule>
    <cfRule type="expression" dxfId="79105" priority="7682" stopIfTrue="1">
      <formula>WEEKDAY($A147)=3</formula>
    </cfRule>
    <cfRule type="expression" dxfId="79104" priority="7683" stopIfTrue="1">
      <formula>WEEKDAY($A147)=4</formula>
    </cfRule>
    <cfRule type="expression" dxfId="79103" priority="7684" stopIfTrue="1">
      <formula>WEEKDAY($A147)=5</formula>
    </cfRule>
    <cfRule type="expression" dxfId="79102" priority="7685" stopIfTrue="1">
      <formula>WEEKDAY($A147)=6</formula>
    </cfRule>
    <cfRule type="expression" dxfId="79101" priority="7686" stopIfTrue="1">
      <formula>WEEKDAY($A147)=7</formula>
    </cfRule>
  </conditionalFormatting>
  <conditionalFormatting sqref="I147">
    <cfRule type="expression" dxfId="79100" priority="7673" stopIfTrue="1">
      <formula>WEEKDAY($A147)=1</formula>
    </cfRule>
    <cfRule type="expression" dxfId="79099" priority="7674" stopIfTrue="1">
      <formula>WEEKDAY($A147)=2</formula>
    </cfRule>
    <cfRule type="expression" dxfId="79098" priority="7675" stopIfTrue="1">
      <formula>WEEKDAY($A147)=3</formula>
    </cfRule>
    <cfRule type="expression" dxfId="79097" priority="7676" stopIfTrue="1">
      <formula>WEEKDAY($A147)=4</formula>
    </cfRule>
    <cfRule type="expression" dxfId="79096" priority="7677" stopIfTrue="1">
      <formula>WEEKDAY($A147)=5</formula>
    </cfRule>
    <cfRule type="expression" dxfId="79095" priority="7678" stopIfTrue="1">
      <formula>WEEKDAY($A147)=6</formula>
    </cfRule>
    <cfRule type="expression" dxfId="79094" priority="7679" stopIfTrue="1">
      <formula>WEEKDAY($A147)=7</formula>
    </cfRule>
  </conditionalFormatting>
  <conditionalFormatting sqref="I147">
    <cfRule type="expression" dxfId="79093" priority="7666" stopIfTrue="1">
      <formula>WEEKDAY($A147)=1</formula>
    </cfRule>
    <cfRule type="expression" dxfId="79092" priority="7667" stopIfTrue="1">
      <formula>WEEKDAY($A147)=2</formula>
    </cfRule>
    <cfRule type="expression" dxfId="79091" priority="7668" stopIfTrue="1">
      <formula>WEEKDAY($A147)=3</formula>
    </cfRule>
    <cfRule type="expression" dxfId="79090" priority="7669" stopIfTrue="1">
      <formula>WEEKDAY($A147)=4</formula>
    </cfRule>
    <cfRule type="expression" dxfId="79089" priority="7670" stopIfTrue="1">
      <formula>WEEKDAY($A147)=5</formula>
    </cfRule>
    <cfRule type="expression" dxfId="79088" priority="7671" stopIfTrue="1">
      <formula>WEEKDAY($A147)=6</formula>
    </cfRule>
    <cfRule type="expression" dxfId="79087" priority="7672" stopIfTrue="1">
      <formula>WEEKDAY($A147)=7</formula>
    </cfRule>
  </conditionalFormatting>
  <conditionalFormatting sqref="A147">
    <cfRule type="expression" dxfId="79086" priority="7659" stopIfTrue="1">
      <formula>WEEKDAY($A147)=1</formula>
    </cfRule>
    <cfRule type="expression" dxfId="79085" priority="7660" stopIfTrue="1">
      <formula>WEEKDAY($A147)=2</formula>
    </cfRule>
    <cfRule type="expression" dxfId="79084" priority="7661" stopIfTrue="1">
      <formula>WEEKDAY($A147)=3</formula>
    </cfRule>
    <cfRule type="expression" dxfId="79083" priority="7662" stopIfTrue="1">
      <formula>WEEKDAY($A147)=4</formula>
    </cfRule>
    <cfRule type="expression" dxfId="79082" priority="7663" stopIfTrue="1">
      <formula>WEEKDAY($A147)=5</formula>
    </cfRule>
    <cfRule type="expression" dxfId="79081" priority="7664" stopIfTrue="1">
      <formula>WEEKDAY($A147)=6</formula>
    </cfRule>
    <cfRule type="expression" dxfId="79080" priority="7665" stopIfTrue="1">
      <formula>WEEKDAY($A147)=7</formula>
    </cfRule>
  </conditionalFormatting>
  <conditionalFormatting sqref="A147">
    <cfRule type="expression" dxfId="79079" priority="7652" stopIfTrue="1">
      <formula>WEEKDAY($A147)=1</formula>
    </cfRule>
    <cfRule type="expression" dxfId="79078" priority="7653" stopIfTrue="1">
      <formula>WEEKDAY($A147)=2</formula>
    </cfRule>
    <cfRule type="expression" dxfId="79077" priority="7654" stopIfTrue="1">
      <formula>WEEKDAY($A147)=3</formula>
    </cfRule>
    <cfRule type="expression" dxfId="79076" priority="7655" stopIfTrue="1">
      <formula>WEEKDAY($A147)=4</formula>
    </cfRule>
    <cfRule type="expression" dxfId="79075" priority="7656" stopIfTrue="1">
      <formula>WEEKDAY($A147)=5</formula>
    </cfRule>
    <cfRule type="expression" dxfId="79074" priority="7657" stopIfTrue="1">
      <formula>WEEKDAY($A147)=6</formula>
    </cfRule>
    <cfRule type="expression" dxfId="79073" priority="7658" stopIfTrue="1">
      <formula>WEEKDAY($A147)=7</formula>
    </cfRule>
  </conditionalFormatting>
  <conditionalFormatting sqref="A147">
    <cfRule type="expression" dxfId="79072" priority="7645" stopIfTrue="1">
      <formula>WEEKDAY($A147)=1</formula>
    </cfRule>
    <cfRule type="expression" dxfId="79071" priority="7646" stopIfTrue="1">
      <formula>WEEKDAY($A147)=2</formula>
    </cfRule>
    <cfRule type="expression" dxfId="79070" priority="7647" stopIfTrue="1">
      <formula>WEEKDAY($A147)=3</formula>
    </cfRule>
    <cfRule type="expression" dxfId="79069" priority="7648" stopIfTrue="1">
      <formula>WEEKDAY($A147)=4</formula>
    </cfRule>
    <cfRule type="expression" dxfId="79068" priority="7649" stopIfTrue="1">
      <formula>WEEKDAY($A147)=5</formula>
    </cfRule>
    <cfRule type="expression" dxfId="79067" priority="7650" stopIfTrue="1">
      <formula>WEEKDAY($A147)=6</formula>
    </cfRule>
    <cfRule type="expression" dxfId="79066" priority="7651" stopIfTrue="1">
      <formula>WEEKDAY($A147)=7</formula>
    </cfRule>
  </conditionalFormatting>
  <conditionalFormatting sqref="I147">
    <cfRule type="expression" dxfId="79065" priority="7638" stopIfTrue="1">
      <formula>WEEKDAY($A147)=1</formula>
    </cfRule>
    <cfRule type="expression" dxfId="79064" priority="7639" stopIfTrue="1">
      <formula>WEEKDAY($A147)=2</formula>
    </cfRule>
    <cfRule type="expression" dxfId="79063" priority="7640" stopIfTrue="1">
      <formula>WEEKDAY($A147)=3</formula>
    </cfRule>
    <cfRule type="expression" dxfId="79062" priority="7641" stopIfTrue="1">
      <formula>WEEKDAY($A147)=4</formula>
    </cfRule>
    <cfRule type="expression" dxfId="79061" priority="7642" stopIfTrue="1">
      <formula>WEEKDAY($A147)=5</formula>
    </cfRule>
    <cfRule type="expression" dxfId="79060" priority="7643" stopIfTrue="1">
      <formula>WEEKDAY($A147)=6</formula>
    </cfRule>
    <cfRule type="expression" dxfId="79059" priority="7644" stopIfTrue="1">
      <formula>WEEKDAY($A147)=7</formula>
    </cfRule>
  </conditionalFormatting>
  <conditionalFormatting sqref="I147">
    <cfRule type="expression" dxfId="79058" priority="7631" stopIfTrue="1">
      <formula>WEEKDAY($A147)=1</formula>
    </cfRule>
    <cfRule type="expression" dxfId="79057" priority="7632" stopIfTrue="1">
      <formula>WEEKDAY($A147)=2</formula>
    </cfRule>
    <cfRule type="expression" dxfId="79056" priority="7633" stopIfTrue="1">
      <formula>WEEKDAY($A147)=3</formula>
    </cfRule>
    <cfRule type="expression" dxfId="79055" priority="7634" stopIfTrue="1">
      <formula>WEEKDAY($A147)=4</formula>
    </cfRule>
    <cfRule type="expression" dxfId="79054" priority="7635" stopIfTrue="1">
      <formula>WEEKDAY($A147)=5</formula>
    </cfRule>
    <cfRule type="expression" dxfId="79053" priority="7636" stopIfTrue="1">
      <formula>WEEKDAY($A147)=6</formula>
    </cfRule>
    <cfRule type="expression" dxfId="79052" priority="7637" stopIfTrue="1">
      <formula>WEEKDAY($A147)=7</formula>
    </cfRule>
  </conditionalFormatting>
  <conditionalFormatting sqref="I147">
    <cfRule type="expression" dxfId="79051" priority="7624" stopIfTrue="1">
      <formula>WEEKDAY($A147)=1</formula>
    </cfRule>
    <cfRule type="expression" dxfId="79050" priority="7625" stopIfTrue="1">
      <formula>WEEKDAY($A147)=2</formula>
    </cfRule>
    <cfRule type="expression" dxfId="79049" priority="7626" stopIfTrue="1">
      <formula>WEEKDAY($A147)=3</formula>
    </cfRule>
    <cfRule type="expression" dxfId="79048" priority="7627" stopIfTrue="1">
      <formula>WEEKDAY($A147)=4</formula>
    </cfRule>
    <cfRule type="expression" dxfId="79047" priority="7628" stopIfTrue="1">
      <formula>WEEKDAY($A147)=5</formula>
    </cfRule>
    <cfRule type="expression" dxfId="79046" priority="7629" stopIfTrue="1">
      <formula>WEEKDAY($A147)=6</formula>
    </cfRule>
    <cfRule type="expression" dxfId="79045" priority="7630" stopIfTrue="1">
      <formula>WEEKDAY($A147)=7</formula>
    </cfRule>
  </conditionalFormatting>
  <conditionalFormatting sqref="A147">
    <cfRule type="expression" dxfId="79044" priority="7617" stopIfTrue="1">
      <formula>WEEKDAY($A147)=1</formula>
    </cfRule>
    <cfRule type="expression" dxfId="79043" priority="7618" stopIfTrue="1">
      <formula>WEEKDAY($A147)=2</formula>
    </cfRule>
    <cfRule type="expression" dxfId="79042" priority="7619" stopIfTrue="1">
      <formula>WEEKDAY($A147)=3</formula>
    </cfRule>
    <cfRule type="expression" dxfId="79041" priority="7620" stopIfTrue="1">
      <formula>WEEKDAY($A147)=4</formula>
    </cfRule>
    <cfRule type="expression" dxfId="79040" priority="7621" stopIfTrue="1">
      <formula>WEEKDAY($A147)=5</formula>
    </cfRule>
    <cfRule type="expression" dxfId="79039" priority="7622" stopIfTrue="1">
      <formula>WEEKDAY($A147)=6</formula>
    </cfRule>
    <cfRule type="expression" dxfId="79038" priority="7623" stopIfTrue="1">
      <formula>WEEKDAY($A147)=7</formula>
    </cfRule>
  </conditionalFormatting>
  <conditionalFormatting sqref="A147">
    <cfRule type="expression" dxfId="79037" priority="7610" stopIfTrue="1">
      <formula>WEEKDAY($A147)=1</formula>
    </cfRule>
    <cfRule type="expression" dxfId="79036" priority="7611" stopIfTrue="1">
      <formula>WEEKDAY($A147)=2</formula>
    </cfRule>
    <cfRule type="expression" dxfId="79035" priority="7612" stopIfTrue="1">
      <formula>WEEKDAY($A147)=3</formula>
    </cfRule>
    <cfRule type="expression" dxfId="79034" priority="7613" stopIfTrue="1">
      <formula>WEEKDAY($A147)=4</formula>
    </cfRule>
    <cfRule type="expression" dxfId="79033" priority="7614" stopIfTrue="1">
      <formula>WEEKDAY($A147)=5</formula>
    </cfRule>
    <cfRule type="expression" dxfId="79032" priority="7615" stopIfTrue="1">
      <formula>WEEKDAY($A147)=6</formula>
    </cfRule>
    <cfRule type="expression" dxfId="79031" priority="7616" stopIfTrue="1">
      <formula>WEEKDAY($A147)=7</formula>
    </cfRule>
  </conditionalFormatting>
  <conditionalFormatting sqref="A147">
    <cfRule type="expression" dxfId="79030" priority="7603" stopIfTrue="1">
      <formula>WEEKDAY($A147)=1</formula>
    </cfRule>
    <cfRule type="expression" dxfId="79029" priority="7604" stopIfTrue="1">
      <formula>WEEKDAY($A147)=2</formula>
    </cfRule>
    <cfRule type="expression" dxfId="79028" priority="7605" stopIfTrue="1">
      <formula>WEEKDAY($A147)=3</formula>
    </cfRule>
    <cfRule type="expression" dxfId="79027" priority="7606" stopIfTrue="1">
      <formula>WEEKDAY($A147)=4</formula>
    </cfRule>
    <cfRule type="expression" dxfId="79026" priority="7607" stopIfTrue="1">
      <formula>WEEKDAY($A147)=5</formula>
    </cfRule>
    <cfRule type="expression" dxfId="79025" priority="7608" stopIfTrue="1">
      <formula>WEEKDAY($A147)=6</formula>
    </cfRule>
    <cfRule type="expression" dxfId="79024" priority="7609" stopIfTrue="1">
      <formula>WEEKDAY($A147)=7</formula>
    </cfRule>
  </conditionalFormatting>
  <conditionalFormatting sqref="I147">
    <cfRule type="expression" dxfId="79023" priority="7596" stopIfTrue="1">
      <formula>WEEKDAY($A147)=1</formula>
    </cfRule>
    <cfRule type="expression" dxfId="79022" priority="7597" stopIfTrue="1">
      <formula>WEEKDAY($A147)=2</formula>
    </cfRule>
    <cfRule type="expression" dxfId="79021" priority="7598" stopIfTrue="1">
      <formula>WEEKDAY($A147)=3</formula>
    </cfRule>
    <cfRule type="expression" dxfId="79020" priority="7599" stopIfTrue="1">
      <formula>WEEKDAY($A147)=4</formula>
    </cfRule>
    <cfRule type="expression" dxfId="79019" priority="7600" stopIfTrue="1">
      <formula>WEEKDAY($A147)=5</formula>
    </cfRule>
    <cfRule type="expression" dxfId="79018" priority="7601" stopIfTrue="1">
      <formula>WEEKDAY($A147)=6</formula>
    </cfRule>
    <cfRule type="expression" dxfId="79017" priority="7602" stopIfTrue="1">
      <formula>WEEKDAY($A147)=7</formula>
    </cfRule>
  </conditionalFormatting>
  <conditionalFormatting sqref="I147">
    <cfRule type="expression" dxfId="79016" priority="7589" stopIfTrue="1">
      <formula>WEEKDAY($A147)=1</formula>
    </cfRule>
    <cfRule type="expression" dxfId="79015" priority="7590" stopIfTrue="1">
      <formula>WEEKDAY($A147)=2</formula>
    </cfRule>
    <cfRule type="expression" dxfId="79014" priority="7591" stopIfTrue="1">
      <formula>WEEKDAY($A147)=3</formula>
    </cfRule>
    <cfRule type="expression" dxfId="79013" priority="7592" stopIfTrue="1">
      <formula>WEEKDAY($A147)=4</formula>
    </cfRule>
    <cfRule type="expression" dxfId="79012" priority="7593" stopIfTrue="1">
      <formula>WEEKDAY($A147)=5</formula>
    </cfRule>
    <cfRule type="expression" dxfId="79011" priority="7594" stopIfTrue="1">
      <formula>WEEKDAY($A147)=6</formula>
    </cfRule>
    <cfRule type="expression" dxfId="79010" priority="7595" stopIfTrue="1">
      <formula>WEEKDAY($A147)=7</formula>
    </cfRule>
  </conditionalFormatting>
  <conditionalFormatting sqref="I147">
    <cfRule type="expression" dxfId="79009" priority="7582" stopIfTrue="1">
      <formula>WEEKDAY($A147)=1</formula>
    </cfRule>
    <cfRule type="expression" dxfId="79008" priority="7583" stopIfTrue="1">
      <formula>WEEKDAY($A147)=2</formula>
    </cfRule>
    <cfRule type="expression" dxfId="79007" priority="7584" stopIfTrue="1">
      <formula>WEEKDAY($A147)=3</formula>
    </cfRule>
    <cfRule type="expression" dxfId="79006" priority="7585" stopIfTrue="1">
      <formula>WEEKDAY($A147)=4</formula>
    </cfRule>
    <cfRule type="expression" dxfId="79005" priority="7586" stopIfTrue="1">
      <formula>WEEKDAY($A147)=5</formula>
    </cfRule>
    <cfRule type="expression" dxfId="79004" priority="7587" stopIfTrue="1">
      <formula>WEEKDAY($A147)=6</formula>
    </cfRule>
    <cfRule type="expression" dxfId="79003" priority="7588" stopIfTrue="1">
      <formula>WEEKDAY($A147)=7</formula>
    </cfRule>
  </conditionalFormatting>
  <conditionalFormatting sqref="I147">
    <cfRule type="expression" dxfId="79002" priority="7575" stopIfTrue="1">
      <formula>WEEKDAY($A147)=1</formula>
    </cfRule>
    <cfRule type="expression" dxfId="79001" priority="7576" stopIfTrue="1">
      <formula>WEEKDAY($A147)=2</formula>
    </cfRule>
    <cfRule type="expression" dxfId="79000" priority="7577" stopIfTrue="1">
      <formula>WEEKDAY($A147)=3</formula>
    </cfRule>
    <cfRule type="expression" dxfId="78999" priority="7578" stopIfTrue="1">
      <formula>WEEKDAY($A147)=4</formula>
    </cfRule>
    <cfRule type="expression" dxfId="78998" priority="7579" stopIfTrue="1">
      <formula>WEEKDAY($A147)=5</formula>
    </cfRule>
    <cfRule type="expression" dxfId="78997" priority="7580" stopIfTrue="1">
      <formula>WEEKDAY($A147)=6</formula>
    </cfRule>
    <cfRule type="expression" dxfId="78996" priority="7581" stopIfTrue="1">
      <formula>WEEKDAY($A147)=7</formula>
    </cfRule>
  </conditionalFormatting>
  <conditionalFormatting sqref="I147">
    <cfRule type="expression" dxfId="78995" priority="7568" stopIfTrue="1">
      <formula>WEEKDAY($A147)=1</formula>
    </cfRule>
    <cfRule type="expression" dxfId="78994" priority="7569" stopIfTrue="1">
      <formula>WEEKDAY($A147)=2</formula>
    </cfRule>
    <cfRule type="expression" dxfId="78993" priority="7570" stopIfTrue="1">
      <formula>WEEKDAY($A147)=3</formula>
    </cfRule>
    <cfRule type="expression" dxfId="78992" priority="7571" stopIfTrue="1">
      <formula>WEEKDAY($A147)=4</formula>
    </cfRule>
    <cfRule type="expression" dxfId="78991" priority="7572" stopIfTrue="1">
      <formula>WEEKDAY($A147)=5</formula>
    </cfRule>
    <cfRule type="expression" dxfId="78990" priority="7573" stopIfTrue="1">
      <formula>WEEKDAY($A147)=6</formula>
    </cfRule>
    <cfRule type="expression" dxfId="78989" priority="7574" stopIfTrue="1">
      <formula>WEEKDAY($A147)=7</formula>
    </cfRule>
  </conditionalFormatting>
  <conditionalFormatting sqref="I147">
    <cfRule type="expression" dxfId="78988" priority="7561" stopIfTrue="1">
      <formula>WEEKDAY($A147)=1</formula>
    </cfRule>
    <cfRule type="expression" dxfId="78987" priority="7562" stopIfTrue="1">
      <formula>WEEKDAY($A147)=2</formula>
    </cfRule>
    <cfRule type="expression" dxfId="78986" priority="7563" stopIfTrue="1">
      <formula>WEEKDAY($A147)=3</formula>
    </cfRule>
    <cfRule type="expression" dxfId="78985" priority="7564" stopIfTrue="1">
      <formula>WEEKDAY($A147)=4</formula>
    </cfRule>
    <cfRule type="expression" dxfId="78984" priority="7565" stopIfTrue="1">
      <formula>WEEKDAY($A147)=5</formula>
    </cfRule>
    <cfRule type="expression" dxfId="78983" priority="7566" stopIfTrue="1">
      <formula>WEEKDAY($A147)=6</formula>
    </cfRule>
    <cfRule type="expression" dxfId="78982" priority="7567" stopIfTrue="1">
      <formula>WEEKDAY($A147)=7</formula>
    </cfRule>
  </conditionalFormatting>
  <conditionalFormatting sqref="I147">
    <cfRule type="expression" dxfId="78981" priority="7554" stopIfTrue="1">
      <formula>WEEKDAY($A147)=1</formula>
    </cfRule>
    <cfRule type="expression" dxfId="78980" priority="7555" stopIfTrue="1">
      <formula>WEEKDAY($A147)=2</formula>
    </cfRule>
    <cfRule type="expression" dxfId="78979" priority="7556" stopIfTrue="1">
      <formula>WEEKDAY($A147)=3</formula>
    </cfRule>
    <cfRule type="expression" dxfId="78978" priority="7557" stopIfTrue="1">
      <formula>WEEKDAY($A147)=4</formula>
    </cfRule>
    <cfRule type="expression" dxfId="78977" priority="7558" stopIfTrue="1">
      <formula>WEEKDAY($A147)=5</formula>
    </cfRule>
    <cfRule type="expression" dxfId="78976" priority="7559" stopIfTrue="1">
      <formula>WEEKDAY($A147)=6</formula>
    </cfRule>
    <cfRule type="expression" dxfId="78975" priority="7560" stopIfTrue="1">
      <formula>WEEKDAY($A147)=7</formula>
    </cfRule>
  </conditionalFormatting>
  <conditionalFormatting sqref="I147">
    <cfRule type="expression" dxfId="78974" priority="7547" stopIfTrue="1">
      <formula>WEEKDAY($A147)=1</formula>
    </cfRule>
    <cfRule type="expression" dxfId="78973" priority="7548" stopIfTrue="1">
      <formula>WEEKDAY($A147)=2</formula>
    </cfRule>
    <cfRule type="expression" dxfId="78972" priority="7549" stopIfTrue="1">
      <formula>WEEKDAY($A147)=3</formula>
    </cfRule>
    <cfRule type="expression" dxfId="78971" priority="7550" stopIfTrue="1">
      <formula>WEEKDAY($A147)=4</formula>
    </cfRule>
    <cfRule type="expression" dxfId="78970" priority="7551" stopIfTrue="1">
      <formula>WEEKDAY($A147)=5</formula>
    </cfRule>
    <cfRule type="expression" dxfId="78969" priority="7552" stopIfTrue="1">
      <formula>WEEKDAY($A147)=6</formula>
    </cfRule>
    <cfRule type="expression" dxfId="78968" priority="7553" stopIfTrue="1">
      <formula>WEEKDAY($A147)=7</formula>
    </cfRule>
  </conditionalFormatting>
  <conditionalFormatting sqref="I147">
    <cfRule type="expression" dxfId="78967" priority="7540" stopIfTrue="1">
      <formula>WEEKDAY($A147)=1</formula>
    </cfRule>
    <cfRule type="expression" dxfId="78966" priority="7541" stopIfTrue="1">
      <formula>WEEKDAY($A147)=2</formula>
    </cfRule>
    <cfRule type="expression" dxfId="78965" priority="7542" stopIfTrue="1">
      <formula>WEEKDAY($A147)=3</formula>
    </cfRule>
    <cfRule type="expression" dxfId="78964" priority="7543" stopIfTrue="1">
      <formula>WEEKDAY($A147)=4</formula>
    </cfRule>
    <cfRule type="expression" dxfId="78963" priority="7544" stopIfTrue="1">
      <formula>WEEKDAY($A147)=5</formula>
    </cfRule>
    <cfRule type="expression" dxfId="78962" priority="7545" stopIfTrue="1">
      <formula>WEEKDAY($A147)=6</formula>
    </cfRule>
    <cfRule type="expression" dxfId="78961" priority="7546" stopIfTrue="1">
      <formula>WEEKDAY($A147)=7</formula>
    </cfRule>
  </conditionalFormatting>
  <conditionalFormatting sqref="I147">
    <cfRule type="expression" dxfId="78960" priority="7533" stopIfTrue="1">
      <formula>WEEKDAY($A147)=1</formula>
    </cfRule>
    <cfRule type="expression" dxfId="78959" priority="7534" stopIfTrue="1">
      <formula>WEEKDAY($A147)=2</formula>
    </cfRule>
    <cfRule type="expression" dxfId="78958" priority="7535" stopIfTrue="1">
      <formula>WEEKDAY($A147)=3</formula>
    </cfRule>
    <cfRule type="expression" dxfId="78957" priority="7536" stopIfTrue="1">
      <formula>WEEKDAY($A147)=4</formula>
    </cfRule>
    <cfRule type="expression" dxfId="78956" priority="7537" stopIfTrue="1">
      <formula>WEEKDAY($A147)=5</formula>
    </cfRule>
    <cfRule type="expression" dxfId="78955" priority="7538" stopIfTrue="1">
      <formula>WEEKDAY($A147)=6</formula>
    </cfRule>
    <cfRule type="expression" dxfId="78954" priority="7539" stopIfTrue="1">
      <formula>WEEKDAY($A147)=7</formula>
    </cfRule>
  </conditionalFormatting>
  <conditionalFormatting sqref="I147">
    <cfRule type="expression" dxfId="78953" priority="7526" stopIfTrue="1">
      <formula>WEEKDAY($A147)=1</formula>
    </cfRule>
    <cfRule type="expression" dxfId="78952" priority="7527" stopIfTrue="1">
      <formula>WEEKDAY($A147)=2</formula>
    </cfRule>
    <cfRule type="expression" dxfId="78951" priority="7528" stopIfTrue="1">
      <formula>WEEKDAY($A147)=3</formula>
    </cfRule>
    <cfRule type="expression" dxfId="78950" priority="7529" stopIfTrue="1">
      <formula>WEEKDAY($A147)=4</formula>
    </cfRule>
    <cfRule type="expression" dxfId="78949" priority="7530" stopIfTrue="1">
      <formula>WEEKDAY($A147)=5</formula>
    </cfRule>
    <cfRule type="expression" dxfId="78948" priority="7531" stopIfTrue="1">
      <formula>WEEKDAY($A147)=6</formula>
    </cfRule>
    <cfRule type="expression" dxfId="78947" priority="7532" stopIfTrue="1">
      <formula>WEEKDAY($A147)=7</formula>
    </cfRule>
  </conditionalFormatting>
  <conditionalFormatting sqref="I147">
    <cfRule type="expression" dxfId="78946" priority="7519" stopIfTrue="1">
      <formula>WEEKDAY($A147)=1</formula>
    </cfRule>
    <cfRule type="expression" dxfId="78945" priority="7520" stopIfTrue="1">
      <formula>WEEKDAY($A147)=2</formula>
    </cfRule>
    <cfRule type="expression" dxfId="78944" priority="7521" stopIfTrue="1">
      <formula>WEEKDAY($A147)=3</formula>
    </cfRule>
    <cfRule type="expression" dxfId="78943" priority="7522" stopIfTrue="1">
      <formula>WEEKDAY($A147)=4</formula>
    </cfRule>
    <cfRule type="expression" dxfId="78942" priority="7523" stopIfTrue="1">
      <formula>WEEKDAY($A147)=5</formula>
    </cfRule>
    <cfRule type="expression" dxfId="78941" priority="7524" stopIfTrue="1">
      <formula>WEEKDAY($A147)=6</formula>
    </cfRule>
    <cfRule type="expression" dxfId="78940" priority="7525" stopIfTrue="1">
      <formula>WEEKDAY($A147)=7</formula>
    </cfRule>
  </conditionalFormatting>
  <conditionalFormatting sqref="I147">
    <cfRule type="expression" dxfId="78939" priority="7512" stopIfTrue="1">
      <formula>WEEKDAY($A147)=1</formula>
    </cfRule>
    <cfRule type="expression" dxfId="78938" priority="7513" stopIfTrue="1">
      <formula>WEEKDAY($A147)=2</formula>
    </cfRule>
    <cfRule type="expression" dxfId="78937" priority="7514" stopIfTrue="1">
      <formula>WEEKDAY($A147)=3</formula>
    </cfRule>
    <cfRule type="expression" dxfId="78936" priority="7515" stopIfTrue="1">
      <formula>WEEKDAY($A147)=4</formula>
    </cfRule>
    <cfRule type="expression" dxfId="78935" priority="7516" stopIfTrue="1">
      <formula>WEEKDAY($A147)=5</formula>
    </cfRule>
    <cfRule type="expression" dxfId="78934" priority="7517" stopIfTrue="1">
      <formula>WEEKDAY($A147)=6</formula>
    </cfRule>
    <cfRule type="expression" dxfId="78933" priority="7518" stopIfTrue="1">
      <formula>WEEKDAY($A147)=7</formula>
    </cfRule>
  </conditionalFormatting>
  <conditionalFormatting sqref="I147">
    <cfRule type="expression" dxfId="78932" priority="7505" stopIfTrue="1">
      <formula>WEEKDAY($A147)=1</formula>
    </cfRule>
    <cfRule type="expression" dxfId="78931" priority="7506" stopIfTrue="1">
      <formula>WEEKDAY($A147)=2</formula>
    </cfRule>
    <cfRule type="expression" dxfId="78930" priority="7507" stopIfTrue="1">
      <formula>WEEKDAY($A147)=3</formula>
    </cfRule>
    <cfRule type="expression" dxfId="78929" priority="7508" stopIfTrue="1">
      <formula>WEEKDAY($A147)=4</formula>
    </cfRule>
    <cfRule type="expression" dxfId="78928" priority="7509" stopIfTrue="1">
      <formula>WEEKDAY($A147)=5</formula>
    </cfRule>
    <cfRule type="expression" dxfId="78927" priority="7510" stopIfTrue="1">
      <formula>WEEKDAY($A147)=6</formula>
    </cfRule>
    <cfRule type="expression" dxfId="78926" priority="7511" stopIfTrue="1">
      <formula>WEEKDAY($A147)=7</formula>
    </cfRule>
  </conditionalFormatting>
  <conditionalFormatting sqref="I147">
    <cfRule type="expression" dxfId="78925" priority="7498" stopIfTrue="1">
      <formula>WEEKDAY($A147)=1</formula>
    </cfRule>
    <cfRule type="expression" dxfId="78924" priority="7499" stopIfTrue="1">
      <formula>WEEKDAY($A147)=2</formula>
    </cfRule>
    <cfRule type="expression" dxfId="78923" priority="7500" stopIfTrue="1">
      <formula>WEEKDAY($A147)=3</formula>
    </cfRule>
    <cfRule type="expression" dxfId="78922" priority="7501" stopIfTrue="1">
      <formula>WEEKDAY($A147)=4</formula>
    </cfRule>
    <cfRule type="expression" dxfId="78921" priority="7502" stopIfTrue="1">
      <formula>WEEKDAY($A147)=5</formula>
    </cfRule>
    <cfRule type="expression" dxfId="78920" priority="7503" stopIfTrue="1">
      <formula>WEEKDAY($A147)=6</formula>
    </cfRule>
    <cfRule type="expression" dxfId="78919" priority="7504" stopIfTrue="1">
      <formula>WEEKDAY($A147)=7</formula>
    </cfRule>
  </conditionalFormatting>
  <conditionalFormatting sqref="I147">
    <cfRule type="expression" dxfId="78918" priority="7491" stopIfTrue="1">
      <formula>WEEKDAY($A147)=1</formula>
    </cfRule>
    <cfRule type="expression" dxfId="78917" priority="7492" stopIfTrue="1">
      <formula>WEEKDAY($A147)=2</formula>
    </cfRule>
    <cfRule type="expression" dxfId="78916" priority="7493" stopIfTrue="1">
      <formula>WEEKDAY($A147)=3</formula>
    </cfRule>
    <cfRule type="expression" dxfId="78915" priority="7494" stopIfTrue="1">
      <formula>WEEKDAY($A147)=4</formula>
    </cfRule>
    <cfRule type="expression" dxfId="78914" priority="7495" stopIfTrue="1">
      <formula>WEEKDAY($A147)=5</formula>
    </cfRule>
    <cfRule type="expression" dxfId="78913" priority="7496" stopIfTrue="1">
      <formula>WEEKDAY($A147)=6</formula>
    </cfRule>
    <cfRule type="expression" dxfId="78912" priority="7497" stopIfTrue="1">
      <formula>WEEKDAY($A147)=7</formula>
    </cfRule>
  </conditionalFormatting>
  <conditionalFormatting sqref="I147">
    <cfRule type="expression" dxfId="78911" priority="7484" stopIfTrue="1">
      <formula>WEEKDAY($A147)=1</formula>
    </cfRule>
    <cfRule type="expression" dxfId="78910" priority="7485" stopIfTrue="1">
      <formula>WEEKDAY($A147)=2</formula>
    </cfRule>
    <cfRule type="expression" dxfId="78909" priority="7486" stopIfTrue="1">
      <formula>WEEKDAY($A147)=3</formula>
    </cfRule>
    <cfRule type="expression" dxfId="78908" priority="7487" stopIfTrue="1">
      <formula>WEEKDAY($A147)=4</formula>
    </cfRule>
    <cfRule type="expression" dxfId="78907" priority="7488" stopIfTrue="1">
      <formula>WEEKDAY($A147)=5</formula>
    </cfRule>
    <cfRule type="expression" dxfId="78906" priority="7489" stopIfTrue="1">
      <formula>WEEKDAY($A147)=6</formula>
    </cfRule>
    <cfRule type="expression" dxfId="78905" priority="7490" stopIfTrue="1">
      <formula>WEEKDAY($A147)=7</formula>
    </cfRule>
  </conditionalFormatting>
  <conditionalFormatting sqref="I147">
    <cfRule type="expression" dxfId="78904" priority="7477" stopIfTrue="1">
      <formula>WEEKDAY($A147)=1</formula>
    </cfRule>
    <cfRule type="expression" dxfId="78903" priority="7478" stopIfTrue="1">
      <formula>WEEKDAY($A147)=2</formula>
    </cfRule>
    <cfRule type="expression" dxfId="78902" priority="7479" stopIfTrue="1">
      <formula>WEEKDAY($A147)=3</formula>
    </cfRule>
    <cfRule type="expression" dxfId="78901" priority="7480" stopIfTrue="1">
      <formula>WEEKDAY($A147)=4</formula>
    </cfRule>
    <cfRule type="expression" dxfId="78900" priority="7481" stopIfTrue="1">
      <formula>WEEKDAY($A147)=5</formula>
    </cfRule>
    <cfRule type="expression" dxfId="78899" priority="7482" stopIfTrue="1">
      <formula>WEEKDAY($A147)=6</formula>
    </cfRule>
    <cfRule type="expression" dxfId="78898" priority="7483" stopIfTrue="1">
      <formula>WEEKDAY($A147)=7</formula>
    </cfRule>
  </conditionalFormatting>
  <conditionalFormatting sqref="I147">
    <cfRule type="expression" dxfId="78897" priority="7470" stopIfTrue="1">
      <formula>WEEKDAY($A147)=1</formula>
    </cfRule>
    <cfRule type="expression" dxfId="78896" priority="7471" stopIfTrue="1">
      <formula>WEEKDAY($A147)=2</formula>
    </cfRule>
    <cfRule type="expression" dxfId="78895" priority="7472" stopIfTrue="1">
      <formula>WEEKDAY($A147)=3</formula>
    </cfRule>
    <cfRule type="expression" dxfId="78894" priority="7473" stopIfTrue="1">
      <formula>WEEKDAY($A147)=4</formula>
    </cfRule>
    <cfRule type="expression" dxfId="78893" priority="7474" stopIfTrue="1">
      <formula>WEEKDAY($A147)=5</formula>
    </cfRule>
    <cfRule type="expression" dxfId="78892" priority="7475" stopIfTrue="1">
      <formula>WEEKDAY($A147)=6</formula>
    </cfRule>
    <cfRule type="expression" dxfId="78891" priority="7476" stopIfTrue="1">
      <formula>WEEKDAY($A147)=7</formula>
    </cfRule>
  </conditionalFormatting>
  <conditionalFormatting sqref="I147">
    <cfRule type="expression" dxfId="78890" priority="7463" stopIfTrue="1">
      <formula>WEEKDAY($A147)=1</formula>
    </cfRule>
    <cfRule type="expression" dxfId="78889" priority="7464" stopIfTrue="1">
      <formula>WEEKDAY($A147)=2</formula>
    </cfRule>
    <cfRule type="expression" dxfId="78888" priority="7465" stopIfTrue="1">
      <formula>WEEKDAY($A147)=3</formula>
    </cfRule>
    <cfRule type="expression" dxfId="78887" priority="7466" stopIfTrue="1">
      <formula>WEEKDAY($A147)=4</formula>
    </cfRule>
    <cfRule type="expression" dxfId="78886" priority="7467" stopIfTrue="1">
      <formula>WEEKDAY($A147)=5</formula>
    </cfRule>
    <cfRule type="expression" dxfId="78885" priority="7468" stopIfTrue="1">
      <formula>WEEKDAY($A147)=6</formula>
    </cfRule>
    <cfRule type="expression" dxfId="78884" priority="7469" stopIfTrue="1">
      <formula>WEEKDAY($A147)=7</formula>
    </cfRule>
  </conditionalFormatting>
  <conditionalFormatting sqref="I147">
    <cfRule type="expression" dxfId="78883" priority="7456" stopIfTrue="1">
      <formula>WEEKDAY($A147)=1</formula>
    </cfRule>
    <cfRule type="expression" dxfId="78882" priority="7457" stopIfTrue="1">
      <formula>WEEKDAY($A147)=2</formula>
    </cfRule>
    <cfRule type="expression" dxfId="78881" priority="7458" stopIfTrue="1">
      <formula>WEEKDAY($A147)=3</formula>
    </cfRule>
    <cfRule type="expression" dxfId="78880" priority="7459" stopIfTrue="1">
      <formula>WEEKDAY($A147)=4</formula>
    </cfRule>
    <cfRule type="expression" dxfId="78879" priority="7460" stopIfTrue="1">
      <formula>WEEKDAY($A147)=5</formula>
    </cfRule>
    <cfRule type="expression" dxfId="78878" priority="7461" stopIfTrue="1">
      <formula>WEEKDAY($A147)=6</formula>
    </cfRule>
    <cfRule type="expression" dxfId="78877" priority="7462" stopIfTrue="1">
      <formula>WEEKDAY($A147)=7</formula>
    </cfRule>
  </conditionalFormatting>
  <conditionalFormatting sqref="I147">
    <cfRule type="expression" dxfId="78876" priority="7449" stopIfTrue="1">
      <formula>WEEKDAY($A147)=1</formula>
    </cfRule>
    <cfRule type="expression" dxfId="78875" priority="7450" stopIfTrue="1">
      <formula>WEEKDAY($A147)=2</formula>
    </cfRule>
    <cfRule type="expression" dxfId="78874" priority="7451" stopIfTrue="1">
      <formula>WEEKDAY($A147)=3</formula>
    </cfRule>
    <cfRule type="expression" dxfId="78873" priority="7452" stopIfTrue="1">
      <formula>WEEKDAY($A147)=4</formula>
    </cfRule>
    <cfRule type="expression" dxfId="78872" priority="7453" stopIfTrue="1">
      <formula>WEEKDAY($A147)=5</formula>
    </cfRule>
    <cfRule type="expression" dxfId="78871" priority="7454" stopIfTrue="1">
      <formula>WEEKDAY($A147)=6</formula>
    </cfRule>
    <cfRule type="expression" dxfId="78870" priority="7455" stopIfTrue="1">
      <formula>WEEKDAY($A147)=7</formula>
    </cfRule>
  </conditionalFormatting>
  <conditionalFormatting sqref="I147">
    <cfRule type="expression" dxfId="78869" priority="7442" stopIfTrue="1">
      <formula>WEEKDAY($A147)=1</formula>
    </cfRule>
    <cfRule type="expression" dxfId="78868" priority="7443" stopIfTrue="1">
      <formula>WEEKDAY($A147)=2</formula>
    </cfRule>
    <cfRule type="expression" dxfId="78867" priority="7444" stopIfTrue="1">
      <formula>WEEKDAY($A147)=3</formula>
    </cfRule>
    <cfRule type="expression" dxfId="78866" priority="7445" stopIfTrue="1">
      <formula>WEEKDAY($A147)=4</formula>
    </cfRule>
    <cfRule type="expression" dxfId="78865" priority="7446" stopIfTrue="1">
      <formula>WEEKDAY($A147)=5</formula>
    </cfRule>
    <cfRule type="expression" dxfId="78864" priority="7447" stopIfTrue="1">
      <formula>WEEKDAY($A147)=6</formula>
    </cfRule>
    <cfRule type="expression" dxfId="78863" priority="7448" stopIfTrue="1">
      <formula>WEEKDAY($A147)=7</formula>
    </cfRule>
  </conditionalFormatting>
  <conditionalFormatting sqref="I147">
    <cfRule type="expression" dxfId="78862" priority="7435" stopIfTrue="1">
      <formula>WEEKDAY($A147)=1</formula>
    </cfRule>
    <cfRule type="expression" dxfId="78861" priority="7436" stopIfTrue="1">
      <formula>WEEKDAY($A147)=2</formula>
    </cfRule>
    <cfRule type="expression" dxfId="78860" priority="7437" stopIfTrue="1">
      <formula>WEEKDAY($A147)=3</formula>
    </cfRule>
    <cfRule type="expression" dxfId="78859" priority="7438" stopIfTrue="1">
      <formula>WEEKDAY($A147)=4</formula>
    </cfRule>
    <cfRule type="expression" dxfId="78858" priority="7439" stopIfTrue="1">
      <formula>WEEKDAY($A147)=5</formula>
    </cfRule>
    <cfRule type="expression" dxfId="78857" priority="7440" stopIfTrue="1">
      <formula>WEEKDAY($A147)=6</formula>
    </cfRule>
    <cfRule type="expression" dxfId="78856" priority="7441" stopIfTrue="1">
      <formula>WEEKDAY($A147)=7</formula>
    </cfRule>
  </conditionalFormatting>
  <conditionalFormatting sqref="I147">
    <cfRule type="expression" dxfId="78855" priority="7428" stopIfTrue="1">
      <formula>WEEKDAY($A147)=1</formula>
    </cfRule>
    <cfRule type="expression" dxfId="78854" priority="7429" stopIfTrue="1">
      <formula>WEEKDAY($A147)=2</formula>
    </cfRule>
    <cfRule type="expression" dxfId="78853" priority="7430" stopIfTrue="1">
      <formula>WEEKDAY($A147)=3</formula>
    </cfRule>
    <cfRule type="expression" dxfId="78852" priority="7431" stopIfTrue="1">
      <formula>WEEKDAY($A147)=4</formula>
    </cfRule>
    <cfRule type="expression" dxfId="78851" priority="7432" stopIfTrue="1">
      <formula>WEEKDAY($A147)=5</formula>
    </cfRule>
    <cfRule type="expression" dxfId="78850" priority="7433" stopIfTrue="1">
      <formula>WEEKDAY($A147)=6</formula>
    </cfRule>
    <cfRule type="expression" dxfId="78849" priority="7434" stopIfTrue="1">
      <formula>WEEKDAY($A147)=7</formula>
    </cfRule>
  </conditionalFormatting>
  <conditionalFormatting sqref="I147">
    <cfRule type="expression" dxfId="78848" priority="7421" stopIfTrue="1">
      <formula>WEEKDAY($A147)=1</formula>
    </cfRule>
    <cfRule type="expression" dxfId="78847" priority="7422" stopIfTrue="1">
      <formula>WEEKDAY($A147)=2</formula>
    </cfRule>
    <cfRule type="expression" dxfId="78846" priority="7423" stopIfTrue="1">
      <formula>WEEKDAY($A147)=3</formula>
    </cfRule>
    <cfRule type="expression" dxfId="78845" priority="7424" stopIfTrue="1">
      <formula>WEEKDAY($A147)=4</formula>
    </cfRule>
    <cfRule type="expression" dxfId="78844" priority="7425" stopIfTrue="1">
      <formula>WEEKDAY($A147)=5</formula>
    </cfRule>
    <cfRule type="expression" dxfId="78843" priority="7426" stopIfTrue="1">
      <formula>WEEKDAY($A147)=6</formula>
    </cfRule>
    <cfRule type="expression" dxfId="78842" priority="7427" stopIfTrue="1">
      <formula>WEEKDAY($A147)=7</formula>
    </cfRule>
  </conditionalFormatting>
  <conditionalFormatting sqref="I147">
    <cfRule type="expression" dxfId="78841" priority="7414" stopIfTrue="1">
      <formula>WEEKDAY($A147)=1</formula>
    </cfRule>
    <cfRule type="expression" dxfId="78840" priority="7415" stopIfTrue="1">
      <formula>WEEKDAY($A147)=2</formula>
    </cfRule>
    <cfRule type="expression" dxfId="78839" priority="7416" stopIfTrue="1">
      <formula>WEEKDAY($A147)=3</formula>
    </cfRule>
    <cfRule type="expression" dxfId="78838" priority="7417" stopIfTrue="1">
      <formula>WEEKDAY($A147)=4</formula>
    </cfRule>
    <cfRule type="expression" dxfId="78837" priority="7418" stopIfTrue="1">
      <formula>WEEKDAY($A147)=5</formula>
    </cfRule>
    <cfRule type="expression" dxfId="78836" priority="7419" stopIfTrue="1">
      <formula>WEEKDAY($A147)=6</formula>
    </cfRule>
    <cfRule type="expression" dxfId="78835" priority="7420" stopIfTrue="1">
      <formula>WEEKDAY($A147)=7</formula>
    </cfRule>
  </conditionalFormatting>
  <conditionalFormatting sqref="I147">
    <cfRule type="expression" dxfId="78834" priority="7407" stopIfTrue="1">
      <formula>WEEKDAY($A147)=1</formula>
    </cfRule>
    <cfRule type="expression" dxfId="78833" priority="7408" stopIfTrue="1">
      <formula>WEEKDAY($A147)=2</formula>
    </cfRule>
    <cfRule type="expression" dxfId="78832" priority="7409" stopIfTrue="1">
      <formula>WEEKDAY($A147)=3</formula>
    </cfRule>
    <cfRule type="expression" dxfId="78831" priority="7410" stopIfTrue="1">
      <formula>WEEKDAY($A147)=4</formula>
    </cfRule>
    <cfRule type="expression" dxfId="78830" priority="7411" stopIfTrue="1">
      <formula>WEEKDAY($A147)=5</formula>
    </cfRule>
    <cfRule type="expression" dxfId="78829" priority="7412" stopIfTrue="1">
      <formula>WEEKDAY($A147)=6</formula>
    </cfRule>
    <cfRule type="expression" dxfId="78828" priority="7413" stopIfTrue="1">
      <formula>WEEKDAY($A147)=7</formula>
    </cfRule>
  </conditionalFormatting>
  <conditionalFormatting sqref="I147">
    <cfRule type="expression" dxfId="78827" priority="7400" stopIfTrue="1">
      <formula>WEEKDAY($A147)=1</formula>
    </cfRule>
    <cfRule type="expression" dxfId="78826" priority="7401" stopIfTrue="1">
      <formula>WEEKDAY($A147)=2</formula>
    </cfRule>
    <cfRule type="expression" dxfId="78825" priority="7402" stopIfTrue="1">
      <formula>WEEKDAY($A147)=3</formula>
    </cfRule>
    <cfRule type="expression" dxfId="78824" priority="7403" stopIfTrue="1">
      <formula>WEEKDAY($A147)=4</formula>
    </cfRule>
    <cfRule type="expression" dxfId="78823" priority="7404" stopIfTrue="1">
      <formula>WEEKDAY($A147)=5</formula>
    </cfRule>
    <cfRule type="expression" dxfId="78822" priority="7405" stopIfTrue="1">
      <formula>WEEKDAY($A147)=6</formula>
    </cfRule>
    <cfRule type="expression" dxfId="78821" priority="7406" stopIfTrue="1">
      <formula>WEEKDAY($A147)=7</formula>
    </cfRule>
  </conditionalFormatting>
  <conditionalFormatting sqref="I147">
    <cfRule type="expression" dxfId="78820" priority="7393" stopIfTrue="1">
      <formula>WEEKDAY($A147)=1</formula>
    </cfRule>
    <cfRule type="expression" dxfId="78819" priority="7394" stopIfTrue="1">
      <formula>WEEKDAY($A147)=2</formula>
    </cfRule>
    <cfRule type="expression" dxfId="78818" priority="7395" stopIfTrue="1">
      <formula>WEEKDAY($A147)=3</formula>
    </cfRule>
    <cfRule type="expression" dxfId="78817" priority="7396" stopIfTrue="1">
      <formula>WEEKDAY($A147)=4</formula>
    </cfRule>
    <cfRule type="expression" dxfId="78816" priority="7397" stopIfTrue="1">
      <formula>WEEKDAY($A147)=5</formula>
    </cfRule>
    <cfRule type="expression" dxfId="78815" priority="7398" stopIfTrue="1">
      <formula>WEEKDAY($A147)=6</formula>
    </cfRule>
    <cfRule type="expression" dxfId="78814" priority="7399" stopIfTrue="1">
      <formula>WEEKDAY($A147)=7</formula>
    </cfRule>
  </conditionalFormatting>
  <conditionalFormatting sqref="I147">
    <cfRule type="expression" dxfId="78813" priority="7386" stopIfTrue="1">
      <formula>WEEKDAY($A147)=1</formula>
    </cfRule>
    <cfRule type="expression" dxfId="78812" priority="7387" stopIfTrue="1">
      <formula>WEEKDAY($A147)=2</formula>
    </cfRule>
    <cfRule type="expression" dxfId="78811" priority="7388" stopIfTrue="1">
      <formula>WEEKDAY($A147)=3</formula>
    </cfRule>
    <cfRule type="expression" dxfId="78810" priority="7389" stopIfTrue="1">
      <formula>WEEKDAY($A147)=4</formula>
    </cfRule>
    <cfRule type="expression" dxfId="78809" priority="7390" stopIfTrue="1">
      <formula>WEEKDAY($A147)=5</formula>
    </cfRule>
    <cfRule type="expression" dxfId="78808" priority="7391" stopIfTrue="1">
      <formula>WEEKDAY($A147)=6</formula>
    </cfRule>
    <cfRule type="expression" dxfId="78807" priority="7392" stopIfTrue="1">
      <formula>WEEKDAY($A147)=7</formula>
    </cfRule>
  </conditionalFormatting>
  <conditionalFormatting sqref="I147">
    <cfRule type="expression" dxfId="78806" priority="7379" stopIfTrue="1">
      <formula>WEEKDAY($A147)=1</formula>
    </cfRule>
    <cfRule type="expression" dxfId="78805" priority="7380" stopIfTrue="1">
      <formula>WEEKDAY($A147)=2</formula>
    </cfRule>
    <cfRule type="expression" dxfId="78804" priority="7381" stopIfTrue="1">
      <formula>WEEKDAY($A147)=3</formula>
    </cfRule>
    <cfRule type="expression" dxfId="78803" priority="7382" stopIfTrue="1">
      <formula>WEEKDAY($A147)=4</formula>
    </cfRule>
    <cfRule type="expression" dxfId="78802" priority="7383" stopIfTrue="1">
      <formula>WEEKDAY($A147)=5</formula>
    </cfRule>
    <cfRule type="expression" dxfId="78801" priority="7384" stopIfTrue="1">
      <formula>WEEKDAY($A147)=6</formula>
    </cfRule>
    <cfRule type="expression" dxfId="78800" priority="7385" stopIfTrue="1">
      <formula>WEEKDAY($A147)=7</formula>
    </cfRule>
  </conditionalFormatting>
  <conditionalFormatting sqref="I147">
    <cfRule type="expression" dxfId="78799" priority="7372" stopIfTrue="1">
      <formula>WEEKDAY($A147)=1</formula>
    </cfRule>
    <cfRule type="expression" dxfId="78798" priority="7373" stopIfTrue="1">
      <formula>WEEKDAY($A147)=2</formula>
    </cfRule>
    <cfRule type="expression" dxfId="78797" priority="7374" stopIfTrue="1">
      <formula>WEEKDAY($A147)=3</formula>
    </cfRule>
    <cfRule type="expression" dxfId="78796" priority="7375" stopIfTrue="1">
      <formula>WEEKDAY($A147)=4</formula>
    </cfRule>
    <cfRule type="expression" dxfId="78795" priority="7376" stopIfTrue="1">
      <formula>WEEKDAY($A147)=5</formula>
    </cfRule>
    <cfRule type="expression" dxfId="78794" priority="7377" stopIfTrue="1">
      <formula>WEEKDAY($A147)=6</formula>
    </cfRule>
    <cfRule type="expression" dxfId="78793" priority="7378" stopIfTrue="1">
      <formula>WEEKDAY($A147)=7</formula>
    </cfRule>
  </conditionalFormatting>
  <conditionalFormatting sqref="I147">
    <cfRule type="expression" dxfId="78792" priority="7365" stopIfTrue="1">
      <formula>WEEKDAY($A147)=1</formula>
    </cfRule>
    <cfRule type="expression" dxfId="78791" priority="7366" stopIfTrue="1">
      <formula>WEEKDAY($A147)=2</formula>
    </cfRule>
    <cfRule type="expression" dxfId="78790" priority="7367" stopIfTrue="1">
      <formula>WEEKDAY($A147)=3</formula>
    </cfRule>
    <cfRule type="expression" dxfId="78789" priority="7368" stopIfTrue="1">
      <formula>WEEKDAY($A147)=4</formula>
    </cfRule>
    <cfRule type="expression" dxfId="78788" priority="7369" stopIfTrue="1">
      <formula>WEEKDAY($A147)=5</formula>
    </cfRule>
    <cfRule type="expression" dxfId="78787" priority="7370" stopIfTrue="1">
      <formula>WEEKDAY($A147)=6</formula>
    </cfRule>
    <cfRule type="expression" dxfId="78786" priority="7371" stopIfTrue="1">
      <formula>WEEKDAY($A147)=7</formula>
    </cfRule>
  </conditionalFormatting>
  <conditionalFormatting sqref="I147">
    <cfRule type="expression" dxfId="78785" priority="7358" stopIfTrue="1">
      <formula>WEEKDAY($A147)=1</formula>
    </cfRule>
    <cfRule type="expression" dxfId="78784" priority="7359" stopIfTrue="1">
      <formula>WEEKDAY($A147)=2</formula>
    </cfRule>
    <cfRule type="expression" dxfId="78783" priority="7360" stopIfTrue="1">
      <formula>WEEKDAY($A147)=3</formula>
    </cfRule>
    <cfRule type="expression" dxfId="78782" priority="7361" stopIfTrue="1">
      <formula>WEEKDAY($A147)=4</formula>
    </cfRule>
    <cfRule type="expression" dxfId="78781" priority="7362" stopIfTrue="1">
      <formula>WEEKDAY($A147)=5</formula>
    </cfRule>
    <cfRule type="expression" dxfId="78780" priority="7363" stopIfTrue="1">
      <formula>WEEKDAY($A147)=6</formula>
    </cfRule>
    <cfRule type="expression" dxfId="78779" priority="7364" stopIfTrue="1">
      <formula>WEEKDAY($A147)=7</formula>
    </cfRule>
  </conditionalFormatting>
  <conditionalFormatting sqref="I147">
    <cfRule type="expression" dxfId="78778" priority="7351" stopIfTrue="1">
      <formula>WEEKDAY($A147)=1</formula>
    </cfRule>
    <cfRule type="expression" dxfId="78777" priority="7352" stopIfTrue="1">
      <formula>WEEKDAY($A147)=2</formula>
    </cfRule>
    <cfRule type="expression" dxfId="78776" priority="7353" stopIfTrue="1">
      <formula>WEEKDAY($A147)=3</formula>
    </cfRule>
    <cfRule type="expression" dxfId="78775" priority="7354" stopIfTrue="1">
      <formula>WEEKDAY($A147)=4</formula>
    </cfRule>
    <cfRule type="expression" dxfId="78774" priority="7355" stopIfTrue="1">
      <formula>WEEKDAY($A147)=5</formula>
    </cfRule>
    <cfRule type="expression" dxfId="78773" priority="7356" stopIfTrue="1">
      <formula>WEEKDAY($A147)=6</formula>
    </cfRule>
    <cfRule type="expression" dxfId="78772" priority="7357" stopIfTrue="1">
      <formula>WEEKDAY($A147)=7</formula>
    </cfRule>
  </conditionalFormatting>
  <conditionalFormatting sqref="I147">
    <cfRule type="expression" dxfId="78771" priority="7344" stopIfTrue="1">
      <formula>WEEKDAY($A147)=1</formula>
    </cfRule>
    <cfRule type="expression" dxfId="78770" priority="7345" stopIfTrue="1">
      <formula>WEEKDAY($A147)=2</formula>
    </cfRule>
    <cfRule type="expression" dxfId="78769" priority="7346" stopIfTrue="1">
      <formula>WEEKDAY($A147)=3</formula>
    </cfRule>
    <cfRule type="expression" dxfId="78768" priority="7347" stopIfTrue="1">
      <formula>WEEKDAY($A147)=4</formula>
    </cfRule>
    <cfRule type="expression" dxfId="78767" priority="7348" stopIfTrue="1">
      <formula>WEEKDAY($A147)=5</formula>
    </cfRule>
    <cfRule type="expression" dxfId="78766" priority="7349" stopIfTrue="1">
      <formula>WEEKDAY($A147)=6</formula>
    </cfRule>
    <cfRule type="expression" dxfId="78765" priority="7350" stopIfTrue="1">
      <formula>WEEKDAY($A147)=7</formula>
    </cfRule>
  </conditionalFormatting>
  <conditionalFormatting sqref="I147">
    <cfRule type="expression" dxfId="78764" priority="7337" stopIfTrue="1">
      <formula>WEEKDAY($A147)=1</formula>
    </cfRule>
    <cfRule type="expression" dxfId="78763" priority="7338" stopIfTrue="1">
      <formula>WEEKDAY($A147)=2</formula>
    </cfRule>
    <cfRule type="expression" dxfId="78762" priority="7339" stopIfTrue="1">
      <formula>WEEKDAY($A147)=3</formula>
    </cfRule>
    <cfRule type="expression" dxfId="78761" priority="7340" stopIfTrue="1">
      <formula>WEEKDAY($A147)=4</formula>
    </cfRule>
    <cfRule type="expression" dxfId="78760" priority="7341" stopIfTrue="1">
      <formula>WEEKDAY($A147)=5</formula>
    </cfRule>
    <cfRule type="expression" dxfId="78759" priority="7342" stopIfTrue="1">
      <formula>WEEKDAY($A147)=6</formula>
    </cfRule>
    <cfRule type="expression" dxfId="78758" priority="7343" stopIfTrue="1">
      <formula>WEEKDAY($A147)=7</formula>
    </cfRule>
  </conditionalFormatting>
  <conditionalFormatting sqref="I147">
    <cfRule type="expression" dxfId="78757" priority="7330" stopIfTrue="1">
      <formula>WEEKDAY($A147)=1</formula>
    </cfRule>
    <cfRule type="expression" dxfId="78756" priority="7331" stopIfTrue="1">
      <formula>WEEKDAY($A147)=2</formula>
    </cfRule>
    <cfRule type="expression" dxfId="78755" priority="7332" stopIfTrue="1">
      <formula>WEEKDAY($A147)=3</formula>
    </cfRule>
    <cfRule type="expression" dxfId="78754" priority="7333" stopIfTrue="1">
      <formula>WEEKDAY($A147)=4</formula>
    </cfRule>
    <cfRule type="expression" dxfId="78753" priority="7334" stopIfTrue="1">
      <formula>WEEKDAY($A147)=5</formula>
    </cfRule>
    <cfRule type="expression" dxfId="78752" priority="7335" stopIfTrue="1">
      <formula>WEEKDAY($A147)=6</formula>
    </cfRule>
    <cfRule type="expression" dxfId="78751" priority="7336" stopIfTrue="1">
      <formula>WEEKDAY($A147)=7</formula>
    </cfRule>
  </conditionalFormatting>
  <conditionalFormatting sqref="I147">
    <cfRule type="expression" dxfId="78750" priority="7323" stopIfTrue="1">
      <formula>WEEKDAY($A147)=1</formula>
    </cfRule>
    <cfRule type="expression" dxfId="78749" priority="7324" stopIfTrue="1">
      <formula>WEEKDAY($A147)=2</formula>
    </cfRule>
    <cfRule type="expression" dxfId="78748" priority="7325" stopIfTrue="1">
      <formula>WEEKDAY($A147)=3</formula>
    </cfRule>
    <cfRule type="expression" dxfId="78747" priority="7326" stopIfTrue="1">
      <formula>WEEKDAY($A147)=4</formula>
    </cfRule>
    <cfRule type="expression" dxfId="78746" priority="7327" stopIfTrue="1">
      <formula>WEEKDAY($A147)=5</formula>
    </cfRule>
    <cfRule type="expression" dxfId="78745" priority="7328" stopIfTrue="1">
      <formula>WEEKDAY($A147)=6</formula>
    </cfRule>
    <cfRule type="expression" dxfId="78744" priority="7329" stopIfTrue="1">
      <formula>WEEKDAY($A147)=7</formula>
    </cfRule>
  </conditionalFormatting>
  <conditionalFormatting sqref="I147">
    <cfRule type="expression" dxfId="78743" priority="7316" stopIfTrue="1">
      <formula>WEEKDAY($A147)=1</formula>
    </cfRule>
    <cfRule type="expression" dxfId="78742" priority="7317" stopIfTrue="1">
      <formula>WEEKDAY($A147)=2</formula>
    </cfRule>
    <cfRule type="expression" dxfId="78741" priority="7318" stopIfTrue="1">
      <formula>WEEKDAY($A147)=3</formula>
    </cfRule>
    <cfRule type="expression" dxfId="78740" priority="7319" stopIfTrue="1">
      <formula>WEEKDAY($A147)=4</formula>
    </cfRule>
    <cfRule type="expression" dxfId="78739" priority="7320" stopIfTrue="1">
      <formula>WEEKDAY($A147)=5</formula>
    </cfRule>
    <cfRule type="expression" dxfId="78738" priority="7321" stopIfTrue="1">
      <formula>WEEKDAY($A147)=6</formula>
    </cfRule>
    <cfRule type="expression" dxfId="78737" priority="7322" stopIfTrue="1">
      <formula>WEEKDAY($A147)=7</formula>
    </cfRule>
  </conditionalFormatting>
  <conditionalFormatting sqref="I147">
    <cfRule type="expression" dxfId="78736" priority="7309" stopIfTrue="1">
      <formula>WEEKDAY($A147)=1</formula>
    </cfRule>
    <cfRule type="expression" dxfId="78735" priority="7310" stopIfTrue="1">
      <formula>WEEKDAY($A147)=2</formula>
    </cfRule>
    <cfRule type="expression" dxfId="78734" priority="7311" stopIfTrue="1">
      <formula>WEEKDAY($A147)=3</formula>
    </cfRule>
    <cfRule type="expression" dxfId="78733" priority="7312" stopIfTrue="1">
      <formula>WEEKDAY($A147)=4</formula>
    </cfRule>
    <cfRule type="expression" dxfId="78732" priority="7313" stopIfTrue="1">
      <formula>WEEKDAY($A147)=5</formula>
    </cfRule>
    <cfRule type="expression" dxfId="78731" priority="7314" stopIfTrue="1">
      <formula>WEEKDAY($A147)=6</formula>
    </cfRule>
    <cfRule type="expression" dxfId="78730" priority="7315" stopIfTrue="1">
      <formula>WEEKDAY($A147)=7</formula>
    </cfRule>
  </conditionalFormatting>
  <conditionalFormatting sqref="I147">
    <cfRule type="expression" dxfId="78729" priority="7302" stopIfTrue="1">
      <formula>WEEKDAY($A147)=1</formula>
    </cfRule>
    <cfRule type="expression" dxfId="78728" priority="7303" stopIfTrue="1">
      <formula>WEEKDAY($A147)=2</formula>
    </cfRule>
    <cfRule type="expression" dxfId="78727" priority="7304" stopIfTrue="1">
      <formula>WEEKDAY($A147)=3</formula>
    </cfRule>
    <cfRule type="expression" dxfId="78726" priority="7305" stopIfTrue="1">
      <formula>WEEKDAY($A147)=4</formula>
    </cfRule>
    <cfRule type="expression" dxfId="78725" priority="7306" stopIfTrue="1">
      <formula>WEEKDAY($A147)=5</formula>
    </cfRule>
    <cfRule type="expression" dxfId="78724" priority="7307" stopIfTrue="1">
      <formula>WEEKDAY($A147)=6</formula>
    </cfRule>
    <cfRule type="expression" dxfId="78723" priority="7308" stopIfTrue="1">
      <formula>WEEKDAY($A147)=7</formula>
    </cfRule>
  </conditionalFormatting>
  <conditionalFormatting sqref="I147">
    <cfRule type="expression" dxfId="78722" priority="7295" stopIfTrue="1">
      <formula>WEEKDAY($A147)=1</formula>
    </cfRule>
    <cfRule type="expression" dxfId="78721" priority="7296" stopIfTrue="1">
      <formula>WEEKDAY($A147)=2</formula>
    </cfRule>
    <cfRule type="expression" dxfId="78720" priority="7297" stopIfTrue="1">
      <formula>WEEKDAY($A147)=3</formula>
    </cfRule>
    <cfRule type="expression" dxfId="78719" priority="7298" stopIfTrue="1">
      <formula>WEEKDAY($A147)=4</formula>
    </cfRule>
    <cfRule type="expression" dxfId="78718" priority="7299" stopIfTrue="1">
      <formula>WEEKDAY($A147)=5</formula>
    </cfRule>
    <cfRule type="expression" dxfId="78717" priority="7300" stopIfTrue="1">
      <formula>WEEKDAY($A147)=6</formula>
    </cfRule>
    <cfRule type="expression" dxfId="78716" priority="7301" stopIfTrue="1">
      <formula>WEEKDAY($A147)=7</formula>
    </cfRule>
  </conditionalFormatting>
  <conditionalFormatting sqref="I147">
    <cfRule type="expression" dxfId="78715" priority="7288" stopIfTrue="1">
      <formula>WEEKDAY($A147)=1</formula>
    </cfRule>
    <cfRule type="expression" dxfId="78714" priority="7289" stopIfTrue="1">
      <formula>WEEKDAY($A147)=2</formula>
    </cfRule>
    <cfRule type="expression" dxfId="78713" priority="7290" stopIfTrue="1">
      <formula>WEEKDAY($A147)=3</formula>
    </cfRule>
    <cfRule type="expression" dxfId="78712" priority="7291" stopIfTrue="1">
      <formula>WEEKDAY($A147)=4</formula>
    </cfRule>
    <cfRule type="expression" dxfId="78711" priority="7292" stopIfTrue="1">
      <formula>WEEKDAY($A147)=5</formula>
    </cfRule>
    <cfRule type="expression" dxfId="78710" priority="7293" stopIfTrue="1">
      <formula>WEEKDAY($A147)=6</formula>
    </cfRule>
    <cfRule type="expression" dxfId="78709" priority="7294" stopIfTrue="1">
      <formula>WEEKDAY($A147)=7</formula>
    </cfRule>
  </conditionalFormatting>
  <conditionalFormatting sqref="I147">
    <cfRule type="expression" dxfId="78708" priority="7281" stopIfTrue="1">
      <formula>WEEKDAY($A147)=1</formula>
    </cfRule>
    <cfRule type="expression" dxfId="78707" priority="7282" stopIfTrue="1">
      <formula>WEEKDAY($A147)=2</formula>
    </cfRule>
    <cfRule type="expression" dxfId="78706" priority="7283" stopIfTrue="1">
      <formula>WEEKDAY($A147)=3</formula>
    </cfRule>
    <cfRule type="expression" dxfId="78705" priority="7284" stopIfTrue="1">
      <formula>WEEKDAY($A147)=4</formula>
    </cfRule>
    <cfRule type="expression" dxfId="78704" priority="7285" stopIfTrue="1">
      <formula>WEEKDAY($A147)=5</formula>
    </cfRule>
    <cfRule type="expression" dxfId="78703" priority="7286" stopIfTrue="1">
      <formula>WEEKDAY($A147)=6</formula>
    </cfRule>
    <cfRule type="expression" dxfId="78702" priority="7287" stopIfTrue="1">
      <formula>WEEKDAY($A147)=7</formula>
    </cfRule>
  </conditionalFormatting>
  <conditionalFormatting sqref="I147">
    <cfRule type="expression" dxfId="78701" priority="7274" stopIfTrue="1">
      <formula>WEEKDAY($A147)=1</formula>
    </cfRule>
    <cfRule type="expression" dxfId="78700" priority="7275" stopIfTrue="1">
      <formula>WEEKDAY($A147)=2</formula>
    </cfRule>
    <cfRule type="expression" dxfId="78699" priority="7276" stopIfTrue="1">
      <formula>WEEKDAY($A147)=3</formula>
    </cfRule>
    <cfRule type="expression" dxfId="78698" priority="7277" stopIfTrue="1">
      <formula>WEEKDAY($A147)=4</formula>
    </cfRule>
    <cfRule type="expression" dxfId="78697" priority="7278" stopIfTrue="1">
      <formula>WEEKDAY($A147)=5</formula>
    </cfRule>
    <cfRule type="expression" dxfId="78696" priority="7279" stopIfTrue="1">
      <formula>WEEKDAY($A147)=6</formula>
    </cfRule>
    <cfRule type="expression" dxfId="78695" priority="7280" stopIfTrue="1">
      <formula>WEEKDAY($A147)=7</formula>
    </cfRule>
  </conditionalFormatting>
  <conditionalFormatting sqref="I147">
    <cfRule type="expression" dxfId="78694" priority="7267" stopIfTrue="1">
      <formula>WEEKDAY($A147)=1</formula>
    </cfRule>
    <cfRule type="expression" dxfId="78693" priority="7268" stopIfTrue="1">
      <formula>WEEKDAY($A147)=2</formula>
    </cfRule>
    <cfRule type="expression" dxfId="78692" priority="7269" stopIfTrue="1">
      <formula>WEEKDAY($A147)=3</formula>
    </cfRule>
    <cfRule type="expression" dxfId="78691" priority="7270" stopIfTrue="1">
      <formula>WEEKDAY($A147)=4</formula>
    </cfRule>
    <cfRule type="expression" dxfId="78690" priority="7271" stopIfTrue="1">
      <formula>WEEKDAY($A147)=5</formula>
    </cfRule>
    <cfRule type="expression" dxfId="78689" priority="7272" stopIfTrue="1">
      <formula>WEEKDAY($A147)=6</formula>
    </cfRule>
    <cfRule type="expression" dxfId="78688" priority="7273" stopIfTrue="1">
      <formula>WEEKDAY($A147)=7</formula>
    </cfRule>
  </conditionalFormatting>
  <conditionalFormatting sqref="I147">
    <cfRule type="expression" dxfId="78687" priority="7260" stopIfTrue="1">
      <formula>WEEKDAY($A147)=1</formula>
    </cfRule>
    <cfRule type="expression" dxfId="78686" priority="7261" stopIfTrue="1">
      <formula>WEEKDAY($A147)=2</formula>
    </cfRule>
    <cfRule type="expression" dxfId="78685" priority="7262" stopIfTrue="1">
      <formula>WEEKDAY($A147)=3</formula>
    </cfRule>
    <cfRule type="expression" dxfId="78684" priority="7263" stopIfTrue="1">
      <formula>WEEKDAY($A147)=4</formula>
    </cfRule>
    <cfRule type="expression" dxfId="78683" priority="7264" stopIfTrue="1">
      <formula>WEEKDAY($A147)=5</formula>
    </cfRule>
    <cfRule type="expression" dxfId="78682" priority="7265" stopIfTrue="1">
      <formula>WEEKDAY($A147)=6</formula>
    </cfRule>
    <cfRule type="expression" dxfId="78681" priority="7266" stopIfTrue="1">
      <formula>WEEKDAY($A147)=7</formula>
    </cfRule>
  </conditionalFormatting>
  <conditionalFormatting sqref="I147">
    <cfRule type="expression" dxfId="78680" priority="7253" stopIfTrue="1">
      <formula>WEEKDAY($A147)=1</formula>
    </cfRule>
    <cfRule type="expression" dxfId="78679" priority="7254" stopIfTrue="1">
      <formula>WEEKDAY($A147)=2</formula>
    </cfRule>
    <cfRule type="expression" dxfId="78678" priority="7255" stopIfTrue="1">
      <formula>WEEKDAY($A147)=3</formula>
    </cfRule>
    <cfRule type="expression" dxfId="78677" priority="7256" stopIfTrue="1">
      <formula>WEEKDAY($A147)=4</formula>
    </cfRule>
    <cfRule type="expression" dxfId="78676" priority="7257" stopIfTrue="1">
      <formula>WEEKDAY($A147)=5</formula>
    </cfRule>
    <cfRule type="expression" dxfId="78675" priority="7258" stopIfTrue="1">
      <formula>WEEKDAY($A147)=6</formula>
    </cfRule>
    <cfRule type="expression" dxfId="78674" priority="7259" stopIfTrue="1">
      <formula>WEEKDAY($A147)=7</formula>
    </cfRule>
  </conditionalFormatting>
  <conditionalFormatting sqref="I147">
    <cfRule type="expression" dxfId="78673" priority="7246" stopIfTrue="1">
      <formula>WEEKDAY($A147)=1</formula>
    </cfRule>
    <cfRule type="expression" dxfId="78672" priority="7247" stopIfTrue="1">
      <formula>WEEKDAY($A147)=2</formula>
    </cfRule>
    <cfRule type="expression" dxfId="78671" priority="7248" stopIfTrue="1">
      <formula>WEEKDAY($A147)=3</formula>
    </cfRule>
    <cfRule type="expression" dxfId="78670" priority="7249" stopIfTrue="1">
      <formula>WEEKDAY($A147)=4</formula>
    </cfRule>
    <cfRule type="expression" dxfId="78669" priority="7250" stopIfTrue="1">
      <formula>WEEKDAY($A147)=5</formula>
    </cfRule>
    <cfRule type="expression" dxfId="78668" priority="7251" stopIfTrue="1">
      <formula>WEEKDAY($A147)=6</formula>
    </cfRule>
    <cfRule type="expression" dxfId="78667" priority="7252" stopIfTrue="1">
      <formula>WEEKDAY($A147)=7</formula>
    </cfRule>
  </conditionalFormatting>
  <conditionalFormatting sqref="I147">
    <cfRule type="expression" dxfId="78666" priority="7239" stopIfTrue="1">
      <formula>WEEKDAY($A147)=1</formula>
    </cfRule>
    <cfRule type="expression" dxfId="78665" priority="7240" stopIfTrue="1">
      <formula>WEEKDAY($A147)=2</formula>
    </cfRule>
    <cfRule type="expression" dxfId="78664" priority="7241" stopIfTrue="1">
      <formula>WEEKDAY($A147)=3</formula>
    </cfRule>
    <cfRule type="expression" dxfId="78663" priority="7242" stopIfTrue="1">
      <formula>WEEKDAY($A147)=4</formula>
    </cfRule>
    <cfRule type="expression" dxfId="78662" priority="7243" stopIfTrue="1">
      <formula>WEEKDAY($A147)=5</formula>
    </cfRule>
    <cfRule type="expression" dxfId="78661" priority="7244" stopIfTrue="1">
      <formula>WEEKDAY($A147)=6</formula>
    </cfRule>
    <cfRule type="expression" dxfId="78660" priority="7245" stopIfTrue="1">
      <formula>WEEKDAY($A147)=7</formula>
    </cfRule>
  </conditionalFormatting>
  <conditionalFormatting sqref="I147">
    <cfRule type="expression" dxfId="78659" priority="7232" stopIfTrue="1">
      <formula>WEEKDAY($A147)=1</formula>
    </cfRule>
    <cfRule type="expression" dxfId="78658" priority="7233" stopIfTrue="1">
      <formula>WEEKDAY($A147)=2</formula>
    </cfRule>
    <cfRule type="expression" dxfId="78657" priority="7234" stopIfTrue="1">
      <formula>WEEKDAY($A147)=3</formula>
    </cfRule>
    <cfRule type="expression" dxfId="78656" priority="7235" stopIfTrue="1">
      <formula>WEEKDAY($A147)=4</formula>
    </cfRule>
    <cfRule type="expression" dxfId="78655" priority="7236" stopIfTrue="1">
      <formula>WEEKDAY($A147)=5</formula>
    </cfRule>
    <cfRule type="expression" dxfId="78654" priority="7237" stopIfTrue="1">
      <formula>WEEKDAY($A147)=6</formula>
    </cfRule>
    <cfRule type="expression" dxfId="78653" priority="7238" stopIfTrue="1">
      <formula>WEEKDAY($A147)=7</formula>
    </cfRule>
  </conditionalFormatting>
  <conditionalFormatting sqref="I147">
    <cfRule type="expression" dxfId="78652" priority="7225" stopIfTrue="1">
      <formula>WEEKDAY($A147)=1</formula>
    </cfRule>
    <cfRule type="expression" dxfId="78651" priority="7226" stopIfTrue="1">
      <formula>WEEKDAY($A147)=2</formula>
    </cfRule>
    <cfRule type="expression" dxfId="78650" priority="7227" stopIfTrue="1">
      <formula>WEEKDAY($A147)=3</formula>
    </cfRule>
    <cfRule type="expression" dxfId="78649" priority="7228" stopIfTrue="1">
      <formula>WEEKDAY($A147)=4</formula>
    </cfRule>
    <cfRule type="expression" dxfId="78648" priority="7229" stopIfTrue="1">
      <formula>WEEKDAY($A147)=5</formula>
    </cfRule>
    <cfRule type="expression" dxfId="78647" priority="7230" stopIfTrue="1">
      <formula>WEEKDAY($A147)=6</formula>
    </cfRule>
    <cfRule type="expression" dxfId="78646" priority="7231" stopIfTrue="1">
      <formula>WEEKDAY($A147)=7</formula>
    </cfRule>
  </conditionalFormatting>
  <conditionalFormatting sqref="I147">
    <cfRule type="expression" dxfId="78645" priority="7218" stopIfTrue="1">
      <formula>WEEKDAY($A147)=1</formula>
    </cfRule>
    <cfRule type="expression" dxfId="78644" priority="7219" stopIfTrue="1">
      <formula>WEEKDAY($A147)=2</formula>
    </cfRule>
    <cfRule type="expression" dxfId="78643" priority="7220" stopIfTrue="1">
      <formula>WEEKDAY($A147)=3</formula>
    </cfRule>
    <cfRule type="expression" dxfId="78642" priority="7221" stopIfTrue="1">
      <formula>WEEKDAY($A147)=4</formula>
    </cfRule>
    <cfRule type="expression" dxfId="78641" priority="7222" stopIfTrue="1">
      <formula>WEEKDAY($A147)=5</formula>
    </cfRule>
    <cfRule type="expression" dxfId="78640" priority="7223" stopIfTrue="1">
      <formula>WEEKDAY($A147)=6</formula>
    </cfRule>
    <cfRule type="expression" dxfId="78639" priority="7224" stopIfTrue="1">
      <formula>WEEKDAY($A147)=7</formula>
    </cfRule>
  </conditionalFormatting>
  <conditionalFormatting sqref="I147">
    <cfRule type="expression" dxfId="78638" priority="7211" stopIfTrue="1">
      <formula>WEEKDAY($A147)=1</formula>
    </cfRule>
    <cfRule type="expression" dxfId="78637" priority="7212" stopIfTrue="1">
      <formula>WEEKDAY($A147)=2</formula>
    </cfRule>
    <cfRule type="expression" dxfId="78636" priority="7213" stopIfTrue="1">
      <formula>WEEKDAY($A147)=3</formula>
    </cfRule>
    <cfRule type="expression" dxfId="78635" priority="7214" stopIfTrue="1">
      <formula>WEEKDAY($A147)=4</formula>
    </cfRule>
    <cfRule type="expression" dxfId="78634" priority="7215" stopIfTrue="1">
      <formula>WEEKDAY($A147)=5</formula>
    </cfRule>
    <cfRule type="expression" dxfId="78633" priority="7216" stopIfTrue="1">
      <formula>WEEKDAY($A147)=6</formula>
    </cfRule>
    <cfRule type="expression" dxfId="78632" priority="7217" stopIfTrue="1">
      <formula>WEEKDAY($A147)=7</formula>
    </cfRule>
  </conditionalFormatting>
  <conditionalFormatting sqref="I147">
    <cfRule type="expression" dxfId="78631" priority="7204" stopIfTrue="1">
      <formula>WEEKDAY($A147)=1</formula>
    </cfRule>
    <cfRule type="expression" dxfId="78630" priority="7205" stopIfTrue="1">
      <formula>WEEKDAY($A147)=2</formula>
    </cfRule>
    <cfRule type="expression" dxfId="78629" priority="7206" stopIfTrue="1">
      <formula>WEEKDAY($A147)=3</formula>
    </cfRule>
    <cfRule type="expression" dxfId="78628" priority="7207" stopIfTrue="1">
      <formula>WEEKDAY($A147)=4</formula>
    </cfRule>
    <cfRule type="expression" dxfId="78627" priority="7208" stopIfTrue="1">
      <formula>WEEKDAY($A147)=5</formula>
    </cfRule>
    <cfRule type="expression" dxfId="78626" priority="7209" stopIfTrue="1">
      <formula>WEEKDAY($A147)=6</formula>
    </cfRule>
    <cfRule type="expression" dxfId="78625" priority="7210" stopIfTrue="1">
      <formula>WEEKDAY($A147)=7</formula>
    </cfRule>
  </conditionalFormatting>
  <conditionalFormatting sqref="I147">
    <cfRule type="expression" dxfId="78624" priority="7197" stopIfTrue="1">
      <formula>WEEKDAY($A147)=1</formula>
    </cfRule>
    <cfRule type="expression" dxfId="78623" priority="7198" stopIfTrue="1">
      <formula>WEEKDAY($A147)=2</formula>
    </cfRule>
    <cfRule type="expression" dxfId="78622" priority="7199" stopIfTrue="1">
      <formula>WEEKDAY($A147)=3</formula>
    </cfRule>
    <cfRule type="expression" dxfId="78621" priority="7200" stopIfTrue="1">
      <formula>WEEKDAY($A147)=4</formula>
    </cfRule>
    <cfRule type="expression" dxfId="78620" priority="7201" stopIfTrue="1">
      <formula>WEEKDAY($A147)=5</formula>
    </cfRule>
    <cfRule type="expression" dxfId="78619" priority="7202" stopIfTrue="1">
      <formula>WEEKDAY($A147)=6</formula>
    </cfRule>
    <cfRule type="expression" dxfId="78618" priority="7203" stopIfTrue="1">
      <formula>WEEKDAY($A147)=7</formula>
    </cfRule>
  </conditionalFormatting>
  <conditionalFormatting sqref="I147">
    <cfRule type="expression" dxfId="78617" priority="7190" stopIfTrue="1">
      <formula>WEEKDAY($A147)=1</formula>
    </cfRule>
    <cfRule type="expression" dxfId="78616" priority="7191" stopIfTrue="1">
      <formula>WEEKDAY($A147)=2</formula>
    </cfRule>
    <cfRule type="expression" dxfId="78615" priority="7192" stopIfTrue="1">
      <formula>WEEKDAY($A147)=3</formula>
    </cfRule>
    <cfRule type="expression" dxfId="78614" priority="7193" stopIfTrue="1">
      <formula>WEEKDAY($A147)=4</formula>
    </cfRule>
    <cfRule type="expression" dxfId="78613" priority="7194" stopIfTrue="1">
      <formula>WEEKDAY($A147)=5</formula>
    </cfRule>
    <cfRule type="expression" dxfId="78612" priority="7195" stopIfTrue="1">
      <formula>WEEKDAY($A147)=6</formula>
    </cfRule>
    <cfRule type="expression" dxfId="78611" priority="7196" stopIfTrue="1">
      <formula>WEEKDAY($A147)=7</formula>
    </cfRule>
  </conditionalFormatting>
  <conditionalFormatting sqref="I147">
    <cfRule type="expression" dxfId="78610" priority="7183" stopIfTrue="1">
      <formula>WEEKDAY($A147)=1</formula>
    </cfRule>
    <cfRule type="expression" dxfId="78609" priority="7184" stopIfTrue="1">
      <formula>WEEKDAY($A147)=2</formula>
    </cfRule>
    <cfRule type="expression" dxfId="78608" priority="7185" stopIfTrue="1">
      <formula>WEEKDAY($A147)=3</formula>
    </cfRule>
    <cfRule type="expression" dxfId="78607" priority="7186" stopIfTrue="1">
      <formula>WEEKDAY($A147)=4</formula>
    </cfRule>
    <cfRule type="expression" dxfId="78606" priority="7187" stopIfTrue="1">
      <formula>WEEKDAY($A147)=5</formula>
    </cfRule>
    <cfRule type="expression" dxfId="78605" priority="7188" stopIfTrue="1">
      <formula>WEEKDAY($A147)=6</formula>
    </cfRule>
    <cfRule type="expression" dxfId="78604" priority="7189" stopIfTrue="1">
      <formula>WEEKDAY($A147)=7</formula>
    </cfRule>
  </conditionalFormatting>
  <conditionalFormatting sqref="I147">
    <cfRule type="expression" dxfId="78603" priority="7176" stopIfTrue="1">
      <formula>WEEKDAY($A147)=1</formula>
    </cfRule>
    <cfRule type="expression" dxfId="78602" priority="7177" stopIfTrue="1">
      <formula>WEEKDAY($A147)=2</formula>
    </cfRule>
    <cfRule type="expression" dxfId="78601" priority="7178" stopIfTrue="1">
      <formula>WEEKDAY($A147)=3</formula>
    </cfRule>
    <cfRule type="expression" dxfId="78600" priority="7179" stopIfTrue="1">
      <formula>WEEKDAY($A147)=4</formula>
    </cfRule>
    <cfRule type="expression" dxfId="78599" priority="7180" stopIfTrue="1">
      <formula>WEEKDAY($A147)=5</formula>
    </cfRule>
    <cfRule type="expression" dxfId="78598" priority="7181" stopIfTrue="1">
      <formula>WEEKDAY($A147)=6</formula>
    </cfRule>
    <cfRule type="expression" dxfId="78597" priority="7182" stopIfTrue="1">
      <formula>WEEKDAY($A147)=7</formula>
    </cfRule>
  </conditionalFormatting>
  <conditionalFormatting sqref="I147">
    <cfRule type="expression" dxfId="78596" priority="7169" stopIfTrue="1">
      <formula>WEEKDAY($A147)=1</formula>
    </cfRule>
    <cfRule type="expression" dxfId="78595" priority="7170" stopIfTrue="1">
      <formula>WEEKDAY($A147)=2</formula>
    </cfRule>
    <cfRule type="expression" dxfId="78594" priority="7171" stopIfTrue="1">
      <formula>WEEKDAY($A147)=3</formula>
    </cfRule>
    <cfRule type="expression" dxfId="78593" priority="7172" stopIfTrue="1">
      <formula>WEEKDAY($A147)=4</formula>
    </cfRule>
    <cfRule type="expression" dxfId="78592" priority="7173" stopIfTrue="1">
      <formula>WEEKDAY($A147)=5</formula>
    </cfRule>
    <cfRule type="expression" dxfId="78591" priority="7174" stopIfTrue="1">
      <formula>WEEKDAY($A147)=6</formula>
    </cfRule>
    <cfRule type="expression" dxfId="78590" priority="7175" stopIfTrue="1">
      <formula>WEEKDAY($A147)=7</formula>
    </cfRule>
  </conditionalFormatting>
  <conditionalFormatting sqref="I147">
    <cfRule type="expression" dxfId="78589" priority="7162" stopIfTrue="1">
      <formula>WEEKDAY($A147)=1</formula>
    </cfRule>
    <cfRule type="expression" dxfId="78588" priority="7163" stopIfTrue="1">
      <formula>WEEKDAY($A147)=2</formula>
    </cfRule>
    <cfRule type="expression" dxfId="78587" priority="7164" stopIfTrue="1">
      <formula>WEEKDAY($A147)=3</formula>
    </cfRule>
    <cfRule type="expression" dxfId="78586" priority="7165" stopIfTrue="1">
      <formula>WEEKDAY($A147)=4</formula>
    </cfRule>
    <cfRule type="expression" dxfId="78585" priority="7166" stopIfTrue="1">
      <formula>WEEKDAY($A147)=5</formula>
    </cfRule>
    <cfRule type="expression" dxfId="78584" priority="7167" stopIfTrue="1">
      <formula>WEEKDAY($A147)=6</formula>
    </cfRule>
    <cfRule type="expression" dxfId="78583" priority="7168" stopIfTrue="1">
      <formula>WEEKDAY($A147)=7</formula>
    </cfRule>
  </conditionalFormatting>
  <conditionalFormatting sqref="I147">
    <cfRule type="expression" dxfId="78582" priority="7155" stopIfTrue="1">
      <formula>WEEKDAY($A147)=1</formula>
    </cfRule>
    <cfRule type="expression" dxfId="78581" priority="7156" stopIfTrue="1">
      <formula>WEEKDAY($A147)=2</formula>
    </cfRule>
    <cfRule type="expression" dxfId="78580" priority="7157" stopIfTrue="1">
      <formula>WEEKDAY($A147)=3</formula>
    </cfRule>
    <cfRule type="expression" dxfId="78579" priority="7158" stopIfTrue="1">
      <formula>WEEKDAY($A147)=4</formula>
    </cfRule>
    <cfRule type="expression" dxfId="78578" priority="7159" stopIfTrue="1">
      <formula>WEEKDAY($A147)=5</formula>
    </cfRule>
    <cfRule type="expression" dxfId="78577" priority="7160" stopIfTrue="1">
      <formula>WEEKDAY($A147)=6</formula>
    </cfRule>
    <cfRule type="expression" dxfId="78576" priority="7161" stopIfTrue="1">
      <formula>WEEKDAY($A147)=7</formula>
    </cfRule>
  </conditionalFormatting>
  <conditionalFormatting sqref="I147">
    <cfRule type="expression" dxfId="78575" priority="7148" stopIfTrue="1">
      <formula>WEEKDAY($A147)=1</formula>
    </cfRule>
    <cfRule type="expression" dxfId="78574" priority="7149" stopIfTrue="1">
      <formula>WEEKDAY($A147)=2</formula>
    </cfRule>
    <cfRule type="expression" dxfId="78573" priority="7150" stopIfTrue="1">
      <formula>WEEKDAY($A147)=3</formula>
    </cfRule>
    <cfRule type="expression" dxfId="78572" priority="7151" stopIfTrue="1">
      <formula>WEEKDAY($A147)=4</formula>
    </cfRule>
    <cfRule type="expression" dxfId="78571" priority="7152" stopIfTrue="1">
      <formula>WEEKDAY($A147)=5</formula>
    </cfRule>
    <cfRule type="expression" dxfId="78570" priority="7153" stopIfTrue="1">
      <formula>WEEKDAY($A147)=6</formula>
    </cfRule>
    <cfRule type="expression" dxfId="78569" priority="7154" stopIfTrue="1">
      <formula>WEEKDAY($A147)=7</formula>
    </cfRule>
  </conditionalFormatting>
  <conditionalFormatting sqref="I147">
    <cfRule type="expression" dxfId="78568" priority="7141" stopIfTrue="1">
      <formula>WEEKDAY($A147)=1</formula>
    </cfRule>
    <cfRule type="expression" dxfId="78567" priority="7142" stopIfTrue="1">
      <formula>WEEKDAY($A147)=2</formula>
    </cfRule>
    <cfRule type="expression" dxfId="78566" priority="7143" stopIfTrue="1">
      <formula>WEEKDAY($A147)=3</formula>
    </cfRule>
    <cfRule type="expression" dxfId="78565" priority="7144" stopIfTrue="1">
      <formula>WEEKDAY($A147)=4</formula>
    </cfRule>
    <cfRule type="expression" dxfId="78564" priority="7145" stopIfTrue="1">
      <formula>WEEKDAY($A147)=5</formula>
    </cfRule>
    <cfRule type="expression" dxfId="78563" priority="7146" stopIfTrue="1">
      <formula>WEEKDAY($A147)=6</formula>
    </cfRule>
    <cfRule type="expression" dxfId="78562" priority="7147" stopIfTrue="1">
      <formula>WEEKDAY($A147)=7</formula>
    </cfRule>
  </conditionalFormatting>
  <conditionalFormatting sqref="I147">
    <cfRule type="expression" dxfId="78561" priority="7134" stopIfTrue="1">
      <formula>WEEKDAY($A147)=1</formula>
    </cfRule>
    <cfRule type="expression" dxfId="78560" priority="7135" stopIfTrue="1">
      <formula>WEEKDAY($A147)=2</formula>
    </cfRule>
    <cfRule type="expression" dxfId="78559" priority="7136" stopIfTrue="1">
      <formula>WEEKDAY($A147)=3</formula>
    </cfRule>
    <cfRule type="expression" dxfId="78558" priority="7137" stopIfTrue="1">
      <formula>WEEKDAY($A147)=4</formula>
    </cfRule>
    <cfRule type="expression" dxfId="78557" priority="7138" stopIfTrue="1">
      <formula>WEEKDAY($A147)=5</formula>
    </cfRule>
    <cfRule type="expression" dxfId="78556" priority="7139" stopIfTrue="1">
      <formula>WEEKDAY($A147)=6</formula>
    </cfRule>
    <cfRule type="expression" dxfId="78555" priority="7140" stopIfTrue="1">
      <formula>WEEKDAY($A147)=7</formula>
    </cfRule>
  </conditionalFormatting>
  <conditionalFormatting sqref="I147">
    <cfRule type="expression" dxfId="78554" priority="7127" stopIfTrue="1">
      <formula>WEEKDAY($A147)=1</formula>
    </cfRule>
    <cfRule type="expression" dxfId="78553" priority="7128" stopIfTrue="1">
      <formula>WEEKDAY($A147)=2</formula>
    </cfRule>
    <cfRule type="expression" dxfId="78552" priority="7129" stopIfTrue="1">
      <formula>WEEKDAY($A147)=3</formula>
    </cfRule>
    <cfRule type="expression" dxfId="78551" priority="7130" stopIfTrue="1">
      <formula>WEEKDAY($A147)=4</formula>
    </cfRule>
    <cfRule type="expression" dxfId="78550" priority="7131" stopIfTrue="1">
      <formula>WEEKDAY($A147)=5</formula>
    </cfRule>
    <cfRule type="expression" dxfId="78549" priority="7132" stopIfTrue="1">
      <formula>WEEKDAY($A147)=6</formula>
    </cfRule>
    <cfRule type="expression" dxfId="78548" priority="7133" stopIfTrue="1">
      <formula>WEEKDAY($A147)=7</formula>
    </cfRule>
  </conditionalFormatting>
  <conditionalFormatting sqref="A147">
    <cfRule type="expression" dxfId="78547" priority="7120" stopIfTrue="1">
      <formula>WEEKDAY($A147)=1</formula>
    </cfRule>
    <cfRule type="expression" dxfId="78546" priority="7121" stopIfTrue="1">
      <formula>WEEKDAY($A147)=2</formula>
    </cfRule>
    <cfRule type="expression" dxfId="78545" priority="7122" stopIfTrue="1">
      <formula>WEEKDAY($A147)=3</formula>
    </cfRule>
    <cfRule type="expression" dxfId="78544" priority="7123" stopIfTrue="1">
      <formula>WEEKDAY($A147)=4</formula>
    </cfRule>
    <cfRule type="expression" dxfId="78543" priority="7124" stopIfTrue="1">
      <formula>WEEKDAY($A147)=5</formula>
    </cfRule>
    <cfRule type="expression" dxfId="78542" priority="7125" stopIfTrue="1">
      <formula>WEEKDAY($A147)=6</formula>
    </cfRule>
    <cfRule type="expression" dxfId="78541" priority="7126" stopIfTrue="1">
      <formula>WEEKDAY($A147)=7</formula>
    </cfRule>
  </conditionalFormatting>
  <conditionalFormatting sqref="I147">
    <cfRule type="expression" dxfId="78540" priority="7113" stopIfTrue="1">
      <formula>WEEKDAY($A147)=1</formula>
    </cfRule>
    <cfRule type="expression" dxfId="78539" priority="7114" stopIfTrue="1">
      <formula>WEEKDAY($A147)=2</formula>
    </cfRule>
    <cfRule type="expression" dxfId="78538" priority="7115" stopIfTrue="1">
      <formula>WEEKDAY($A147)=3</formula>
    </cfRule>
    <cfRule type="expression" dxfId="78537" priority="7116" stopIfTrue="1">
      <formula>WEEKDAY($A147)=4</formula>
    </cfRule>
    <cfRule type="expression" dxfId="78536" priority="7117" stopIfTrue="1">
      <formula>WEEKDAY($A147)=5</formula>
    </cfRule>
    <cfRule type="expression" dxfId="78535" priority="7118" stopIfTrue="1">
      <formula>WEEKDAY($A147)=6</formula>
    </cfRule>
    <cfRule type="expression" dxfId="78534" priority="7119" stopIfTrue="1">
      <formula>WEEKDAY($A147)=7</formula>
    </cfRule>
  </conditionalFormatting>
  <conditionalFormatting sqref="I147">
    <cfRule type="expression" dxfId="78533" priority="7106" stopIfTrue="1">
      <formula>WEEKDAY($A147)=1</formula>
    </cfRule>
    <cfRule type="expression" dxfId="78532" priority="7107" stopIfTrue="1">
      <formula>WEEKDAY($A147)=2</formula>
    </cfRule>
    <cfRule type="expression" dxfId="78531" priority="7108" stopIfTrue="1">
      <formula>WEEKDAY($A147)=3</formula>
    </cfRule>
    <cfRule type="expression" dxfId="78530" priority="7109" stopIfTrue="1">
      <formula>WEEKDAY($A147)=4</formula>
    </cfRule>
    <cfRule type="expression" dxfId="78529" priority="7110" stopIfTrue="1">
      <formula>WEEKDAY($A147)=5</formula>
    </cfRule>
    <cfRule type="expression" dxfId="78528" priority="7111" stopIfTrue="1">
      <formula>WEEKDAY($A147)=6</formula>
    </cfRule>
    <cfRule type="expression" dxfId="78527" priority="7112" stopIfTrue="1">
      <formula>WEEKDAY($A147)=7</formula>
    </cfRule>
  </conditionalFormatting>
  <conditionalFormatting sqref="I147">
    <cfRule type="expression" dxfId="78526" priority="7099" stopIfTrue="1">
      <formula>WEEKDAY($A147)=1</formula>
    </cfRule>
    <cfRule type="expression" dxfId="78525" priority="7100" stopIfTrue="1">
      <formula>WEEKDAY($A147)=2</formula>
    </cfRule>
    <cfRule type="expression" dxfId="78524" priority="7101" stopIfTrue="1">
      <formula>WEEKDAY($A147)=3</formula>
    </cfRule>
    <cfRule type="expression" dxfId="78523" priority="7102" stopIfTrue="1">
      <formula>WEEKDAY($A147)=4</formula>
    </cfRule>
    <cfRule type="expression" dxfId="78522" priority="7103" stopIfTrue="1">
      <formula>WEEKDAY($A147)=5</formula>
    </cfRule>
    <cfRule type="expression" dxfId="78521" priority="7104" stopIfTrue="1">
      <formula>WEEKDAY($A147)=6</formula>
    </cfRule>
    <cfRule type="expression" dxfId="78520" priority="7105" stopIfTrue="1">
      <formula>WEEKDAY($A147)=7</formula>
    </cfRule>
  </conditionalFormatting>
  <conditionalFormatting sqref="A147">
    <cfRule type="expression" dxfId="78519" priority="7092" stopIfTrue="1">
      <formula>WEEKDAY($A147)=1</formula>
    </cfRule>
    <cfRule type="expression" dxfId="78518" priority="7093" stopIfTrue="1">
      <formula>WEEKDAY($A147)=2</formula>
    </cfRule>
    <cfRule type="expression" dxfId="78517" priority="7094" stopIfTrue="1">
      <formula>WEEKDAY($A147)=3</formula>
    </cfRule>
    <cfRule type="expression" dxfId="78516" priority="7095" stopIfTrue="1">
      <formula>WEEKDAY($A147)=4</formula>
    </cfRule>
    <cfRule type="expression" dxfId="78515" priority="7096" stopIfTrue="1">
      <formula>WEEKDAY($A147)=5</formula>
    </cfRule>
    <cfRule type="expression" dxfId="78514" priority="7097" stopIfTrue="1">
      <formula>WEEKDAY($A147)=6</formula>
    </cfRule>
    <cfRule type="expression" dxfId="78513" priority="7098" stopIfTrue="1">
      <formula>WEEKDAY($A147)=7</formula>
    </cfRule>
  </conditionalFormatting>
  <conditionalFormatting sqref="I147">
    <cfRule type="expression" dxfId="78512" priority="7085" stopIfTrue="1">
      <formula>WEEKDAY($A147)=1</formula>
    </cfRule>
    <cfRule type="expression" dxfId="78511" priority="7086" stopIfTrue="1">
      <formula>WEEKDAY($A147)=2</formula>
    </cfRule>
    <cfRule type="expression" dxfId="78510" priority="7087" stopIfTrue="1">
      <formula>WEEKDAY($A147)=3</formula>
    </cfRule>
    <cfRule type="expression" dxfId="78509" priority="7088" stopIfTrue="1">
      <formula>WEEKDAY($A147)=4</formula>
    </cfRule>
    <cfRule type="expression" dxfId="78508" priority="7089" stopIfTrue="1">
      <formula>WEEKDAY($A147)=5</formula>
    </cfRule>
    <cfRule type="expression" dxfId="78507" priority="7090" stopIfTrue="1">
      <formula>WEEKDAY($A147)=6</formula>
    </cfRule>
    <cfRule type="expression" dxfId="78506" priority="7091" stopIfTrue="1">
      <formula>WEEKDAY($A147)=7</formula>
    </cfRule>
  </conditionalFormatting>
  <conditionalFormatting sqref="I147">
    <cfRule type="expression" dxfId="78505" priority="7078" stopIfTrue="1">
      <formula>WEEKDAY($A147)=1</formula>
    </cfRule>
    <cfRule type="expression" dxfId="78504" priority="7079" stopIfTrue="1">
      <formula>WEEKDAY($A147)=2</formula>
    </cfRule>
    <cfRule type="expression" dxfId="78503" priority="7080" stopIfTrue="1">
      <formula>WEEKDAY($A147)=3</formula>
    </cfRule>
    <cfRule type="expression" dxfId="78502" priority="7081" stopIfTrue="1">
      <formula>WEEKDAY($A147)=4</formula>
    </cfRule>
    <cfRule type="expression" dxfId="78501" priority="7082" stopIfTrue="1">
      <formula>WEEKDAY($A147)=5</formula>
    </cfRule>
    <cfRule type="expression" dxfId="78500" priority="7083" stopIfTrue="1">
      <formula>WEEKDAY($A147)=6</formula>
    </cfRule>
    <cfRule type="expression" dxfId="78499" priority="7084" stopIfTrue="1">
      <formula>WEEKDAY($A147)=7</formula>
    </cfRule>
  </conditionalFormatting>
  <conditionalFormatting sqref="I147">
    <cfRule type="expression" dxfId="78498" priority="7071" stopIfTrue="1">
      <formula>WEEKDAY($A147)=1</formula>
    </cfRule>
    <cfRule type="expression" dxfId="78497" priority="7072" stopIfTrue="1">
      <formula>WEEKDAY($A147)=2</formula>
    </cfRule>
    <cfRule type="expression" dxfId="78496" priority="7073" stopIfTrue="1">
      <formula>WEEKDAY($A147)=3</formula>
    </cfRule>
    <cfRule type="expression" dxfId="78495" priority="7074" stopIfTrue="1">
      <formula>WEEKDAY($A147)=4</formula>
    </cfRule>
    <cfRule type="expression" dxfId="78494" priority="7075" stopIfTrue="1">
      <formula>WEEKDAY($A147)=5</formula>
    </cfRule>
    <cfRule type="expression" dxfId="78493" priority="7076" stopIfTrue="1">
      <formula>WEEKDAY($A147)=6</formula>
    </cfRule>
    <cfRule type="expression" dxfId="78492" priority="7077" stopIfTrue="1">
      <formula>WEEKDAY($A147)=7</formula>
    </cfRule>
  </conditionalFormatting>
  <conditionalFormatting sqref="I147">
    <cfRule type="expression" dxfId="78491" priority="7064" stopIfTrue="1">
      <formula>WEEKDAY($A147)=1</formula>
    </cfRule>
    <cfRule type="expression" dxfId="78490" priority="7065" stopIfTrue="1">
      <formula>WEEKDAY($A147)=2</formula>
    </cfRule>
    <cfRule type="expression" dxfId="78489" priority="7066" stopIfTrue="1">
      <formula>WEEKDAY($A147)=3</formula>
    </cfRule>
    <cfRule type="expression" dxfId="78488" priority="7067" stopIfTrue="1">
      <formula>WEEKDAY($A147)=4</formula>
    </cfRule>
    <cfRule type="expression" dxfId="78487" priority="7068" stopIfTrue="1">
      <formula>WEEKDAY($A147)=5</formula>
    </cfRule>
    <cfRule type="expression" dxfId="78486" priority="7069" stopIfTrue="1">
      <formula>WEEKDAY($A147)=6</formula>
    </cfRule>
    <cfRule type="expression" dxfId="78485" priority="7070" stopIfTrue="1">
      <formula>WEEKDAY($A147)=7</formula>
    </cfRule>
  </conditionalFormatting>
  <conditionalFormatting sqref="I147">
    <cfRule type="expression" dxfId="78484" priority="7057" stopIfTrue="1">
      <formula>WEEKDAY($A147)=1</formula>
    </cfRule>
    <cfRule type="expression" dxfId="78483" priority="7058" stopIfTrue="1">
      <formula>WEEKDAY($A147)=2</formula>
    </cfRule>
    <cfRule type="expression" dxfId="78482" priority="7059" stopIfTrue="1">
      <formula>WEEKDAY($A147)=3</formula>
    </cfRule>
    <cfRule type="expression" dxfId="78481" priority="7060" stopIfTrue="1">
      <formula>WEEKDAY($A147)=4</formula>
    </cfRule>
    <cfRule type="expression" dxfId="78480" priority="7061" stopIfTrue="1">
      <formula>WEEKDAY($A147)=5</formula>
    </cfRule>
    <cfRule type="expression" dxfId="78479" priority="7062" stopIfTrue="1">
      <formula>WEEKDAY($A147)=6</formula>
    </cfRule>
    <cfRule type="expression" dxfId="78478" priority="7063" stopIfTrue="1">
      <formula>WEEKDAY($A147)=7</formula>
    </cfRule>
  </conditionalFormatting>
  <conditionalFormatting sqref="I147">
    <cfRule type="expression" dxfId="78477" priority="7050" stopIfTrue="1">
      <formula>WEEKDAY($A147)=1</formula>
    </cfRule>
    <cfRule type="expression" dxfId="78476" priority="7051" stopIfTrue="1">
      <formula>WEEKDAY($A147)=2</formula>
    </cfRule>
    <cfRule type="expression" dxfId="78475" priority="7052" stopIfTrue="1">
      <formula>WEEKDAY($A147)=3</formula>
    </cfRule>
    <cfRule type="expression" dxfId="78474" priority="7053" stopIfTrue="1">
      <formula>WEEKDAY($A147)=4</formula>
    </cfRule>
    <cfRule type="expression" dxfId="78473" priority="7054" stopIfTrue="1">
      <formula>WEEKDAY($A147)=5</formula>
    </cfRule>
    <cfRule type="expression" dxfId="78472" priority="7055" stopIfTrue="1">
      <formula>WEEKDAY($A147)=6</formula>
    </cfRule>
    <cfRule type="expression" dxfId="78471" priority="7056" stopIfTrue="1">
      <formula>WEEKDAY($A147)=7</formula>
    </cfRule>
  </conditionalFormatting>
  <conditionalFormatting sqref="I147">
    <cfRule type="expression" dxfId="78470" priority="7043" stopIfTrue="1">
      <formula>WEEKDAY($A147)=1</formula>
    </cfRule>
    <cfRule type="expression" dxfId="78469" priority="7044" stopIfTrue="1">
      <formula>WEEKDAY($A147)=2</formula>
    </cfRule>
    <cfRule type="expression" dxfId="78468" priority="7045" stopIfTrue="1">
      <formula>WEEKDAY($A147)=3</formula>
    </cfRule>
    <cfRule type="expression" dxfId="78467" priority="7046" stopIfTrue="1">
      <formula>WEEKDAY($A147)=4</formula>
    </cfRule>
    <cfRule type="expression" dxfId="78466" priority="7047" stopIfTrue="1">
      <formula>WEEKDAY($A147)=5</formula>
    </cfRule>
    <cfRule type="expression" dxfId="78465" priority="7048" stopIfTrue="1">
      <formula>WEEKDAY($A147)=6</formula>
    </cfRule>
    <cfRule type="expression" dxfId="78464" priority="7049" stopIfTrue="1">
      <formula>WEEKDAY($A147)=7</formula>
    </cfRule>
  </conditionalFormatting>
  <conditionalFormatting sqref="I147">
    <cfRule type="expression" dxfId="78463" priority="7036" stopIfTrue="1">
      <formula>WEEKDAY($A147)=1</formula>
    </cfRule>
    <cfRule type="expression" dxfId="78462" priority="7037" stopIfTrue="1">
      <formula>WEEKDAY($A147)=2</formula>
    </cfRule>
    <cfRule type="expression" dxfId="78461" priority="7038" stopIfTrue="1">
      <formula>WEEKDAY($A147)=3</formula>
    </cfRule>
    <cfRule type="expression" dxfId="78460" priority="7039" stopIfTrue="1">
      <formula>WEEKDAY($A147)=4</formula>
    </cfRule>
    <cfRule type="expression" dxfId="78459" priority="7040" stopIfTrue="1">
      <formula>WEEKDAY($A147)=5</formula>
    </cfRule>
    <cfRule type="expression" dxfId="78458" priority="7041" stopIfTrue="1">
      <formula>WEEKDAY($A147)=6</formula>
    </cfRule>
    <cfRule type="expression" dxfId="78457" priority="7042" stopIfTrue="1">
      <formula>WEEKDAY($A147)=7</formula>
    </cfRule>
  </conditionalFormatting>
  <conditionalFormatting sqref="I147">
    <cfRule type="expression" dxfId="78456" priority="7029" stopIfTrue="1">
      <formula>WEEKDAY($A147)=1</formula>
    </cfRule>
    <cfRule type="expression" dxfId="78455" priority="7030" stopIfTrue="1">
      <formula>WEEKDAY($A147)=2</formula>
    </cfRule>
    <cfRule type="expression" dxfId="78454" priority="7031" stopIfTrue="1">
      <formula>WEEKDAY($A147)=3</formula>
    </cfRule>
    <cfRule type="expression" dxfId="78453" priority="7032" stopIfTrue="1">
      <formula>WEEKDAY($A147)=4</formula>
    </cfRule>
    <cfRule type="expression" dxfId="78452" priority="7033" stopIfTrue="1">
      <formula>WEEKDAY($A147)=5</formula>
    </cfRule>
    <cfRule type="expression" dxfId="78451" priority="7034" stopIfTrue="1">
      <formula>WEEKDAY($A147)=6</formula>
    </cfRule>
    <cfRule type="expression" dxfId="78450" priority="7035" stopIfTrue="1">
      <formula>WEEKDAY($A147)=7</formula>
    </cfRule>
  </conditionalFormatting>
  <conditionalFormatting sqref="I147">
    <cfRule type="expression" dxfId="78449" priority="7022" stopIfTrue="1">
      <formula>WEEKDAY($A147)=1</formula>
    </cfRule>
    <cfRule type="expression" dxfId="78448" priority="7023" stopIfTrue="1">
      <formula>WEEKDAY($A147)=2</formula>
    </cfRule>
    <cfRule type="expression" dxfId="78447" priority="7024" stopIfTrue="1">
      <formula>WEEKDAY($A147)=3</formula>
    </cfRule>
    <cfRule type="expression" dxfId="78446" priority="7025" stopIfTrue="1">
      <formula>WEEKDAY($A147)=4</formula>
    </cfRule>
    <cfRule type="expression" dxfId="78445" priority="7026" stopIfTrue="1">
      <formula>WEEKDAY($A147)=5</formula>
    </cfRule>
    <cfRule type="expression" dxfId="78444" priority="7027" stopIfTrue="1">
      <formula>WEEKDAY($A147)=6</formula>
    </cfRule>
    <cfRule type="expression" dxfId="78443" priority="7028" stopIfTrue="1">
      <formula>WEEKDAY($A147)=7</formula>
    </cfRule>
  </conditionalFormatting>
  <conditionalFormatting sqref="I147">
    <cfRule type="expression" dxfId="78442" priority="7015" stopIfTrue="1">
      <formula>WEEKDAY($A147)=1</formula>
    </cfRule>
    <cfRule type="expression" dxfId="78441" priority="7016" stopIfTrue="1">
      <formula>WEEKDAY($A147)=2</formula>
    </cfRule>
    <cfRule type="expression" dxfId="78440" priority="7017" stopIfTrue="1">
      <formula>WEEKDAY($A147)=3</formula>
    </cfRule>
    <cfRule type="expression" dxfId="78439" priority="7018" stopIfTrue="1">
      <formula>WEEKDAY($A147)=4</formula>
    </cfRule>
    <cfRule type="expression" dxfId="78438" priority="7019" stopIfTrue="1">
      <formula>WEEKDAY($A147)=5</formula>
    </cfRule>
    <cfRule type="expression" dxfId="78437" priority="7020" stopIfTrue="1">
      <formula>WEEKDAY($A147)=6</formula>
    </cfRule>
    <cfRule type="expression" dxfId="78436" priority="7021" stopIfTrue="1">
      <formula>WEEKDAY($A147)=7</formula>
    </cfRule>
  </conditionalFormatting>
  <conditionalFormatting sqref="I147">
    <cfRule type="expression" dxfId="78435" priority="7008" stopIfTrue="1">
      <formula>WEEKDAY($A147)=1</formula>
    </cfRule>
    <cfRule type="expression" dxfId="78434" priority="7009" stopIfTrue="1">
      <formula>WEEKDAY($A147)=2</formula>
    </cfRule>
    <cfRule type="expression" dxfId="78433" priority="7010" stopIfTrue="1">
      <formula>WEEKDAY($A147)=3</formula>
    </cfRule>
    <cfRule type="expression" dxfId="78432" priority="7011" stopIfTrue="1">
      <formula>WEEKDAY($A147)=4</formula>
    </cfRule>
    <cfRule type="expression" dxfId="78431" priority="7012" stopIfTrue="1">
      <formula>WEEKDAY($A147)=5</formula>
    </cfRule>
    <cfRule type="expression" dxfId="78430" priority="7013" stopIfTrue="1">
      <formula>WEEKDAY($A147)=6</formula>
    </cfRule>
    <cfRule type="expression" dxfId="78429" priority="7014" stopIfTrue="1">
      <formula>WEEKDAY($A147)=7</formula>
    </cfRule>
  </conditionalFormatting>
  <conditionalFormatting sqref="I147">
    <cfRule type="expression" dxfId="78428" priority="7001" stopIfTrue="1">
      <formula>WEEKDAY($A147)=1</formula>
    </cfRule>
    <cfRule type="expression" dxfId="78427" priority="7002" stopIfTrue="1">
      <formula>WEEKDAY($A147)=2</formula>
    </cfRule>
    <cfRule type="expression" dxfId="78426" priority="7003" stopIfTrue="1">
      <formula>WEEKDAY($A147)=3</formula>
    </cfRule>
    <cfRule type="expression" dxfId="78425" priority="7004" stopIfTrue="1">
      <formula>WEEKDAY($A147)=4</formula>
    </cfRule>
    <cfRule type="expression" dxfId="78424" priority="7005" stopIfTrue="1">
      <formula>WEEKDAY($A147)=5</formula>
    </cfRule>
    <cfRule type="expression" dxfId="78423" priority="7006" stopIfTrue="1">
      <formula>WEEKDAY($A147)=6</formula>
    </cfRule>
    <cfRule type="expression" dxfId="78422" priority="7007" stopIfTrue="1">
      <formula>WEEKDAY($A147)=7</formula>
    </cfRule>
  </conditionalFormatting>
  <conditionalFormatting sqref="I147">
    <cfRule type="expression" dxfId="78421" priority="6994" stopIfTrue="1">
      <formula>WEEKDAY($A147)=1</formula>
    </cfRule>
    <cfRule type="expression" dxfId="78420" priority="6995" stopIfTrue="1">
      <formula>WEEKDAY($A147)=2</formula>
    </cfRule>
    <cfRule type="expression" dxfId="78419" priority="6996" stopIfTrue="1">
      <formula>WEEKDAY($A147)=3</formula>
    </cfRule>
    <cfRule type="expression" dxfId="78418" priority="6997" stopIfTrue="1">
      <formula>WEEKDAY($A147)=4</formula>
    </cfRule>
    <cfRule type="expression" dxfId="78417" priority="6998" stopIfTrue="1">
      <formula>WEEKDAY($A147)=5</formula>
    </cfRule>
    <cfRule type="expression" dxfId="78416" priority="6999" stopIfTrue="1">
      <formula>WEEKDAY($A147)=6</formula>
    </cfRule>
    <cfRule type="expression" dxfId="78415" priority="7000" stopIfTrue="1">
      <formula>WEEKDAY($A147)=7</formula>
    </cfRule>
  </conditionalFormatting>
  <conditionalFormatting sqref="I147">
    <cfRule type="expression" dxfId="78414" priority="6987" stopIfTrue="1">
      <formula>WEEKDAY($A147)=1</formula>
    </cfRule>
    <cfRule type="expression" dxfId="78413" priority="6988" stopIfTrue="1">
      <formula>WEEKDAY($A147)=2</formula>
    </cfRule>
    <cfRule type="expression" dxfId="78412" priority="6989" stopIfTrue="1">
      <formula>WEEKDAY($A147)=3</formula>
    </cfRule>
    <cfRule type="expression" dxfId="78411" priority="6990" stopIfTrue="1">
      <formula>WEEKDAY($A147)=4</formula>
    </cfRule>
    <cfRule type="expression" dxfId="78410" priority="6991" stopIfTrue="1">
      <formula>WEEKDAY($A147)=5</formula>
    </cfRule>
    <cfRule type="expression" dxfId="78409" priority="6992" stopIfTrue="1">
      <formula>WEEKDAY($A147)=6</formula>
    </cfRule>
    <cfRule type="expression" dxfId="78408" priority="6993" stopIfTrue="1">
      <formula>WEEKDAY($A147)=7</formula>
    </cfRule>
  </conditionalFormatting>
  <conditionalFormatting sqref="I147">
    <cfRule type="expression" dxfId="78407" priority="6980" stopIfTrue="1">
      <formula>WEEKDAY($A147)=1</formula>
    </cfRule>
    <cfRule type="expression" dxfId="78406" priority="6981" stopIfTrue="1">
      <formula>WEEKDAY($A147)=2</formula>
    </cfRule>
    <cfRule type="expression" dxfId="78405" priority="6982" stopIfTrue="1">
      <formula>WEEKDAY($A147)=3</formula>
    </cfRule>
    <cfRule type="expression" dxfId="78404" priority="6983" stopIfTrue="1">
      <formula>WEEKDAY($A147)=4</formula>
    </cfRule>
    <cfRule type="expression" dxfId="78403" priority="6984" stopIfTrue="1">
      <formula>WEEKDAY($A147)=5</formula>
    </cfRule>
    <cfRule type="expression" dxfId="78402" priority="6985" stopIfTrue="1">
      <formula>WEEKDAY($A147)=6</formula>
    </cfRule>
    <cfRule type="expression" dxfId="78401" priority="6986" stopIfTrue="1">
      <formula>WEEKDAY($A147)=7</formula>
    </cfRule>
  </conditionalFormatting>
  <conditionalFormatting sqref="I147">
    <cfRule type="expression" dxfId="78400" priority="6973" stopIfTrue="1">
      <formula>WEEKDAY($A147)=1</formula>
    </cfRule>
    <cfRule type="expression" dxfId="78399" priority="6974" stopIfTrue="1">
      <formula>WEEKDAY($A147)=2</formula>
    </cfRule>
    <cfRule type="expression" dxfId="78398" priority="6975" stopIfTrue="1">
      <formula>WEEKDAY($A147)=3</formula>
    </cfRule>
    <cfRule type="expression" dxfId="78397" priority="6976" stopIfTrue="1">
      <formula>WEEKDAY($A147)=4</formula>
    </cfRule>
    <cfRule type="expression" dxfId="78396" priority="6977" stopIfTrue="1">
      <formula>WEEKDAY($A147)=5</formula>
    </cfRule>
    <cfRule type="expression" dxfId="78395" priority="6978" stopIfTrue="1">
      <formula>WEEKDAY($A147)=6</formula>
    </cfRule>
    <cfRule type="expression" dxfId="78394" priority="6979" stopIfTrue="1">
      <formula>WEEKDAY($A147)=7</formula>
    </cfRule>
  </conditionalFormatting>
  <conditionalFormatting sqref="I147">
    <cfRule type="expression" dxfId="78393" priority="6966" stopIfTrue="1">
      <formula>WEEKDAY($A147)=1</formula>
    </cfRule>
    <cfRule type="expression" dxfId="78392" priority="6967" stopIfTrue="1">
      <formula>WEEKDAY($A147)=2</formula>
    </cfRule>
    <cfRule type="expression" dxfId="78391" priority="6968" stopIfTrue="1">
      <formula>WEEKDAY($A147)=3</formula>
    </cfRule>
    <cfRule type="expression" dxfId="78390" priority="6969" stopIfTrue="1">
      <formula>WEEKDAY($A147)=4</formula>
    </cfRule>
    <cfRule type="expression" dxfId="78389" priority="6970" stopIfTrue="1">
      <formula>WEEKDAY($A147)=5</formula>
    </cfRule>
    <cfRule type="expression" dxfId="78388" priority="6971" stopIfTrue="1">
      <formula>WEEKDAY($A147)=6</formula>
    </cfRule>
    <cfRule type="expression" dxfId="78387" priority="6972" stopIfTrue="1">
      <formula>WEEKDAY($A147)=7</formula>
    </cfRule>
  </conditionalFormatting>
  <conditionalFormatting sqref="I147">
    <cfRule type="expression" dxfId="78386" priority="6959" stopIfTrue="1">
      <formula>WEEKDAY($A147)=1</formula>
    </cfRule>
    <cfRule type="expression" dxfId="78385" priority="6960" stopIfTrue="1">
      <formula>WEEKDAY($A147)=2</formula>
    </cfRule>
    <cfRule type="expression" dxfId="78384" priority="6961" stopIfTrue="1">
      <formula>WEEKDAY($A147)=3</formula>
    </cfRule>
    <cfRule type="expression" dxfId="78383" priority="6962" stopIfTrue="1">
      <formula>WEEKDAY($A147)=4</formula>
    </cfRule>
    <cfRule type="expression" dxfId="78382" priority="6963" stopIfTrue="1">
      <formula>WEEKDAY($A147)=5</formula>
    </cfRule>
    <cfRule type="expression" dxfId="78381" priority="6964" stopIfTrue="1">
      <formula>WEEKDAY($A147)=6</formula>
    </cfRule>
    <cfRule type="expression" dxfId="78380" priority="6965" stopIfTrue="1">
      <formula>WEEKDAY($A147)=7</formula>
    </cfRule>
  </conditionalFormatting>
  <conditionalFormatting sqref="I147">
    <cfRule type="expression" dxfId="78379" priority="6952" stopIfTrue="1">
      <formula>WEEKDAY($A147)=1</formula>
    </cfRule>
    <cfRule type="expression" dxfId="78378" priority="6953" stopIfTrue="1">
      <formula>WEEKDAY($A147)=2</formula>
    </cfRule>
    <cfRule type="expression" dxfId="78377" priority="6954" stopIfTrue="1">
      <formula>WEEKDAY($A147)=3</formula>
    </cfRule>
    <cfRule type="expression" dxfId="78376" priority="6955" stopIfTrue="1">
      <formula>WEEKDAY($A147)=4</formula>
    </cfRule>
    <cfRule type="expression" dxfId="78375" priority="6956" stopIfTrue="1">
      <formula>WEEKDAY($A147)=5</formula>
    </cfRule>
    <cfRule type="expression" dxfId="78374" priority="6957" stopIfTrue="1">
      <formula>WEEKDAY($A147)=6</formula>
    </cfRule>
    <cfRule type="expression" dxfId="78373" priority="6958" stopIfTrue="1">
      <formula>WEEKDAY($A147)=7</formula>
    </cfRule>
  </conditionalFormatting>
  <conditionalFormatting sqref="I147">
    <cfRule type="expression" dxfId="78372" priority="6945" stopIfTrue="1">
      <formula>WEEKDAY($A147)=1</formula>
    </cfRule>
    <cfRule type="expression" dxfId="78371" priority="6946" stopIfTrue="1">
      <formula>WEEKDAY($A147)=2</formula>
    </cfRule>
    <cfRule type="expression" dxfId="78370" priority="6947" stopIfTrue="1">
      <formula>WEEKDAY($A147)=3</formula>
    </cfRule>
    <cfRule type="expression" dxfId="78369" priority="6948" stopIfTrue="1">
      <formula>WEEKDAY($A147)=4</formula>
    </cfRule>
    <cfRule type="expression" dxfId="78368" priority="6949" stopIfTrue="1">
      <formula>WEEKDAY($A147)=5</formula>
    </cfRule>
    <cfRule type="expression" dxfId="78367" priority="6950" stopIfTrue="1">
      <formula>WEEKDAY($A147)=6</formula>
    </cfRule>
    <cfRule type="expression" dxfId="78366" priority="6951" stopIfTrue="1">
      <formula>WEEKDAY($A147)=7</formula>
    </cfRule>
  </conditionalFormatting>
  <conditionalFormatting sqref="I147">
    <cfRule type="expression" dxfId="78365" priority="6938" stopIfTrue="1">
      <formula>WEEKDAY($A147)=1</formula>
    </cfRule>
    <cfRule type="expression" dxfId="78364" priority="6939" stopIfTrue="1">
      <formula>WEEKDAY($A147)=2</formula>
    </cfRule>
    <cfRule type="expression" dxfId="78363" priority="6940" stopIfTrue="1">
      <formula>WEEKDAY($A147)=3</formula>
    </cfRule>
    <cfRule type="expression" dxfId="78362" priority="6941" stopIfTrue="1">
      <formula>WEEKDAY($A147)=4</formula>
    </cfRule>
    <cfRule type="expression" dxfId="78361" priority="6942" stopIfTrue="1">
      <formula>WEEKDAY($A147)=5</formula>
    </cfRule>
    <cfRule type="expression" dxfId="78360" priority="6943" stopIfTrue="1">
      <formula>WEEKDAY($A147)=6</formula>
    </cfRule>
    <cfRule type="expression" dxfId="78359" priority="6944" stopIfTrue="1">
      <formula>WEEKDAY($A147)=7</formula>
    </cfRule>
  </conditionalFormatting>
  <conditionalFormatting sqref="A147">
    <cfRule type="expression" dxfId="78358" priority="6931" stopIfTrue="1">
      <formula>WEEKDAY($A147)=1</formula>
    </cfRule>
    <cfRule type="expression" dxfId="78357" priority="6932" stopIfTrue="1">
      <formula>WEEKDAY($A147)=2</formula>
    </cfRule>
    <cfRule type="expression" dxfId="78356" priority="6933" stopIfTrue="1">
      <formula>WEEKDAY($A147)=3</formula>
    </cfRule>
    <cfRule type="expression" dxfId="78355" priority="6934" stopIfTrue="1">
      <formula>WEEKDAY($A147)=4</formula>
    </cfRule>
    <cfRule type="expression" dxfId="78354" priority="6935" stopIfTrue="1">
      <formula>WEEKDAY($A147)=5</formula>
    </cfRule>
    <cfRule type="expression" dxfId="78353" priority="6936" stopIfTrue="1">
      <formula>WEEKDAY($A147)=6</formula>
    </cfRule>
    <cfRule type="expression" dxfId="78352" priority="6937" stopIfTrue="1">
      <formula>WEEKDAY($A147)=7</formula>
    </cfRule>
  </conditionalFormatting>
  <conditionalFormatting sqref="I147">
    <cfRule type="expression" dxfId="78351" priority="6924" stopIfTrue="1">
      <formula>WEEKDAY($A147)=1</formula>
    </cfRule>
    <cfRule type="expression" dxfId="78350" priority="6925" stopIfTrue="1">
      <formula>WEEKDAY($A147)=2</formula>
    </cfRule>
    <cfRule type="expression" dxfId="78349" priority="6926" stopIfTrue="1">
      <formula>WEEKDAY($A147)=3</formula>
    </cfRule>
    <cfRule type="expression" dxfId="78348" priority="6927" stopIfTrue="1">
      <formula>WEEKDAY($A147)=4</formula>
    </cfRule>
    <cfRule type="expression" dxfId="78347" priority="6928" stopIfTrue="1">
      <formula>WEEKDAY($A147)=5</formula>
    </cfRule>
    <cfRule type="expression" dxfId="78346" priority="6929" stopIfTrue="1">
      <formula>WEEKDAY($A147)=6</formula>
    </cfRule>
    <cfRule type="expression" dxfId="78345" priority="6930" stopIfTrue="1">
      <formula>WEEKDAY($A147)=7</formula>
    </cfRule>
  </conditionalFormatting>
  <conditionalFormatting sqref="A147">
    <cfRule type="expression" dxfId="78344" priority="6917" stopIfTrue="1">
      <formula>WEEKDAY($A147)=1</formula>
    </cfRule>
    <cfRule type="expression" dxfId="78343" priority="6918" stopIfTrue="1">
      <formula>WEEKDAY($A147)=2</formula>
    </cfRule>
    <cfRule type="expression" dxfId="78342" priority="6919" stopIfTrue="1">
      <formula>WEEKDAY($A147)=3</formula>
    </cfRule>
    <cfRule type="expression" dxfId="78341" priority="6920" stopIfTrue="1">
      <formula>WEEKDAY($A147)=4</formula>
    </cfRule>
    <cfRule type="expression" dxfId="78340" priority="6921" stopIfTrue="1">
      <formula>WEEKDAY($A147)=5</formula>
    </cfRule>
    <cfRule type="expression" dxfId="78339" priority="6922" stopIfTrue="1">
      <formula>WEEKDAY($A147)=6</formula>
    </cfRule>
    <cfRule type="expression" dxfId="78338" priority="6923" stopIfTrue="1">
      <formula>WEEKDAY($A147)=7</formula>
    </cfRule>
  </conditionalFormatting>
  <conditionalFormatting sqref="A147">
    <cfRule type="expression" dxfId="78337" priority="6910" stopIfTrue="1">
      <formula>WEEKDAY($A147)=1</formula>
    </cfRule>
    <cfRule type="expression" dxfId="78336" priority="6911" stopIfTrue="1">
      <formula>WEEKDAY($A147)=2</formula>
    </cfRule>
    <cfRule type="expression" dxfId="78335" priority="6912" stopIfTrue="1">
      <formula>WEEKDAY($A147)=3</formula>
    </cfRule>
    <cfRule type="expression" dxfId="78334" priority="6913" stopIfTrue="1">
      <formula>WEEKDAY($A147)=4</formula>
    </cfRule>
    <cfRule type="expression" dxfId="78333" priority="6914" stopIfTrue="1">
      <formula>WEEKDAY($A147)=5</formula>
    </cfRule>
    <cfRule type="expression" dxfId="78332" priority="6915" stopIfTrue="1">
      <formula>WEEKDAY($A147)=6</formula>
    </cfRule>
    <cfRule type="expression" dxfId="78331" priority="6916" stopIfTrue="1">
      <formula>WEEKDAY($A147)=7</formula>
    </cfRule>
  </conditionalFormatting>
  <conditionalFormatting sqref="I147">
    <cfRule type="expression" dxfId="78330" priority="6903" stopIfTrue="1">
      <formula>WEEKDAY($A147)=1</formula>
    </cfRule>
    <cfRule type="expression" dxfId="78329" priority="6904" stopIfTrue="1">
      <formula>WEEKDAY($A147)=2</formula>
    </cfRule>
    <cfRule type="expression" dxfId="78328" priority="6905" stopIfTrue="1">
      <formula>WEEKDAY($A147)=3</formula>
    </cfRule>
    <cfRule type="expression" dxfId="78327" priority="6906" stopIfTrue="1">
      <formula>WEEKDAY($A147)=4</formula>
    </cfRule>
    <cfRule type="expression" dxfId="78326" priority="6907" stopIfTrue="1">
      <formula>WEEKDAY($A147)=5</formula>
    </cfRule>
    <cfRule type="expression" dxfId="78325" priority="6908" stopIfTrue="1">
      <formula>WEEKDAY($A147)=6</formula>
    </cfRule>
    <cfRule type="expression" dxfId="78324" priority="6909" stopIfTrue="1">
      <formula>WEEKDAY($A147)=7</formula>
    </cfRule>
  </conditionalFormatting>
  <conditionalFormatting sqref="A147">
    <cfRule type="expression" dxfId="78323" priority="6896" stopIfTrue="1">
      <formula>WEEKDAY($A147)=1</formula>
    </cfRule>
    <cfRule type="expression" dxfId="78322" priority="6897" stopIfTrue="1">
      <formula>WEEKDAY($A147)=2</formula>
    </cfRule>
    <cfRule type="expression" dxfId="78321" priority="6898" stopIfTrue="1">
      <formula>WEEKDAY($A147)=3</formula>
    </cfRule>
    <cfRule type="expression" dxfId="78320" priority="6899" stopIfTrue="1">
      <formula>WEEKDAY($A147)=4</formula>
    </cfRule>
    <cfRule type="expression" dxfId="78319" priority="6900" stopIfTrue="1">
      <formula>WEEKDAY($A147)=5</formula>
    </cfRule>
    <cfRule type="expression" dxfId="78318" priority="6901" stopIfTrue="1">
      <formula>WEEKDAY($A147)=6</formula>
    </cfRule>
    <cfRule type="expression" dxfId="78317" priority="6902" stopIfTrue="1">
      <formula>WEEKDAY($A147)=7</formula>
    </cfRule>
  </conditionalFormatting>
  <conditionalFormatting sqref="I147">
    <cfRule type="expression" dxfId="78316" priority="6889" stopIfTrue="1">
      <formula>WEEKDAY($A147)=1</formula>
    </cfRule>
    <cfRule type="expression" dxfId="78315" priority="6890" stopIfTrue="1">
      <formula>WEEKDAY($A147)=2</formula>
    </cfRule>
    <cfRule type="expression" dxfId="78314" priority="6891" stopIfTrue="1">
      <formula>WEEKDAY($A147)=3</formula>
    </cfRule>
    <cfRule type="expression" dxfId="78313" priority="6892" stopIfTrue="1">
      <formula>WEEKDAY($A147)=4</formula>
    </cfRule>
    <cfRule type="expression" dxfId="78312" priority="6893" stopIfTrue="1">
      <formula>WEEKDAY($A147)=5</formula>
    </cfRule>
    <cfRule type="expression" dxfId="78311" priority="6894" stopIfTrue="1">
      <formula>WEEKDAY($A147)=6</formula>
    </cfRule>
    <cfRule type="expression" dxfId="78310" priority="6895" stopIfTrue="1">
      <formula>WEEKDAY($A147)=7</formula>
    </cfRule>
  </conditionalFormatting>
  <conditionalFormatting sqref="A147">
    <cfRule type="expression" dxfId="78309" priority="6882" stopIfTrue="1">
      <formula>WEEKDAY($A147)=1</formula>
    </cfRule>
    <cfRule type="expression" dxfId="78308" priority="6883" stopIfTrue="1">
      <formula>WEEKDAY($A147)=2</formula>
    </cfRule>
    <cfRule type="expression" dxfId="78307" priority="6884" stopIfTrue="1">
      <formula>WEEKDAY($A147)=3</formula>
    </cfRule>
    <cfRule type="expression" dxfId="78306" priority="6885" stopIfTrue="1">
      <formula>WEEKDAY($A147)=4</formula>
    </cfRule>
    <cfRule type="expression" dxfId="78305" priority="6886" stopIfTrue="1">
      <formula>WEEKDAY($A147)=5</formula>
    </cfRule>
    <cfRule type="expression" dxfId="78304" priority="6887" stopIfTrue="1">
      <formula>WEEKDAY($A147)=6</formula>
    </cfRule>
    <cfRule type="expression" dxfId="78303" priority="6888" stopIfTrue="1">
      <formula>WEEKDAY($A147)=7</formula>
    </cfRule>
  </conditionalFormatting>
  <conditionalFormatting sqref="A147">
    <cfRule type="expression" dxfId="78302" priority="6875" stopIfTrue="1">
      <formula>WEEKDAY($A147)=1</formula>
    </cfRule>
    <cfRule type="expression" dxfId="78301" priority="6876" stopIfTrue="1">
      <formula>WEEKDAY($A147)=2</formula>
    </cfRule>
    <cfRule type="expression" dxfId="78300" priority="6877" stopIfTrue="1">
      <formula>WEEKDAY($A147)=3</formula>
    </cfRule>
    <cfRule type="expression" dxfId="78299" priority="6878" stopIfTrue="1">
      <formula>WEEKDAY($A147)=4</formula>
    </cfRule>
    <cfRule type="expression" dxfId="78298" priority="6879" stopIfTrue="1">
      <formula>WEEKDAY($A147)=5</formula>
    </cfRule>
    <cfRule type="expression" dxfId="78297" priority="6880" stopIfTrue="1">
      <formula>WEEKDAY($A147)=6</formula>
    </cfRule>
    <cfRule type="expression" dxfId="78296" priority="6881" stopIfTrue="1">
      <formula>WEEKDAY($A147)=7</formula>
    </cfRule>
  </conditionalFormatting>
  <conditionalFormatting sqref="I147">
    <cfRule type="expression" dxfId="78295" priority="6868" stopIfTrue="1">
      <formula>WEEKDAY($A147)=1</formula>
    </cfRule>
    <cfRule type="expression" dxfId="78294" priority="6869" stopIfTrue="1">
      <formula>WEEKDAY($A147)=2</formula>
    </cfRule>
    <cfRule type="expression" dxfId="78293" priority="6870" stopIfTrue="1">
      <formula>WEEKDAY($A147)=3</formula>
    </cfRule>
    <cfRule type="expression" dxfId="78292" priority="6871" stopIfTrue="1">
      <formula>WEEKDAY($A147)=4</formula>
    </cfRule>
    <cfRule type="expression" dxfId="78291" priority="6872" stopIfTrue="1">
      <formula>WEEKDAY($A147)=5</formula>
    </cfRule>
    <cfRule type="expression" dxfId="78290" priority="6873" stopIfTrue="1">
      <formula>WEEKDAY($A147)=6</formula>
    </cfRule>
    <cfRule type="expression" dxfId="78289" priority="6874" stopIfTrue="1">
      <formula>WEEKDAY($A147)=7</formula>
    </cfRule>
  </conditionalFormatting>
  <conditionalFormatting sqref="A147">
    <cfRule type="expression" dxfId="78288" priority="6861" stopIfTrue="1">
      <formula>WEEKDAY($A147)=1</formula>
    </cfRule>
    <cfRule type="expression" dxfId="78287" priority="6862" stopIfTrue="1">
      <formula>WEEKDAY($A147)=2</formula>
    </cfRule>
    <cfRule type="expression" dxfId="78286" priority="6863" stopIfTrue="1">
      <formula>WEEKDAY($A147)=3</formula>
    </cfRule>
    <cfRule type="expression" dxfId="78285" priority="6864" stopIfTrue="1">
      <formula>WEEKDAY($A147)=4</formula>
    </cfRule>
    <cfRule type="expression" dxfId="78284" priority="6865" stopIfTrue="1">
      <formula>WEEKDAY($A147)=5</formula>
    </cfRule>
    <cfRule type="expression" dxfId="78283" priority="6866" stopIfTrue="1">
      <formula>WEEKDAY($A147)=6</formula>
    </cfRule>
    <cfRule type="expression" dxfId="78282" priority="6867" stopIfTrue="1">
      <formula>WEEKDAY($A147)=7</formula>
    </cfRule>
  </conditionalFormatting>
  <conditionalFormatting sqref="A147">
    <cfRule type="expression" dxfId="78281" priority="6854" stopIfTrue="1">
      <formula>WEEKDAY($A147)=1</formula>
    </cfRule>
    <cfRule type="expression" dxfId="78280" priority="6855" stopIfTrue="1">
      <formula>WEEKDAY($A147)=2</formula>
    </cfRule>
    <cfRule type="expression" dxfId="78279" priority="6856" stopIfTrue="1">
      <formula>WEEKDAY($A147)=3</formula>
    </cfRule>
    <cfRule type="expression" dxfId="78278" priority="6857" stopIfTrue="1">
      <formula>WEEKDAY($A147)=4</formula>
    </cfRule>
    <cfRule type="expression" dxfId="78277" priority="6858" stopIfTrue="1">
      <formula>WEEKDAY($A147)=5</formula>
    </cfRule>
    <cfRule type="expression" dxfId="78276" priority="6859" stopIfTrue="1">
      <formula>WEEKDAY($A147)=6</formula>
    </cfRule>
    <cfRule type="expression" dxfId="78275" priority="6860" stopIfTrue="1">
      <formula>WEEKDAY($A147)=7</formula>
    </cfRule>
  </conditionalFormatting>
  <conditionalFormatting sqref="I147">
    <cfRule type="expression" dxfId="78274" priority="6847" stopIfTrue="1">
      <formula>WEEKDAY($A147)=1</formula>
    </cfRule>
    <cfRule type="expression" dxfId="78273" priority="6848" stopIfTrue="1">
      <formula>WEEKDAY($A147)=2</formula>
    </cfRule>
    <cfRule type="expression" dxfId="78272" priority="6849" stopIfTrue="1">
      <formula>WEEKDAY($A147)=3</formula>
    </cfRule>
    <cfRule type="expression" dxfId="78271" priority="6850" stopIfTrue="1">
      <formula>WEEKDAY($A147)=4</formula>
    </cfRule>
    <cfRule type="expression" dxfId="78270" priority="6851" stopIfTrue="1">
      <formula>WEEKDAY($A147)=5</formula>
    </cfRule>
    <cfRule type="expression" dxfId="78269" priority="6852" stopIfTrue="1">
      <formula>WEEKDAY($A147)=6</formula>
    </cfRule>
    <cfRule type="expression" dxfId="78268" priority="6853" stopIfTrue="1">
      <formula>WEEKDAY($A147)=7</formula>
    </cfRule>
  </conditionalFormatting>
  <conditionalFormatting sqref="I147">
    <cfRule type="expression" dxfId="78267" priority="6840" stopIfTrue="1">
      <formula>WEEKDAY($A147)=1</formula>
    </cfRule>
    <cfRule type="expression" dxfId="78266" priority="6841" stopIfTrue="1">
      <formula>WEEKDAY($A147)=2</formula>
    </cfRule>
    <cfRule type="expression" dxfId="78265" priority="6842" stopIfTrue="1">
      <formula>WEEKDAY($A147)=3</formula>
    </cfRule>
    <cfRule type="expression" dxfId="78264" priority="6843" stopIfTrue="1">
      <formula>WEEKDAY($A147)=4</formula>
    </cfRule>
    <cfRule type="expression" dxfId="78263" priority="6844" stopIfTrue="1">
      <formula>WEEKDAY($A147)=5</formula>
    </cfRule>
    <cfRule type="expression" dxfId="78262" priority="6845" stopIfTrue="1">
      <formula>WEEKDAY($A147)=6</formula>
    </cfRule>
    <cfRule type="expression" dxfId="78261" priority="6846" stopIfTrue="1">
      <formula>WEEKDAY($A147)=7</formula>
    </cfRule>
  </conditionalFormatting>
  <conditionalFormatting sqref="I147">
    <cfRule type="expression" dxfId="78260" priority="6833" stopIfTrue="1">
      <formula>WEEKDAY($A147)=1</formula>
    </cfRule>
    <cfRule type="expression" dxfId="78259" priority="6834" stopIfTrue="1">
      <formula>WEEKDAY($A147)=2</formula>
    </cfRule>
    <cfRule type="expression" dxfId="78258" priority="6835" stopIfTrue="1">
      <formula>WEEKDAY($A147)=3</formula>
    </cfRule>
    <cfRule type="expression" dxfId="78257" priority="6836" stopIfTrue="1">
      <formula>WEEKDAY($A147)=4</formula>
    </cfRule>
    <cfRule type="expression" dxfId="78256" priority="6837" stopIfTrue="1">
      <formula>WEEKDAY($A147)=5</formula>
    </cfRule>
    <cfRule type="expression" dxfId="78255" priority="6838" stopIfTrue="1">
      <formula>WEEKDAY($A147)=6</formula>
    </cfRule>
    <cfRule type="expression" dxfId="78254" priority="6839" stopIfTrue="1">
      <formula>WEEKDAY($A147)=7</formula>
    </cfRule>
  </conditionalFormatting>
  <conditionalFormatting sqref="I147">
    <cfRule type="expression" dxfId="78253" priority="6826" stopIfTrue="1">
      <formula>WEEKDAY($A147)=1</formula>
    </cfRule>
    <cfRule type="expression" dxfId="78252" priority="6827" stopIfTrue="1">
      <formula>WEEKDAY($A147)=2</formula>
    </cfRule>
    <cfRule type="expression" dxfId="78251" priority="6828" stopIfTrue="1">
      <formula>WEEKDAY($A147)=3</formula>
    </cfRule>
    <cfRule type="expression" dxfId="78250" priority="6829" stopIfTrue="1">
      <formula>WEEKDAY($A147)=4</formula>
    </cfRule>
    <cfRule type="expression" dxfId="78249" priority="6830" stopIfTrue="1">
      <formula>WEEKDAY($A147)=5</formula>
    </cfRule>
    <cfRule type="expression" dxfId="78248" priority="6831" stopIfTrue="1">
      <formula>WEEKDAY($A147)=6</formula>
    </cfRule>
    <cfRule type="expression" dxfId="78247" priority="6832" stopIfTrue="1">
      <formula>WEEKDAY($A147)=7</formula>
    </cfRule>
  </conditionalFormatting>
  <conditionalFormatting sqref="A147">
    <cfRule type="expression" dxfId="78246" priority="6819" stopIfTrue="1">
      <formula>WEEKDAY($A147)=1</formula>
    </cfRule>
    <cfRule type="expression" dxfId="78245" priority="6820" stopIfTrue="1">
      <formula>WEEKDAY($A147)=2</formula>
    </cfRule>
    <cfRule type="expression" dxfId="78244" priority="6821" stopIfTrue="1">
      <formula>WEEKDAY($A147)=3</formula>
    </cfRule>
    <cfRule type="expression" dxfId="78243" priority="6822" stopIfTrue="1">
      <formula>WEEKDAY($A147)=4</formula>
    </cfRule>
    <cfRule type="expression" dxfId="78242" priority="6823" stopIfTrue="1">
      <formula>WEEKDAY($A147)=5</formula>
    </cfRule>
    <cfRule type="expression" dxfId="78241" priority="6824" stopIfTrue="1">
      <formula>WEEKDAY($A147)=6</formula>
    </cfRule>
    <cfRule type="expression" dxfId="78240" priority="6825" stopIfTrue="1">
      <formula>WEEKDAY($A147)=7</formula>
    </cfRule>
  </conditionalFormatting>
  <conditionalFormatting sqref="I147">
    <cfRule type="expression" dxfId="78239" priority="6812" stopIfTrue="1">
      <formula>WEEKDAY($A147)=1</formula>
    </cfRule>
    <cfRule type="expression" dxfId="78238" priority="6813" stopIfTrue="1">
      <formula>WEEKDAY($A147)=2</formula>
    </cfRule>
    <cfRule type="expression" dxfId="78237" priority="6814" stopIfTrue="1">
      <formula>WEEKDAY($A147)=3</formula>
    </cfRule>
    <cfRule type="expression" dxfId="78236" priority="6815" stopIfTrue="1">
      <formula>WEEKDAY($A147)=4</formula>
    </cfRule>
    <cfRule type="expression" dxfId="78235" priority="6816" stopIfTrue="1">
      <formula>WEEKDAY($A147)=5</formula>
    </cfRule>
    <cfRule type="expression" dxfId="78234" priority="6817" stopIfTrue="1">
      <formula>WEEKDAY($A147)=6</formula>
    </cfRule>
    <cfRule type="expression" dxfId="78233" priority="6818" stopIfTrue="1">
      <formula>WEEKDAY($A147)=7</formula>
    </cfRule>
  </conditionalFormatting>
  <conditionalFormatting sqref="I147">
    <cfRule type="expression" dxfId="78232" priority="6805" stopIfTrue="1">
      <formula>WEEKDAY($A147)=1</formula>
    </cfRule>
    <cfRule type="expression" dxfId="78231" priority="6806" stopIfTrue="1">
      <formula>WEEKDAY($A147)=2</formula>
    </cfRule>
    <cfRule type="expression" dxfId="78230" priority="6807" stopIfTrue="1">
      <formula>WEEKDAY($A147)=3</formula>
    </cfRule>
    <cfRule type="expression" dxfId="78229" priority="6808" stopIfTrue="1">
      <formula>WEEKDAY($A147)=4</formula>
    </cfRule>
    <cfRule type="expression" dxfId="78228" priority="6809" stopIfTrue="1">
      <formula>WEEKDAY($A147)=5</formula>
    </cfRule>
    <cfRule type="expression" dxfId="78227" priority="6810" stopIfTrue="1">
      <formula>WEEKDAY($A147)=6</formula>
    </cfRule>
    <cfRule type="expression" dxfId="78226" priority="6811" stopIfTrue="1">
      <formula>WEEKDAY($A147)=7</formula>
    </cfRule>
  </conditionalFormatting>
  <conditionalFormatting sqref="I147">
    <cfRule type="expression" dxfId="78225" priority="6798" stopIfTrue="1">
      <formula>WEEKDAY($A147)=1</formula>
    </cfRule>
    <cfRule type="expression" dxfId="78224" priority="6799" stopIfTrue="1">
      <formula>WEEKDAY($A147)=2</formula>
    </cfRule>
    <cfRule type="expression" dxfId="78223" priority="6800" stopIfTrue="1">
      <formula>WEEKDAY($A147)=3</formula>
    </cfRule>
    <cfRule type="expression" dxfId="78222" priority="6801" stopIfTrue="1">
      <formula>WEEKDAY($A147)=4</formula>
    </cfRule>
    <cfRule type="expression" dxfId="78221" priority="6802" stopIfTrue="1">
      <formula>WEEKDAY($A147)=5</formula>
    </cfRule>
    <cfRule type="expression" dxfId="78220" priority="6803" stopIfTrue="1">
      <formula>WEEKDAY($A147)=6</formula>
    </cfRule>
    <cfRule type="expression" dxfId="78219" priority="6804" stopIfTrue="1">
      <formula>WEEKDAY($A147)=7</formula>
    </cfRule>
  </conditionalFormatting>
  <conditionalFormatting sqref="I147">
    <cfRule type="expression" dxfId="78218" priority="6791" stopIfTrue="1">
      <formula>WEEKDAY($A147)=1</formula>
    </cfRule>
    <cfRule type="expression" dxfId="78217" priority="6792" stopIfTrue="1">
      <formula>WEEKDAY($A147)=2</formula>
    </cfRule>
    <cfRule type="expression" dxfId="78216" priority="6793" stopIfTrue="1">
      <formula>WEEKDAY($A147)=3</formula>
    </cfRule>
    <cfRule type="expression" dxfId="78215" priority="6794" stopIfTrue="1">
      <formula>WEEKDAY($A147)=4</formula>
    </cfRule>
    <cfRule type="expression" dxfId="78214" priority="6795" stopIfTrue="1">
      <formula>WEEKDAY($A147)=5</formula>
    </cfRule>
    <cfRule type="expression" dxfId="78213" priority="6796" stopIfTrue="1">
      <formula>WEEKDAY($A147)=6</formula>
    </cfRule>
    <cfRule type="expression" dxfId="78212" priority="6797" stopIfTrue="1">
      <formula>WEEKDAY($A147)=7</formula>
    </cfRule>
  </conditionalFormatting>
  <conditionalFormatting sqref="I147">
    <cfRule type="expression" dxfId="78211" priority="6784" stopIfTrue="1">
      <formula>WEEKDAY($A147)=1</formula>
    </cfRule>
    <cfRule type="expression" dxfId="78210" priority="6785" stopIfTrue="1">
      <formula>WEEKDAY($A147)=2</formula>
    </cfRule>
    <cfRule type="expression" dxfId="78209" priority="6786" stopIfTrue="1">
      <formula>WEEKDAY($A147)=3</formula>
    </cfRule>
    <cfRule type="expression" dxfId="78208" priority="6787" stopIfTrue="1">
      <formula>WEEKDAY($A147)=4</formula>
    </cfRule>
    <cfRule type="expression" dxfId="78207" priority="6788" stopIfTrue="1">
      <formula>WEEKDAY($A147)=5</formula>
    </cfRule>
    <cfRule type="expression" dxfId="78206" priority="6789" stopIfTrue="1">
      <formula>WEEKDAY($A147)=6</formula>
    </cfRule>
    <cfRule type="expression" dxfId="78205" priority="6790" stopIfTrue="1">
      <formula>WEEKDAY($A147)=7</formula>
    </cfRule>
  </conditionalFormatting>
  <conditionalFormatting sqref="I147">
    <cfRule type="expression" dxfId="78204" priority="6777" stopIfTrue="1">
      <formula>WEEKDAY($A147)=1</formula>
    </cfRule>
    <cfRule type="expression" dxfId="78203" priority="6778" stopIfTrue="1">
      <formula>WEEKDAY($A147)=2</formula>
    </cfRule>
    <cfRule type="expression" dxfId="78202" priority="6779" stopIfTrue="1">
      <formula>WEEKDAY($A147)=3</formula>
    </cfRule>
    <cfRule type="expression" dxfId="78201" priority="6780" stopIfTrue="1">
      <formula>WEEKDAY($A147)=4</formula>
    </cfRule>
    <cfRule type="expression" dxfId="78200" priority="6781" stopIfTrue="1">
      <formula>WEEKDAY($A147)=5</formula>
    </cfRule>
    <cfRule type="expression" dxfId="78199" priority="6782" stopIfTrue="1">
      <formula>WEEKDAY($A147)=6</formula>
    </cfRule>
    <cfRule type="expression" dxfId="78198" priority="6783" stopIfTrue="1">
      <formula>WEEKDAY($A147)=7</formula>
    </cfRule>
  </conditionalFormatting>
  <conditionalFormatting sqref="I147">
    <cfRule type="expression" dxfId="78197" priority="6770" stopIfTrue="1">
      <formula>WEEKDAY($A147)=1</formula>
    </cfRule>
    <cfRule type="expression" dxfId="78196" priority="6771" stopIfTrue="1">
      <formula>WEEKDAY($A147)=2</formula>
    </cfRule>
    <cfRule type="expression" dxfId="78195" priority="6772" stopIfTrue="1">
      <formula>WEEKDAY($A147)=3</formula>
    </cfRule>
    <cfRule type="expression" dxfId="78194" priority="6773" stopIfTrue="1">
      <formula>WEEKDAY($A147)=4</formula>
    </cfRule>
    <cfRule type="expression" dxfId="78193" priority="6774" stopIfTrue="1">
      <formula>WEEKDAY($A147)=5</formula>
    </cfRule>
    <cfRule type="expression" dxfId="78192" priority="6775" stopIfTrue="1">
      <formula>WEEKDAY($A147)=6</formula>
    </cfRule>
    <cfRule type="expression" dxfId="78191" priority="6776" stopIfTrue="1">
      <formula>WEEKDAY($A147)=7</formula>
    </cfRule>
  </conditionalFormatting>
  <conditionalFormatting sqref="I147">
    <cfRule type="expression" dxfId="78190" priority="6763" stopIfTrue="1">
      <formula>WEEKDAY($A147)=1</formula>
    </cfRule>
    <cfRule type="expression" dxfId="78189" priority="6764" stopIfTrue="1">
      <formula>WEEKDAY($A147)=2</formula>
    </cfRule>
    <cfRule type="expression" dxfId="78188" priority="6765" stopIfTrue="1">
      <formula>WEEKDAY($A147)=3</formula>
    </cfRule>
    <cfRule type="expression" dxfId="78187" priority="6766" stopIfTrue="1">
      <formula>WEEKDAY($A147)=4</formula>
    </cfRule>
    <cfRule type="expression" dxfId="78186" priority="6767" stopIfTrue="1">
      <formula>WEEKDAY($A147)=5</formula>
    </cfRule>
    <cfRule type="expression" dxfId="78185" priority="6768" stopIfTrue="1">
      <formula>WEEKDAY($A147)=6</formula>
    </cfRule>
    <cfRule type="expression" dxfId="78184" priority="6769" stopIfTrue="1">
      <formula>WEEKDAY($A147)=7</formula>
    </cfRule>
  </conditionalFormatting>
  <conditionalFormatting sqref="I147">
    <cfRule type="expression" dxfId="78183" priority="6756" stopIfTrue="1">
      <formula>WEEKDAY($A147)=1</formula>
    </cfRule>
    <cfRule type="expression" dxfId="78182" priority="6757" stopIfTrue="1">
      <formula>WEEKDAY($A147)=2</formula>
    </cfRule>
    <cfRule type="expression" dxfId="78181" priority="6758" stopIfTrue="1">
      <formula>WEEKDAY($A147)=3</formula>
    </cfRule>
    <cfRule type="expression" dxfId="78180" priority="6759" stopIfTrue="1">
      <formula>WEEKDAY($A147)=4</formula>
    </cfRule>
    <cfRule type="expression" dxfId="78179" priority="6760" stopIfTrue="1">
      <formula>WEEKDAY($A147)=5</formula>
    </cfRule>
    <cfRule type="expression" dxfId="78178" priority="6761" stopIfTrue="1">
      <formula>WEEKDAY($A147)=6</formula>
    </cfRule>
    <cfRule type="expression" dxfId="78177" priority="6762" stopIfTrue="1">
      <formula>WEEKDAY($A147)=7</formula>
    </cfRule>
  </conditionalFormatting>
  <conditionalFormatting sqref="I147">
    <cfRule type="expression" dxfId="78176" priority="6749" stopIfTrue="1">
      <formula>WEEKDAY($A147)=1</formula>
    </cfRule>
    <cfRule type="expression" dxfId="78175" priority="6750" stopIfTrue="1">
      <formula>WEEKDAY($A147)=2</formula>
    </cfRule>
    <cfRule type="expression" dxfId="78174" priority="6751" stopIfTrue="1">
      <formula>WEEKDAY($A147)=3</formula>
    </cfRule>
    <cfRule type="expression" dxfId="78173" priority="6752" stopIfTrue="1">
      <formula>WEEKDAY($A147)=4</formula>
    </cfRule>
    <cfRule type="expression" dxfId="78172" priority="6753" stopIfTrue="1">
      <formula>WEEKDAY($A147)=5</formula>
    </cfRule>
    <cfRule type="expression" dxfId="78171" priority="6754" stopIfTrue="1">
      <formula>WEEKDAY($A147)=6</formula>
    </cfRule>
    <cfRule type="expression" dxfId="78170" priority="6755" stopIfTrue="1">
      <formula>WEEKDAY($A147)=7</formula>
    </cfRule>
  </conditionalFormatting>
  <conditionalFormatting sqref="I147">
    <cfRule type="expression" dxfId="78169" priority="6742" stopIfTrue="1">
      <formula>WEEKDAY($A147)=1</formula>
    </cfRule>
    <cfRule type="expression" dxfId="78168" priority="6743" stopIfTrue="1">
      <formula>WEEKDAY($A147)=2</formula>
    </cfRule>
    <cfRule type="expression" dxfId="78167" priority="6744" stopIfTrue="1">
      <formula>WEEKDAY($A147)=3</formula>
    </cfRule>
    <cfRule type="expression" dxfId="78166" priority="6745" stopIfTrue="1">
      <formula>WEEKDAY($A147)=4</formula>
    </cfRule>
    <cfRule type="expression" dxfId="78165" priority="6746" stopIfTrue="1">
      <formula>WEEKDAY($A147)=5</formula>
    </cfRule>
    <cfRule type="expression" dxfId="78164" priority="6747" stopIfTrue="1">
      <formula>WEEKDAY($A147)=6</formula>
    </cfRule>
    <cfRule type="expression" dxfId="78163" priority="6748" stopIfTrue="1">
      <formula>WEEKDAY($A147)=7</formula>
    </cfRule>
  </conditionalFormatting>
  <conditionalFormatting sqref="I147">
    <cfRule type="expression" dxfId="78162" priority="6735" stopIfTrue="1">
      <formula>WEEKDAY($A147)=1</formula>
    </cfRule>
    <cfRule type="expression" dxfId="78161" priority="6736" stopIfTrue="1">
      <formula>WEEKDAY($A147)=2</formula>
    </cfRule>
    <cfRule type="expression" dxfId="78160" priority="6737" stopIfTrue="1">
      <formula>WEEKDAY($A147)=3</formula>
    </cfRule>
    <cfRule type="expression" dxfId="78159" priority="6738" stopIfTrue="1">
      <formula>WEEKDAY($A147)=4</formula>
    </cfRule>
    <cfRule type="expression" dxfId="78158" priority="6739" stopIfTrue="1">
      <formula>WEEKDAY($A147)=5</formula>
    </cfRule>
    <cfRule type="expression" dxfId="78157" priority="6740" stopIfTrue="1">
      <formula>WEEKDAY($A147)=6</formula>
    </cfRule>
    <cfRule type="expression" dxfId="78156" priority="6741" stopIfTrue="1">
      <formula>WEEKDAY($A147)=7</formula>
    </cfRule>
  </conditionalFormatting>
  <conditionalFormatting sqref="I147">
    <cfRule type="expression" dxfId="78155" priority="6728" stopIfTrue="1">
      <formula>WEEKDAY($A147)=1</formula>
    </cfRule>
    <cfRule type="expression" dxfId="78154" priority="6729" stopIfTrue="1">
      <formula>WEEKDAY($A147)=2</formula>
    </cfRule>
    <cfRule type="expression" dxfId="78153" priority="6730" stopIfTrue="1">
      <formula>WEEKDAY($A147)=3</formula>
    </cfRule>
    <cfRule type="expression" dxfId="78152" priority="6731" stopIfTrue="1">
      <formula>WEEKDAY($A147)=4</formula>
    </cfRule>
    <cfRule type="expression" dxfId="78151" priority="6732" stopIfTrue="1">
      <formula>WEEKDAY($A147)=5</formula>
    </cfRule>
    <cfRule type="expression" dxfId="78150" priority="6733" stopIfTrue="1">
      <formula>WEEKDAY($A147)=6</formula>
    </cfRule>
    <cfRule type="expression" dxfId="78149" priority="6734" stopIfTrue="1">
      <formula>WEEKDAY($A147)=7</formula>
    </cfRule>
  </conditionalFormatting>
  <conditionalFormatting sqref="I147">
    <cfRule type="expression" dxfId="78148" priority="6721" stopIfTrue="1">
      <formula>WEEKDAY($A147)=1</formula>
    </cfRule>
    <cfRule type="expression" dxfId="78147" priority="6722" stopIfTrue="1">
      <formula>WEEKDAY($A147)=2</formula>
    </cfRule>
    <cfRule type="expression" dxfId="78146" priority="6723" stopIfTrue="1">
      <formula>WEEKDAY($A147)=3</formula>
    </cfRule>
    <cfRule type="expression" dxfId="78145" priority="6724" stopIfTrue="1">
      <formula>WEEKDAY($A147)=4</formula>
    </cfRule>
    <cfRule type="expression" dxfId="78144" priority="6725" stopIfTrue="1">
      <formula>WEEKDAY($A147)=5</formula>
    </cfRule>
    <cfRule type="expression" dxfId="78143" priority="6726" stopIfTrue="1">
      <formula>WEEKDAY($A147)=6</formula>
    </cfRule>
    <cfRule type="expression" dxfId="78142" priority="6727" stopIfTrue="1">
      <formula>WEEKDAY($A147)=7</formula>
    </cfRule>
  </conditionalFormatting>
  <conditionalFormatting sqref="I147">
    <cfRule type="expression" dxfId="78141" priority="6714" stopIfTrue="1">
      <formula>WEEKDAY($A147)=1</formula>
    </cfRule>
    <cfRule type="expression" dxfId="78140" priority="6715" stopIfTrue="1">
      <formula>WEEKDAY($A147)=2</formula>
    </cfRule>
    <cfRule type="expression" dxfId="78139" priority="6716" stopIfTrue="1">
      <formula>WEEKDAY($A147)=3</formula>
    </cfRule>
    <cfRule type="expression" dxfId="78138" priority="6717" stopIfTrue="1">
      <formula>WEEKDAY($A147)=4</formula>
    </cfRule>
    <cfRule type="expression" dxfId="78137" priority="6718" stopIfTrue="1">
      <formula>WEEKDAY($A147)=5</formula>
    </cfRule>
    <cfRule type="expression" dxfId="78136" priority="6719" stopIfTrue="1">
      <formula>WEEKDAY($A147)=6</formula>
    </cfRule>
    <cfRule type="expression" dxfId="78135" priority="6720" stopIfTrue="1">
      <formula>WEEKDAY($A147)=7</formula>
    </cfRule>
  </conditionalFormatting>
  <conditionalFormatting sqref="I147">
    <cfRule type="expression" dxfId="78134" priority="6707" stopIfTrue="1">
      <formula>WEEKDAY($A147)=1</formula>
    </cfRule>
    <cfRule type="expression" dxfId="78133" priority="6708" stopIfTrue="1">
      <formula>WEEKDAY($A147)=2</formula>
    </cfRule>
    <cfRule type="expression" dxfId="78132" priority="6709" stopIfTrue="1">
      <formula>WEEKDAY($A147)=3</formula>
    </cfRule>
    <cfRule type="expression" dxfId="78131" priority="6710" stopIfTrue="1">
      <formula>WEEKDAY($A147)=4</formula>
    </cfRule>
    <cfRule type="expression" dxfId="78130" priority="6711" stopIfTrue="1">
      <formula>WEEKDAY($A147)=5</formula>
    </cfRule>
    <cfRule type="expression" dxfId="78129" priority="6712" stopIfTrue="1">
      <formula>WEEKDAY($A147)=6</formula>
    </cfRule>
    <cfRule type="expression" dxfId="78128" priority="6713" stopIfTrue="1">
      <formula>WEEKDAY($A147)=7</formula>
    </cfRule>
  </conditionalFormatting>
  <conditionalFormatting sqref="I147">
    <cfRule type="expression" dxfId="78127" priority="6700" stopIfTrue="1">
      <formula>WEEKDAY($A147)=1</formula>
    </cfRule>
    <cfRule type="expression" dxfId="78126" priority="6701" stopIfTrue="1">
      <formula>WEEKDAY($A147)=2</formula>
    </cfRule>
    <cfRule type="expression" dxfId="78125" priority="6702" stopIfTrue="1">
      <formula>WEEKDAY($A147)=3</formula>
    </cfRule>
    <cfRule type="expression" dxfId="78124" priority="6703" stopIfTrue="1">
      <formula>WEEKDAY($A147)=4</formula>
    </cfRule>
    <cfRule type="expression" dxfId="78123" priority="6704" stopIfTrue="1">
      <formula>WEEKDAY($A147)=5</formula>
    </cfRule>
    <cfRule type="expression" dxfId="78122" priority="6705" stopIfTrue="1">
      <formula>WEEKDAY($A147)=6</formula>
    </cfRule>
    <cfRule type="expression" dxfId="78121" priority="6706" stopIfTrue="1">
      <formula>WEEKDAY($A147)=7</formula>
    </cfRule>
  </conditionalFormatting>
  <conditionalFormatting sqref="I147">
    <cfRule type="expression" dxfId="78120" priority="6693" stopIfTrue="1">
      <formula>WEEKDAY($A147)=1</formula>
    </cfRule>
    <cfRule type="expression" dxfId="78119" priority="6694" stopIfTrue="1">
      <formula>WEEKDAY($A147)=2</formula>
    </cfRule>
    <cfRule type="expression" dxfId="78118" priority="6695" stopIfTrue="1">
      <formula>WEEKDAY($A147)=3</formula>
    </cfRule>
    <cfRule type="expression" dxfId="78117" priority="6696" stopIfTrue="1">
      <formula>WEEKDAY($A147)=4</formula>
    </cfRule>
    <cfRule type="expression" dxfId="78116" priority="6697" stopIfTrue="1">
      <formula>WEEKDAY($A147)=5</formula>
    </cfRule>
    <cfRule type="expression" dxfId="78115" priority="6698" stopIfTrue="1">
      <formula>WEEKDAY($A147)=6</formula>
    </cfRule>
    <cfRule type="expression" dxfId="78114" priority="6699" stopIfTrue="1">
      <formula>WEEKDAY($A147)=7</formula>
    </cfRule>
  </conditionalFormatting>
  <conditionalFormatting sqref="I147">
    <cfRule type="expression" dxfId="78113" priority="6686" stopIfTrue="1">
      <formula>WEEKDAY($A147)=1</formula>
    </cfRule>
    <cfRule type="expression" dxfId="78112" priority="6687" stopIfTrue="1">
      <formula>WEEKDAY($A147)=2</formula>
    </cfRule>
    <cfRule type="expression" dxfId="78111" priority="6688" stopIfTrue="1">
      <formula>WEEKDAY($A147)=3</formula>
    </cfRule>
    <cfRule type="expression" dxfId="78110" priority="6689" stopIfTrue="1">
      <formula>WEEKDAY($A147)=4</formula>
    </cfRule>
    <cfRule type="expression" dxfId="78109" priority="6690" stopIfTrue="1">
      <formula>WEEKDAY($A147)=5</formula>
    </cfRule>
    <cfRule type="expression" dxfId="78108" priority="6691" stopIfTrue="1">
      <formula>WEEKDAY($A147)=6</formula>
    </cfRule>
    <cfRule type="expression" dxfId="78107" priority="6692" stopIfTrue="1">
      <formula>WEEKDAY($A147)=7</formula>
    </cfRule>
  </conditionalFormatting>
  <conditionalFormatting sqref="I147">
    <cfRule type="expression" dxfId="78106" priority="6679" stopIfTrue="1">
      <formula>WEEKDAY($A147)=1</formula>
    </cfRule>
    <cfRule type="expression" dxfId="78105" priority="6680" stopIfTrue="1">
      <formula>WEEKDAY($A147)=2</formula>
    </cfRule>
    <cfRule type="expression" dxfId="78104" priority="6681" stopIfTrue="1">
      <formula>WEEKDAY($A147)=3</formula>
    </cfRule>
    <cfRule type="expression" dxfId="78103" priority="6682" stopIfTrue="1">
      <formula>WEEKDAY($A147)=4</formula>
    </cfRule>
    <cfRule type="expression" dxfId="78102" priority="6683" stopIfTrue="1">
      <formula>WEEKDAY($A147)=5</formula>
    </cfRule>
    <cfRule type="expression" dxfId="78101" priority="6684" stopIfTrue="1">
      <formula>WEEKDAY($A147)=6</formula>
    </cfRule>
    <cfRule type="expression" dxfId="78100" priority="6685" stopIfTrue="1">
      <formula>WEEKDAY($A147)=7</formula>
    </cfRule>
  </conditionalFormatting>
  <conditionalFormatting sqref="I147">
    <cfRule type="expression" dxfId="78099" priority="6672" stopIfTrue="1">
      <formula>WEEKDAY($A147)=1</formula>
    </cfRule>
    <cfRule type="expression" dxfId="78098" priority="6673" stopIfTrue="1">
      <formula>WEEKDAY($A147)=2</formula>
    </cfRule>
    <cfRule type="expression" dxfId="78097" priority="6674" stopIfTrue="1">
      <formula>WEEKDAY($A147)=3</formula>
    </cfRule>
    <cfRule type="expression" dxfId="78096" priority="6675" stopIfTrue="1">
      <formula>WEEKDAY($A147)=4</formula>
    </cfRule>
    <cfRule type="expression" dxfId="78095" priority="6676" stopIfTrue="1">
      <formula>WEEKDAY($A147)=5</formula>
    </cfRule>
    <cfRule type="expression" dxfId="78094" priority="6677" stopIfTrue="1">
      <formula>WEEKDAY($A147)=6</formula>
    </cfRule>
    <cfRule type="expression" dxfId="78093" priority="6678" stopIfTrue="1">
      <formula>WEEKDAY($A147)=7</formula>
    </cfRule>
  </conditionalFormatting>
  <conditionalFormatting sqref="I147">
    <cfRule type="expression" dxfId="78092" priority="6665" stopIfTrue="1">
      <formula>WEEKDAY($A147)=1</formula>
    </cfRule>
    <cfRule type="expression" dxfId="78091" priority="6666" stopIfTrue="1">
      <formula>WEEKDAY($A147)=2</formula>
    </cfRule>
    <cfRule type="expression" dxfId="78090" priority="6667" stopIfTrue="1">
      <formula>WEEKDAY($A147)=3</formula>
    </cfRule>
    <cfRule type="expression" dxfId="78089" priority="6668" stopIfTrue="1">
      <formula>WEEKDAY($A147)=4</formula>
    </cfRule>
    <cfRule type="expression" dxfId="78088" priority="6669" stopIfTrue="1">
      <formula>WEEKDAY($A147)=5</formula>
    </cfRule>
    <cfRule type="expression" dxfId="78087" priority="6670" stopIfTrue="1">
      <formula>WEEKDAY($A147)=6</formula>
    </cfRule>
    <cfRule type="expression" dxfId="78086" priority="6671" stopIfTrue="1">
      <formula>WEEKDAY($A147)=7</formula>
    </cfRule>
  </conditionalFormatting>
  <conditionalFormatting sqref="A147">
    <cfRule type="expression" dxfId="78085" priority="6658" stopIfTrue="1">
      <formula>WEEKDAY($A147)=1</formula>
    </cfRule>
    <cfRule type="expression" dxfId="78084" priority="6659" stopIfTrue="1">
      <formula>WEEKDAY($A147)=2</formula>
    </cfRule>
    <cfRule type="expression" dxfId="78083" priority="6660" stopIfTrue="1">
      <formula>WEEKDAY($A147)=3</formula>
    </cfRule>
    <cfRule type="expression" dxfId="78082" priority="6661" stopIfTrue="1">
      <formula>WEEKDAY($A147)=4</formula>
    </cfRule>
    <cfRule type="expression" dxfId="78081" priority="6662" stopIfTrue="1">
      <formula>WEEKDAY($A147)=5</formula>
    </cfRule>
    <cfRule type="expression" dxfId="78080" priority="6663" stopIfTrue="1">
      <formula>WEEKDAY($A147)=6</formula>
    </cfRule>
    <cfRule type="expression" dxfId="78079" priority="6664" stopIfTrue="1">
      <formula>WEEKDAY($A147)=7</formula>
    </cfRule>
  </conditionalFormatting>
  <conditionalFormatting sqref="I147">
    <cfRule type="expression" dxfId="78078" priority="6651" stopIfTrue="1">
      <formula>WEEKDAY($A147)=1</formula>
    </cfRule>
    <cfRule type="expression" dxfId="78077" priority="6652" stopIfTrue="1">
      <formula>WEEKDAY($A147)=2</formula>
    </cfRule>
    <cfRule type="expression" dxfId="78076" priority="6653" stopIfTrue="1">
      <formula>WEEKDAY($A147)=3</formula>
    </cfRule>
    <cfRule type="expression" dxfId="78075" priority="6654" stopIfTrue="1">
      <formula>WEEKDAY($A147)=4</formula>
    </cfRule>
    <cfRule type="expression" dxfId="78074" priority="6655" stopIfTrue="1">
      <formula>WEEKDAY($A147)=5</formula>
    </cfRule>
    <cfRule type="expression" dxfId="78073" priority="6656" stopIfTrue="1">
      <formula>WEEKDAY($A147)=6</formula>
    </cfRule>
    <cfRule type="expression" dxfId="78072" priority="6657" stopIfTrue="1">
      <formula>WEEKDAY($A147)=7</formula>
    </cfRule>
  </conditionalFormatting>
  <conditionalFormatting sqref="A147">
    <cfRule type="expression" dxfId="78071" priority="6644" stopIfTrue="1">
      <formula>WEEKDAY($A147)=1</formula>
    </cfRule>
    <cfRule type="expression" dxfId="78070" priority="6645" stopIfTrue="1">
      <formula>WEEKDAY($A147)=2</formula>
    </cfRule>
    <cfRule type="expression" dxfId="78069" priority="6646" stopIfTrue="1">
      <formula>WEEKDAY($A147)=3</formula>
    </cfRule>
    <cfRule type="expression" dxfId="78068" priority="6647" stopIfTrue="1">
      <formula>WEEKDAY($A147)=4</formula>
    </cfRule>
    <cfRule type="expression" dxfId="78067" priority="6648" stopIfTrue="1">
      <formula>WEEKDAY($A147)=5</formula>
    </cfRule>
    <cfRule type="expression" dxfId="78066" priority="6649" stopIfTrue="1">
      <formula>WEEKDAY($A147)=6</formula>
    </cfRule>
    <cfRule type="expression" dxfId="78065" priority="6650" stopIfTrue="1">
      <formula>WEEKDAY($A147)=7</formula>
    </cfRule>
  </conditionalFormatting>
  <conditionalFormatting sqref="A147">
    <cfRule type="expression" dxfId="78064" priority="6637" stopIfTrue="1">
      <formula>WEEKDAY($A147)=1</formula>
    </cfRule>
    <cfRule type="expression" dxfId="78063" priority="6638" stopIfTrue="1">
      <formula>WEEKDAY($A147)=2</formula>
    </cfRule>
    <cfRule type="expression" dxfId="78062" priority="6639" stopIfTrue="1">
      <formula>WEEKDAY($A147)=3</formula>
    </cfRule>
    <cfRule type="expression" dxfId="78061" priority="6640" stopIfTrue="1">
      <formula>WEEKDAY($A147)=4</formula>
    </cfRule>
    <cfRule type="expression" dxfId="78060" priority="6641" stopIfTrue="1">
      <formula>WEEKDAY($A147)=5</formula>
    </cfRule>
    <cfRule type="expression" dxfId="78059" priority="6642" stopIfTrue="1">
      <formula>WEEKDAY($A147)=6</formula>
    </cfRule>
    <cfRule type="expression" dxfId="78058" priority="6643" stopIfTrue="1">
      <formula>WEEKDAY($A147)=7</formula>
    </cfRule>
  </conditionalFormatting>
  <conditionalFormatting sqref="I147">
    <cfRule type="expression" dxfId="78057" priority="6630" stopIfTrue="1">
      <formula>WEEKDAY($A147)=1</formula>
    </cfRule>
    <cfRule type="expression" dxfId="78056" priority="6631" stopIfTrue="1">
      <formula>WEEKDAY($A147)=2</formula>
    </cfRule>
    <cfRule type="expression" dxfId="78055" priority="6632" stopIfTrue="1">
      <formula>WEEKDAY($A147)=3</formula>
    </cfRule>
    <cfRule type="expression" dxfId="78054" priority="6633" stopIfTrue="1">
      <formula>WEEKDAY($A147)=4</formula>
    </cfRule>
    <cfRule type="expression" dxfId="78053" priority="6634" stopIfTrue="1">
      <formula>WEEKDAY($A147)=5</formula>
    </cfRule>
    <cfRule type="expression" dxfId="78052" priority="6635" stopIfTrue="1">
      <formula>WEEKDAY($A147)=6</formula>
    </cfRule>
    <cfRule type="expression" dxfId="78051" priority="6636" stopIfTrue="1">
      <formula>WEEKDAY($A147)=7</formula>
    </cfRule>
  </conditionalFormatting>
  <conditionalFormatting sqref="A147">
    <cfRule type="expression" dxfId="78050" priority="6623" stopIfTrue="1">
      <formula>WEEKDAY($A147)=1</formula>
    </cfRule>
    <cfRule type="expression" dxfId="78049" priority="6624" stopIfTrue="1">
      <formula>WEEKDAY($A147)=2</formula>
    </cfRule>
    <cfRule type="expression" dxfId="78048" priority="6625" stopIfTrue="1">
      <formula>WEEKDAY($A147)=3</formula>
    </cfRule>
    <cfRule type="expression" dxfId="78047" priority="6626" stopIfTrue="1">
      <formula>WEEKDAY($A147)=4</formula>
    </cfRule>
    <cfRule type="expression" dxfId="78046" priority="6627" stopIfTrue="1">
      <formula>WEEKDAY($A147)=5</formula>
    </cfRule>
    <cfRule type="expression" dxfId="78045" priority="6628" stopIfTrue="1">
      <formula>WEEKDAY($A147)=6</formula>
    </cfRule>
    <cfRule type="expression" dxfId="78044" priority="6629" stopIfTrue="1">
      <formula>WEEKDAY($A147)=7</formula>
    </cfRule>
  </conditionalFormatting>
  <conditionalFormatting sqref="I147">
    <cfRule type="expression" dxfId="78043" priority="6616" stopIfTrue="1">
      <formula>WEEKDAY($A147)=1</formula>
    </cfRule>
    <cfRule type="expression" dxfId="78042" priority="6617" stopIfTrue="1">
      <formula>WEEKDAY($A147)=2</formula>
    </cfRule>
    <cfRule type="expression" dxfId="78041" priority="6618" stopIfTrue="1">
      <formula>WEEKDAY($A147)=3</formula>
    </cfRule>
    <cfRule type="expression" dxfId="78040" priority="6619" stopIfTrue="1">
      <formula>WEEKDAY($A147)=4</formula>
    </cfRule>
    <cfRule type="expression" dxfId="78039" priority="6620" stopIfTrue="1">
      <formula>WEEKDAY($A147)=5</formula>
    </cfRule>
    <cfRule type="expression" dxfId="78038" priority="6621" stopIfTrue="1">
      <formula>WEEKDAY($A147)=6</formula>
    </cfRule>
    <cfRule type="expression" dxfId="78037" priority="6622" stopIfTrue="1">
      <formula>WEEKDAY($A147)=7</formula>
    </cfRule>
  </conditionalFormatting>
  <conditionalFormatting sqref="A147">
    <cfRule type="expression" dxfId="78036" priority="6609" stopIfTrue="1">
      <formula>WEEKDAY($A147)=1</formula>
    </cfRule>
    <cfRule type="expression" dxfId="78035" priority="6610" stopIfTrue="1">
      <formula>WEEKDAY($A147)=2</formula>
    </cfRule>
    <cfRule type="expression" dxfId="78034" priority="6611" stopIfTrue="1">
      <formula>WEEKDAY($A147)=3</formula>
    </cfRule>
    <cfRule type="expression" dxfId="78033" priority="6612" stopIfTrue="1">
      <formula>WEEKDAY($A147)=4</formula>
    </cfRule>
    <cfRule type="expression" dxfId="78032" priority="6613" stopIfTrue="1">
      <formula>WEEKDAY($A147)=5</formula>
    </cfRule>
    <cfRule type="expression" dxfId="78031" priority="6614" stopIfTrue="1">
      <formula>WEEKDAY($A147)=6</formula>
    </cfRule>
    <cfRule type="expression" dxfId="78030" priority="6615" stopIfTrue="1">
      <formula>WEEKDAY($A147)=7</formula>
    </cfRule>
  </conditionalFormatting>
  <conditionalFormatting sqref="A147">
    <cfRule type="expression" dxfId="78029" priority="6602" stopIfTrue="1">
      <formula>WEEKDAY($A147)=1</formula>
    </cfRule>
    <cfRule type="expression" dxfId="78028" priority="6603" stopIfTrue="1">
      <formula>WEEKDAY($A147)=2</formula>
    </cfRule>
    <cfRule type="expression" dxfId="78027" priority="6604" stopIfTrue="1">
      <formula>WEEKDAY($A147)=3</formula>
    </cfRule>
    <cfRule type="expression" dxfId="78026" priority="6605" stopIfTrue="1">
      <formula>WEEKDAY($A147)=4</formula>
    </cfRule>
    <cfRule type="expression" dxfId="78025" priority="6606" stopIfTrue="1">
      <formula>WEEKDAY($A147)=5</formula>
    </cfRule>
    <cfRule type="expression" dxfId="78024" priority="6607" stopIfTrue="1">
      <formula>WEEKDAY($A147)=6</formula>
    </cfRule>
    <cfRule type="expression" dxfId="78023" priority="6608" stopIfTrue="1">
      <formula>WEEKDAY($A147)=7</formula>
    </cfRule>
  </conditionalFormatting>
  <conditionalFormatting sqref="I147">
    <cfRule type="expression" dxfId="78022" priority="6595" stopIfTrue="1">
      <formula>WEEKDAY($A147)=1</formula>
    </cfRule>
    <cfRule type="expression" dxfId="78021" priority="6596" stopIfTrue="1">
      <formula>WEEKDAY($A147)=2</formula>
    </cfRule>
    <cfRule type="expression" dxfId="78020" priority="6597" stopIfTrue="1">
      <formula>WEEKDAY($A147)=3</formula>
    </cfRule>
    <cfRule type="expression" dxfId="78019" priority="6598" stopIfTrue="1">
      <formula>WEEKDAY($A147)=4</formula>
    </cfRule>
    <cfRule type="expression" dxfId="78018" priority="6599" stopIfTrue="1">
      <formula>WEEKDAY($A147)=5</formula>
    </cfRule>
    <cfRule type="expression" dxfId="78017" priority="6600" stopIfTrue="1">
      <formula>WEEKDAY($A147)=6</formula>
    </cfRule>
    <cfRule type="expression" dxfId="78016" priority="6601" stopIfTrue="1">
      <formula>WEEKDAY($A147)=7</formula>
    </cfRule>
  </conditionalFormatting>
  <conditionalFormatting sqref="A147">
    <cfRule type="expression" dxfId="78015" priority="6588" stopIfTrue="1">
      <formula>WEEKDAY($A147)=1</formula>
    </cfRule>
    <cfRule type="expression" dxfId="78014" priority="6589" stopIfTrue="1">
      <formula>WEEKDAY($A147)=2</formula>
    </cfRule>
    <cfRule type="expression" dxfId="78013" priority="6590" stopIfTrue="1">
      <formula>WEEKDAY($A147)=3</formula>
    </cfRule>
    <cfRule type="expression" dxfId="78012" priority="6591" stopIfTrue="1">
      <formula>WEEKDAY($A147)=4</formula>
    </cfRule>
    <cfRule type="expression" dxfId="78011" priority="6592" stopIfTrue="1">
      <formula>WEEKDAY($A147)=5</formula>
    </cfRule>
    <cfRule type="expression" dxfId="78010" priority="6593" stopIfTrue="1">
      <formula>WEEKDAY($A147)=6</formula>
    </cfRule>
    <cfRule type="expression" dxfId="78009" priority="6594" stopIfTrue="1">
      <formula>WEEKDAY($A147)=7</formula>
    </cfRule>
  </conditionalFormatting>
  <conditionalFormatting sqref="A147">
    <cfRule type="expression" dxfId="78008" priority="6581" stopIfTrue="1">
      <formula>WEEKDAY($A147)=1</formula>
    </cfRule>
    <cfRule type="expression" dxfId="78007" priority="6582" stopIfTrue="1">
      <formula>WEEKDAY($A147)=2</formula>
    </cfRule>
    <cfRule type="expression" dxfId="78006" priority="6583" stopIfTrue="1">
      <formula>WEEKDAY($A147)=3</formula>
    </cfRule>
    <cfRule type="expression" dxfId="78005" priority="6584" stopIfTrue="1">
      <formula>WEEKDAY($A147)=4</formula>
    </cfRule>
    <cfRule type="expression" dxfId="78004" priority="6585" stopIfTrue="1">
      <formula>WEEKDAY($A147)=5</formula>
    </cfRule>
    <cfRule type="expression" dxfId="78003" priority="6586" stopIfTrue="1">
      <formula>WEEKDAY($A147)=6</formula>
    </cfRule>
    <cfRule type="expression" dxfId="78002" priority="6587" stopIfTrue="1">
      <formula>WEEKDAY($A147)=7</formula>
    </cfRule>
  </conditionalFormatting>
  <conditionalFormatting sqref="I147">
    <cfRule type="expression" dxfId="78001" priority="6574" stopIfTrue="1">
      <formula>WEEKDAY($A147)=1</formula>
    </cfRule>
    <cfRule type="expression" dxfId="78000" priority="6575" stopIfTrue="1">
      <formula>WEEKDAY($A147)=2</formula>
    </cfRule>
    <cfRule type="expression" dxfId="77999" priority="6576" stopIfTrue="1">
      <formula>WEEKDAY($A147)=3</formula>
    </cfRule>
    <cfRule type="expression" dxfId="77998" priority="6577" stopIfTrue="1">
      <formula>WEEKDAY($A147)=4</formula>
    </cfRule>
    <cfRule type="expression" dxfId="77997" priority="6578" stopIfTrue="1">
      <formula>WEEKDAY($A147)=5</formula>
    </cfRule>
    <cfRule type="expression" dxfId="77996" priority="6579" stopIfTrue="1">
      <formula>WEEKDAY($A147)=6</formula>
    </cfRule>
    <cfRule type="expression" dxfId="77995" priority="6580" stopIfTrue="1">
      <formula>WEEKDAY($A147)=7</formula>
    </cfRule>
  </conditionalFormatting>
  <conditionalFormatting sqref="I147">
    <cfRule type="expression" dxfId="77994" priority="6567" stopIfTrue="1">
      <formula>WEEKDAY($A147)=1</formula>
    </cfRule>
    <cfRule type="expression" dxfId="77993" priority="6568" stopIfTrue="1">
      <formula>WEEKDAY($A147)=2</formula>
    </cfRule>
    <cfRule type="expression" dxfId="77992" priority="6569" stopIfTrue="1">
      <formula>WEEKDAY($A147)=3</formula>
    </cfRule>
    <cfRule type="expression" dxfId="77991" priority="6570" stopIfTrue="1">
      <formula>WEEKDAY($A147)=4</formula>
    </cfRule>
    <cfRule type="expression" dxfId="77990" priority="6571" stopIfTrue="1">
      <formula>WEEKDAY($A147)=5</formula>
    </cfRule>
    <cfRule type="expression" dxfId="77989" priority="6572" stopIfTrue="1">
      <formula>WEEKDAY($A147)=6</formula>
    </cfRule>
    <cfRule type="expression" dxfId="77988" priority="6573" stopIfTrue="1">
      <formula>WEEKDAY($A147)=7</formula>
    </cfRule>
  </conditionalFormatting>
  <conditionalFormatting sqref="A147">
    <cfRule type="expression" dxfId="77987" priority="6560" stopIfTrue="1">
      <formula>WEEKDAY($A147)=1</formula>
    </cfRule>
    <cfRule type="expression" dxfId="77986" priority="6561" stopIfTrue="1">
      <formula>WEEKDAY($A147)=2</formula>
    </cfRule>
    <cfRule type="expression" dxfId="77985" priority="6562" stopIfTrue="1">
      <formula>WEEKDAY($A147)=3</formula>
    </cfRule>
    <cfRule type="expression" dxfId="77984" priority="6563" stopIfTrue="1">
      <formula>WEEKDAY($A147)=4</formula>
    </cfRule>
    <cfRule type="expression" dxfId="77983" priority="6564" stopIfTrue="1">
      <formula>WEEKDAY($A147)=5</formula>
    </cfRule>
    <cfRule type="expression" dxfId="77982" priority="6565" stopIfTrue="1">
      <formula>WEEKDAY($A147)=6</formula>
    </cfRule>
    <cfRule type="expression" dxfId="77981" priority="6566" stopIfTrue="1">
      <formula>WEEKDAY($A147)=7</formula>
    </cfRule>
  </conditionalFormatting>
  <conditionalFormatting sqref="A147">
    <cfRule type="expression" dxfId="77980" priority="6553" stopIfTrue="1">
      <formula>WEEKDAY($A147)=1</formula>
    </cfRule>
    <cfRule type="expression" dxfId="77979" priority="6554" stopIfTrue="1">
      <formula>WEEKDAY($A147)=2</formula>
    </cfRule>
    <cfRule type="expression" dxfId="77978" priority="6555" stopIfTrue="1">
      <formula>WEEKDAY($A147)=3</formula>
    </cfRule>
    <cfRule type="expression" dxfId="77977" priority="6556" stopIfTrue="1">
      <formula>WEEKDAY($A147)=4</formula>
    </cfRule>
    <cfRule type="expression" dxfId="77976" priority="6557" stopIfTrue="1">
      <formula>WEEKDAY($A147)=5</formula>
    </cfRule>
    <cfRule type="expression" dxfId="77975" priority="6558" stopIfTrue="1">
      <formula>WEEKDAY($A147)=6</formula>
    </cfRule>
    <cfRule type="expression" dxfId="77974" priority="6559" stopIfTrue="1">
      <formula>WEEKDAY($A147)=7</formula>
    </cfRule>
  </conditionalFormatting>
  <conditionalFormatting sqref="I147">
    <cfRule type="expression" dxfId="77973" priority="6546" stopIfTrue="1">
      <formula>WEEKDAY($A147)=1</formula>
    </cfRule>
    <cfRule type="expression" dxfId="77972" priority="6547" stopIfTrue="1">
      <formula>WEEKDAY($A147)=2</formula>
    </cfRule>
    <cfRule type="expression" dxfId="77971" priority="6548" stopIfTrue="1">
      <formula>WEEKDAY($A147)=3</formula>
    </cfRule>
    <cfRule type="expression" dxfId="77970" priority="6549" stopIfTrue="1">
      <formula>WEEKDAY($A147)=4</formula>
    </cfRule>
    <cfRule type="expression" dxfId="77969" priority="6550" stopIfTrue="1">
      <formula>WEEKDAY($A147)=5</formula>
    </cfRule>
    <cfRule type="expression" dxfId="77968" priority="6551" stopIfTrue="1">
      <formula>WEEKDAY($A147)=6</formula>
    </cfRule>
    <cfRule type="expression" dxfId="77967" priority="6552" stopIfTrue="1">
      <formula>WEEKDAY($A147)=7</formula>
    </cfRule>
  </conditionalFormatting>
  <conditionalFormatting sqref="A147">
    <cfRule type="expression" dxfId="77966" priority="6539" stopIfTrue="1">
      <formula>WEEKDAY($A147)=1</formula>
    </cfRule>
    <cfRule type="expression" dxfId="77965" priority="6540" stopIfTrue="1">
      <formula>WEEKDAY($A147)=2</formula>
    </cfRule>
    <cfRule type="expression" dxfId="77964" priority="6541" stopIfTrue="1">
      <formula>WEEKDAY($A147)=3</formula>
    </cfRule>
    <cfRule type="expression" dxfId="77963" priority="6542" stopIfTrue="1">
      <formula>WEEKDAY($A147)=4</formula>
    </cfRule>
    <cfRule type="expression" dxfId="77962" priority="6543" stopIfTrue="1">
      <formula>WEEKDAY($A147)=5</formula>
    </cfRule>
    <cfRule type="expression" dxfId="77961" priority="6544" stopIfTrue="1">
      <formula>WEEKDAY($A147)=6</formula>
    </cfRule>
    <cfRule type="expression" dxfId="77960" priority="6545" stopIfTrue="1">
      <formula>WEEKDAY($A147)=7</formula>
    </cfRule>
  </conditionalFormatting>
  <conditionalFormatting sqref="I147">
    <cfRule type="expression" dxfId="77959" priority="6532" stopIfTrue="1">
      <formula>WEEKDAY($A147)=1</formula>
    </cfRule>
    <cfRule type="expression" dxfId="77958" priority="6533" stopIfTrue="1">
      <formula>WEEKDAY($A147)=2</formula>
    </cfRule>
    <cfRule type="expression" dxfId="77957" priority="6534" stopIfTrue="1">
      <formula>WEEKDAY($A147)=3</formula>
    </cfRule>
    <cfRule type="expression" dxfId="77956" priority="6535" stopIfTrue="1">
      <formula>WEEKDAY($A147)=4</formula>
    </cfRule>
    <cfRule type="expression" dxfId="77955" priority="6536" stopIfTrue="1">
      <formula>WEEKDAY($A147)=5</formula>
    </cfRule>
    <cfRule type="expression" dxfId="77954" priority="6537" stopIfTrue="1">
      <formula>WEEKDAY($A147)=6</formula>
    </cfRule>
    <cfRule type="expression" dxfId="77953" priority="6538" stopIfTrue="1">
      <formula>WEEKDAY($A147)=7</formula>
    </cfRule>
  </conditionalFormatting>
  <conditionalFormatting sqref="A147">
    <cfRule type="expression" dxfId="77952" priority="6525" stopIfTrue="1">
      <formula>WEEKDAY($A147)=1</formula>
    </cfRule>
    <cfRule type="expression" dxfId="77951" priority="6526" stopIfTrue="1">
      <formula>WEEKDAY($A147)=2</formula>
    </cfRule>
    <cfRule type="expression" dxfId="77950" priority="6527" stopIfTrue="1">
      <formula>WEEKDAY($A147)=3</formula>
    </cfRule>
    <cfRule type="expression" dxfId="77949" priority="6528" stopIfTrue="1">
      <formula>WEEKDAY($A147)=4</formula>
    </cfRule>
    <cfRule type="expression" dxfId="77948" priority="6529" stopIfTrue="1">
      <formula>WEEKDAY($A147)=5</formula>
    </cfRule>
    <cfRule type="expression" dxfId="77947" priority="6530" stopIfTrue="1">
      <formula>WEEKDAY($A147)=6</formula>
    </cfRule>
    <cfRule type="expression" dxfId="77946" priority="6531" stopIfTrue="1">
      <formula>WEEKDAY($A147)=7</formula>
    </cfRule>
  </conditionalFormatting>
  <conditionalFormatting sqref="A147">
    <cfRule type="expression" dxfId="77945" priority="6518" stopIfTrue="1">
      <formula>WEEKDAY($A147)=1</formula>
    </cfRule>
    <cfRule type="expression" dxfId="77944" priority="6519" stopIfTrue="1">
      <formula>WEEKDAY($A147)=2</formula>
    </cfRule>
    <cfRule type="expression" dxfId="77943" priority="6520" stopIfTrue="1">
      <formula>WEEKDAY($A147)=3</formula>
    </cfRule>
    <cfRule type="expression" dxfId="77942" priority="6521" stopIfTrue="1">
      <formula>WEEKDAY($A147)=4</formula>
    </cfRule>
    <cfRule type="expression" dxfId="77941" priority="6522" stopIfTrue="1">
      <formula>WEEKDAY($A147)=5</formula>
    </cfRule>
    <cfRule type="expression" dxfId="77940" priority="6523" stopIfTrue="1">
      <formula>WEEKDAY($A147)=6</formula>
    </cfRule>
    <cfRule type="expression" dxfId="77939" priority="6524" stopIfTrue="1">
      <formula>WEEKDAY($A147)=7</formula>
    </cfRule>
  </conditionalFormatting>
  <conditionalFormatting sqref="A147">
    <cfRule type="expression" dxfId="77938" priority="6511" stopIfTrue="1">
      <formula>WEEKDAY($A147)=1</formula>
    </cfRule>
    <cfRule type="expression" dxfId="77937" priority="6512" stopIfTrue="1">
      <formula>WEEKDAY($A147)=2</formula>
    </cfRule>
    <cfRule type="expression" dxfId="77936" priority="6513" stopIfTrue="1">
      <formula>WEEKDAY($A147)=3</formula>
    </cfRule>
    <cfRule type="expression" dxfId="77935" priority="6514" stopIfTrue="1">
      <formula>WEEKDAY($A147)=4</formula>
    </cfRule>
    <cfRule type="expression" dxfId="77934" priority="6515" stopIfTrue="1">
      <formula>WEEKDAY($A147)=5</formula>
    </cfRule>
    <cfRule type="expression" dxfId="77933" priority="6516" stopIfTrue="1">
      <formula>WEEKDAY($A147)=6</formula>
    </cfRule>
    <cfRule type="expression" dxfId="77932" priority="6517" stopIfTrue="1">
      <formula>WEEKDAY($A147)=7</formula>
    </cfRule>
  </conditionalFormatting>
  <conditionalFormatting sqref="A147">
    <cfRule type="expression" dxfId="77931" priority="6504" stopIfTrue="1">
      <formula>WEEKDAY($A147)=1</formula>
    </cfRule>
    <cfRule type="expression" dxfId="77930" priority="6505" stopIfTrue="1">
      <formula>WEEKDAY($A147)=2</formula>
    </cfRule>
    <cfRule type="expression" dxfId="77929" priority="6506" stopIfTrue="1">
      <formula>WEEKDAY($A147)=3</formula>
    </cfRule>
    <cfRule type="expression" dxfId="77928" priority="6507" stopIfTrue="1">
      <formula>WEEKDAY($A147)=4</formula>
    </cfRule>
    <cfRule type="expression" dxfId="77927" priority="6508" stopIfTrue="1">
      <formula>WEEKDAY($A147)=5</formula>
    </cfRule>
    <cfRule type="expression" dxfId="77926" priority="6509" stopIfTrue="1">
      <formula>WEEKDAY($A147)=6</formula>
    </cfRule>
    <cfRule type="expression" dxfId="77925" priority="6510" stopIfTrue="1">
      <formula>WEEKDAY($A147)=7</formula>
    </cfRule>
  </conditionalFormatting>
  <conditionalFormatting sqref="I147">
    <cfRule type="expression" dxfId="77924" priority="6497" stopIfTrue="1">
      <formula>WEEKDAY($A147)=1</formula>
    </cfRule>
    <cfRule type="expression" dxfId="77923" priority="6498" stopIfTrue="1">
      <formula>WEEKDAY($A147)=2</formula>
    </cfRule>
    <cfRule type="expression" dxfId="77922" priority="6499" stopIfTrue="1">
      <formula>WEEKDAY($A147)=3</formula>
    </cfRule>
    <cfRule type="expression" dxfId="77921" priority="6500" stopIfTrue="1">
      <formula>WEEKDAY($A147)=4</formula>
    </cfRule>
    <cfRule type="expression" dxfId="77920" priority="6501" stopIfTrue="1">
      <formula>WEEKDAY($A147)=5</formula>
    </cfRule>
    <cfRule type="expression" dxfId="77919" priority="6502" stopIfTrue="1">
      <formula>WEEKDAY($A147)=6</formula>
    </cfRule>
    <cfRule type="expression" dxfId="77918" priority="6503" stopIfTrue="1">
      <formula>WEEKDAY($A147)=7</formula>
    </cfRule>
  </conditionalFormatting>
  <conditionalFormatting sqref="A147">
    <cfRule type="expression" dxfId="77917" priority="6490" stopIfTrue="1">
      <formula>WEEKDAY($A147)=1</formula>
    </cfRule>
    <cfRule type="expression" dxfId="77916" priority="6491" stopIfTrue="1">
      <formula>WEEKDAY($A147)=2</formula>
    </cfRule>
    <cfRule type="expression" dxfId="77915" priority="6492" stopIfTrue="1">
      <formula>WEEKDAY($A147)=3</formula>
    </cfRule>
    <cfRule type="expression" dxfId="77914" priority="6493" stopIfTrue="1">
      <formula>WEEKDAY($A147)=4</formula>
    </cfRule>
    <cfRule type="expression" dxfId="77913" priority="6494" stopIfTrue="1">
      <formula>WEEKDAY($A147)=5</formula>
    </cfRule>
    <cfRule type="expression" dxfId="77912" priority="6495" stopIfTrue="1">
      <formula>WEEKDAY($A147)=6</formula>
    </cfRule>
    <cfRule type="expression" dxfId="77911" priority="6496" stopIfTrue="1">
      <formula>WEEKDAY($A147)=7</formula>
    </cfRule>
  </conditionalFormatting>
  <conditionalFormatting sqref="A147">
    <cfRule type="expression" dxfId="77910" priority="6483" stopIfTrue="1">
      <formula>WEEKDAY($A147)=1</formula>
    </cfRule>
    <cfRule type="expression" dxfId="77909" priority="6484" stopIfTrue="1">
      <formula>WEEKDAY($A147)=2</formula>
    </cfRule>
    <cfRule type="expression" dxfId="77908" priority="6485" stopIfTrue="1">
      <formula>WEEKDAY($A147)=3</formula>
    </cfRule>
    <cfRule type="expression" dxfId="77907" priority="6486" stopIfTrue="1">
      <formula>WEEKDAY($A147)=4</formula>
    </cfRule>
    <cfRule type="expression" dxfId="77906" priority="6487" stopIfTrue="1">
      <formula>WEEKDAY($A147)=5</formula>
    </cfRule>
    <cfRule type="expression" dxfId="77905" priority="6488" stopIfTrue="1">
      <formula>WEEKDAY($A147)=6</formula>
    </cfRule>
    <cfRule type="expression" dxfId="77904" priority="6489" stopIfTrue="1">
      <formula>WEEKDAY($A147)=7</formula>
    </cfRule>
  </conditionalFormatting>
  <conditionalFormatting sqref="I147">
    <cfRule type="expression" dxfId="77903" priority="6476" stopIfTrue="1">
      <formula>WEEKDAY($A147)=1</formula>
    </cfRule>
    <cfRule type="expression" dxfId="77902" priority="6477" stopIfTrue="1">
      <formula>WEEKDAY($A147)=2</formula>
    </cfRule>
    <cfRule type="expression" dxfId="77901" priority="6478" stopIfTrue="1">
      <formula>WEEKDAY($A147)=3</formula>
    </cfRule>
    <cfRule type="expression" dxfId="77900" priority="6479" stopIfTrue="1">
      <formula>WEEKDAY($A147)=4</formula>
    </cfRule>
    <cfRule type="expression" dxfId="77899" priority="6480" stopIfTrue="1">
      <formula>WEEKDAY($A147)=5</formula>
    </cfRule>
    <cfRule type="expression" dxfId="77898" priority="6481" stopIfTrue="1">
      <formula>WEEKDAY($A147)=6</formula>
    </cfRule>
    <cfRule type="expression" dxfId="77897" priority="6482" stopIfTrue="1">
      <formula>WEEKDAY($A147)=7</formula>
    </cfRule>
  </conditionalFormatting>
  <conditionalFormatting sqref="I147">
    <cfRule type="expression" dxfId="77896" priority="6469" stopIfTrue="1">
      <formula>WEEKDAY($A147)=1</formula>
    </cfRule>
    <cfRule type="expression" dxfId="77895" priority="6470" stopIfTrue="1">
      <formula>WEEKDAY($A147)=2</formula>
    </cfRule>
    <cfRule type="expression" dxfId="77894" priority="6471" stopIfTrue="1">
      <formula>WEEKDAY($A147)=3</formula>
    </cfRule>
    <cfRule type="expression" dxfId="77893" priority="6472" stopIfTrue="1">
      <formula>WEEKDAY($A147)=4</formula>
    </cfRule>
    <cfRule type="expression" dxfId="77892" priority="6473" stopIfTrue="1">
      <formula>WEEKDAY($A147)=5</formula>
    </cfRule>
    <cfRule type="expression" dxfId="77891" priority="6474" stopIfTrue="1">
      <formula>WEEKDAY($A147)=6</formula>
    </cfRule>
    <cfRule type="expression" dxfId="77890" priority="6475" stopIfTrue="1">
      <formula>WEEKDAY($A147)=7</formula>
    </cfRule>
  </conditionalFormatting>
  <conditionalFormatting sqref="A147">
    <cfRule type="expression" dxfId="77889" priority="6462" stopIfTrue="1">
      <formula>WEEKDAY($A147)=1</formula>
    </cfRule>
    <cfRule type="expression" dxfId="77888" priority="6463" stopIfTrue="1">
      <formula>WEEKDAY($A147)=2</formula>
    </cfRule>
    <cfRule type="expression" dxfId="77887" priority="6464" stopIfTrue="1">
      <formula>WEEKDAY($A147)=3</formula>
    </cfRule>
    <cfRule type="expression" dxfId="77886" priority="6465" stopIfTrue="1">
      <formula>WEEKDAY($A147)=4</formula>
    </cfRule>
    <cfRule type="expression" dxfId="77885" priority="6466" stopIfTrue="1">
      <formula>WEEKDAY($A147)=5</formula>
    </cfRule>
    <cfRule type="expression" dxfId="77884" priority="6467" stopIfTrue="1">
      <formula>WEEKDAY($A147)=6</formula>
    </cfRule>
    <cfRule type="expression" dxfId="77883" priority="6468" stopIfTrue="1">
      <formula>WEEKDAY($A147)=7</formula>
    </cfRule>
  </conditionalFormatting>
  <conditionalFormatting sqref="I147">
    <cfRule type="expression" dxfId="77882" priority="6455" stopIfTrue="1">
      <formula>WEEKDAY($A147)=1</formula>
    </cfRule>
    <cfRule type="expression" dxfId="77881" priority="6456" stopIfTrue="1">
      <formula>WEEKDAY($A147)=2</formula>
    </cfRule>
    <cfRule type="expression" dxfId="77880" priority="6457" stopIfTrue="1">
      <formula>WEEKDAY($A147)=3</formula>
    </cfRule>
    <cfRule type="expression" dxfId="77879" priority="6458" stopIfTrue="1">
      <formula>WEEKDAY($A147)=4</formula>
    </cfRule>
    <cfRule type="expression" dxfId="77878" priority="6459" stopIfTrue="1">
      <formula>WEEKDAY($A147)=5</formula>
    </cfRule>
    <cfRule type="expression" dxfId="77877" priority="6460" stopIfTrue="1">
      <formula>WEEKDAY($A147)=6</formula>
    </cfRule>
    <cfRule type="expression" dxfId="77876" priority="6461" stopIfTrue="1">
      <formula>WEEKDAY($A147)=7</formula>
    </cfRule>
  </conditionalFormatting>
  <conditionalFormatting sqref="A147">
    <cfRule type="expression" dxfId="77875" priority="6448" stopIfTrue="1">
      <formula>WEEKDAY($A147)=1</formula>
    </cfRule>
    <cfRule type="expression" dxfId="77874" priority="6449" stopIfTrue="1">
      <formula>WEEKDAY($A147)=2</formula>
    </cfRule>
    <cfRule type="expression" dxfId="77873" priority="6450" stopIfTrue="1">
      <formula>WEEKDAY($A147)=3</formula>
    </cfRule>
    <cfRule type="expression" dxfId="77872" priority="6451" stopIfTrue="1">
      <formula>WEEKDAY($A147)=4</formula>
    </cfRule>
    <cfRule type="expression" dxfId="77871" priority="6452" stopIfTrue="1">
      <formula>WEEKDAY($A147)=5</formula>
    </cfRule>
    <cfRule type="expression" dxfId="77870" priority="6453" stopIfTrue="1">
      <formula>WEEKDAY($A147)=6</formula>
    </cfRule>
    <cfRule type="expression" dxfId="77869" priority="6454" stopIfTrue="1">
      <formula>WEEKDAY($A147)=7</formula>
    </cfRule>
  </conditionalFormatting>
  <conditionalFormatting sqref="A147">
    <cfRule type="expression" dxfId="77868" priority="6441" stopIfTrue="1">
      <formula>WEEKDAY($A147)=1</formula>
    </cfRule>
    <cfRule type="expression" dxfId="77867" priority="6442" stopIfTrue="1">
      <formula>WEEKDAY($A147)=2</formula>
    </cfRule>
    <cfRule type="expression" dxfId="77866" priority="6443" stopIfTrue="1">
      <formula>WEEKDAY($A147)=3</formula>
    </cfRule>
    <cfRule type="expression" dxfId="77865" priority="6444" stopIfTrue="1">
      <formula>WEEKDAY($A147)=4</formula>
    </cfRule>
    <cfRule type="expression" dxfId="77864" priority="6445" stopIfTrue="1">
      <formula>WEEKDAY($A147)=5</formula>
    </cfRule>
    <cfRule type="expression" dxfId="77863" priority="6446" stopIfTrue="1">
      <formula>WEEKDAY($A147)=6</formula>
    </cfRule>
    <cfRule type="expression" dxfId="77862" priority="6447" stopIfTrue="1">
      <formula>WEEKDAY($A147)=7</formula>
    </cfRule>
  </conditionalFormatting>
  <conditionalFormatting sqref="A147">
    <cfRule type="expression" dxfId="77861" priority="6434" stopIfTrue="1">
      <formula>WEEKDAY($A147)=1</formula>
    </cfRule>
    <cfRule type="expression" dxfId="77860" priority="6435" stopIfTrue="1">
      <formula>WEEKDAY($A147)=2</formula>
    </cfRule>
    <cfRule type="expression" dxfId="77859" priority="6436" stopIfTrue="1">
      <formula>WEEKDAY($A147)=3</formula>
    </cfRule>
    <cfRule type="expression" dxfId="77858" priority="6437" stopIfTrue="1">
      <formula>WEEKDAY($A147)=4</formula>
    </cfRule>
    <cfRule type="expression" dxfId="77857" priority="6438" stopIfTrue="1">
      <formula>WEEKDAY($A147)=5</formula>
    </cfRule>
    <cfRule type="expression" dxfId="77856" priority="6439" stopIfTrue="1">
      <formula>WEEKDAY($A147)=6</formula>
    </cfRule>
    <cfRule type="expression" dxfId="77855" priority="6440" stopIfTrue="1">
      <formula>WEEKDAY($A147)=7</formula>
    </cfRule>
  </conditionalFormatting>
  <conditionalFormatting sqref="A147">
    <cfRule type="expression" dxfId="77854" priority="6427" stopIfTrue="1">
      <formula>WEEKDAY($A147)=1</formula>
    </cfRule>
    <cfRule type="expression" dxfId="77853" priority="6428" stopIfTrue="1">
      <formula>WEEKDAY($A147)=2</formula>
    </cfRule>
    <cfRule type="expression" dxfId="77852" priority="6429" stopIfTrue="1">
      <formula>WEEKDAY($A147)=3</formula>
    </cfRule>
    <cfRule type="expression" dxfId="77851" priority="6430" stopIfTrue="1">
      <formula>WEEKDAY($A147)=4</formula>
    </cfRule>
    <cfRule type="expression" dxfId="77850" priority="6431" stopIfTrue="1">
      <formula>WEEKDAY($A147)=5</formula>
    </cfRule>
    <cfRule type="expression" dxfId="77849" priority="6432" stopIfTrue="1">
      <formula>WEEKDAY($A147)=6</formula>
    </cfRule>
    <cfRule type="expression" dxfId="77848" priority="6433" stopIfTrue="1">
      <formula>WEEKDAY($A147)=7</formula>
    </cfRule>
  </conditionalFormatting>
  <conditionalFormatting sqref="I147">
    <cfRule type="expression" dxfId="77847" priority="6420" stopIfTrue="1">
      <formula>WEEKDAY($A147)=1</formula>
    </cfRule>
    <cfRule type="expression" dxfId="77846" priority="6421" stopIfTrue="1">
      <formula>WEEKDAY($A147)=2</formula>
    </cfRule>
    <cfRule type="expression" dxfId="77845" priority="6422" stopIfTrue="1">
      <formula>WEEKDAY($A147)=3</formula>
    </cfRule>
    <cfRule type="expression" dxfId="77844" priority="6423" stopIfTrue="1">
      <formula>WEEKDAY($A147)=4</formula>
    </cfRule>
    <cfRule type="expression" dxfId="77843" priority="6424" stopIfTrue="1">
      <formula>WEEKDAY($A147)=5</formula>
    </cfRule>
    <cfRule type="expression" dxfId="77842" priority="6425" stopIfTrue="1">
      <formula>WEEKDAY($A147)=6</formula>
    </cfRule>
    <cfRule type="expression" dxfId="77841" priority="6426" stopIfTrue="1">
      <formula>WEEKDAY($A147)=7</formula>
    </cfRule>
  </conditionalFormatting>
  <conditionalFormatting sqref="A147">
    <cfRule type="expression" dxfId="77840" priority="6413" stopIfTrue="1">
      <formula>WEEKDAY($A147)=1</formula>
    </cfRule>
    <cfRule type="expression" dxfId="77839" priority="6414" stopIfTrue="1">
      <formula>WEEKDAY($A147)=2</formula>
    </cfRule>
    <cfRule type="expression" dxfId="77838" priority="6415" stopIfTrue="1">
      <formula>WEEKDAY($A147)=3</formula>
    </cfRule>
    <cfRule type="expression" dxfId="77837" priority="6416" stopIfTrue="1">
      <formula>WEEKDAY($A147)=4</formula>
    </cfRule>
    <cfRule type="expression" dxfId="77836" priority="6417" stopIfTrue="1">
      <formula>WEEKDAY($A147)=5</formula>
    </cfRule>
    <cfRule type="expression" dxfId="77835" priority="6418" stopIfTrue="1">
      <formula>WEEKDAY($A147)=6</formula>
    </cfRule>
    <cfRule type="expression" dxfId="77834" priority="6419" stopIfTrue="1">
      <formula>WEEKDAY($A147)=7</formula>
    </cfRule>
  </conditionalFormatting>
  <conditionalFormatting sqref="A147">
    <cfRule type="expression" dxfId="77833" priority="6406" stopIfTrue="1">
      <formula>WEEKDAY($A147)=1</formula>
    </cfRule>
    <cfRule type="expression" dxfId="77832" priority="6407" stopIfTrue="1">
      <formula>WEEKDAY($A147)=2</formula>
    </cfRule>
    <cfRule type="expression" dxfId="77831" priority="6408" stopIfTrue="1">
      <formula>WEEKDAY($A147)=3</formula>
    </cfRule>
    <cfRule type="expression" dxfId="77830" priority="6409" stopIfTrue="1">
      <formula>WEEKDAY($A147)=4</formula>
    </cfRule>
    <cfRule type="expression" dxfId="77829" priority="6410" stopIfTrue="1">
      <formula>WEEKDAY($A147)=5</formula>
    </cfRule>
    <cfRule type="expression" dxfId="77828" priority="6411" stopIfTrue="1">
      <formula>WEEKDAY($A147)=6</formula>
    </cfRule>
    <cfRule type="expression" dxfId="77827" priority="6412" stopIfTrue="1">
      <formula>WEEKDAY($A147)=7</formula>
    </cfRule>
  </conditionalFormatting>
  <conditionalFormatting sqref="I147">
    <cfRule type="expression" dxfId="77826" priority="6399" stopIfTrue="1">
      <formula>WEEKDAY($A147)=1</formula>
    </cfRule>
    <cfRule type="expression" dxfId="77825" priority="6400" stopIfTrue="1">
      <formula>WEEKDAY($A147)=2</formula>
    </cfRule>
    <cfRule type="expression" dxfId="77824" priority="6401" stopIfTrue="1">
      <formula>WEEKDAY($A147)=3</formula>
    </cfRule>
    <cfRule type="expression" dxfId="77823" priority="6402" stopIfTrue="1">
      <formula>WEEKDAY($A147)=4</formula>
    </cfRule>
    <cfRule type="expression" dxfId="77822" priority="6403" stopIfTrue="1">
      <formula>WEEKDAY($A147)=5</formula>
    </cfRule>
    <cfRule type="expression" dxfId="77821" priority="6404" stopIfTrue="1">
      <formula>WEEKDAY($A147)=6</formula>
    </cfRule>
    <cfRule type="expression" dxfId="77820" priority="6405" stopIfTrue="1">
      <formula>WEEKDAY($A147)=7</formula>
    </cfRule>
  </conditionalFormatting>
  <conditionalFormatting sqref="I147">
    <cfRule type="expression" dxfId="77819" priority="6392" stopIfTrue="1">
      <formula>WEEKDAY($A147)=1</formula>
    </cfRule>
    <cfRule type="expression" dxfId="77818" priority="6393" stopIfTrue="1">
      <formula>WEEKDAY($A147)=2</formula>
    </cfRule>
    <cfRule type="expression" dxfId="77817" priority="6394" stopIfTrue="1">
      <formula>WEEKDAY($A147)=3</formula>
    </cfRule>
    <cfRule type="expression" dxfId="77816" priority="6395" stopIfTrue="1">
      <formula>WEEKDAY($A147)=4</formula>
    </cfRule>
    <cfRule type="expression" dxfId="77815" priority="6396" stopIfTrue="1">
      <formula>WEEKDAY($A147)=5</formula>
    </cfRule>
    <cfRule type="expression" dxfId="77814" priority="6397" stopIfTrue="1">
      <formula>WEEKDAY($A147)=6</formula>
    </cfRule>
    <cfRule type="expression" dxfId="77813" priority="6398" stopIfTrue="1">
      <formula>WEEKDAY($A147)=7</formula>
    </cfRule>
  </conditionalFormatting>
  <conditionalFormatting sqref="A147">
    <cfRule type="expression" dxfId="77812" priority="6385" stopIfTrue="1">
      <formula>WEEKDAY($A147)=1</formula>
    </cfRule>
    <cfRule type="expression" dxfId="77811" priority="6386" stopIfTrue="1">
      <formula>WEEKDAY($A147)=2</formula>
    </cfRule>
    <cfRule type="expression" dxfId="77810" priority="6387" stopIfTrue="1">
      <formula>WEEKDAY($A147)=3</formula>
    </cfRule>
    <cfRule type="expression" dxfId="77809" priority="6388" stopIfTrue="1">
      <formula>WEEKDAY($A147)=4</formula>
    </cfRule>
    <cfRule type="expression" dxfId="77808" priority="6389" stopIfTrue="1">
      <formula>WEEKDAY($A147)=5</formula>
    </cfRule>
    <cfRule type="expression" dxfId="77807" priority="6390" stopIfTrue="1">
      <formula>WEEKDAY($A147)=6</formula>
    </cfRule>
    <cfRule type="expression" dxfId="77806" priority="6391" stopIfTrue="1">
      <formula>WEEKDAY($A147)=7</formula>
    </cfRule>
  </conditionalFormatting>
  <conditionalFormatting sqref="A147">
    <cfRule type="expression" dxfId="77805" priority="6378" stopIfTrue="1">
      <formula>WEEKDAY($A147)=1</formula>
    </cfRule>
    <cfRule type="expression" dxfId="77804" priority="6379" stopIfTrue="1">
      <formula>WEEKDAY($A147)=2</formula>
    </cfRule>
    <cfRule type="expression" dxfId="77803" priority="6380" stopIfTrue="1">
      <formula>WEEKDAY($A147)=3</formula>
    </cfRule>
    <cfRule type="expression" dxfId="77802" priority="6381" stopIfTrue="1">
      <formula>WEEKDAY($A147)=4</formula>
    </cfRule>
    <cfRule type="expression" dxfId="77801" priority="6382" stopIfTrue="1">
      <formula>WEEKDAY($A147)=5</formula>
    </cfRule>
    <cfRule type="expression" dxfId="77800" priority="6383" stopIfTrue="1">
      <formula>WEEKDAY($A147)=6</formula>
    </cfRule>
    <cfRule type="expression" dxfId="77799" priority="6384" stopIfTrue="1">
      <formula>WEEKDAY($A147)=7</formula>
    </cfRule>
  </conditionalFormatting>
  <conditionalFormatting sqref="I147">
    <cfRule type="expression" dxfId="77798" priority="6371" stopIfTrue="1">
      <formula>WEEKDAY($A147)=1</formula>
    </cfRule>
    <cfRule type="expression" dxfId="77797" priority="6372" stopIfTrue="1">
      <formula>WEEKDAY($A147)=2</formula>
    </cfRule>
    <cfRule type="expression" dxfId="77796" priority="6373" stopIfTrue="1">
      <formula>WEEKDAY($A147)=3</formula>
    </cfRule>
    <cfRule type="expression" dxfId="77795" priority="6374" stopIfTrue="1">
      <formula>WEEKDAY($A147)=4</formula>
    </cfRule>
    <cfRule type="expression" dxfId="77794" priority="6375" stopIfTrue="1">
      <formula>WEEKDAY($A147)=5</formula>
    </cfRule>
    <cfRule type="expression" dxfId="77793" priority="6376" stopIfTrue="1">
      <formula>WEEKDAY($A147)=6</formula>
    </cfRule>
    <cfRule type="expression" dxfId="77792" priority="6377" stopIfTrue="1">
      <formula>WEEKDAY($A147)=7</formula>
    </cfRule>
  </conditionalFormatting>
  <conditionalFormatting sqref="I147">
    <cfRule type="expression" dxfId="77791" priority="6364" stopIfTrue="1">
      <formula>WEEKDAY($A147)=1</formula>
    </cfRule>
    <cfRule type="expression" dxfId="77790" priority="6365" stopIfTrue="1">
      <formula>WEEKDAY($A147)=2</formula>
    </cfRule>
    <cfRule type="expression" dxfId="77789" priority="6366" stopIfTrue="1">
      <formula>WEEKDAY($A147)=3</formula>
    </cfRule>
    <cfRule type="expression" dxfId="77788" priority="6367" stopIfTrue="1">
      <formula>WEEKDAY($A147)=4</formula>
    </cfRule>
    <cfRule type="expression" dxfId="77787" priority="6368" stopIfTrue="1">
      <formula>WEEKDAY($A147)=5</formula>
    </cfRule>
    <cfRule type="expression" dxfId="77786" priority="6369" stopIfTrue="1">
      <formula>WEEKDAY($A147)=6</formula>
    </cfRule>
    <cfRule type="expression" dxfId="77785" priority="6370" stopIfTrue="1">
      <formula>WEEKDAY($A147)=7</formula>
    </cfRule>
  </conditionalFormatting>
  <conditionalFormatting sqref="I147">
    <cfRule type="expression" dxfId="77784" priority="6357" stopIfTrue="1">
      <formula>WEEKDAY($A147)=1</formula>
    </cfRule>
    <cfRule type="expression" dxfId="77783" priority="6358" stopIfTrue="1">
      <formula>WEEKDAY($A147)=2</formula>
    </cfRule>
    <cfRule type="expression" dxfId="77782" priority="6359" stopIfTrue="1">
      <formula>WEEKDAY($A147)=3</formula>
    </cfRule>
    <cfRule type="expression" dxfId="77781" priority="6360" stopIfTrue="1">
      <formula>WEEKDAY($A147)=4</formula>
    </cfRule>
    <cfRule type="expression" dxfId="77780" priority="6361" stopIfTrue="1">
      <formula>WEEKDAY($A147)=5</formula>
    </cfRule>
    <cfRule type="expression" dxfId="77779" priority="6362" stopIfTrue="1">
      <formula>WEEKDAY($A147)=6</formula>
    </cfRule>
    <cfRule type="expression" dxfId="77778" priority="6363" stopIfTrue="1">
      <formula>WEEKDAY($A147)=7</formula>
    </cfRule>
  </conditionalFormatting>
  <conditionalFormatting sqref="I147">
    <cfRule type="expression" dxfId="77777" priority="6350" stopIfTrue="1">
      <formula>WEEKDAY($A147)=1</formula>
    </cfRule>
    <cfRule type="expression" dxfId="77776" priority="6351" stopIfTrue="1">
      <formula>WEEKDAY($A147)=2</formula>
    </cfRule>
    <cfRule type="expression" dxfId="77775" priority="6352" stopIfTrue="1">
      <formula>WEEKDAY($A147)=3</formula>
    </cfRule>
    <cfRule type="expression" dxfId="77774" priority="6353" stopIfTrue="1">
      <formula>WEEKDAY($A147)=4</formula>
    </cfRule>
    <cfRule type="expression" dxfId="77773" priority="6354" stopIfTrue="1">
      <formula>WEEKDAY($A147)=5</formula>
    </cfRule>
    <cfRule type="expression" dxfId="77772" priority="6355" stopIfTrue="1">
      <formula>WEEKDAY($A147)=6</formula>
    </cfRule>
    <cfRule type="expression" dxfId="77771" priority="6356" stopIfTrue="1">
      <formula>WEEKDAY($A147)=7</formula>
    </cfRule>
  </conditionalFormatting>
  <conditionalFormatting sqref="A147">
    <cfRule type="expression" dxfId="77770" priority="6343" stopIfTrue="1">
      <formula>WEEKDAY($A147)=1</formula>
    </cfRule>
    <cfRule type="expression" dxfId="77769" priority="6344" stopIfTrue="1">
      <formula>WEEKDAY($A147)=2</formula>
    </cfRule>
    <cfRule type="expression" dxfId="77768" priority="6345" stopIfTrue="1">
      <formula>WEEKDAY($A147)=3</formula>
    </cfRule>
    <cfRule type="expression" dxfId="77767" priority="6346" stopIfTrue="1">
      <formula>WEEKDAY($A147)=4</formula>
    </cfRule>
    <cfRule type="expression" dxfId="77766" priority="6347" stopIfTrue="1">
      <formula>WEEKDAY($A147)=5</formula>
    </cfRule>
    <cfRule type="expression" dxfId="77765" priority="6348" stopIfTrue="1">
      <formula>WEEKDAY($A147)=6</formula>
    </cfRule>
    <cfRule type="expression" dxfId="77764" priority="6349" stopIfTrue="1">
      <formula>WEEKDAY($A147)=7</formula>
    </cfRule>
  </conditionalFormatting>
  <conditionalFormatting sqref="A147">
    <cfRule type="expression" dxfId="77763" priority="6336" stopIfTrue="1">
      <formula>WEEKDAY($A147)=1</formula>
    </cfRule>
    <cfRule type="expression" dxfId="77762" priority="6337" stopIfTrue="1">
      <formula>WEEKDAY($A147)=2</formula>
    </cfRule>
    <cfRule type="expression" dxfId="77761" priority="6338" stopIfTrue="1">
      <formula>WEEKDAY($A147)=3</formula>
    </cfRule>
    <cfRule type="expression" dxfId="77760" priority="6339" stopIfTrue="1">
      <formula>WEEKDAY($A147)=4</formula>
    </cfRule>
    <cfRule type="expression" dxfId="77759" priority="6340" stopIfTrue="1">
      <formula>WEEKDAY($A147)=5</formula>
    </cfRule>
    <cfRule type="expression" dxfId="77758" priority="6341" stopIfTrue="1">
      <formula>WEEKDAY($A147)=6</formula>
    </cfRule>
    <cfRule type="expression" dxfId="77757" priority="6342" stopIfTrue="1">
      <formula>WEEKDAY($A147)=7</formula>
    </cfRule>
  </conditionalFormatting>
  <conditionalFormatting sqref="I147">
    <cfRule type="expression" dxfId="77756" priority="6329" stopIfTrue="1">
      <formula>WEEKDAY($A147)=1</formula>
    </cfRule>
    <cfRule type="expression" dxfId="77755" priority="6330" stopIfTrue="1">
      <formula>WEEKDAY($A147)=2</formula>
    </cfRule>
    <cfRule type="expression" dxfId="77754" priority="6331" stopIfTrue="1">
      <formula>WEEKDAY($A147)=3</formula>
    </cfRule>
    <cfRule type="expression" dxfId="77753" priority="6332" stopIfTrue="1">
      <formula>WEEKDAY($A147)=4</formula>
    </cfRule>
    <cfRule type="expression" dxfId="77752" priority="6333" stopIfTrue="1">
      <formula>WEEKDAY($A147)=5</formula>
    </cfRule>
    <cfRule type="expression" dxfId="77751" priority="6334" stopIfTrue="1">
      <formula>WEEKDAY($A147)=6</formula>
    </cfRule>
    <cfRule type="expression" dxfId="77750" priority="6335" stopIfTrue="1">
      <formula>WEEKDAY($A147)=7</formula>
    </cfRule>
  </conditionalFormatting>
  <conditionalFormatting sqref="I147">
    <cfRule type="expression" dxfId="77749" priority="6322" stopIfTrue="1">
      <formula>WEEKDAY($A147)=1</formula>
    </cfRule>
    <cfRule type="expression" dxfId="77748" priority="6323" stopIfTrue="1">
      <formula>WEEKDAY($A147)=2</formula>
    </cfRule>
    <cfRule type="expression" dxfId="77747" priority="6324" stopIfTrue="1">
      <formula>WEEKDAY($A147)=3</formula>
    </cfRule>
    <cfRule type="expression" dxfId="77746" priority="6325" stopIfTrue="1">
      <formula>WEEKDAY($A147)=4</formula>
    </cfRule>
    <cfRule type="expression" dxfId="77745" priority="6326" stopIfTrue="1">
      <formula>WEEKDAY($A147)=5</formula>
    </cfRule>
    <cfRule type="expression" dxfId="77744" priority="6327" stopIfTrue="1">
      <formula>WEEKDAY($A147)=6</formula>
    </cfRule>
    <cfRule type="expression" dxfId="77743" priority="6328" stopIfTrue="1">
      <formula>WEEKDAY($A147)=7</formula>
    </cfRule>
  </conditionalFormatting>
  <conditionalFormatting sqref="A147">
    <cfRule type="expression" dxfId="77742" priority="6315" stopIfTrue="1">
      <formula>WEEKDAY($A147)=1</formula>
    </cfRule>
    <cfRule type="expression" dxfId="77741" priority="6316" stopIfTrue="1">
      <formula>WEEKDAY($A147)=2</formula>
    </cfRule>
    <cfRule type="expression" dxfId="77740" priority="6317" stopIfTrue="1">
      <formula>WEEKDAY($A147)=3</formula>
    </cfRule>
    <cfRule type="expression" dxfId="77739" priority="6318" stopIfTrue="1">
      <formula>WEEKDAY($A147)=4</formula>
    </cfRule>
    <cfRule type="expression" dxfId="77738" priority="6319" stopIfTrue="1">
      <formula>WEEKDAY($A147)=5</formula>
    </cfRule>
    <cfRule type="expression" dxfId="77737" priority="6320" stopIfTrue="1">
      <formula>WEEKDAY($A147)=6</formula>
    </cfRule>
    <cfRule type="expression" dxfId="77736" priority="6321" stopIfTrue="1">
      <formula>WEEKDAY($A147)=7</formula>
    </cfRule>
  </conditionalFormatting>
  <conditionalFormatting sqref="I147">
    <cfRule type="expression" dxfId="77735" priority="6308" stopIfTrue="1">
      <formula>WEEKDAY($A147)=1</formula>
    </cfRule>
    <cfRule type="expression" dxfId="77734" priority="6309" stopIfTrue="1">
      <formula>WEEKDAY($A147)=2</formula>
    </cfRule>
    <cfRule type="expression" dxfId="77733" priority="6310" stopIfTrue="1">
      <formula>WEEKDAY($A147)=3</formula>
    </cfRule>
    <cfRule type="expression" dxfId="77732" priority="6311" stopIfTrue="1">
      <formula>WEEKDAY($A147)=4</formula>
    </cfRule>
    <cfRule type="expression" dxfId="77731" priority="6312" stopIfTrue="1">
      <formula>WEEKDAY($A147)=5</formula>
    </cfRule>
    <cfRule type="expression" dxfId="77730" priority="6313" stopIfTrue="1">
      <formula>WEEKDAY($A147)=6</formula>
    </cfRule>
    <cfRule type="expression" dxfId="77729" priority="6314" stopIfTrue="1">
      <formula>WEEKDAY($A147)=7</formula>
    </cfRule>
  </conditionalFormatting>
  <conditionalFormatting sqref="A147">
    <cfRule type="expression" dxfId="77728" priority="6301" stopIfTrue="1">
      <formula>WEEKDAY($A147)=1</formula>
    </cfRule>
    <cfRule type="expression" dxfId="77727" priority="6302" stopIfTrue="1">
      <formula>WEEKDAY($A147)=2</formula>
    </cfRule>
    <cfRule type="expression" dxfId="77726" priority="6303" stopIfTrue="1">
      <formula>WEEKDAY($A147)=3</formula>
    </cfRule>
    <cfRule type="expression" dxfId="77725" priority="6304" stopIfTrue="1">
      <formula>WEEKDAY($A147)=4</formula>
    </cfRule>
    <cfRule type="expression" dxfId="77724" priority="6305" stopIfTrue="1">
      <formula>WEEKDAY($A147)=5</formula>
    </cfRule>
    <cfRule type="expression" dxfId="77723" priority="6306" stopIfTrue="1">
      <formula>WEEKDAY($A147)=6</formula>
    </cfRule>
    <cfRule type="expression" dxfId="77722" priority="6307" stopIfTrue="1">
      <formula>WEEKDAY($A147)=7</formula>
    </cfRule>
  </conditionalFormatting>
  <conditionalFormatting sqref="I147">
    <cfRule type="expression" dxfId="77721" priority="6294" stopIfTrue="1">
      <formula>WEEKDAY($A147)=1</formula>
    </cfRule>
    <cfRule type="expression" dxfId="77720" priority="6295" stopIfTrue="1">
      <formula>WEEKDAY($A147)=2</formula>
    </cfRule>
    <cfRule type="expression" dxfId="77719" priority="6296" stopIfTrue="1">
      <formula>WEEKDAY($A147)=3</formula>
    </cfRule>
    <cfRule type="expression" dxfId="77718" priority="6297" stopIfTrue="1">
      <formula>WEEKDAY($A147)=4</formula>
    </cfRule>
    <cfRule type="expression" dxfId="77717" priority="6298" stopIfTrue="1">
      <formula>WEEKDAY($A147)=5</formula>
    </cfRule>
    <cfRule type="expression" dxfId="77716" priority="6299" stopIfTrue="1">
      <formula>WEEKDAY($A147)=6</formula>
    </cfRule>
    <cfRule type="expression" dxfId="77715" priority="6300" stopIfTrue="1">
      <formula>WEEKDAY($A147)=7</formula>
    </cfRule>
  </conditionalFormatting>
  <conditionalFormatting sqref="I147">
    <cfRule type="expression" dxfId="77714" priority="6287" stopIfTrue="1">
      <formula>WEEKDAY($A147)=1</formula>
    </cfRule>
    <cfRule type="expression" dxfId="77713" priority="6288" stopIfTrue="1">
      <formula>WEEKDAY($A147)=2</formula>
    </cfRule>
    <cfRule type="expression" dxfId="77712" priority="6289" stopIfTrue="1">
      <formula>WEEKDAY($A147)=3</formula>
    </cfRule>
    <cfRule type="expression" dxfId="77711" priority="6290" stopIfTrue="1">
      <formula>WEEKDAY($A147)=4</formula>
    </cfRule>
    <cfRule type="expression" dxfId="77710" priority="6291" stopIfTrue="1">
      <formula>WEEKDAY($A147)=5</formula>
    </cfRule>
    <cfRule type="expression" dxfId="77709" priority="6292" stopIfTrue="1">
      <formula>WEEKDAY($A147)=6</formula>
    </cfRule>
    <cfRule type="expression" dxfId="77708" priority="6293" stopIfTrue="1">
      <formula>WEEKDAY($A147)=7</formula>
    </cfRule>
  </conditionalFormatting>
  <conditionalFormatting sqref="I147">
    <cfRule type="expression" dxfId="77707" priority="6280" stopIfTrue="1">
      <formula>WEEKDAY($A147)=1</formula>
    </cfRule>
    <cfRule type="expression" dxfId="77706" priority="6281" stopIfTrue="1">
      <formula>WEEKDAY($A147)=2</formula>
    </cfRule>
    <cfRule type="expression" dxfId="77705" priority="6282" stopIfTrue="1">
      <formula>WEEKDAY($A147)=3</formula>
    </cfRule>
    <cfRule type="expression" dxfId="77704" priority="6283" stopIfTrue="1">
      <formula>WEEKDAY($A147)=4</formula>
    </cfRule>
    <cfRule type="expression" dxfId="77703" priority="6284" stopIfTrue="1">
      <formula>WEEKDAY($A147)=5</formula>
    </cfRule>
    <cfRule type="expression" dxfId="77702" priority="6285" stopIfTrue="1">
      <formula>WEEKDAY($A147)=6</formula>
    </cfRule>
    <cfRule type="expression" dxfId="77701" priority="6286" stopIfTrue="1">
      <formula>WEEKDAY($A147)=7</formula>
    </cfRule>
  </conditionalFormatting>
  <conditionalFormatting sqref="I147">
    <cfRule type="expression" dxfId="77700" priority="6273" stopIfTrue="1">
      <formula>WEEKDAY($A147)=1</formula>
    </cfRule>
    <cfRule type="expression" dxfId="77699" priority="6274" stopIfTrue="1">
      <formula>WEEKDAY($A147)=2</formula>
    </cfRule>
    <cfRule type="expression" dxfId="77698" priority="6275" stopIfTrue="1">
      <formula>WEEKDAY($A147)=3</formula>
    </cfRule>
    <cfRule type="expression" dxfId="77697" priority="6276" stopIfTrue="1">
      <formula>WEEKDAY($A147)=4</formula>
    </cfRule>
    <cfRule type="expression" dxfId="77696" priority="6277" stopIfTrue="1">
      <formula>WEEKDAY($A147)=5</formula>
    </cfRule>
    <cfRule type="expression" dxfId="77695" priority="6278" stopIfTrue="1">
      <formula>WEEKDAY($A147)=6</formula>
    </cfRule>
    <cfRule type="expression" dxfId="77694" priority="6279" stopIfTrue="1">
      <formula>WEEKDAY($A147)=7</formula>
    </cfRule>
  </conditionalFormatting>
  <conditionalFormatting sqref="I147">
    <cfRule type="expression" dxfId="77693" priority="6266" stopIfTrue="1">
      <formula>WEEKDAY($A147)=1</formula>
    </cfRule>
    <cfRule type="expression" dxfId="77692" priority="6267" stopIfTrue="1">
      <formula>WEEKDAY($A147)=2</formula>
    </cfRule>
    <cfRule type="expression" dxfId="77691" priority="6268" stopIfTrue="1">
      <formula>WEEKDAY($A147)=3</formula>
    </cfRule>
    <cfRule type="expression" dxfId="77690" priority="6269" stopIfTrue="1">
      <formula>WEEKDAY($A147)=4</formula>
    </cfRule>
    <cfRule type="expression" dxfId="77689" priority="6270" stopIfTrue="1">
      <formula>WEEKDAY($A147)=5</formula>
    </cfRule>
    <cfRule type="expression" dxfId="77688" priority="6271" stopIfTrue="1">
      <formula>WEEKDAY($A147)=6</formula>
    </cfRule>
    <cfRule type="expression" dxfId="77687" priority="6272" stopIfTrue="1">
      <formula>WEEKDAY($A147)=7</formula>
    </cfRule>
  </conditionalFormatting>
  <conditionalFormatting sqref="I147">
    <cfRule type="expression" dxfId="77686" priority="6259" stopIfTrue="1">
      <formula>WEEKDAY($A147)=1</formula>
    </cfRule>
    <cfRule type="expression" dxfId="77685" priority="6260" stopIfTrue="1">
      <formula>WEEKDAY($A147)=2</formula>
    </cfRule>
    <cfRule type="expression" dxfId="77684" priority="6261" stopIfTrue="1">
      <formula>WEEKDAY($A147)=3</formula>
    </cfRule>
    <cfRule type="expression" dxfId="77683" priority="6262" stopIfTrue="1">
      <formula>WEEKDAY($A147)=4</formula>
    </cfRule>
    <cfRule type="expression" dxfId="77682" priority="6263" stopIfTrue="1">
      <formula>WEEKDAY($A147)=5</formula>
    </cfRule>
    <cfRule type="expression" dxfId="77681" priority="6264" stopIfTrue="1">
      <formula>WEEKDAY($A147)=6</formula>
    </cfRule>
    <cfRule type="expression" dxfId="77680" priority="6265" stopIfTrue="1">
      <formula>WEEKDAY($A147)=7</formula>
    </cfRule>
  </conditionalFormatting>
  <conditionalFormatting sqref="I147">
    <cfRule type="expression" dxfId="77679" priority="6252" stopIfTrue="1">
      <formula>WEEKDAY($A147)=1</formula>
    </cfRule>
    <cfRule type="expression" dxfId="77678" priority="6253" stopIfTrue="1">
      <formula>WEEKDAY($A147)=2</formula>
    </cfRule>
    <cfRule type="expression" dxfId="77677" priority="6254" stopIfTrue="1">
      <formula>WEEKDAY($A147)=3</formula>
    </cfRule>
    <cfRule type="expression" dxfId="77676" priority="6255" stopIfTrue="1">
      <formula>WEEKDAY($A147)=4</formula>
    </cfRule>
    <cfRule type="expression" dxfId="77675" priority="6256" stopIfTrue="1">
      <formula>WEEKDAY($A147)=5</formula>
    </cfRule>
    <cfRule type="expression" dxfId="77674" priority="6257" stopIfTrue="1">
      <formula>WEEKDAY($A147)=6</formula>
    </cfRule>
    <cfRule type="expression" dxfId="77673" priority="6258" stopIfTrue="1">
      <formula>WEEKDAY($A147)=7</formula>
    </cfRule>
  </conditionalFormatting>
  <conditionalFormatting sqref="I147">
    <cfRule type="expression" dxfId="77672" priority="6245" stopIfTrue="1">
      <formula>WEEKDAY($A147)=1</formula>
    </cfRule>
    <cfRule type="expression" dxfId="77671" priority="6246" stopIfTrue="1">
      <formula>WEEKDAY($A147)=2</formula>
    </cfRule>
    <cfRule type="expression" dxfId="77670" priority="6247" stopIfTrue="1">
      <formula>WEEKDAY($A147)=3</formula>
    </cfRule>
    <cfRule type="expression" dxfId="77669" priority="6248" stopIfTrue="1">
      <formula>WEEKDAY($A147)=4</formula>
    </cfRule>
    <cfRule type="expression" dxfId="77668" priority="6249" stopIfTrue="1">
      <formula>WEEKDAY($A147)=5</formula>
    </cfRule>
    <cfRule type="expression" dxfId="77667" priority="6250" stopIfTrue="1">
      <formula>WEEKDAY($A147)=6</formula>
    </cfRule>
    <cfRule type="expression" dxfId="77666" priority="6251" stopIfTrue="1">
      <formula>WEEKDAY($A147)=7</formula>
    </cfRule>
  </conditionalFormatting>
  <conditionalFormatting sqref="I147">
    <cfRule type="expression" dxfId="77665" priority="6238" stopIfTrue="1">
      <formula>WEEKDAY($A147)=1</formula>
    </cfRule>
    <cfRule type="expression" dxfId="77664" priority="6239" stopIfTrue="1">
      <formula>WEEKDAY($A147)=2</formula>
    </cfRule>
    <cfRule type="expression" dxfId="77663" priority="6240" stopIfTrue="1">
      <formula>WEEKDAY($A147)=3</formula>
    </cfRule>
    <cfRule type="expression" dxfId="77662" priority="6241" stopIfTrue="1">
      <formula>WEEKDAY($A147)=4</formula>
    </cfRule>
    <cfRule type="expression" dxfId="77661" priority="6242" stopIfTrue="1">
      <formula>WEEKDAY($A147)=5</formula>
    </cfRule>
    <cfRule type="expression" dxfId="77660" priority="6243" stopIfTrue="1">
      <formula>WEEKDAY($A147)=6</formula>
    </cfRule>
    <cfRule type="expression" dxfId="77659" priority="6244" stopIfTrue="1">
      <formula>WEEKDAY($A147)=7</formula>
    </cfRule>
  </conditionalFormatting>
  <conditionalFormatting sqref="I147">
    <cfRule type="expression" dxfId="77658" priority="6231" stopIfTrue="1">
      <formula>WEEKDAY($A147)=1</formula>
    </cfRule>
    <cfRule type="expression" dxfId="77657" priority="6232" stopIfTrue="1">
      <formula>WEEKDAY($A147)=2</formula>
    </cfRule>
    <cfRule type="expression" dxfId="77656" priority="6233" stopIfTrue="1">
      <formula>WEEKDAY($A147)=3</formula>
    </cfRule>
    <cfRule type="expression" dxfId="77655" priority="6234" stopIfTrue="1">
      <formula>WEEKDAY($A147)=4</formula>
    </cfRule>
    <cfRule type="expression" dxfId="77654" priority="6235" stopIfTrue="1">
      <formula>WEEKDAY($A147)=5</formula>
    </cfRule>
    <cfRule type="expression" dxfId="77653" priority="6236" stopIfTrue="1">
      <formula>WEEKDAY($A147)=6</formula>
    </cfRule>
    <cfRule type="expression" dxfId="77652" priority="6237" stopIfTrue="1">
      <formula>WEEKDAY($A147)=7</formula>
    </cfRule>
  </conditionalFormatting>
  <conditionalFormatting sqref="I147">
    <cfRule type="expression" dxfId="77651" priority="6224" stopIfTrue="1">
      <formula>WEEKDAY($A147)=1</formula>
    </cfRule>
    <cfRule type="expression" dxfId="77650" priority="6225" stopIfTrue="1">
      <formula>WEEKDAY($A147)=2</formula>
    </cfRule>
    <cfRule type="expression" dxfId="77649" priority="6226" stopIfTrue="1">
      <formula>WEEKDAY($A147)=3</formula>
    </cfRule>
    <cfRule type="expression" dxfId="77648" priority="6227" stopIfTrue="1">
      <formula>WEEKDAY($A147)=4</formula>
    </cfRule>
    <cfRule type="expression" dxfId="77647" priority="6228" stopIfTrue="1">
      <formula>WEEKDAY($A147)=5</formula>
    </cfRule>
    <cfRule type="expression" dxfId="77646" priority="6229" stopIfTrue="1">
      <formula>WEEKDAY($A147)=6</formula>
    </cfRule>
    <cfRule type="expression" dxfId="77645" priority="6230" stopIfTrue="1">
      <formula>WEEKDAY($A147)=7</formula>
    </cfRule>
  </conditionalFormatting>
  <conditionalFormatting sqref="I147">
    <cfRule type="expression" dxfId="77644" priority="6217" stopIfTrue="1">
      <formula>WEEKDAY($A147)=1</formula>
    </cfRule>
    <cfRule type="expression" dxfId="77643" priority="6218" stopIfTrue="1">
      <formula>WEEKDAY($A147)=2</formula>
    </cfRule>
    <cfRule type="expression" dxfId="77642" priority="6219" stopIfTrue="1">
      <formula>WEEKDAY($A147)=3</formula>
    </cfRule>
    <cfRule type="expression" dxfId="77641" priority="6220" stopIfTrue="1">
      <formula>WEEKDAY($A147)=4</formula>
    </cfRule>
    <cfRule type="expression" dxfId="77640" priority="6221" stopIfTrue="1">
      <formula>WEEKDAY($A147)=5</formula>
    </cfRule>
    <cfRule type="expression" dxfId="77639" priority="6222" stopIfTrue="1">
      <formula>WEEKDAY($A147)=6</formula>
    </cfRule>
    <cfRule type="expression" dxfId="77638" priority="6223" stopIfTrue="1">
      <formula>WEEKDAY($A147)=7</formula>
    </cfRule>
  </conditionalFormatting>
  <conditionalFormatting sqref="I147">
    <cfRule type="expression" dxfId="77637" priority="6210" stopIfTrue="1">
      <formula>WEEKDAY($A147)=1</formula>
    </cfRule>
    <cfRule type="expression" dxfId="77636" priority="6211" stopIfTrue="1">
      <formula>WEEKDAY($A147)=2</formula>
    </cfRule>
    <cfRule type="expression" dxfId="77635" priority="6212" stopIfTrue="1">
      <formula>WEEKDAY($A147)=3</formula>
    </cfRule>
    <cfRule type="expression" dxfId="77634" priority="6213" stopIfTrue="1">
      <formula>WEEKDAY($A147)=4</formula>
    </cfRule>
    <cfRule type="expression" dxfId="77633" priority="6214" stopIfTrue="1">
      <formula>WEEKDAY($A147)=5</formula>
    </cfRule>
    <cfRule type="expression" dxfId="77632" priority="6215" stopIfTrue="1">
      <formula>WEEKDAY($A147)=6</formula>
    </cfRule>
    <cfRule type="expression" dxfId="77631" priority="6216" stopIfTrue="1">
      <formula>WEEKDAY($A147)=7</formula>
    </cfRule>
  </conditionalFormatting>
  <conditionalFormatting sqref="I147">
    <cfRule type="expression" dxfId="77630" priority="6203" stopIfTrue="1">
      <formula>WEEKDAY($A147)=1</formula>
    </cfRule>
    <cfRule type="expression" dxfId="77629" priority="6204" stopIfTrue="1">
      <formula>WEEKDAY($A147)=2</formula>
    </cfRule>
    <cfRule type="expression" dxfId="77628" priority="6205" stopIfTrue="1">
      <formula>WEEKDAY($A147)=3</formula>
    </cfRule>
    <cfRule type="expression" dxfId="77627" priority="6206" stopIfTrue="1">
      <formula>WEEKDAY($A147)=4</formula>
    </cfRule>
    <cfRule type="expression" dxfId="77626" priority="6207" stopIfTrue="1">
      <formula>WEEKDAY($A147)=5</formula>
    </cfRule>
    <cfRule type="expression" dxfId="77625" priority="6208" stopIfTrue="1">
      <formula>WEEKDAY($A147)=6</formula>
    </cfRule>
    <cfRule type="expression" dxfId="77624" priority="6209" stopIfTrue="1">
      <formula>WEEKDAY($A147)=7</formula>
    </cfRule>
  </conditionalFormatting>
  <conditionalFormatting sqref="I147">
    <cfRule type="expression" dxfId="77623" priority="6196" stopIfTrue="1">
      <formula>WEEKDAY($A147)=1</formula>
    </cfRule>
    <cfRule type="expression" dxfId="77622" priority="6197" stopIfTrue="1">
      <formula>WEEKDAY($A147)=2</formula>
    </cfRule>
    <cfRule type="expression" dxfId="77621" priority="6198" stopIfTrue="1">
      <formula>WEEKDAY($A147)=3</formula>
    </cfRule>
    <cfRule type="expression" dxfId="77620" priority="6199" stopIfTrue="1">
      <formula>WEEKDAY($A147)=4</formula>
    </cfRule>
    <cfRule type="expression" dxfId="77619" priority="6200" stopIfTrue="1">
      <formula>WEEKDAY($A147)=5</formula>
    </cfRule>
    <cfRule type="expression" dxfId="77618" priority="6201" stopIfTrue="1">
      <formula>WEEKDAY($A147)=6</formula>
    </cfRule>
    <cfRule type="expression" dxfId="77617" priority="6202" stopIfTrue="1">
      <formula>WEEKDAY($A147)=7</formula>
    </cfRule>
  </conditionalFormatting>
  <conditionalFormatting sqref="I147">
    <cfRule type="expression" dxfId="77616" priority="6189" stopIfTrue="1">
      <formula>WEEKDAY($A147)=1</formula>
    </cfRule>
    <cfRule type="expression" dxfId="77615" priority="6190" stopIfTrue="1">
      <formula>WEEKDAY($A147)=2</formula>
    </cfRule>
    <cfRule type="expression" dxfId="77614" priority="6191" stopIfTrue="1">
      <formula>WEEKDAY($A147)=3</formula>
    </cfRule>
    <cfRule type="expression" dxfId="77613" priority="6192" stopIfTrue="1">
      <formula>WEEKDAY($A147)=4</formula>
    </cfRule>
    <cfRule type="expression" dxfId="77612" priority="6193" stopIfTrue="1">
      <formula>WEEKDAY($A147)=5</formula>
    </cfRule>
    <cfRule type="expression" dxfId="77611" priority="6194" stopIfTrue="1">
      <formula>WEEKDAY($A147)=6</formula>
    </cfRule>
    <cfRule type="expression" dxfId="77610" priority="6195" stopIfTrue="1">
      <formula>WEEKDAY($A147)=7</formula>
    </cfRule>
  </conditionalFormatting>
  <conditionalFormatting sqref="I147">
    <cfRule type="expression" dxfId="77609" priority="6182" stopIfTrue="1">
      <formula>WEEKDAY($A147)=1</formula>
    </cfRule>
    <cfRule type="expression" dxfId="77608" priority="6183" stopIfTrue="1">
      <formula>WEEKDAY($A147)=2</formula>
    </cfRule>
    <cfRule type="expression" dxfId="77607" priority="6184" stopIfTrue="1">
      <formula>WEEKDAY($A147)=3</formula>
    </cfRule>
    <cfRule type="expression" dxfId="77606" priority="6185" stopIfTrue="1">
      <formula>WEEKDAY($A147)=4</formula>
    </cfRule>
    <cfRule type="expression" dxfId="77605" priority="6186" stopIfTrue="1">
      <formula>WEEKDAY($A147)=5</formula>
    </cfRule>
    <cfRule type="expression" dxfId="77604" priority="6187" stopIfTrue="1">
      <formula>WEEKDAY($A147)=6</formula>
    </cfRule>
    <cfRule type="expression" dxfId="77603" priority="6188" stopIfTrue="1">
      <formula>WEEKDAY($A147)=7</formula>
    </cfRule>
  </conditionalFormatting>
  <conditionalFormatting sqref="I147">
    <cfRule type="expression" dxfId="77602" priority="6175" stopIfTrue="1">
      <formula>WEEKDAY($A147)=1</formula>
    </cfRule>
    <cfRule type="expression" dxfId="77601" priority="6176" stopIfTrue="1">
      <formula>WEEKDAY($A147)=2</formula>
    </cfRule>
    <cfRule type="expression" dxfId="77600" priority="6177" stopIfTrue="1">
      <formula>WEEKDAY($A147)=3</formula>
    </cfRule>
    <cfRule type="expression" dxfId="77599" priority="6178" stopIfTrue="1">
      <formula>WEEKDAY($A147)=4</formula>
    </cfRule>
    <cfRule type="expression" dxfId="77598" priority="6179" stopIfTrue="1">
      <formula>WEEKDAY($A147)=5</formula>
    </cfRule>
    <cfRule type="expression" dxfId="77597" priority="6180" stopIfTrue="1">
      <formula>WEEKDAY($A147)=6</formula>
    </cfRule>
    <cfRule type="expression" dxfId="77596" priority="6181" stopIfTrue="1">
      <formula>WEEKDAY($A147)=7</formula>
    </cfRule>
  </conditionalFormatting>
  <conditionalFormatting sqref="I147">
    <cfRule type="expression" dxfId="77595" priority="6168" stopIfTrue="1">
      <formula>WEEKDAY($A147)=1</formula>
    </cfRule>
    <cfRule type="expression" dxfId="77594" priority="6169" stopIfTrue="1">
      <formula>WEEKDAY($A147)=2</formula>
    </cfRule>
    <cfRule type="expression" dxfId="77593" priority="6170" stopIfTrue="1">
      <formula>WEEKDAY($A147)=3</formula>
    </cfRule>
    <cfRule type="expression" dxfId="77592" priority="6171" stopIfTrue="1">
      <formula>WEEKDAY($A147)=4</formula>
    </cfRule>
    <cfRule type="expression" dxfId="77591" priority="6172" stopIfTrue="1">
      <formula>WEEKDAY($A147)=5</formula>
    </cfRule>
    <cfRule type="expression" dxfId="77590" priority="6173" stopIfTrue="1">
      <formula>WEEKDAY($A147)=6</formula>
    </cfRule>
    <cfRule type="expression" dxfId="77589" priority="6174" stopIfTrue="1">
      <formula>WEEKDAY($A147)=7</formula>
    </cfRule>
  </conditionalFormatting>
  <conditionalFormatting sqref="I147">
    <cfRule type="expression" dxfId="77588" priority="6161" stopIfTrue="1">
      <formula>WEEKDAY($A147)=1</formula>
    </cfRule>
    <cfRule type="expression" dxfId="77587" priority="6162" stopIfTrue="1">
      <formula>WEEKDAY($A147)=2</formula>
    </cfRule>
    <cfRule type="expression" dxfId="77586" priority="6163" stopIfTrue="1">
      <formula>WEEKDAY($A147)=3</formula>
    </cfRule>
    <cfRule type="expression" dxfId="77585" priority="6164" stopIfTrue="1">
      <formula>WEEKDAY($A147)=4</formula>
    </cfRule>
    <cfRule type="expression" dxfId="77584" priority="6165" stopIfTrue="1">
      <formula>WEEKDAY($A147)=5</formula>
    </cfRule>
    <cfRule type="expression" dxfId="77583" priority="6166" stopIfTrue="1">
      <formula>WEEKDAY($A147)=6</formula>
    </cfRule>
    <cfRule type="expression" dxfId="77582" priority="6167" stopIfTrue="1">
      <formula>WEEKDAY($A147)=7</formula>
    </cfRule>
  </conditionalFormatting>
  <conditionalFormatting sqref="I147">
    <cfRule type="expression" dxfId="77581" priority="6154" stopIfTrue="1">
      <formula>WEEKDAY($A147)=1</formula>
    </cfRule>
    <cfRule type="expression" dxfId="77580" priority="6155" stopIfTrue="1">
      <formula>WEEKDAY($A147)=2</formula>
    </cfRule>
    <cfRule type="expression" dxfId="77579" priority="6156" stopIfTrue="1">
      <formula>WEEKDAY($A147)=3</formula>
    </cfRule>
    <cfRule type="expression" dxfId="77578" priority="6157" stopIfTrue="1">
      <formula>WEEKDAY($A147)=4</formula>
    </cfRule>
    <cfRule type="expression" dxfId="77577" priority="6158" stopIfTrue="1">
      <formula>WEEKDAY($A147)=5</formula>
    </cfRule>
    <cfRule type="expression" dxfId="77576" priority="6159" stopIfTrue="1">
      <formula>WEEKDAY($A147)=6</formula>
    </cfRule>
    <cfRule type="expression" dxfId="77575" priority="6160" stopIfTrue="1">
      <formula>WEEKDAY($A147)=7</formula>
    </cfRule>
  </conditionalFormatting>
  <conditionalFormatting sqref="I147">
    <cfRule type="expression" dxfId="77574" priority="6147" stopIfTrue="1">
      <formula>WEEKDAY($A147)=1</formula>
    </cfRule>
    <cfRule type="expression" dxfId="77573" priority="6148" stopIfTrue="1">
      <formula>WEEKDAY($A147)=2</formula>
    </cfRule>
    <cfRule type="expression" dxfId="77572" priority="6149" stopIfTrue="1">
      <formula>WEEKDAY($A147)=3</formula>
    </cfRule>
    <cfRule type="expression" dxfId="77571" priority="6150" stopIfTrue="1">
      <formula>WEEKDAY($A147)=4</formula>
    </cfRule>
    <cfRule type="expression" dxfId="77570" priority="6151" stopIfTrue="1">
      <formula>WEEKDAY($A147)=5</formula>
    </cfRule>
    <cfRule type="expression" dxfId="77569" priority="6152" stopIfTrue="1">
      <formula>WEEKDAY($A147)=6</formula>
    </cfRule>
    <cfRule type="expression" dxfId="77568" priority="6153" stopIfTrue="1">
      <formula>WEEKDAY($A147)=7</formula>
    </cfRule>
  </conditionalFormatting>
  <conditionalFormatting sqref="I147">
    <cfRule type="expression" dxfId="77567" priority="6140" stopIfTrue="1">
      <formula>WEEKDAY($A147)=1</formula>
    </cfRule>
    <cfRule type="expression" dxfId="77566" priority="6141" stopIfTrue="1">
      <formula>WEEKDAY($A147)=2</formula>
    </cfRule>
    <cfRule type="expression" dxfId="77565" priority="6142" stopIfTrue="1">
      <formula>WEEKDAY($A147)=3</formula>
    </cfRule>
    <cfRule type="expression" dxfId="77564" priority="6143" stopIfTrue="1">
      <formula>WEEKDAY($A147)=4</formula>
    </cfRule>
    <cfRule type="expression" dxfId="77563" priority="6144" stopIfTrue="1">
      <formula>WEEKDAY($A147)=5</formula>
    </cfRule>
    <cfRule type="expression" dxfId="77562" priority="6145" stopIfTrue="1">
      <formula>WEEKDAY($A147)=6</formula>
    </cfRule>
    <cfRule type="expression" dxfId="77561" priority="6146" stopIfTrue="1">
      <formula>WEEKDAY($A147)=7</formula>
    </cfRule>
  </conditionalFormatting>
  <conditionalFormatting sqref="I147">
    <cfRule type="expression" dxfId="77560" priority="6133" stopIfTrue="1">
      <formula>WEEKDAY($A147)=1</formula>
    </cfRule>
    <cfRule type="expression" dxfId="77559" priority="6134" stopIfTrue="1">
      <formula>WEEKDAY($A147)=2</formula>
    </cfRule>
    <cfRule type="expression" dxfId="77558" priority="6135" stopIfTrue="1">
      <formula>WEEKDAY($A147)=3</formula>
    </cfRule>
    <cfRule type="expression" dxfId="77557" priority="6136" stopIfTrue="1">
      <formula>WEEKDAY($A147)=4</formula>
    </cfRule>
    <cfRule type="expression" dxfId="77556" priority="6137" stopIfTrue="1">
      <formula>WEEKDAY($A147)=5</formula>
    </cfRule>
    <cfRule type="expression" dxfId="77555" priority="6138" stopIfTrue="1">
      <formula>WEEKDAY($A147)=6</formula>
    </cfRule>
    <cfRule type="expression" dxfId="77554" priority="6139" stopIfTrue="1">
      <formula>WEEKDAY($A147)=7</formula>
    </cfRule>
  </conditionalFormatting>
  <conditionalFormatting sqref="I147">
    <cfRule type="expression" dxfId="77553" priority="6126" stopIfTrue="1">
      <formula>WEEKDAY($A147)=1</formula>
    </cfRule>
    <cfRule type="expression" dxfId="77552" priority="6127" stopIfTrue="1">
      <formula>WEEKDAY($A147)=2</formula>
    </cfRule>
    <cfRule type="expression" dxfId="77551" priority="6128" stopIfTrue="1">
      <formula>WEEKDAY($A147)=3</formula>
    </cfRule>
    <cfRule type="expression" dxfId="77550" priority="6129" stopIfTrue="1">
      <formula>WEEKDAY($A147)=4</formula>
    </cfRule>
    <cfRule type="expression" dxfId="77549" priority="6130" stopIfTrue="1">
      <formula>WEEKDAY($A147)=5</formula>
    </cfRule>
    <cfRule type="expression" dxfId="77548" priority="6131" stopIfTrue="1">
      <formula>WEEKDAY($A147)=6</formula>
    </cfRule>
    <cfRule type="expression" dxfId="77547" priority="6132" stopIfTrue="1">
      <formula>WEEKDAY($A147)=7</formula>
    </cfRule>
  </conditionalFormatting>
  <conditionalFormatting sqref="I147">
    <cfRule type="expression" dxfId="77546" priority="6119" stopIfTrue="1">
      <formula>WEEKDAY($A147)=1</formula>
    </cfRule>
    <cfRule type="expression" dxfId="77545" priority="6120" stopIfTrue="1">
      <formula>WEEKDAY($A147)=2</formula>
    </cfRule>
    <cfRule type="expression" dxfId="77544" priority="6121" stopIfTrue="1">
      <formula>WEEKDAY($A147)=3</formula>
    </cfRule>
    <cfRule type="expression" dxfId="77543" priority="6122" stopIfTrue="1">
      <formula>WEEKDAY($A147)=4</formula>
    </cfRule>
    <cfRule type="expression" dxfId="77542" priority="6123" stopIfTrue="1">
      <formula>WEEKDAY($A147)=5</formula>
    </cfRule>
    <cfRule type="expression" dxfId="77541" priority="6124" stopIfTrue="1">
      <formula>WEEKDAY($A147)=6</formula>
    </cfRule>
    <cfRule type="expression" dxfId="77540" priority="6125" stopIfTrue="1">
      <formula>WEEKDAY($A147)=7</formula>
    </cfRule>
  </conditionalFormatting>
  <conditionalFormatting sqref="I147">
    <cfRule type="expression" dxfId="77539" priority="6112" stopIfTrue="1">
      <formula>WEEKDAY($A147)=1</formula>
    </cfRule>
    <cfRule type="expression" dxfId="77538" priority="6113" stopIfTrue="1">
      <formula>WEEKDAY($A147)=2</formula>
    </cfRule>
    <cfRule type="expression" dxfId="77537" priority="6114" stopIfTrue="1">
      <formula>WEEKDAY($A147)=3</formula>
    </cfRule>
    <cfRule type="expression" dxfId="77536" priority="6115" stopIfTrue="1">
      <formula>WEEKDAY($A147)=4</formula>
    </cfRule>
    <cfRule type="expression" dxfId="77535" priority="6116" stopIfTrue="1">
      <formula>WEEKDAY($A147)=5</formula>
    </cfRule>
    <cfRule type="expression" dxfId="77534" priority="6117" stopIfTrue="1">
      <formula>WEEKDAY($A147)=6</formula>
    </cfRule>
    <cfRule type="expression" dxfId="77533" priority="6118" stopIfTrue="1">
      <formula>WEEKDAY($A147)=7</formula>
    </cfRule>
  </conditionalFormatting>
  <conditionalFormatting sqref="I147">
    <cfRule type="expression" dxfId="77532" priority="6105" stopIfTrue="1">
      <formula>WEEKDAY($A147)=1</formula>
    </cfRule>
    <cfRule type="expression" dxfId="77531" priority="6106" stopIfTrue="1">
      <formula>WEEKDAY($A147)=2</formula>
    </cfRule>
    <cfRule type="expression" dxfId="77530" priority="6107" stopIfTrue="1">
      <formula>WEEKDAY($A147)=3</formula>
    </cfRule>
    <cfRule type="expression" dxfId="77529" priority="6108" stopIfTrue="1">
      <formula>WEEKDAY($A147)=4</formula>
    </cfRule>
    <cfRule type="expression" dxfId="77528" priority="6109" stopIfTrue="1">
      <formula>WEEKDAY($A147)=5</formula>
    </cfRule>
    <cfRule type="expression" dxfId="77527" priority="6110" stopIfTrue="1">
      <formula>WEEKDAY($A147)=6</formula>
    </cfRule>
    <cfRule type="expression" dxfId="77526" priority="6111" stopIfTrue="1">
      <formula>WEEKDAY($A147)=7</formula>
    </cfRule>
  </conditionalFormatting>
  <conditionalFormatting sqref="I147">
    <cfRule type="expression" dxfId="77525" priority="6098" stopIfTrue="1">
      <formula>WEEKDAY($A147)=1</formula>
    </cfRule>
    <cfRule type="expression" dxfId="77524" priority="6099" stopIfTrue="1">
      <formula>WEEKDAY($A147)=2</formula>
    </cfRule>
    <cfRule type="expression" dxfId="77523" priority="6100" stopIfTrue="1">
      <formula>WEEKDAY($A147)=3</formula>
    </cfRule>
    <cfRule type="expression" dxfId="77522" priority="6101" stopIfTrue="1">
      <formula>WEEKDAY($A147)=4</formula>
    </cfRule>
    <cfRule type="expression" dxfId="77521" priority="6102" stopIfTrue="1">
      <formula>WEEKDAY($A147)=5</formula>
    </cfRule>
    <cfRule type="expression" dxfId="77520" priority="6103" stopIfTrue="1">
      <formula>WEEKDAY($A147)=6</formula>
    </cfRule>
    <cfRule type="expression" dxfId="77519" priority="6104" stopIfTrue="1">
      <formula>WEEKDAY($A147)=7</formula>
    </cfRule>
  </conditionalFormatting>
  <conditionalFormatting sqref="I147">
    <cfRule type="expression" dxfId="77518" priority="6091" stopIfTrue="1">
      <formula>WEEKDAY($A147)=1</formula>
    </cfRule>
    <cfRule type="expression" dxfId="77517" priority="6092" stopIfTrue="1">
      <formula>WEEKDAY($A147)=2</formula>
    </cfRule>
    <cfRule type="expression" dxfId="77516" priority="6093" stopIfTrue="1">
      <formula>WEEKDAY($A147)=3</formula>
    </cfRule>
    <cfRule type="expression" dxfId="77515" priority="6094" stopIfTrue="1">
      <formula>WEEKDAY($A147)=4</formula>
    </cfRule>
    <cfRule type="expression" dxfId="77514" priority="6095" stopIfTrue="1">
      <formula>WEEKDAY($A147)=5</formula>
    </cfRule>
    <cfRule type="expression" dxfId="77513" priority="6096" stopIfTrue="1">
      <formula>WEEKDAY($A147)=6</formula>
    </cfRule>
    <cfRule type="expression" dxfId="77512" priority="6097" stopIfTrue="1">
      <formula>WEEKDAY($A147)=7</formula>
    </cfRule>
  </conditionalFormatting>
  <conditionalFormatting sqref="I147">
    <cfRule type="expression" dxfId="77511" priority="6084" stopIfTrue="1">
      <formula>WEEKDAY($A147)=1</formula>
    </cfRule>
    <cfRule type="expression" dxfId="77510" priority="6085" stopIfTrue="1">
      <formula>WEEKDAY($A147)=2</formula>
    </cfRule>
    <cfRule type="expression" dxfId="77509" priority="6086" stopIfTrue="1">
      <formula>WEEKDAY($A147)=3</formula>
    </cfRule>
    <cfRule type="expression" dxfId="77508" priority="6087" stopIfTrue="1">
      <formula>WEEKDAY($A147)=4</formula>
    </cfRule>
    <cfRule type="expression" dxfId="77507" priority="6088" stopIfTrue="1">
      <formula>WEEKDAY($A147)=5</formula>
    </cfRule>
    <cfRule type="expression" dxfId="77506" priority="6089" stopIfTrue="1">
      <formula>WEEKDAY($A147)=6</formula>
    </cfRule>
    <cfRule type="expression" dxfId="77505" priority="6090" stopIfTrue="1">
      <formula>WEEKDAY($A147)=7</formula>
    </cfRule>
  </conditionalFormatting>
  <conditionalFormatting sqref="I147">
    <cfRule type="expression" dxfId="77504" priority="6077" stopIfTrue="1">
      <formula>WEEKDAY($A147)=1</formula>
    </cfRule>
    <cfRule type="expression" dxfId="77503" priority="6078" stopIfTrue="1">
      <formula>WEEKDAY($A147)=2</formula>
    </cfRule>
    <cfRule type="expression" dxfId="77502" priority="6079" stopIfTrue="1">
      <formula>WEEKDAY($A147)=3</formula>
    </cfRule>
    <cfRule type="expression" dxfId="77501" priority="6080" stopIfTrue="1">
      <formula>WEEKDAY($A147)=4</formula>
    </cfRule>
    <cfRule type="expression" dxfId="77500" priority="6081" stopIfTrue="1">
      <formula>WEEKDAY($A147)=5</formula>
    </cfRule>
    <cfRule type="expression" dxfId="77499" priority="6082" stopIfTrue="1">
      <formula>WEEKDAY($A147)=6</formula>
    </cfRule>
    <cfRule type="expression" dxfId="77498" priority="6083" stopIfTrue="1">
      <formula>WEEKDAY($A147)=7</formula>
    </cfRule>
  </conditionalFormatting>
  <conditionalFormatting sqref="I147">
    <cfRule type="expression" dxfId="77497" priority="6070" stopIfTrue="1">
      <formula>WEEKDAY($A147)=1</formula>
    </cfRule>
    <cfRule type="expression" dxfId="77496" priority="6071" stopIfTrue="1">
      <formula>WEEKDAY($A147)=2</formula>
    </cfRule>
    <cfRule type="expression" dxfId="77495" priority="6072" stopIfTrue="1">
      <formula>WEEKDAY($A147)=3</formula>
    </cfRule>
    <cfRule type="expression" dxfId="77494" priority="6073" stopIfTrue="1">
      <formula>WEEKDAY($A147)=4</formula>
    </cfRule>
    <cfRule type="expression" dxfId="77493" priority="6074" stopIfTrue="1">
      <formula>WEEKDAY($A147)=5</formula>
    </cfRule>
    <cfRule type="expression" dxfId="77492" priority="6075" stopIfTrue="1">
      <formula>WEEKDAY($A147)=6</formula>
    </cfRule>
    <cfRule type="expression" dxfId="77491" priority="6076" stopIfTrue="1">
      <formula>WEEKDAY($A147)=7</formula>
    </cfRule>
  </conditionalFormatting>
  <conditionalFormatting sqref="I147">
    <cfRule type="expression" dxfId="77490" priority="6063" stopIfTrue="1">
      <formula>WEEKDAY($A147)=1</formula>
    </cfRule>
    <cfRule type="expression" dxfId="77489" priority="6064" stopIfTrue="1">
      <formula>WEEKDAY($A147)=2</formula>
    </cfRule>
    <cfRule type="expression" dxfId="77488" priority="6065" stopIfTrue="1">
      <formula>WEEKDAY($A147)=3</formula>
    </cfRule>
    <cfRule type="expression" dxfId="77487" priority="6066" stopIfTrue="1">
      <formula>WEEKDAY($A147)=4</formula>
    </cfRule>
    <cfRule type="expression" dxfId="77486" priority="6067" stopIfTrue="1">
      <formula>WEEKDAY($A147)=5</formula>
    </cfRule>
    <cfRule type="expression" dxfId="77485" priority="6068" stopIfTrue="1">
      <formula>WEEKDAY($A147)=6</formula>
    </cfRule>
    <cfRule type="expression" dxfId="77484" priority="6069" stopIfTrue="1">
      <formula>WEEKDAY($A147)=7</formula>
    </cfRule>
  </conditionalFormatting>
  <conditionalFormatting sqref="I147">
    <cfRule type="expression" dxfId="77483" priority="6056" stopIfTrue="1">
      <formula>WEEKDAY($A147)=1</formula>
    </cfRule>
    <cfRule type="expression" dxfId="77482" priority="6057" stopIfTrue="1">
      <formula>WEEKDAY($A147)=2</formula>
    </cfRule>
    <cfRule type="expression" dxfId="77481" priority="6058" stopIfTrue="1">
      <formula>WEEKDAY($A147)=3</formula>
    </cfRule>
    <cfRule type="expression" dxfId="77480" priority="6059" stopIfTrue="1">
      <formula>WEEKDAY($A147)=4</formula>
    </cfRule>
    <cfRule type="expression" dxfId="77479" priority="6060" stopIfTrue="1">
      <formula>WEEKDAY($A147)=5</formula>
    </cfRule>
    <cfRule type="expression" dxfId="77478" priority="6061" stopIfTrue="1">
      <formula>WEEKDAY($A147)=6</formula>
    </cfRule>
    <cfRule type="expression" dxfId="77477" priority="6062" stopIfTrue="1">
      <formula>WEEKDAY($A147)=7</formula>
    </cfRule>
  </conditionalFormatting>
  <conditionalFormatting sqref="I147">
    <cfRule type="expression" dxfId="77476" priority="6049" stopIfTrue="1">
      <formula>WEEKDAY($A147)=1</formula>
    </cfRule>
    <cfRule type="expression" dxfId="77475" priority="6050" stopIfTrue="1">
      <formula>WEEKDAY($A147)=2</formula>
    </cfRule>
    <cfRule type="expression" dxfId="77474" priority="6051" stopIfTrue="1">
      <formula>WEEKDAY($A147)=3</formula>
    </cfRule>
    <cfRule type="expression" dxfId="77473" priority="6052" stopIfTrue="1">
      <formula>WEEKDAY($A147)=4</formula>
    </cfRule>
    <cfRule type="expression" dxfId="77472" priority="6053" stopIfTrue="1">
      <formula>WEEKDAY($A147)=5</formula>
    </cfRule>
    <cfRule type="expression" dxfId="77471" priority="6054" stopIfTrue="1">
      <formula>WEEKDAY($A147)=6</formula>
    </cfRule>
    <cfRule type="expression" dxfId="77470" priority="6055" stopIfTrue="1">
      <formula>WEEKDAY($A147)=7</formula>
    </cfRule>
  </conditionalFormatting>
  <conditionalFormatting sqref="I147">
    <cfRule type="expression" dxfId="77469" priority="6042" stopIfTrue="1">
      <formula>WEEKDAY($A147)=1</formula>
    </cfRule>
    <cfRule type="expression" dxfId="77468" priority="6043" stopIfTrue="1">
      <formula>WEEKDAY($A147)=2</formula>
    </cfRule>
    <cfRule type="expression" dxfId="77467" priority="6044" stopIfTrue="1">
      <formula>WEEKDAY($A147)=3</formula>
    </cfRule>
    <cfRule type="expression" dxfId="77466" priority="6045" stopIfTrue="1">
      <formula>WEEKDAY($A147)=4</formula>
    </cfRule>
    <cfRule type="expression" dxfId="77465" priority="6046" stopIfTrue="1">
      <formula>WEEKDAY($A147)=5</formula>
    </cfRule>
    <cfRule type="expression" dxfId="77464" priority="6047" stopIfTrue="1">
      <formula>WEEKDAY($A147)=6</formula>
    </cfRule>
    <cfRule type="expression" dxfId="77463" priority="6048" stopIfTrue="1">
      <formula>WEEKDAY($A147)=7</formula>
    </cfRule>
  </conditionalFormatting>
  <conditionalFormatting sqref="I147">
    <cfRule type="expression" dxfId="77462" priority="6035" stopIfTrue="1">
      <formula>WEEKDAY($A147)=1</formula>
    </cfRule>
    <cfRule type="expression" dxfId="77461" priority="6036" stopIfTrue="1">
      <formula>WEEKDAY($A147)=2</formula>
    </cfRule>
    <cfRule type="expression" dxfId="77460" priority="6037" stopIfTrue="1">
      <formula>WEEKDAY($A147)=3</formula>
    </cfRule>
    <cfRule type="expression" dxfId="77459" priority="6038" stopIfTrue="1">
      <formula>WEEKDAY($A147)=4</formula>
    </cfRule>
    <cfRule type="expression" dxfId="77458" priority="6039" stopIfTrue="1">
      <formula>WEEKDAY($A147)=5</formula>
    </cfRule>
    <cfRule type="expression" dxfId="77457" priority="6040" stopIfTrue="1">
      <formula>WEEKDAY($A147)=6</formula>
    </cfRule>
    <cfRule type="expression" dxfId="77456" priority="6041" stopIfTrue="1">
      <formula>WEEKDAY($A147)=7</formula>
    </cfRule>
  </conditionalFormatting>
  <conditionalFormatting sqref="I147">
    <cfRule type="expression" dxfId="77455" priority="6028" stopIfTrue="1">
      <formula>WEEKDAY($A147)=1</formula>
    </cfRule>
    <cfRule type="expression" dxfId="77454" priority="6029" stopIfTrue="1">
      <formula>WEEKDAY($A147)=2</formula>
    </cfRule>
    <cfRule type="expression" dxfId="77453" priority="6030" stopIfTrue="1">
      <formula>WEEKDAY($A147)=3</formula>
    </cfRule>
    <cfRule type="expression" dxfId="77452" priority="6031" stopIfTrue="1">
      <formula>WEEKDAY($A147)=4</formula>
    </cfRule>
    <cfRule type="expression" dxfId="77451" priority="6032" stopIfTrue="1">
      <formula>WEEKDAY($A147)=5</formula>
    </cfRule>
    <cfRule type="expression" dxfId="77450" priority="6033" stopIfTrue="1">
      <formula>WEEKDAY($A147)=6</formula>
    </cfRule>
    <cfRule type="expression" dxfId="77449" priority="6034" stopIfTrue="1">
      <formula>WEEKDAY($A147)=7</formula>
    </cfRule>
  </conditionalFormatting>
  <conditionalFormatting sqref="I147">
    <cfRule type="expression" dxfId="77448" priority="6021" stopIfTrue="1">
      <formula>WEEKDAY($A147)=1</formula>
    </cfRule>
    <cfRule type="expression" dxfId="77447" priority="6022" stopIfTrue="1">
      <formula>WEEKDAY($A147)=2</formula>
    </cfRule>
    <cfRule type="expression" dxfId="77446" priority="6023" stopIfTrue="1">
      <formula>WEEKDAY($A147)=3</formula>
    </cfRule>
    <cfRule type="expression" dxfId="77445" priority="6024" stopIfTrue="1">
      <formula>WEEKDAY($A147)=4</formula>
    </cfRule>
    <cfRule type="expression" dxfId="77444" priority="6025" stopIfTrue="1">
      <formula>WEEKDAY($A147)=5</formula>
    </cfRule>
    <cfRule type="expression" dxfId="77443" priority="6026" stopIfTrue="1">
      <formula>WEEKDAY($A147)=6</formula>
    </cfRule>
    <cfRule type="expression" dxfId="77442" priority="6027" stopIfTrue="1">
      <formula>WEEKDAY($A147)=7</formula>
    </cfRule>
  </conditionalFormatting>
  <conditionalFormatting sqref="I147">
    <cfRule type="expression" dxfId="77441" priority="6014" stopIfTrue="1">
      <formula>WEEKDAY($A147)=1</formula>
    </cfRule>
    <cfRule type="expression" dxfId="77440" priority="6015" stopIfTrue="1">
      <formula>WEEKDAY($A147)=2</formula>
    </cfRule>
    <cfRule type="expression" dxfId="77439" priority="6016" stopIfTrue="1">
      <formula>WEEKDAY($A147)=3</formula>
    </cfRule>
    <cfRule type="expression" dxfId="77438" priority="6017" stopIfTrue="1">
      <formula>WEEKDAY($A147)=4</formula>
    </cfRule>
    <cfRule type="expression" dxfId="77437" priority="6018" stopIfTrue="1">
      <formula>WEEKDAY($A147)=5</formula>
    </cfRule>
    <cfRule type="expression" dxfId="77436" priority="6019" stopIfTrue="1">
      <formula>WEEKDAY($A147)=6</formula>
    </cfRule>
    <cfRule type="expression" dxfId="77435" priority="6020" stopIfTrue="1">
      <formula>WEEKDAY($A147)=7</formula>
    </cfRule>
  </conditionalFormatting>
  <conditionalFormatting sqref="I147">
    <cfRule type="expression" dxfId="77434" priority="6007" stopIfTrue="1">
      <formula>WEEKDAY($A147)=1</formula>
    </cfRule>
    <cfRule type="expression" dxfId="77433" priority="6008" stopIfTrue="1">
      <formula>WEEKDAY($A147)=2</formula>
    </cfRule>
    <cfRule type="expression" dxfId="77432" priority="6009" stopIfTrue="1">
      <formula>WEEKDAY($A147)=3</formula>
    </cfRule>
    <cfRule type="expression" dxfId="77431" priority="6010" stopIfTrue="1">
      <formula>WEEKDAY($A147)=4</formula>
    </cfRule>
    <cfRule type="expression" dxfId="77430" priority="6011" stopIfTrue="1">
      <formula>WEEKDAY($A147)=5</formula>
    </cfRule>
    <cfRule type="expression" dxfId="77429" priority="6012" stopIfTrue="1">
      <formula>WEEKDAY($A147)=6</formula>
    </cfRule>
    <cfRule type="expression" dxfId="77428" priority="6013" stopIfTrue="1">
      <formula>WEEKDAY($A147)=7</formula>
    </cfRule>
  </conditionalFormatting>
  <conditionalFormatting sqref="I147">
    <cfRule type="expression" dxfId="77427" priority="6000" stopIfTrue="1">
      <formula>WEEKDAY($A147)=1</formula>
    </cfRule>
    <cfRule type="expression" dxfId="77426" priority="6001" stopIfTrue="1">
      <formula>WEEKDAY($A147)=2</formula>
    </cfRule>
    <cfRule type="expression" dxfId="77425" priority="6002" stopIfTrue="1">
      <formula>WEEKDAY($A147)=3</formula>
    </cfRule>
    <cfRule type="expression" dxfId="77424" priority="6003" stopIfTrue="1">
      <formula>WEEKDAY($A147)=4</formula>
    </cfRule>
    <cfRule type="expression" dxfId="77423" priority="6004" stopIfTrue="1">
      <formula>WEEKDAY($A147)=5</formula>
    </cfRule>
    <cfRule type="expression" dxfId="77422" priority="6005" stopIfTrue="1">
      <formula>WEEKDAY($A147)=6</formula>
    </cfRule>
    <cfRule type="expression" dxfId="77421" priority="6006" stopIfTrue="1">
      <formula>WEEKDAY($A147)=7</formula>
    </cfRule>
  </conditionalFormatting>
  <conditionalFormatting sqref="I147">
    <cfRule type="expression" dxfId="77420" priority="5993" stopIfTrue="1">
      <formula>WEEKDAY($A147)=1</formula>
    </cfRule>
    <cfRule type="expression" dxfId="77419" priority="5994" stopIfTrue="1">
      <formula>WEEKDAY($A147)=2</formula>
    </cfRule>
    <cfRule type="expression" dxfId="77418" priority="5995" stopIfTrue="1">
      <formula>WEEKDAY($A147)=3</formula>
    </cfRule>
    <cfRule type="expression" dxfId="77417" priority="5996" stopIfTrue="1">
      <formula>WEEKDAY($A147)=4</formula>
    </cfRule>
    <cfRule type="expression" dxfId="77416" priority="5997" stopIfTrue="1">
      <formula>WEEKDAY($A147)=5</formula>
    </cfRule>
    <cfRule type="expression" dxfId="77415" priority="5998" stopIfTrue="1">
      <formula>WEEKDAY($A147)=6</formula>
    </cfRule>
    <cfRule type="expression" dxfId="77414" priority="5999" stopIfTrue="1">
      <formula>WEEKDAY($A147)=7</formula>
    </cfRule>
  </conditionalFormatting>
  <conditionalFormatting sqref="A147">
    <cfRule type="expression" dxfId="77413" priority="5986" stopIfTrue="1">
      <formula>WEEKDAY($A147)=1</formula>
    </cfRule>
    <cfRule type="expression" dxfId="77412" priority="5987" stopIfTrue="1">
      <formula>WEEKDAY($A147)=2</formula>
    </cfRule>
    <cfRule type="expression" dxfId="77411" priority="5988" stopIfTrue="1">
      <formula>WEEKDAY($A147)=3</formula>
    </cfRule>
    <cfRule type="expression" dxfId="77410" priority="5989" stopIfTrue="1">
      <formula>WEEKDAY($A147)=4</formula>
    </cfRule>
    <cfRule type="expression" dxfId="77409" priority="5990" stopIfTrue="1">
      <formula>WEEKDAY($A147)=5</formula>
    </cfRule>
    <cfRule type="expression" dxfId="77408" priority="5991" stopIfTrue="1">
      <formula>WEEKDAY($A147)=6</formula>
    </cfRule>
    <cfRule type="expression" dxfId="77407" priority="5992" stopIfTrue="1">
      <formula>WEEKDAY($A147)=7</formula>
    </cfRule>
  </conditionalFormatting>
  <conditionalFormatting sqref="I147">
    <cfRule type="expression" dxfId="77406" priority="5979" stopIfTrue="1">
      <formula>WEEKDAY($A147)=1</formula>
    </cfRule>
    <cfRule type="expression" dxfId="77405" priority="5980" stopIfTrue="1">
      <formula>WEEKDAY($A147)=2</formula>
    </cfRule>
    <cfRule type="expression" dxfId="77404" priority="5981" stopIfTrue="1">
      <formula>WEEKDAY($A147)=3</formula>
    </cfRule>
    <cfRule type="expression" dxfId="77403" priority="5982" stopIfTrue="1">
      <formula>WEEKDAY($A147)=4</formula>
    </cfRule>
    <cfRule type="expression" dxfId="77402" priority="5983" stopIfTrue="1">
      <formula>WEEKDAY($A147)=5</formula>
    </cfRule>
    <cfRule type="expression" dxfId="77401" priority="5984" stopIfTrue="1">
      <formula>WEEKDAY($A147)=6</formula>
    </cfRule>
    <cfRule type="expression" dxfId="77400" priority="5985" stopIfTrue="1">
      <formula>WEEKDAY($A147)=7</formula>
    </cfRule>
  </conditionalFormatting>
  <conditionalFormatting sqref="I147">
    <cfRule type="expression" dxfId="77399" priority="5972" stopIfTrue="1">
      <formula>WEEKDAY($A147)=1</formula>
    </cfRule>
    <cfRule type="expression" dxfId="77398" priority="5973" stopIfTrue="1">
      <formula>WEEKDAY($A147)=2</formula>
    </cfRule>
    <cfRule type="expression" dxfId="77397" priority="5974" stopIfTrue="1">
      <formula>WEEKDAY($A147)=3</formula>
    </cfRule>
    <cfRule type="expression" dxfId="77396" priority="5975" stopIfTrue="1">
      <formula>WEEKDAY($A147)=4</formula>
    </cfRule>
    <cfRule type="expression" dxfId="77395" priority="5976" stopIfTrue="1">
      <formula>WEEKDAY($A147)=5</formula>
    </cfRule>
    <cfRule type="expression" dxfId="77394" priority="5977" stopIfTrue="1">
      <formula>WEEKDAY($A147)=6</formula>
    </cfRule>
    <cfRule type="expression" dxfId="77393" priority="5978" stopIfTrue="1">
      <formula>WEEKDAY($A147)=7</formula>
    </cfRule>
  </conditionalFormatting>
  <conditionalFormatting sqref="I147">
    <cfRule type="expression" dxfId="77392" priority="5965" stopIfTrue="1">
      <formula>WEEKDAY($A147)=1</formula>
    </cfRule>
    <cfRule type="expression" dxfId="77391" priority="5966" stopIfTrue="1">
      <formula>WEEKDAY($A147)=2</formula>
    </cfRule>
    <cfRule type="expression" dxfId="77390" priority="5967" stopIfTrue="1">
      <formula>WEEKDAY($A147)=3</formula>
    </cfRule>
    <cfRule type="expression" dxfId="77389" priority="5968" stopIfTrue="1">
      <formula>WEEKDAY($A147)=4</formula>
    </cfRule>
    <cfRule type="expression" dxfId="77388" priority="5969" stopIfTrue="1">
      <formula>WEEKDAY($A147)=5</formula>
    </cfRule>
    <cfRule type="expression" dxfId="77387" priority="5970" stopIfTrue="1">
      <formula>WEEKDAY($A147)=6</formula>
    </cfRule>
    <cfRule type="expression" dxfId="77386" priority="5971" stopIfTrue="1">
      <formula>WEEKDAY($A147)=7</formula>
    </cfRule>
  </conditionalFormatting>
  <conditionalFormatting sqref="A147">
    <cfRule type="expression" dxfId="77385" priority="5958" stopIfTrue="1">
      <formula>WEEKDAY($A147)=1</formula>
    </cfRule>
    <cfRule type="expression" dxfId="77384" priority="5959" stopIfTrue="1">
      <formula>WEEKDAY($A147)=2</formula>
    </cfRule>
    <cfRule type="expression" dxfId="77383" priority="5960" stopIfTrue="1">
      <formula>WEEKDAY($A147)=3</formula>
    </cfRule>
    <cfRule type="expression" dxfId="77382" priority="5961" stopIfTrue="1">
      <formula>WEEKDAY($A147)=4</formula>
    </cfRule>
    <cfRule type="expression" dxfId="77381" priority="5962" stopIfTrue="1">
      <formula>WEEKDAY($A147)=5</formula>
    </cfRule>
    <cfRule type="expression" dxfId="77380" priority="5963" stopIfTrue="1">
      <formula>WEEKDAY($A147)=6</formula>
    </cfRule>
    <cfRule type="expression" dxfId="77379" priority="5964" stopIfTrue="1">
      <formula>WEEKDAY($A147)=7</formula>
    </cfRule>
  </conditionalFormatting>
  <conditionalFormatting sqref="I147">
    <cfRule type="expression" dxfId="77378" priority="5951" stopIfTrue="1">
      <formula>WEEKDAY($A147)=1</formula>
    </cfRule>
    <cfRule type="expression" dxfId="77377" priority="5952" stopIfTrue="1">
      <formula>WEEKDAY($A147)=2</formula>
    </cfRule>
    <cfRule type="expression" dxfId="77376" priority="5953" stopIfTrue="1">
      <formula>WEEKDAY($A147)=3</formula>
    </cfRule>
    <cfRule type="expression" dxfId="77375" priority="5954" stopIfTrue="1">
      <formula>WEEKDAY($A147)=4</formula>
    </cfRule>
    <cfRule type="expression" dxfId="77374" priority="5955" stopIfTrue="1">
      <formula>WEEKDAY($A147)=5</formula>
    </cfRule>
    <cfRule type="expression" dxfId="77373" priority="5956" stopIfTrue="1">
      <formula>WEEKDAY($A147)=6</formula>
    </cfRule>
    <cfRule type="expression" dxfId="77372" priority="5957" stopIfTrue="1">
      <formula>WEEKDAY($A147)=7</formula>
    </cfRule>
  </conditionalFormatting>
  <conditionalFormatting sqref="I147">
    <cfRule type="expression" dxfId="77371" priority="5944" stopIfTrue="1">
      <formula>WEEKDAY($A147)=1</formula>
    </cfRule>
    <cfRule type="expression" dxfId="77370" priority="5945" stopIfTrue="1">
      <formula>WEEKDAY($A147)=2</formula>
    </cfRule>
    <cfRule type="expression" dxfId="77369" priority="5946" stopIfTrue="1">
      <formula>WEEKDAY($A147)=3</formula>
    </cfRule>
    <cfRule type="expression" dxfId="77368" priority="5947" stopIfTrue="1">
      <formula>WEEKDAY($A147)=4</formula>
    </cfRule>
    <cfRule type="expression" dxfId="77367" priority="5948" stopIfTrue="1">
      <formula>WEEKDAY($A147)=5</formula>
    </cfRule>
    <cfRule type="expression" dxfId="77366" priority="5949" stopIfTrue="1">
      <formula>WEEKDAY($A147)=6</formula>
    </cfRule>
    <cfRule type="expression" dxfId="77365" priority="5950" stopIfTrue="1">
      <formula>WEEKDAY($A147)=7</formula>
    </cfRule>
  </conditionalFormatting>
  <conditionalFormatting sqref="I147">
    <cfRule type="expression" dxfId="77364" priority="5937" stopIfTrue="1">
      <formula>WEEKDAY($A147)=1</formula>
    </cfRule>
    <cfRule type="expression" dxfId="77363" priority="5938" stopIfTrue="1">
      <formula>WEEKDAY($A147)=2</formula>
    </cfRule>
    <cfRule type="expression" dxfId="77362" priority="5939" stopIfTrue="1">
      <formula>WEEKDAY($A147)=3</formula>
    </cfRule>
    <cfRule type="expression" dxfId="77361" priority="5940" stopIfTrue="1">
      <formula>WEEKDAY($A147)=4</formula>
    </cfRule>
    <cfRule type="expression" dxfId="77360" priority="5941" stopIfTrue="1">
      <formula>WEEKDAY($A147)=5</formula>
    </cfRule>
    <cfRule type="expression" dxfId="77359" priority="5942" stopIfTrue="1">
      <formula>WEEKDAY($A147)=6</formula>
    </cfRule>
    <cfRule type="expression" dxfId="77358" priority="5943" stopIfTrue="1">
      <formula>WEEKDAY($A147)=7</formula>
    </cfRule>
  </conditionalFormatting>
  <conditionalFormatting sqref="I147">
    <cfRule type="expression" dxfId="77357" priority="5930" stopIfTrue="1">
      <formula>WEEKDAY($A147)=1</formula>
    </cfRule>
    <cfRule type="expression" dxfId="77356" priority="5931" stopIfTrue="1">
      <formula>WEEKDAY($A147)=2</formula>
    </cfRule>
    <cfRule type="expression" dxfId="77355" priority="5932" stopIfTrue="1">
      <formula>WEEKDAY($A147)=3</formula>
    </cfRule>
    <cfRule type="expression" dxfId="77354" priority="5933" stopIfTrue="1">
      <formula>WEEKDAY($A147)=4</formula>
    </cfRule>
    <cfRule type="expression" dxfId="77353" priority="5934" stopIfTrue="1">
      <formula>WEEKDAY($A147)=5</formula>
    </cfRule>
    <cfRule type="expression" dxfId="77352" priority="5935" stopIfTrue="1">
      <formula>WEEKDAY($A147)=6</formula>
    </cfRule>
    <cfRule type="expression" dxfId="77351" priority="5936" stopIfTrue="1">
      <formula>WEEKDAY($A147)=7</formula>
    </cfRule>
  </conditionalFormatting>
  <conditionalFormatting sqref="I147">
    <cfRule type="expression" dxfId="77350" priority="5923" stopIfTrue="1">
      <formula>WEEKDAY($A147)=1</formula>
    </cfRule>
    <cfRule type="expression" dxfId="77349" priority="5924" stopIfTrue="1">
      <formula>WEEKDAY($A147)=2</formula>
    </cfRule>
    <cfRule type="expression" dxfId="77348" priority="5925" stopIfTrue="1">
      <formula>WEEKDAY($A147)=3</formula>
    </cfRule>
    <cfRule type="expression" dxfId="77347" priority="5926" stopIfTrue="1">
      <formula>WEEKDAY($A147)=4</formula>
    </cfRule>
    <cfRule type="expression" dxfId="77346" priority="5927" stopIfTrue="1">
      <formula>WEEKDAY($A147)=5</formula>
    </cfRule>
    <cfRule type="expression" dxfId="77345" priority="5928" stopIfTrue="1">
      <formula>WEEKDAY($A147)=6</formula>
    </cfRule>
    <cfRule type="expression" dxfId="77344" priority="5929" stopIfTrue="1">
      <formula>WEEKDAY($A147)=7</formula>
    </cfRule>
  </conditionalFormatting>
  <conditionalFormatting sqref="I147">
    <cfRule type="expression" dxfId="77343" priority="5916" stopIfTrue="1">
      <formula>WEEKDAY($A147)=1</formula>
    </cfRule>
    <cfRule type="expression" dxfId="77342" priority="5917" stopIfTrue="1">
      <formula>WEEKDAY($A147)=2</formula>
    </cfRule>
    <cfRule type="expression" dxfId="77341" priority="5918" stopIfTrue="1">
      <formula>WEEKDAY($A147)=3</formula>
    </cfRule>
    <cfRule type="expression" dxfId="77340" priority="5919" stopIfTrue="1">
      <formula>WEEKDAY($A147)=4</formula>
    </cfRule>
    <cfRule type="expression" dxfId="77339" priority="5920" stopIfTrue="1">
      <formula>WEEKDAY($A147)=5</formula>
    </cfRule>
    <cfRule type="expression" dxfId="77338" priority="5921" stopIfTrue="1">
      <formula>WEEKDAY($A147)=6</formula>
    </cfRule>
    <cfRule type="expression" dxfId="77337" priority="5922" stopIfTrue="1">
      <formula>WEEKDAY($A147)=7</formula>
    </cfRule>
  </conditionalFormatting>
  <conditionalFormatting sqref="I147">
    <cfRule type="expression" dxfId="77336" priority="5909" stopIfTrue="1">
      <formula>WEEKDAY($A147)=1</formula>
    </cfRule>
    <cfRule type="expression" dxfId="77335" priority="5910" stopIfTrue="1">
      <formula>WEEKDAY($A147)=2</formula>
    </cfRule>
    <cfRule type="expression" dxfId="77334" priority="5911" stopIfTrue="1">
      <formula>WEEKDAY($A147)=3</formula>
    </cfRule>
    <cfRule type="expression" dxfId="77333" priority="5912" stopIfTrue="1">
      <formula>WEEKDAY($A147)=4</formula>
    </cfRule>
    <cfRule type="expression" dxfId="77332" priority="5913" stopIfTrue="1">
      <formula>WEEKDAY($A147)=5</formula>
    </cfRule>
    <cfRule type="expression" dxfId="77331" priority="5914" stopIfTrue="1">
      <formula>WEEKDAY($A147)=6</formula>
    </cfRule>
    <cfRule type="expression" dxfId="77330" priority="5915" stopIfTrue="1">
      <formula>WEEKDAY($A147)=7</formula>
    </cfRule>
  </conditionalFormatting>
  <conditionalFormatting sqref="I147">
    <cfRule type="expression" dxfId="77329" priority="5902" stopIfTrue="1">
      <formula>WEEKDAY($A147)=1</formula>
    </cfRule>
    <cfRule type="expression" dxfId="77328" priority="5903" stopIfTrue="1">
      <formula>WEEKDAY($A147)=2</formula>
    </cfRule>
    <cfRule type="expression" dxfId="77327" priority="5904" stopIfTrue="1">
      <formula>WEEKDAY($A147)=3</formula>
    </cfRule>
    <cfRule type="expression" dxfId="77326" priority="5905" stopIfTrue="1">
      <formula>WEEKDAY($A147)=4</formula>
    </cfRule>
    <cfRule type="expression" dxfId="77325" priority="5906" stopIfTrue="1">
      <formula>WEEKDAY($A147)=5</formula>
    </cfRule>
    <cfRule type="expression" dxfId="77324" priority="5907" stopIfTrue="1">
      <formula>WEEKDAY($A147)=6</formula>
    </cfRule>
    <cfRule type="expression" dxfId="77323" priority="5908" stopIfTrue="1">
      <formula>WEEKDAY($A147)=7</formula>
    </cfRule>
  </conditionalFormatting>
  <conditionalFormatting sqref="I147">
    <cfRule type="expression" dxfId="77322" priority="5895" stopIfTrue="1">
      <formula>WEEKDAY($A147)=1</formula>
    </cfRule>
    <cfRule type="expression" dxfId="77321" priority="5896" stopIfTrue="1">
      <formula>WEEKDAY($A147)=2</formula>
    </cfRule>
    <cfRule type="expression" dxfId="77320" priority="5897" stopIfTrue="1">
      <formula>WEEKDAY($A147)=3</formula>
    </cfRule>
    <cfRule type="expression" dxfId="77319" priority="5898" stopIfTrue="1">
      <formula>WEEKDAY($A147)=4</formula>
    </cfRule>
    <cfRule type="expression" dxfId="77318" priority="5899" stopIfTrue="1">
      <formula>WEEKDAY($A147)=5</formula>
    </cfRule>
    <cfRule type="expression" dxfId="77317" priority="5900" stopIfTrue="1">
      <formula>WEEKDAY($A147)=6</formula>
    </cfRule>
    <cfRule type="expression" dxfId="77316" priority="5901" stopIfTrue="1">
      <formula>WEEKDAY($A147)=7</formula>
    </cfRule>
  </conditionalFormatting>
  <conditionalFormatting sqref="I147">
    <cfRule type="expression" dxfId="77315" priority="5888" stopIfTrue="1">
      <formula>WEEKDAY($A147)=1</formula>
    </cfRule>
    <cfRule type="expression" dxfId="77314" priority="5889" stopIfTrue="1">
      <formula>WEEKDAY($A147)=2</formula>
    </cfRule>
    <cfRule type="expression" dxfId="77313" priority="5890" stopIfTrue="1">
      <formula>WEEKDAY($A147)=3</formula>
    </cfRule>
    <cfRule type="expression" dxfId="77312" priority="5891" stopIfTrue="1">
      <formula>WEEKDAY($A147)=4</formula>
    </cfRule>
    <cfRule type="expression" dxfId="77311" priority="5892" stopIfTrue="1">
      <formula>WEEKDAY($A147)=5</formula>
    </cfRule>
    <cfRule type="expression" dxfId="77310" priority="5893" stopIfTrue="1">
      <formula>WEEKDAY($A147)=6</formula>
    </cfRule>
    <cfRule type="expression" dxfId="77309" priority="5894" stopIfTrue="1">
      <formula>WEEKDAY($A147)=7</formula>
    </cfRule>
  </conditionalFormatting>
  <conditionalFormatting sqref="I147">
    <cfRule type="expression" dxfId="77308" priority="5881" stopIfTrue="1">
      <formula>WEEKDAY($A147)=1</formula>
    </cfRule>
    <cfRule type="expression" dxfId="77307" priority="5882" stopIfTrue="1">
      <formula>WEEKDAY($A147)=2</formula>
    </cfRule>
    <cfRule type="expression" dxfId="77306" priority="5883" stopIfTrue="1">
      <formula>WEEKDAY($A147)=3</formula>
    </cfRule>
    <cfRule type="expression" dxfId="77305" priority="5884" stopIfTrue="1">
      <formula>WEEKDAY($A147)=4</formula>
    </cfRule>
    <cfRule type="expression" dxfId="77304" priority="5885" stopIfTrue="1">
      <formula>WEEKDAY($A147)=5</formula>
    </cfRule>
    <cfRule type="expression" dxfId="77303" priority="5886" stopIfTrue="1">
      <formula>WEEKDAY($A147)=6</formula>
    </cfRule>
    <cfRule type="expression" dxfId="77302" priority="5887" stopIfTrue="1">
      <formula>WEEKDAY($A147)=7</formula>
    </cfRule>
  </conditionalFormatting>
  <conditionalFormatting sqref="I147">
    <cfRule type="expression" dxfId="77301" priority="5874" stopIfTrue="1">
      <formula>WEEKDAY($A147)=1</formula>
    </cfRule>
    <cfRule type="expression" dxfId="77300" priority="5875" stopIfTrue="1">
      <formula>WEEKDAY($A147)=2</formula>
    </cfRule>
    <cfRule type="expression" dxfId="77299" priority="5876" stopIfTrue="1">
      <formula>WEEKDAY($A147)=3</formula>
    </cfRule>
    <cfRule type="expression" dxfId="77298" priority="5877" stopIfTrue="1">
      <formula>WEEKDAY($A147)=4</formula>
    </cfRule>
    <cfRule type="expression" dxfId="77297" priority="5878" stopIfTrue="1">
      <formula>WEEKDAY($A147)=5</formula>
    </cfRule>
    <cfRule type="expression" dxfId="77296" priority="5879" stopIfTrue="1">
      <formula>WEEKDAY($A147)=6</formula>
    </cfRule>
    <cfRule type="expression" dxfId="77295" priority="5880" stopIfTrue="1">
      <formula>WEEKDAY($A147)=7</formula>
    </cfRule>
  </conditionalFormatting>
  <conditionalFormatting sqref="I147">
    <cfRule type="expression" dxfId="77294" priority="5867" stopIfTrue="1">
      <formula>WEEKDAY($A147)=1</formula>
    </cfRule>
    <cfRule type="expression" dxfId="77293" priority="5868" stopIfTrue="1">
      <formula>WEEKDAY($A147)=2</formula>
    </cfRule>
    <cfRule type="expression" dxfId="77292" priority="5869" stopIfTrue="1">
      <formula>WEEKDAY($A147)=3</formula>
    </cfRule>
    <cfRule type="expression" dxfId="77291" priority="5870" stopIfTrue="1">
      <formula>WEEKDAY($A147)=4</formula>
    </cfRule>
    <cfRule type="expression" dxfId="77290" priority="5871" stopIfTrue="1">
      <formula>WEEKDAY($A147)=5</formula>
    </cfRule>
    <cfRule type="expression" dxfId="77289" priority="5872" stopIfTrue="1">
      <formula>WEEKDAY($A147)=6</formula>
    </cfRule>
    <cfRule type="expression" dxfId="77288" priority="5873" stopIfTrue="1">
      <formula>WEEKDAY($A147)=7</formula>
    </cfRule>
  </conditionalFormatting>
  <conditionalFormatting sqref="I147">
    <cfRule type="expression" dxfId="77287" priority="5860" stopIfTrue="1">
      <formula>WEEKDAY($A147)=1</formula>
    </cfRule>
    <cfRule type="expression" dxfId="77286" priority="5861" stopIfTrue="1">
      <formula>WEEKDAY($A147)=2</formula>
    </cfRule>
    <cfRule type="expression" dxfId="77285" priority="5862" stopIfTrue="1">
      <formula>WEEKDAY($A147)=3</formula>
    </cfRule>
    <cfRule type="expression" dxfId="77284" priority="5863" stopIfTrue="1">
      <formula>WEEKDAY($A147)=4</formula>
    </cfRule>
    <cfRule type="expression" dxfId="77283" priority="5864" stopIfTrue="1">
      <formula>WEEKDAY($A147)=5</formula>
    </cfRule>
    <cfRule type="expression" dxfId="77282" priority="5865" stopIfTrue="1">
      <formula>WEEKDAY($A147)=6</formula>
    </cfRule>
    <cfRule type="expression" dxfId="77281" priority="5866" stopIfTrue="1">
      <formula>WEEKDAY($A147)=7</formula>
    </cfRule>
  </conditionalFormatting>
  <conditionalFormatting sqref="I147">
    <cfRule type="expression" dxfId="77280" priority="5853" stopIfTrue="1">
      <formula>WEEKDAY($A147)=1</formula>
    </cfRule>
    <cfRule type="expression" dxfId="77279" priority="5854" stopIfTrue="1">
      <formula>WEEKDAY($A147)=2</formula>
    </cfRule>
    <cfRule type="expression" dxfId="77278" priority="5855" stopIfTrue="1">
      <formula>WEEKDAY($A147)=3</formula>
    </cfRule>
    <cfRule type="expression" dxfId="77277" priority="5856" stopIfTrue="1">
      <formula>WEEKDAY($A147)=4</formula>
    </cfRule>
    <cfRule type="expression" dxfId="77276" priority="5857" stopIfTrue="1">
      <formula>WEEKDAY($A147)=5</formula>
    </cfRule>
    <cfRule type="expression" dxfId="77275" priority="5858" stopIfTrue="1">
      <formula>WEEKDAY($A147)=6</formula>
    </cfRule>
    <cfRule type="expression" dxfId="77274" priority="5859" stopIfTrue="1">
      <formula>WEEKDAY($A147)=7</formula>
    </cfRule>
  </conditionalFormatting>
  <conditionalFormatting sqref="I147">
    <cfRule type="expression" dxfId="77273" priority="5846" stopIfTrue="1">
      <formula>WEEKDAY($A147)=1</formula>
    </cfRule>
    <cfRule type="expression" dxfId="77272" priority="5847" stopIfTrue="1">
      <formula>WEEKDAY($A147)=2</formula>
    </cfRule>
    <cfRule type="expression" dxfId="77271" priority="5848" stopIfTrue="1">
      <formula>WEEKDAY($A147)=3</formula>
    </cfRule>
    <cfRule type="expression" dxfId="77270" priority="5849" stopIfTrue="1">
      <formula>WEEKDAY($A147)=4</formula>
    </cfRule>
    <cfRule type="expression" dxfId="77269" priority="5850" stopIfTrue="1">
      <formula>WEEKDAY($A147)=5</formula>
    </cfRule>
    <cfRule type="expression" dxfId="77268" priority="5851" stopIfTrue="1">
      <formula>WEEKDAY($A147)=6</formula>
    </cfRule>
    <cfRule type="expression" dxfId="77267" priority="5852" stopIfTrue="1">
      <formula>WEEKDAY($A147)=7</formula>
    </cfRule>
  </conditionalFormatting>
  <conditionalFormatting sqref="I147">
    <cfRule type="expression" dxfId="77266" priority="5839" stopIfTrue="1">
      <formula>WEEKDAY($A147)=1</formula>
    </cfRule>
    <cfRule type="expression" dxfId="77265" priority="5840" stopIfTrue="1">
      <formula>WEEKDAY($A147)=2</formula>
    </cfRule>
    <cfRule type="expression" dxfId="77264" priority="5841" stopIfTrue="1">
      <formula>WEEKDAY($A147)=3</formula>
    </cfRule>
    <cfRule type="expression" dxfId="77263" priority="5842" stopIfTrue="1">
      <formula>WEEKDAY($A147)=4</formula>
    </cfRule>
    <cfRule type="expression" dxfId="77262" priority="5843" stopIfTrue="1">
      <formula>WEEKDAY($A147)=5</formula>
    </cfRule>
    <cfRule type="expression" dxfId="77261" priority="5844" stopIfTrue="1">
      <formula>WEEKDAY($A147)=6</formula>
    </cfRule>
    <cfRule type="expression" dxfId="77260" priority="5845" stopIfTrue="1">
      <formula>WEEKDAY($A147)=7</formula>
    </cfRule>
  </conditionalFormatting>
  <conditionalFormatting sqref="I147">
    <cfRule type="expression" dxfId="77259" priority="5832" stopIfTrue="1">
      <formula>WEEKDAY($A147)=1</formula>
    </cfRule>
    <cfRule type="expression" dxfId="77258" priority="5833" stopIfTrue="1">
      <formula>WEEKDAY($A147)=2</formula>
    </cfRule>
    <cfRule type="expression" dxfId="77257" priority="5834" stopIfTrue="1">
      <formula>WEEKDAY($A147)=3</formula>
    </cfRule>
    <cfRule type="expression" dxfId="77256" priority="5835" stopIfTrue="1">
      <formula>WEEKDAY($A147)=4</formula>
    </cfRule>
    <cfRule type="expression" dxfId="77255" priority="5836" stopIfTrue="1">
      <formula>WEEKDAY($A147)=5</formula>
    </cfRule>
    <cfRule type="expression" dxfId="77254" priority="5837" stopIfTrue="1">
      <formula>WEEKDAY($A147)=6</formula>
    </cfRule>
    <cfRule type="expression" dxfId="77253" priority="5838" stopIfTrue="1">
      <formula>WEEKDAY($A147)=7</formula>
    </cfRule>
  </conditionalFormatting>
  <conditionalFormatting sqref="I147">
    <cfRule type="expression" dxfId="77252" priority="5825" stopIfTrue="1">
      <formula>WEEKDAY($A147)=1</formula>
    </cfRule>
    <cfRule type="expression" dxfId="77251" priority="5826" stopIfTrue="1">
      <formula>WEEKDAY($A147)=2</formula>
    </cfRule>
    <cfRule type="expression" dxfId="77250" priority="5827" stopIfTrue="1">
      <formula>WEEKDAY($A147)=3</formula>
    </cfRule>
    <cfRule type="expression" dxfId="77249" priority="5828" stopIfTrue="1">
      <formula>WEEKDAY($A147)=4</formula>
    </cfRule>
    <cfRule type="expression" dxfId="77248" priority="5829" stopIfTrue="1">
      <formula>WEEKDAY($A147)=5</formula>
    </cfRule>
    <cfRule type="expression" dxfId="77247" priority="5830" stopIfTrue="1">
      <formula>WEEKDAY($A147)=6</formula>
    </cfRule>
    <cfRule type="expression" dxfId="77246" priority="5831" stopIfTrue="1">
      <formula>WEEKDAY($A147)=7</formula>
    </cfRule>
  </conditionalFormatting>
  <conditionalFormatting sqref="I147">
    <cfRule type="expression" dxfId="77245" priority="5818" stopIfTrue="1">
      <formula>WEEKDAY($A147)=1</formula>
    </cfRule>
    <cfRule type="expression" dxfId="77244" priority="5819" stopIfTrue="1">
      <formula>WEEKDAY($A147)=2</formula>
    </cfRule>
    <cfRule type="expression" dxfId="77243" priority="5820" stopIfTrue="1">
      <formula>WEEKDAY($A147)=3</formula>
    </cfRule>
    <cfRule type="expression" dxfId="77242" priority="5821" stopIfTrue="1">
      <formula>WEEKDAY($A147)=4</formula>
    </cfRule>
    <cfRule type="expression" dxfId="77241" priority="5822" stopIfTrue="1">
      <formula>WEEKDAY($A147)=5</formula>
    </cfRule>
    <cfRule type="expression" dxfId="77240" priority="5823" stopIfTrue="1">
      <formula>WEEKDAY($A147)=6</formula>
    </cfRule>
    <cfRule type="expression" dxfId="77239" priority="5824" stopIfTrue="1">
      <formula>WEEKDAY($A147)=7</formula>
    </cfRule>
  </conditionalFormatting>
  <conditionalFormatting sqref="I147">
    <cfRule type="expression" dxfId="77238" priority="5811" stopIfTrue="1">
      <formula>WEEKDAY($A147)=1</formula>
    </cfRule>
    <cfRule type="expression" dxfId="77237" priority="5812" stopIfTrue="1">
      <formula>WEEKDAY($A147)=2</formula>
    </cfRule>
    <cfRule type="expression" dxfId="77236" priority="5813" stopIfTrue="1">
      <formula>WEEKDAY($A147)=3</formula>
    </cfRule>
    <cfRule type="expression" dxfId="77235" priority="5814" stopIfTrue="1">
      <formula>WEEKDAY($A147)=4</formula>
    </cfRule>
    <cfRule type="expression" dxfId="77234" priority="5815" stopIfTrue="1">
      <formula>WEEKDAY($A147)=5</formula>
    </cfRule>
    <cfRule type="expression" dxfId="77233" priority="5816" stopIfTrue="1">
      <formula>WEEKDAY($A147)=6</formula>
    </cfRule>
    <cfRule type="expression" dxfId="77232" priority="5817" stopIfTrue="1">
      <formula>WEEKDAY($A147)=7</formula>
    </cfRule>
  </conditionalFormatting>
  <conditionalFormatting sqref="I147">
    <cfRule type="expression" dxfId="77231" priority="5804" stopIfTrue="1">
      <formula>WEEKDAY($A147)=1</formula>
    </cfRule>
    <cfRule type="expression" dxfId="77230" priority="5805" stopIfTrue="1">
      <formula>WEEKDAY($A147)=2</formula>
    </cfRule>
    <cfRule type="expression" dxfId="77229" priority="5806" stopIfTrue="1">
      <formula>WEEKDAY($A147)=3</formula>
    </cfRule>
    <cfRule type="expression" dxfId="77228" priority="5807" stopIfTrue="1">
      <formula>WEEKDAY($A147)=4</formula>
    </cfRule>
    <cfRule type="expression" dxfId="77227" priority="5808" stopIfTrue="1">
      <formula>WEEKDAY($A147)=5</formula>
    </cfRule>
    <cfRule type="expression" dxfId="77226" priority="5809" stopIfTrue="1">
      <formula>WEEKDAY($A147)=6</formula>
    </cfRule>
    <cfRule type="expression" dxfId="77225" priority="5810" stopIfTrue="1">
      <formula>WEEKDAY($A147)=7</formula>
    </cfRule>
  </conditionalFormatting>
  <conditionalFormatting sqref="A147">
    <cfRule type="expression" dxfId="77224" priority="5797" stopIfTrue="1">
      <formula>WEEKDAY($A147)=1</formula>
    </cfRule>
    <cfRule type="expression" dxfId="77223" priority="5798" stopIfTrue="1">
      <formula>WEEKDAY($A147)=2</formula>
    </cfRule>
    <cfRule type="expression" dxfId="77222" priority="5799" stopIfTrue="1">
      <formula>WEEKDAY($A147)=3</formula>
    </cfRule>
    <cfRule type="expression" dxfId="77221" priority="5800" stopIfTrue="1">
      <formula>WEEKDAY($A147)=4</formula>
    </cfRule>
    <cfRule type="expression" dxfId="77220" priority="5801" stopIfTrue="1">
      <formula>WEEKDAY($A147)=5</formula>
    </cfRule>
    <cfRule type="expression" dxfId="77219" priority="5802" stopIfTrue="1">
      <formula>WEEKDAY($A147)=6</formula>
    </cfRule>
    <cfRule type="expression" dxfId="77218" priority="5803" stopIfTrue="1">
      <formula>WEEKDAY($A147)=7</formula>
    </cfRule>
  </conditionalFormatting>
  <conditionalFormatting sqref="I147">
    <cfRule type="expression" dxfId="77217" priority="5790" stopIfTrue="1">
      <formula>WEEKDAY($A147)=1</formula>
    </cfRule>
    <cfRule type="expression" dxfId="77216" priority="5791" stopIfTrue="1">
      <formula>WEEKDAY($A147)=2</formula>
    </cfRule>
    <cfRule type="expression" dxfId="77215" priority="5792" stopIfTrue="1">
      <formula>WEEKDAY($A147)=3</formula>
    </cfRule>
    <cfRule type="expression" dxfId="77214" priority="5793" stopIfTrue="1">
      <formula>WEEKDAY($A147)=4</formula>
    </cfRule>
    <cfRule type="expression" dxfId="77213" priority="5794" stopIfTrue="1">
      <formula>WEEKDAY($A147)=5</formula>
    </cfRule>
    <cfRule type="expression" dxfId="77212" priority="5795" stopIfTrue="1">
      <formula>WEEKDAY($A147)=6</formula>
    </cfRule>
    <cfRule type="expression" dxfId="77211" priority="5796" stopIfTrue="1">
      <formula>WEEKDAY($A147)=7</formula>
    </cfRule>
  </conditionalFormatting>
  <conditionalFormatting sqref="A147">
    <cfRule type="expression" dxfId="77210" priority="5783" stopIfTrue="1">
      <formula>WEEKDAY($A147)=1</formula>
    </cfRule>
    <cfRule type="expression" dxfId="77209" priority="5784" stopIfTrue="1">
      <formula>WEEKDAY($A147)=2</formula>
    </cfRule>
    <cfRule type="expression" dxfId="77208" priority="5785" stopIfTrue="1">
      <formula>WEEKDAY($A147)=3</formula>
    </cfRule>
    <cfRule type="expression" dxfId="77207" priority="5786" stopIfTrue="1">
      <formula>WEEKDAY($A147)=4</formula>
    </cfRule>
    <cfRule type="expression" dxfId="77206" priority="5787" stopIfTrue="1">
      <formula>WEEKDAY($A147)=5</formula>
    </cfRule>
    <cfRule type="expression" dxfId="77205" priority="5788" stopIfTrue="1">
      <formula>WEEKDAY($A147)=6</formula>
    </cfRule>
    <cfRule type="expression" dxfId="77204" priority="5789" stopIfTrue="1">
      <formula>WEEKDAY($A147)=7</formula>
    </cfRule>
  </conditionalFormatting>
  <conditionalFormatting sqref="A147">
    <cfRule type="expression" dxfId="77203" priority="5776" stopIfTrue="1">
      <formula>WEEKDAY($A147)=1</formula>
    </cfRule>
    <cfRule type="expression" dxfId="77202" priority="5777" stopIfTrue="1">
      <formula>WEEKDAY($A147)=2</formula>
    </cfRule>
    <cfRule type="expression" dxfId="77201" priority="5778" stopIfTrue="1">
      <formula>WEEKDAY($A147)=3</formula>
    </cfRule>
    <cfRule type="expression" dxfId="77200" priority="5779" stopIfTrue="1">
      <formula>WEEKDAY($A147)=4</formula>
    </cfRule>
    <cfRule type="expression" dxfId="77199" priority="5780" stopIfTrue="1">
      <formula>WEEKDAY($A147)=5</formula>
    </cfRule>
    <cfRule type="expression" dxfId="77198" priority="5781" stopIfTrue="1">
      <formula>WEEKDAY($A147)=6</formula>
    </cfRule>
    <cfRule type="expression" dxfId="77197" priority="5782" stopIfTrue="1">
      <formula>WEEKDAY($A147)=7</formula>
    </cfRule>
  </conditionalFormatting>
  <conditionalFormatting sqref="I147">
    <cfRule type="expression" dxfId="77196" priority="5769" stopIfTrue="1">
      <formula>WEEKDAY($A147)=1</formula>
    </cfRule>
    <cfRule type="expression" dxfId="77195" priority="5770" stopIfTrue="1">
      <formula>WEEKDAY($A147)=2</formula>
    </cfRule>
    <cfRule type="expression" dxfId="77194" priority="5771" stopIfTrue="1">
      <formula>WEEKDAY($A147)=3</formula>
    </cfRule>
    <cfRule type="expression" dxfId="77193" priority="5772" stopIfTrue="1">
      <formula>WEEKDAY($A147)=4</formula>
    </cfRule>
    <cfRule type="expression" dxfId="77192" priority="5773" stopIfTrue="1">
      <formula>WEEKDAY($A147)=5</formula>
    </cfRule>
    <cfRule type="expression" dxfId="77191" priority="5774" stopIfTrue="1">
      <formula>WEEKDAY($A147)=6</formula>
    </cfRule>
    <cfRule type="expression" dxfId="77190" priority="5775" stopIfTrue="1">
      <formula>WEEKDAY($A147)=7</formula>
    </cfRule>
  </conditionalFormatting>
  <conditionalFormatting sqref="A147">
    <cfRule type="expression" dxfId="77189" priority="5762" stopIfTrue="1">
      <formula>WEEKDAY($A147)=1</formula>
    </cfRule>
    <cfRule type="expression" dxfId="77188" priority="5763" stopIfTrue="1">
      <formula>WEEKDAY($A147)=2</formula>
    </cfRule>
    <cfRule type="expression" dxfId="77187" priority="5764" stopIfTrue="1">
      <formula>WEEKDAY($A147)=3</formula>
    </cfRule>
    <cfRule type="expression" dxfId="77186" priority="5765" stopIfTrue="1">
      <formula>WEEKDAY($A147)=4</formula>
    </cfRule>
    <cfRule type="expression" dxfId="77185" priority="5766" stopIfTrue="1">
      <formula>WEEKDAY($A147)=5</formula>
    </cfRule>
    <cfRule type="expression" dxfId="77184" priority="5767" stopIfTrue="1">
      <formula>WEEKDAY($A147)=6</formula>
    </cfRule>
    <cfRule type="expression" dxfId="77183" priority="5768" stopIfTrue="1">
      <formula>WEEKDAY($A147)=7</formula>
    </cfRule>
  </conditionalFormatting>
  <conditionalFormatting sqref="I147">
    <cfRule type="expression" dxfId="77182" priority="5755" stopIfTrue="1">
      <formula>WEEKDAY($A147)=1</formula>
    </cfRule>
    <cfRule type="expression" dxfId="77181" priority="5756" stopIfTrue="1">
      <formula>WEEKDAY($A147)=2</formula>
    </cfRule>
    <cfRule type="expression" dxfId="77180" priority="5757" stopIfTrue="1">
      <formula>WEEKDAY($A147)=3</formula>
    </cfRule>
    <cfRule type="expression" dxfId="77179" priority="5758" stopIfTrue="1">
      <formula>WEEKDAY($A147)=4</formula>
    </cfRule>
    <cfRule type="expression" dxfId="77178" priority="5759" stopIfTrue="1">
      <formula>WEEKDAY($A147)=5</formula>
    </cfRule>
    <cfRule type="expression" dxfId="77177" priority="5760" stopIfTrue="1">
      <formula>WEEKDAY($A147)=6</formula>
    </cfRule>
    <cfRule type="expression" dxfId="77176" priority="5761" stopIfTrue="1">
      <formula>WEEKDAY($A147)=7</formula>
    </cfRule>
  </conditionalFormatting>
  <conditionalFormatting sqref="A147">
    <cfRule type="expression" dxfId="77175" priority="5748" stopIfTrue="1">
      <formula>WEEKDAY($A147)=1</formula>
    </cfRule>
    <cfRule type="expression" dxfId="77174" priority="5749" stopIfTrue="1">
      <formula>WEEKDAY($A147)=2</formula>
    </cfRule>
    <cfRule type="expression" dxfId="77173" priority="5750" stopIfTrue="1">
      <formula>WEEKDAY($A147)=3</formula>
    </cfRule>
    <cfRule type="expression" dxfId="77172" priority="5751" stopIfTrue="1">
      <formula>WEEKDAY($A147)=4</formula>
    </cfRule>
    <cfRule type="expression" dxfId="77171" priority="5752" stopIfTrue="1">
      <formula>WEEKDAY($A147)=5</formula>
    </cfRule>
    <cfRule type="expression" dxfId="77170" priority="5753" stopIfTrue="1">
      <formula>WEEKDAY($A147)=6</formula>
    </cfRule>
    <cfRule type="expression" dxfId="77169" priority="5754" stopIfTrue="1">
      <formula>WEEKDAY($A147)=7</formula>
    </cfRule>
  </conditionalFormatting>
  <conditionalFormatting sqref="A147">
    <cfRule type="expression" dxfId="77168" priority="5741" stopIfTrue="1">
      <formula>WEEKDAY($A147)=1</formula>
    </cfRule>
    <cfRule type="expression" dxfId="77167" priority="5742" stopIfTrue="1">
      <formula>WEEKDAY($A147)=2</formula>
    </cfRule>
    <cfRule type="expression" dxfId="77166" priority="5743" stopIfTrue="1">
      <formula>WEEKDAY($A147)=3</formula>
    </cfRule>
    <cfRule type="expression" dxfId="77165" priority="5744" stopIfTrue="1">
      <formula>WEEKDAY($A147)=4</formula>
    </cfRule>
    <cfRule type="expression" dxfId="77164" priority="5745" stopIfTrue="1">
      <formula>WEEKDAY($A147)=5</formula>
    </cfRule>
    <cfRule type="expression" dxfId="77163" priority="5746" stopIfTrue="1">
      <formula>WEEKDAY($A147)=6</formula>
    </cfRule>
    <cfRule type="expression" dxfId="77162" priority="5747" stopIfTrue="1">
      <formula>WEEKDAY($A147)=7</formula>
    </cfRule>
  </conditionalFormatting>
  <conditionalFormatting sqref="I147">
    <cfRule type="expression" dxfId="77161" priority="5734" stopIfTrue="1">
      <formula>WEEKDAY($A147)=1</formula>
    </cfRule>
    <cfRule type="expression" dxfId="77160" priority="5735" stopIfTrue="1">
      <formula>WEEKDAY($A147)=2</formula>
    </cfRule>
    <cfRule type="expression" dxfId="77159" priority="5736" stopIfTrue="1">
      <formula>WEEKDAY($A147)=3</formula>
    </cfRule>
    <cfRule type="expression" dxfId="77158" priority="5737" stopIfTrue="1">
      <formula>WEEKDAY($A147)=4</formula>
    </cfRule>
    <cfRule type="expression" dxfId="77157" priority="5738" stopIfTrue="1">
      <formula>WEEKDAY($A147)=5</formula>
    </cfRule>
    <cfRule type="expression" dxfId="77156" priority="5739" stopIfTrue="1">
      <formula>WEEKDAY($A147)=6</formula>
    </cfRule>
    <cfRule type="expression" dxfId="77155" priority="5740" stopIfTrue="1">
      <formula>WEEKDAY($A147)=7</formula>
    </cfRule>
  </conditionalFormatting>
  <conditionalFormatting sqref="A147">
    <cfRule type="expression" dxfId="77154" priority="5727" stopIfTrue="1">
      <formula>WEEKDAY($A147)=1</formula>
    </cfRule>
    <cfRule type="expression" dxfId="77153" priority="5728" stopIfTrue="1">
      <formula>WEEKDAY($A147)=2</formula>
    </cfRule>
    <cfRule type="expression" dxfId="77152" priority="5729" stopIfTrue="1">
      <formula>WEEKDAY($A147)=3</formula>
    </cfRule>
    <cfRule type="expression" dxfId="77151" priority="5730" stopIfTrue="1">
      <formula>WEEKDAY($A147)=4</formula>
    </cfRule>
    <cfRule type="expression" dxfId="77150" priority="5731" stopIfTrue="1">
      <formula>WEEKDAY($A147)=5</formula>
    </cfRule>
    <cfRule type="expression" dxfId="77149" priority="5732" stopIfTrue="1">
      <formula>WEEKDAY($A147)=6</formula>
    </cfRule>
    <cfRule type="expression" dxfId="77148" priority="5733" stopIfTrue="1">
      <formula>WEEKDAY($A147)=7</formula>
    </cfRule>
  </conditionalFormatting>
  <conditionalFormatting sqref="A147">
    <cfRule type="expression" dxfId="77147" priority="5720" stopIfTrue="1">
      <formula>WEEKDAY($A147)=1</formula>
    </cfRule>
    <cfRule type="expression" dxfId="77146" priority="5721" stopIfTrue="1">
      <formula>WEEKDAY($A147)=2</formula>
    </cfRule>
    <cfRule type="expression" dxfId="77145" priority="5722" stopIfTrue="1">
      <formula>WEEKDAY($A147)=3</formula>
    </cfRule>
    <cfRule type="expression" dxfId="77144" priority="5723" stopIfTrue="1">
      <formula>WEEKDAY($A147)=4</formula>
    </cfRule>
    <cfRule type="expression" dxfId="77143" priority="5724" stopIfTrue="1">
      <formula>WEEKDAY($A147)=5</formula>
    </cfRule>
    <cfRule type="expression" dxfId="77142" priority="5725" stopIfTrue="1">
      <formula>WEEKDAY($A147)=6</formula>
    </cfRule>
    <cfRule type="expression" dxfId="77141" priority="5726" stopIfTrue="1">
      <formula>WEEKDAY($A147)=7</formula>
    </cfRule>
  </conditionalFormatting>
  <conditionalFormatting sqref="I147">
    <cfRule type="expression" dxfId="77140" priority="5713" stopIfTrue="1">
      <formula>WEEKDAY($A147)=1</formula>
    </cfRule>
    <cfRule type="expression" dxfId="77139" priority="5714" stopIfTrue="1">
      <formula>WEEKDAY($A147)=2</formula>
    </cfRule>
    <cfRule type="expression" dxfId="77138" priority="5715" stopIfTrue="1">
      <formula>WEEKDAY($A147)=3</formula>
    </cfRule>
    <cfRule type="expression" dxfId="77137" priority="5716" stopIfTrue="1">
      <formula>WEEKDAY($A147)=4</formula>
    </cfRule>
    <cfRule type="expression" dxfId="77136" priority="5717" stopIfTrue="1">
      <formula>WEEKDAY($A147)=5</formula>
    </cfRule>
    <cfRule type="expression" dxfId="77135" priority="5718" stopIfTrue="1">
      <formula>WEEKDAY($A147)=6</formula>
    </cfRule>
    <cfRule type="expression" dxfId="77134" priority="5719" stopIfTrue="1">
      <formula>WEEKDAY($A147)=7</formula>
    </cfRule>
  </conditionalFormatting>
  <conditionalFormatting sqref="I147">
    <cfRule type="expression" dxfId="77133" priority="5706" stopIfTrue="1">
      <formula>WEEKDAY($A147)=1</formula>
    </cfRule>
    <cfRule type="expression" dxfId="77132" priority="5707" stopIfTrue="1">
      <formula>WEEKDAY($A147)=2</formula>
    </cfRule>
    <cfRule type="expression" dxfId="77131" priority="5708" stopIfTrue="1">
      <formula>WEEKDAY($A147)=3</formula>
    </cfRule>
    <cfRule type="expression" dxfId="77130" priority="5709" stopIfTrue="1">
      <formula>WEEKDAY($A147)=4</formula>
    </cfRule>
    <cfRule type="expression" dxfId="77129" priority="5710" stopIfTrue="1">
      <formula>WEEKDAY($A147)=5</formula>
    </cfRule>
    <cfRule type="expression" dxfId="77128" priority="5711" stopIfTrue="1">
      <formula>WEEKDAY($A147)=6</formula>
    </cfRule>
    <cfRule type="expression" dxfId="77127" priority="5712" stopIfTrue="1">
      <formula>WEEKDAY($A147)=7</formula>
    </cfRule>
  </conditionalFormatting>
  <conditionalFormatting sqref="I147">
    <cfRule type="expression" dxfId="77126" priority="5699" stopIfTrue="1">
      <formula>WEEKDAY($A147)=1</formula>
    </cfRule>
    <cfRule type="expression" dxfId="77125" priority="5700" stopIfTrue="1">
      <formula>WEEKDAY($A147)=2</formula>
    </cfRule>
    <cfRule type="expression" dxfId="77124" priority="5701" stopIfTrue="1">
      <formula>WEEKDAY($A147)=3</formula>
    </cfRule>
    <cfRule type="expression" dxfId="77123" priority="5702" stopIfTrue="1">
      <formula>WEEKDAY($A147)=4</formula>
    </cfRule>
    <cfRule type="expression" dxfId="77122" priority="5703" stopIfTrue="1">
      <formula>WEEKDAY($A147)=5</formula>
    </cfRule>
    <cfRule type="expression" dxfId="77121" priority="5704" stopIfTrue="1">
      <formula>WEEKDAY($A147)=6</formula>
    </cfRule>
    <cfRule type="expression" dxfId="77120" priority="5705" stopIfTrue="1">
      <formula>WEEKDAY($A147)=7</formula>
    </cfRule>
  </conditionalFormatting>
  <conditionalFormatting sqref="I147">
    <cfRule type="expression" dxfId="77119" priority="5692" stopIfTrue="1">
      <formula>WEEKDAY($A147)=1</formula>
    </cfRule>
    <cfRule type="expression" dxfId="77118" priority="5693" stopIfTrue="1">
      <formula>WEEKDAY($A147)=2</formula>
    </cfRule>
    <cfRule type="expression" dxfId="77117" priority="5694" stopIfTrue="1">
      <formula>WEEKDAY($A147)=3</formula>
    </cfRule>
    <cfRule type="expression" dxfId="77116" priority="5695" stopIfTrue="1">
      <formula>WEEKDAY($A147)=4</formula>
    </cfRule>
    <cfRule type="expression" dxfId="77115" priority="5696" stopIfTrue="1">
      <formula>WEEKDAY($A147)=5</formula>
    </cfRule>
    <cfRule type="expression" dxfId="77114" priority="5697" stopIfTrue="1">
      <formula>WEEKDAY($A147)=6</formula>
    </cfRule>
    <cfRule type="expression" dxfId="77113" priority="5698" stopIfTrue="1">
      <formula>WEEKDAY($A147)=7</formula>
    </cfRule>
  </conditionalFormatting>
  <conditionalFormatting sqref="A147">
    <cfRule type="expression" dxfId="77112" priority="5685" stopIfTrue="1">
      <formula>WEEKDAY($A147)=1</formula>
    </cfRule>
    <cfRule type="expression" dxfId="77111" priority="5686" stopIfTrue="1">
      <formula>WEEKDAY($A147)=2</formula>
    </cfRule>
    <cfRule type="expression" dxfId="77110" priority="5687" stopIfTrue="1">
      <formula>WEEKDAY($A147)=3</formula>
    </cfRule>
    <cfRule type="expression" dxfId="77109" priority="5688" stopIfTrue="1">
      <formula>WEEKDAY($A147)=4</formula>
    </cfRule>
    <cfRule type="expression" dxfId="77108" priority="5689" stopIfTrue="1">
      <formula>WEEKDAY($A147)=5</formula>
    </cfRule>
    <cfRule type="expression" dxfId="77107" priority="5690" stopIfTrue="1">
      <formula>WEEKDAY($A147)=6</formula>
    </cfRule>
    <cfRule type="expression" dxfId="77106" priority="5691" stopIfTrue="1">
      <formula>WEEKDAY($A147)=7</formula>
    </cfRule>
  </conditionalFormatting>
  <conditionalFormatting sqref="I147">
    <cfRule type="expression" dxfId="77105" priority="5678" stopIfTrue="1">
      <formula>WEEKDAY($A147)=1</formula>
    </cfRule>
    <cfRule type="expression" dxfId="77104" priority="5679" stopIfTrue="1">
      <formula>WEEKDAY($A147)=2</formula>
    </cfRule>
    <cfRule type="expression" dxfId="77103" priority="5680" stopIfTrue="1">
      <formula>WEEKDAY($A147)=3</formula>
    </cfRule>
    <cfRule type="expression" dxfId="77102" priority="5681" stopIfTrue="1">
      <formula>WEEKDAY($A147)=4</formula>
    </cfRule>
    <cfRule type="expression" dxfId="77101" priority="5682" stopIfTrue="1">
      <formula>WEEKDAY($A147)=5</formula>
    </cfRule>
    <cfRule type="expression" dxfId="77100" priority="5683" stopIfTrue="1">
      <formula>WEEKDAY($A147)=6</formula>
    </cfRule>
    <cfRule type="expression" dxfId="77099" priority="5684" stopIfTrue="1">
      <formula>WEEKDAY($A147)=7</formula>
    </cfRule>
  </conditionalFormatting>
  <conditionalFormatting sqref="I147">
    <cfRule type="expression" dxfId="77098" priority="5671" stopIfTrue="1">
      <formula>WEEKDAY($A147)=1</formula>
    </cfRule>
    <cfRule type="expression" dxfId="77097" priority="5672" stopIfTrue="1">
      <formula>WEEKDAY($A147)=2</formula>
    </cfRule>
    <cfRule type="expression" dxfId="77096" priority="5673" stopIfTrue="1">
      <formula>WEEKDAY($A147)=3</formula>
    </cfRule>
    <cfRule type="expression" dxfId="77095" priority="5674" stopIfTrue="1">
      <formula>WEEKDAY($A147)=4</formula>
    </cfRule>
    <cfRule type="expression" dxfId="77094" priority="5675" stopIfTrue="1">
      <formula>WEEKDAY($A147)=5</formula>
    </cfRule>
    <cfRule type="expression" dxfId="77093" priority="5676" stopIfTrue="1">
      <formula>WEEKDAY($A147)=6</formula>
    </cfRule>
    <cfRule type="expression" dxfId="77092" priority="5677" stopIfTrue="1">
      <formula>WEEKDAY($A147)=7</formula>
    </cfRule>
  </conditionalFormatting>
  <conditionalFormatting sqref="I147">
    <cfRule type="expression" dxfId="77091" priority="5664" stopIfTrue="1">
      <formula>WEEKDAY($A147)=1</formula>
    </cfRule>
    <cfRule type="expression" dxfId="77090" priority="5665" stopIfTrue="1">
      <formula>WEEKDAY($A147)=2</formula>
    </cfRule>
    <cfRule type="expression" dxfId="77089" priority="5666" stopIfTrue="1">
      <formula>WEEKDAY($A147)=3</formula>
    </cfRule>
    <cfRule type="expression" dxfId="77088" priority="5667" stopIfTrue="1">
      <formula>WEEKDAY($A147)=4</formula>
    </cfRule>
    <cfRule type="expression" dxfId="77087" priority="5668" stopIfTrue="1">
      <formula>WEEKDAY($A147)=5</formula>
    </cfRule>
    <cfRule type="expression" dxfId="77086" priority="5669" stopIfTrue="1">
      <formula>WEEKDAY($A147)=6</formula>
    </cfRule>
    <cfRule type="expression" dxfId="77085" priority="5670" stopIfTrue="1">
      <formula>WEEKDAY($A147)=7</formula>
    </cfRule>
  </conditionalFormatting>
  <conditionalFormatting sqref="I147">
    <cfRule type="expression" dxfId="77084" priority="5657" stopIfTrue="1">
      <formula>WEEKDAY($A147)=1</formula>
    </cfRule>
    <cfRule type="expression" dxfId="77083" priority="5658" stopIfTrue="1">
      <formula>WEEKDAY($A147)=2</formula>
    </cfRule>
    <cfRule type="expression" dxfId="77082" priority="5659" stopIfTrue="1">
      <formula>WEEKDAY($A147)=3</formula>
    </cfRule>
    <cfRule type="expression" dxfId="77081" priority="5660" stopIfTrue="1">
      <formula>WEEKDAY($A147)=4</formula>
    </cfRule>
    <cfRule type="expression" dxfId="77080" priority="5661" stopIfTrue="1">
      <formula>WEEKDAY($A147)=5</formula>
    </cfRule>
    <cfRule type="expression" dxfId="77079" priority="5662" stopIfTrue="1">
      <formula>WEEKDAY($A147)=6</formula>
    </cfRule>
    <cfRule type="expression" dxfId="77078" priority="5663" stopIfTrue="1">
      <formula>WEEKDAY($A147)=7</formula>
    </cfRule>
  </conditionalFormatting>
  <conditionalFormatting sqref="I147">
    <cfRule type="expression" dxfId="77077" priority="5650" stopIfTrue="1">
      <formula>WEEKDAY($A147)=1</formula>
    </cfRule>
    <cfRule type="expression" dxfId="77076" priority="5651" stopIfTrue="1">
      <formula>WEEKDAY($A147)=2</formula>
    </cfRule>
    <cfRule type="expression" dxfId="77075" priority="5652" stopIfTrue="1">
      <formula>WEEKDAY($A147)=3</formula>
    </cfRule>
    <cfRule type="expression" dxfId="77074" priority="5653" stopIfTrue="1">
      <formula>WEEKDAY($A147)=4</formula>
    </cfRule>
    <cfRule type="expression" dxfId="77073" priority="5654" stopIfTrue="1">
      <formula>WEEKDAY($A147)=5</formula>
    </cfRule>
    <cfRule type="expression" dxfId="77072" priority="5655" stopIfTrue="1">
      <formula>WEEKDAY($A147)=6</formula>
    </cfRule>
    <cfRule type="expression" dxfId="77071" priority="5656" stopIfTrue="1">
      <formula>WEEKDAY($A147)=7</formula>
    </cfRule>
  </conditionalFormatting>
  <conditionalFormatting sqref="I147">
    <cfRule type="expression" dxfId="77070" priority="5643" stopIfTrue="1">
      <formula>WEEKDAY($A147)=1</formula>
    </cfRule>
    <cfRule type="expression" dxfId="77069" priority="5644" stopIfTrue="1">
      <formula>WEEKDAY($A147)=2</formula>
    </cfRule>
    <cfRule type="expression" dxfId="77068" priority="5645" stopIfTrue="1">
      <formula>WEEKDAY($A147)=3</formula>
    </cfRule>
    <cfRule type="expression" dxfId="77067" priority="5646" stopIfTrue="1">
      <formula>WEEKDAY($A147)=4</formula>
    </cfRule>
    <cfRule type="expression" dxfId="77066" priority="5647" stopIfTrue="1">
      <formula>WEEKDAY($A147)=5</formula>
    </cfRule>
    <cfRule type="expression" dxfId="77065" priority="5648" stopIfTrue="1">
      <formula>WEEKDAY($A147)=6</formula>
    </cfRule>
    <cfRule type="expression" dxfId="77064" priority="5649" stopIfTrue="1">
      <formula>WEEKDAY($A147)=7</formula>
    </cfRule>
  </conditionalFormatting>
  <conditionalFormatting sqref="I147">
    <cfRule type="expression" dxfId="77063" priority="5636" stopIfTrue="1">
      <formula>WEEKDAY($A147)=1</formula>
    </cfRule>
    <cfRule type="expression" dxfId="77062" priority="5637" stopIfTrue="1">
      <formula>WEEKDAY($A147)=2</formula>
    </cfRule>
    <cfRule type="expression" dxfId="77061" priority="5638" stopIfTrue="1">
      <formula>WEEKDAY($A147)=3</formula>
    </cfRule>
    <cfRule type="expression" dxfId="77060" priority="5639" stopIfTrue="1">
      <formula>WEEKDAY($A147)=4</formula>
    </cfRule>
    <cfRule type="expression" dxfId="77059" priority="5640" stopIfTrue="1">
      <formula>WEEKDAY($A147)=5</formula>
    </cfRule>
    <cfRule type="expression" dxfId="77058" priority="5641" stopIfTrue="1">
      <formula>WEEKDAY($A147)=6</formula>
    </cfRule>
    <cfRule type="expression" dxfId="77057" priority="5642" stopIfTrue="1">
      <formula>WEEKDAY($A147)=7</formula>
    </cfRule>
  </conditionalFormatting>
  <conditionalFormatting sqref="I147">
    <cfRule type="expression" dxfId="77056" priority="5629" stopIfTrue="1">
      <formula>WEEKDAY($A147)=1</formula>
    </cfRule>
    <cfRule type="expression" dxfId="77055" priority="5630" stopIfTrue="1">
      <formula>WEEKDAY($A147)=2</formula>
    </cfRule>
    <cfRule type="expression" dxfId="77054" priority="5631" stopIfTrue="1">
      <formula>WEEKDAY($A147)=3</formula>
    </cfRule>
    <cfRule type="expression" dxfId="77053" priority="5632" stopIfTrue="1">
      <formula>WEEKDAY($A147)=4</formula>
    </cfRule>
    <cfRule type="expression" dxfId="77052" priority="5633" stopIfTrue="1">
      <formula>WEEKDAY($A147)=5</formula>
    </cfRule>
    <cfRule type="expression" dxfId="77051" priority="5634" stopIfTrue="1">
      <formula>WEEKDAY($A147)=6</formula>
    </cfRule>
    <cfRule type="expression" dxfId="77050" priority="5635" stopIfTrue="1">
      <formula>WEEKDAY($A147)=7</formula>
    </cfRule>
  </conditionalFormatting>
  <conditionalFormatting sqref="I147">
    <cfRule type="expression" dxfId="77049" priority="5622" stopIfTrue="1">
      <formula>WEEKDAY($A147)=1</formula>
    </cfRule>
    <cfRule type="expression" dxfId="77048" priority="5623" stopIfTrue="1">
      <formula>WEEKDAY($A147)=2</formula>
    </cfRule>
    <cfRule type="expression" dxfId="77047" priority="5624" stopIfTrue="1">
      <formula>WEEKDAY($A147)=3</formula>
    </cfRule>
    <cfRule type="expression" dxfId="77046" priority="5625" stopIfTrue="1">
      <formula>WEEKDAY($A147)=4</formula>
    </cfRule>
    <cfRule type="expression" dxfId="77045" priority="5626" stopIfTrue="1">
      <formula>WEEKDAY($A147)=5</formula>
    </cfRule>
    <cfRule type="expression" dxfId="77044" priority="5627" stopIfTrue="1">
      <formula>WEEKDAY($A147)=6</formula>
    </cfRule>
    <cfRule type="expression" dxfId="77043" priority="5628" stopIfTrue="1">
      <formula>WEEKDAY($A147)=7</formula>
    </cfRule>
  </conditionalFormatting>
  <conditionalFormatting sqref="I147">
    <cfRule type="expression" dxfId="77042" priority="5615" stopIfTrue="1">
      <formula>WEEKDAY($A147)=1</formula>
    </cfRule>
    <cfRule type="expression" dxfId="77041" priority="5616" stopIfTrue="1">
      <formula>WEEKDAY($A147)=2</formula>
    </cfRule>
    <cfRule type="expression" dxfId="77040" priority="5617" stopIfTrue="1">
      <formula>WEEKDAY($A147)=3</formula>
    </cfRule>
    <cfRule type="expression" dxfId="77039" priority="5618" stopIfTrue="1">
      <formula>WEEKDAY($A147)=4</formula>
    </cfRule>
    <cfRule type="expression" dxfId="77038" priority="5619" stopIfTrue="1">
      <formula>WEEKDAY($A147)=5</formula>
    </cfRule>
    <cfRule type="expression" dxfId="77037" priority="5620" stopIfTrue="1">
      <formula>WEEKDAY($A147)=6</formula>
    </cfRule>
    <cfRule type="expression" dxfId="77036" priority="5621" stopIfTrue="1">
      <formula>WEEKDAY($A147)=7</formula>
    </cfRule>
  </conditionalFormatting>
  <conditionalFormatting sqref="I147">
    <cfRule type="expression" dxfId="77035" priority="5608" stopIfTrue="1">
      <formula>WEEKDAY($A147)=1</formula>
    </cfRule>
    <cfRule type="expression" dxfId="77034" priority="5609" stopIfTrue="1">
      <formula>WEEKDAY($A147)=2</formula>
    </cfRule>
    <cfRule type="expression" dxfId="77033" priority="5610" stopIfTrue="1">
      <formula>WEEKDAY($A147)=3</formula>
    </cfRule>
    <cfRule type="expression" dxfId="77032" priority="5611" stopIfTrue="1">
      <formula>WEEKDAY($A147)=4</formula>
    </cfRule>
    <cfRule type="expression" dxfId="77031" priority="5612" stopIfTrue="1">
      <formula>WEEKDAY($A147)=5</formula>
    </cfRule>
    <cfRule type="expression" dxfId="77030" priority="5613" stopIfTrue="1">
      <formula>WEEKDAY($A147)=6</formula>
    </cfRule>
    <cfRule type="expression" dxfId="77029" priority="5614" stopIfTrue="1">
      <formula>WEEKDAY($A147)=7</formula>
    </cfRule>
  </conditionalFormatting>
  <conditionalFormatting sqref="I147">
    <cfRule type="expression" dxfId="77028" priority="5601" stopIfTrue="1">
      <formula>WEEKDAY($A147)=1</formula>
    </cfRule>
    <cfRule type="expression" dxfId="77027" priority="5602" stopIfTrue="1">
      <formula>WEEKDAY($A147)=2</formula>
    </cfRule>
    <cfRule type="expression" dxfId="77026" priority="5603" stopIfTrue="1">
      <formula>WEEKDAY($A147)=3</formula>
    </cfRule>
    <cfRule type="expression" dxfId="77025" priority="5604" stopIfTrue="1">
      <formula>WEEKDAY($A147)=4</formula>
    </cfRule>
    <cfRule type="expression" dxfId="77024" priority="5605" stopIfTrue="1">
      <formula>WEEKDAY($A147)=5</formula>
    </cfRule>
    <cfRule type="expression" dxfId="77023" priority="5606" stopIfTrue="1">
      <formula>WEEKDAY($A147)=6</formula>
    </cfRule>
    <cfRule type="expression" dxfId="77022" priority="5607" stopIfTrue="1">
      <formula>WEEKDAY($A147)=7</formula>
    </cfRule>
  </conditionalFormatting>
  <conditionalFormatting sqref="I147">
    <cfRule type="expression" dxfId="77021" priority="5594" stopIfTrue="1">
      <formula>WEEKDAY($A147)=1</formula>
    </cfRule>
    <cfRule type="expression" dxfId="77020" priority="5595" stopIfTrue="1">
      <formula>WEEKDAY($A147)=2</formula>
    </cfRule>
    <cfRule type="expression" dxfId="77019" priority="5596" stopIfTrue="1">
      <formula>WEEKDAY($A147)=3</formula>
    </cfRule>
    <cfRule type="expression" dxfId="77018" priority="5597" stopIfTrue="1">
      <formula>WEEKDAY($A147)=4</formula>
    </cfRule>
    <cfRule type="expression" dxfId="77017" priority="5598" stopIfTrue="1">
      <formula>WEEKDAY($A147)=5</formula>
    </cfRule>
    <cfRule type="expression" dxfId="77016" priority="5599" stopIfTrue="1">
      <formula>WEEKDAY($A147)=6</formula>
    </cfRule>
    <cfRule type="expression" dxfId="77015" priority="5600" stopIfTrue="1">
      <formula>WEEKDAY($A147)=7</formula>
    </cfRule>
  </conditionalFormatting>
  <conditionalFormatting sqref="I147">
    <cfRule type="expression" dxfId="77014" priority="5587" stopIfTrue="1">
      <formula>WEEKDAY($A147)=1</formula>
    </cfRule>
    <cfRule type="expression" dxfId="77013" priority="5588" stopIfTrue="1">
      <formula>WEEKDAY($A147)=2</formula>
    </cfRule>
    <cfRule type="expression" dxfId="77012" priority="5589" stopIfTrue="1">
      <formula>WEEKDAY($A147)=3</formula>
    </cfRule>
    <cfRule type="expression" dxfId="77011" priority="5590" stopIfTrue="1">
      <formula>WEEKDAY($A147)=4</formula>
    </cfRule>
    <cfRule type="expression" dxfId="77010" priority="5591" stopIfTrue="1">
      <formula>WEEKDAY($A147)=5</formula>
    </cfRule>
    <cfRule type="expression" dxfId="77009" priority="5592" stopIfTrue="1">
      <formula>WEEKDAY($A147)=6</formula>
    </cfRule>
    <cfRule type="expression" dxfId="77008" priority="5593" stopIfTrue="1">
      <formula>WEEKDAY($A147)=7</formula>
    </cfRule>
  </conditionalFormatting>
  <conditionalFormatting sqref="I147">
    <cfRule type="expression" dxfId="77007" priority="5580" stopIfTrue="1">
      <formula>WEEKDAY($A147)=1</formula>
    </cfRule>
    <cfRule type="expression" dxfId="77006" priority="5581" stopIfTrue="1">
      <formula>WEEKDAY($A147)=2</formula>
    </cfRule>
    <cfRule type="expression" dxfId="77005" priority="5582" stopIfTrue="1">
      <formula>WEEKDAY($A147)=3</formula>
    </cfRule>
    <cfRule type="expression" dxfId="77004" priority="5583" stopIfTrue="1">
      <formula>WEEKDAY($A147)=4</formula>
    </cfRule>
    <cfRule type="expression" dxfId="77003" priority="5584" stopIfTrue="1">
      <formula>WEEKDAY($A147)=5</formula>
    </cfRule>
    <cfRule type="expression" dxfId="77002" priority="5585" stopIfTrue="1">
      <formula>WEEKDAY($A147)=6</formula>
    </cfRule>
    <cfRule type="expression" dxfId="77001" priority="5586" stopIfTrue="1">
      <formula>WEEKDAY($A147)=7</formula>
    </cfRule>
  </conditionalFormatting>
  <conditionalFormatting sqref="I147">
    <cfRule type="expression" dxfId="77000" priority="5573" stopIfTrue="1">
      <formula>WEEKDAY($A147)=1</formula>
    </cfRule>
    <cfRule type="expression" dxfId="76999" priority="5574" stopIfTrue="1">
      <formula>WEEKDAY($A147)=2</formula>
    </cfRule>
    <cfRule type="expression" dxfId="76998" priority="5575" stopIfTrue="1">
      <formula>WEEKDAY($A147)=3</formula>
    </cfRule>
    <cfRule type="expression" dxfId="76997" priority="5576" stopIfTrue="1">
      <formula>WEEKDAY($A147)=4</formula>
    </cfRule>
    <cfRule type="expression" dxfId="76996" priority="5577" stopIfTrue="1">
      <formula>WEEKDAY($A147)=5</formula>
    </cfRule>
    <cfRule type="expression" dxfId="76995" priority="5578" stopIfTrue="1">
      <formula>WEEKDAY($A147)=6</formula>
    </cfRule>
    <cfRule type="expression" dxfId="76994" priority="5579" stopIfTrue="1">
      <formula>WEEKDAY($A147)=7</formula>
    </cfRule>
  </conditionalFormatting>
  <conditionalFormatting sqref="I147">
    <cfRule type="expression" dxfId="76993" priority="5566" stopIfTrue="1">
      <formula>WEEKDAY($A147)=1</formula>
    </cfRule>
    <cfRule type="expression" dxfId="76992" priority="5567" stopIfTrue="1">
      <formula>WEEKDAY($A147)=2</formula>
    </cfRule>
    <cfRule type="expression" dxfId="76991" priority="5568" stopIfTrue="1">
      <formula>WEEKDAY($A147)=3</formula>
    </cfRule>
    <cfRule type="expression" dxfId="76990" priority="5569" stopIfTrue="1">
      <formula>WEEKDAY($A147)=4</formula>
    </cfRule>
    <cfRule type="expression" dxfId="76989" priority="5570" stopIfTrue="1">
      <formula>WEEKDAY($A147)=5</formula>
    </cfRule>
    <cfRule type="expression" dxfId="76988" priority="5571" stopIfTrue="1">
      <formula>WEEKDAY($A147)=6</formula>
    </cfRule>
    <cfRule type="expression" dxfId="76987" priority="5572" stopIfTrue="1">
      <formula>WEEKDAY($A147)=7</formula>
    </cfRule>
  </conditionalFormatting>
  <conditionalFormatting sqref="I147">
    <cfRule type="expression" dxfId="76986" priority="5559" stopIfTrue="1">
      <formula>WEEKDAY($A147)=1</formula>
    </cfRule>
    <cfRule type="expression" dxfId="76985" priority="5560" stopIfTrue="1">
      <formula>WEEKDAY($A147)=2</formula>
    </cfRule>
    <cfRule type="expression" dxfId="76984" priority="5561" stopIfTrue="1">
      <formula>WEEKDAY($A147)=3</formula>
    </cfRule>
    <cfRule type="expression" dxfId="76983" priority="5562" stopIfTrue="1">
      <formula>WEEKDAY($A147)=4</formula>
    </cfRule>
    <cfRule type="expression" dxfId="76982" priority="5563" stopIfTrue="1">
      <formula>WEEKDAY($A147)=5</formula>
    </cfRule>
    <cfRule type="expression" dxfId="76981" priority="5564" stopIfTrue="1">
      <formula>WEEKDAY($A147)=6</formula>
    </cfRule>
    <cfRule type="expression" dxfId="76980" priority="5565" stopIfTrue="1">
      <formula>WEEKDAY($A147)=7</formula>
    </cfRule>
  </conditionalFormatting>
  <conditionalFormatting sqref="I147">
    <cfRule type="expression" dxfId="76979" priority="5552" stopIfTrue="1">
      <formula>WEEKDAY($A147)=1</formula>
    </cfRule>
    <cfRule type="expression" dxfId="76978" priority="5553" stopIfTrue="1">
      <formula>WEEKDAY($A147)=2</formula>
    </cfRule>
    <cfRule type="expression" dxfId="76977" priority="5554" stopIfTrue="1">
      <formula>WEEKDAY($A147)=3</formula>
    </cfRule>
    <cfRule type="expression" dxfId="76976" priority="5555" stopIfTrue="1">
      <formula>WEEKDAY($A147)=4</formula>
    </cfRule>
    <cfRule type="expression" dxfId="76975" priority="5556" stopIfTrue="1">
      <formula>WEEKDAY($A147)=5</formula>
    </cfRule>
    <cfRule type="expression" dxfId="76974" priority="5557" stopIfTrue="1">
      <formula>WEEKDAY($A147)=6</formula>
    </cfRule>
    <cfRule type="expression" dxfId="76973" priority="5558" stopIfTrue="1">
      <formula>WEEKDAY($A147)=7</formula>
    </cfRule>
  </conditionalFormatting>
  <conditionalFormatting sqref="I147">
    <cfRule type="expression" dxfId="76972" priority="5545" stopIfTrue="1">
      <formula>WEEKDAY($A147)=1</formula>
    </cfRule>
    <cfRule type="expression" dxfId="76971" priority="5546" stopIfTrue="1">
      <formula>WEEKDAY($A147)=2</formula>
    </cfRule>
    <cfRule type="expression" dxfId="76970" priority="5547" stopIfTrue="1">
      <formula>WEEKDAY($A147)=3</formula>
    </cfRule>
    <cfRule type="expression" dxfId="76969" priority="5548" stopIfTrue="1">
      <formula>WEEKDAY($A147)=4</formula>
    </cfRule>
    <cfRule type="expression" dxfId="76968" priority="5549" stopIfTrue="1">
      <formula>WEEKDAY($A147)=5</formula>
    </cfRule>
    <cfRule type="expression" dxfId="76967" priority="5550" stopIfTrue="1">
      <formula>WEEKDAY($A147)=6</formula>
    </cfRule>
    <cfRule type="expression" dxfId="76966" priority="5551" stopIfTrue="1">
      <formula>WEEKDAY($A147)=7</formula>
    </cfRule>
  </conditionalFormatting>
  <conditionalFormatting sqref="I147">
    <cfRule type="expression" dxfId="76965" priority="5538" stopIfTrue="1">
      <formula>WEEKDAY($A147)=1</formula>
    </cfRule>
    <cfRule type="expression" dxfId="76964" priority="5539" stopIfTrue="1">
      <formula>WEEKDAY($A147)=2</formula>
    </cfRule>
    <cfRule type="expression" dxfId="76963" priority="5540" stopIfTrue="1">
      <formula>WEEKDAY($A147)=3</formula>
    </cfRule>
    <cfRule type="expression" dxfId="76962" priority="5541" stopIfTrue="1">
      <formula>WEEKDAY($A147)=4</formula>
    </cfRule>
    <cfRule type="expression" dxfId="76961" priority="5542" stopIfTrue="1">
      <formula>WEEKDAY($A147)=5</formula>
    </cfRule>
    <cfRule type="expression" dxfId="76960" priority="5543" stopIfTrue="1">
      <formula>WEEKDAY($A147)=6</formula>
    </cfRule>
    <cfRule type="expression" dxfId="76959" priority="5544" stopIfTrue="1">
      <formula>WEEKDAY($A147)=7</formula>
    </cfRule>
  </conditionalFormatting>
  <conditionalFormatting sqref="I147">
    <cfRule type="expression" dxfId="76958" priority="5531" stopIfTrue="1">
      <formula>WEEKDAY($A147)=1</formula>
    </cfRule>
    <cfRule type="expression" dxfId="76957" priority="5532" stopIfTrue="1">
      <formula>WEEKDAY($A147)=2</formula>
    </cfRule>
    <cfRule type="expression" dxfId="76956" priority="5533" stopIfTrue="1">
      <formula>WEEKDAY($A147)=3</formula>
    </cfRule>
    <cfRule type="expression" dxfId="76955" priority="5534" stopIfTrue="1">
      <formula>WEEKDAY($A147)=4</formula>
    </cfRule>
    <cfRule type="expression" dxfId="76954" priority="5535" stopIfTrue="1">
      <formula>WEEKDAY($A147)=5</formula>
    </cfRule>
    <cfRule type="expression" dxfId="76953" priority="5536" stopIfTrue="1">
      <formula>WEEKDAY($A147)=6</formula>
    </cfRule>
    <cfRule type="expression" dxfId="76952" priority="5537" stopIfTrue="1">
      <formula>WEEKDAY($A147)=7</formula>
    </cfRule>
  </conditionalFormatting>
  <conditionalFormatting sqref="A147">
    <cfRule type="expression" dxfId="76951" priority="5524" stopIfTrue="1">
      <formula>WEEKDAY($A147)=1</formula>
    </cfRule>
    <cfRule type="expression" dxfId="76950" priority="5525" stopIfTrue="1">
      <formula>WEEKDAY($A147)=2</formula>
    </cfRule>
    <cfRule type="expression" dxfId="76949" priority="5526" stopIfTrue="1">
      <formula>WEEKDAY($A147)=3</formula>
    </cfRule>
    <cfRule type="expression" dxfId="76948" priority="5527" stopIfTrue="1">
      <formula>WEEKDAY($A147)=4</formula>
    </cfRule>
    <cfRule type="expression" dxfId="76947" priority="5528" stopIfTrue="1">
      <formula>WEEKDAY($A147)=5</formula>
    </cfRule>
    <cfRule type="expression" dxfId="76946" priority="5529" stopIfTrue="1">
      <formula>WEEKDAY($A147)=6</formula>
    </cfRule>
    <cfRule type="expression" dxfId="76945" priority="5530" stopIfTrue="1">
      <formula>WEEKDAY($A147)=7</formula>
    </cfRule>
  </conditionalFormatting>
  <conditionalFormatting sqref="I147">
    <cfRule type="expression" dxfId="76944" priority="5517" stopIfTrue="1">
      <formula>WEEKDAY($A147)=1</formula>
    </cfRule>
    <cfRule type="expression" dxfId="76943" priority="5518" stopIfTrue="1">
      <formula>WEEKDAY($A147)=2</formula>
    </cfRule>
    <cfRule type="expression" dxfId="76942" priority="5519" stopIfTrue="1">
      <formula>WEEKDAY($A147)=3</formula>
    </cfRule>
    <cfRule type="expression" dxfId="76941" priority="5520" stopIfTrue="1">
      <formula>WEEKDAY($A147)=4</formula>
    </cfRule>
    <cfRule type="expression" dxfId="76940" priority="5521" stopIfTrue="1">
      <formula>WEEKDAY($A147)=5</formula>
    </cfRule>
    <cfRule type="expression" dxfId="76939" priority="5522" stopIfTrue="1">
      <formula>WEEKDAY($A147)=6</formula>
    </cfRule>
    <cfRule type="expression" dxfId="76938" priority="5523" stopIfTrue="1">
      <formula>WEEKDAY($A147)=7</formula>
    </cfRule>
  </conditionalFormatting>
  <conditionalFormatting sqref="A147">
    <cfRule type="expression" dxfId="76937" priority="5510" stopIfTrue="1">
      <formula>WEEKDAY($A147)=1</formula>
    </cfRule>
    <cfRule type="expression" dxfId="76936" priority="5511" stopIfTrue="1">
      <formula>WEEKDAY($A147)=2</formula>
    </cfRule>
    <cfRule type="expression" dxfId="76935" priority="5512" stopIfTrue="1">
      <formula>WEEKDAY($A147)=3</formula>
    </cfRule>
    <cfRule type="expression" dxfId="76934" priority="5513" stopIfTrue="1">
      <formula>WEEKDAY($A147)=4</formula>
    </cfRule>
    <cfRule type="expression" dxfId="76933" priority="5514" stopIfTrue="1">
      <formula>WEEKDAY($A147)=5</formula>
    </cfRule>
    <cfRule type="expression" dxfId="76932" priority="5515" stopIfTrue="1">
      <formula>WEEKDAY($A147)=6</formula>
    </cfRule>
    <cfRule type="expression" dxfId="76931" priority="5516" stopIfTrue="1">
      <formula>WEEKDAY($A147)=7</formula>
    </cfRule>
  </conditionalFormatting>
  <conditionalFormatting sqref="A147">
    <cfRule type="expression" dxfId="76930" priority="5503" stopIfTrue="1">
      <formula>WEEKDAY($A147)=1</formula>
    </cfRule>
    <cfRule type="expression" dxfId="76929" priority="5504" stopIfTrue="1">
      <formula>WEEKDAY($A147)=2</formula>
    </cfRule>
    <cfRule type="expression" dxfId="76928" priority="5505" stopIfTrue="1">
      <formula>WEEKDAY($A147)=3</formula>
    </cfRule>
    <cfRule type="expression" dxfId="76927" priority="5506" stopIfTrue="1">
      <formula>WEEKDAY($A147)=4</formula>
    </cfRule>
    <cfRule type="expression" dxfId="76926" priority="5507" stopIfTrue="1">
      <formula>WEEKDAY($A147)=5</formula>
    </cfRule>
    <cfRule type="expression" dxfId="76925" priority="5508" stopIfTrue="1">
      <formula>WEEKDAY($A147)=6</formula>
    </cfRule>
    <cfRule type="expression" dxfId="76924" priority="5509" stopIfTrue="1">
      <formula>WEEKDAY($A147)=7</formula>
    </cfRule>
  </conditionalFormatting>
  <conditionalFormatting sqref="I147">
    <cfRule type="expression" dxfId="76923" priority="5496" stopIfTrue="1">
      <formula>WEEKDAY($A147)=1</formula>
    </cfRule>
    <cfRule type="expression" dxfId="76922" priority="5497" stopIfTrue="1">
      <formula>WEEKDAY($A147)=2</formula>
    </cfRule>
    <cfRule type="expression" dxfId="76921" priority="5498" stopIfTrue="1">
      <formula>WEEKDAY($A147)=3</formula>
    </cfRule>
    <cfRule type="expression" dxfId="76920" priority="5499" stopIfTrue="1">
      <formula>WEEKDAY($A147)=4</formula>
    </cfRule>
    <cfRule type="expression" dxfId="76919" priority="5500" stopIfTrue="1">
      <formula>WEEKDAY($A147)=5</formula>
    </cfRule>
    <cfRule type="expression" dxfId="76918" priority="5501" stopIfTrue="1">
      <formula>WEEKDAY($A147)=6</formula>
    </cfRule>
    <cfRule type="expression" dxfId="76917" priority="5502" stopIfTrue="1">
      <formula>WEEKDAY($A147)=7</formula>
    </cfRule>
  </conditionalFormatting>
  <conditionalFormatting sqref="A147">
    <cfRule type="expression" dxfId="76916" priority="5489" stopIfTrue="1">
      <formula>WEEKDAY($A147)=1</formula>
    </cfRule>
    <cfRule type="expression" dxfId="76915" priority="5490" stopIfTrue="1">
      <formula>WEEKDAY($A147)=2</formula>
    </cfRule>
    <cfRule type="expression" dxfId="76914" priority="5491" stopIfTrue="1">
      <formula>WEEKDAY($A147)=3</formula>
    </cfRule>
    <cfRule type="expression" dxfId="76913" priority="5492" stopIfTrue="1">
      <formula>WEEKDAY($A147)=4</formula>
    </cfRule>
    <cfRule type="expression" dxfId="76912" priority="5493" stopIfTrue="1">
      <formula>WEEKDAY($A147)=5</formula>
    </cfRule>
    <cfRule type="expression" dxfId="76911" priority="5494" stopIfTrue="1">
      <formula>WEEKDAY($A147)=6</formula>
    </cfRule>
    <cfRule type="expression" dxfId="76910" priority="5495" stopIfTrue="1">
      <formula>WEEKDAY($A147)=7</formula>
    </cfRule>
  </conditionalFormatting>
  <conditionalFormatting sqref="I147">
    <cfRule type="expression" dxfId="76909" priority="5482" stopIfTrue="1">
      <formula>WEEKDAY($A147)=1</formula>
    </cfRule>
    <cfRule type="expression" dxfId="76908" priority="5483" stopIfTrue="1">
      <formula>WEEKDAY($A147)=2</formula>
    </cfRule>
    <cfRule type="expression" dxfId="76907" priority="5484" stopIfTrue="1">
      <formula>WEEKDAY($A147)=3</formula>
    </cfRule>
    <cfRule type="expression" dxfId="76906" priority="5485" stopIfTrue="1">
      <formula>WEEKDAY($A147)=4</formula>
    </cfRule>
    <cfRule type="expression" dxfId="76905" priority="5486" stopIfTrue="1">
      <formula>WEEKDAY($A147)=5</formula>
    </cfRule>
    <cfRule type="expression" dxfId="76904" priority="5487" stopIfTrue="1">
      <formula>WEEKDAY($A147)=6</formula>
    </cfRule>
    <cfRule type="expression" dxfId="76903" priority="5488" stopIfTrue="1">
      <formula>WEEKDAY($A147)=7</formula>
    </cfRule>
  </conditionalFormatting>
  <conditionalFormatting sqref="A147">
    <cfRule type="expression" dxfId="76902" priority="5475" stopIfTrue="1">
      <formula>WEEKDAY($A147)=1</formula>
    </cfRule>
    <cfRule type="expression" dxfId="76901" priority="5476" stopIfTrue="1">
      <formula>WEEKDAY($A147)=2</formula>
    </cfRule>
    <cfRule type="expression" dxfId="76900" priority="5477" stopIfTrue="1">
      <formula>WEEKDAY($A147)=3</formula>
    </cfRule>
    <cfRule type="expression" dxfId="76899" priority="5478" stopIfTrue="1">
      <formula>WEEKDAY($A147)=4</formula>
    </cfRule>
    <cfRule type="expression" dxfId="76898" priority="5479" stopIfTrue="1">
      <formula>WEEKDAY($A147)=5</formula>
    </cfRule>
    <cfRule type="expression" dxfId="76897" priority="5480" stopIfTrue="1">
      <formula>WEEKDAY($A147)=6</formula>
    </cfRule>
    <cfRule type="expression" dxfId="76896" priority="5481" stopIfTrue="1">
      <formula>WEEKDAY($A147)=7</formula>
    </cfRule>
  </conditionalFormatting>
  <conditionalFormatting sqref="A147">
    <cfRule type="expression" dxfId="76895" priority="5468" stopIfTrue="1">
      <formula>WEEKDAY($A147)=1</formula>
    </cfRule>
    <cfRule type="expression" dxfId="76894" priority="5469" stopIfTrue="1">
      <formula>WEEKDAY($A147)=2</formula>
    </cfRule>
    <cfRule type="expression" dxfId="76893" priority="5470" stopIfTrue="1">
      <formula>WEEKDAY($A147)=3</formula>
    </cfRule>
    <cfRule type="expression" dxfId="76892" priority="5471" stopIfTrue="1">
      <formula>WEEKDAY($A147)=4</formula>
    </cfRule>
    <cfRule type="expression" dxfId="76891" priority="5472" stopIfTrue="1">
      <formula>WEEKDAY($A147)=5</formula>
    </cfRule>
    <cfRule type="expression" dxfId="76890" priority="5473" stopIfTrue="1">
      <formula>WEEKDAY($A147)=6</formula>
    </cfRule>
    <cfRule type="expression" dxfId="76889" priority="5474" stopIfTrue="1">
      <formula>WEEKDAY($A147)=7</formula>
    </cfRule>
  </conditionalFormatting>
  <conditionalFormatting sqref="I147">
    <cfRule type="expression" dxfId="76888" priority="5461" stopIfTrue="1">
      <formula>WEEKDAY($A147)=1</formula>
    </cfRule>
    <cfRule type="expression" dxfId="76887" priority="5462" stopIfTrue="1">
      <formula>WEEKDAY($A147)=2</formula>
    </cfRule>
    <cfRule type="expression" dxfId="76886" priority="5463" stopIfTrue="1">
      <formula>WEEKDAY($A147)=3</formula>
    </cfRule>
    <cfRule type="expression" dxfId="76885" priority="5464" stopIfTrue="1">
      <formula>WEEKDAY($A147)=4</formula>
    </cfRule>
    <cfRule type="expression" dxfId="76884" priority="5465" stopIfTrue="1">
      <formula>WEEKDAY($A147)=5</formula>
    </cfRule>
    <cfRule type="expression" dxfId="76883" priority="5466" stopIfTrue="1">
      <formula>WEEKDAY($A147)=6</formula>
    </cfRule>
    <cfRule type="expression" dxfId="76882" priority="5467" stopIfTrue="1">
      <formula>WEEKDAY($A147)=7</formula>
    </cfRule>
  </conditionalFormatting>
  <conditionalFormatting sqref="A147">
    <cfRule type="expression" dxfId="76881" priority="5454" stopIfTrue="1">
      <formula>WEEKDAY($A147)=1</formula>
    </cfRule>
    <cfRule type="expression" dxfId="76880" priority="5455" stopIfTrue="1">
      <formula>WEEKDAY($A147)=2</formula>
    </cfRule>
    <cfRule type="expression" dxfId="76879" priority="5456" stopIfTrue="1">
      <formula>WEEKDAY($A147)=3</formula>
    </cfRule>
    <cfRule type="expression" dxfId="76878" priority="5457" stopIfTrue="1">
      <formula>WEEKDAY($A147)=4</formula>
    </cfRule>
    <cfRule type="expression" dxfId="76877" priority="5458" stopIfTrue="1">
      <formula>WEEKDAY($A147)=5</formula>
    </cfRule>
    <cfRule type="expression" dxfId="76876" priority="5459" stopIfTrue="1">
      <formula>WEEKDAY($A147)=6</formula>
    </cfRule>
    <cfRule type="expression" dxfId="76875" priority="5460" stopIfTrue="1">
      <formula>WEEKDAY($A147)=7</formula>
    </cfRule>
  </conditionalFormatting>
  <conditionalFormatting sqref="A147">
    <cfRule type="expression" dxfId="76874" priority="5447" stopIfTrue="1">
      <formula>WEEKDAY($A147)=1</formula>
    </cfRule>
    <cfRule type="expression" dxfId="76873" priority="5448" stopIfTrue="1">
      <formula>WEEKDAY($A147)=2</formula>
    </cfRule>
    <cfRule type="expression" dxfId="76872" priority="5449" stopIfTrue="1">
      <formula>WEEKDAY($A147)=3</formula>
    </cfRule>
    <cfRule type="expression" dxfId="76871" priority="5450" stopIfTrue="1">
      <formula>WEEKDAY($A147)=4</formula>
    </cfRule>
    <cfRule type="expression" dxfId="76870" priority="5451" stopIfTrue="1">
      <formula>WEEKDAY($A147)=5</formula>
    </cfRule>
    <cfRule type="expression" dxfId="76869" priority="5452" stopIfTrue="1">
      <formula>WEEKDAY($A147)=6</formula>
    </cfRule>
    <cfRule type="expression" dxfId="76868" priority="5453" stopIfTrue="1">
      <formula>WEEKDAY($A147)=7</formula>
    </cfRule>
  </conditionalFormatting>
  <conditionalFormatting sqref="I147">
    <cfRule type="expression" dxfId="76867" priority="5440" stopIfTrue="1">
      <formula>WEEKDAY($A147)=1</formula>
    </cfRule>
    <cfRule type="expression" dxfId="76866" priority="5441" stopIfTrue="1">
      <formula>WEEKDAY($A147)=2</formula>
    </cfRule>
    <cfRule type="expression" dxfId="76865" priority="5442" stopIfTrue="1">
      <formula>WEEKDAY($A147)=3</formula>
    </cfRule>
    <cfRule type="expression" dxfId="76864" priority="5443" stopIfTrue="1">
      <formula>WEEKDAY($A147)=4</formula>
    </cfRule>
    <cfRule type="expression" dxfId="76863" priority="5444" stopIfTrue="1">
      <formula>WEEKDAY($A147)=5</formula>
    </cfRule>
    <cfRule type="expression" dxfId="76862" priority="5445" stopIfTrue="1">
      <formula>WEEKDAY($A147)=6</formula>
    </cfRule>
    <cfRule type="expression" dxfId="76861" priority="5446" stopIfTrue="1">
      <formula>WEEKDAY($A147)=7</formula>
    </cfRule>
  </conditionalFormatting>
  <conditionalFormatting sqref="I147">
    <cfRule type="expression" dxfId="76860" priority="5433" stopIfTrue="1">
      <formula>WEEKDAY($A147)=1</formula>
    </cfRule>
    <cfRule type="expression" dxfId="76859" priority="5434" stopIfTrue="1">
      <formula>WEEKDAY($A147)=2</formula>
    </cfRule>
    <cfRule type="expression" dxfId="76858" priority="5435" stopIfTrue="1">
      <formula>WEEKDAY($A147)=3</formula>
    </cfRule>
    <cfRule type="expression" dxfId="76857" priority="5436" stopIfTrue="1">
      <formula>WEEKDAY($A147)=4</formula>
    </cfRule>
    <cfRule type="expression" dxfId="76856" priority="5437" stopIfTrue="1">
      <formula>WEEKDAY($A147)=5</formula>
    </cfRule>
    <cfRule type="expression" dxfId="76855" priority="5438" stopIfTrue="1">
      <formula>WEEKDAY($A147)=6</formula>
    </cfRule>
    <cfRule type="expression" dxfId="76854" priority="5439" stopIfTrue="1">
      <formula>WEEKDAY($A147)=7</formula>
    </cfRule>
  </conditionalFormatting>
  <conditionalFormatting sqref="A147">
    <cfRule type="expression" dxfId="76853" priority="5426" stopIfTrue="1">
      <formula>WEEKDAY($A147)=1</formula>
    </cfRule>
    <cfRule type="expression" dxfId="76852" priority="5427" stopIfTrue="1">
      <formula>WEEKDAY($A147)=2</formula>
    </cfRule>
    <cfRule type="expression" dxfId="76851" priority="5428" stopIfTrue="1">
      <formula>WEEKDAY($A147)=3</formula>
    </cfRule>
    <cfRule type="expression" dxfId="76850" priority="5429" stopIfTrue="1">
      <formula>WEEKDAY($A147)=4</formula>
    </cfRule>
    <cfRule type="expression" dxfId="76849" priority="5430" stopIfTrue="1">
      <formula>WEEKDAY($A147)=5</formula>
    </cfRule>
    <cfRule type="expression" dxfId="76848" priority="5431" stopIfTrue="1">
      <formula>WEEKDAY($A147)=6</formula>
    </cfRule>
    <cfRule type="expression" dxfId="76847" priority="5432" stopIfTrue="1">
      <formula>WEEKDAY($A147)=7</formula>
    </cfRule>
  </conditionalFormatting>
  <conditionalFormatting sqref="A147">
    <cfRule type="expression" dxfId="76846" priority="5419" stopIfTrue="1">
      <formula>WEEKDAY($A147)=1</formula>
    </cfRule>
    <cfRule type="expression" dxfId="76845" priority="5420" stopIfTrue="1">
      <formula>WEEKDAY($A147)=2</formula>
    </cfRule>
    <cfRule type="expression" dxfId="76844" priority="5421" stopIfTrue="1">
      <formula>WEEKDAY($A147)=3</formula>
    </cfRule>
    <cfRule type="expression" dxfId="76843" priority="5422" stopIfTrue="1">
      <formula>WEEKDAY($A147)=4</formula>
    </cfRule>
    <cfRule type="expression" dxfId="76842" priority="5423" stopIfTrue="1">
      <formula>WEEKDAY($A147)=5</formula>
    </cfRule>
    <cfRule type="expression" dxfId="76841" priority="5424" stopIfTrue="1">
      <formula>WEEKDAY($A147)=6</formula>
    </cfRule>
    <cfRule type="expression" dxfId="76840" priority="5425" stopIfTrue="1">
      <formula>WEEKDAY($A147)=7</formula>
    </cfRule>
  </conditionalFormatting>
  <conditionalFormatting sqref="I147">
    <cfRule type="expression" dxfId="76839" priority="5412" stopIfTrue="1">
      <formula>WEEKDAY($A147)=1</formula>
    </cfRule>
    <cfRule type="expression" dxfId="76838" priority="5413" stopIfTrue="1">
      <formula>WEEKDAY($A147)=2</formula>
    </cfRule>
    <cfRule type="expression" dxfId="76837" priority="5414" stopIfTrue="1">
      <formula>WEEKDAY($A147)=3</formula>
    </cfRule>
    <cfRule type="expression" dxfId="76836" priority="5415" stopIfTrue="1">
      <formula>WEEKDAY($A147)=4</formula>
    </cfRule>
    <cfRule type="expression" dxfId="76835" priority="5416" stopIfTrue="1">
      <formula>WEEKDAY($A147)=5</formula>
    </cfRule>
    <cfRule type="expression" dxfId="76834" priority="5417" stopIfTrue="1">
      <formula>WEEKDAY($A147)=6</formula>
    </cfRule>
    <cfRule type="expression" dxfId="76833" priority="5418" stopIfTrue="1">
      <formula>WEEKDAY($A147)=7</formula>
    </cfRule>
  </conditionalFormatting>
  <conditionalFormatting sqref="A147">
    <cfRule type="expression" dxfId="76832" priority="5405" stopIfTrue="1">
      <formula>WEEKDAY($A147)=1</formula>
    </cfRule>
    <cfRule type="expression" dxfId="76831" priority="5406" stopIfTrue="1">
      <formula>WEEKDAY($A147)=2</formula>
    </cfRule>
    <cfRule type="expression" dxfId="76830" priority="5407" stopIfTrue="1">
      <formula>WEEKDAY($A147)=3</formula>
    </cfRule>
    <cfRule type="expression" dxfId="76829" priority="5408" stopIfTrue="1">
      <formula>WEEKDAY($A147)=4</formula>
    </cfRule>
    <cfRule type="expression" dxfId="76828" priority="5409" stopIfTrue="1">
      <formula>WEEKDAY($A147)=5</formula>
    </cfRule>
    <cfRule type="expression" dxfId="76827" priority="5410" stopIfTrue="1">
      <formula>WEEKDAY($A147)=6</formula>
    </cfRule>
    <cfRule type="expression" dxfId="76826" priority="5411" stopIfTrue="1">
      <formula>WEEKDAY($A147)=7</formula>
    </cfRule>
  </conditionalFormatting>
  <conditionalFormatting sqref="I147">
    <cfRule type="expression" dxfId="76825" priority="5398" stopIfTrue="1">
      <formula>WEEKDAY($A147)=1</formula>
    </cfRule>
    <cfRule type="expression" dxfId="76824" priority="5399" stopIfTrue="1">
      <formula>WEEKDAY($A147)=2</formula>
    </cfRule>
    <cfRule type="expression" dxfId="76823" priority="5400" stopIfTrue="1">
      <formula>WEEKDAY($A147)=3</formula>
    </cfRule>
    <cfRule type="expression" dxfId="76822" priority="5401" stopIfTrue="1">
      <formula>WEEKDAY($A147)=4</formula>
    </cfRule>
    <cfRule type="expression" dxfId="76821" priority="5402" stopIfTrue="1">
      <formula>WEEKDAY($A147)=5</formula>
    </cfRule>
    <cfRule type="expression" dxfId="76820" priority="5403" stopIfTrue="1">
      <formula>WEEKDAY($A147)=6</formula>
    </cfRule>
    <cfRule type="expression" dxfId="76819" priority="5404" stopIfTrue="1">
      <formula>WEEKDAY($A147)=7</formula>
    </cfRule>
  </conditionalFormatting>
  <conditionalFormatting sqref="A147">
    <cfRule type="expression" dxfId="76818" priority="5391" stopIfTrue="1">
      <formula>WEEKDAY($A147)=1</formula>
    </cfRule>
    <cfRule type="expression" dxfId="76817" priority="5392" stopIfTrue="1">
      <formula>WEEKDAY($A147)=2</formula>
    </cfRule>
    <cfRule type="expression" dxfId="76816" priority="5393" stopIfTrue="1">
      <formula>WEEKDAY($A147)=3</formula>
    </cfRule>
    <cfRule type="expression" dxfId="76815" priority="5394" stopIfTrue="1">
      <formula>WEEKDAY($A147)=4</formula>
    </cfRule>
    <cfRule type="expression" dxfId="76814" priority="5395" stopIfTrue="1">
      <formula>WEEKDAY($A147)=5</formula>
    </cfRule>
    <cfRule type="expression" dxfId="76813" priority="5396" stopIfTrue="1">
      <formula>WEEKDAY($A147)=6</formula>
    </cfRule>
    <cfRule type="expression" dxfId="76812" priority="5397" stopIfTrue="1">
      <formula>WEEKDAY($A147)=7</formula>
    </cfRule>
  </conditionalFormatting>
  <conditionalFormatting sqref="A147">
    <cfRule type="expression" dxfId="76811" priority="5384" stopIfTrue="1">
      <formula>WEEKDAY($A147)=1</formula>
    </cfRule>
    <cfRule type="expression" dxfId="76810" priority="5385" stopIfTrue="1">
      <formula>WEEKDAY($A147)=2</formula>
    </cfRule>
    <cfRule type="expression" dxfId="76809" priority="5386" stopIfTrue="1">
      <formula>WEEKDAY($A147)=3</formula>
    </cfRule>
    <cfRule type="expression" dxfId="76808" priority="5387" stopIfTrue="1">
      <formula>WEEKDAY($A147)=4</formula>
    </cfRule>
    <cfRule type="expression" dxfId="76807" priority="5388" stopIfTrue="1">
      <formula>WEEKDAY($A147)=5</formula>
    </cfRule>
    <cfRule type="expression" dxfId="76806" priority="5389" stopIfTrue="1">
      <formula>WEEKDAY($A147)=6</formula>
    </cfRule>
    <cfRule type="expression" dxfId="76805" priority="5390" stopIfTrue="1">
      <formula>WEEKDAY($A147)=7</formula>
    </cfRule>
  </conditionalFormatting>
  <conditionalFormatting sqref="A147">
    <cfRule type="expression" dxfId="76804" priority="5377" stopIfTrue="1">
      <formula>WEEKDAY($A147)=1</formula>
    </cfRule>
    <cfRule type="expression" dxfId="76803" priority="5378" stopIfTrue="1">
      <formula>WEEKDAY($A147)=2</formula>
    </cfRule>
    <cfRule type="expression" dxfId="76802" priority="5379" stopIfTrue="1">
      <formula>WEEKDAY($A147)=3</formula>
    </cfRule>
    <cfRule type="expression" dxfId="76801" priority="5380" stopIfTrue="1">
      <formula>WEEKDAY($A147)=4</formula>
    </cfRule>
    <cfRule type="expression" dxfId="76800" priority="5381" stopIfTrue="1">
      <formula>WEEKDAY($A147)=5</formula>
    </cfRule>
    <cfRule type="expression" dxfId="76799" priority="5382" stopIfTrue="1">
      <formula>WEEKDAY($A147)=6</formula>
    </cfRule>
    <cfRule type="expression" dxfId="76798" priority="5383" stopIfTrue="1">
      <formula>WEEKDAY($A147)=7</formula>
    </cfRule>
  </conditionalFormatting>
  <conditionalFormatting sqref="A147">
    <cfRule type="expression" dxfId="76797" priority="5370" stopIfTrue="1">
      <formula>WEEKDAY($A147)=1</formula>
    </cfRule>
    <cfRule type="expression" dxfId="76796" priority="5371" stopIfTrue="1">
      <formula>WEEKDAY($A147)=2</formula>
    </cfRule>
    <cfRule type="expression" dxfId="76795" priority="5372" stopIfTrue="1">
      <formula>WEEKDAY($A147)=3</formula>
    </cfRule>
    <cfRule type="expression" dxfId="76794" priority="5373" stopIfTrue="1">
      <formula>WEEKDAY($A147)=4</formula>
    </cfRule>
    <cfRule type="expression" dxfId="76793" priority="5374" stopIfTrue="1">
      <formula>WEEKDAY($A147)=5</formula>
    </cfRule>
    <cfRule type="expression" dxfId="76792" priority="5375" stopIfTrue="1">
      <formula>WEEKDAY($A147)=6</formula>
    </cfRule>
    <cfRule type="expression" dxfId="76791" priority="5376" stopIfTrue="1">
      <formula>WEEKDAY($A147)=7</formula>
    </cfRule>
  </conditionalFormatting>
  <conditionalFormatting sqref="I147">
    <cfRule type="expression" dxfId="76790" priority="5363" stopIfTrue="1">
      <formula>WEEKDAY($A147)=1</formula>
    </cfRule>
    <cfRule type="expression" dxfId="76789" priority="5364" stopIfTrue="1">
      <formula>WEEKDAY($A147)=2</formula>
    </cfRule>
    <cfRule type="expression" dxfId="76788" priority="5365" stopIfTrue="1">
      <formula>WEEKDAY($A147)=3</formula>
    </cfRule>
    <cfRule type="expression" dxfId="76787" priority="5366" stopIfTrue="1">
      <formula>WEEKDAY($A147)=4</formula>
    </cfRule>
    <cfRule type="expression" dxfId="76786" priority="5367" stopIfTrue="1">
      <formula>WEEKDAY($A147)=5</formula>
    </cfRule>
    <cfRule type="expression" dxfId="76785" priority="5368" stopIfTrue="1">
      <formula>WEEKDAY($A147)=6</formula>
    </cfRule>
    <cfRule type="expression" dxfId="76784" priority="5369" stopIfTrue="1">
      <formula>WEEKDAY($A147)=7</formula>
    </cfRule>
  </conditionalFormatting>
  <conditionalFormatting sqref="A147">
    <cfRule type="expression" dxfId="76783" priority="5356" stopIfTrue="1">
      <formula>WEEKDAY($A147)=1</formula>
    </cfRule>
    <cfRule type="expression" dxfId="76782" priority="5357" stopIfTrue="1">
      <formula>WEEKDAY($A147)=2</formula>
    </cfRule>
    <cfRule type="expression" dxfId="76781" priority="5358" stopIfTrue="1">
      <formula>WEEKDAY($A147)=3</formula>
    </cfRule>
    <cfRule type="expression" dxfId="76780" priority="5359" stopIfTrue="1">
      <formula>WEEKDAY($A147)=4</formula>
    </cfRule>
    <cfRule type="expression" dxfId="76779" priority="5360" stopIfTrue="1">
      <formula>WEEKDAY($A147)=5</formula>
    </cfRule>
    <cfRule type="expression" dxfId="76778" priority="5361" stopIfTrue="1">
      <formula>WEEKDAY($A147)=6</formula>
    </cfRule>
    <cfRule type="expression" dxfId="76777" priority="5362" stopIfTrue="1">
      <formula>WEEKDAY($A147)=7</formula>
    </cfRule>
  </conditionalFormatting>
  <conditionalFormatting sqref="A147">
    <cfRule type="expression" dxfId="76776" priority="5349" stopIfTrue="1">
      <formula>WEEKDAY($A147)=1</formula>
    </cfRule>
    <cfRule type="expression" dxfId="76775" priority="5350" stopIfTrue="1">
      <formula>WEEKDAY($A147)=2</formula>
    </cfRule>
    <cfRule type="expression" dxfId="76774" priority="5351" stopIfTrue="1">
      <formula>WEEKDAY($A147)=3</formula>
    </cfRule>
    <cfRule type="expression" dxfId="76773" priority="5352" stopIfTrue="1">
      <formula>WEEKDAY($A147)=4</formula>
    </cfRule>
    <cfRule type="expression" dxfId="76772" priority="5353" stopIfTrue="1">
      <formula>WEEKDAY($A147)=5</formula>
    </cfRule>
    <cfRule type="expression" dxfId="76771" priority="5354" stopIfTrue="1">
      <formula>WEEKDAY($A147)=6</formula>
    </cfRule>
    <cfRule type="expression" dxfId="76770" priority="5355" stopIfTrue="1">
      <formula>WEEKDAY($A147)=7</formula>
    </cfRule>
  </conditionalFormatting>
  <conditionalFormatting sqref="I147">
    <cfRule type="expression" dxfId="76769" priority="5342" stopIfTrue="1">
      <formula>WEEKDAY($A147)=1</formula>
    </cfRule>
    <cfRule type="expression" dxfId="76768" priority="5343" stopIfTrue="1">
      <formula>WEEKDAY($A147)=2</formula>
    </cfRule>
    <cfRule type="expression" dxfId="76767" priority="5344" stopIfTrue="1">
      <formula>WEEKDAY($A147)=3</formula>
    </cfRule>
    <cfRule type="expression" dxfId="76766" priority="5345" stopIfTrue="1">
      <formula>WEEKDAY($A147)=4</formula>
    </cfRule>
    <cfRule type="expression" dxfId="76765" priority="5346" stopIfTrue="1">
      <formula>WEEKDAY($A147)=5</formula>
    </cfRule>
    <cfRule type="expression" dxfId="76764" priority="5347" stopIfTrue="1">
      <formula>WEEKDAY($A147)=6</formula>
    </cfRule>
    <cfRule type="expression" dxfId="76763" priority="5348" stopIfTrue="1">
      <formula>WEEKDAY($A147)=7</formula>
    </cfRule>
  </conditionalFormatting>
  <conditionalFormatting sqref="I147">
    <cfRule type="expression" dxfId="76762" priority="5335" stopIfTrue="1">
      <formula>WEEKDAY($A147)=1</formula>
    </cfRule>
    <cfRule type="expression" dxfId="76761" priority="5336" stopIfTrue="1">
      <formula>WEEKDAY($A147)=2</formula>
    </cfRule>
    <cfRule type="expression" dxfId="76760" priority="5337" stopIfTrue="1">
      <formula>WEEKDAY($A147)=3</formula>
    </cfRule>
    <cfRule type="expression" dxfId="76759" priority="5338" stopIfTrue="1">
      <formula>WEEKDAY($A147)=4</formula>
    </cfRule>
    <cfRule type="expression" dxfId="76758" priority="5339" stopIfTrue="1">
      <formula>WEEKDAY($A147)=5</formula>
    </cfRule>
    <cfRule type="expression" dxfId="76757" priority="5340" stopIfTrue="1">
      <formula>WEEKDAY($A147)=6</formula>
    </cfRule>
    <cfRule type="expression" dxfId="76756" priority="5341" stopIfTrue="1">
      <formula>WEEKDAY($A147)=7</formula>
    </cfRule>
  </conditionalFormatting>
  <conditionalFormatting sqref="A147">
    <cfRule type="expression" dxfId="76755" priority="5328" stopIfTrue="1">
      <formula>WEEKDAY($A147)=1</formula>
    </cfRule>
    <cfRule type="expression" dxfId="76754" priority="5329" stopIfTrue="1">
      <formula>WEEKDAY($A147)=2</formula>
    </cfRule>
    <cfRule type="expression" dxfId="76753" priority="5330" stopIfTrue="1">
      <formula>WEEKDAY($A147)=3</formula>
    </cfRule>
    <cfRule type="expression" dxfId="76752" priority="5331" stopIfTrue="1">
      <formula>WEEKDAY($A147)=4</formula>
    </cfRule>
    <cfRule type="expression" dxfId="76751" priority="5332" stopIfTrue="1">
      <formula>WEEKDAY($A147)=5</formula>
    </cfRule>
    <cfRule type="expression" dxfId="76750" priority="5333" stopIfTrue="1">
      <formula>WEEKDAY($A147)=6</formula>
    </cfRule>
    <cfRule type="expression" dxfId="76749" priority="5334" stopIfTrue="1">
      <formula>WEEKDAY($A147)=7</formula>
    </cfRule>
  </conditionalFormatting>
  <conditionalFormatting sqref="I147">
    <cfRule type="expression" dxfId="76748" priority="5321" stopIfTrue="1">
      <formula>WEEKDAY($A147)=1</formula>
    </cfRule>
    <cfRule type="expression" dxfId="76747" priority="5322" stopIfTrue="1">
      <formula>WEEKDAY($A147)=2</formula>
    </cfRule>
    <cfRule type="expression" dxfId="76746" priority="5323" stopIfTrue="1">
      <formula>WEEKDAY($A147)=3</formula>
    </cfRule>
    <cfRule type="expression" dxfId="76745" priority="5324" stopIfTrue="1">
      <formula>WEEKDAY($A147)=4</formula>
    </cfRule>
    <cfRule type="expression" dxfId="76744" priority="5325" stopIfTrue="1">
      <formula>WEEKDAY($A147)=5</formula>
    </cfRule>
    <cfRule type="expression" dxfId="76743" priority="5326" stopIfTrue="1">
      <formula>WEEKDAY($A147)=6</formula>
    </cfRule>
    <cfRule type="expression" dxfId="76742" priority="5327" stopIfTrue="1">
      <formula>WEEKDAY($A147)=7</formula>
    </cfRule>
  </conditionalFormatting>
  <conditionalFormatting sqref="A147">
    <cfRule type="expression" dxfId="76741" priority="5314" stopIfTrue="1">
      <formula>WEEKDAY($A147)=1</formula>
    </cfRule>
    <cfRule type="expression" dxfId="76740" priority="5315" stopIfTrue="1">
      <formula>WEEKDAY($A147)=2</formula>
    </cfRule>
    <cfRule type="expression" dxfId="76739" priority="5316" stopIfTrue="1">
      <formula>WEEKDAY($A147)=3</formula>
    </cfRule>
    <cfRule type="expression" dxfId="76738" priority="5317" stopIfTrue="1">
      <formula>WEEKDAY($A147)=4</formula>
    </cfRule>
    <cfRule type="expression" dxfId="76737" priority="5318" stopIfTrue="1">
      <formula>WEEKDAY($A147)=5</formula>
    </cfRule>
    <cfRule type="expression" dxfId="76736" priority="5319" stopIfTrue="1">
      <formula>WEEKDAY($A147)=6</formula>
    </cfRule>
    <cfRule type="expression" dxfId="76735" priority="5320" stopIfTrue="1">
      <formula>WEEKDAY($A147)=7</formula>
    </cfRule>
  </conditionalFormatting>
  <conditionalFormatting sqref="A147">
    <cfRule type="expression" dxfId="76734" priority="5307" stopIfTrue="1">
      <formula>WEEKDAY($A147)=1</formula>
    </cfRule>
    <cfRule type="expression" dxfId="76733" priority="5308" stopIfTrue="1">
      <formula>WEEKDAY($A147)=2</formula>
    </cfRule>
    <cfRule type="expression" dxfId="76732" priority="5309" stopIfTrue="1">
      <formula>WEEKDAY($A147)=3</formula>
    </cfRule>
    <cfRule type="expression" dxfId="76731" priority="5310" stopIfTrue="1">
      <formula>WEEKDAY($A147)=4</formula>
    </cfRule>
    <cfRule type="expression" dxfId="76730" priority="5311" stopIfTrue="1">
      <formula>WEEKDAY($A147)=5</formula>
    </cfRule>
    <cfRule type="expression" dxfId="76729" priority="5312" stopIfTrue="1">
      <formula>WEEKDAY($A147)=6</formula>
    </cfRule>
    <cfRule type="expression" dxfId="76728" priority="5313" stopIfTrue="1">
      <formula>WEEKDAY($A147)=7</formula>
    </cfRule>
  </conditionalFormatting>
  <conditionalFormatting sqref="A147">
    <cfRule type="expression" dxfId="76727" priority="5300" stopIfTrue="1">
      <formula>WEEKDAY($A147)=1</formula>
    </cfRule>
    <cfRule type="expression" dxfId="76726" priority="5301" stopIfTrue="1">
      <formula>WEEKDAY($A147)=2</formula>
    </cfRule>
    <cfRule type="expression" dxfId="76725" priority="5302" stopIfTrue="1">
      <formula>WEEKDAY($A147)=3</formula>
    </cfRule>
    <cfRule type="expression" dxfId="76724" priority="5303" stopIfTrue="1">
      <formula>WEEKDAY($A147)=4</formula>
    </cfRule>
    <cfRule type="expression" dxfId="76723" priority="5304" stopIfTrue="1">
      <formula>WEEKDAY($A147)=5</formula>
    </cfRule>
    <cfRule type="expression" dxfId="76722" priority="5305" stopIfTrue="1">
      <formula>WEEKDAY($A147)=6</formula>
    </cfRule>
    <cfRule type="expression" dxfId="76721" priority="5306" stopIfTrue="1">
      <formula>WEEKDAY($A147)=7</formula>
    </cfRule>
  </conditionalFormatting>
  <conditionalFormatting sqref="A147">
    <cfRule type="expression" dxfId="76720" priority="5293" stopIfTrue="1">
      <formula>WEEKDAY($A147)=1</formula>
    </cfRule>
    <cfRule type="expression" dxfId="76719" priority="5294" stopIfTrue="1">
      <formula>WEEKDAY($A147)=2</formula>
    </cfRule>
    <cfRule type="expression" dxfId="76718" priority="5295" stopIfTrue="1">
      <formula>WEEKDAY($A147)=3</formula>
    </cfRule>
    <cfRule type="expression" dxfId="76717" priority="5296" stopIfTrue="1">
      <formula>WEEKDAY($A147)=4</formula>
    </cfRule>
    <cfRule type="expression" dxfId="76716" priority="5297" stopIfTrue="1">
      <formula>WEEKDAY($A147)=5</formula>
    </cfRule>
    <cfRule type="expression" dxfId="76715" priority="5298" stopIfTrue="1">
      <formula>WEEKDAY($A147)=6</formula>
    </cfRule>
    <cfRule type="expression" dxfId="76714" priority="5299" stopIfTrue="1">
      <formula>WEEKDAY($A147)=7</formula>
    </cfRule>
  </conditionalFormatting>
  <conditionalFormatting sqref="I147">
    <cfRule type="expression" dxfId="76713" priority="5286" stopIfTrue="1">
      <formula>WEEKDAY($A147)=1</formula>
    </cfRule>
    <cfRule type="expression" dxfId="76712" priority="5287" stopIfTrue="1">
      <formula>WEEKDAY($A147)=2</formula>
    </cfRule>
    <cfRule type="expression" dxfId="76711" priority="5288" stopIfTrue="1">
      <formula>WEEKDAY($A147)=3</formula>
    </cfRule>
    <cfRule type="expression" dxfId="76710" priority="5289" stopIfTrue="1">
      <formula>WEEKDAY($A147)=4</formula>
    </cfRule>
    <cfRule type="expression" dxfId="76709" priority="5290" stopIfTrue="1">
      <formula>WEEKDAY($A147)=5</formula>
    </cfRule>
    <cfRule type="expression" dxfId="76708" priority="5291" stopIfTrue="1">
      <formula>WEEKDAY($A147)=6</formula>
    </cfRule>
    <cfRule type="expression" dxfId="76707" priority="5292" stopIfTrue="1">
      <formula>WEEKDAY($A147)=7</formula>
    </cfRule>
  </conditionalFormatting>
  <conditionalFormatting sqref="A147">
    <cfRule type="expression" dxfId="76706" priority="5279" stopIfTrue="1">
      <formula>WEEKDAY($A147)=1</formula>
    </cfRule>
    <cfRule type="expression" dxfId="76705" priority="5280" stopIfTrue="1">
      <formula>WEEKDAY($A147)=2</formula>
    </cfRule>
    <cfRule type="expression" dxfId="76704" priority="5281" stopIfTrue="1">
      <formula>WEEKDAY($A147)=3</formula>
    </cfRule>
    <cfRule type="expression" dxfId="76703" priority="5282" stopIfTrue="1">
      <formula>WEEKDAY($A147)=4</formula>
    </cfRule>
    <cfRule type="expression" dxfId="76702" priority="5283" stopIfTrue="1">
      <formula>WEEKDAY($A147)=5</formula>
    </cfRule>
    <cfRule type="expression" dxfId="76701" priority="5284" stopIfTrue="1">
      <formula>WEEKDAY($A147)=6</formula>
    </cfRule>
    <cfRule type="expression" dxfId="76700" priority="5285" stopIfTrue="1">
      <formula>WEEKDAY($A147)=7</formula>
    </cfRule>
  </conditionalFormatting>
  <conditionalFormatting sqref="A147">
    <cfRule type="expression" dxfId="76699" priority="5272" stopIfTrue="1">
      <formula>WEEKDAY($A147)=1</formula>
    </cfRule>
    <cfRule type="expression" dxfId="76698" priority="5273" stopIfTrue="1">
      <formula>WEEKDAY($A147)=2</formula>
    </cfRule>
    <cfRule type="expression" dxfId="76697" priority="5274" stopIfTrue="1">
      <formula>WEEKDAY($A147)=3</formula>
    </cfRule>
    <cfRule type="expression" dxfId="76696" priority="5275" stopIfTrue="1">
      <formula>WEEKDAY($A147)=4</formula>
    </cfRule>
    <cfRule type="expression" dxfId="76695" priority="5276" stopIfTrue="1">
      <formula>WEEKDAY($A147)=5</formula>
    </cfRule>
    <cfRule type="expression" dxfId="76694" priority="5277" stopIfTrue="1">
      <formula>WEEKDAY($A147)=6</formula>
    </cfRule>
    <cfRule type="expression" dxfId="76693" priority="5278" stopIfTrue="1">
      <formula>WEEKDAY($A147)=7</formula>
    </cfRule>
  </conditionalFormatting>
  <conditionalFormatting sqref="I147">
    <cfRule type="expression" dxfId="76692" priority="5265" stopIfTrue="1">
      <formula>WEEKDAY($A147)=1</formula>
    </cfRule>
    <cfRule type="expression" dxfId="76691" priority="5266" stopIfTrue="1">
      <formula>WEEKDAY($A147)=2</formula>
    </cfRule>
    <cfRule type="expression" dxfId="76690" priority="5267" stopIfTrue="1">
      <formula>WEEKDAY($A147)=3</formula>
    </cfRule>
    <cfRule type="expression" dxfId="76689" priority="5268" stopIfTrue="1">
      <formula>WEEKDAY($A147)=4</formula>
    </cfRule>
    <cfRule type="expression" dxfId="76688" priority="5269" stopIfTrue="1">
      <formula>WEEKDAY($A147)=5</formula>
    </cfRule>
    <cfRule type="expression" dxfId="76687" priority="5270" stopIfTrue="1">
      <formula>WEEKDAY($A147)=6</formula>
    </cfRule>
    <cfRule type="expression" dxfId="76686" priority="5271" stopIfTrue="1">
      <formula>WEEKDAY($A147)=7</formula>
    </cfRule>
  </conditionalFormatting>
  <conditionalFormatting sqref="I147">
    <cfRule type="expression" dxfId="76685" priority="5258" stopIfTrue="1">
      <formula>WEEKDAY($A147)=1</formula>
    </cfRule>
    <cfRule type="expression" dxfId="76684" priority="5259" stopIfTrue="1">
      <formula>WEEKDAY($A147)=2</formula>
    </cfRule>
    <cfRule type="expression" dxfId="76683" priority="5260" stopIfTrue="1">
      <formula>WEEKDAY($A147)=3</formula>
    </cfRule>
    <cfRule type="expression" dxfId="76682" priority="5261" stopIfTrue="1">
      <formula>WEEKDAY($A147)=4</formula>
    </cfRule>
    <cfRule type="expression" dxfId="76681" priority="5262" stopIfTrue="1">
      <formula>WEEKDAY($A147)=5</formula>
    </cfRule>
    <cfRule type="expression" dxfId="76680" priority="5263" stopIfTrue="1">
      <formula>WEEKDAY($A147)=6</formula>
    </cfRule>
    <cfRule type="expression" dxfId="76679" priority="5264" stopIfTrue="1">
      <formula>WEEKDAY($A147)=7</formula>
    </cfRule>
  </conditionalFormatting>
  <conditionalFormatting sqref="A147">
    <cfRule type="expression" dxfId="76678" priority="5251" stopIfTrue="1">
      <formula>WEEKDAY($A147)=1</formula>
    </cfRule>
    <cfRule type="expression" dxfId="76677" priority="5252" stopIfTrue="1">
      <formula>WEEKDAY($A147)=2</formula>
    </cfRule>
    <cfRule type="expression" dxfId="76676" priority="5253" stopIfTrue="1">
      <formula>WEEKDAY($A147)=3</formula>
    </cfRule>
    <cfRule type="expression" dxfId="76675" priority="5254" stopIfTrue="1">
      <formula>WEEKDAY($A147)=4</formula>
    </cfRule>
    <cfRule type="expression" dxfId="76674" priority="5255" stopIfTrue="1">
      <formula>WEEKDAY($A147)=5</formula>
    </cfRule>
    <cfRule type="expression" dxfId="76673" priority="5256" stopIfTrue="1">
      <formula>WEEKDAY($A147)=6</formula>
    </cfRule>
    <cfRule type="expression" dxfId="76672" priority="5257" stopIfTrue="1">
      <formula>WEEKDAY($A147)=7</formula>
    </cfRule>
  </conditionalFormatting>
  <conditionalFormatting sqref="A147">
    <cfRule type="expression" dxfId="76671" priority="5244" stopIfTrue="1">
      <formula>WEEKDAY($A147)=1</formula>
    </cfRule>
    <cfRule type="expression" dxfId="76670" priority="5245" stopIfTrue="1">
      <formula>WEEKDAY($A147)=2</formula>
    </cfRule>
    <cfRule type="expression" dxfId="76669" priority="5246" stopIfTrue="1">
      <formula>WEEKDAY($A147)=3</formula>
    </cfRule>
    <cfRule type="expression" dxfId="76668" priority="5247" stopIfTrue="1">
      <formula>WEEKDAY($A147)=4</formula>
    </cfRule>
    <cfRule type="expression" dxfId="76667" priority="5248" stopIfTrue="1">
      <formula>WEEKDAY($A147)=5</formula>
    </cfRule>
    <cfRule type="expression" dxfId="76666" priority="5249" stopIfTrue="1">
      <formula>WEEKDAY($A147)=6</formula>
    </cfRule>
    <cfRule type="expression" dxfId="76665" priority="5250" stopIfTrue="1">
      <formula>WEEKDAY($A147)=7</formula>
    </cfRule>
  </conditionalFormatting>
  <conditionalFormatting sqref="I147">
    <cfRule type="expression" dxfId="76664" priority="5237" stopIfTrue="1">
      <formula>WEEKDAY($A147)=1</formula>
    </cfRule>
    <cfRule type="expression" dxfId="76663" priority="5238" stopIfTrue="1">
      <formula>WEEKDAY($A147)=2</formula>
    </cfRule>
    <cfRule type="expression" dxfId="76662" priority="5239" stopIfTrue="1">
      <formula>WEEKDAY($A147)=3</formula>
    </cfRule>
    <cfRule type="expression" dxfId="76661" priority="5240" stopIfTrue="1">
      <formula>WEEKDAY($A147)=4</formula>
    </cfRule>
    <cfRule type="expression" dxfId="76660" priority="5241" stopIfTrue="1">
      <formula>WEEKDAY($A147)=5</formula>
    </cfRule>
    <cfRule type="expression" dxfId="76659" priority="5242" stopIfTrue="1">
      <formula>WEEKDAY($A147)=6</formula>
    </cfRule>
    <cfRule type="expression" dxfId="76658" priority="5243" stopIfTrue="1">
      <formula>WEEKDAY($A147)=7</formula>
    </cfRule>
  </conditionalFormatting>
  <conditionalFormatting sqref="I147">
    <cfRule type="expression" dxfId="76657" priority="5230" stopIfTrue="1">
      <formula>WEEKDAY($A147)=1</formula>
    </cfRule>
    <cfRule type="expression" dxfId="76656" priority="5231" stopIfTrue="1">
      <formula>WEEKDAY($A147)=2</formula>
    </cfRule>
    <cfRule type="expression" dxfId="76655" priority="5232" stopIfTrue="1">
      <formula>WEEKDAY($A147)=3</formula>
    </cfRule>
    <cfRule type="expression" dxfId="76654" priority="5233" stopIfTrue="1">
      <formula>WEEKDAY($A147)=4</formula>
    </cfRule>
    <cfRule type="expression" dxfId="76653" priority="5234" stopIfTrue="1">
      <formula>WEEKDAY($A147)=5</formula>
    </cfRule>
    <cfRule type="expression" dxfId="76652" priority="5235" stopIfTrue="1">
      <formula>WEEKDAY($A147)=6</formula>
    </cfRule>
    <cfRule type="expression" dxfId="76651" priority="5236" stopIfTrue="1">
      <formula>WEEKDAY($A147)=7</formula>
    </cfRule>
  </conditionalFormatting>
  <conditionalFormatting sqref="I147">
    <cfRule type="expression" dxfId="76650" priority="5223" stopIfTrue="1">
      <formula>WEEKDAY($A147)=1</formula>
    </cfRule>
    <cfRule type="expression" dxfId="76649" priority="5224" stopIfTrue="1">
      <formula>WEEKDAY($A147)=2</formula>
    </cfRule>
    <cfRule type="expression" dxfId="76648" priority="5225" stopIfTrue="1">
      <formula>WEEKDAY($A147)=3</formula>
    </cfRule>
    <cfRule type="expression" dxfId="76647" priority="5226" stopIfTrue="1">
      <formula>WEEKDAY($A147)=4</formula>
    </cfRule>
    <cfRule type="expression" dxfId="76646" priority="5227" stopIfTrue="1">
      <formula>WEEKDAY($A147)=5</formula>
    </cfRule>
    <cfRule type="expression" dxfId="76645" priority="5228" stopIfTrue="1">
      <formula>WEEKDAY($A147)=6</formula>
    </cfRule>
    <cfRule type="expression" dxfId="76644" priority="5229" stopIfTrue="1">
      <formula>WEEKDAY($A147)=7</formula>
    </cfRule>
  </conditionalFormatting>
  <conditionalFormatting sqref="I147">
    <cfRule type="expression" dxfId="76643" priority="5216" stopIfTrue="1">
      <formula>WEEKDAY($A147)=1</formula>
    </cfRule>
    <cfRule type="expression" dxfId="76642" priority="5217" stopIfTrue="1">
      <formula>WEEKDAY($A147)=2</formula>
    </cfRule>
    <cfRule type="expression" dxfId="76641" priority="5218" stopIfTrue="1">
      <formula>WEEKDAY($A147)=3</formula>
    </cfRule>
    <cfRule type="expression" dxfId="76640" priority="5219" stopIfTrue="1">
      <formula>WEEKDAY($A147)=4</formula>
    </cfRule>
    <cfRule type="expression" dxfId="76639" priority="5220" stopIfTrue="1">
      <formula>WEEKDAY($A147)=5</formula>
    </cfRule>
    <cfRule type="expression" dxfId="76638" priority="5221" stopIfTrue="1">
      <formula>WEEKDAY($A147)=6</formula>
    </cfRule>
    <cfRule type="expression" dxfId="76637" priority="5222" stopIfTrue="1">
      <formula>WEEKDAY($A147)=7</formula>
    </cfRule>
  </conditionalFormatting>
  <conditionalFormatting sqref="A147">
    <cfRule type="expression" dxfId="76636" priority="5209" stopIfTrue="1">
      <formula>WEEKDAY($A147)=1</formula>
    </cfRule>
    <cfRule type="expression" dxfId="76635" priority="5210" stopIfTrue="1">
      <formula>WEEKDAY($A147)=2</formula>
    </cfRule>
    <cfRule type="expression" dxfId="76634" priority="5211" stopIfTrue="1">
      <formula>WEEKDAY($A147)=3</formula>
    </cfRule>
    <cfRule type="expression" dxfId="76633" priority="5212" stopIfTrue="1">
      <formula>WEEKDAY($A147)=4</formula>
    </cfRule>
    <cfRule type="expression" dxfId="76632" priority="5213" stopIfTrue="1">
      <formula>WEEKDAY($A147)=5</formula>
    </cfRule>
    <cfRule type="expression" dxfId="76631" priority="5214" stopIfTrue="1">
      <formula>WEEKDAY($A147)=6</formula>
    </cfRule>
    <cfRule type="expression" dxfId="76630" priority="5215" stopIfTrue="1">
      <formula>WEEKDAY($A147)=7</formula>
    </cfRule>
  </conditionalFormatting>
  <conditionalFormatting sqref="A147">
    <cfRule type="expression" dxfId="76629" priority="5202" stopIfTrue="1">
      <formula>WEEKDAY($A147)=1</formula>
    </cfRule>
    <cfRule type="expression" dxfId="76628" priority="5203" stopIfTrue="1">
      <formula>WEEKDAY($A147)=2</formula>
    </cfRule>
    <cfRule type="expression" dxfId="76627" priority="5204" stopIfTrue="1">
      <formula>WEEKDAY($A147)=3</formula>
    </cfRule>
    <cfRule type="expression" dxfId="76626" priority="5205" stopIfTrue="1">
      <formula>WEEKDAY($A147)=4</formula>
    </cfRule>
    <cfRule type="expression" dxfId="76625" priority="5206" stopIfTrue="1">
      <formula>WEEKDAY($A147)=5</formula>
    </cfRule>
    <cfRule type="expression" dxfId="76624" priority="5207" stopIfTrue="1">
      <formula>WEEKDAY($A147)=6</formula>
    </cfRule>
    <cfRule type="expression" dxfId="76623" priority="5208" stopIfTrue="1">
      <formula>WEEKDAY($A147)=7</formula>
    </cfRule>
  </conditionalFormatting>
  <conditionalFormatting sqref="I147">
    <cfRule type="expression" dxfId="76622" priority="5195" stopIfTrue="1">
      <formula>WEEKDAY($A147)=1</formula>
    </cfRule>
    <cfRule type="expression" dxfId="76621" priority="5196" stopIfTrue="1">
      <formula>WEEKDAY($A147)=2</formula>
    </cfRule>
    <cfRule type="expression" dxfId="76620" priority="5197" stopIfTrue="1">
      <formula>WEEKDAY($A147)=3</formula>
    </cfRule>
    <cfRule type="expression" dxfId="76619" priority="5198" stopIfTrue="1">
      <formula>WEEKDAY($A147)=4</formula>
    </cfRule>
    <cfRule type="expression" dxfId="76618" priority="5199" stopIfTrue="1">
      <formula>WEEKDAY($A147)=5</formula>
    </cfRule>
    <cfRule type="expression" dxfId="76617" priority="5200" stopIfTrue="1">
      <formula>WEEKDAY($A147)=6</formula>
    </cfRule>
    <cfRule type="expression" dxfId="76616" priority="5201" stopIfTrue="1">
      <formula>WEEKDAY($A147)=7</formula>
    </cfRule>
  </conditionalFormatting>
  <conditionalFormatting sqref="I147">
    <cfRule type="expression" dxfId="76615" priority="5188" stopIfTrue="1">
      <formula>WEEKDAY($A147)=1</formula>
    </cfRule>
    <cfRule type="expression" dxfId="76614" priority="5189" stopIfTrue="1">
      <formula>WEEKDAY($A147)=2</formula>
    </cfRule>
    <cfRule type="expression" dxfId="76613" priority="5190" stopIfTrue="1">
      <formula>WEEKDAY($A147)=3</formula>
    </cfRule>
    <cfRule type="expression" dxfId="76612" priority="5191" stopIfTrue="1">
      <formula>WEEKDAY($A147)=4</formula>
    </cfRule>
    <cfRule type="expression" dxfId="76611" priority="5192" stopIfTrue="1">
      <formula>WEEKDAY($A147)=5</formula>
    </cfRule>
    <cfRule type="expression" dxfId="76610" priority="5193" stopIfTrue="1">
      <formula>WEEKDAY($A147)=6</formula>
    </cfRule>
    <cfRule type="expression" dxfId="76609" priority="5194" stopIfTrue="1">
      <formula>WEEKDAY($A147)=7</formula>
    </cfRule>
  </conditionalFormatting>
  <conditionalFormatting sqref="A147">
    <cfRule type="expression" dxfId="76608" priority="5181" stopIfTrue="1">
      <formula>WEEKDAY($A147)=1</formula>
    </cfRule>
    <cfRule type="expression" dxfId="76607" priority="5182" stopIfTrue="1">
      <formula>WEEKDAY($A147)=2</formula>
    </cfRule>
    <cfRule type="expression" dxfId="76606" priority="5183" stopIfTrue="1">
      <formula>WEEKDAY($A147)=3</formula>
    </cfRule>
    <cfRule type="expression" dxfId="76605" priority="5184" stopIfTrue="1">
      <formula>WEEKDAY($A147)=4</formula>
    </cfRule>
    <cfRule type="expression" dxfId="76604" priority="5185" stopIfTrue="1">
      <formula>WEEKDAY($A147)=5</formula>
    </cfRule>
    <cfRule type="expression" dxfId="76603" priority="5186" stopIfTrue="1">
      <formula>WEEKDAY($A147)=6</formula>
    </cfRule>
    <cfRule type="expression" dxfId="76602" priority="5187" stopIfTrue="1">
      <formula>WEEKDAY($A147)=7</formula>
    </cfRule>
  </conditionalFormatting>
  <conditionalFormatting sqref="A147">
    <cfRule type="expression" dxfId="76601" priority="5174" stopIfTrue="1">
      <formula>WEEKDAY($A147)=1</formula>
    </cfRule>
    <cfRule type="expression" dxfId="76600" priority="5175" stopIfTrue="1">
      <formula>WEEKDAY($A147)=2</formula>
    </cfRule>
    <cfRule type="expression" dxfId="76599" priority="5176" stopIfTrue="1">
      <formula>WEEKDAY($A147)=3</formula>
    </cfRule>
    <cfRule type="expression" dxfId="76598" priority="5177" stopIfTrue="1">
      <formula>WEEKDAY($A147)=4</formula>
    </cfRule>
    <cfRule type="expression" dxfId="76597" priority="5178" stopIfTrue="1">
      <formula>WEEKDAY($A147)=5</formula>
    </cfRule>
    <cfRule type="expression" dxfId="76596" priority="5179" stopIfTrue="1">
      <formula>WEEKDAY($A147)=6</formula>
    </cfRule>
    <cfRule type="expression" dxfId="76595" priority="5180" stopIfTrue="1">
      <formula>WEEKDAY($A147)=7</formula>
    </cfRule>
  </conditionalFormatting>
  <conditionalFormatting sqref="A147">
    <cfRule type="expression" dxfId="76594" priority="5167" stopIfTrue="1">
      <formula>WEEKDAY($A147)=1</formula>
    </cfRule>
    <cfRule type="expression" dxfId="76593" priority="5168" stopIfTrue="1">
      <formula>WEEKDAY($A147)=2</formula>
    </cfRule>
    <cfRule type="expression" dxfId="76592" priority="5169" stopIfTrue="1">
      <formula>WEEKDAY($A147)=3</formula>
    </cfRule>
    <cfRule type="expression" dxfId="76591" priority="5170" stopIfTrue="1">
      <formula>WEEKDAY($A147)=4</formula>
    </cfRule>
    <cfRule type="expression" dxfId="76590" priority="5171" stopIfTrue="1">
      <formula>WEEKDAY($A147)=5</formula>
    </cfRule>
    <cfRule type="expression" dxfId="76589" priority="5172" stopIfTrue="1">
      <formula>WEEKDAY($A147)=6</formula>
    </cfRule>
    <cfRule type="expression" dxfId="76588" priority="5173" stopIfTrue="1">
      <formula>WEEKDAY($A147)=7</formula>
    </cfRule>
  </conditionalFormatting>
  <conditionalFormatting sqref="I147">
    <cfRule type="expression" dxfId="76587" priority="5160" stopIfTrue="1">
      <formula>WEEKDAY($A147)=1</formula>
    </cfRule>
    <cfRule type="expression" dxfId="76586" priority="5161" stopIfTrue="1">
      <formula>WEEKDAY($A147)=2</formula>
    </cfRule>
    <cfRule type="expression" dxfId="76585" priority="5162" stopIfTrue="1">
      <formula>WEEKDAY($A147)=3</formula>
    </cfRule>
    <cfRule type="expression" dxfId="76584" priority="5163" stopIfTrue="1">
      <formula>WEEKDAY($A147)=4</formula>
    </cfRule>
    <cfRule type="expression" dxfId="76583" priority="5164" stopIfTrue="1">
      <formula>WEEKDAY($A147)=5</formula>
    </cfRule>
    <cfRule type="expression" dxfId="76582" priority="5165" stopIfTrue="1">
      <formula>WEEKDAY($A147)=6</formula>
    </cfRule>
    <cfRule type="expression" dxfId="76581" priority="5166" stopIfTrue="1">
      <formula>WEEKDAY($A147)=7</formula>
    </cfRule>
  </conditionalFormatting>
  <conditionalFormatting sqref="I147">
    <cfRule type="expression" dxfId="76580" priority="5153" stopIfTrue="1">
      <formula>WEEKDAY($A147)=1</formula>
    </cfRule>
    <cfRule type="expression" dxfId="76579" priority="5154" stopIfTrue="1">
      <formula>WEEKDAY($A147)=2</formula>
    </cfRule>
    <cfRule type="expression" dxfId="76578" priority="5155" stopIfTrue="1">
      <formula>WEEKDAY($A147)=3</formula>
    </cfRule>
    <cfRule type="expression" dxfId="76577" priority="5156" stopIfTrue="1">
      <formula>WEEKDAY($A147)=4</formula>
    </cfRule>
    <cfRule type="expression" dxfId="76576" priority="5157" stopIfTrue="1">
      <formula>WEEKDAY($A147)=5</formula>
    </cfRule>
    <cfRule type="expression" dxfId="76575" priority="5158" stopIfTrue="1">
      <formula>WEEKDAY($A147)=6</formula>
    </cfRule>
    <cfRule type="expression" dxfId="76574" priority="5159" stopIfTrue="1">
      <formula>WEEKDAY($A147)=7</formula>
    </cfRule>
  </conditionalFormatting>
  <conditionalFormatting sqref="I147">
    <cfRule type="expression" dxfId="76573" priority="5146" stopIfTrue="1">
      <formula>WEEKDAY($A147)=1</formula>
    </cfRule>
    <cfRule type="expression" dxfId="76572" priority="5147" stopIfTrue="1">
      <formula>WEEKDAY($A147)=2</formula>
    </cfRule>
    <cfRule type="expression" dxfId="76571" priority="5148" stopIfTrue="1">
      <formula>WEEKDAY($A147)=3</formula>
    </cfRule>
    <cfRule type="expression" dxfId="76570" priority="5149" stopIfTrue="1">
      <formula>WEEKDAY($A147)=4</formula>
    </cfRule>
    <cfRule type="expression" dxfId="76569" priority="5150" stopIfTrue="1">
      <formula>WEEKDAY($A147)=5</formula>
    </cfRule>
    <cfRule type="expression" dxfId="76568" priority="5151" stopIfTrue="1">
      <formula>WEEKDAY($A147)=6</formula>
    </cfRule>
    <cfRule type="expression" dxfId="76567" priority="5152" stopIfTrue="1">
      <formula>WEEKDAY($A147)=7</formula>
    </cfRule>
  </conditionalFormatting>
  <conditionalFormatting sqref="A147">
    <cfRule type="expression" dxfId="76566" priority="5139" stopIfTrue="1">
      <formula>WEEKDAY($A147)=1</formula>
    </cfRule>
    <cfRule type="expression" dxfId="76565" priority="5140" stopIfTrue="1">
      <formula>WEEKDAY($A147)=2</formula>
    </cfRule>
    <cfRule type="expression" dxfId="76564" priority="5141" stopIfTrue="1">
      <formula>WEEKDAY($A147)=3</formula>
    </cfRule>
    <cfRule type="expression" dxfId="76563" priority="5142" stopIfTrue="1">
      <formula>WEEKDAY($A147)=4</formula>
    </cfRule>
    <cfRule type="expression" dxfId="76562" priority="5143" stopIfTrue="1">
      <formula>WEEKDAY($A147)=5</formula>
    </cfRule>
    <cfRule type="expression" dxfId="76561" priority="5144" stopIfTrue="1">
      <formula>WEEKDAY($A147)=6</formula>
    </cfRule>
    <cfRule type="expression" dxfId="76560" priority="5145" stopIfTrue="1">
      <formula>WEEKDAY($A147)=7</formula>
    </cfRule>
  </conditionalFormatting>
  <conditionalFormatting sqref="A147">
    <cfRule type="expression" dxfId="76559" priority="5132" stopIfTrue="1">
      <formula>WEEKDAY($A147)=1</formula>
    </cfRule>
    <cfRule type="expression" dxfId="76558" priority="5133" stopIfTrue="1">
      <formula>WEEKDAY($A147)=2</formula>
    </cfRule>
    <cfRule type="expression" dxfId="76557" priority="5134" stopIfTrue="1">
      <formula>WEEKDAY($A147)=3</formula>
    </cfRule>
    <cfRule type="expression" dxfId="76556" priority="5135" stopIfTrue="1">
      <formula>WEEKDAY($A147)=4</formula>
    </cfRule>
    <cfRule type="expression" dxfId="76555" priority="5136" stopIfTrue="1">
      <formula>WEEKDAY($A147)=5</formula>
    </cfRule>
    <cfRule type="expression" dxfId="76554" priority="5137" stopIfTrue="1">
      <formula>WEEKDAY($A147)=6</formula>
    </cfRule>
    <cfRule type="expression" dxfId="76553" priority="5138" stopIfTrue="1">
      <formula>WEEKDAY($A147)=7</formula>
    </cfRule>
  </conditionalFormatting>
  <conditionalFormatting sqref="A147">
    <cfRule type="expression" dxfId="76552" priority="5125" stopIfTrue="1">
      <formula>WEEKDAY($A147)=1</formula>
    </cfRule>
    <cfRule type="expression" dxfId="76551" priority="5126" stopIfTrue="1">
      <formula>WEEKDAY($A147)=2</formula>
    </cfRule>
    <cfRule type="expression" dxfId="76550" priority="5127" stopIfTrue="1">
      <formula>WEEKDAY($A147)=3</formula>
    </cfRule>
    <cfRule type="expression" dxfId="76549" priority="5128" stopIfTrue="1">
      <formula>WEEKDAY($A147)=4</formula>
    </cfRule>
    <cfRule type="expression" dxfId="76548" priority="5129" stopIfTrue="1">
      <formula>WEEKDAY($A147)=5</formula>
    </cfRule>
    <cfRule type="expression" dxfId="76547" priority="5130" stopIfTrue="1">
      <formula>WEEKDAY($A147)=6</formula>
    </cfRule>
    <cfRule type="expression" dxfId="76546" priority="5131" stopIfTrue="1">
      <formula>WEEKDAY($A147)=7</formula>
    </cfRule>
  </conditionalFormatting>
  <conditionalFormatting sqref="I147">
    <cfRule type="expression" dxfId="76545" priority="5118" stopIfTrue="1">
      <formula>WEEKDAY($A147)=1</formula>
    </cfRule>
    <cfRule type="expression" dxfId="76544" priority="5119" stopIfTrue="1">
      <formula>WEEKDAY($A147)=2</formula>
    </cfRule>
    <cfRule type="expression" dxfId="76543" priority="5120" stopIfTrue="1">
      <formula>WEEKDAY($A147)=3</formula>
    </cfRule>
    <cfRule type="expression" dxfId="76542" priority="5121" stopIfTrue="1">
      <formula>WEEKDAY($A147)=4</formula>
    </cfRule>
    <cfRule type="expression" dxfId="76541" priority="5122" stopIfTrue="1">
      <formula>WEEKDAY($A147)=5</formula>
    </cfRule>
    <cfRule type="expression" dxfId="76540" priority="5123" stopIfTrue="1">
      <formula>WEEKDAY($A147)=6</formula>
    </cfRule>
    <cfRule type="expression" dxfId="76539" priority="5124" stopIfTrue="1">
      <formula>WEEKDAY($A147)=7</formula>
    </cfRule>
  </conditionalFormatting>
  <conditionalFormatting sqref="I147">
    <cfRule type="expression" dxfId="76538" priority="5111" stopIfTrue="1">
      <formula>WEEKDAY($A147)=1</formula>
    </cfRule>
    <cfRule type="expression" dxfId="76537" priority="5112" stopIfTrue="1">
      <formula>WEEKDAY($A147)=2</formula>
    </cfRule>
    <cfRule type="expression" dxfId="76536" priority="5113" stopIfTrue="1">
      <formula>WEEKDAY($A147)=3</formula>
    </cfRule>
    <cfRule type="expression" dxfId="76535" priority="5114" stopIfTrue="1">
      <formula>WEEKDAY($A147)=4</formula>
    </cfRule>
    <cfRule type="expression" dxfId="76534" priority="5115" stopIfTrue="1">
      <formula>WEEKDAY($A147)=5</formula>
    </cfRule>
    <cfRule type="expression" dxfId="76533" priority="5116" stopIfTrue="1">
      <formula>WEEKDAY($A147)=6</formula>
    </cfRule>
    <cfRule type="expression" dxfId="76532" priority="5117" stopIfTrue="1">
      <formula>WEEKDAY($A147)=7</formula>
    </cfRule>
  </conditionalFormatting>
  <conditionalFormatting sqref="I147">
    <cfRule type="expression" dxfId="76531" priority="5104" stopIfTrue="1">
      <formula>WEEKDAY($A147)=1</formula>
    </cfRule>
    <cfRule type="expression" dxfId="76530" priority="5105" stopIfTrue="1">
      <formula>WEEKDAY($A147)=2</formula>
    </cfRule>
    <cfRule type="expression" dxfId="76529" priority="5106" stopIfTrue="1">
      <formula>WEEKDAY($A147)=3</formula>
    </cfRule>
    <cfRule type="expression" dxfId="76528" priority="5107" stopIfTrue="1">
      <formula>WEEKDAY($A147)=4</formula>
    </cfRule>
    <cfRule type="expression" dxfId="76527" priority="5108" stopIfTrue="1">
      <formula>WEEKDAY($A147)=5</formula>
    </cfRule>
    <cfRule type="expression" dxfId="76526" priority="5109" stopIfTrue="1">
      <formula>WEEKDAY($A147)=6</formula>
    </cfRule>
    <cfRule type="expression" dxfId="76525" priority="5110" stopIfTrue="1">
      <formula>WEEKDAY($A147)=7</formula>
    </cfRule>
  </conditionalFormatting>
  <conditionalFormatting sqref="A147">
    <cfRule type="expression" dxfId="76524" priority="5097" stopIfTrue="1">
      <formula>WEEKDAY($A147)=1</formula>
    </cfRule>
    <cfRule type="expression" dxfId="76523" priority="5098" stopIfTrue="1">
      <formula>WEEKDAY($A147)=2</formula>
    </cfRule>
    <cfRule type="expression" dxfId="76522" priority="5099" stopIfTrue="1">
      <formula>WEEKDAY($A147)=3</formula>
    </cfRule>
    <cfRule type="expression" dxfId="76521" priority="5100" stopIfTrue="1">
      <formula>WEEKDAY($A147)=4</formula>
    </cfRule>
    <cfRule type="expression" dxfId="76520" priority="5101" stopIfTrue="1">
      <formula>WEEKDAY($A147)=5</formula>
    </cfRule>
    <cfRule type="expression" dxfId="76519" priority="5102" stopIfTrue="1">
      <formula>WEEKDAY($A147)=6</formula>
    </cfRule>
    <cfRule type="expression" dxfId="76518" priority="5103" stopIfTrue="1">
      <formula>WEEKDAY($A147)=7</formula>
    </cfRule>
  </conditionalFormatting>
  <conditionalFormatting sqref="A147">
    <cfRule type="expression" dxfId="76517" priority="5090" stopIfTrue="1">
      <formula>WEEKDAY($A147)=1</formula>
    </cfRule>
    <cfRule type="expression" dxfId="76516" priority="5091" stopIfTrue="1">
      <formula>WEEKDAY($A147)=2</formula>
    </cfRule>
    <cfRule type="expression" dxfId="76515" priority="5092" stopIfTrue="1">
      <formula>WEEKDAY($A147)=3</formula>
    </cfRule>
    <cfRule type="expression" dxfId="76514" priority="5093" stopIfTrue="1">
      <formula>WEEKDAY($A147)=4</formula>
    </cfRule>
    <cfRule type="expression" dxfId="76513" priority="5094" stopIfTrue="1">
      <formula>WEEKDAY($A147)=5</formula>
    </cfRule>
    <cfRule type="expression" dxfId="76512" priority="5095" stopIfTrue="1">
      <formula>WEEKDAY($A147)=6</formula>
    </cfRule>
    <cfRule type="expression" dxfId="76511" priority="5096" stopIfTrue="1">
      <formula>WEEKDAY($A147)=7</formula>
    </cfRule>
  </conditionalFormatting>
  <conditionalFormatting sqref="A147">
    <cfRule type="expression" dxfId="76510" priority="5083" stopIfTrue="1">
      <formula>WEEKDAY($A147)=1</formula>
    </cfRule>
    <cfRule type="expression" dxfId="76509" priority="5084" stopIfTrue="1">
      <formula>WEEKDAY($A147)=2</formula>
    </cfRule>
    <cfRule type="expression" dxfId="76508" priority="5085" stopIfTrue="1">
      <formula>WEEKDAY($A147)=3</formula>
    </cfRule>
    <cfRule type="expression" dxfId="76507" priority="5086" stopIfTrue="1">
      <formula>WEEKDAY($A147)=4</formula>
    </cfRule>
    <cfRule type="expression" dxfId="76506" priority="5087" stopIfTrue="1">
      <formula>WEEKDAY($A147)=5</formula>
    </cfRule>
    <cfRule type="expression" dxfId="76505" priority="5088" stopIfTrue="1">
      <formula>WEEKDAY($A147)=6</formula>
    </cfRule>
    <cfRule type="expression" dxfId="76504" priority="5089" stopIfTrue="1">
      <formula>WEEKDAY($A147)=7</formula>
    </cfRule>
  </conditionalFormatting>
  <conditionalFormatting sqref="A147">
    <cfRule type="expression" dxfId="76503" priority="5076" stopIfTrue="1">
      <formula>WEEKDAY($A147)=1</formula>
    </cfRule>
    <cfRule type="expression" dxfId="76502" priority="5077" stopIfTrue="1">
      <formula>WEEKDAY($A147)=2</formula>
    </cfRule>
    <cfRule type="expression" dxfId="76501" priority="5078" stopIfTrue="1">
      <formula>WEEKDAY($A147)=3</formula>
    </cfRule>
    <cfRule type="expression" dxfId="76500" priority="5079" stopIfTrue="1">
      <formula>WEEKDAY($A147)=4</formula>
    </cfRule>
    <cfRule type="expression" dxfId="76499" priority="5080" stopIfTrue="1">
      <formula>WEEKDAY($A147)=5</formula>
    </cfRule>
    <cfRule type="expression" dxfId="76498" priority="5081" stopIfTrue="1">
      <formula>WEEKDAY($A147)=6</formula>
    </cfRule>
    <cfRule type="expression" dxfId="76497" priority="5082" stopIfTrue="1">
      <formula>WEEKDAY($A147)=7</formula>
    </cfRule>
  </conditionalFormatting>
  <conditionalFormatting sqref="A147">
    <cfRule type="expression" dxfId="76496" priority="5069" stopIfTrue="1">
      <formula>WEEKDAY($A147)=1</formula>
    </cfRule>
    <cfRule type="expression" dxfId="76495" priority="5070" stopIfTrue="1">
      <formula>WEEKDAY($A147)=2</formula>
    </cfRule>
    <cfRule type="expression" dxfId="76494" priority="5071" stopIfTrue="1">
      <formula>WEEKDAY($A147)=3</formula>
    </cfRule>
    <cfRule type="expression" dxfId="76493" priority="5072" stopIfTrue="1">
      <formula>WEEKDAY($A147)=4</formula>
    </cfRule>
    <cfRule type="expression" dxfId="76492" priority="5073" stopIfTrue="1">
      <formula>WEEKDAY($A147)=5</formula>
    </cfRule>
    <cfRule type="expression" dxfId="76491" priority="5074" stopIfTrue="1">
      <formula>WEEKDAY($A147)=6</formula>
    </cfRule>
    <cfRule type="expression" dxfId="76490" priority="5075" stopIfTrue="1">
      <formula>WEEKDAY($A147)=7</formula>
    </cfRule>
  </conditionalFormatting>
  <conditionalFormatting sqref="A147">
    <cfRule type="expression" dxfId="76489" priority="5062" stopIfTrue="1">
      <formula>WEEKDAY($A147)=1</formula>
    </cfRule>
    <cfRule type="expression" dxfId="76488" priority="5063" stopIfTrue="1">
      <formula>WEEKDAY($A147)=2</formula>
    </cfRule>
    <cfRule type="expression" dxfId="76487" priority="5064" stopIfTrue="1">
      <formula>WEEKDAY($A147)=3</formula>
    </cfRule>
    <cfRule type="expression" dxfId="76486" priority="5065" stopIfTrue="1">
      <formula>WEEKDAY($A147)=4</formula>
    </cfRule>
    <cfRule type="expression" dxfId="76485" priority="5066" stopIfTrue="1">
      <formula>WEEKDAY($A147)=5</formula>
    </cfRule>
    <cfRule type="expression" dxfId="76484" priority="5067" stopIfTrue="1">
      <formula>WEEKDAY($A147)=6</formula>
    </cfRule>
    <cfRule type="expression" dxfId="76483" priority="5068" stopIfTrue="1">
      <formula>WEEKDAY($A147)=7</formula>
    </cfRule>
  </conditionalFormatting>
  <conditionalFormatting sqref="A147">
    <cfRule type="expression" dxfId="76482" priority="5055" stopIfTrue="1">
      <formula>WEEKDAY($A147)=1</formula>
    </cfRule>
    <cfRule type="expression" dxfId="76481" priority="5056" stopIfTrue="1">
      <formula>WEEKDAY($A147)=2</formula>
    </cfRule>
    <cfRule type="expression" dxfId="76480" priority="5057" stopIfTrue="1">
      <formula>WEEKDAY($A147)=3</formula>
    </cfRule>
    <cfRule type="expression" dxfId="76479" priority="5058" stopIfTrue="1">
      <formula>WEEKDAY($A147)=4</formula>
    </cfRule>
    <cfRule type="expression" dxfId="76478" priority="5059" stopIfTrue="1">
      <formula>WEEKDAY($A147)=5</formula>
    </cfRule>
    <cfRule type="expression" dxfId="76477" priority="5060" stopIfTrue="1">
      <formula>WEEKDAY($A147)=6</formula>
    </cfRule>
    <cfRule type="expression" dxfId="76476" priority="5061" stopIfTrue="1">
      <formula>WEEKDAY($A147)=7</formula>
    </cfRule>
  </conditionalFormatting>
  <conditionalFormatting sqref="A147">
    <cfRule type="expression" dxfId="76475" priority="5048" stopIfTrue="1">
      <formula>WEEKDAY($A147)=1</formula>
    </cfRule>
    <cfRule type="expression" dxfId="76474" priority="5049" stopIfTrue="1">
      <formula>WEEKDAY($A147)=2</formula>
    </cfRule>
    <cfRule type="expression" dxfId="76473" priority="5050" stopIfTrue="1">
      <formula>WEEKDAY($A147)=3</formula>
    </cfRule>
    <cfRule type="expression" dxfId="76472" priority="5051" stopIfTrue="1">
      <formula>WEEKDAY($A147)=4</formula>
    </cfRule>
    <cfRule type="expression" dxfId="76471" priority="5052" stopIfTrue="1">
      <formula>WEEKDAY($A147)=5</formula>
    </cfRule>
    <cfRule type="expression" dxfId="76470" priority="5053" stopIfTrue="1">
      <formula>WEEKDAY($A147)=6</formula>
    </cfRule>
    <cfRule type="expression" dxfId="76469" priority="5054" stopIfTrue="1">
      <formula>WEEKDAY($A147)=7</formula>
    </cfRule>
  </conditionalFormatting>
  <conditionalFormatting sqref="A147">
    <cfRule type="expression" dxfId="76468" priority="5041" stopIfTrue="1">
      <formula>WEEKDAY($A147)=1</formula>
    </cfRule>
    <cfRule type="expression" dxfId="76467" priority="5042" stopIfTrue="1">
      <formula>WEEKDAY($A147)=2</formula>
    </cfRule>
    <cfRule type="expression" dxfId="76466" priority="5043" stopIfTrue="1">
      <formula>WEEKDAY($A147)=3</formula>
    </cfRule>
    <cfRule type="expression" dxfId="76465" priority="5044" stopIfTrue="1">
      <formula>WEEKDAY($A147)=4</formula>
    </cfRule>
    <cfRule type="expression" dxfId="76464" priority="5045" stopIfTrue="1">
      <formula>WEEKDAY($A147)=5</formula>
    </cfRule>
    <cfRule type="expression" dxfId="76463" priority="5046" stopIfTrue="1">
      <formula>WEEKDAY($A147)=6</formula>
    </cfRule>
    <cfRule type="expression" dxfId="76462" priority="5047" stopIfTrue="1">
      <formula>WEEKDAY($A147)=7</formula>
    </cfRule>
  </conditionalFormatting>
  <conditionalFormatting sqref="A147">
    <cfRule type="expression" dxfId="76461" priority="5034" stopIfTrue="1">
      <formula>WEEKDAY($A147)=1</formula>
    </cfRule>
    <cfRule type="expression" dxfId="76460" priority="5035" stopIfTrue="1">
      <formula>WEEKDAY($A147)=2</formula>
    </cfRule>
    <cfRule type="expression" dxfId="76459" priority="5036" stopIfTrue="1">
      <formula>WEEKDAY($A147)=3</formula>
    </cfRule>
    <cfRule type="expression" dxfId="76458" priority="5037" stopIfTrue="1">
      <formula>WEEKDAY($A147)=4</formula>
    </cfRule>
    <cfRule type="expression" dxfId="76457" priority="5038" stopIfTrue="1">
      <formula>WEEKDAY($A147)=5</formula>
    </cfRule>
    <cfRule type="expression" dxfId="76456" priority="5039" stopIfTrue="1">
      <formula>WEEKDAY($A147)=6</formula>
    </cfRule>
    <cfRule type="expression" dxfId="76455" priority="5040" stopIfTrue="1">
      <formula>WEEKDAY($A147)=7</formula>
    </cfRule>
  </conditionalFormatting>
  <conditionalFormatting sqref="A147">
    <cfRule type="expression" dxfId="76454" priority="5027" stopIfTrue="1">
      <formula>WEEKDAY($A147)=1</formula>
    </cfRule>
    <cfRule type="expression" dxfId="76453" priority="5028" stopIfTrue="1">
      <formula>WEEKDAY($A147)=2</formula>
    </cfRule>
    <cfRule type="expression" dxfId="76452" priority="5029" stopIfTrue="1">
      <formula>WEEKDAY($A147)=3</formula>
    </cfRule>
    <cfRule type="expression" dxfId="76451" priority="5030" stopIfTrue="1">
      <formula>WEEKDAY($A147)=4</formula>
    </cfRule>
    <cfRule type="expression" dxfId="76450" priority="5031" stopIfTrue="1">
      <formula>WEEKDAY($A147)=5</formula>
    </cfRule>
    <cfRule type="expression" dxfId="76449" priority="5032" stopIfTrue="1">
      <formula>WEEKDAY($A147)=6</formula>
    </cfRule>
    <cfRule type="expression" dxfId="76448" priority="5033" stopIfTrue="1">
      <formula>WEEKDAY($A147)=7</formula>
    </cfRule>
  </conditionalFormatting>
  <conditionalFormatting sqref="A147">
    <cfRule type="expression" dxfId="76447" priority="5020" stopIfTrue="1">
      <formula>WEEKDAY($A147)=1</formula>
    </cfRule>
    <cfRule type="expression" dxfId="76446" priority="5021" stopIfTrue="1">
      <formula>WEEKDAY($A147)=2</formula>
    </cfRule>
    <cfRule type="expression" dxfId="76445" priority="5022" stopIfTrue="1">
      <formula>WEEKDAY($A147)=3</formula>
    </cfRule>
    <cfRule type="expression" dxfId="76444" priority="5023" stopIfTrue="1">
      <formula>WEEKDAY($A147)=4</formula>
    </cfRule>
    <cfRule type="expression" dxfId="76443" priority="5024" stopIfTrue="1">
      <formula>WEEKDAY($A147)=5</formula>
    </cfRule>
    <cfRule type="expression" dxfId="76442" priority="5025" stopIfTrue="1">
      <formula>WEEKDAY($A147)=6</formula>
    </cfRule>
    <cfRule type="expression" dxfId="76441" priority="5026" stopIfTrue="1">
      <formula>WEEKDAY($A147)=7</formula>
    </cfRule>
  </conditionalFormatting>
  <conditionalFormatting sqref="A147">
    <cfRule type="expression" dxfId="76440" priority="5013" stopIfTrue="1">
      <formula>WEEKDAY($A147)=1</formula>
    </cfRule>
    <cfRule type="expression" dxfId="76439" priority="5014" stopIfTrue="1">
      <formula>WEEKDAY($A147)=2</formula>
    </cfRule>
    <cfRule type="expression" dxfId="76438" priority="5015" stopIfTrue="1">
      <formula>WEEKDAY($A147)=3</formula>
    </cfRule>
    <cfRule type="expression" dxfId="76437" priority="5016" stopIfTrue="1">
      <formula>WEEKDAY($A147)=4</formula>
    </cfRule>
    <cfRule type="expression" dxfId="76436" priority="5017" stopIfTrue="1">
      <formula>WEEKDAY($A147)=5</formula>
    </cfRule>
    <cfRule type="expression" dxfId="76435" priority="5018" stopIfTrue="1">
      <formula>WEEKDAY($A147)=6</formula>
    </cfRule>
    <cfRule type="expression" dxfId="76434" priority="5019" stopIfTrue="1">
      <formula>WEEKDAY($A147)=7</formula>
    </cfRule>
  </conditionalFormatting>
  <conditionalFormatting sqref="A147">
    <cfRule type="expression" dxfId="76433" priority="5006" stopIfTrue="1">
      <formula>WEEKDAY($A147)=1</formula>
    </cfRule>
    <cfRule type="expression" dxfId="76432" priority="5007" stopIfTrue="1">
      <formula>WEEKDAY($A147)=2</formula>
    </cfRule>
    <cfRule type="expression" dxfId="76431" priority="5008" stopIfTrue="1">
      <formula>WEEKDAY($A147)=3</formula>
    </cfRule>
    <cfRule type="expression" dxfId="76430" priority="5009" stopIfTrue="1">
      <formula>WEEKDAY($A147)=4</formula>
    </cfRule>
    <cfRule type="expression" dxfId="76429" priority="5010" stopIfTrue="1">
      <formula>WEEKDAY($A147)=5</formula>
    </cfRule>
    <cfRule type="expression" dxfId="76428" priority="5011" stopIfTrue="1">
      <formula>WEEKDAY($A147)=6</formula>
    </cfRule>
    <cfRule type="expression" dxfId="76427" priority="5012" stopIfTrue="1">
      <formula>WEEKDAY($A147)=7</formula>
    </cfRule>
  </conditionalFormatting>
  <conditionalFormatting sqref="A147">
    <cfRule type="expression" dxfId="76426" priority="4999" stopIfTrue="1">
      <formula>WEEKDAY($A147)=1</formula>
    </cfRule>
    <cfRule type="expression" dxfId="76425" priority="5000" stopIfTrue="1">
      <formula>WEEKDAY($A147)=2</formula>
    </cfRule>
    <cfRule type="expression" dxfId="76424" priority="5001" stopIfTrue="1">
      <formula>WEEKDAY($A147)=3</formula>
    </cfRule>
    <cfRule type="expression" dxfId="76423" priority="5002" stopIfTrue="1">
      <formula>WEEKDAY($A147)=4</formula>
    </cfRule>
    <cfRule type="expression" dxfId="76422" priority="5003" stopIfTrue="1">
      <formula>WEEKDAY($A147)=5</formula>
    </cfRule>
    <cfRule type="expression" dxfId="76421" priority="5004" stopIfTrue="1">
      <formula>WEEKDAY($A147)=6</formula>
    </cfRule>
    <cfRule type="expression" dxfId="76420" priority="5005" stopIfTrue="1">
      <formula>WEEKDAY($A147)=7</formula>
    </cfRule>
  </conditionalFormatting>
  <conditionalFormatting sqref="A147">
    <cfRule type="expression" dxfId="76419" priority="4992" stopIfTrue="1">
      <formula>WEEKDAY($A147)=1</formula>
    </cfRule>
    <cfRule type="expression" dxfId="76418" priority="4993" stopIfTrue="1">
      <formula>WEEKDAY($A147)=2</formula>
    </cfRule>
    <cfRule type="expression" dxfId="76417" priority="4994" stopIfTrue="1">
      <formula>WEEKDAY($A147)=3</formula>
    </cfRule>
    <cfRule type="expression" dxfId="76416" priority="4995" stopIfTrue="1">
      <formula>WEEKDAY($A147)=4</formula>
    </cfRule>
    <cfRule type="expression" dxfId="76415" priority="4996" stopIfTrue="1">
      <formula>WEEKDAY($A147)=5</formula>
    </cfRule>
    <cfRule type="expression" dxfId="76414" priority="4997" stopIfTrue="1">
      <formula>WEEKDAY($A147)=6</formula>
    </cfRule>
    <cfRule type="expression" dxfId="76413" priority="4998" stopIfTrue="1">
      <formula>WEEKDAY($A147)=7</formula>
    </cfRule>
  </conditionalFormatting>
  <conditionalFormatting sqref="A147">
    <cfRule type="expression" dxfId="76412" priority="4985" stopIfTrue="1">
      <formula>WEEKDAY($A147)=1</formula>
    </cfRule>
    <cfRule type="expression" dxfId="76411" priority="4986" stopIfTrue="1">
      <formula>WEEKDAY($A147)=2</formula>
    </cfRule>
    <cfRule type="expression" dxfId="76410" priority="4987" stopIfTrue="1">
      <formula>WEEKDAY($A147)=3</formula>
    </cfRule>
    <cfRule type="expression" dxfId="76409" priority="4988" stopIfTrue="1">
      <formula>WEEKDAY($A147)=4</formula>
    </cfRule>
    <cfRule type="expression" dxfId="76408" priority="4989" stopIfTrue="1">
      <formula>WEEKDAY($A147)=5</formula>
    </cfRule>
    <cfRule type="expression" dxfId="76407" priority="4990" stopIfTrue="1">
      <formula>WEEKDAY($A147)=6</formula>
    </cfRule>
    <cfRule type="expression" dxfId="76406" priority="4991" stopIfTrue="1">
      <formula>WEEKDAY($A147)=7</formula>
    </cfRule>
  </conditionalFormatting>
  <conditionalFormatting sqref="A147">
    <cfRule type="expression" dxfId="76405" priority="4978" stopIfTrue="1">
      <formula>WEEKDAY($A147)=1</formula>
    </cfRule>
    <cfRule type="expression" dxfId="76404" priority="4979" stopIfTrue="1">
      <formula>WEEKDAY($A147)=2</formula>
    </cfRule>
    <cfRule type="expression" dxfId="76403" priority="4980" stopIfTrue="1">
      <formula>WEEKDAY($A147)=3</formula>
    </cfRule>
    <cfRule type="expression" dxfId="76402" priority="4981" stopIfTrue="1">
      <formula>WEEKDAY($A147)=4</formula>
    </cfRule>
    <cfRule type="expression" dxfId="76401" priority="4982" stopIfTrue="1">
      <formula>WEEKDAY($A147)=5</formula>
    </cfRule>
    <cfRule type="expression" dxfId="76400" priority="4983" stopIfTrue="1">
      <formula>WEEKDAY($A147)=6</formula>
    </cfRule>
    <cfRule type="expression" dxfId="76399" priority="4984" stopIfTrue="1">
      <formula>WEEKDAY($A147)=7</formula>
    </cfRule>
  </conditionalFormatting>
  <conditionalFormatting sqref="A147">
    <cfRule type="expression" dxfId="76398" priority="4971" stopIfTrue="1">
      <formula>WEEKDAY($A147)=1</formula>
    </cfRule>
    <cfRule type="expression" dxfId="76397" priority="4972" stopIfTrue="1">
      <formula>WEEKDAY($A147)=2</formula>
    </cfRule>
    <cfRule type="expression" dxfId="76396" priority="4973" stopIfTrue="1">
      <formula>WEEKDAY($A147)=3</formula>
    </cfRule>
    <cfRule type="expression" dxfId="76395" priority="4974" stopIfTrue="1">
      <formula>WEEKDAY($A147)=4</formula>
    </cfRule>
    <cfRule type="expression" dxfId="76394" priority="4975" stopIfTrue="1">
      <formula>WEEKDAY($A147)=5</formula>
    </cfRule>
    <cfRule type="expression" dxfId="76393" priority="4976" stopIfTrue="1">
      <formula>WEEKDAY($A147)=6</formula>
    </cfRule>
    <cfRule type="expression" dxfId="76392" priority="4977" stopIfTrue="1">
      <formula>WEEKDAY($A147)=7</formula>
    </cfRule>
  </conditionalFormatting>
  <conditionalFormatting sqref="A147">
    <cfRule type="expression" dxfId="76391" priority="4964" stopIfTrue="1">
      <formula>WEEKDAY($A147)=1</formula>
    </cfRule>
    <cfRule type="expression" dxfId="76390" priority="4965" stopIfTrue="1">
      <formula>WEEKDAY($A147)=2</formula>
    </cfRule>
    <cfRule type="expression" dxfId="76389" priority="4966" stopIfTrue="1">
      <formula>WEEKDAY($A147)=3</formula>
    </cfRule>
    <cfRule type="expression" dxfId="76388" priority="4967" stopIfTrue="1">
      <formula>WEEKDAY($A147)=4</formula>
    </cfRule>
    <cfRule type="expression" dxfId="76387" priority="4968" stopIfTrue="1">
      <formula>WEEKDAY($A147)=5</formula>
    </cfRule>
    <cfRule type="expression" dxfId="76386" priority="4969" stopIfTrue="1">
      <formula>WEEKDAY($A147)=6</formula>
    </cfRule>
    <cfRule type="expression" dxfId="76385" priority="4970" stopIfTrue="1">
      <formula>WEEKDAY($A147)=7</formula>
    </cfRule>
  </conditionalFormatting>
  <conditionalFormatting sqref="A147">
    <cfRule type="expression" dxfId="76384" priority="4957" stopIfTrue="1">
      <formula>WEEKDAY($A147)=1</formula>
    </cfRule>
    <cfRule type="expression" dxfId="76383" priority="4958" stopIfTrue="1">
      <formula>WEEKDAY($A147)=2</formula>
    </cfRule>
    <cfRule type="expression" dxfId="76382" priority="4959" stopIfTrue="1">
      <formula>WEEKDAY($A147)=3</formula>
    </cfRule>
    <cfRule type="expression" dxfId="76381" priority="4960" stopIfTrue="1">
      <formula>WEEKDAY($A147)=4</formula>
    </cfRule>
    <cfRule type="expression" dxfId="76380" priority="4961" stopIfTrue="1">
      <formula>WEEKDAY($A147)=5</formula>
    </cfRule>
    <cfRule type="expression" dxfId="76379" priority="4962" stopIfTrue="1">
      <formula>WEEKDAY($A147)=6</formula>
    </cfRule>
    <cfRule type="expression" dxfId="76378" priority="4963" stopIfTrue="1">
      <formula>WEEKDAY($A147)=7</formula>
    </cfRule>
  </conditionalFormatting>
  <conditionalFormatting sqref="A147">
    <cfRule type="expression" dxfId="76377" priority="4950" stopIfTrue="1">
      <formula>WEEKDAY($A147)=1</formula>
    </cfRule>
    <cfRule type="expression" dxfId="76376" priority="4951" stopIfTrue="1">
      <formula>WEEKDAY($A147)=2</formula>
    </cfRule>
    <cfRule type="expression" dxfId="76375" priority="4952" stopIfTrue="1">
      <formula>WEEKDAY($A147)=3</formula>
    </cfRule>
    <cfRule type="expression" dxfId="76374" priority="4953" stopIfTrue="1">
      <formula>WEEKDAY($A147)=4</formula>
    </cfRule>
    <cfRule type="expression" dxfId="76373" priority="4954" stopIfTrue="1">
      <formula>WEEKDAY($A147)=5</formula>
    </cfRule>
    <cfRule type="expression" dxfId="76372" priority="4955" stopIfTrue="1">
      <formula>WEEKDAY($A147)=6</formula>
    </cfRule>
    <cfRule type="expression" dxfId="76371" priority="4956" stopIfTrue="1">
      <formula>WEEKDAY($A147)=7</formula>
    </cfRule>
  </conditionalFormatting>
  <conditionalFormatting sqref="A147">
    <cfRule type="expression" dxfId="76370" priority="4943" stopIfTrue="1">
      <formula>WEEKDAY($A147)=1</formula>
    </cfRule>
    <cfRule type="expression" dxfId="76369" priority="4944" stopIfTrue="1">
      <formula>WEEKDAY($A147)=2</formula>
    </cfRule>
    <cfRule type="expression" dxfId="76368" priority="4945" stopIfTrue="1">
      <formula>WEEKDAY($A147)=3</formula>
    </cfRule>
    <cfRule type="expression" dxfId="76367" priority="4946" stopIfTrue="1">
      <formula>WEEKDAY($A147)=4</formula>
    </cfRule>
    <cfRule type="expression" dxfId="76366" priority="4947" stopIfTrue="1">
      <formula>WEEKDAY($A147)=5</formula>
    </cfRule>
    <cfRule type="expression" dxfId="76365" priority="4948" stopIfTrue="1">
      <formula>WEEKDAY($A147)=6</formula>
    </cfRule>
    <cfRule type="expression" dxfId="76364" priority="4949" stopIfTrue="1">
      <formula>WEEKDAY($A147)=7</formula>
    </cfRule>
  </conditionalFormatting>
  <conditionalFormatting sqref="A147">
    <cfRule type="expression" dxfId="76363" priority="4936" stopIfTrue="1">
      <formula>WEEKDAY($A147)=1</formula>
    </cfRule>
    <cfRule type="expression" dxfId="76362" priority="4937" stopIfTrue="1">
      <formula>WEEKDAY($A147)=2</formula>
    </cfRule>
    <cfRule type="expression" dxfId="76361" priority="4938" stopIfTrue="1">
      <formula>WEEKDAY($A147)=3</formula>
    </cfRule>
    <cfRule type="expression" dxfId="76360" priority="4939" stopIfTrue="1">
      <formula>WEEKDAY($A147)=4</formula>
    </cfRule>
    <cfRule type="expression" dxfId="76359" priority="4940" stopIfTrue="1">
      <formula>WEEKDAY($A147)=5</formula>
    </cfRule>
    <cfRule type="expression" dxfId="76358" priority="4941" stopIfTrue="1">
      <formula>WEEKDAY($A147)=6</formula>
    </cfRule>
    <cfRule type="expression" dxfId="76357" priority="4942" stopIfTrue="1">
      <formula>WEEKDAY($A147)=7</formula>
    </cfRule>
  </conditionalFormatting>
  <conditionalFormatting sqref="A147">
    <cfRule type="expression" dxfId="76356" priority="4929" stopIfTrue="1">
      <formula>WEEKDAY($A147)=1</formula>
    </cfRule>
    <cfRule type="expression" dxfId="76355" priority="4930" stopIfTrue="1">
      <formula>WEEKDAY($A147)=2</formula>
    </cfRule>
    <cfRule type="expression" dxfId="76354" priority="4931" stopIfTrue="1">
      <formula>WEEKDAY($A147)=3</formula>
    </cfRule>
    <cfRule type="expression" dxfId="76353" priority="4932" stopIfTrue="1">
      <formula>WEEKDAY($A147)=4</formula>
    </cfRule>
    <cfRule type="expression" dxfId="76352" priority="4933" stopIfTrue="1">
      <formula>WEEKDAY($A147)=5</formula>
    </cfRule>
    <cfRule type="expression" dxfId="76351" priority="4934" stopIfTrue="1">
      <formula>WEEKDAY($A147)=6</formula>
    </cfRule>
    <cfRule type="expression" dxfId="76350" priority="4935" stopIfTrue="1">
      <formula>WEEKDAY($A147)=7</formula>
    </cfRule>
  </conditionalFormatting>
  <conditionalFormatting sqref="A147">
    <cfRule type="expression" dxfId="76349" priority="4922" stopIfTrue="1">
      <formula>WEEKDAY($A147)=1</formula>
    </cfRule>
    <cfRule type="expression" dxfId="76348" priority="4923" stopIfTrue="1">
      <formula>WEEKDAY($A147)=2</formula>
    </cfRule>
    <cfRule type="expression" dxfId="76347" priority="4924" stopIfTrue="1">
      <formula>WEEKDAY($A147)=3</formula>
    </cfRule>
    <cfRule type="expression" dxfId="76346" priority="4925" stopIfTrue="1">
      <formula>WEEKDAY($A147)=4</formula>
    </cfRule>
    <cfRule type="expression" dxfId="76345" priority="4926" stopIfTrue="1">
      <formula>WEEKDAY($A147)=5</formula>
    </cfRule>
    <cfRule type="expression" dxfId="76344" priority="4927" stopIfTrue="1">
      <formula>WEEKDAY($A147)=6</formula>
    </cfRule>
    <cfRule type="expression" dxfId="76343" priority="4928" stopIfTrue="1">
      <formula>WEEKDAY($A147)=7</formula>
    </cfRule>
  </conditionalFormatting>
  <conditionalFormatting sqref="A147">
    <cfRule type="expression" dxfId="76342" priority="4915" stopIfTrue="1">
      <formula>WEEKDAY($A147)=1</formula>
    </cfRule>
    <cfRule type="expression" dxfId="76341" priority="4916" stopIfTrue="1">
      <formula>WEEKDAY($A147)=2</formula>
    </cfRule>
    <cfRule type="expression" dxfId="76340" priority="4917" stopIfTrue="1">
      <formula>WEEKDAY($A147)=3</formula>
    </cfRule>
    <cfRule type="expression" dxfId="76339" priority="4918" stopIfTrue="1">
      <formula>WEEKDAY($A147)=4</formula>
    </cfRule>
    <cfRule type="expression" dxfId="76338" priority="4919" stopIfTrue="1">
      <formula>WEEKDAY($A147)=5</formula>
    </cfRule>
    <cfRule type="expression" dxfId="76337" priority="4920" stopIfTrue="1">
      <formula>WEEKDAY($A147)=6</formula>
    </cfRule>
    <cfRule type="expression" dxfId="76336" priority="4921" stopIfTrue="1">
      <formula>WEEKDAY($A147)=7</formula>
    </cfRule>
  </conditionalFormatting>
  <conditionalFormatting sqref="A147">
    <cfRule type="expression" dxfId="76335" priority="4908" stopIfTrue="1">
      <formula>WEEKDAY($A147)=1</formula>
    </cfRule>
    <cfRule type="expression" dxfId="76334" priority="4909" stopIfTrue="1">
      <formula>WEEKDAY($A147)=2</formula>
    </cfRule>
    <cfRule type="expression" dxfId="76333" priority="4910" stopIfTrue="1">
      <formula>WEEKDAY($A147)=3</formula>
    </cfRule>
    <cfRule type="expression" dxfId="76332" priority="4911" stopIfTrue="1">
      <formula>WEEKDAY($A147)=4</formula>
    </cfRule>
    <cfRule type="expression" dxfId="76331" priority="4912" stopIfTrue="1">
      <formula>WEEKDAY($A147)=5</formula>
    </cfRule>
    <cfRule type="expression" dxfId="76330" priority="4913" stopIfTrue="1">
      <formula>WEEKDAY($A147)=6</formula>
    </cfRule>
    <cfRule type="expression" dxfId="76329" priority="4914" stopIfTrue="1">
      <formula>WEEKDAY($A147)=7</formula>
    </cfRule>
  </conditionalFormatting>
  <conditionalFormatting sqref="A147">
    <cfRule type="expression" dxfId="76328" priority="4901" stopIfTrue="1">
      <formula>WEEKDAY($A147)=1</formula>
    </cfRule>
    <cfRule type="expression" dxfId="76327" priority="4902" stopIfTrue="1">
      <formula>WEEKDAY($A147)=2</formula>
    </cfRule>
    <cfRule type="expression" dxfId="76326" priority="4903" stopIfTrue="1">
      <formula>WEEKDAY($A147)=3</formula>
    </cfRule>
    <cfRule type="expression" dxfId="76325" priority="4904" stopIfTrue="1">
      <formula>WEEKDAY($A147)=4</formula>
    </cfRule>
    <cfRule type="expression" dxfId="76324" priority="4905" stopIfTrue="1">
      <formula>WEEKDAY($A147)=5</formula>
    </cfRule>
    <cfRule type="expression" dxfId="76323" priority="4906" stopIfTrue="1">
      <formula>WEEKDAY($A147)=6</formula>
    </cfRule>
    <cfRule type="expression" dxfId="76322" priority="4907" stopIfTrue="1">
      <formula>WEEKDAY($A147)=7</formula>
    </cfRule>
  </conditionalFormatting>
  <conditionalFormatting sqref="A147">
    <cfRule type="expression" dxfId="76321" priority="4894" stopIfTrue="1">
      <formula>WEEKDAY($A147)=1</formula>
    </cfRule>
    <cfRule type="expression" dxfId="76320" priority="4895" stopIfTrue="1">
      <formula>WEEKDAY($A147)=2</formula>
    </cfRule>
    <cfRule type="expression" dxfId="76319" priority="4896" stopIfTrue="1">
      <formula>WEEKDAY($A147)=3</formula>
    </cfRule>
    <cfRule type="expression" dxfId="76318" priority="4897" stopIfTrue="1">
      <formula>WEEKDAY($A147)=4</formula>
    </cfRule>
    <cfRule type="expression" dxfId="76317" priority="4898" stopIfTrue="1">
      <formula>WEEKDAY($A147)=5</formula>
    </cfRule>
    <cfRule type="expression" dxfId="76316" priority="4899" stopIfTrue="1">
      <formula>WEEKDAY($A147)=6</formula>
    </cfRule>
    <cfRule type="expression" dxfId="76315" priority="4900" stopIfTrue="1">
      <formula>WEEKDAY($A147)=7</formula>
    </cfRule>
  </conditionalFormatting>
  <conditionalFormatting sqref="A147">
    <cfRule type="expression" dxfId="76314" priority="4887" stopIfTrue="1">
      <formula>WEEKDAY($A147)=1</formula>
    </cfRule>
    <cfRule type="expression" dxfId="76313" priority="4888" stopIfTrue="1">
      <formula>WEEKDAY($A147)=2</formula>
    </cfRule>
    <cfRule type="expression" dxfId="76312" priority="4889" stopIfTrue="1">
      <formula>WEEKDAY($A147)=3</formula>
    </cfRule>
    <cfRule type="expression" dxfId="76311" priority="4890" stopIfTrue="1">
      <formula>WEEKDAY($A147)=4</formula>
    </cfRule>
    <cfRule type="expression" dxfId="76310" priority="4891" stopIfTrue="1">
      <formula>WEEKDAY($A147)=5</formula>
    </cfRule>
    <cfRule type="expression" dxfId="76309" priority="4892" stopIfTrue="1">
      <formula>WEEKDAY($A147)=6</formula>
    </cfRule>
    <cfRule type="expression" dxfId="76308" priority="4893" stopIfTrue="1">
      <formula>WEEKDAY($A147)=7</formula>
    </cfRule>
  </conditionalFormatting>
  <conditionalFormatting sqref="A147">
    <cfRule type="expression" dxfId="76307" priority="4880" stopIfTrue="1">
      <formula>WEEKDAY($A147)=1</formula>
    </cfRule>
    <cfRule type="expression" dxfId="76306" priority="4881" stopIfTrue="1">
      <formula>WEEKDAY($A147)=2</formula>
    </cfRule>
    <cfRule type="expression" dxfId="76305" priority="4882" stopIfTrue="1">
      <formula>WEEKDAY($A147)=3</formula>
    </cfRule>
    <cfRule type="expression" dxfId="76304" priority="4883" stopIfTrue="1">
      <formula>WEEKDAY($A147)=4</formula>
    </cfRule>
    <cfRule type="expression" dxfId="76303" priority="4884" stopIfTrue="1">
      <formula>WEEKDAY($A147)=5</formula>
    </cfRule>
    <cfRule type="expression" dxfId="76302" priority="4885" stopIfTrue="1">
      <formula>WEEKDAY($A147)=6</formula>
    </cfRule>
    <cfRule type="expression" dxfId="76301" priority="4886" stopIfTrue="1">
      <formula>WEEKDAY($A147)=7</formula>
    </cfRule>
  </conditionalFormatting>
  <conditionalFormatting sqref="A147">
    <cfRule type="expression" dxfId="76300" priority="4873" stopIfTrue="1">
      <formula>WEEKDAY($A147)=1</formula>
    </cfRule>
    <cfRule type="expression" dxfId="76299" priority="4874" stopIfTrue="1">
      <formula>WEEKDAY($A147)=2</formula>
    </cfRule>
    <cfRule type="expression" dxfId="76298" priority="4875" stopIfTrue="1">
      <formula>WEEKDAY($A147)=3</formula>
    </cfRule>
    <cfRule type="expression" dxfId="76297" priority="4876" stopIfTrue="1">
      <formula>WEEKDAY($A147)=4</formula>
    </cfRule>
    <cfRule type="expression" dxfId="76296" priority="4877" stopIfTrue="1">
      <formula>WEEKDAY($A147)=5</formula>
    </cfRule>
    <cfRule type="expression" dxfId="76295" priority="4878" stopIfTrue="1">
      <formula>WEEKDAY($A147)=6</formula>
    </cfRule>
    <cfRule type="expression" dxfId="76294" priority="4879" stopIfTrue="1">
      <formula>WEEKDAY($A147)=7</formula>
    </cfRule>
  </conditionalFormatting>
  <conditionalFormatting sqref="A147">
    <cfRule type="expression" dxfId="76293" priority="4866" stopIfTrue="1">
      <formula>WEEKDAY($A147)=1</formula>
    </cfRule>
    <cfRule type="expression" dxfId="76292" priority="4867" stopIfTrue="1">
      <formula>WEEKDAY($A147)=2</formula>
    </cfRule>
    <cfRule type="expression" dxfId="76291" priority="4868" stopIfTrue="1">
      <formula>WEEKDAY($A147)=3</formula>
    </cfRule>
    <cfRule type="expression" dxfId="76290" priority="4869" stopIfTrue="1">
      <formula>WEEKDAY($A147)=4</formula>
    </cfRule>
    <cfRule type="expression" dxfId="76289" priority="4870" stopIfTrue="1">
      <formula>WEEKDAY($A147)=5</formula>
    </cfRule>
    <cfRule type="expression" dxfId="76288" priority="4871" stopIfTrue="1">
      <formula>WEEKDAY($A147)=6</formula>
    </cfRule>
    <cfRule type="expression" dxfId="76287" priority="4872" stopIfTrue="1">
      <formula>WEEKDAY($A147)=7</formula>
    </cfRule>
  </conditionalFormatting>
  <conditionalFormatting sqref="A147">
    <cfRule type="expression" dxfId="76286" priority="4859" stopIfTrue="1">
      <formula>WEEKDAY($A147)=1</formula>
    </cfRule>
    <cfRule type="expression" dxfId="76285" priority="4860" stopIfTrue="1">
      <formula>WEEKDAY($A147)=2</formula>
    </cfRule>
    <cfRule type="expression" dxfId="76284" priority="4861" stopIfTrue="1">
      <formula>WEEKDAY($A147)=3</formula>
    </cfRule>
    <cfRule type="expression" dxfId="76283" priority="4862" stopIfTrue="1">
      <formula>WEEKDAY($A147)=4</formula>
    </cfRule>
    <cfRule type="expression" dxfId="76282" priority="4863" stopIfTrue="1">
      <formula>WEEKDAY($A147)=5</formula>
    </cfRule>
    <cfRule type="expression" dxfId="76281" priority="4864" stopIfTrue="1">
      <formula>WEEKDAY($A147)=6</formula>
    </cfRule>
    <cfRule type="expression" dxfId="76280" priority="4865" stopIfTrue="1">
      <formula>WEEKDAY($A147)=7</formula>
    </cfRule>
  </conditionalFormatting>
  <conditionalFormatting sqref="A147">
    <cfRule type="expression" dxfId="76279" priority="4852" stopIfTrue="1">
      <formula>WEEKDAY($A147)=1</formula>
    </cfRule>
    <cfRule type="expression" dxfId="76278" priority="4853" stopIfTrue="1">
      <formula>WEEKDAY($A147)=2</formula>
    </cfRule>
    <cfRule type="expression" dxfId="76277" priority="4854" stopIfTrue="1">
      <formula>WEEKDAY($A147)=3</formula>
    </cfRule>
    <cfRule type="expression" dxfId="76276" priority="4855" stopIfTrue="1">
      <formula>WEEKDAY($A147)=4</formula>
    </cfRule>
    <cfRule type="expression" dxfId="76275" priority="4856" stopIfTrue="1">
      <formula>WEEKDAY($A147)=5</formula>
    </cfRule>
    <cfRule type="expression" dxfId="76274" priority="4857" stopIfTrue="1">
      <formula>WEEKDAY($A147)=6</formula>
    </cfRule>
    <cfRule type="expression" dxfId="76273" priority="4858" stopIfTrue="1">
      <formula>WEEKDAY($A147)=7</formula>
    </cfRule>
  </conditionalFormatting>
  <conditionalFormatting sqref="A147">
    <cfRule type="expression" dxfId="76272" priority="4845" stopIfTrue="1">
      <formula>WEEKDAY($A147)=1</formula>
    </cfRule>
    <cfRule type="expression" dxfId="76271" priority="4846" stopIfTrue="1">
      <formula>WEEKDAY($A147)=2</formula>
    </cfRule>
    <cfRule type="expression" dxfId="76270" priority="4847" stopIfTrue="1">
      <formula>WEEKDAY($A147)=3</formula>
    </cfRule>
    <cfRule type="expression" dxfId="76269" priority="4848" stopIfTrue="1">
      <formula>WEEKDAY($A147)=4</formula>
    </cfRule>
    <cfRule type="expression" dxfId="76268" priority="4849" stopIfTrue="1">
      <formula>WEEKDAY($A147)=5</formula>
    </cfRule>
    <cfRule type="expression" dxfId="76267" priority="4850" stopIfTrue="1">
      <formula>WEEKDAY($A147)=6</formula>
    </cfRule>
    <cfRule type="expression" dxfId="76266" priority="4851" stopIfTrue="1">
      <formula>WEEKDAY($A147)=7</formula>
    </cfRule>
  </conditionalFormatting>
  <conditionalFormatting sqref="A147">
    <cfRule type="expression" dxfId="76265" priority="4838" stopIfTrue="1">
      <formula>WEEKDAY($A147)=1</formula>
    </cfRule>
    <cfRule type="expression" dxfId="76264" priority="4839" stopIfTrue="1">
      <formula>WEEKDAY($A147)=2</formula>
    </cfRule>
    <cfRule type="expression" dxfId="76263" priority="4840" stopIfTrue="1">
      <formula>WEEKDAY($A147)=3</formula>
    </cfRule>
    <cfRule type="expression" dxfId="76262" priority="4841" stopIfTrue="1">
      <formula>WEEKDAY($A147)=4</formula>
    </cfRule>
    <cfRule type="expression" dxfId="76261" priority="4842" stopIfTrue="1">
      <formula>WEEKDAY($A147)=5</formula>
    </cfRule>
    <cfRule type="expression" dxfId="76260" priority="4843" stopIfTrue="1">
      <formula>WEEKDAY($A147)=6</formula>
    </cfRule>
    <cfRule type="expression" dxfId="76259" priority="4844" stopIfTrue="1">
      <formula>WEEKDAY($A147)=7</formula>
    </cfRule>
  </conditionalFormatting>
  <conditionalFormatting sqref="A147">
    <cfRule type="expression" dxfId="76258" priority="4831" stopIfTrue="1">
      <formula>WEEKDAY($A147)=1</formula>
    </cfRule>
    <cfRule type="expression" dxfId="76257" priority="4832" stopIfTrue="1">
      <formula>WEEKDAY($A147)=2</formula>
    </cfRule>
    <cfRule type="expression" dxfId="76256" priority="4833" stopIfTrue="1">
      <formula>WEEKDAY($A147)=3</formula>
    </cfRule>
    <cfRule type="expression" dxfId="76255" priority="4834" stopIfTrue="1">
      <formula>WEEKDAY($A147)=4</formula>
    </cfRule>
    <cfRule type="expression" dxfId="76254" priority="4835" stopIfTrue="1">
      <formula>WEEKDAY($A147)=5</formula>
    </cfRule>
    <cfRule type="expression" dxfId="76253" priority="4836" stopIfTrue="1">
      <formula>WEEKDAY($A147)=6</formula>
    </cfRule>
    <cfRule type="expression" dxfId="76252" priority="4837" stopIfTrue="1">
      <formula>WEEKDAY($A147)=7</formula>
    </cfRule>
  </conditionalFormatting>
  <conditionalFormatting sqref="A147">
    <cfRule type="expression" dxfId="76251" priority="4824" stopIfTrue="1">
      <formula>WEEKDAY($A147)=1</formula>
    </cfRule>
    <cfRule type="expression" dxfId="76250" priority="4825" stopIfTrue="1">
      <formula>WEEKDAY($A147)=2</formula>
    </cfRule>
    <cfRule type="expression" dxfId="76249" priority="4826" stopIfTrue="1">
      <formula>WEEKDAY($A147)=3</formula>
    </cfRule>
    <cfRule type="expression" dxfId="76248" priority="4827" stopIfTrue="1">
      <formula>WEEKDAY($A147)=4</formula>
    </cfRule>
    <cfRule type="expression" dxfId="76247" priority="4828" stopIfTrue="1">
      <formula>WEEKDAY($A147)=5</formula>
    </cfRule>
    <cfRule type="expression" dxfId="76246" priority="4829" stopIfTrue="1">
      <formula>WEEKDAY($A147)=6</formula>
    </cfRule>
    <cfRule type="expression" dxfId="76245" priority="4830" stopIfTrue="1">
      <formula>WEEKDAY($A147)=7</formula>
    </cfRule>
  </conditionalFormatting>
  <conditionalFormatting sqref="A147">
    <cfRule type="expression" dxfId="76244" priority="4817" stopIfTrue="1">
      <formula>WEEKDAY($A147)=1</formula>
    </cfRule>
    <cfRule type="expression" dxfId="76243" priority="4818" stopIfTrue="1">
      <formula>WEEKDAY($A147)=2</formula>
    </cfRule>
    <cfRule type="expression" dxfId="76242" priority="4819" stopIfTrue="1">
      <formula>WEEKDAY($A147)=3</formula>
    </cfRule>
    <cfRule type="expression" dxfId="76241" priority="4820" stopIfTrue="1">
      <formula>WEEKDAY($A147)=4</formula>
    </cfRule>
    <cfRule type="expression" dxfId="76240" priority="4821" stopIfTrue="1">
      <formula>WEEKDAY($A147)=5</formula>
    </cfRule>
    <cfRule type="expression" dxfId="76239" priority="4822" stopIfTrue="1">
      <formula>WEEKDAY($A147)=6</formula>
    </cfRule>
    <cfRule type="expression" dxfId="76238" priority="4823" stopIfTrue="1">
      <formula>WEEKDAY($A147)=7</formula>
    </cfRule>
  </conditionalFormatting>
  <conditionalFormatting sqref="A147">
    <cfRule type="expression" dxfId="76237" priority="4810" stopIfTrue="1">
      <formula>WEEKDAY($A147)=1</formula>
    </cfRule>
    <cfRule type="expression" dxfId="76236" priority="4811" stopIfTrue="1">
      <formula>WEEKDAY($A147)=2</formula>
    </cfRule>
    <cfRule type="expression" dxfId="76235" priority="4812" stopIfTrue="1">
      <formula>WEEKDAY($A147)=3</formula>
    </cfRule>
    <cfRule type="expression" dxfId="76234" priority="4813" stopIfTrue="1">
      <formula>WEEKDAY($A147)=4</formula>
    </cfRule>
    <cfRule type="expression" dxfId="76233" priority="4814" stopIfTrue="1">
      <formula>WEEKDAY($A147)=5</formula>
    </cfRule>
    <cfRule type="expression" dxfId="76232" priority="4815" stopIfTrue="1">
      <formula>WEEKDAY($A147)=6</formula>
    </cfRule>
    <cfRule type="expression" dxfId="76231" priority="4816" stopIfTrue="1">
      <formula>WEEKDAY($A147)=7</formula>
    </cfRule>
  </conditionalFormatting>
  <conditionalFormatting sqref="A147">
    <cfRule type="expression" dxfId="76230" priority="4803" stopIfTrue="1">
      <formula>WEEKDAY($A147)=1</formula>
    </cfRule>
    <cfRule type="expression" dxfId="76229" priority="4804" stopIfTrue="1">
      <formula>WEEKDAY($A147)=2</formula>
    </cfRule>
    <cfRule type="expression" dxfId="76228" priority="4805" stopIfTrue="1">
      <formula>WEEKDAY($A147)=3</formula>
    </cfRule>
    <cfRule type="expression" dxfId="76227" priority="4806" stopIfTrue="1">
      <formula>WEEKDAY($A147)=4</formula>
    </cfRule>
    <cfRule type="expression" dxfId="76226" priority="4807" stopIfTrue="1">
      <formula>WEEKDAY($A147)=5</formula>
    </cfRule>
    <cfRule type="expression" dxfId="76225" priority="4808" stopIfTrue="1">
      <formula>WEEKDAY($A147)=6</formula>
    </cfRule>
    <cfRule type="expression" dxfId="76224" priority="4809" stopIfTrue="1">
      <formula>WEEKDAY($A147)=7</formula>
    </cfRule>
  </conditionalFormatting>
  <conditionalFormatting sqref="A147">
    <cfRule type="expression" dxfId="76223" priority="4796" stopIfTrue="1">
      <formula>WEEKDAY($A147)=1</formula>
    </cfRule>
    <cfRule type="expression" dxfId="76222" priority="4797" stopIfTrue="1">
      <formula>WEEKDAY($A147)=2</formula>
    </cfRule>
    <cfRule type="expression" dxfId="76221" priority="4798" stopIfTrue="1">
      <formula>WEEKDAY($A147)=3</formula>
    </cfRule>
    <cfRule type="expression" dxfId="76220" priority="4799" stopIfTrue="1">
      <formula>WEEKDAY($A147)=4</formula>
    </cfRule>
    <cfRule type="expression" dxfId="76219" priority="4800" stopIfTrue="1">
      <formula>WEEKDAY($A147)=5</formula>
    </cfRule>
    <cfRule type="expression" dxfId="76218" priority="4801" stopIfTrue="1">
      <formula>WEEKDAY($A147)=6</formula>
    </cfRule>
    <cfRule type="expression" dxfId="76217" priority="4802" stopIfTrue="1">
      <formula>WEEKDAY($A147)=7</formula>
    </cfRule>
  </conditionalFormatting>
  <conditionalFormatting sqref="A147">
    <cfRule type="expression" dxfId="76216" priority="4789" stopIfTrue="1">
      <formula>WEEKDAY($A147)=1</formula>
    </cfRule>
    <cfRule type="expression" dxfId="76215" priority="4790" stopIfTrue="1">
      <formula>WEEKDAY($A147)=2</formula>
    </cfRule>
    <cfRule type="expression" dxfId="76214" priority="4791" stopIfTrue="1">
      <formula>WEEKDAY($A147)=3</formula>
    </cfRule>
    <cfRule type="expression" dxfId="76213" priority="4792" stopIfTrue="1">
      <formula>WEEKDAY($A147)=4</formula>
    </cfRule>
    <cfRule type="expression" dxfId="76212" priority="4793" stopIfTrue="1">
      <formula>WEEKDAY($A147)=5</formula>
    </cfRule>
    <cfRule type="expression" dxfId="76211" priority="4794" stopIfTrue="1">
      <formula>WEEKDAY($A147)=6</formula>
    </cfRule>
    <cfRule type="expression" dxfId="76210" priority="4795" stopIfTrue="1">
      <formula>WEEKDAY($A147)=7</formula>
    </cfRule>
  </conditionalFormatting>
  <conditionalFormatting sqref="A147">
    <cfRule type="expression" dxfId="76209" priority="4782" stopIfTrue="1">
      <formula>WEEKDAY($A147)=1</formula>
    </cfRule>
    <cfRule type="expression" dxfId="76208" priority="4783" stopIfTrue="1">
      <formula>WEEKDAY($A147)=2</formula>
    </cfRule>
    <cfRule type="expression" dxfId="76207" priority="4784" stopIfTrue="1">
      <formula>WEEKDAY($A147)=3</formula>
    </cfRule>
    <cfRule type="expression" dxfId="76206" priority="4785" stopIfTrue="1">
      <formula>WEEKDAY($A147)=4</formula>
    </cfRule>
    <cfRule type="expression" dxfId="76205" priority="4786" stopIfTrue="1">
      <formula>WEEKDAY($A147)=5</formula>
    </cfRule>
    <cfRule type="expression" dxfId="76204" priority="4787" stopIfTrue="1">
      <formula>WEEKDAY($A147)=6</formula>
    </cfRule>
    <cfRule type="expression" dxfId="76203" priority="4788" stopIfTrue="1">
      <formula>WEEKDAY($A147)=7</formula>
    </cfRule>
  </conditionalFormatting>
  <conditionalFormatting sqref="A147">
    <cfRule type="expression" dxfId="76202" priority="4775" stopIfTrue="1">
      <formula>WEEKDAY($A147)=1</formula>
    </cfRule>
    <cfRule type="expression" dxfId="76201" priority="4776" stopIfTrue="1">
      <formula>WEEKDAY($A147)=2</formula>
    </cfRule>
    <cfRule type="expression" dxfId="76200" priority="4777" stopIfTrue="1">
      <formula>WEEKDAY($A147)=3</formula>
    </cfRule>
    <cfRule type="expression" dxfId="76199" priority="4778" stopIfTrue="1">
      <formula>WEEKDAY($A147)=4</formula>
    </cfRule>
    <cfRule type="expression" dxfId="76198" priority="4779" stopIfTrue="1">
      <formula>WEEKDAY($A147)=5</formula>
    </cfRule>
    <cfRule type="expression" dxfId="76197" priority="4780" stopIfTrue="1">
      <formula>WEEKDAY($A147)=6</formula>
    </cfRule>
    <cfRule type="expression" dxfId="76196" priority="4781" stopIfTrue="1">
      <formula>WEEKDAY($A147)=7</formula>
    </cfRule>
  </conditionalFormatting>
  <conditionalFormatting sqref="A147">
    <cfRule type="expression" dxfId="76195" priority="4768" stopIfTrue="1">
      <formula>WEEKDAY($A147)=1</formula>
    </cfRule>
    <cfRule type="expression" dxfId="76194" priority="4769" stopIfTrue="1">
      <formula>WEEKDAY($A147)=2</formula>
    </cfRule>
    <cfRule type="expression" dxfId="76193" priority="4770" stopIfTrue="1">
      <formula>WEEKDAY($A147)=3</formula>
    </cfRule>
    <cfRule type="expression" dxfId="76192" priority="4771" stopIfTrue="1">
      <formula>WEEKDAY($A147)=4</formula>
    </cfRule>
    <cfRule type="expression" dxfId="76191" priority="4772" stopIfTrue="1">
      <formula>WEEKDAY($A147)=5</formula>
    </cfRule>
    <cfRule type="expression" dxfId="76190" priority="4773" stopIfTrue="1">
      <formula>WEEKDAY($A147)=6</formula>
    </cfRule>
    <cfRule type="expression" dxfId="76189" priority="4774" stopIfTrue="1">
      <formula>WEEKDAY($A147)=7</formula>
    </cfRule>
  </conditionalFormatting>
  <conditionalFormatting sqref="A147">
    <cfRule type="expression" dxfId="76188" priority="4761" stopIfTrue="1">
      <formula>WEEKDAY($A147)=1</formula>
    </cfRule>
    <cfRule type="expression" dxfId="76187" priority="4762" stopIfTrue="1">
      <formula>WEEKDAY($A147)=2</formula>
    </cfRule>
    <cfRule type="expression" dxfId="76186" priority="4763" stopIfTrue="1">
      <formula>WEEKDAY($A147)=3</formula>
    </cfRule>
    <cfRule type="expression" dxfId="76185" priority="4764" stopIfTrue="1">
      <formula>WEEKDAY($A147)=4</formula>
    </cfRule>
    <cfRule type="expression" dxfId="76184" priority="4765" stopIfTrue="1">
      <formula>WEEKDAY($A147)=5</formula>
    </cfRule>
    <cfRule type="expression" dxfId="76183" priority="4766" stopIfTrue="1">
      <formula>WEEKDAY($A147)=6</formula>
    </cfRule>
    <cfRule type="expression" dxfId="76182" priority="4767" stopIfTrue="1">
      <formula>WEEKDAY($A147)=7</formula>
    </cfRule>
  </conditionalFormatting>
  <conditionalFormatting sqref="A147">
    <cfRule type="expression" dxfId="76181" priority="4754" stopIfTrue="1">
      <formula>WEEKDAY($A147)=1</formula>
    </cfRule>
    <cfRule type="expression" dxfId="76180" priority="4755" stopIfTrue="1">
      <formula>WEEKDAY($A147)=2</formula>
    </cfRule>
    <cfRule type="expression" dxfId="76179" priority="4756" stopIfTrue="1">
      <formula>WEEKDAY($A147)=3</formula>
    </cfRule>
    <cfRule type="expression" dxfId="76178" priority="4757" stopIfTrue="1">
      <formula>WEEKDAY($A147)=4</formula>
    </cfRule>
    <cfRule type="expression" dxfId="76177" priority="4758" stopIfTrue="1">
      <formula>WEEKDAY($A147)=5</formula>
    </cfRule>
    <cfRule type="expression" dxfId="76176" priority="4759" stopIfTrue="1">
      <formula>WEEKDAY($A147)=6</formula>
    </cfRule>
    <cfRule type="expression" dxfId="76175" priority="4760" stopIfTrue="1">
      <formula>WEEKDAY($A147)=7</formula>
    </cfRule>
  </conditionalFormatting>
  <conditionalFormatting sqref="A147">
    <cfRule type="expression" dxfId="76174" priority="4747" stopIfTrue="1">
      <formula>WEEKDAY($A147)=1</formula>
    </cfRule>
    <cfRule type="expression" dxfId="76173" priority="4748" stopIfTrue="1">
      <formula>WEEKDAY($A147)=2</formula>
    </cfRule>
    <cfRule type="expression" dxfId="76172" priority="4749" stopIfTrue="1">
      <formula>WEEKDAY($A147)=3</formula>
    </cfRule>
    <cfRule type="expression" dxfId="76171" priority="4750" stopIfTrue="1">
      <formula>WEEKDAY($A147)=4</formula>
    </cfRule>
    <cfRule type="expression" dxfId="76170" priority="4751" stopIfTrue="1">
      <formula>WEEKDAY($A147)=5</formula>
    </cfRule>
    <cfRule type="expression" dxfId="76169" priority="4752" stopIfTrue="1">
      <formula>WEEKDAY($A147)=6</formula>
    </cfRule>
    <cfRule type="expression" dxfId="76168" priority="4753" stopIfTrue="1">
      <formula>WEEKDAY($A147)=7</formula>
    </cfRule>
  </conditionalFormatting>
  <conditionalFormatting sqref="A147">
    <cfRule type="expression" dxfId="76167" priority="4740" stopIfTrue="1">
      <formula>WEEKDAY($A147)=1</formula>
    </cfRule>
    <cfRule type="expression" dxfId="76166" priority="4741" stopIfTrue="1">
      <formula>WEEKDAY($A147)=2</formula>
    </cfRule>
    <cfRule type="expression" dxfId="76165" priority="4742" stopIfTrue="1">
      <formula>WEEKDAY($A147)=3</formula>
    </cfRule>
    <cfRule type="expression" dxfId="76164" priority="4743" stopIfTrue="1">
      <formula>WEEKDAY($A147)=4</formula>
    </cfRule>
    <cfRule type="expression" dxfId="76163" priority="4744" stopIfTrue="1">
      <formula>WEEKDAY($A147)=5</formula>
    </cfRule>
    <cfRule type="expression" dxfId="76162" priority="4745" stopIfTrue="1">
      <formula>WEEKDAY($A147)=6</formula>
    </cfRule>
    <cfRule type="expression" dxfId="76161" priority="4746" stopIfTrue="1">
      <formula>WEEKDAY($A147)=7</formula>
    </cfRule>
  </conditionalFormatting>
  <conditionalFormatting sqref="A147">
    <cfRule type="expression" dxfId="76160" priority="4733" stopIfTrue="1">
      <formula>WEEKDAY($A147)=1</formula>
    </cfRule>
    <cfRule type="expression" dxfId="76159" priority="4734" stopIfTrue="1">
      <formula>WEEKDAY($A147)=2</formula>
    </cfRule>
    <cfRule type="expression" dxfId="76158" priority="4735" stopIfTrue="1">
      <formula>WEEKDAY($A147)=3</formula>
    </cfRule>
    <cfRule type="expression" dxfId="76157" priority="4736" stopIfTrue="1">
      <formula>WEEKDAY($A147)=4</formula>
    </cfRule>
    <cfRule type="expression" dxfId="76156" priority="4737" stopIfTrue="1">
      <formula>WEEKDAY($A147)=5</formula>
    </cfRule>
    <cfRule type="expression" dxfId="76155" priority="4738" stopIfTrue="1">
      <formula>WEEKDAY($A147)=6</formula>
    </cfRule>
    <cfRule type="expression" dxfId="76154" priority="4739" stopIfTrue="1">
      <formula>WEEKDAY($A147)=7</formula>
    </cfRule>
  </conditionalFormatting>
  <conditionalFormatting sqref="A147">
    <cfRule type="expression" dxfId="76153" priority="4726" stopIfTrue="1">
      <formula>WEEKDAY($A147)=1</formula>
    </cfRule>
    <cfRule type="expression" dxfId="76152" priority="4727" stopIfTrue="1">
      <formula>WEEKDAY($A147)=2</formula>
    </cfRule>
    <cfRule type="expression" dxfId="76151" priority="4728" stopIfTrue="1">
      <formula>WEEKDAY($A147)=3</formula>
    </cfRule>
    <cfRule type="expression" dxfId="76150" priority="4729" stopIfTrue="1">
      <formula>WEEKDAY($A147)=4</formula>
    </cfRule>
    <cfRule type="expression" dxfId="76149" priority="4730" stopIfTrue="1">
      <formula>WEEKDAY($A147)=5</formula>
    </cfRule>
    <cfRule type="expression" dxfId="76148" priority="4731" stopIfTrue="1">
      <formula>WEEKDAY($A147)=6</formula>
    </cfRule>
    <cfRule type="expression" dxfId="76147" priority="4732" stopIfTrue="1">
      <formula>WEEKDAY($A147)=7</formula>
    </cfRule>
  </conditionalFormatting>
  <conditionalFormatting sqref="A147">
    <cfRule type="expression" dxfId="76146" priority="4719" stopIfTrue="1">
      <formula>WEEKDAY($A147)=1</formula>
    </cfRule>
    <cfRule type="expression" dxfId="76145" priority="4720" stopIfTrue="1">
      <formula>WEEKDAY($A147)=2</formula>
    </cfRule>
    <cfRule type="expression" dxfId="76144" priority="4721" stopIfTrue="1">
      <formula>WEEKDAY($A147)=3</formula>
    </cfRule>
    <cfRule type="expression" dxfId="76143" priority="4722" stopIfTrue="1">
      <formula>WEEKDAY($A147)=4</formula>
    </cfRule>
    <cfRule type="expression" dxfId="76142" priority="4723" stopIfTrue="1">
      <formula>WEEKDAY($A147)=5</formula>
    </cfRule>
    <cfRule type="expression" dxfId="76141" priority="4724" stopIfTrue="1">
      <formula>WEEKDAY($A147)=6</formula>
    </cfRule>
    <cfRule type="expression" dxfId="76140" priority="4725" stopIfTrue="1">
      <formula>WEEKDAY($A147)=7</formula>
    </cfRule>
  </conditionalFormatting>
  <conditionalFormatting sqref="A147">
    <cfRule type="expression" dxfId="76139" priority="4712" stopIfTrue="1">
      <formula>WEEKDAY($A147)=1</formula>
    </cfRule>
    <cfRule type="expression" dxfId="76138" priority="4713" stopIfTrue="1">
      <formula>WEEKDAY($A147)=2</formula>
    </cfRule>
    <cfRule type="expression" dxfId="76137" priority="4714" stopIfTrue="1">
      <formula>WEEKDAY($A147)=3</formula>
    </cfRule>
    <cfRule type="expression" dxfId="76136" priority="4715" stopIfTrue="1">
      <formula>WEEKDAY($A147)=4</formula>
    </cfRule>
    <cfRule type="expression" dxfId="76135" priority="4716" stopIfTrue="1">
      <formula>WEEKDAY($A147)=5</formula>
    </cfRule>
    <cfRule type="expression" dxfId="76134" priority="4717" stopIfTrue="1">
      <formula>WEEKDAY($A147)=6</formula>
    </cfRule>
    <cfRule type="expression" dxfId="76133" priority="4718" stopIfTrue="1">
      <formula>WEEKDAY($A147)=7</formula>
    </cfRule>
  </conditionalFormatting>
  <conditionalFormatting sqref="A147">
    <cfRule type="expression" dxfId="76132" priority="4705" stopIfTrue="1">
      <formula>WEEKDAY($A147)=1</formula>
    </cfRule>
    <cfRule type="expression" dxfId="76131" priority="4706" stopIfTrue="1">
      <formula>WEEKDAY($A147)=2</formula>
    </cfRule>
    <cfRule type="expression" dxfId="76130" priority="4707" stopIfTrue="1">
      <formula>WEEKDAY($A147)=3</formula>
    </cfRule>
    <cfRule type="expression" dxfId="76129" priority="4708" stopIfTrue="1">
      <formula>WEEKDAY($A147)=4</formula>
    </cfRule>
    <cfRule type="expression" dxfId="76128" priority="4709" stopIfTrue="1">
      <formula>WEEKDAY($A147)=5</formula>
    </cfRule>
    <cfRule type="expression" dxfId="76127" priority="4710" stopIfTrue="1">
      <formula>WEEKDAY($A147)=6</formula>
    </cfRule>
    <cfRule type="expression" dxfId="76126" priority="4711" stopIfTrue="1">
      <formula>WEEKDAY($A147)=7</formula>
    </cfRule>
  </conditionalFormatting>
  <conditionalFormatting sqref="A147">
    <cfRule type="expression" dxfId="76125" priority="4698" stopIfTrue="1">
      <formula>WEEKDAY($A147)=1</formula>
    </cfRule>
    <cfRule type="expression" dxfId="76124" priority="4699" stopIfTrue="1">
      <formula>WEEKDAY($A147)=2</formula>
    </cfRule>
    <cfRule type="expression" dxfId="76123" priority="4700" stopIfTrue="1">
      <formula>WEEKDAY($A147)=3</formula>
    </cfRule>
    <cfRule type="expression" dxfId="76122" priority="4701" stopIfTrue="1">
      <formula>WEEKDAY($A147)=4</formula>
    </cfRule>
    <cfRule type="expression" dxfId="76121" priority="4702" stopIfTrue="1">
      <formula>WEEKDAY($A147)=5</formula>
    </cfRule>
    <cfRule type="expression" dxfId="76120" priority="4703" stopIfTrue="1">
      <formula>WEEKDAY($A147)=6</formula>
    </cfRule>
    <cfRule type="expression" dxfId="76119" priority="4704" stopIfTrue="1">
      <formula>WEEKDAY($A147)=7</formula>
    </cfRule>
  </conditionalFormatting>
  <conditionalFormatting sqref="A147">
    <cfRule type="expression" dxfId="76118" priority="4691" stopIfTrue="1">
      <formula>WEEKDAY($A147)=1</formula>
    </cfRule>
    <cfRule type="expression" dxfId="76117" priority="4692" stopIfTrue="1">
      <formula>WEEKDAY($A147)=2</formula>
    </cfRule>
    <cfRule type="expression" dxfId="76116" priority="4693" stopIfTrue="1">
      <formula>WEEKDAY($A147)=3</formula>
    </cfRule>
    <cfRule type="expression" dxfId="76115" priority="4694" stopIfTrue="1">
      <formula>WEEKDAY($A147)=4</formula>
    </cfRule>
    <cfRule type="expression" dxfId="76114" priority="4695" stopIfTrue="1">
      <formula>WEEKDAY($A147)=5</formula>
    </cfRule>
    <cfRule type="expression" dxfId="76113" priority="4696" stopIfTrue="1">
      <formula>WEEKDAY($A147)=6</formula>
    </cfRule>
    <cfRule type="expression" dxfId="76112" priority="4697" stopIfTrue="1">
      <formula>WEEKDAY($A147)=7</formula>
    </cfRule>
  </conditionalFormatting>
  <conditionalFormatting sqref="A147">
    <cfRule type="expression" dxfId="76111" priority="4684" stopIfTrue="1">
      <formula>WEEKDAY($A147)=1</formula>
    </cfRule>
    <cfRule type="expression" dxfId="76110" priority="4685" stopIfTrue="1">
      <formula>WEEKDAY($A147)=2</formula>
    </cfRule>
    <cfRule type="expression" dxfId="76109" priority="4686" stopIfTrue="1">
      <formula>WEEKDAY($A147)=3</formula>
    </cfRule>
    <cfRule type="expression" dxfId="76108" priority="4687" stopIfTrue="1">
      <formula>WEEKDAY($A147)=4</formula>
    </cfRule>
    <cfRule type="expression" dxfId="76107" priority="4688" stopIfTrue="1">
      <formula>WEEKDAY($A147)=5</formula>
    </cfRule>
    <cfRule type="expression" dxfId="76106" priority="4689" stopIfTrue="1">
      <formula>WEEKDAY($A147)=6</formula>
    </cfRule>
    <cfRule type="expression" dxfId="76105" priority="4690" stopIfTrue="1">
      <formula>WEEKDAY($A147)=7</formula>
    </cfRule>
  </conditionalFormatting>
  <conditionalFormatting sqref="A147">
    <cfRule type="expression" dxfId="76104" priority="4677" stopIfTrue="1">
      <formula>WEEKDAY($A147)=1</formula>
    </cfRule>
    <cfRule type="expression" dxfId="76103" priority="4678" stopIfTrue="1">
      <formula>WEEKDAY($A147)=2</formula>
    </cfRule>
    <cfRule type="expression" dxfId="76102" priority="4679" stopIfTrue="1">
      <formula>WEEKDAY($A147)=3</formula>
    </cfRule>
    <cfRule type="expression" dxfId="76101" priority="4680" stopIfTrue="1">
      <formula>WEEKDAY($A147)=4</formula>
    </cfRule>
    <cfRule type="expression" dxfId="76100" priority="4681" stopIfTrue="1">
      <formula>WEEKDAY($A147)=5</formula>
    </cfRule>
    <cfRule type="expression" dxfId="76099" priority="4682" stopIfTrue="1">
      <formula>WEEKDAY($A147)=6</formula>
    </cfRule>
    <cfRule type="expression" dxfId="76098" priority="4683" stopIfTrue="1">
      <formula>WEEKDAY($A147)=7</formula>
    </cfRule>
  </conditionalFormatting>
  <conditionalFormatting sqref="A147">
    <cfRule type="expression" dxfId="76097" priority="4670" stopIfTrue="1">
      <formula>WEEKDAY($A147)=1</formula>
    </cfRule>
    <cfRule type="expression" dxfId="76096" priority="4671" stopIfTrue="1">
      <formula>WEEKDAY($A147)=2</formula>
    </cfRule>
    <cfRule type="expression" dxfId="76095" priority="4672" stopIfTrue="1">
      <formula>WEEKDAY($A147)=3</formula>
    </cfRule>
    <cfRule type="expression" dxfId="76094" priority="4673" stopIfTrue="1">
      <formula>WEEKDAY($A147)=4</formula>
    </cfRule>
    <cfRule type="expression" dxfId="76093" priority="4674" stopIfTrue="1">
      <formula>WEEKDAY($A147)=5</formula>
    </cfRule>
    <cfRule type="expression" dxfId="76092" priority="4675" stopIfTrue="1">
      <formula>WEEKDAY($A147)=6</formula>
    </cfRule>
    <cfRule type="expression" dxfId="76091" priority="4676" stopIfTrue="1">
      <formula>WEEKDAY($A147)=7</formula>
    </cfRule>
  </conditionalFormatting>
  <conditionalFormatting sqref="A147">
    <cfRule type="expression" dxfId="76090" priority="4663" stopIfTrue="1">
      <formula>WEEKDAY($A147)=1</formula>
    </cfRule>
    <cfRule type="expression" dxfId="76089" priority="4664" stopIfTrue="1">
      <formula>WEEKDAY($A147)=2</formula>
    </cfRule>
    <cfRule type="expression" dxfId="76088" priority="4665" stopIfTrue="1">
      <formula>WEEKDAY($A147)=3</formula>
    </cfRule>
    <cfRule type="expression" dxfId="76087" priority="4666" stopIfTrue="1">
      <formula>WEEKDAY($A147)=4</formula>
    </cfRule>
    <cfRule type="expression" dxfId="76086" priority="4667" stopIfTrue="1">
      <formula>WEEKDAY($A147)=5</formula>
    </cfRule>
    <cfRule type="expression" dxfId="76085" priority="4668" stopIfTrue="1">
      <formula>WEEKDAY($A147)=6</formula>
    </cfRule>
    <cfRule type="expression" dxfId="76084" priority="4669" stopIfTrue="1">
      <formula>WEEKDAY($A147)=7</formula>
    </cfRule>
  </conditionalFormatting>
  <conditionalFormatting sqref="A147">
    <cfRule type="expression" dxfId="76083" priority="4656" stopIfTrue="1">
      <formula>WEEKDAY($A147)=1</formula>
    </cfRule>
    <cfRule type="expression" dxfId="76082" priority="4657" stopIfTrue="1">
      <formula>WEEKDAY($A147)=2</formula>
    </cfRule>
    <cfRule type="expression" dxfId="76081" priority="4658" stopIfTrue="1">
      <formula>WEEKDAY($A147)=3</formula>
    </cfRule>
    <cfRule type="expression" dxfId="76080" priority="4659" stopIfTrue="1">
      <formula>WEEKDAY($A147)=4</formula>
    </cfRule>
    <cfRule type="expression" dxfId="76079" priority="4660" stopIfTrue="1">
      <formula>WEEKDAY($A147)=5</formula>
    </cfRule>
    <cfRule type="expression" dxfId="76078" priority="4661" stopIfTrue="1">
      <formula>WEEKDAY($A147)=6</formula>
    </cfRule>
    <cfRule type="expression" dxfId="76077" priority="4662" stopIfTrue="1">
      <formula>WEEKDAY($A147)=7</formula>
    </cfRule>
  </conditionalFormatting>
  <conditionalFormatting sqref="A147">
    <cfRule type="expression" dxfId="76076" priority="4649" stopIfTrue="1">
      <formula>WEEKDAY($A147)=1</formula>
    </cfRule>
    <cfRule type="expression" dxfId="76075" priority="4650" stopIfTrue="1">
      <formula>WEEKDAY($A147)=2</formula>
    </cfRule>
    <cfRule type="expression" dxfId="76074" priority="4651" stopIfTrue="1">
      <formula>WEEKDAY($A147)=3</formula>
    </cfRule>
    <cfRule type="expression" dxfId="76073" priority="4652" stopIfTrue="1">
      <formula>WEEKDAY($A147)=4</formula>
    </cfRule>
    <cfRule type="expression" dxfId="76072" priority="4653" stopIfTrue="1">
      <formula>WEEKDAY($A147)=5</formula>
    </cfRule>
    <cfRule type="expression" dxfId="76071" priority="4654" stopIfTrue="1">
      <formula>WEEKDAY($A147)=6</formula>
    </cfRule>
    <cfRule type="expression" dxfId="76070" priority="4655" stopIfTrue="1">
      <formula>WEEKDAY($A147)=7</formula>
    </cfRule>
  </conditionalFormatting>
  <conditionalFormatting sqref="A147">
    <cfRule type="expression" dxfId="76069" priority="4642" stopIfTrue="1">
      <formula>WEEKDAY($A147)=1</formula>
    </cfRule>
    <cfRule type="expression" dxfId="76068" priority="4643" stopIfTrue="1">
      <formula>WEEKDAY($A147)=2</formula>
    </cfRule>
    <cfRule type="expression" dxfId="76067" priority="4644" stopIfTrue="1">
      <formula>WEEKDAY($A147)=3</formula>
    </cfRule>
    <cfRule type="expression" dxfId="76066" priority="4645" stopIfTrue="1">
      <formula>WEEKDAY($A147)=4</formula>
    </cfRule>
    <cfRule type="expression" dxfId="76065" priority="4646" stopIfTrue="1">
      <formula>WEEKDAY($A147)=5</formula>
    </cfRule>
    <cfRule type="expression" dxfId="76064" priority="4647" stopIfTrue="1">
      <formula>WEEKDAY($A147)=6</formula>
    </cfRule>
    <cfRule type="expression" dxfId="76063" priority="4648" stopIfTrue="1">
      <formula>WEEKDAY($A147)=7</formula>
    </cfRule>
  </conditionalFormatting>
  <conditionalFormatting sqref="A147">
    <cfRule type="expression" dxfId="76062" priority="4635" stopIfTrue="1">
      <formula>WEEKDAY($A147)=1</formula>
    </cfRule>
    <cfRule type="expression" dxfId="76061" priority="4636" stopIfTrue="1">
      <formula>WEEKDAY($A147)=2</formula>
    </cfRule>
    <cfRule type="expression" dxfId="76060" priority="4637" stopIfTrue="1">
      <formula>WEEKDAY($A147)=3</formula>
    </cfRule>
    <cfRule type="expression" dxfId="76059" priority="4638" stopIfTrue="1">
      <formula>WEEKDAY($A147)=4</formula>
    </cfRule>
    <cfRule type="expression" dxfId="76058" priority="4639" stopIfTrue="1">
      <formula>WEEKDAY($A147)=5</formula>
    </cfRule>
    <cfRule type="expression" dxfId="76057" priority="4640" stopIfTrue="1">
      <formula>WEEKDAY($A147)=6</formula>
    </cfRule>
    <cfRule type="expression" dxfId="76056" priority="4641" stopIfTrue="1">
      <formula>WEEKDAY($A147)=7</formula>
    </cfRule>
  </conditionalFormatting>
  <conditionalFormatting sqref="A147">
    <cfRule type="expression" dxfId="76055" priority="4628" stopIfTrue="1">
      <formula>WEEKDAY($A147)=1</formula>
    </cfRule>
    <cfRule type="expression" dxfId="76054" priority="4629" stopIfTrue="1">
      <formula>WEEKDAY($A147)=2</formula>
    </cfRule>
    <cfRule type="expression" dxfId="76053" priority="4630" stopIfTrue="1">
      <formula>WEEKDAY($A147)=3</formula>
    </cfRule>
    <cfRule type="expression" dxfId="76052" priority="4631" stopIfTrue="1">
      <formula>WEEKDAY($A147)=4</formula>
    </cfRule>
    <cfRule type="expression" dxfId="76051" priority="4632" stopIfTrue="1">
      <formula>WEEKDAY($A147)=5</formula>
    </cfRule>
    <cfRule type="expression" dxfId="76050" priority="4633" stopIfTrue="1">
      <formula>WEEKDAY($A147)=6</formula>
    </cfRule>
    <cfRule type="expression" dxfId="76049" priority="4634" stopIfTrue="1">
      <formula>WEEKDAY($A147)=7</formula>
    </cfRule>
  </conditionalFormatting>
  <conditionalFormatting sqref="A147">
    <cfRule type="expression" dxfId="76048" priority="4621" stopIfTrue="1">
      <formula>WEEKDAY($A147)=1</formula>
    </cfRule>
    <cfRule type="expression" dxfId="76047" priority="4622" stopIfTrue="1">
      <formula>WEEKDAY($A147)=2</formula>
    </cfRule>
    <cfRule type="expression" dxfId="76046" priority="4623" stopIfTrue="1">
      <formula>WEEKDAY($A147)=3</formula>
    </cfRule>
    <cfRule type="expression" dxfId="76045" priority="4624" stopIfTrue="1">
      <formula>WEEKDAY($A147)=4</formula>
    </cfRule>
    <cfRule type="expression" dxfId="76044" priority="4625" stopIfTrue="1">
      <formula>WEEKDAY($A147)=5</formula>
    </cfRule>
    <cfRule type="expression" dxfId="76043" priority="4626" stopIfTrue="1">
      <formula>WEEKDAY($A147)=6</formula>
    </cfRule>
    <cfRule type="expression" dxfId="76042" priority="4627" stopIfTrue="1">
      <formula>WEEKDAY($A147)=7</formula>
    </cfRule>
  </conditionalFormatting>
  <conditionalFormatting sqref="A147">
    <cfRule type="expression" dxfId="76041" priority="4614" stopIfTrue="1">
      <formula>WEEKDAY($A147)=1</formula>
    </cfRule>
    <cfRule type="expression" dxfId="76040" priority="4615" stopIfTrue="1">
      <formula>WEEKDAY($A147)=2</formula>
    </cfRule>
    <cfRule type="expression" dxfId="76039" priority="4616" stopIfTrue="1">
      <formula>WEEKDAY($A147)=3</formula>
    </cfRule>
    <cfRule type="expression" dxfId="76038" priority="4617" stopIfTrue="1">
      <formula>WEEKDAY($A147)=4</formula>
    </cfRule>
    <cfRule type="expression" dxfId="76037" priority="4618" stopIfTrue="1">
      <formula>WEEKDAY($A147)=5</formula>
    </cfRule>
    <cfRule type="expression" dxfId="76036" priority="4619" stopIfTrue="1">
      <formula>WEEKDAY($A147)=6</formula>
    </cfRule>
    <cfRule type="expression" dxfId="76035" priority="4620" stopIfTrue="1">
      <formula>WEEKDAY($A147)=7</formula>
    </cfRule>
  </conditionalFormatting>
  <conditionalFormatting sqref="A147">
    <cfRule type="expression" dxfId="76034" priority="4607" stopIfTrue="1">
      <formula>WEEKDAY($A147)=1</formula>
    </cfRule>
    <cfRule type="expression" dxfId="76033" priority="4608" stopIfTrue="1">
      <formula>WEEKDAY($A147)=2</formula>
    </cfRule>
    <cfRule type="expression" dxfId="76032" priority="4609" stopIfTrue="1">
      <formula>WEEKDAY($A147)=3</formula>
    </cfRule>
    <cfRule type="expression" dxfId="76031" priority="4610" stopIfTrue="1">
      <formula>WEEKDAY($A147)=4</formula>
    </cfRule>
    <cfRule type="expression" dxfId="76030" priority="4611" stopIfTrue="1">
      <formula>WEEKDAY($A147)=5</formula>
    </cfRule>
    <cfRule type="expression" dxfId="76029" priority="4612" stopIfTrue="1">
      <formula>WEEKDAY($A147)=6</formula>
    </cfRule>
    <cfRule type="expression" dxfId="76028" priority="4613" stopIfTrue="1">
      <formula>WEEKDAY($A147)=7</formula>
    </cfRule>
  </conditionalFormatting>
  <conditionalFormatting sqref="A147">
    <cfRule type="expression" dxfId="76027" priority="4600" stopIfTrue="1">
      <formula>WEEKDAY($A147)=1</formula>
    </cfRule>
    <cfRule type="expression" dxfId="76026" priority="4601" stopIfTrue="1">
      <formula>WEEKDAY($A147)=2</formula>
    </cfRule>
    <cfRule type="expression" dxfId="76025" priority="4602" stopIfTrue="1">
      <formula>WEEKDAY($A147)=3</formula>
    </cfRule>
    <cfRule type="expression" dxfId="76024" priority="4603" stopIfTrue="1">
      <formula>WEEKDAY($A147)=4</formula>
    </cfRule>
    <cfRule type="expression" dxfId="76023" priority="4604" stopIfTrue="1">
      <formula>WEEKDAY($A147)=5</formula>
    </cfRule>
    <cfRule type="expression" dxfId="76022" priority="4605" stopIfTrue="1">
      <formula>WEEKDAY($A147)=6</formula>
    </cfRule>
    <cfRule type="expression" dxfId="76021" priority="4606" stopIfTrue="1">
      <formula>WEEKDAY($A147)=7</formula>
    </cfRule>
  </conditionalFormatting>
  <conditionalFormatting sqref="A147">
    <cfRule type="expression" dxfId="76020" priority="4593" stopIfTrue="1">
      <formula>WEEKDAY($A147)=1</formula>
    </cfRule>
    <cfRule type="expression" dxfId="76019" priority="4594" stopIfTrue="1">
      <formula>WEEKDAY($A147)=2</formula>
    </cfRule>
    <cfRule type="expression" dxfId="76018" priority="4595" stopIfTrue="1">
      <formula>WEEKDAY($A147)=3</formula>
    </cfRule>
    <cfRule type="expression" dxfId="76017" priority="4596" stopIfTrue="1">
      <formula>WEEKDAY($A147)=4</formula>
    </cfRule>
    <cfRule type="expression" dxfId="76016" priority="4597" stopIfTrue="1">
      <formula>WEEKDAY($A147)=5</formula>
    </cfRule>
    <cfRule type="expression" dxfId="76015" priority="4598" stopIfTrue="1">
      <formula>WEEKDAY($A147)=6</formula>
    </cfRule>
    <cfRule type="expression" dxfId="76014" priority="4599" stopIfTrue="1">
      <formula>WEEKDAY($A147)=7</formula>
    </cfRule>
  </conditionalFormatting>
  <conditionalFormatting sqref="A147">
    <cfRule type="expression" dxfId="76013" priority="4586" stopIfTrue="1">
      <formula>WEEKDAY($A147)=1</formula>
    </cfRule>
    <cfRule type="expression" dxfId="76012" priority="4587" stopIfTrue="1">
      <formula>WEEKDAY($A147)=2</formula>
    </cfRule>
    <cfRule type="expression" dxfId="76011" priority="4588" stopIfTrue="1">
      <formula>WEEKDAY($A147)=3</formula>
    </cfRule>
    <cfRule type="expression" dxfId="76010" priority="4589" stopIfTrue="1">
      <formula>WEEKDAY($A147)=4</formula>
    </cfRule>
    <cfRule type="expression" dxfId="76009" priority="4590" stopIfTrue="1">
      <formula>WEEKDAY($A147)=5</formula>
    </cfRule>
    <cfRule type="expression" dxfId="76008" priority="4591" stopIfTrue="1">
      <formula>WEEKDAY($A147)=6</formula>
    </cfRule>
    <cfRule type="expression" dxfId="76007" priority="4592" stopIfTrue="1">
      <formula>WEEKDAY($A147)=7</formula>
    </cfRule>
  </conditionalFormatting>
  <conditionalFormatting sqref="A147">
    <cfRule type="expression" dxfId="76006" priority="4579" stopIfTrue="1">
      <formula>WEEKDAY($A147)=1</formula>
    </cfRule>
    <cfRule type="expression" dxfId="76005" priority="4580" stopIfTrue="1">
      <formula>WEEKDAY($A147)=2</formula>
    </cfRule>
    <cfRule type="expression" dxfId="76004" priority="4581" stopIfTrue="1">
      <formula>WEEKDAY($A147)=3</formula>
    </cfRule>
    <cfRule type="expression" dxfId="76003" priority="4582" stopIfTrue="1">
      <formula>WEEKDAY($A147)=4</formula>
    </cfRule>
    <cfRule type="expression" dxfId="76002" priority="4583" stopIfTrue="1">
      <formula>WEEKDAY($A147)=5</formula>
    </cfRule>
    <cfRule type="expression" dxfId="76001" priority="4584" stopIfTrue="1">
      <formula>WEEKDAY($A147)=6</formula>
    </cfRule>
    <cfRule type="expression" dxfId="76000" priority="4585" stopIfTrue="1">
      <formula>WEEKDAY($A147)=7</formula>
    </cfRule>
  </conditionalFormatting>
  <conditionalFormatting sqref="A147">
    <cfRule type="expression" dxfId="75999" priority="4572" stopIfTrue="1">
      <formula>WEEKDAY($A147)=1</formula>
    </cfRule>
    <cfRule type="expression" dxfId="75998" priority="4573" stopIfTrue="1">
      <formula>WEEKDAY($A147)=2</formula>
    </cfRule>
    <cfRule type="expression" dxfId="75997" priority="4574" stopIfTrue="1">
      <formula>WEEKDAY($A147)=3</formula>
    </cfRule>
    <cfRule type="expression" dxfId="75996" priority="4575" stopIfTrue="1">
      <formula>WEEKDAY($A147)=4</formula>
    </cfRule>
    <cfRule type="expression" dxfId="75995" priority="4576" stopIfTrue="1">
      <formula>WEEKDAY($A147)=5</formula>
    </cfRule>
    <cfRule type="expression" dxfId="75994" priority="4577" stopIfTrue="1">
      <formula>WEEKDAY($A147)=6</formula>
    </cfRule>
    <cfRule type="expression" dxfId="75993" priority="4578" stopIfTrue="1">
      <formula>WEEKDAY($A147)=7</formula>
    </cfRule>
  </conditionalFormatting>
  <conditionalFormatting sqref="A147">
    <cfRule type="expression" dxfId="75992" priority="4565" stopIfTrue="1">
      <formula>WEEKDAY($A147)=1</formula>
    </cfRule>
    <cfRule type="expression" dxfId="75991" priority="4566" stopIfTrue="1">
      <formula>WEEKDAY($A147)=2</formula>
    </cfRule>
    <cfRule type="expression" dxfId="75990" priority="4567" stopIfTrue="1">
      <formula>WEEKDAY($A147)=3</formula>
    </cfRule>
    <cfRule type="expression" dxfId="75989" priority="4568" stopIfTrue="1">
      <formula>WEEKDAY($A147)=4</formula>
    </cfRule>
    <cfRule type="expression" dxfId="75988" priority="4569" stopIfTrue="1">
      <formula>WEEKDAY($A147)=5</formula>
    </cfRule>
    <cfRule type="expression" dxfId="75987" priority="4570" stopIfTrue="1">
      <formula>WEEKDAY($A147)=6</formula>
    </cfRule>
    <cfRule type="expression" dxfId="75986" priority="4571" stopIfTrue="1">
      <formula>WEEKDAY($A147)=7</formula>
    </cfRule>
  </conditionalFormatting>
  <conditionalFormatting sqref="A147">
    <cfRule type="expression" dxfId="75985" priority="4558" stopIfTrue="1">
      <formula>WEEKDAY($A147)=1</formula>
    </cfRule>
    <cfRule type="expression" dxfId="75984" priority="4559" stopIfTrue="1">
      <formula>WEEKDAY($A147)=2</formula>
    </cfRule>
    <cfRule type="expression" dxfId="75983" priority="4560" stopIfTrue="1">
      <formula>WEEKDAY($A147)=3</formula>
    </cfRule>
    <cfRule type="expression" dxfId="75982" priority="4561" stopIfTrue="1">
      <formula>WEEKDAY($A147)=4</formula>
    </cfRule>
    <cfRule type="expression" dxfId="75981" priority="4562" stopIfTrue="1">
      <formula>WEEKDAY($A147)=5</formula>
    </cfRule>
    <cfRule type="expression" dxfId="75980" priority="4563" stopIfTrue="1">
      <formula>WEEKDAY($A147)=6</formula>
    </cfRule>
    <cfRule type="expression" dxfId="75979" priority="4564" stopIfTrue="1">
      <formula>WEEKDAY($A147)=7</formula>
    </cfRule>
  </conditionalFormatting>
  <conditionalFormatting sqref="A147">
    <cfRule type="expression" dxfId="75978" priority="4551" stopIfTrue="1">
      <formula>WEEKDAY($A147)=1</formula>
    </cfRule>
    <cfRule type="expression" dxfId="75977" priority="4552" stopIfTrue="1">
      <formula>WEEKDAY($A147)=2</formula>
    </cfRule>
    <cfRule type="expression" dxfId="75976" priority="4553" stopIfTrue="1">
      <formula>WEEKDAY($A147)=3</formula>
    </cfRule>
    <cfRule type="expression" dxfId="75975" priority="4554" stopIfTrue="1">
      <formula>WEEKDAY($A147)=4</formula>
    </cfRule>
    <cfRule type="expression" dxfId="75974" priority="4555" stopIfTrue="1">
      <formula>WEEKDAY($A147)=5</formula>
    </cfRule>
    <cfRule type="expression" dxfId="75973" priority="4556" stopIfTrue="1">
      <formula>WEEKDAY($A147)=6</formula>
    </cfRule>
    <cfRule type="expression" dxfId="75972" priority="4557" stopIfTrue="1">
      <formula>WEEKDAY($A147)=7</formula>
    </cfRule>
  </conditionalFormatting>
  <conditionalFormatting sqref="A147">
    <cfRule type="expression" dxfId="75971" priority="4544" stopIfTrue="1">
      <formula>WEEKDAY($A147)=1</formula>
    </cfRule>
    <cfRule type="expression" dxfId="75970" priority="4545" stopIfTrue="1">
      <formula>WEEKDAY($A147)=2</formula>
    </cfRule>
    <cfRule type="expression" dxfId="75969" priority="4546" stopIfTrue="1">
      <formula>WEEKDAY($A147)=3</formula>
    </cfRule>
    <cfRule type="expression" dxfId="75968" priority="4547" stopIfTrue="1">
      <formula>WEEKDAY($A147)=4</formula>
    </cfRule>
    <cfRule type="expression" dxfId="75967" priority="4548" stopIfTrue="1">
      <formula>WEEKDAY($A147)=5</formula>
    </cfRule>
    <cfRule type="expression" dxfId="75966" priority="4549" stopIfTrue="1">
      <formula>WEEKDAY($A147)=6</formula>
    </cfRule>
    <cfRule type="expression" dxfId="75965" priority="4550" stopIfTrue="1">
      <formula>WEEKDAY($A147)=7</formula>
    </cfRule>
  </conditionalFormatting>
  <conditionalFormatting sqref="A147">
    <cfRule type="expression" dxfId="75964" priority="4537" stopIfTrue="1">
      <formula>WEEKDAY($A147)=1</formula>
    </cfRule>
    <cfRule type="expression" dxfId="75963" priority="4538" stopIfTrue="1">
      <formula>WEEKDAY($A147)=2</formula>
    </cfRule>
    <cfRule type="expression" dxfId="75962" priority="4539" stopIfTrue="1">
      <formula>WEEKDAY($A147)=3</formula>
    </cfRule>
    <cfRule type="expression" dxfId="75961" priority="4540" stopIfTrue="1">
      <formula>WEEKDAY($A147)=4</formula>
    </cfRule>
    <cfRule type="expression" dxfId="75960" priority="4541" stopIfTrue="1">
      <formula>WEEKDAY($A147)=5</formula>
    </cfRule>
    <cfRule type="expression" dxfId="75959" priority="4542" stopIfTrue="1">
      <formula>WEEKDAY($A147)=6</formula>
    </cfRule>
    <cfRule type="expression" dxfId="75958" priority="4543" stopIfTrue="1">
      <formula>WEEKDAY($A147)=7</formula>
    </cfRule>
  </conditionalFormatting>
  <conditionalFormatting sqref="A147">
    <cfRule type="expression" dxfId="75957" priority="4530" stopIfTrue="1">
      <formula>WEEKDAY($A147)=1</formula>
    </cfRule>
    <cfRule type="expression" dxfId="75956" priority="4531" stopIfTrue="1">
      <formula>WEEKDAY($A147)=2</formula>
    </cfRule>
    <cfRule type="expression" dxfId="75955" priority="4532" stopIfTrue="1">
      <formula>WEEKDAY($A147)=3</formula>
    </cfRule>
    <cfRule type="expression" dxfId="75954" priority="4533" stopIfTrue="1">
      <formula>WEEKDAY($A147)=4</formula>
    </cfRule>
    <cfRule type="expression" dxfId="75953" priority="4534" stopIfTrue="1">
      <formula>WEEKDAY($A147)=5</formula>
    </cfRule>
    <cfRule type="expression" dxfId="75952" priority="4535" stopIfTrue="1">
      <formula>WEEKDAY($A147)=6</formula>
    </cfRule>
    <cfRule type="expression" dxfId="75951" priority="4536" stopIfTrue="1">
      <formula>WEEKDAY($A147)=7</formula>
    </cfRule>
  </conditionalFormatting>
  <conditionalFormatting sqref="A147">
    <cfRule type="expression" dxfId="75950" priority="4523" stopIfTrue="1">
      <formula>WEEKDAY($A147)=1</formula>
    </cfRule>
    <cfRule type="expression" dxfId="75949" priority="4524" stopIfTrue="1">
      <formula>WEEKDAY($A147)=2</formula>
    </cfRule>
    <cfRule type="expression" dxfId="75948" priority="4525" stopIfTrue="1">
      <formula>WEEKDAY($A147)=3</formula>
    </cfRule>
    <cfRule type="expression" dxfId="75947" priority="4526" stopIfTrue="1">
      <formula>WEEKDAY($A147)=4</formula>
    </cfRule>
    <cfRule type="expression" dxfId="75946" priority="4527" stopIfTrue="1">
      <formula>WEEKDAY($A147)=5</formula>
    </cfRule>
    <cfRule type="expression" dxfId="75945" priority="4528" stopIfTrue="1">
      <formula>WEEKDAY($A147)=6</formula>
    </cfRule>
    <cfRule type="expression" dxfId="75944" priority="4529" stopIfTrue="1">
      <formula>WEEKDAY($A147)=7</formula>
    </cfRule>
  </conditionalFormatting>
  <conditionalFormatting sqref="A147">
    <cfRule type="expression" dxfId="75943" priority="4516" stopIfTrue="1">
      <formula>WEEKDAY($A147)=1</formula>
    </cfRule>
    <cfRule type="expression" dxfId="75942" priority="4517" stopIfTrue="1">
      <formula>WEEKDAY($A147)=2</formula>
    </cfRule>
    <cfRule type="expression" dxfId="75941" priority="4518" stopIfTrue="1">
      <formula>WEEKDAY($A147)=3</formula>
    </cfRule>
    <cfRule type="expression" dxfId="75940" priority="4519" stopIfTrue="1">
      <formula>WEEKDAY($A147)=4</formula>
    </cfRule>
    <cfRule type="expression" dxfId="75939" priority="4520" stopIfTrue="1">
      <formula>WEEKDAY($A147)=5</formula>
    </cfRule>
    <cfRule type="expression" dxfId="75938" priority="4521" stopIfTrue="1">
      <formula>WEEKDAY($A147)=6</formula>
    </cfRule>
    <cfRule type="expression" dxfId="75937" priority="4522" stopIfTrue="1">
      <formula>WEEKDAY($A147)=7</formula>
    </cfRule>
  </conditionalFormatting>
  <conditionalFormatting sqref="A147">
    <cfRule type="expression" dxfId="75936" priority="4509" stopIfTrue="1">
      <formula>WEEKDAY($A147)=1</formula>
    </cfRule>
    <cfRule type="expression" dxfId="75935" priority="4510" stopIfTrue="1">
      <formula>WEEKDAY($A147)=2</formula>
    </cfRule>
    <cfRule type="expression" dxfId="75934" priority="4511" stopIfTrue="1">
      <formula>WEEKDAY($A147)=3</formula>
    </cfRule>
    <cfRule type="expression" dxfId="75933" priority="4512" stopIfTrue="1">
      <formula>WEEKDAY($A147)=4</formula>
    </cfRule>
    <cfRule type="expression" dxfId="75932" priority="4513" stopIfTrue="1">
      <formula>WEEKDAY($A147)=5</formula>
    </cfRule>
    <cfRule type="expression" dxfId="75931" priority="4514" stopIfTrue="1">
      <formula>WEEKDAY($A147)=6</formula>
    </cfRule>
    <cfRule type="expression" dxfId="75930" priority="4515" stopIfTrue="1">
      <formula>WEEKDAY($A147)=7</formula>
    </cfRule>
  </conditionalFormatting>
  <conditionalFormatting sqref="A147">
    <cfRule type="expression" dxfId="75929" priority="4502" stopIfTrue="1">
      <formula>WEEKDAY($A147)=1</formula>
    </cfRule>
    <cfRule type="expression" dxfId="75928" priority="4503" stopIfTrue="1">
      <formula>WEEKDAY($A147)=2</formula>
    </cfRule>
    <cfRule type="expression" dxfId="75927" priority="4504" stopIfTrue="1">
      <formula>WEEKDAY($A147)=3</formula>
    </cfRule>
    <cfRule type="expression" dxfId="75926" priority="4505" stopIfTrue="1">
      <formula>WEEKDAY($A147)=4</formula>
    </cfRule>
    <cfRule type="expression" dxfId="75925" priority="4506" stopIfTrue="1">
      <formula>WEEKDAY($A147)=5</formula>
    </cfRule>
    <cfRule type="expression" dxfId="75924" priority="4507" stopIfTrue="1">
      <formula>WEEKDAY($A147)=6</formula>
    </cfRule>
    <cfRule type="expression" dxfId="75923" priority="4508" stopIfTrue="1">
      <formula>WEEKDAY($A147)=7</formula>
    </cfRule>
  </conditionalFormatting>
  <conditionalFormatting sqref="I147">
    <cfRule type="expression" dxfId="75922" priority="4495" stopIfTrue="1">
      <formula>WEEKDAY($A147)=1</formula>
    </cfRule>
    <cfRule type="expression" dxfId="75921" priority="4496" stopIfTrue="1">
      <formula>WEEKDAY($A147)=2</formula>
    </cfRule>
    <cfRule type="expression" dxfId="75920" priority="4497" stopIfTrue="1">
      <formula>WEEKDAY($A147)=3</formula>
    </cfRule>
    <cfRule type="expression" dxfId="75919" priority="4498" stopIfTrue="1">
      <formula>WEEKDAY($A147)=4</formula>
    </cfRule>
    <cfRule type="expression" dxfId="75918" priority="4499" stopIfTrue="1">
      <formula>WEEKDAY($A147)=5</formula>
    </cfRule>
    <cfRule type="expression" dxfId="75917" priority="4500" stopIfTrue="1">
      <formula>WEEKDAY($A147)=6</formula>
    </cfRule>
    <cfRule type="expression" dxfId="75916" priority="4501" stopIfTrue="1">
      <formula>WEEKDAY($A147)=7</formula>
    </cfRule>
  </conditionalFormatting>
  <conditionalFormatting sqref="I147">
    <cfRule type="expression" dxfId="75915" priority="4488" stopIfTrue="1">
      <formula>WEEKDAY($A147)=1</formula>
    </cfRule>
    <cfRule type="expression" dxfId="75914" priority="4489" stopIfTrue="1">
      <formula>WEEKDAY($A147)=2</formula>
    </cfRule>
    <cfRule type="expression" dxfId="75913" priority="4490" stopIfTrue="1">
      <formula>WEEKDAY($A147)=3</formula>
    </cfRule>
    <cfRule type="expression" dxfId="75912" priority="4491" stopIfTrue="1">
      <formula>WEEKDAY($A147)=4</formula>
    </cfRule>
    <cfRule type="expression" dxfId="75911" priority="4492" stopIfTrue="1">
      <formula>WEEKDAY($A147)=5</formula>
    </cfRule>
    <cfRule type="expression" dxfId="75910" priority="4493" stopIfTrue="1">
      <formula>WEEKDAY($A147)=6</formula>
    </cfRule>
    <cfRule type="expression" dxfId="75909" priority="4494" stopIfTrue="1">
      <formula>WEEKDAY($A147)=7</formula>
    </cfRule>
  </conditionalFormatting>
  <conditionalFormatting sqref="I147">
    <cfRule type="expression" dxfId="75908" priority="4481" stopIfTrue="1">
      <formula>WEEKDAY($A147)=1</formula>
    </cfRule>
    <cfRule type="expression" dxfId="75907" priority="4482" stopIfTrue="1">
      <formula>WEEKDAY($A147)=2</formula>
    </cfRule>
    <cfRule type="expression" dxfId="75906" priority="4483" stopIfTrue="1">
      <formula>WEEKDAY($A147)=3</formula>
    </cfRule>
    <cfRule type="expression" dxfId="75905" priority="4484" stopIfTrue="1">
      <formula>WEEKDAY($A147)=4</formula>
    </cfRule>
    <cfRule type="expression" dxfId="75904" priority="4485" stopIfTrue="1">
      <formula>WEEKDAY($A147)=5</formula>
    </cfRule>
    <cfRule type="expression" dxfId="75903" priority="4486" stopIfTrue="1">
      <formula>WEEKDAY($A147)=6</formula>
    </cfRule>
    <cfRule type="expression" dxfId="75902" priority="4487" stopIfTrue="1">
      <formula>WEEKDAY($A147)=7</formula>
    </cfRule>
  </conditionalFormatting>
  <conditionalFormatting sqref="I147">
    <cfRule type="expression" dxfId="75901" priority="4474" stopIfTrue="1">
      <formula>WEEKDAY($A147)=1</formula>
    </cfRule>
    <cfRule type="expression" dxfId="75900" priority="4475" stopIfTrue="1">
      <formula>WEEKDAY($A147)=2</formula>
    </cfRule>
    <cfRule type="expression" dxfId="75899" priority="4476" stopIfTrue="1">
      <formula>WEEKDAY($A147)=3</formula>
    </cfRule>
    <cfRule type="expression" dxfId="75898" priority="4477" stopIfTrue="1">
      <formula>WEEKDAY($A147)=4</formula>
    </cfRule>
    <cfRule type="expression" dxfId="75897" priority="4478" stopIfTrue="1">
      <formula>WEEKDAY($A147)=5</formula>
    </cfRule>
    <cfRule type="expression" dxfId="75896" priority="4479" stopIfTrue="1">
      <formula>WEEKDAY($A147)=6</formula>
    </cfRule>
    <cfRule type="expression" dxfId="75895" priority="4480" stopIfTrue="1">
      <formula>WEEKDAY($A147)=7</formula>
    </cfRule>
  </conditionalFormatting>
  <conditionalFormatting sqref="I147">
    <cfRule type="expression" dxfId="75894" priority="4467" stopIfTrue="1">
      <formula>WEEKDAY($A147)=1</formula>
    </cfRule>
    <cfRule type="expression" dxfId="75893" priority="4468" stopIfTrue="1">
      <formula>WEEKDAY($A147)=2</formula>
    </cfRule>
    <cfRule type="expression" dxfId="75892" priority="4469" stopIfTrue="1">
      <formula>WEEKDAY($A147)=3</formula>
    </cfRule>
    <cfRule type="expression" dxfId="75891" priority="4470" stopIfTrue="1">
      <formula>WEEKDAY($A147)=4</formula>
    </cfRule>
    <cfRule type="expression" dxfId="75890" priority="4471" stopIfTrue="1">
      <formula>WEEKDAY($A147)=5</formula>
    </cfRule>
    <cfRule type="expression" dxfId="75889" priority="4472" stopIfTrue="1">
      <formula>WEEKDAY($A147)=6</formula>
    </cfRule>
    <cfRule type="expression" dxfId="75888" priority="4473" stopIfTrue="1">
      <formula>WEEKDAY($A147)=7</formula>
    </cfRule>
  </conditionalFormatting>
  <conditionalFormatting sqref="I147">
    <cfRule type="expression" dxfId="75887" priority="4460" stopIfTrue="1">
      <formula>WEEKDAY($A147)=1</formula>
    </cfRule>
    <cfRule type="expression" dxfId="75886" priority="4461" stopIfTrue="1">
      <formula>WEEKDAY($A147)=2</formula>
    </cfRule>
    <cfRule type="expression" dxfId="75885" priority="4462" stopIfTrue="1">
      <formula>WEEKDAY($A147)=3</formula>
    </cfRule>
    <cfRule type="expression" dxfId="75884" priority="4463" stopIfTrue="1">
      <formula>WEEKDAY($A147)=4</formula>
    </cfRule>
    <cfRule type="expression" dxfId="75883" priority="4464" stopIfTrue="1">
      <formula>WEEKDAY($A147)=5</formula>
    </cfRule>
    <cfRule type="expression" dxfId="75882" priority="4465" stopIfTrue="1">
      <formula>WEEKDAY($A147)=6</formula>
    </cfRule>
    <cfRule type="expression" dxfId="75881" priority="4466" stopIfTrue="1">
      <formula>WEEKDAY($A147)=7</formula>
    </cfRule>
  </conditionalFormatting>
  <conditionalFormatting sqref="I147">
    <cfRule type="expression" dxfId="75880" priority="4453" stopIfTrue="1">
      <formula>WEEKDAY($A147)=1</formula>
    </cfRule>
    <cfRule type="expression" dxfId="75879" priority="4454" stopIfTrue="1">
      <formula>WEEKDAY($A147)=2</formula>
    </cfRule>
    <cfRule type="expression" dxfId="75878" priority="4455" stopIfTrue="1">
      <formula>WEEKDAY($A147)=3</formula>
    </cfRule>
    <cfRule type="expression" dxfId="75877" priority="4456" stopIfTrue="1">
      <formula>WEEKDAY($A147)=4</formula>
    </cfRule>
    <cfRule type="expression" dxfId="75876" priority="4457" stopIfTrue="1">
      <formula>WEEKDAY($A147)=5</formula>
    </cfRule>
    <cfRule type="expression" dxfId="75875" priority="4458" stopIfTrue="1">
      <formula>WEEKDAY($A147)=6</formula>
    </cfRule>
    <cfRule type="expression" dxfId="75874" priority="4459" stopIfTrue="1">
      <formula>WEEKDAY($A147)=7</formula>
    </cfRule>
  </conditionalFormatting>
  <conditionalFormatting sqref="I147">
    <cfRule type="expression" dxfId="75873" priority="4446" stopIfTrue="1">
      <formula>WEEKDAY($A147)=1</formula>
    </cfRule>
    <cfRule type="expression" dxfId="75872" priority="4447" stopIfTrue="1">
      <formula>WEEKDAY($A147)=2</formula>
    </cfRule>
    <cfRule type="expression" dxfId="75871" priority="4448" stopIfTrue="1">
      <formula>WEEKDAY($A147)=3</formula>
    </cfRule>
    <cfRule type="expression" dxfId="75870" priority="4449" stopIfTrue="1">
      <formula>WEEKDAY($A147)=4</formula>
    </cfRule>
    <cfRule type="expression" dxfId="75869" priority="4450" stopIfTrue="1">
      <formula>WEEKDAY($A147)=5</formula>
    </cfRule>
    <cfRule type="expression" dxfId="75868" priority="4451" stopIfTrue="1">
      <formula>WEEKDAY($A147)=6</formula>
    </cfRule>
    <cfRule type="expression" dxfId="75867" priority="4452" stopIfTrue="1">
      <formula>WEEKDAY($A147)=7</formula>
    </cfRule>
  </conditionalFormatting>
  <conditionalFormatting sqref="I147">
    <cfRule type="expression" dxfId="75866" priority="4439" stopIfTrue="1">
      <formula>WEEKDAY($A147)=1</formula>
    </cfRule>
    <cfRule type="expression" dxfId="75865" priority="4440" stopIfTrue="1">
      <formula>WEEKDAY($A147)=2</formula>
    </cfRule>
    <cfRule type="expression" dxfId="75864" priority="4441" stopIfTrue="1">
      <formula>WEEKDAY($A147)=3</formula>
    </cfRule>
    <cfRule type="expression" dxfId="75863" priority="4442" stopIfTrue="1">
      <formula>WEEKDAY($A147)=4</formula>
    </cfRule>
    <cfRule type="expression" dxfId="75862" priority="4443" stopIfTrue="1">
      <formula>WEEKDAY($A147)=5</formula>
    </cfRule>
    <cfRule type="expression" dxfId="75861" priority="4444" stopIfTrue="1">
      <formula>WEEKDAY($A147)=6</formula>
    </cfRule>
    <cfRule type="expression" dxfId="75860" priority="4445" stopIfTrue="1">
      <formula>WEEKDAY($A147)=7</formula>
    </cfRule>
  </conditionalFormatting>
  <conditionalFormatting sqref="I147">
    <cfRule type="expression" dxfId="75859" priority="4432" stopIfTrue="1">
      <formula>WEEKDAY($A147)=1</formula>
    </cfRule>
    <cfRule type="expression" dxfId="75858" priority="4433" stopIfTrue="1">
      <formula>WEEKDAY($A147)=2</formula>
    </cfRule>
    <cfRule type="expression" dxfId="75857" priority="4434" stopIfTrue="1">
      <formula>WEEKDAY($A147)=3</formula>
    </cfRule>
    <cfRule type="expression" dxfId="75856" priority="4435" stopIfTrue="1">
      <formula>WEEKDAY($A147)=4</formula>
    </cfRule>
    <cfRule type="expression" dxfId="75855" priority="4436" stopIfTrue="1">
      <formula>WEEKDAY($A147)=5</formula>
    </cfRule>
    <cfRule type="expression" dxfId="75854" priority="4437" stopIfTrue="1">
      <formula>WEEKDAY($A147)=6</formula>
    </cfRule>
    <cfRule type="expression" dxfId="75853" priority="4438" stopIfTrue="1">
      <formula>WEEKDAY($A147)=7</formula>
    </cfRule>
  </conditionalFormatting>
  <conditionalFormatting sqref="I147">
    <cfRule type="expression" dxfId="75852" priority="4425" stopIfTrue="1">
      <formula>WEEKDAY($A147)=1</formula>
    </cfRule>
    <cfRule type="expression" dxfId="75851" priority="4426" stopIfTrue="1">
      <formula>WEEKDAY($A147)=2</formula>
    </cfRule>
    <cfRule type="expression" dxfId="75850" priority="4427" stopIfTrue="1">
      <formula>WEEKDAY($A147)=3</formula>
    </cfRule>
    <cfRule type="expression" dxfId="75849" priority="4428" stopIfTrue="1">
      <formula>WEEKDAY($A147)=4</formula>
    </cfRule>
    <cfRule type="expression" dxfId="75848" priority="4429" stopIfTrue="1">
      <formula>WEEKDAY($A147)=5</formula>
    </cfRule>
    <cfRule type="expression" dxfId="75847" priority="4430" stopIfTrue="1">
      <formula>WEEKDAY($A147)=6</formula>
    </cfRule>
    <cfRule type="expression" dxfId="75846" priority="4431" stopIfTrue="1">
      <formula>WEEKDAY($A147)=7</formula>
    </cfRule>
  </conditionalFormatting>
  <conditionalFormatting sqref="I147">
    <cfRule type="expression" dxfId="75845" priority="4418" stopIfTrue="1">
      <formula>WEEKDAY($A147)=1</formula>
    </cfRule>
    <cfRule type="expression" dxfId="75844" priority="4419" stopIfTrue="1">
      <formula>WEEKDAY($A147)=2</formula>
    </cfRule>
    <cfRule type="expression" dxfId="75843" priority="4420" stopIfTrue="1">
      <formula>WEEKDAY($A147)=3</formula>
    </cfRule>
    <cfRule type="expression" dxfId="75842" priority="4421" stopIfTrue="1">
      <formula>WEEKDAY($A147)=4</formula>
    </cfRule>
    <cfRule type="expression" dxfId="75841" priority="4422" stopIfTrue="1">
      <formula>WEEKDAY($A147)=5</formula>
    </cfRule>
    <cfRule type="expression" dxfId="75840" priority="4423" stopIfTrue="1">
      <formula>WEEKDAY($A147)=6</formula>
    </cfRule>
    <cfRule type="expression" dxfId="75839" priority="4424" stopIfTrue="1">
      <formula>WEEKDAY($A147)=7</formula>
    </cfRule>
  </conditionalFormatting>
  <conditionalFormatting sqref="I147">
    <cfRule type="expression" dxfId="75838" priority="4411" stopIfTrue="1">
      <formula>WEEKDAY($A147)=1</formula>
    </cfRule>
    <cfRule type="expression" dxfId="75837" priority="4412" stopIfTrue="1">
      <formula>WEEKDAY($A147)=2</formula>
    </cfRule>
    <cfRule type="expression" dxfId="75836" priority="4413" stopIfTrue="1">
      <formula>WEEKDAY($A147)=3</formula>
    </cfRule>
    <cfRule type="expression" dxfId="75835" priority="4414" stopIfTrue="1">
      <formula>WEEKDAY($A147)=4</formula>
    </cfRule>
    <cfRule type="expression" dxfId="75834" priority="4415" stopIfTrue="1">
      <formula>WEEKDAY($A147)=5</formula>
    </cfRule>
    <cfRule type="expression" dxfId="75833" priority="4416" stopIfTrue="1">
      <formula>WEEKDAY($A147)=6</formula>
    </cfRule>
    <cfRule type="expression" dxfId="75832" priority="4417" stopIfTrue="1">
      <formula>WEEKDAY($A147)=7</formula>
    </cfRule>
  </conditionalFormatting>
  <conditionalFormatting sqref="I147">
    <cfRule type="expression" dxfId="75831" priority="4404" stopIfTrue="1">
      <formula>WEEKDAY($A147)=1</formula>
    </cfRule>
    <cfRule type="expression" dxfId="75830" priority="4405" stopIfTrue="1">
      <formula>WEEKDAY($A147)=2</formula>
    </cfRule>
    <cfRule type="expression" dxfId="75829" priority="4406" stopIfTrue="1">
      <formula>WEEKDAY($A147)=3</formula>
    </cfRule>
    <cfRule type="expression" dxfId="75828" priority="4407" stopIfTrue="1">
      <formula>WEEKDAY($A147)=4</formula>
    </cfRule>
    <cfRule type="expression" dxfId="75827" priority="4408" stopIfTrue="1">
      <formula>WEEKDAY($A147)=5</formula>
    </cfRule>
    <cfRule type="expression" dxfId="75826" priority="4409" stopIfTrue="1">
      <formula>WEEKDAY($A147)=6</formula>
    </cfRule>
    <cfRule type="expression" dxfId="75825" priority="4410" stopIfTrue="1">
      <formula>WEEKDAY($A147)=7</formula>
    </cfRule>
  </conditionalFormatting>
  <conditionalFormatting sqref="I147">
    <cfRule type="expression" dxfId="75824" priority="4397" stopIfTrue="1">
      <formula>WEEKDAY($A147)=1</formula>
    </cfRule>
    <cfRule type="expression" dxfId="75823" priority="4398" stopIfTrue="1">
      <formula>WEEKDAY($A147)=2</formula>
    </cfRule>
    <cfRule type="expression" dxfId="75822" priority="4399" stopIfTrue="1">
      <formula>WEEKDAY($A147)=3</formula>
    </cfRule>
    <cfRule type="expression" dxfId="75821" priority="4400" stopIfTrue="1">
      <formula>WEEKDAY($A147)=4</formula>
    </cfRule>
    <cfRule type="expression" dxfId="75820" priority="4401" stopIfTrue="1">
      <formula>WEEKDAY($A147)=5</formula>
    </cfRule>
    <cfRule type="expression" dxfId="75819" priority="4402" stopIfTrue="1">
      <formula>WEEKDAY($A147)=6</formula>
    </cfRule>
    <cfRule type="expression" dxfId="75818" priority="4403" stopIfTrue="1">
      <formula>WEEKDAY($A147)=7</formula>
    </cfRule>
  </conditionalFormatting>
  <conditionalFormatting sqref="I147">
    <cfRule type="expression" dxfId="75817" priority="4390" stopIfTrue="1">
      <formula>WEEKDAY($A147)=1</formula>
    </cfRule>
    <cfRule type="expression" dxfId="75816" priority="4391" stopIfTrue="1">
      <formula>WEEKDAY($A147)=2</formula>
    </cfRule>
    <cfRule type="expression" dxfId="75815" priority="4392" stopIfTrue="1">
      <formula>WEEKDAY($A147)=3</formula>
    </cfRule>
    <cfRule type="expression" dxfId="75814" priority="4393" stopIfTrue="1">
      <formula>WEEKDAY($A147)=4</formula>
    </cfRule>
    <cfRule type="expression" dxfId="75813" priority="4394" stopIfTrue="1">
      <formula>WEEKDAY($A147)=5</formula>
    </cfRule>
    <cfRule type="expression" dxfId="75812" priority="4395" stopIfTrue="1">
      <formula>WEEKDAY($A147)=6</formula>
    </cfRule>
    <cfRule type="expression" dxfId="75811" priority="4396" stopIfTrue="1">
      <formula>WEEKDAY($A147)=7</formula>
    </cfRule>
  </conditionalFormatting>
  <conditionalFormatting sqref="I147">
    <cfRule type="expression" dxfId="75810" priority="4383" stopIfTrue="1">
      <formula>WEEKDAY($A147)=1</formula>
    </cfRule>
    <cfRule type="expression" dxfId="75809" priority="4384" stopIfTrue="1">
      <formula>WEEKDAY($A147)=2</formula>
    </cfRule>
    <cfRule type="expression" dxfId="75808" priority="4385" stopIfTrue="1">
      <formula>WEEKDAY($A147)=3</formula>
    </cfRule>
    <cfRule type="expression" dxfId="75807" priority="4386" stopIfTrue="1">
      <formula>WEEKDAY($A147)=4</formula>
    </cfRule>
    <cfRule type="expression" dxfId="75806" priority="4387" stopIfTrue="1">
      <formula>WEEKDAY($A147)=5</formula>
    </cfRule>
    <cfRule type="expression" dxfId="75805" priority="4388" stopIfTrue="1">
      <formula>WEEKDAY($A147)=6</formula>
    </cfRule>
    <cfRule type="expression" dxfId="75804" priority="4389" stopIfTrue="1">
      <formula>WEEKDAY($A147)=7</formula>
    </cfRule>
  </conditionalFormatting>
  <conditionalFormatting sqref="I147">
    <cfRule type="expression" dxfId="75803" priority="4376" stopIfTrue="1">
      <formula>WEEKDAY($A147)=1</formula>
    </cfRule>
    <cfRule type="expression" dxfId="75802" priority="4377" stopIfTrue="1">
      <formula>WEEKDAY($A147)=2</formula>
    </cfRule>
    <cfRule type="expression" dxfId="75801" priority="4378" stopIfTrue="1">
      <formula>WEEKDAY($A147)=3</formula>
    </cfRule>
    <cfRule type="expression" dxfId="75800" priority="4379" stopIfTrue="1">
      <formula>WEEKDAY($A147)=4</formula>
    </cfRule>
    <cfRule type="expression" dxfId="75799" priority="4380" stopIfTrue="1">
      <formula>WEEKDAY($A147)=5</formula>
    </cfRule>
    <cfRule type="expression" dxfId="75798" priority="4381" stopIfTrue="1">
      <formula>WEEKDAY($A147)=6</formula>
    </cfRule>
    <cfRule type="expression" dxfId="75797" priority="4382" stopIfTrue="1">
      <formula>WEEKDAY($A147)=7</formula>
    </cfRule>
  </conditionalFormatting>
  <conditionalFormatting sqref="I147">
    <cfRule type="expression" dxfId="75796" priority="4369" stopIfTrue="1">
      <formula>WEEKDAY($A147)=1</formula>
    </cfRule>
    <cfRule type="expression" dxfId="75795" priority="4370" stopIfTrue="1">
      <formula>WEEKDAY($A147)=2</formula>
    </cfRule>
    <cfRule type="expression" dxfId="75794" priority="4371" stopIfTrue="1">
      <formula>WEEKDAY($A147)=3</formula>
    </cfRule>
    <cfRule type="expression" dxfId="75793" priority="4372" stopIfTrue="1">
      <formula>WEEKDAY($A147)=4</formula>
    </cfRule>
    <cfRule type="expression" dxfId="75792" priority="4373" stopIfTrue="1">
      <formula>WEEKDAY($A147)=5</formula>
    </cfRule>
    <cfRule type="expression" dxfId="75791" priority="4374" stopIfTrue="1">
      <formula>WEEKDAY($A147)=6</formula>
    </cfRule>
    <cfRule type="expression" dxfId="75790" priority="4375" stopIfTrue="1">
      <formula>WEEKDAY($A147)=7</formula>
    </cfRule>
  </conditionalFormatting>
  <conditionalFormatting sqref="I147">
    <cfRule type="expression" dxfId="75789" priority="4362" stopIfTrue="1">
      <formula>WEEKDAY($A147)=1</formula>
    </cfRule>
    <cfRule type="expression" dxfId="75788" priority="4363" stopIfTrue="1">
      <formula>WEEKDAY($A147)=2</formula>
    </cfRule>
    <cfRule type="expression" dxfId="75787" priority="4364" stopIfTrue="1">
      <formula>WEEKDAY($A147)=3</formula>
    </cfRule>
    <cfRule type="expression" dxfId="75786" priority="4365" stopIfTrue="1">
      <formula>WEEKDAY($A147)=4</formula>
    </cfRule>
    <cfRule type="expression" dxfId="75785" priority="4366" stopIfTrue="1">
      <formula>WEEKDAY($A147)=5</formula>
    </cfRule>
    <cfRule type="expression" dxfId="75784" priority="4367" stopIfTrue="1">
      <formula>WEEKDAY($A147)=6</formula>
    </cfRule>
    <cfRule type="expression" dxfId="75783" priority="4368" stopIfTrue="1">
      <formula>WEEKDAY($A147)=7</formula>
    </cfRule>
  </conditionalFormatting>
  <conditionalFormatting sqref="I147">
    <cfRule type="expression" dxfId="75782" priority="4355" stopIfTrue="1">
      <formula>WEEKDAY($A147)=1</formula>
    </cfRule>
    <cfRule type="expression" dxfId="75781" priority="4356" stopIfTrue="1">
      <formula>WEEKDAY($A147)=2</formula>
    </cfRule>
    <cfRule type="expression" dxfId="75780" priority="4357" stopIfTrue="1">
      <formula>WEEKDAY($A147)=3</formula>
    </cfRule>
    <cfRule type="expression" dxfId="75779" priority="4358" stopIfTrue="1">
      <formula>WEEKDAY($A147)=4</formula>
    </cfRule>
    <cfRule type="expression" dxfId="75778" priority="4359" stopIfTrue="1">
      <formula>WEEKDAY($A147)=5</formula>
    </cfRule>
    <cfRule type="expression" dxfId="75777" priority="4360" stopIfTrue="1">
      <formula>WEEKDAY($A147)=6</formula>
    </cfRule>
    <cfRule type="expression" dxfId="75776" priority="4361" stopIfTrue="1">
      <formula>WEEKDAY($A147)=7</formula>
    </cfRule>
  </conditionalFormatting>
  <conditionalFormatting sqref="I147">
    <cfRule type="expression" dxfId="75775" priority="4348" stopIfTrue="1">
      <formula>WEEKDAY($A147)=1</formula>
    </cfRule>
    <cfRule type="expression" dxfId="75774" priority="4349" stopIfTrue="1">
      <formula>WEEKDAY($A147)=2</formula>
    </cfRule>
    <cfRule type="expression" dxfId="75773" priority="4350" stopIfTrue="1">
      <formula>WEEKDAY($A147)=3</formula>
    </cfRule>
    <cfRule type="expression" dxfId="75772" priority="4351" stopIfTrue="1">
      <formula>WEEKDAY($A147)=4</formula>
    </cfRule>
    <cfRule type="expression" dxfId="75771" priority="4352" stopIfTrue="1">
      <formula>WEEKDAY($A147)=5</formula>
    </cfRule>
    <cfRule type="expression" dxfId="75770" priority="4353" stopIfTrue="1">
      <formula>WEEKDAY($A147)=6</formula>
    </cfRule>
    <cfRule type="expression" dxfId="75769" priority="4354" stopIfTrue="1">
      <formula>WEEKDAY($A147)=7</formula>
    </cfRule>
  </conditionalFormatting>
  <conditionalFormatting sqref="A147:L147">
    <cfRule type="expression" dxfId="75768" priority="4341" stopIfTrue="1">
      <formula>WEEKDAY($A147)=1</formula>
    </cfRule>
    <cfRule type="expression" dxfId="75767" priority="4342" stopIfTrue="1">
      <formula>WEEKDAY($A147)=2</formula>
    </cfRule>
    <cfRule type="expression" dxfId="75766" priority="4343" stopIfTrue="1">
      <formula>WEEKDAY($A147)=3</formula>
    </cfRule>
    <cfRule type="expression" dxfId="75765" priority="4344" stopIfTrue="1">
      <formula>WEEKDAY($A147)=4</formula>
    </cfRule>
    <cfRule type="expression" dxfId="75764" priority="4345" stopIfTrue="1">
      <formula>WEEKDAY($A147)=5</formula>
    </cfRule>
    <cfRule type="expression" dxfId="75763" priority="4346" stopIfTrue="1">
      <formula>WEEKDAY($A147)=6</formula>
    </cfRule>
    <cfRule type="expression" dxfId="75762" priority="4347" stopIfTrue="1">
      <formula>WEEKDAY($A147)=7</formula>
    </cfRule>
  </conditionalFormatting>
  <conditionalFormatting sqref="A147">
    <cfRule type="expression" dxfId="75761" priority="4334" stopIfTrue="1">
      <formula>WEEKDAY($A147)=1</formula>
    </cfRule>
    <cfRule type="expression" dxfId="75760" priority="4335" stopIfTrue="1">
      <formula>WEEKDAY($A147)=2</formula>
    </cfRule>
    <cfRule type="expression" dxfId="75759" priority="4336" stopIfTrue="1">
      <formula>WEEKDAY($A147)=3</formula>
    </cfRule>
    <cfRule type="expression" dxfId="75758" priority="4337" stopIfTrue="1">
      <formula>WEEKDAY($A147)=4</formula>
    </cfRule>
    <cfRule type="expression" dxfId="75757" priority="4338" stopIfTrue="1">
      <formula>WEEKDAY($A147)=5</formula>
    </cfRule>
    <cfRule type="expression" dxfId="75756" priority="4339" stopIfTrue="1">
      <formula>WEEKDAY($A147)=6</formula>
    </cfRule>
    <cfRule type="expression" dxfId="75755" priority="4340" stopIfTrue="1">
      <formula>WEEKDAY($A147)=7</formula>
    </cfRule>
  </conditionalFormatting>
  <conditionalFormatting sqref="A147">
    <cfRule type="expression" dxfId="75754" priority="4327" stopIfTrue="1">
      <formula>WEEKDAY($A147)=1</formula>
    </cfRule>
    <cfRule type="expression" dxfId="75753" priority="4328" stopIfTrue="1">
      <formula>WEEKDAY($A147)=2</formula>
    </cfRule>
    <cfRule type="expression" dxfId="75752" priority="4329" stopIfTrue="1">
      <formula>WEEKDAY($A147)=3</formula>
    </cfRule>
    <cfRule type="expression" dxfId="75751" priority="4330" stopIfTrue="1">
      <formula>WEEKDAY($A147)=4</formula>
    </cfRule>
    <cfRule type="expression" dxfId="75750" priority="4331" stopIfTrue="1">
      <formula>WEEKDAY($A147)=5</formula>
    </cfRule>
    <cfRule type="expression" dxfId="75749" priority="4332" stopIfTrue="1">
      <formula>WEEKDAY($A147)=6</formula>
    </cfRule>
    <cfRule type="expression" dxfId="75748" priority="4333" stopIfTrue="1">
      <formula>WEEKDAY($A147)=7</formula>
    </cfRule>
  </conditionalFormatting>
  <conditionalFormatting sqref="I147">
    <cfRule type="expression" dxfId="75747" priority="4320" stopIfTrue="1">
      <formula>WEEKDAY($A147)=1</formula>
    </cfRule>
    <cfRule type="expression" dxfId="75746" priority="4321" stopIfTrue="1">
      <formula>WEEKDAY($A147)=2</formula>
    </cfRule>
    <cfRule type="expression" dxfId="75745" priority="4322" stopIfTrue="1">
      <formula>WEEKDAY($A147)=3</formula>
    </cfRule>
    <cfRule type="expression" dxfId="75744" priority="4323" stopIfTrue="1">
      <formula>WEEKDAY($A147)=4</formula>
    </cfRule>
    <cfRule type="expression" dxfId="75743" priority="4324" stopIfTrue="1">
      <formula>WEEKDAY($A147)=5</formula>
    </cfRule>
    <cfRule type="expression" dxfId="75742" priority="4325" stopIfTrue="1">
      <formula>WEEKDAY($A147)=6</formula>
    </cfRule>
    <cfRule type="expression" dxfId="75741" priority="4326" stopIfTrue="1">
      <formula>WEEKDAY($A147)=7</formula>
    </cfRule>
  </conditionalFormatting>
  <conditionalFormatting sqref="I147">
    <cfRule type="expression" dxfId="75740" priority="4313" stopIfTrue="1">
      <formula>WEEKDAY($A147)=1</formula>
    </cfRule>
    <cfRule type="expression" dxfId="75739" priority="4314" stopIfTrue="1">
      <formula>WEEKDAY($A147)=2</formula>
    </cfRule>
    <cfRule type="expression" dxfId="75738" priority="4315" stopIfTrue="1">
      <formula>WEEKDAY($A147)=3</formula>
    </cfRule>
    <cfRule type="expression" dxfId="75737" priority="4316" stopIfTrue="1">
      <formula>WEEKDAY($A147)=4</formula>
    </cfRule>
    <cfRule type="expression" dxfId="75736" priority="4317" stopIfTrue="1">
      <formula>WEEKDAY($A147)=5</formula>
    </cfRule>
    <cfRule type="expression" dxfId="75735" priority="4318" stopIfTrue="1">
      <formula>WEEKDAY($A147)=6</formula>
    </cfRule>
    <cfRule type="expression" dxfId="75734" priority="4319" stopIfTrue="1">
      <formula>WEEKDAY($A147)=7</formula>
    </cfRule>
  </conditionalFormatting>
  <conditionalFormatting sqref="A126:A131 A139:A142 I126:I142">
    <cfRule type="expression" dxfId="75733" priority="4306" stopIfTrue="1">
      <formula>WEEKDAY($A126)=1</formula>
    </cfRule>
    <cfRule type="expression" dxfId="75732" priority="4307" stopIfTrue="1">
      <formula>WEEKDAY($A126)=2</formula>
    </cfRule>
    <cfRule type="expression" dxfId="75731" priority="4308" stopIfTrue="1">
      <formula>WEEKDAY($A126)=3</formula>
    </cfRule>
    <cfRule type="expression" dxfId="75730" priority="4309" stopIfTrue="1">
      <formula>WEEKDAY($A126)=4</formula>
    </cfRule>
    <cfRule type="expression" dxfId="75729" priority="4310" stopIfTrue="1">
      <formula>WEEKDAY($A126)=5</formula>
    </cfRule>
    <cfRule type="expression" dxfId="75728" priority="4311" stopIfTrue="1">
      <formula>WEEKDAY($A126)=6</formula>
    </cfRule>
    <cfRule type="expression" dxfId="75727" priority="4312" stopIfTrue="1">
      <formula>WEEKDAY($A126)=7</formula>
    </cfRule>
  </conditionalFormatting>
  <conditionalFormatting sqref="A126:A131">
    <cfRule type="expression" dxfId="75726" priority="4299" stopIfTrue="1">
      <formula>WEEKDAY($A126)=1</formula>
    </cfRule>
    <cfRule type="expression" dxfId="75725" priority="4300" stopIfTrue="1">
      <formula>WEEKDAY($A126)=2</formula>
    </cfRule>
    <cfRule type="expression" dxfId="75724" priority="4301" stopIfTrue="1">
      <formula>WEEKDAY($A126)=3</formula>
    </cfRule>
    <cfRule type="expression" dxfId="75723" priority="4302" stopIfTrue="1">
      <formula>WEEKDAY($A126)=4</formula>
    </cfRule>
    <cfRule type="expression" dxfId="75722" priority="4303" stopIfTrue="1">
      <formula>WEEKDAY($A126)=5</formula>
    </cfRule>
    <cfRule type="expression" dxfId="75721" priority="4304" stopIfTrue="1">
      <formula>WEEKDAY($A126)=6</formula>
    </cfRule>
    <cfRule type="expression" dxfId="75720" priority="4305" stopIfTrue="1">
      <formula>WEEKDAY($A126)=7</formula>
    </cfRule>
  </conditionalFormatting>
  <conditionalFormatting sqref="A126:A131">
    <cfRule type="expression" dxfId="75719" priority="4292" stopIfTrue="1">
      <formula>WEEKDAY($A126)=1</formula>
    </cfRule>
    <cfRule type="expression" dxfId="75718" priority="4293" stopIfTrue="1">
      <formula>WEEKDAY($A126)=2</formula>
    </cfRule>
    <cfRule type="expression" dxfId="75717" priority="4294" stopIfTrue="1">
      <formula>WEEKDAY($A126)=3</formula>
    </cfRule>
    <cfRule type="expression" dxfId="75716" priority="4295" stopIfTrue="1">
      <formula>WEEKDAY($A126)=4</formula>
    </cfRule>
    <cfRule type="expression" dxfId="75715" priority="4296" stopIfTrue="1">
      <formula>WEEKDAY($A126)=5</formula>
    </cfRule>
    <cfRule type="expression" dxfId="75714" priority="4297" stopIfTrue="1">
      <formula>WEEKDAY($A126)=6</formula>
    </cfRule>
    <cfRule type="expression" dxfId="75713" priority="4298" stopIfTrue="1">
      <formula>WEEKDAY($A126)=7</formula>
    </cfRule>
  </conditionalFormatting>
  <conditionalFormatting sqref="A126:A131">
    <cfRule type="expression" dxfId="75712" priority="4285" stopIfTrue="1">
      <formula>WEEKDAY($A126)=1</formula>
    </cfRule>
    <cfRule type="expression" dxfId="75711" priority="4286" stopIfTrue="1">
      <formula>WEEKDAY($A126)=2</formula>
    </cfRule>
    <cfRule type="expression" dxfId="75710" priority="4287" stopIfTrue="1">
      <formula>WEEKDAY($A126)=3</formula>
    </cfRule>
    <cfRule type="expression" dxfId="75709" priority="4288" stopIfTrue="1">
      <formula>WEEKDAY($A126)=4</formula>
    </cfRule>
    <cfRule type="expression" dxfId="75708" priority="4289" stopIfTrue="1">
      <formula>WEEKDAY($A126)=5</formula>
    </cfRule>
    <cfRule type="expression" dxfId="75707" priority="4290" stopIfTrue="1">
      <formula>WEEKDAY($A126)=6</formula>
    </cfRule>
    <cfRule type="expression" dxfId="75706" priority="4291" stopIfTrue="1">
      <formula>WEEKDAY($A126)=7</formula>
    </cfRule>
  </conditionalFormatting>
  <conditionalFormatting sqref="A126:A131">
    <cfRule type="expression" dxfId="75705" priority="4278" stopIfTrue="1">
      <formula>WEEKDAY($A126)=1</formula>
    </cfRule>
    <cfRule type="expression" dxfId="75704" priority="4279" stopIfTrue="1">
      <formula>WEEKDAY($A126)=2</formula>
    </cfRule>
    <cfRule type="expression" dxfId="75703" priority="4280" stopIfTrue="1">
      <formula>WEEKDAY($A126)=3</formula>
    </cfRule>
    <cfRule type="expression" dxfId="75702" priority="4281" stopIfTrue="1">
      <formula>WEEKDAY($A126)=4</formula>
    </cfRule>
    <cfRule type="expression" dxfId="75701" priority="4282" stopIfTrue="1">
      <formula>WEEKDAY($A126)=5</formula>
    </cfRule>
    <cfRule type="expression" dxfId="75700" priority="4283" stopIfTrue="1">
      <formula>WEEKDAY($A126)=6</formula>
    </cfRule>
    <cfRule type="expression" dxfId="75699" priority="4284" stopIfTrue="1">
      <formula>WEEKDAY($A126)=7</formula>
    </cfRule>
  </conditionalFormatting>
  <conditionalFormatting sqref="A126:A131">
    <cfRule type="expression" dxfId="75698" priority="4271" stopIfTrue="1">
      <formula>WEEKDAY($A126)=1</formula>
    </cfRule>
    <cfRule type="expression" dxfId="75697" priority="4272" stopIfTrue="1">
      <formula>WEEKDAY($A126)=2</formula>
    </cfRule>
    <cfRule type="expression" dxfId="75696" priority="4273" stopIfTrue="1">
      <formula>WEEKDAY($A126)=3</formula>
    </cfRule>
    <cfRule type="expression" dxfId="75695" priority="4274" stopIfTrue="1">
      <formula>WEEKDAY($A126)=4</formula>
    </cfRule>
    <cfRule type="expression" dxfId="75694" priority="4275" stopIfTrue="1">
      <formula>WEEKDAY($A126)=5</formula>
    </cfRule>
    <cfRule type="expression" dxfId="75693" priority="4276" stopIfTrue="1">
      <formula>WEEKDAY($A126)=6</formula>
    </cfRule>
    <cfRule type="expression" dxfId="75692" priority="4277" stopIfTrue="1">
      <formula>WEEKDAY($A126)=7</formula>
    </cfRule>
  </conditionalFormatting>
  <conditionalFormatting sqref="A126:A131">
    <cfRule type="expression" dxfId="75691" priority="4264" stopIfTrue="1">
      <formula>WEEKDAY($A126)=1</formula>
    </cfRule>
    <cfRule type="expression" dxfId="75690" priority="4265" stopIfTrue="1">
      <formula>WEEKDAY($A126)=2</formula>
    </cfRule>
    <cfRule type="expression" dxfId="75689" priority="4266" stopIfTrue="1">
      <formula>WEEKDAY($A126)=3</formula>
    </cfRule>
    <cfRule type="expression" dxfId="75688" priority="4267" stopIfTrue="1">
      <formula>WEEKDAY($A126)=4</formula>
    </cfRule>
    <cfRule type="expression" dxfId="75687" priority="4268" stopIfTrue="1">
      <formula>WEEKDAY($A126)=5</formula>
    </cfRule>
    <cfRule type="expression" dxfId="75686" priority="4269" stopIfTrue="1">
      <formula>WEEKDAY($A126)=6</formula>
    </cfRule>
    <cfRule type="expression" dxfId="75685" priority="4270" stopIfTrue="1">
      <formula>WEEKDAY($A126)=7</formula>
    </cfRule>
  </conditionalFormatting>
  <conditionalFormatting sqref="A126:A131">
    <cfRule type="expression" dxfId="75684" priority="4257" stopIfTrue="1">
      <formula>WEEKDAY($A126)=1</formula>
    </cfRule>
    <cfRule type="expression" dxfId="75683" priority="4258" stopIfTrue="1">
      <formula>WEEKDAY($A126)=2</formula>
    </cfRule>
    <cfRule type="expression" dxfId="75682" priority="4259" stopIfTrue="1">
      <formula>WEEKDAY($A126)=3</formula>
    </cfRule>
    <cfRule type="expression" dxfId="75681" priority="4260" stopIfTrue="1">
      <formula>WEEKDAY($A126)=4</formula>
    </cfRule>
    <cfRule type="expression" dxfId="75680" priority="4261" stopIfTrue="1">
      <formula>WEEKDAY($A126)=5</formula>
    </cfRule>
    <cfRule type="expression" dxfId="75679" priority="4262" stopIfTrue="1">
      <formula>WEEKDAY($A126)=6</formula>
    </cfRule>
    <cfRule type="expression" dxfId="75678" priority="4263" stopIfTrue="1">
      <formula>WEEKDAY($A126)=7</formula>
    </cfRule>
  </conditionalFormatting>
  <conditionalFormatting sqref="A126:A131">
    <cfRule type="expression" dxfId="75677" priority="4250" stopIfTrue="1">
      <formula>WEEKDAY($A126)=1</formula>
    </cfRule>
    <cfRule type="expression" dxfId="75676" priority="4251" stopIfTrue="1">
      <formula>WEEKDAY($A126)=2</formula>
    </cfRule>
    <cfRule type="expression" dxfId="75675" priority="4252" stopIfTrue="1">
      <formula>WEEKDAY($A126)=3</formula>
    </cfRule>
    <cfRule type="expression" dxfId="75674" priority="4253" stopIfTrue="1">
      <formula>WEEKDAY($A126)=4</formula>
    </cfRule>
    <cfRule type="expression" dxfId="75673" priority="4254" stopIfTrue="1">
      <formula>WEEKDAY($A126)=5</formula>
    </cfRule>
    <cfRule type="expression" dxfId="75672" priority="4255" stopIfTrue="1">
      <formula>WEEKDAY($A126)=6</formula>
    </cfRule>
    <cfRule type="expression" dxfId="75671" priority="4256" stopIfTrue="1">
      <formula>WEEKDAY($A126)=7</formula>
    </cfRule>
  </conditionalFormatting>
  <conditionalFormatting sqref="A126:A131">
    <cfRule type="expression" dxfId="75670" priority="4243" stopIfTrue="1">
      <formula>WEEKDAY($A126)=1</formula>
    </cfRule>
    <cfRule type="expression" dxfId="75669" priority="4244" stopIfTrue="1">
      <formula>WEEKDAY($A126)=2</formula>
    </cfRule>
    <cfRule type="expression" dxfId="75668" priority="4245" stopIfTrue="1">
      <formula>WEEKDAY($A126)=3</formula>
    </cfRule>
    <cfRule type="expression" dxfId="75667" priority="4246" stopIfTrue="1">
      <formula>WEEKDAY($A126)=4</formula>
    </cfRule>
    <cfRule type="expression" dxfId="75666" priority="4247" stopIfTrue="1">
      <formula>WEEKDAY($A126)=5</formula>
    </cfRule>
    <cfRule type="expression" dxfId="75665" priority="4248" stopIfTrue="1">
      <formula>WEEKDAY($A126)=6</formula>
    </cfRule>
    <cfRule type="expression" dxfId="75664" priority="4249" stopIfTrue="1">
      <formula>WEEKDAY($A126)=7</formula>
    </cfRule>
  </conditionalFormatting>
  <conditionalFormatting sqref="A126:A131">
    <cfRule type="expression" dxfId="75663" priority="4236" stopIfTrue="1">
      <formula>WEEKDAY($A126)=1</formula>
    </cfRule>
    <cfRule type="expression" dxfId="75662" priority="4237" stopIfTrue="1">
      <formula>WEEKDAY($A126)=2</formula>
    </cfRule>
    <cfRule type="expression" dxfId="75661" priority="4238" stopIfTrue="1">
      <formula>WEEKDAY($A126)=3</formula>
    </cfRule>
    <cfRule type="expression" dxfId="75660" priority="4239" stopIfTrue="1">
      <formula>WEEKDAY($A126)=4</formula>
    </cfRule>
    <cfRule type="expression" dxfId="75659" priority="4240" stopIfTrue="1">
      <formula>WEEKDAY($A126)=5</formula>
    </cfRule>
    <cfRule type="expression" dxfId="75658" priority="4241" stopIfTrue="1">
      <formula>WEEKDAY($A126)=6</formula>
    </cfRule>
    <cfRule type="expression" dxfId="75657" priority="4242" stopIfTrue="1">
      <formula>WEEKDAY($A126)=7</formula>
    </cfRule>
  </conditionalFormatting>
  <conditionalFormatting sqref="A126:A131">
    <cfRule type="expression" dxfId="75656" priority="4229" stopIfTrue="1">
      <formula>WEEKDAY($A126)=1</formula>
    </cfRule>
    <cfRule type="expression" dxfId="75655" priority="4230" stopIfTrue="1">
      <formula>WEEKDAY($A126)=2</formula>
    </cfRule>
    <cfRule type="expression" dxfId="75654" priority="4231" stopIfTrue="1">
      <formula>WEEKDAY($A126)=3</formula>
    </cfRule>
    <cfRule type="expression" dxfId="75653" priority="4232" stopIfTrue="1">
      <formula>WEEKDAY($A126)=4</formula>
    </cfRule>
    <cfRule type="expression" dxfId="75652" priority="4233" stopIfTrue="1">
      <formula>WEEKDAY($A126)=5</formula>
    </cfRule>
    <cfRule type="expression" dxfId="75651" priority="4234" stopIfTrue="1">
      <formula>WEEKDAY($A126)=6</formula>
    </cfRule>
    <cfRule type="expression" dxfId="75650" priority="4235" stopIfTrue="1">
      <formula>WEEKDAY($A126)=7</formula>
    </cfRule>
  </conditionalFormatting>
  <conditionalFormatting sqref="A126:A131">
    <cfRule type="expression" dxfId="75649" priority="4222" stopIfTrue="1">
      <formula>WEEKDAY($A126)=1</formula>
    </cfRule>
    <cfRule type="expression" dxfId="75648" priority="4223" stopIfTrue="1">
      <formula>WEEKDAY($A126)=2</formula>
    </cfRule>
    <cfRule type="expression" dxfId="75647" priority="4224" stopIfTrue="1">
      <formula>WEEKDAY($A126)=3</formula>
    </cfRule>
    <cfRule type="expression" dxfId="75646" priority="4225" stopIfTrue="1">
      <formula>WEEKDAY($A126)=4</formula>
    </cfRule>
    <cfRule type="expression" dxfId="75645" priority="4226" stopIfTrue="1">
      <formula>WEEKDAY($A126)=5</formula>
    </cfRule>
    <cfRule type="expression" dxfId="75644" priority="4227" stopIfTrue="1">
      <formula>WEEKDAY($A126)=6</formula>
    </cfRule>
    <cfRule type="expression" dxfId="75643" priority="4228" stopIfTrue="1">
      <formula>WEEKDAY($A126)=7</formula>
    </cfRule>
  </conditionalFormatting>
  <conditionalFormatting sqref="A126:A131">
    <cfRule type="expression" dxfId="75642" priority="4215" stopIfTrue="1">
      <formula>WEEKDAY($A126)=1</formula>
    </cfRule>
    <cfRule type="expression" dxfId="75641" priority="4216" stopIfTrue="1">
      <formula>WEEKDAY($A126)=2</formula>
    </cfRule>
    <cfRule type="expression" dxfId="75640" priority="4217" stopIfTrue="1">
      <formula>WEEKDAY($A126)=3</formula>
    </cfRule>
    <cfRule type="expression" dxfId="75639" priority="4218" stopIfTrue="1">
      <formula>WEEKDAY($A126)=4</formula>
    </cfRule>
    <cfRule type="expression" dxfId="75638" priority="4219" stopIfTrue="1">
      <formula>WEEKDAY($A126)=5</formula>
    </cfRule>
    <cfRule type="expression" dxfId="75637" priority="4220" stopIfTrue="1">
      <formula>WEEKDAY($A126)=6</formula>
    </cfRule>
    <cfRule type="expression" dxfId="75636" priority="4221" stopIfTrue="1">
      <formula>WEEKDAY($A126)=7</formula>
    </cfRule>
  </conditionalFormatting>
  <conditionalFormatting sqref="A126:A131">
    <cfRule type="expression" dxfId="75635" priority="4208" stopIfTrue="1">
      <formula>WEEKDAY($A126)=1</formula>
    </cfRule>
    <cfRule type="expression" dxfId="75634" priority="4209" stopIfTrue="1">
      <formula>WEEKDAY($A126)=2</formula>
    </cfRule>
    <cfRule type="expression" dxfId="75633" priority="4210" stopIfTrue="1">
      <formula>WEEKDAY($A126)=3</formula>
    </cfRule>
    <cfRule type="expression" dxfId="75632" priority="4211" stopIfTrue="1">
      <formula>WEEKDAY($A126)=4</formula>
    </cfRule>
    <cfRule type="expression" dxfId="75631" priority="4212" stopIfTrue="1">
      <formula>WEEKDAY($A126)=5</formula>
    </cfRule>
    <cfRule type="expression" dxfId="75630" priority="4213" stopIfTrue="1">
      <formula>WEEKDAY($A126)=6</formula>
    </cfRule>
    <cfRule type="expression" dxfId="75629" priority="4214" stopIfTrue="1">
      <formula>WEEKDAY($A126)=7</formula>
    </cfRule>
  </conditionalFormatting>
  <conditionalFormatting sqref="A126:A131">
    <cfRule type="expression" dxfId="75628" priority="4201" stopIfTrue="1">
      <formula>WEEKDAY($A126)=1</formula>
    </cfRule>
    <cfRule type="expression" dxfId="75627" priority="4202" stopIfTrue="1">
      <formula>WEEKDAY($A126)=2</formula>
    </cfRule>
    <cfRule type="expression" dxfId="75626" priority="4203" stopIfTrue="1">
      <formula>WEEKDAY($A126)=3</formula>
    </cfRule>
    <cfRule type="expression" dxfId="75625" priority="4204" stopIfTrue="1">
      <formula>WEEKDAY($A126)=4</formula>
    </cfRule>
    <cfRule type="expression" dxfId="75624" priority="4205" stopIfTrue="1">
      <formula>WEEKDAY($A126)=5</formula>
    </cfRule>
    <cfRule type="expression" dxfId="75623" priority="4206" stopIfTrue="1">
      <formula>WEEKDAY($A126)=6</formula>
    </cfRule>
    <cfRule type="expression" dxfId="75622" priority="4207" stopIfTrue="1">
      <formula>WEEKDAY($A126)=7</formula>
    </cfRule>
  </conditionalFormatting>
  <conditionalFormatting sqref="A126:A131">
    <cfRule type="expression" dxfId="75621" priority="4194" stopIfTrue="1">
      <formula>WEEKDAY($A126)=1</formula>
    </cfRule>
    <cfRule type="expression" dxfId="75620" priority="4195" stopIfTrue="1">
      <formula>WEEKDAY($A126)=2</formula>
    </cfRule>
    <cfRule type="expression" dxfId="75619" priority="4196" stopIfTrue="1">
      <formula>WEEKDAY($A126)=3</formula>
    </cfRule>
    <cfRule type="expression" dxfId="75618" priority="4197" stopIfTrue="1">
      <formula>WEEKDAY($A126)=4</formula>
    </cfRule>
    <cfRule type="expression" dxfId="75617" priority="4198" stopIfTrue="1">
      <formula>WEEKDAY($A126)=5</formula>
    </cfRule>
    <cfRule type="expression" dxfId="75616" priority="4199" stopIfTrue="1">
      <formula>WEEKDAY($A126)=6</formula>
    </cfRule>
    <cfRule type="expression" dxfId="75615" priority="4200" stopIfTrue="1">
      <formula>WEEKDAY($A126)=7</formula>
    </cfRule>
  </conditionalFormatting>
  <conditionalFormatting sqref="A126:A131">
    <cfRule type="expression" dxfId="75614" priority="4187" stopIfTrue="1">
      <formula>WEEKDAY($A126)=1</formula>
    </cfRule>
    <cfRule type="expression" dxfId="75613" priority="4188" stopIfTrue="1">
      <formula>WEEKDAY($A126)=2</formula>
    </cfRule>
    <cfRule type="expression" dxfId="75612" priority="4189" stopIfTrue="1">
      <formula>WEEKDAY($A126)=3</formula>
    </cfRule>
    <cfRule type="expression" dxfId="75611" priority="4190" stopIfTrue="1">
      <formula>WEEKDAY($A126)=4</formula>
    </cfRule>
    <cfRule type="expression" dxfId="75610" priority="4191" stopIfTrue="1">
      <formula>WEEKDAY($A126)=5</formula>
    </cfRule>
    <cfRule type="expression" dxfId="75609" priority="4192" stopIfTrue="1">
      <formula>WEEKDAY($A126)=6</formula>
    </cfRule>
    <cfRule type="expression" dxfId="75608" priority="4193" stopIfTrue="1">
      <formula>WEEKDAY($A126)=7</formula>
    </cfRule>
  </conditionalFormatting>
  <conditionalFormatting sqref="A126:A131">
    <cfRule type="expression" dxfId="75607" priority="4180" stopIfTrue="1">
      <formula>WEEKDAY($A126)=1</formula>
    </cfRule>
    <cfRule type="expression" dxfId="75606" priority="4181" stopIfTrue="1">
      <formula>WEEKDAY($A126)=2</formula>
    </cfRule>
    <cfRule type="expression" dxfId="75605" priority="4182" stopIfTrue="1">
      <formula>WEEKDAY($A126)=3</formula>
    </cfRule>
    <cfRule type="expression" dxfId="75604" priority="4183" stopIfTrue="1">
      <formula>WEEKDAY($A126)=4</formula>
    </cfRule>
    <cfRule type="expression" dxfId="75603" priority="4184" stopIfTrue="1">
      <formula>WEEKDAY($A126)=5</formula>
    </cfRule>
    <cfRule type="expression" dxfId="75602" priority="4185" stopIfTrue="1">
      <formula>WEEKDAY($A126)=6</formula>
    </cfRule>
    <cfRule type="expression" dxfId="75601" priority="4186" stopIfTrue="1">
      <formula>WEEKDAY($A126)=7</formula>
    </cfRule>
  </conditionalFormatting>
  <conditionalFormatting sqref="A126:A131">
    <cfRule type="expression" dxfId="75600" priority="4173" stopIfTrue="1">
      <formula>WEEKDAY($A126)=1</formula>
    </cfRule>
    <cfRule type="expression" dxfId="75599" priority="4174" stopIfTrue="1">
      <formula>WEEKDAY($A126)=2</formula>
    </cfRule>
    <cfRule type="expression" dxfId="75598" priority="4175" stopIfTrue="1">
      <formula>WEEKDAY($A126)=3</formula>
    </cfRule>
    <cfRule type="expression" dxfId="75597" priority="4176" stopIfTrue="1">
      <formula>WEEKDAY($A126)=4</formula>
    </cfRule>
    <cfRule type="expression" dxfId="75596" priority="4177" stopIfTrue="1">
      <formula>WEEKDAY($A126)=5</formula>
    </cfRule>
    <cfRule type="expression" dxfId="75595" priority="4178" stopIfTrue="1">
      <formula>WEEKDAY($A126)=6</formula>
    </cfRule>
    <cfRule type="expression" dxfId="75594" priority="4179" stopIfTrue="1">
      <formula>WEEKDAY($A126)=7</formula>
    </cfRule>
  </conditionalFormatting>
  <conditionalFormatting sqref="A126:A131">
    <cfRule type="expression" dxfId="75593" priority="4166" stopIfTrue="1">
      <formula>WEEKDAY($A126)=1</formula>
    </cfRule>
    <cfRule type="expression" dxfId="75592" priority="4167" stopIfTrue="1">
      <formula>WEEKDAY($A126)=2</formula>
    </cfRule>
    <cfRule type="expression" dxfId="75591" priority="4168" stopIfTrue="1">
      <formula>WEEKDAY($A126)=3</formula>
    </cfRule>
    <cfRule type="expression" dxfId="75590" priority="4169" stopIfTrue="1">
      <formula>WEEKDAY($A126)=4</formula>
    </cfRule>
    <cfRule type="expression" dxfId="75589" priority="4170" stopIfTrue="1">
      <formula>WEEKDAY($A126)=5</formula>
    </cfRule>
    <cfRule type="expression" dxfId="75588" priority="4171" stopIfTrue="1">
      <formula>WEEKDAY($A126)=6</formula>
    </cfRule>
    <cfRule type="expression" dxfId="75587" priority="4172" stopIfTrue="1">
      <formula>WEEKDAY($A126)=7</formula>
    </cfRule>
  </conditionalFormatting>
  <conditionalFormatting sqref="A126:A131">
    <cfRule type="expression" dxfId="75586" priority="4159" stopIfTrue="1">
      <formula>WEEKDAY($A126)=1</formula>
    </cfRule>
    <cfRule type="expression" dxfId="75585" priority="4160" stopIfTrue="1">
      <formula>WEEKDAY($A126)=2</formula>
    </cfRule>
    <cfRule type="expression" dxfId="75584" priority="4161" stopIfTrue="1">
      <formula>WEEKDAY($A126)=3</formula>
    </cfRule>
    <cfRule type="expression" dxfId="75583" priority="4162" stopIfTrue="1">
      <formula>WEEKDAY($A126)=4</formula>
    </cfRule>
    <cfRule type="expression" dxfId="75582" priority="4163" stopIfTrue="1">
      <formula>WEEKDAY($A126)=5</formula>
    </cfRule>
    <cfRule type="expression" dxfId="75581" priority="4164" stopIfTrue="1">
      <formula>WEEKDAY($A126)=6</formula>
    </cfRule>
    <cfRule type="expression" dxfId="75580" priority="4165" stopIfTrue="1">
      <formula>WEEKDAY($A126)=7</formula>
    </cfRule>
  </conditionalFormatting>
  <conditionalFormatting sqref="A126:A131">
    <cfRule type="expression" dxfId="75579" priority="4152" stopIfTrue="1">
      <formula>WEEKDAY($A126)=1</formula>
    </cfRule>
    <cfRule type="expression" dxfId="75578" priority="4153" stopIfTrue="1">
      <formula>WEEKDAY($A126)=2</formula>
    </cfRule>
    <cfRule type="expression" dxfId="75577" priority="4154" stopIfTrue="1">
      <formula>WEEKDAY($A126)=3</formula>
    </cfRule>
    <cfRule type="expression" dxfId="75576" priority="4155" stopIfTrue="1">
      <formula>WEEKDAY($A126)=4</formula>
    </cfRule>
    <cfRule type="expression" dxfId="75575" priority="4156" stopIfTrue="1">
      <formula>WEEKDAY($A126)=5</formula>
    </cfRule>
    <cfRule type="expression" dxfId="75574" priority="4157" stopIfTrue="1">
      <formula>WEEKDAY($A126)=6</formula>
    </cfRule>
    <cfRule type="expression" dxfId="75573" priority="4158" stopIfTrue="1">
      <formula>WEEKDAY($A126)=7</formula>
    </cfRule>
  </conditionalFormatting>
  <conditionalFormatting sqref="A126:A131">
    <cfRule type="expression" dxfId="75572" priority="4145" stopIfTrue="1">
      <formula>WEEKDAY($A126)=1</formula>
    </cfRule>
    <cfRule type="expression" dxfId="75571" priority="4146" stopIfTrue="1">
      <formula>WEEKDAY($A126)=2</formula>
    </cfRule>
    <cfRule type="expression" dxfId="75570" priority="4147" stopIfTrue="1">
      <formula>WEEKDAY($A126)=3</formula>
    </cfRule>
    <cfRule type="expression" dxfId="75569" priority="4148" stopIfTrue="1">
      <formula>WEEKDAY($A126)=4</formula>
    </cfRule>
    <cfRule type="expression" dxfId="75568" priority="4149" stopIfTrue="1">
      <formula>WEEKDAY($A126)=5</formula>
    </cfRule>
    <cfRule type="expression" dxfId="75567" priority="4150" stopIfTrue="1">
      <formula>WEEKDAY($A126)=6</formula>
    </cfRule>
    <cfRule type="expression" dxfId="75566" priority="4151" stopIfTrue="1">
      <formula>WEEKDAY($A126)=7</formula>
    </cfRule>
  </conditionalFormatting>
  <conditionalFormatting sqref="A126:A131">
    <cfRule type="expression" dxfId="75565" priority="4138" stopIfTrue="1">
      <formula>WEEKDAY($A126)=1</formula>
    </cfRule>
    <cfRule type="expression" dxfId="75564" priority="4139" stopIfTrue="1">
      <formula>WEEKDAY($A126)=2</formula>
    </cfRule>
    <cfRule type="expression" dxfId="75563" priority="4140" stopIfTrue="1">
      <formula>WEEKDAY($A126)=3</formula>
    </cfRule>
    <cfRule type="expression" dxfId="75562" priority="4141" stopIfTrue="1">
      <formula>WEEKDAY($A126)=4</formula>
    </cfRule>
    <cfRule type="expression" dxfId="75561" priority="4142" stopIfTrue="1">
      <formula>WEEKDAY($A126)=5</formula>
    </cfRule>
    <cfRule type="expression" dxfId="75560" priority="4143" stopIfTrue="1">
      <formula>WEEKDAY($A126)=6</formula>
    </cfRule>
    <cfRule type="expression" dxfId="75559" priority="4144" stopIfTrue="1">
      <formula>WEEKDAY($A126)=7</formula>
    </cfRule>
  </conditionalFormatting>
  <conditionalFormatting sqref="A126:A131">
    <cfRule type="expression" dxfId="75558" priority="4131" stopIfTrue="1">
      <formula>WEEKDAY($A126)=1</formula>
    </cfRule>
    <cfRule type="expression" dxfId="75557" priority="4132" stopIfTrue="1">
      <formula>WEEKDAY($A126)=2</formula>
    </cfRule>
    <cfRule type="expression" dxfId="75556" priority="4133" stopIfTrue="1">
      <formula>WEEKDAY($A126)=3</formula>
    </cfRule>
    <cfRule type="expression" dxfId="75555" priority="4134" stopIfTrue="1">
      <formula>WEEKDAY($A126)=4</formula>
    </cfRule>
    <cfRule type="expression" dxfId="75554" priority="4135" stopIfTrue="1">
      <formula>WEEKDAY($A126)=5</formula>
    </cfRule>
    <cfRule type="expression" dxfId="75553" priority="4136" stopIfTrue="1">
      <formula>WEEKDAY($A126)=6</formula>
    </cfRule>
    <cfRule type="expression" dxfId="75552" priority="4137" stopIfTrue="1">
      <formula>WEEKDAY($A126)=7</formula>
    </cfRule>
  </conditionalFormatting>
  <conditionalFormatting sqref="A126:A131">
    <cfRule type="expression" dxfId="75551" priority="4124" stopIfTrue="1">
      <formula>WEEKDAY($A126)=1</formula>
    </cfRule>
    <cfRule type="expression" dxfId="75550" priority="4125" stopIfTrue="1">
      <formula>WEEKDAY($A126)=2</formula>
    </cfRule>
    <cfRule type="expression" dxfId="75549" priority="4126" stopIfTrue="1">
      <formula>WEEKDAY($A126)=3</formula>
    </cfRule>
    <cfRule type="expression" dxfId="75548" priority="4127" stopIfTrue="1">
      <formula>WEEKDAY($A126)=4</formula>
    </cfRule>
    <cfRule type="expression" dxfId="75547" priority="4128" stopIfTrue="1">
      <formula>WEEKDAY($A126)=5</formula>
    </cfRule>
    <cfRule type="expression" dxfId="75546" priority="4129" stopIfTrue="1">
      <formula>WEEKDAY($A126)=6</formula>
    </cfRule>
    <cfRule type="expression" dxfId="75545" priority="4130" stopIfTrue="1">
      <formula>WEEKDAY($A126)=7</formula>
    </cfRule>
  </conditionalFormatting>
  <conditionalFormatting sqref="A126:A131">
    <cfRule type="expression" dxfId="75544" priority="4117" stopIfTrue="1">
      <formula>WEEKDAY($A126)=1</formula>
    </cfRule>
    <cfRule type="expression" dxfId="75543" priority="4118" stopIfTrue="1">
      <formula>WEEKDAY($A126)=2</formula>
    </cfRule>
    <cfRule type="expression" dxfId="75542" priority="4119" stopIfTrue="1">
      <formula>WEEKDAY($A126)=3</formula>
    </cfRule>
    <cfRule type="expression" dxfId="75541" priority="4120" stopIfTrue="1">
      <formula>WEEKDAY($A126)=4</formula>
    </cfRule>
    <cfRule type="expression" dxfId="75540" priority="4121" stopIfTrue="1">
      <formula>WEEKDAY($A126)=5</formula>
    </cfRule>
    <cfRule type="expression" dxfId="75539" priority="4122" stopIfTrue="1">
      <formula>WEEKDAY($A126)=6</formula>
    </cfRule>
    <cfRule type="expression" dxfId="75538" priority="4123" stopIfTrue="1">
      <formula>WEEKDAY($A126)=7</formula>
    </cfRule>
  </conditionalFormatting>
  <conditionalFormatting sqref="A126:A131">
    <cfRule type="expression" dxfId="75537" priority="4110" stopIfTrue="1">
      <formula>WEEKDAY($A126)=1</formula>
    </cfRule>
    <cfRule type="expression" dxfId="75536" priority="4111" stopIfTrue="1">
      <formula>WEEKDAY($A126)=2</formula>
    </cfRule>
    <cfRule type="expression" dxfId="75535" priority="4112" stopIfTrue="1">
      <formula>WEEKDAY($A126)=3</formula>
    </cfRule>
    <cfRule type="expression" dxfId="75534" priority="4113" stopIfTrue="1">
      <formula>WEEKDAY($A126)=4</formula>
    </cfRule>
    <cfRule type="expression" dxfId="75533" priority="4114" stopIfTrue="1">
      <formula>WEEKDAY($A126)=5</formula>
    </cfRule>
    <cfRule type="expression" dxfId="75532" priority="4115" stopIfTrue="1">
      <formula>WEEKDAY($A126)=6</formula>
    </cfRule>
    <cfRule type="expression" dxfId="75531" priority="4116" stopIfTrue="1">
      <formula>WEEKDAY($A126)=7</formula>
    </cfRule>
  </conditionalFormatting>
  <conditionalFormatting sqref="A126:A131">
    <cfRule type="expression" dxfId="75530" priority="4103" stopIfTrue="1">
      <formula>WEEKDAY($A126)=1</formula>
    </cfRule>
    <cfRule type="expression" dxfId="75529" priority="4104" stopIfTrue="1">
      <formula>WEEKDAY($A126)=2</formula>
    </cfRule>
    <cfRule type="expression" dxfId="75528" priority="4105" stopIfTrue="1">
      <formula>WEEKDAY($A126)=3</formula>
    </cfRule>
    <cfRule type="expression" dxfId="75527" priority="4106" stopIfTrue="1">
      <formula>WEEKDAY($A126)=4</formula>
    </cfRule>
    <cfRule type="expression" dxfId="75526" priority="4107" stopIfTrue="1">
      <formula>WEEKDAY($A126)=5</formula>
    </cfRule>
    <cfRule type="expression" dxfId="75525" priority="4108" stopIfTrue="1">
      <formula>WEEKDAY($A126)=6</formula>
    </cfRule>
    <cfRule type="expression" dxfId="75524" priority="4109" stopIfTrue="1">
      <formula>WEEKDAY($A126)=7</formula>
    </cfRule>
  </conditionalFormatting>
  <conditionalFormatting sqref="A126:A131">
    <cfRule type="expression" dxfId="75523" priority="4096" stopIfTrue="1">
      <formula>WEEKDAY($A126)=1</formula>
    </cfRule>
    <cfRule type="expression" dxfId="75522" priority="4097" stopIfTrue="1">
      <formula>WEEKDAY($A126)=2</formula>
    </cfRule>
    <cfRule type="expression" dxfId="75521" priority="4098" stopIfTrue="1">
      <formula>WEEKDAY($A126)=3</formula>
    </cfRule>
    <cfRule type="expression" dxfId="75520" priority="4099" stopIfTrue="1">
      <formula>WEEKDAY($A126)=4</formula>
    </cfRule>
    <cfRule type="expression" dxfId="75519" priority="4100" stopIfTrue="1">
      <formula>WEEKDAY($A126)=5</formula>
    </cfRule>
    <cfRule type="expression" dxfId="75518" priority="4101" stopIfTrue="1">
      <formula>WEEKDAY($A126)=6</formula>
    </cfRule>
    <cfRule type="expression" dxfId="75517" priority="4102" stopIfTrue="1">
      <formula>WEEKDAY($A126)=7</formula>
    </cfRule>
  </conditionalFormatting>
  <conditionalFormatting sqref="A126:A131">
    <cfRule type="expression" dxfId="75516" priority="4089" stopIfTrue="1">
      <formula>WEEKDAY($A126)=1</formula>
    </cfRule>
    <cfRule type="expression" dxfId="75515" priority="4090" stopIfTrue="1">
      <formula>WEEKDAY($A126)=2</formula>
    </cfRule>
    <cfRule type="expression" dxfId="75514" priority="4091" stopIfTrue="1">
      <formula>WEEKDAY($A126)=3</formula>
    </cfRule>
    <cfRule type="expression" dxfId="75513" priority="4092" stopIfTrue="1">
      <formula>WEEKDAY($A126)=4</formula>
    </cfRule>
    <cfRule type="expression" dxfId="75512" priority="4093" stopIfTrue="1">
      <formula>WEEKDAY($A126)=5</formula>
    </cfRule>
    <cfRule type="expression" dxfId="75511" priority="4094" stopIfTrue="1">
      <formula>WEEKDAY($A126)=6</formula>
    </cfRule>
    <cfRule type="expression" dxfId="75510" priority="4095" stopIfTrue="1">
      <formula>WEEKDAY($A126)=7</formula>
    </cfRule>
  </conditionalFormatting>
  <conditionalFormatting sqref="I126:I142">
    <cfRule type="expression" dxfId="75509" priority="4082" stopIfTrue="1">
      <formula>WEEKDAY($A126)=1</formula>
    </cfRule>
    <cfRule type="expression" dxfId="75508" priority="4083" stopIfTrue="1">
      <formula>WEEKDAY($A126)=2</formula>
    </cfRule>
    <cfRule type="expression" dxfId="75507" priority="4084" stopIfTrue="1">
      <formula>WEEKDAY($A126)=3</formula>
    </cfRule>
    <cfRule type="expression" dxfId="75506" priority="4085" stopIfTrue="1">
      <formula>WEEKDAY($A126)=4</formula>
    </cfRule>
    <cfRule type="expression" dxfId="75505" priority="4086" stopIfTrue="1">
      <formula>WEEKDAY($A126)=5</formula>
    </cfRule>
    <cfRule type="expression" dxfId="75504" priority="4087" stopIfTrue="1">
      <formula>WEEKDAY($A126)=6</formula>
    </cfRule>
    <cfRule type="expression" dxfId="75503" priority="4088" stopIfTrue="1">
      <formula>WEEKDAY($A126)=7</formula>
    </cfRule>
  </conditionalFormatting>
  <conditionalFormatting sqref="I126:I142">
    <cfRule type="expression" dxfId="75502" priority="4075" stopIfTrue="1">
      <formula>WEEKDAY($A126)=1</formula>
    </cfRule>
    <cfRule type="expression" dxfId="75501" priority="4076" stopIfTrue="1">
      <formula>WEEKDAY($A126)=2</formula>
    </cfRule>
    <cfRule type="expression" dxfId="75500" priority="4077" stopIfTrue="1">
      <formula>WEEKDAY($A126)=3</formula>
    </cfRule>
    <cfRule type="expression" dxfId="75499" priority="4078" stopIfTrue="1">
      <formula>WEEKDAY($A126)=4</formula>
    </cfRule>
    <cfRule type="expression" dxfId="75498" priority="4079" stopIfTrue="1">
      <formula>WEEKDAY($A126)=5</formula>
    </cfRule>
    <cfRule type="expression" dxfId="75497" priority="4080" stopIfTrue="1">
      <formula>WEEKDAY($A126)=6</formula>
    </cfRule>
    <cfRule type="expression" dxfId="75496" priority="4081" stopIfTrue="1">
      <formula>WEEKDAY($A126)=7</formula>
    </cfRule>
  </conditionalFormatting>
  <conditionalFormatting sqref="I126:I142">
    <cfRule type="expression" dxfId="75495" priority="4068" stopIfTrue="1">
      <formula>WEEKDAY($A126)=1</formula>
    </cfRule>
    <cfRule type="expression" dxfId="75494" priority="4069" stopIfTrue="1">
      <formula>WEEKDAY($A126)=2</formula>
    </cfRule>
    <cfRule type="expression" dxfId="75493" priority="4070" stopIfTrue="1">
      <formula>WEEKDAY($A126)=3</formula>
    </cfRule>
    <cfRule type="expression" dxfId="75492" priority="4071" stopIfTrue="1">
      <formula>WEEKDAY($A126)=4</formula>
    </cfRule>
    <cfRule type="expression" dxfId="75491" priority="4072" stopIfTrue="1">
      <formula>WEEKDAY($A126)=5</formula>
    </cfRule>
    <cfRule type="expression" dxfId="75490" priority="4073" stopIfTrue="1">
      <formula>WEEKDAY($A126)=6</formula>
    </cfRule>
    <cfRule type="expression" dxfId="75489" priority="4074" stopIfTrue="1">
      <formula>WEEKDAY($A126)=7</formula>
    </cfRule>
  </conditionalFormatting>
  <conditionalFormatting sqref="I126:I142">
    <cfRule type="expression" dxfId="75488" priority="4061" stopIfTrue="1">
      <formula>WEEKDAY($A126)=1</formula>
    </cfRule>
    <cfRule type="expression" dxfId="75487" priority="4062" stopIfTrue="1">
      <formula>WEEKDAY($A126)=2</formula>
    </cfRule>
    <cfRule type="expression" dxfId="75486" priority="4063" stopIfTrue="1">
      <formula>WEEKDAY($A126)=3</formula>
    </cfRule>
    <cfRule type="expression" dxfId="75485" priority="4064" stopIfTrue="1">
      <formula>WEEKDAY($A126)=4</formula>
    </cfRule>
    <cfRule type="expression" dxfId="75484" priority="4065" stopIfTrue="1">
      <formula>WEEKDAY($A126)=5</formula>
    </cfRule>
    <cfRule type="expression" dxfId="75483" priority="4066" stopIfTrue="1">
      <formula>WEEKDAY($A126)=6</formula>
    </cfRule>
    <cfRule type="expression" dxfId="75482" priority="4067" stopIfTrue="1">
      <formula>WEEKDAY($A126)=7</formula>
    </cfRule>
  </conditionalFormatting>
  <conditionalFormatting sqref="I126:I142">
    <cfRule type="expression" dxfId="75481" priority="4054" stopIfTrue="1">
      <formula>WEEKDAY($A126)=1</formula>
    </cfRule>
    <cfRule type="expression" dxfId="75480" priority="4055" stopIfTrue="1">
      <formula>WEEKDAY($A126)=2</formula>
    </cfRule>
    <cfRule type="expression" dxfId="75479" priority="4056" stopIfTrue="1">
      <formula>WEEKDAY($A126)=3</formula>
    </cfRule>
    <cfRule type="expression" dxfId="75478" priority="4057" stopIfTrue="1">
      <formula>WEEKDAY($A126)=4</formula>
    </cfRule>
    <cfRule type="expression" dxfId="75477" priority="4058" stopIfTrue="1">
      <formula>WEEKDAY($A126)=5</formula>
    </cfRule>
    <cfRule type="expression" dxfId="75476" priority="4059" stopIfTrue="1">
      <formula>WEEKDAY($A126)=6</formula>
    </cfRule>
    <cfRule type="expression" dxfId="75475" priority="4060" stopIfTrue="1">
      <formula>WEEKDAY($A126)=7</formula>
    </cfRule>
  </conditionalFormatting>
  <conditionalFormatting sqref="I126:I142">
    <cfRule type="expression" dxfId="75474" priority="4047" stopIfTrue="1">
      <formula>WEEKDAY($A126)=1</formula>
    </cfRule>
    <cfRule type="expression" dxfId="75473" priority="4048" stopIfTrue="1">
      <formula>WEEKDAY($A126)=2</formula>
    </cfRule>
    <cfRule type="expression" dxfId="75472" priority="4049" stopIfTrue="1">
      <formula>WEEKDAY($A126)=3</formula>
    </cfRule>
    <cfRule type="expression" dxfId="75471" priority="4050" stopIfTrue="1">
      <formula>WEEKDAY($A126)=4</formula>
    </cfRule>
    <cfRule type="expression" dxfId="75470" priority="4051" stopIfTrue="1">
      <formula>WEEKDAY($A126)=5</formula>
    </cfRule>
    <cfRule type="expression" dxfId="75469" priority="4052" stopIfTrue="1">
      <formula>WEEKDAY($A126)=6</formula>
    </cfRule>
    <cfRule type="expression" dxfId="75468" priority="4053" stopIfTrue="1">
      <formula>WEEKDAY($A126)=7</formula>
    </cfRule>
  </conditionalFormatting>
  <conditionalFormatting sqref="I126:I142">
    <cfRule type="expression" dxfId="75467" priority="4040" stopIfTrue="1">
      <formula>WEEKDAY($A126)=1</formula>
    </cfRule>
    <cfRule type="expression" dxfId="75466" priority="4041" stopIfTrue="1">
      <formula>WEEKDAY($A126)=2</formula>
    </cfRule>
    <cfRule type="expression" dxfId="75465" priority="4042" stopIfTrue="1">
      <formula>WEEKDAY($A126)=3</formula>
    </cfRule>
    <cfRule type="expression" dxfId="75464" priority="4043" stopIfTrue="1">
      <formula>WEEKDAY($A126)=4</formula>
    </cfRule>
    <cfRule type="expression" dxfId="75463" priority="4044" stopIfTrue="1">
      <formula>WEEKDAY($A126)=5</formula>
    </cfRule>
    <cfRule type="expression" dxfId="75462" priority="4045" stopIfTrue="1">
      <formula>WEEKDAY($A126)=6</formula>
    </cfRule>
    <cfRule type="expression" dxfId="75461" priority="4046" stopIfTrue="1">
      <formula>WEEKDAY($A126)=7</formula>
    </cfRule>
  </conditionalFormatting>
  <conditionalFormatting sqref="I126:I142">
    <cfRule type="expression" dxfId="75460" priority="4033" stopIfTrue="1">
      <formula>WEEKDAY($A126)=1</formula>
    </cfRule>
    <cfRule type="expression" dxfId="75459" priority="4034" stopIfTrue="1">
      <formula>WEEKDAY($A126)=2</formula>
    </cfRule>
    <cfRule type="expression" dxfId="75458" priority="4035" stopIfTrue="1">
      <formula>WEEKDAY($A126)=3</formula>
    </cfRule>
    <cfRule type="expression" dxfId="75457" priority="4036" stopIfTrue="1">
      <formula>WEEKDAY($A126)=4</formula>
    </cfRule>
    <cfRule type="expression" dxfId="75456" priority="4037" stopIfTrue="1">
      <formula>WEEKDAY($A126)=5</formula>
    </cfRule>
    <cfRule type="expression" dxfId="75455" priority="4038" stopIfTrue="1">
      <formula>WEEKDAY($A126)=6</formula>
    </cfRule>
    <cfRule type="expression" dxfId="75454" priority="4039" stopIfTrue="1">
      <formula>WEEKDAY($A126)=7</formula>
    </cfRule>
  </conditionalFormatting>
  <conditionalFormatting sqref="I126:I142">
    <cfRule type="expression" dxfId="75453" priority="4026" stopIfTrue="1">
      <formula>WEEKDAY($A126)=1</formula>
    </cfRule>
    <cfRule type="expression" dxfId="75452" priority="4027" stopIfTrue="1">
      <formula>WEEKDAY($A126)=2</formula>
    </cfRule>
    <cfRule type="expression" dxfId="75451" priority="4028" stopIfTrue="1">
      <formula>WEEKDAY($A126)=3</formula>
    </cfRule>
    <cfRule type="expression" dxfId="75450" priority="4029" stopIfTrue="1">
      <formula>WEEKDAY($A126)=4</formula>
    </cfRule>
    <cfRule type="expression" dxfId="75449" priority="4030" stopIfTrue="1">
      <formula>WEEKDAY($A126)=5</formula>
    </cfRule>
    <cfRule type="expression" dxfId="75448" priority="4031" stopIfTrue="1">
      <formula>WEEKDAY($A126)=6</formula>
    </cfRule>
    <cfRule type="expression" dxfId="75447" priority="4032" stopIfTrue="1">
      <formula>WEEKDAY($A126)=7</formula>
    </cfRule>
  </conditionalFormatting>
  <conditionalFormatting sqref="I126:I142">
    <cfRule type="expression" dxfId="75446" priority="4019" stopIfTrue="1">
      <formula>WEEKDAY($A126)=1</formula>
    </cfRule>
    <cfRule type="expression" dxfId="75445" priority="4020" stopIfTrue="1">
      <formula>WEEKDAY($A126)=2</formula>
    </cfRule>
    <cfRule type="expression" dxfId="75444" priority="4021" stopIfTrue="1">
      <formula>WEEKDAY($A126)=3</formula>
    </cfRule>
    <cfRule type="expression" dxfId="75443" priority="4022" stopIfTrue="1">
      <formula>WEEKDAY($A126)=4</formula>
    </cfRule>
    <cfRule type="expression" dxfId="75442" priority="4023" stopIfTrue="1">
      <formula>WEEKDAY($A126)=5</formula>
    </cfRule>
    <cfRule type="expression" dxfId="75441" priority="4024" stopIfTrue="1">
      <formula>WEEKDAY($A126)=6</formula>
    </cfRule>
    <cfRule type="expression" dxfId="75440" priority="4025" stopIfTrue="1">
      <formula>WEEKDAY($A126)=7</formula>
    </cfRule>
  </conditionalFormatting>
  <conditionalFormatting sqref="I126:I142">
    <cfRule type="expression" dxfId="75439" priority="4012" stopIfTrue="1">
      <formula>WEEKDAY($A126)=1</formula>
    </cfRule>
    <cfRule type="expression" dxfId="75438" priority="4013" stopIfTrue="1">
      <formula>WEEKDAY($A126)=2</formula>
    </cfRule>
    <cfRule type="expression" dxfId="75437" priority="4014" stopIfTrue="1">
      <formula>WEEKDAY($A126)=3</formula>
    </cfRule>
    <cfRule type="expression" dxfId="75436" priority="4015" stopIfTrue="1">
      <formula>WEEKDAY($A126)=4</formula>
    </cfRule>
    <cfRule type="expression" dxfId="75435" priority="4016" stopIfTrue="1">
      <formula>WEEKDAY($A126)=5</formula>
    </cfRule>
    <cfRule type="expression" dxfId="75434" priority="4017" stopIfTrue="1">
      <formula>WEEKDAY($A126)=6</formula>
    </cfRule>
    <cfRule type="expression" dxfId="75433" priority="4018" stopIfTrue="1">
      <formula>WEEKDAY($A126)=7</formula>
    </cfRule>
  </conditionalFormatting>
  <conditionalFormatting sqref="I126:I142">
    <cfRule type="expression" dxfId="75432" priority="4005" stopIfTrue="1">
      <formula>WEEKDAY($A126)=1</formula>
    </cfRule>
    <cfRule type="expression" dxfId="75431" priority="4006" stopIfTrue="1">
      <formula>WEEKDAY($A126)=2</formula>
    </cfRule>
    <cfRule type="expression" dxfId="75430" priority="4007" stopIfTrue="1">
      <formula>WEEKDAY($A126)=3</formula>
    </cfRule>
    <cfRule type="expression" dxfId="75429" priority="4008" stopIfTrue="1">
      <formula>WEEKDAY($A126)=4</formula>
    </cfRule>
    <cfRule type="expression" dxfId="75428" priority="4009" stopIfTrue="1">
      <formula>WEEKDAY($A126)=5</formula>
    </cfRule>
    <cfRule type="expression" dxfId="75427" priority="4010" stopIfTrue="1">
      <formula>WEEKDAY($A126)=6</formula>
    </cfRule>
    <cfRule type="expression" dxfId="75426" priority="4011" stopIfTrue="1">
      <formula>WEEKDAY($A126)=7</formula>
    </cfRule>
  </conditionalFormatting>
  <conditionalFormatting sqref="I126:I142">
    <cfRule type="expression" dxfId="75425" priority="3998" stopIfTrue="1">
      <formula>WEEKDAY($A126)=1</formula>
    </cfRule>
    <cfRule type="expression" dxfId="75424" priority="3999" stopIfTrue="1">
      <formula>WEEKDAY($A126)=2</formula>
    </cfRule>
    <cfRule type="expression" dxfId="75423" priority="4000" stopIfTrue="1">
      <formula>WEEKDAY($A126)=3</formula>
    </cfRule>
    <cfRule type="expression" dxfId="75422" priority="4001" stopIfTrue="1">
      <formula>WEEKDAY($A126)=4</formula>
    </cfRule>
    <cfRule type="expression" dxfId="75421" priority="4002" stopIfTrue="1">
      <formula>WEEKDAY($A126)=5</formula>
    </cfRule>
    <cfRule type="expression" dxfId="75420" priority="4003" stopIfTrue="1">
      <formula>WEEKDAY($A126)=6</formula>
    </cfRule>
    <cfRule type="expression" dxfId="75419" priority="4004" stopIfTrue="1">
      <formula>WEEKDAY($A126)=7</formula>
    </cfRule>
  </conditionalFormatting>
  <conditionalFormatting sqref="I126:I142">
    <cfRule type="expression" dxfId="75418" priority="3991" stopIfTrue="1">
      <formula>WEEKDAY($A126)=1</formula>
    </cfRule>
    <cfRule type="expression" dxfId="75417" priority="3992" stopIfTrue="1">
      <formula>WEEKDAY($A126)=2</formula>
    </cfRule>
    <cfRule type="expression" dxfId="75416" priority="3993" stopIfTrue="1">
      <formula>WEEKDAY($A126)=3</formula>
    </cfRule>
    <cfRule type="expression" dxfId="75415" priority="3994" stopIfTrue="1">
      <formula>WEEKDAY($A126)=4</formula>
    </cfRule>
    <cfRule type="expression" dxfId="75414" priority="3995" stopIfTrue="1">
      <formula>WEEKDAY($A126)=5</formula>
    </cfRule>
    <cfRule type="expression" dxfId="75413" priority="3996" stopIfTrue="1">
      <formula>WEEKDAY($A126)=6</formula>
    </cfRule>
    <cfRule type="expression" dxfId="75412" priority="3997" stopIfTrue="1">
      <formula>WEEKDAY($A126)=7</formula>
    </cfRule>
  </conditionalFormatting>
  <conditionalFormatting sqref="I126:I142">
    <cfRule type="expression" dxfId="75411" priority="3984" stopIfTrue="1">
      <formula>WEEKDAY($A126)=1</formula>
    </cfRule>
    <cfRule type="expression" dxfId="75410" priority="3985" stopIfTrue="1">
      <formula>WEEKDAY($A126)=2</formula>
    </cfRule>
    <cfRule type="expression" dxfId="75409" priority="3986" stopIfTrue="1">
      <formula>WEEKDAY($A126)=3</formula>
    </cfRule>
    <cfRule type="expression" dxfId="75408" priority="3987" stopIfTrue="1">
      <formula>WEEKDAY($A126)=4</formula>
    </cfRule>
    <cfRule type="expression" dxfId="75407" priority="3988" stopIfTrue="1">
      <formula>WEEKDAY($A126)=5</formula>
    </cfRule>
    <cfRule type="expression" dxfId="75406" priority="3989" stopIfTrue="1">
      <formula>WEEKDAY($A126)=6</formula>
    </cfRule>
    <cfRule type="expression" dxfId="75405" priority="3990" stopIfTrue="1">
      <formula>WEEKDAY($A126)=7</formula>
    </cfRule>
  </conditionalFormatting>
  <conditionalFormatting sqref="I126:I142">
    <cfRule type="expression" dxfId="75404" priority="3977" stopIfTrue="1">
      <formula>WEEKDAY($A126)=1</formula>
    </cfRule>
    <cfRule type="expression" dxfId="75403" priority="3978" stopIfTrue="1">
      <formula>WEEKDAY($A126)=2</formula>
    </cfRule>
    <cfRule type="expression" dxfId="75402" priority="3979" stopIfTrue="1">
      <formula>WEEKDAY($A126)=3</formula>
    </cfRule>
    <cfRule type="expression" dxfId="75401" priority="3980" stopIfTrue="1">
      <formula>WEEKDAY($A126)=4</formula>
    </cfRule>
    <cfRule type="expression" dxfId="75400" priority="3981" stopIfTrue="1">
      <formula>WEEKDAY($A126)=5</formula>
    </cfRule>
    <cfRule type="expression" dxfId="75399" priority="3982" stopIfTrue="1">
      <formula>WEEKDAY($A126)=6</formula>
    </cfRule>
    <cfRule type="expression" dxfId="75398" priority="3983" stopIfTrue="1">
      <formula>WEEKDAY($A126)=7</formula>
    </cfRule>
  </conditionalFormatting>
  <conditionalFormatting sqref="I126:I142">
    <cfRule type="expression" dxfId="75397" priority="3970" stopIfTrue="1">
      <formula>WEEKDAY($A126)=1</formula>
    </cfRule>
    <cfRule type="expression" dxfId="75396" priority="3971" stopIfTrue="1">
      <formula>WEEKDAY($A126)=2</formula>
    </cfRule>
    <cfRule type="expression" dxfId="75395" priority="3972" stopIfTrue="1">
      <formula>WEEKDAY($A126)=3</formula>
    </cfRule>
    <cfRule type="expression" dxfId="75394" priority="3973" stopIfTrue="1">
      <formula>WEEKDAY($A126)=4</formula>
    </cfRule>
    <cfRule type="expression" dxfId="75393" priority="3974" stopIfTrue="1">
      <formula>WEEKDAY($A126)=5</formula>
    </cfRule>
    <cfRule type="expression" dxfId="75392" priority="3975" stopIfTrue="1">
      <formula>WEEKDAY($A126)=6</formula>
    </cfRule>
    <cfRule type="expression" dxfId="75391" priority="3976" stopIfTrue="1">
      <formula>WEEKDAY($A126)=7</formula>
    </cfRule>
  </conditionalFormatting>
  <conditionalFormatting sqref="I126:I142">
    <cfRule type="expression" dxfId="75390" priority="3963" stopIfTrue="1">
      <formula>WEEKDAY($A126)=1</formula>
    </cfRule>
    <cfRule type="expression" dxfId="75389" priority="3964" stopIfTrue="1">
      <formula>WEEKDAY($A126)=2</formula>
    </cfRule>
    <cfRule type="expression" dxfId="75388" priority="3965" stopIfTrue="1">
      <formula>WEEKDAY($A126)=3</formula>
    </cfRule>
    <cfRule type="expression" dxfId="75387" priority="3966" stopIfTrue="1">
      <formula>WEEKDAY($A126)=4</formula>
    </cfRule>
    <cfRule type="expression" dxfId="75386" priority="3967" stopIfTrue="1">
      <formula>WEEKDAY($A126)=5</formula>
    </cfRule>
    <cfRule type="expression" dxfId="75385" priority="3968" stopIfTrue="1">
      <formula>WEEKDAY($A126)=6</formula>
    </cfRule>
    <cfRule type="expression" dxfId="75384" priority="3969" stopIfTrue="1">
      <formula>WEEKDAY($A126)=7</formula>
    </cfRule>
  </conditionalFormatting>
  <conditionalFormatting sqref="I126:I142">
    <cfRule type="expression" dxfId="75383" priority="3956" stopIfTrue="1">
      <formula>WEEKDAY($A126)=1</formula>
    </cfRule>
    <cfRule type="expression" dxfId="75382" priority="3957" stopIfTrue="1">
      <formula>WEEKDAY($A126)=2</formula>
    </cfRule>
    <cfRule type="expression" dxfId="75381" priority="3958" stopIfTrue="1">
      <formula>WEEKDAY($A126)=3</formula>
    </cfRule>
    <cfRule type="expression" dxfId="75380" priority="3959" stopIfTrue="1">
      <formula>WEEKDAY($A126)=4</formula>
    </cfRule>
    <cfRule type="expression" dxfId="75379" priority="3960" stopIfTrue="1">
      <formula>WEEKDAY($A126)=5</formula>
    </cfRule>
    <cfRule type="expression" dxfId="75378" priority="3961" stopIfTrue="1">
      <formula>WEEKDAY($A126)=6</formula>
    </cfRule>
    <cfRule type="expression" dxfId="75377" priority="3962" stopIfTrue="1">
      <formula>WEEKDAY($A126)=7</formula>
    </cfRule>
  </conditionalFormatting>
  <conditionalFormatting sqref="I126:I142">
    <cfRule type="expression" dxfId="75376" priority="3949" stopIfTrue="1">
      <formula>WEEKDAY($A126)=1</formula>
    </cfRule>
    <cfRule type="expression" dxfId="75375" priority="3950" stopIfTrue="1">
      <formula>WEEKDAY($A126)=2</formula>
    </cfRule>
    <cfRule type="expression" dxfId="75374" priority="3951" stopIfTrue="1">
      <formula>WEEKDAY($A126)=3</formula>
    </cfRule>
    <cfRule type="expression" dxfId="75373" priority="3952" stopIfTrue="1">
      <formula>WEEKDAY($A126)=4</formula>
    </cfRule>
    <cfRule type="expression" dxfId="75372" priority="3953" stopIfTrue="1">
      <formula>WEEKDAY($A126)=5</formula>
    </cfRule>
    <cfRule type="expression" dxfId="75371" priority="3954" stopIfTrue="1">
      <formula>WEEKDAY($A126)=6</formula>
    </cfRule>
    <cfRule type="expression" dxfId="75370" priority="3955" stopIfTrue="1">
      <formula>WEEKDAY($A126)=7</formula>
    </cfRule>
  </conditionalFormatting>
  <conditionalFormatting sqref="I126:I142">
    <cfRule type="expression" dxfId="75369" priority="3942" stopIfTrue="1">
      <formula>WEEKDAY($A126)=1</formula>
    </cfRule>
    <cfRule type="expression" dxfId="75368" priority="3943" stopIfTrue="1">
      <formula>WEEKDAY($A126)=2</formula>
    </cfRule>
    <cfRule type="expression" dxfId="75367" priority="3944" stopIfTrue="1">
      <formula>WEEKDAY($A126)=3</formula>
    </cfRule>
    <cfRule type="expression" dxfId="75366" priority="3945" stopIfTrue="1">
      <formula>WEEKDAY($A126)=4</formula>
    </cfRule>
    <cfRule type="expression" dxfId="75365" priority="3946" stopIfTrue="1">
      <formula>WEEKDAY($A126)=5</formula>
    </cfRule>
    <cfRule type="expression" dxfId="75364" priority="3947" stopIfTrue="1">
      <formula>WEEKDAY($A126)=6</formula>
    </cfRule>
    <cfRule type="expression" dxfId="75363" priority="3948" stopIfTrue="1">
      <formula>WEEKDAY($A126)=7</formula>
    </cfRule>
  </conditionalFormatting>
  <conditionalFormatting sqref="I126:I142">
    <cfRule type="expression" dxfId="75362" priority="3935" stopIfTrue="1">
      <formula>WEEKDAY($A126)=1</formula>
    </cfRule>
    <cfRule type="expression" dxfId="75361" priority="3936" stopIfTrue="1">
      <formula>WEEKDAY($A126)=2</formula>
    </cfRule>
    <cfRule type="expression" dxfId="75360" priority="3937" stopIfTrue="1">
      <formula>WEEKDAY($A126)=3</formula>
    </cfRule>
    <cfRule type="expression" dxfId="75359" priority="3938" stopIfTrue="1">
      <formula>WEEKDAY($A126)=4</formula>
    </cfRule>
    <cfRule type="expression" dxfId="75358" priority="3939" stopIfTrue="1">
      <formula>WEEKDAY($A126)=5</formula>
    </cfRule>
    <cfRule type="expression" dxfId="75357" priority="3940" stopIfTrue="1">
      <formula>WEEKDAY($A126)=6</formula>
    </cfRule>
    <cfRule type="expression" dxfId="75356" priority="3941" stopIfTrue="1">
      <formula>WEEKDAY($A126)=7</formula>
    </cfRule>
  </conditionalFormatting>
  <conditionalFormatting sqref="I126:I142">
    <cfRule type="expression" dxfId="75355" priority="3928" stopIfTrue="1">
      <formula>WEEKDAY($A126)=1</formula>
    </cfRule>
    <cfRule type="expression" dxfId="75354" priority="3929" stopIfTrue="1">
      <formula>WEEKDAY($A126)=2</formula>
    </cfRule>
    <cfRule type="expression" dxfId="75353" priority="3930" stopIfTrue="1">
      <formula>WEEKDAY($A126)=3</formula>
    </cfRule>
    <cfRule type="expression" dxfId="75352" priority="3931" stopIfTrue="1">
      <formula>WEEKDAY($A126)=4</formula>
    </cfRule>
    <cfRule type="expression" dxfId="75351" priority="3932" stopIfTrue="1">
      <formula>WEEKDAY($A126)=5</formula>
    </cfRule>
    <cfRule type="expression" dxfId="75350" priority="3933" stopIfTrue="1">
      <formula>WEEKDAY($A126)=6</formula>
    </cfRule>
    <cfRule type="expression" dxfId="75349" priority="3934" stopIfTrue="1">
      <formula>WEEKDAY($A126)=7</formula>
    </cfRule>
  </conditionalFormatting>
  <conditionalFormatting sqref="I126:I142">
    <cfRule type="expression" dxfId="75348" priority="3921" stopIfTrue="1">
      <formula>WEEKDAY($A126)=1</formula>
    </cfRule>
    <cfRule type="expression" dxfId="75347" priority="3922" stopIfTrue="1">
      <formula>WEEKDAY($A126)=2</formula>
    </cfRule>
    <cfRule type="expression" dxfId="75346" priority="3923" stopIfTrue="1">
      <formula>WEEKDAY($A126)=3</formula>
    </cfRule>
    <cfRule type="expression" dxfId="75345" priority="3924" stopIfTrue="1">
      <formula>WEEKDAY($A126)=4</formula>
    </cfRule>
    <cfRule type="expression" dxfId="75344" priority="3925" stopIfTrue="1">
      <formula>WEEKDAY($A126)=5</formula>
    </cfRule>
    <cfRule type="expression" dxfId="75343" priority="3926" stopIfTrue="1">
      <formula>WEEKDAY($A126)=6</formula>
    </cfRule>
    <cfRule type="expression" dxfId="75342" priority="3927" stopIfTrue="1">
      <formula>WEEKDAY($A126)=7</formula>
    </cfRule>
  </conditionalFormatting>
  <conditionalFormatting sqref="I126:I142">
    <cfRule type="expression" dxfId="75341" priority="3914" stopIfTrue="1">
      <formula>WEEKDAY($A126)=1</formula>
    </cfRule>
    <cfRule type="expression" dxfId="75340" priority="3915" stopIfTrue="1">
      <formula>WEEKDAY($A126)=2</formula>
    </cfRule>
    <cfRule type="expression" dxfId="75339" priority="3916" stopIfTrue="1">
      <formula>WEEKDAY($A126)=3</formula>
    </cfRule>
    <cfRule type="expression" dxfId="75338" priority="3917" stopIfTrue="1">
      <formula>WEEKDAY($A126)=4</formula>
    </cfRule>
    <cfRule type="expression" dxfId="75337" priority="3918" stopIfTrue="1">
      <formula>WEEKDAY($A126)=5</formula>
    </cfRule>
    <cfRule type="expression" dxfId="75336" priority="3919" stopIfTrue="1">
      <formula>WEEKDAY($A126)=6</formula>
    </cfRule>
    <cfRule type="expression" dxfId="75335" priority="3920" stopIfTrue="1">
      <formula>WEEKDAY($A126)=7</formula>
    </cfRule>
  </conditionalFormatting>
  <conditionalFormatting sqref="I126:I142">
    <cfRule type="expression" dxfId="75334" priority="3907" stopIfTrue="1">
      <formula>WEEKDAY($A126)=1</formula>
    </cfRule>
    <cfRule type="expression" dxfId="75333" priority="3908" stopIfTrue="1">
      <formula>WEEKDAY($A126)=2</formula>
    </cfRule>
    <cfRule type="expression" dxfId="75332" priority="3909" stopIfTrue="1">
      <formula>WEEKDAY($A126)=3</formula>
    </cfRule>
    <cfRule type="expression" dxfId="75331" priority="3910" stopIfTrue="1">
      <formula>WEEKDAY($A126)=4</formula>
    </cfRule>
    <cfRule type="expression" dxfId="75330" priority="3911" stopIfTrue="1">
      <formula>WEEKDAY($A126)=5</formula>
    </cfRule>
    <cfRule type="expression" dxfId="75329" priority="3912" stopIfTrue="1">
      <formula>WEEKDAY($A126)=6</formula>
    </cfRule>
    <cfRule type="expression" dxfId="75328" priority="3913" stopIfTrue="1">
      <formula>WEEKDAY($A126)=7</formula>
    </cfRule>
  </conditionalFormatting>
  <conditionalFormatting sqref="I126:I142">
    <cfRule type="expression" dxfId="75327" priority="3900" stopIfTrue="1">
      <formula>WEEKDAY($A126)=1</formula>
    </cfRule>
    <cfRule type="expression" dxfId="75326" priority="3901" stopIfTrue="1">
      <formula>WEEKDAY($A126)=2</formula>
    </cfRule>
    <cfRule type="expression" dxfId="75325" priority="3902" stopIfTrue="1">
      <formula>WEEKDAY($A126)=3</formula>
    </cfRule>
    <cfRule type="expression" dxfId="75324" priority="3903" stopIfTrue="1">
      <formula>WEEKDAY($A126)=4</formula>
    </cfRule>
    <cfRule type="expression" dxfId="75323" priority="3904" stopIfTrue="1">
      <formula>WEEKDAY($A126)=5</formula>
    </cfRule>
    <cfRule type="expression" dxfId="75322" priority="3905" stopIfTrue="1">
      <formula>WEEKDAY($A126)=6</formula>
    </cfRule>
    <cfRule type="expression" dxfId="75321" priority="3906" stopIfTrue="1">
      <formula>WEEKDAY($A126)=7</formula>
    </cfRule>
  </conditionalFormatting>
  <conditionalFormatting sqref="I126:I142">
    <cfRule type="expression" dxfId="75320" priority="3893" stopIfTrue="1">
      <formula>WEEKDAY($A126)=1</formula>
    </cfRule>
    <cfRule type="expression" dxfId="75319" priority="3894" stopIfTrue="1">
      <formula>WEEKDAY($A126)=2</formula>
    </cfRule>
    <cfRule type="expression" dxfId="75318" priority="3895" stopIfTrue="1">
      <formula>WEEKDAY($A126)=3</formula>
    </cfRule>
    <cfRule type="expression" dxfId="75317" priority="3896" stopIfTrue="1">
      <formula>WEEKDAY($A126)=4</formula>
    </cfRule>
    <cfRule type="expression" dxfId="75316" priority="3897" stopIfTrue="1">
      <formula>WEEKDAY($A126)=5</formula>
    </cfRule>
    <cfRule type="expression" dxfId="75315" priority="3898" stopIfTrue="1">
      <formula>WEEKDAY($A126)=6</formula>
    </cfRule>
    <cfRule type="expression" dxfId="75314" priority="3899" stopIfTrue="1">
      <formula>WEEKDAY($A126)=7</formula>
    </cfRule>
  </conditionalFormatting>
  <conditionalFormatting sqref="I126:I142">
    <cfRule type="expression" dxfId="75313" priority="3886" stopIfTrue="1">
      <formula>WEEKDAY($A126)=1</formula>
    </cfRule>
    <cfRule type="expression" dxfId="75312" priority="3887" stopIfTrue="1">
      <formula>WEEKDAY($A126)=2</formula>
    </cfRule>
    <cfRule type="expression" dxfId="75311" priority="3888" stopIfTrue="1">
      <formula>WEEKDAY($A126)=3</formula>
    </cfRule>
    <cfRule type="expression" dxfId="75310" priority="3889" stopIfTrue="1">
      <formula>WEEKDAY($A126)=4</formula>
    </cfRule>
    <cfRule type="expression" dxfId="75309" priority="3890" stopIfTrue="1">
      <formula>WEEKDAY($A126)=5</formula>
    </cfRule>
    <cfRule type="expression" dxfId="75308" priority="3891" stopIfTrue="1">
      <formula>WEEKDAY($A126)=6</formula>
    </cfRule>
    <cfRule type="expression" dxfId="75307" priority="3892" stopIfTrue="1">
      <formula>WEEKDAY($A126)=7</formula>
    </cfRule>
  </conditionalFormatting>
  <conditionalFormatting sqref="I126:I142">
    <cfRule type="expression" dxfId="75306" priority="3879" stopIfTrue="1">
      <formula>WEEKDAY($A126)=1</formula>
    </cfRule>
    <cfRule type="expression" dxfId="75305" priority="3880" stopIfTrue="1">
      <formula>WEEKDAY($A126)=2</formula>
    </cfRule>
    <cfRule type="expression" dxfId="75304" priority="3881" stopIfTrue="1">
      <formula>WEEKDAY($A126)=3</formula>
    </cfRule>
    <cfRule type="expression" dxfId="75303" priority="3882" stopIfTrue="1">
      <formula>WEEKDAY($A126)=4</formula>
    </cfRule>
    <cfRule type="expression" dxfId="75302" priority="3883" stopIfTrue="1">
      <formula>WEEKDAY($A126)=5</formula>
    </cfRule>
    <cfRule type="expression" dxfId="75301" priority="3884" stopIfTrue="1">
      <formula>WEEKDAY($A126)=6</formula>
    </cfRule>
    <cfRule type="expression" dxfId="75300" priority="3885" stopIfTrue="1">
      <formula>WEEKDAY($A126)=7</formula>
    </cfRule>
  </conditionalFormatting>
  <conditionalFormatting sqref="I126:I142">
    <cfRule type="expression" dxfId="75299" priority="3872" stopIfTrue="1">
      <formula>WEEKDAY($A126)=1</formula>
    </cfRule>
    <cfRule type="expression" dxfId="75298" priority="3873" stopIfTrue="1">
      <formula>WEEKDAY($A126)=2</formula>
    </cfRule>
    <cfRule type="expression" dxfId="75297" priority="3874" stopIfTrue="1">
      <formula>WEEKDAY($A126)=3</formula>
    </cfRule>
    <cfRule type="expression" dxfId="75296" priority="3875" stopIfTrue="1">
      <formula>WEEKDAY($A126)=4</formula>
    </cfRule>
    <cfRule type="expression" dxfId="75295" priority="3876" stopIfTrue="1">
      <formula>WEEKDAY($A126)=5</formula>
    </cfRule>
    <cfRule type="expression" dxfId="75294" priority="3877" stopIfTrue="1">
      <formula>WEEKDAY($A126)=6</formula>
    </cfRule>
    <cfRule type="expression" dxfId="75293" priority="3878" stopIfTrue="1">
      <formula>WEEKDAY($A126)=7</formula>
    </cfRule>
  </conditionalFormatting>
  <conditionalFormatting sqref="I126:I142">
    <cfRule type="expression" dxfId="75292" priority="3865" stopIfTrue="1">
      <formula>WEEKDAY($A126)=1</formula>
    </cfRule>
    <cfRule type="expression" dxfId="75291" priority="3866" stopIfTrue="1">
      <formula>WEEKDAY($A126)=2</formula>
    </cfRule>
    <cfRule type="expression" dxfId="75290" priority="3867" stopIfTrue="1">
      <formula>WEEKDAY($A126)=3</formula>
    </cfRule>
    <cfRule type="expression" dxfId="75289" priority="3868" stopIfTrue="1">
      <formula>WEEKDAY($A126)=4</formula>
    </cfRule>
    <cfRule type="expression" dxfId="75288" priority="3869" stopIfTrue="1">
      <formula>WEEKDAY($A126)=5</formula>
    </cfRule>
    <cfRule type="expression" dxfId="75287" priority="3870" stopIfTrue="1">
      <formula>WEEKDAY($A126)=6</formula>
    </cfRule>
    <cfRule type="expression" dxfId="75286" priority="3871" stopIfTrue="1">
      <formula>WEEKDAY($A126)=7</formula>
    </cfRule>
  </conditionalFormatting>
  <conditionalFormatting sqref="I126:I142">
    <cfRule type="expression" dxfId="75285" priority="3858" stopIfTrue="1">
      <formula>WEEKDAY($A126)=1</formula>
    </cfRule>
    <cfRule type="expression" dxfId="75284" priority="3859" stopIfTrue="1">
      <formula>WEEKDAY($A126)=2</formula>
    </cfRule>
    <cfRule type="expression" dxfId="75283" priority="3860" stopIfTrue="1">
      <formula>WEEKDAY($A126)=3</formula>
    </cfRule>
    <cfRule type="expression" dxfId="75282" priority="3861" stopIfTrue="1">
      <formula>WEEKDAY($A126)=4</formula>
    </cfRule>
    <cfRule type="expression" dxfId="75281" priority="3862" stopIfTrue="1">
      <formula>WEEKDAY($A126)=5</formula>
    </cfRule>
    <cfRule type="expression" dxfId="75280" priority="3863" stopIfTrue="1">
      <formula>WEEKDAY($A126)=6</formula>
    </cfRule>
    <cfRule type="expression" dxfId="75279" priority="3864" stopIfTrue="1">
      <formula>WEEKDAY($A126)=7</formula>
    </cfRule>
  </conditionalFormatting>
  <conditionalFormatting sqref="I126:I142">
    <cfRule type="expression" dxfId="75278" priority="3851" stopIfTrue="1">
      <formula>WEEKDAY($A126)=1</formula>
    </cfRule>
    <cfRule type="expression" dxfId="75277" priority="3852" stopIfTrue="1">
      <formula>WEEKDAY($A126)=2</formula>
    </cfRule>
    <cfRule type="expression" dxfId="75276" priority="3853" stopIfTrue="1">
      <formula>WEEKDAY($A126)=3</formula>
    </cfRule>
    <cfRule type="expression" dxfId="75275" priority="3854" stopIfTrue="1">
      <formula>WEEKDAY($A126)=4</formula>
    </cfRule>
    <cfRule type="expression" dxfId="75274" priority="3855" stopIfTrue="1">
      <formula>WEEKDAY($A126)=5</formula>
    </cfRule>
    <cfRule type="expression" dxfId="75273" priority="3856" stopIfTrue="1">
      <formula>WEEKDAY($A126)=6</formula>
    </cfRule>
    <cfRule type="expression" dxfId="75272" priority="3857" stopIfTrue="1">
      <formula>WEEKDAY($A126)=7</formula>
    </cfRule>
  </conditionalFormatting>
  <conditionalFormatting sqref="I126:I142">
    <cfRule type="expression" dxfId="75271" priority="3844" stopIfTrue="1">
      <formula>WEEKDAY($A126)=1</formula>
    </cfRule>
    <cfRule type="expression" dxfId="75270" priority="3845" stopIfTrue="1">
      <formula>WEEKDAY($A126)=2</formula>
    </cfRule>
    <cfRule type="expression" dxfId="75269" priority="3846" stopIfTrue="1">
      <formula>WEEKDAY($A126)=3</formula>
    </cfRule>
    <cfRule type="expression" dxfId="75268" priority="3847" stopIfTrue="1">
      <formula>WEEKDAY($A126)=4</formula>
    </cfRule>
    <cfRule type="expression" dxfId="75267" priority="3848" stopIfTrue="1">
      <formula>WEEKDAY($A126)=5</formula>
    </cfRule>
    <cfRule type="expression" dxfId="75266" priority="3849" stopIfTrue="1">
      <formula>WEEKDAY($A126)=6</formula>
    </cfRule>
    <cfRule type="expression" dxfId="75265" priority="3850" stopIfTrue="1">
      <formula>WEEKDAY($A126)=7</formula>
    </cfRule>
  </conditionalFormatting>
  <conditionalFormatting sqref="I126:I142">
    <cfRule type="expression" dxfId="75264" priority="3837" stopIfTrue="1">
      <formula>WEEKDAY($A126)=1</formula>
    </cfRule>
    <cfRule type="expression" dxfId="75263" priority="3838" stopIfTrue="1">
      <formula>WEEKDAY($A126)=2</formula>
    </cfRule>
    <cfRule type="expression" dxfId="75262" priority="3839" stopIfTrue="1">
      <formula>WEEKDAY($A126)=3</formula>
    </cfRule>
    <cfRule type="expression" dxfId="75261" priority="3840" stopIfTrue="1">
      <formula>WEEKDAY($A126)=4</formula>
    </cfRule>
    <cfRule type="expression" dxfId="75260" priority="3841" stopIfTrue="1">
      <formula>WEEKDAY($A126)=5</formula>
    </cfRule>
    <cfRule type="expression" dxfId="75259" priority="3842" stopIfTrue="1">
      <formula>WEEKDAY($A126)=6</formula>
    </cfRule>
    <cfRule type="expression" dxfId="75258" priority="3843" stopIfTrue="1">
      <formula>WEEKDAY($A126)=7</formula>
    </cfRule>
  </conditionalFormatting>
  <conditionalFormatting sqref="I126:I142">
    <cfRule type="expression" dxfId="75257" priority="3830" stopIfTrue="1">
      <formula>WEEKDAY($A126)=1</formula>
    </cfRule>
    <cfRule type="expression" dxfId="75256" priority="3831" stopIfTrue="1">
      <formula>WEEKDAY($A126)=2</formula>
    </cfRule>
    <cfRule type="expression" dxfId="75255" priority="3832" stopIfTrue="1">
      <formula>WEEKDAY($A126)=3</formula>
    </cfRule>
    <cfRule type="expression" dxfId="75254" priority="3833" stopIfTrue="1">
      <formula>WEEKDAY($A126)=4</formula>
    </cfRule>
    <cfRule type="expression" dxfId="75253" priority="3834" stopIfTrue="1">
      <formula>WEEKDAY($A126)=5</formula>
    </cfRule>
    <cfRule type="expression" dxfId="75252" priority="3835" stopIfTrue="1">
      <formula>WEEKDAY($A126)=6</formula>
    </cfRule>
    <cfRule type="expression" dxfId="75251" priority="3836" stopIfTrue="1">
      <formula>WEEKDAY($A126)=7</formula>
    </cfRule>
  </conditionalFormatting>
  <conditionalFormatting sqref="I126:I142">
    <cfRule type="expression" dxfId="75250" priority="3823" stopIfTrue="1">
      <formula>WEEKDAY($A126)=1</formula>
    </cfRule>
    <cfRule type="expression" dxfId="75249" priority="3824" stopIfTrue="1">
      <formula>WEEKDAY($A126)=2</formula>
    </cfRule>
    <cfRule type="expression" dxfId="75248" priority="3825" stopIfTrue="1">
      <formula>WEEKDAY($A126)=3</formula>
    </cfRule>
    <cfRule type="expression" dxfId="75247" priority="3826" stopIfTrue="1">
      <formula>WEEKDAY($A126)=4</formula>
    </cfRule>
    <cfRule type="expression" dxfId="75246" priority="3827" stopIfTrue="1">
      <formula>WEEKDAY($A126)=5</formula>
    </cfRule>
    <cfRule type="expression" dxfId="75245" priority="3828" stopIfTrue="1">
      <formula>WEEKDAY($A126)=6</formula>
    </cfRule>
    <cfRule type="expression" dxfId="75244" priority="3829" stopIfTrue="1">
      <formula>WEEKDAY($A126)=7</formula>
    </cfRule>
  </conditionalFormatting>
  <conditionalFormatting sqref="I126:I142">
    <cfRule type="expression" dxfId="75243" priority="3816" stopIfTrue="1">
      <formula>WEEKDAY($A126)=1</formula>
    </cfRule>
    <cfRule type="expression" dxfId="75242" priority="3817" stopIfTrue="1">
      <formula>WEEKDAY($A126)=2</formula>
    </cfRule>
    <cfRule type="expression" dxfId="75241" priority="3818" stopIfTrue="1">
      <formula>WEEKDAY($A126)=3</formula>
    </cfRule>
    <cfRule type="expression" dxfId="75240" priority="3819" stopIfTrue="1">
      <formula>WEEKDAY($A126)=4</formula>
    </cfRule>
    <cfRule type="expression" dxfId="75239" priority="3820" stopIfTrue="1">
      <formula>WEEKDAY($A126)=5</formula>
    </cfRule>
    <cfRule type="expression" dxfId="75238" priority="3821" stopIfTrue="1">
      <formula>WEEKDAY($A126)=6</formula>
    </cfRule>
    <cfRule type="expression" dxfId="75237" priority="3822" stopIfTrue="1">
      <formula>WEEKDAY($A126)=7</formula>
    </cfRule>
  </conditionalFormatting>
  <conditionalFormatting sqref="I126:I142">
    <cfRule type="expression" dxfId="75236" priority="3809" stopIfTrue="1">
      <formula>WEEKDAY($A126)=1</formula>
    </cfRule>
    <cfRule type="expression" dxfId="75235" priority="3810" stopIfTrue="1">
      <formula>WEEKDAY($A126)=2</formula>
    </cfRule>
    <cfRule type="expression" dxfId="75234" priority="3811" stopIfTrue="1">
      <formula>WEEKDAY($A126)=3</formula>
    </cfRule>
    <cfRule type="expression" dxfId="75233" priority="3812" stopIfTrue="1">
      <formula>WEEKDAY($A126)=4</formula>
    </cfRule>
    <cfRule type="expression" dxfId="75232" priority="3813" stopIfTrue="1">
      <formula>WEEKDAY($A126)=5</formula>
    </cfRule>
    <cfRule type="expression" dxfId="75231" priority="3814" stopIfTrue="1">
      <formula>WEEKDAY($A126)=6</formula>
    </cfRule>
    <cfRule type="expression" dxfId="75230" priority="3815" stopIfTrue="1">
      <formula>WEEKDAY($A126)=7</formula>
    </cfRule>
  </conditionalFormatting>
  <conditionalFormatting sqref="I126:I142">
    <cfRule type="expression" dxfId="75229" priority="3802" stopIfTrue="1">
      <formula>WEEKDAY($A126)=1</formula>
    </cfRule>
    <cfRule type="expression" dxfId="75228" priority="3803" stopIfTrue="1">
      <formula>WEEKDAY($A126)=2</formula>
    </cfRule>
    <cfRule type="expression" dxfId="75227" priority="3804" stopIfTrue="1">
      <formula>WEEKDAY($A126)=3</formula>
    </cfRule>
    <cfRule type="expression" dxfId="75226" priority="3805" stopIfTrue="1">
      <formula>WEEKDAY($A126)=4</formula>
    </cfRule>
    <cfRule type="expression" dxfId="75225" priority="3806" stopIfTrue="1">
      <formula>WEEKDAY($A126)=5</formula>
    </cfRule>
    <cfRule type="expression" dxfId="75224" priority="3807" stopIfTrue="1">
      <formula>WEEKDAY($A126)=6</formula>
    </cfRule>
    <cfRule type="expression" dxfId="75223" priority="3808" stopIfTrue="1">
      <formula>WEEKDAY($A126)=7</formula>
    </cfRule>
  </conditionalFormatting>
  <conditionalFormatting sqref="I126:I142">
    <cfRule type="expression" dxfId="75222" priority="3795" stopIfTrue="1">
      <formula>WEEKDAY($A126)=1</formula>
    </cfRule>
    <cfRule type="expression" dxfId="75221" priority="3796" stopIfTrue="1">
      <formula>WEEKDAY($A126)=2</formula>
    </cfRule>
    <cfRule type="expression" dxfId="75220" priority="3797" stopIfTrue="1">
      <formula>WEEKDAY($A126)=3</formula>
    </cfRule>
    <cfRule type="expression" dxfId="75219" priority="3798" stopIfTrue="1">
      <formula>WEEKDAY($A126)=4</formula>
    </cfRule>
    <cfRule type="expression" dxfId="75218" priority="3799" stopIfTrue="1">
      <formula>WEEKDAY($A126)=5</formula>
    </cfRule>
    <cfRule type="expression" dxfId="75217" priority="3800" stopIfTrue="1">
      <formula>WEEKDAY($A126)=6</formula>
    </cfRule>
    <cfRule type="expression" dxfId="75216" priority="3801" stopIfTrue="1">
      <formula>WEEKDAY($A126)=7</formula>
    </cfRule>
  </conditionalFormatting>
  <conditionalFormatting sqref="I126:I142">
    <cfRule type="expression" dxfId="75215" priority="3788" stopIfTrue="1">
      <formula>WEEKDAY($A126)=1</formula>
    </cfRule>
    <cfRule type="expression" dxfId="75214" priority="3789" stopIfTrue="1">
      <formula>WEEKDAY($A126)=2</formula>
    </cfRule>
    <cfRule type="expression" dxfId="75213" priority="3790" stopIfTrue="1">
      <formula>WEEKDAY($A126)=3</formula>
    </cfRule>
    <cfRule type="expression" dxfId="75212" priority="3791" stopIfTrue="1">
      <formula>WEEKDAY($A126)=4</formula>
    </cfRule>
    <cfRule type="expression" dxfId="75211" priority="3792" stopIfTrue="1">
      <formula>WEEKDAY($A126)=5</formula>
    </cfRule>
    <cfRule type="expression" dxfId="75210" priority="3793" stopIfTrue="1">
      <formula>WEEKDAY($A126)=6</formula>
    </cfRule>
    <cfRule type="expression" dxfId="75209" priority="3794" stopIfTrue="1">
      <formula>WEEKDAY($A126)=7</formula>
    </cfRule>
  </conditionalFormatting>
  <conditionalFormatting sqref="I126:I142">
    <cfRule type="expression" dxfId="75208" priority="3781" stopIfTrue="1">
      <formula>WEEKDAY($A126)=1</formula>
    </cfRule>
    <cfRule type="expression" dxfId="75207" priority="3782" stopIfTrue="1">
      <formula>WEEKDAY($A126)=2</formula>
    </cfRule>
    <cfRule type="expression" dxfId="75206" priority="3783" stopIfTrue="1">
      <formula>WEEKDAY($A126)=3</formula>
    </cfRule>
    <cfRule type="expression" dxfId="75205" priority="3784" stopIfTrue="1">
      <formula>WEEKDAY($A126)=4</formula>
    </cfRule>
    <cfRule type="expression" dxfId="75204" priority="3785" stopIfTrue="1">
      <formula>WEEKDAY($A126)=5</formula>
    </cfRule>
    <cfRule type="expression" dxfId="75203" priority="3786" stopIfTrue="1">
      <formula>WEEKDAY($A126)=6</formula>
    </cfRule>
    <cfRule type="expression" dxfId="75202" priority="3787" stopIfTrue="1">
      <formula>WEEKDAY($A126)=7</formula>
    </cfRule>
  </conditionalFormatting>
  <conditionalFormatting sqref="A126:L126">
    <cfRule type="expression" dxfId="75201" priority="3774" stopIfTrue="1">
      <formula>WEEKDAY($A126)=1</formula>
    </cfRule>
    <cfRule type="expression" dxfId="75200" priority="3775" stopIfTrue="1">
      <formula>WEEKDAY($A126)=2</formula>
    </cfRule>
    <cfRule type="expression" dxfId="75199" priority="3776" stopIfTrue="1">
      <formula>WEEKDAY($A126)=3</formula>
    </cfRule>
    <cfRule type="expression" dxfId="75198" priority="3777" stopIfTrue="1">
      <formula>WEEKDAY($A126)=4</formula>
    </cfRule>
    <cfRule type="expression" dxfId="75197" priority="3778" stopIfTrue="1">
      <formula>WEEKDAY($A126)=5</formula>
    </cfRule>
    <cfRule type="expression" dxfId="75196" priority="3779" stopIfTrue="1">
      <formula>WEEKDAY($A126)=6</formula>
    </cfRule>
    <cfRule type="expression" dxfId="75195" priority="3780" stopIfTrue="1">
      <formula>WEEKDAY($A126)=7</formula>
    </cfRule>
  </conditionalFormatting>
  <conditionalFormatting sqref="I127:I132">
    <cfRule type="expression" dxfId="75194" priority="3767" stopIfTrue="1">
      <formula>WEEKDAY($A127)=1</formula>
    </cfRule>
    <cfRule type="expression" dxfId="75193" priority="3768" stopIfTrue="1">
      <formula>WEEKDAY($A127)=2</formula>
    </cfRule>
    <cfRule type="expression" dxfId="75192" priority="3769" stopIfTrue="1">
      <formula>WEEKDAY($A127)=3</formula>
    </cfRule>
    <cfRule type="expression" dxfId="75191" priority="3770" stopIfTrue="1">
      <formula>WEEKDAY($A127)=4</formula>
    </cfRule>
    <cfRule type="expression" dxfId="75190" priority="3771" stopIfTrue="1">
      <formula>WEEKDAY($A127)=5</formula>
    </cfRule>
    <cfRule type="expression" dxfId="75189" priority="3772" stopIfTrue="1">
      <formula>WEEKDAY($A127)=6</formula>
    </cfRule>
    <cfRule type="expression" dxfId="75188" priority="3773" stopIfTrue="1">
      <formula>WEEKDAY($A127)=7</formula>
    </cfRule>
  </conditionalFormatting>
  <conditionalFormatting sqref="I127:I132">
    <cfRule type="expression" dxfId="75187" priority="3760" stopIfTrue="1">
      <formula>WEEKDAY($A127)=1</formula>
    </cfRule>
    <cfRule type="expression" dxfId="75186" priority="3761" stopIfTrue="1">
      <formula>WEEKDAY($A127)=2</formula>
    </cfRule>
    <cfRule type="expression" dxfId="75185" priority="3762" stopIfTrue="1">
      <formula>WEEKDAY($A127)=3</formula>
    </cfRule>
    <cfRule type="expression" dxfId="75184" priority="3763" stopIfTrue="1">
      <formula>WEEKDAY($A127)=4</formula>
    </cfRule>
    <cfRule type="expression" dxfId="75183" priority="3764" stopIfTrue="1">
      <formula>WEEKDAY($A127)=5</formula>
    </cfRule>
    <cfRule type="expression" dxfId="75182" priority="3765" stopIfTrue="1">
      <formula>WEEKDAY($A127)=6</formula>
    </cfRule>
    <cfRule type="expression" dxfId="75181" priority="3766" stopIfTrue="1">
      <formula>WEEKDAY($A127)=7</formula>
    </cfRule>
  </conditionalFormatting>
  <conditionalFormatting sqref="I127:I132">
    <cfRule type="expression" dxfId="75180" priority="3753" stopIfTrue="1">
      <formula>WEEKDAY($A127)=1</formula>
    </cfRule>
    <cfRule type="expression" dxfId="75179" priority="3754" stopIfTrue="1">
      <formula>WEEKDAY($A127)=2</formula>
    </cfRule>
    <cfRule type="expression" dxfId="75178" priority="3755" stopIfTrue="1">
      <formula>WEEKDAY($A127)=3</formula>
    </cfRule>
    <cfRule type="expression" dxfId="75177" priority="3756" stopIfTrue="1">
      <formula>WEEKDAY($A127)=4</formula>
    </cfRule>
    <cfRule type="expression" dxfId="75176" priority="3757" stopIfTrue="1">
      <formula>WEEKDAY($A127)=5</formula>
    </cfRule>
    <cfRule type="expression" dxfId="75175" priority="3758" stopIfTrue="1">
      <formula>WEEKDAY($A127)=6</formula>
    </cfRule>
    <cfRule type="expression" dxfId="75174" priority="3759" stopIfTrue="1">
      <formula>WEEKDAY($A127)=7</formula>
    </cfRule>
  </conditionalFormatting>
  <conditionalFormatting sqref="I127:I132">
    <cfRule type="expression" dxfId="75173" priority="3746" stopIfTrue="1">
      <formula>WEEKDAY($A127)=1</formula>
    </cfRule>
    <cfRule type="expression" dxfId="75172" priority="3747" stopIfTrue="1">
      <formula>WEEKDAY($A127)=2</formula>
    </cfRule>
    <cfRule type="expression" dxfId="75171" priority="3748" stopIfTrue="1">
      <formula>WEEKDAY($A127)=3</formula>
    </cfRule>
    <cfRule type="expression" dxfId="75170" priority="3749" stopIfTrue="1">
      <formula>WEEKDAY($A127)=4</formula>
    </cfRule>
    <cfRule type="expression" dxfId="75169" priority="3750" stopIfTrue="1">
      <formula>WEEKDAY($A127)=5</formula>
    </cfRule>
    <cfRule type="expression" dxfId="75168" priority="3751" stopIfTrue="1">
      <formula>WEEKDAY($A127)=6</formula>
    </cfRule>
    <cfRule type="expression" dxfId="75167" priority="3752" stopIfTrue="1">
      <formula>WEEKDAY($A127)=7</formula>
    </cfRule>
  </conditionalFormatting>
  <conditionalFormatting sqref="I127:I132">
    <cfRule type="expression" dxfId="75166" priority="3739" stopIfTrue="1">
      <formula>WEEKDAY($A127)=1</formula>
    </cfRule>
    <cfRule type="expression" dxfId="75165" priority="3740" stopIfTrue="1">
      <formula>WEEKDAY($A127)=2</formula>
    </cfRule>
    <cfRule type="expression" dxfId="75164" priority="3741" stopIfTrue="1">
      <formula>WEEKDAY($A127)=3</formula>
    </cfRule>
    <cfRule type="expression" dxfId="75163" priority="3742" stopIfTrue="1">
      <formula>WEEKDAY($A127)=4</formula>
    </cfRule>
    <cfRule type="expression" dxfId="75162" priority="3743" stopIfTrue="1">
      <formula>WEEKDAY($A127)=5</formula>
    </cfRule>
    <cfRule type="expression" dxfId="75161" priority="3744" stopIfTrue="1">
      <formula>WEEKDAY($A127)=6</formula>
    </cfRule>
    <cfRule type="expression" dxfId="75160" priority="3745" stopIfTrue="1">
      <formula>WEEKDAY($A127)=7</formula>
    </cfRule>
  </conditionalFormatting>
  <conditionalFormatting sqref="I127:I132">
    <cfRule type="expression" dxfId="75159" priority="3732" stopIfTrue="1">
      <formula>WEEKDAY($A127)=1</formula>
    </cfRule>
    <cfRule type="expression" dxfId="75158" priority="3733" stopIfTrue="1">
      <formula>WEEKDAY($A127)=2</formula>
    </cfRule>
    <cfRule type="expression" dxfId="75157" priority="3734" stopIfTrue="1">
      <formula>WEEKDAY($A127)=3</formula>
    </cfRule>
    <cfRule type="expression" dxfId="75156" priority="3735" stopIfTrue="1">
      <formula>WEEKDAY($A127)=4</formula>
    </cfRule>
    <cfRule type="expression" dxfId="75155" priority="3736" stopIfTrue="1">
      <formula>WEEKDAY($A127)=5</formula>
    </cfRule>
    <cfRule type="expression" dxfId="75154" priority="3737" stopIfTrue="1">
      <formula>WEEKDAY($A127)=6</formula>
    </cfRule>
    <cfRule type="expression" dxfId="75153" priority="3738" stopIfTrue="1">
      <formula>WEEKDAY($A127)=7</formula>
    </cfRule>
  </conditionalFormatting>
  <conditionalFormatting sqref="I127:I132">
    <cfRule type="expression" dxfId="75152" priority="3725" stopIfTrue="1">
      <formula>WEEKDAY($A127)=1</formula>
    </cfRule>
    <cfRule type="expression" dxfId="75151" priority="3726" stopIfTrue="1">
      <formula>WEEKDAY($A127)=2</formula>
    </cfRule>
    <cfRule type="expression" dxfId="75150" priority="3727" stopIfTrue="1">
      <formula>WEEKDAY($A127)=3</formula>
    </cfRule>
    <cfRule type="expression" dxfId="75149" priority="3728" stopIfTrue="1">
      <formula>WEEKDAY($A127)=4</formula>
    </cfRule>
    <cfRule type="expression" dxfId="75148" priority="3729" stopIfTrue="1">
      <formula>WEEKDAY($A127)=5</formula>
    </cfRule>
    <cfRule type="expression" dxfId="75147" priority="3730" stopIfTrue="1">
      <formula>WEEKDAY($A127)=6</formula>
    </cfRule>
    <cfRule type="expression" dxfId="75146" priority="3731" stopIfTrue="1">
      <formula>WEEKDAY($A127)=7</formula>
    </cfRule>
  </conditionalFormatting>
  <conditionalFormatting sqref="I127:I132">
    <cfRule type="expression" dxfId="75145" priority="3718" stopIfTrue="1">
      <formula>WEEKDAY($A127)=1</formula>
    </cfRule>
    <cfRule type="expression" dxfId="75144" priority="3719" stopIfTrue="1">
      <formula>WEEKDAY($A127)=2</formula>
    </cfRule>
    <cfRule type="expression" dxfId="75143" priority="3720" stopIfTrue="1">
      <formula>WEEKDAY($A127)=3</formula>
    </cfRule>
    <cfRule type="expression" dxfId="75142" priority="3721" stopIfTrue="1">
      <formula>WEEKDAY($A127)=4</formula>
    </cfRule>
    <cfRule type="expression" dxfId="75141" priority="3722" stopIfTrue="1">
      <formula>WEEKDAY($A127)=5</formula>
    </cfRule>
    <cfRule type="expression" dxfId="75140" priority="3723" stopIfTrue="1">
      <formula>WEEKDAY($A127)=6</formula>
    </cfRule>
    <cfRule type="expression" dxfId="75139" priority="3724" stopIfTrue="1">
      <formula>WEEKDAY($A127)=7</formula>
    </cfRule>
  </conditionalFormatting>
  <conditionalFormatting sqref="I127:I132">
    <cfRule type="expression" dxfId="75138" priority="3711" stopIfTrue="1">
      <formula>WEEKDAY($A127)=1</formula>
    </cfRule>
    <cfRule type="expression" dxfId="75137" priority="3712" stopIfTrue="1">
      <formula>WEEKDAY($A127)=2</formula>
    </cfRule>
    <cfRule type="expression" dxfId="75136" priority="3713" stopIfTrue="1">
      <formula>WEEKDAY($A127)=3</formula>
    </cfRule>
    <cfRule type="expression" dxfId="75135" priority="3714" stopIfTrue="1">
      <formula>WEEKDAY($A127)=4</formula>
    </cfRule>
    <cfRule type="expression" dxfId="75134" priority="3715" stopIfTrue="1">
      <formula>WEEKDAY($A127)=5</formula>
    </cfRule>
    <cfRule type="expression" dxfId="75133" priority="3716" stopIfTrue="1">
      <formula>WEEKDAY($A127)=6</formula>
    </cfRule>
    <cfRule type="expression" dxfId="75132" priority="3717" stopIfTrue="1">
      <formula>WEEKDAY($A127)=7</formula>
    </cfRule>
  </conditionalFormatting>
  <conditionalFormatting sqref="I127:I132">
    <cfRule type="expression" dxfId="75131" priority="3704" stopIfTrue="1">
      <formula>WEEKDAY($A127)=1</formula>
    </cfRule>
    <cfRule type="expression" dxfId="75130" priority="3705" stopIfTrue="1">
      <formula>WEEKDAY($A127)=2</formula>
    </cfRule>
    <cfRule type="expression" dxfId="75129" priority="3706" stopIfTrue="1">
      <formula>WEEKDAY($A127)=3</formula>
    </cfRule>
    <cfRule type="expression" dxfId="75128" priority="3707" stopIfTrue="1">
      <formula>WEEKDAY($A127)=4</formula>
    </cfRule>
    <cfRule type="expression" dxfId="75127" priority="3708" stopIfTrue="1">
      <formula>WEEKDAY($A127)=5</formula>
    </cfRule>
    <cfRule type="expression" dxfId="75126" priority="3709" stopIfTrue="1">
      <formula>WEEKDAY($A127)=6</formula>
    </cfRule>
    <cfRule type="expression" dxfId="75125" priority="3710" stopIfTrue="1">
      <formula>WEEKDAY($A127)=7</formula>
    </cfRule>
  </conditionalFormatting>
  <conditionalFormatting sqref="I127:I132">
    <cfRule type="expression" dxfId="75124" priority="3697" stopIfTrue="1">
      <formula>WEEKDAY($A127)=1</formula>
    </cfRule>
    <cfRule type="expression" dxfId="75123" priority="3698" stopIfTrue="1">
      <formula>WEEKDAY($A127)=2</formula>
    </cfRule>
    <cfRule type="expression" dxfId="75122" priority="3699" stopIfTrue="1">
      <formula>WEEKDAY($A127)=3</formula>
    </cfRule>
    <cfRule type="expression" dxfId="75121" priority="3700" stopIfTrue="1">
      <formula>WEEKDAY($A127)=4</formula>
    </cfRule>
    <cfRule type="expression" dxfId="75120" priority="3701" stopIfTrue="1">
      <formula>WEEKDAY($A127)=5</formula>
    </cfRule>
    <cfRule type="expression" dxfId="75119" priority="3702" stopIfTrue="1">
      <formula>WEEKDAY($A127)=6</formula>
    </cfRule>
    <cfRule type="expression" dxfId="75118" priority="3703" stopIfTrue="1">
      <formula>WEEKDAY($A127)=7</formula>
    </cfRule>
  </conditionalFormatting>
  <conditionalFormatting sqref="I127:I132">
    <cfRule type="expression" dxfId="75117" priority="3690" stopIfTrue="1">
      <formula>WEEKDAY($A127)=1</formula>
    </cfRule>
    <cfRule type="expression" dxfId="75116" priority="3691" stopIfTrue="1">
      <formula>WEEKDAY($A127)=2</formula>
    </cfRule>
    <cfRule type="expression" dxfId="75115" priority="3692" stopIfTrue="1">
      <formula>WEEKDAY($A127)=3</formula>
    </cfRule>
    <cfRule type="expression" dxfId="75114" priority="3693" stopIfTrue="1">
      <formula>WEEKDAY($A127)=4</formula>
    </cfRule>
    <cfRule type="expression" dxfId="75113" priority="3694" stopIfTrue="1">
      <formula>WEEKDAY($A127)=5</formula>
    </cfRule>
    <cfRule type="expression" dxfId="75112" priority="3695" stopIfTrue="1">
      <formula>WEEKDAY($A127)=6</formula>
    </cfRule>
    <cfRule type="expression" dxfId="75111" priority="3696" stopIfTrue="1">
      <formula>WEEKDAY($A127)=7</formula>
    </cfRule>
  </conditionalFormatting>
  <conditionalFormatting sqref="I127:I132">
    <cfRule type="expression" dxfId="75110" priority="3683" stopIfTrue="1">
      <formula>WEEKDAY($A127)=1</formula>
    </cfRule>
    <cfRule type="expression" dxfId="75109" priority="3684" stopIfTrue="1">
      <formula>WEEKDAY($A127)=2</formula>
    </cfRule>
    <cfRule type="expression" dxfId="75108" priority="3685" stopIfTrue="1">
      <formula>WEEKDAY($A127)=3</formula>
    </cfRule>
    <cfRule type="expression" dxfId="75107" priority="3686" stopIfTrue="1">
      <formula>WEEKDAY($A127)=4</formula>
    </cfRule>
    <cfRule type="expression" dxfId="75106" priority="3687" stopIfTrue="1">
      <formula>WEEKDAY($A127)=5</formula>
    </cfRule>
    <cfRule type="expression" dxfId="75105" priority="3688" stopIfTrue="1">
      <formula>WEEKDAY($A127)=6</formula>
    </cfRule>
    <cfRule type="expression" dxfId="75104" priority="3689" stopIfTrue="1">
      <formula>WEEKDAY($A127)=7</formula>
    </cfRule>
  </conditionalFormatting>
  <conditionalFormatting sqref="I127:I132">
    <cfRule type="expression" dxfId="75103" priority="3676" stopIfTrue="1">
      <formula>WEEKDAY($A127)=1</formula>
    </cfRule>
    <cfRule type="expression" dxfId="75102" priority="3677" stopIfTrue="1">
      <formula>WEEKDAY($A127)=2</formula>
    </cfRule>
    <cfRule type="expression" dxfId="75101" priority="3678" stopIfTrue="1">
      <formula>WEEKDAY($A127)=3</formula>
    </cfRule>
    <cfRule type="expression" dxfId="75100" priority="3679" stopIfTrue="1">
      <formula>WEEKDAY($A127)=4</formula>
    </cfRule>
    <cfRule type="expression" dxfId="75099" priority="3680" stopIfTrue="1">
      <formula>WEEKDAY($A127)=5</formula>
    </cfRule>
    <cfRule type="expression" dxfId="75098" priority="3681" stopIfTrue="1">
      <formula>WEEKDAY($A127)=6</formula>
    </cfRule>
    <cfRule type="expression" dxfId="75097" priority="3682" stopIfTrue="1">
      <formula>WEEKDAY($A127)=7</formula>
    </cfRule>
  </conditionalFormatting>
  <conditionalFormatting sqref="I127:I132">
    <cfRule type="expression" dxfId="75096" priority="3669" stopIfTrue="1">
      <formula>WEEKDAY($A127)=1</formula>
    </cfRule>
    <cfRule type="expression" dxfId="75095" priority="3670" stopIfTrue="1">
      <formula>WEEKDAY($A127)=2</formula>
    </cfRule>
    <cfRule type="expression" dxfId="75094" priority="3671" stopIfTrue="1">
      <formula>WEEKDAY($A127)=3</formula>
    </cfRule>
    <cfRule type="expression" dxfId="75093" priority="3672" stopIfTrue="1">
      <formula>WEEKDAY($A127)=4</formula>
    </cfRule>
    <cfRule type="expression" dxfId="75092" priority="3673" stopIfTrue="1">
      <formula>WEEKDAY($A127)=5</formula>
    </cfRule>
    <cfRule type="expression" dxfId="75091" priority="3674" stopIfTrue="1">
      <formula>WEEKDAY($A127)=6</formula>
    </cfRule>
    <cfRule type="expression" dxfId="75090" priority="3675" stopIfTrue="1">
      <formula>WEEKDAY($A127)=7</formula>
    </cfRule>
  </conditionalFormatting>
  <conditionalFormatting sqref="I127:I132">
    <cfRule type="expression" dxfId="75089" priority="3662" stopIfTrue="1">
      <formula>WEEKDAY($A127)=1</formula>
    </cfRule>
    <cfRule type="expression" dxfId="75088" priority="3663" stopIfTrue="1">
      <formula>WEEKDAY($A127)=2</formula>
    </cfRule>
    <cfRule type="expression" dxfId="75087" priority="3664" stopIfTrue="1">
      <formula>WEEKDAY($A127)=3</formula>
    </cfRule>
    <cfRule type="expression" dxfId="75086" priority="3665" stopIfTrue="1">
      <formula>WEEKDAY($A127)=4</formula>
    </cfRule>
    <cfRule type="expression" dxfId="75085" priority="3666" stopIfTrue="1">
      <formula>WEEKDAY($A127)=5</formula>
    </cfRule>
    <cfRule type="expression" dxfId="75084" priority="3667" stopIfTrue="1">
      <formula>WEEKDAY($A127)=6</formula>
    </cfRule>
    <cfRule type="expression" dxfId="75083" priority="3668" stopIfTrue="1">
      <formula>WEEKDAY($A127)=7</formula>
    </cfRule>
  </conditionalFormatting>
  <conditionalFormatting sqref="I127:I132">
    <cfRule type="expression" dxfId="75082" priority="3655" stopIfTrue="1">
      <formula>WEEKDAY($A127)=1</formula>
    </cfRule>
    <cfRule type="expression" dxfId="75081" priority="3656" stopIfTrue="1">
      <formula>WEEKDAY($A127)=2</formula>
    </cfRule>
    <cfRule type="expression" dxfId="75080" priority="3657" stopIfTrue="1">
      <formula>WEEKDAY($A127)=3</formula>
    </cfRule>
    <cfRule type="expression" dxfId="75079" priority="3658" stopIfTrue="1">
      <formula>WEEKDAY($A127)=4</formula>
    </cfRule>
    <cfRule type="expression" dxfId="75078" priority="3659" stopIfTrue="1">
      <formula>WEEKDAY($A127)=5</formula>
    </cfRule>
    <cfRule type="expression" dxfId="75077" priority="3660" stopIfTrue="1">
      <formula>WEEKDAY($A127)=6</formula>
    </cfRule>
    <cfRule type="expression" dxfId="75076" priority="3661" stopIfTrue="1">
      <formula>WEEKDAY($A127)=7</formula>
    </cfRule>
  </conditionalFormatting>
  <conditionalFormatting sqref="I127:I132">
    <cfRule type="expression" dxfId="75075" priority="3648" stopIfTrue="1">
      <formula>WEEKDAY($A127)=1</formula>
    </cfRule>
    <cfRule type="expression" dxfId="75074" priority="3649" stopIfTrue="1">
      <formula>WEEKDAY($A127)=2</formula>
    </cfRule>
    <cfRule type="expression" dxfId="75073" priority="3650" stopIfTrue="1">
      <formula>WEEKDAY($A127)=3</formula>
    </cfRule>
    <cfRule type="expression" dxfId="75072" priority="3651" stopIfTrue="1">
      <formula>WEEKDAY($A127)=4</formula>
    </cfRule>
    <cfRule type="expression" dxfId="75071" priority="3652" stopIfTrue="1">
      <formula>WEEKDAY($A127)=5</formula>
    </cfRule>
    <cfRule type="expression" dxfId="75070" priority="3653" stopIfTrue="1">
      <formula>WEEKDAY($A127)=6</formula>
    </cfRule>
    <cfRule type="expression" dxfId="75069" priority="3654" stopIfTrue="1">
      <formula>WEEKDAY($A127)=7</formula>
    </cfRule>
  </conditionalFormatting>
  <conditionalFormatting sqref="I127:I132">
    <cfRule type="expression" dxfId="75068" priority="3641" stopIfTrue="1">
      <formula>WEEKDAY($A127)=1</formula>
    </cfRule>
    <cfRule type="expression" dxfId="75067" priority="3642" stopIfTrue="1">
      <formula>WEEKDAY($A127)=2</formula>
    </cfRule>
    <cfRule type="expression" dxfId="75066" priority="3643" stopIfTrue="1">
      <formula>WEEKDAY($A127)=3</formula>
    </cfRule>
    <cfRule type="expression" dxfId="75065" priority="3644" stopIfTrue="1">
      <formula>WEEKDAY($A127)=4</formula>
    </cfRule>
    <cfRule type="expression" dxfId="75064" priority="3645" stopIfTrue="1">
      <formula>WEEKDAY($A127)=5</formula>
    </cfRule>
    <cfRule type="expression" dxfId="75063" priority="3646" stopIfTrue="1">
      <formula>WEEKDAY($A127)=6</formula>
    </cfRule>
    <cfRule type="expression" dxfId="75062" priority="3647" stopIfTrue="1">
      <formula>WEEKDAY($A127)=7</formula>
    </cfRule>
  </conditionalFormatting>
  <conditionalFormatting sqref="I127:I132">
    <cfRule type="expression" dxfId="75061" priority="3634" stopIfTrue="1">
      <formula>WEEKDAY($A127)=1</formula>
    </cfRule>
    <cfRule type="expression" dxfId="75060" priority="3635" stopIfTrue="1">
      <formula>WEEKDAY($A127)=2</formula>
    </cfRule>
    <cfRule type="expression" dxfId="75059" priority="3636" stopIfTrue="1">
      <formula>WEEKDAY($A127)=3</formula>
    </cfRule>
    <cfRule type="expression" dxfId="75058" priority="3637" stopIfTrue="1">
      <formula>WEEKDAY($A127)=4</formula>
    </cfRule>
    <cfRule type="expression" dxfId="75057" priority="3638" stopIfTrue="1">
      <formula>WEEKDAY($A127)=5</formula>
    </cfRule>
    <cfRule type="expression" dxfId="75056" priority="3639" stopIfTrue="1">
      <formula>WEEKDAY($A127)=6</formula>
    </cfRule>
    <cfRule type="expression" dxfId="75055" priority="3640" stopIfTrue="1">
      <formula>WEEKDAY($A127)=7</formula>
    </cfRule>
  </conditionalFormatting>
  <conditionalFormatting sqref="I127:I132">
    <cfRule type="expression" dxfId="75054" priority="3627" stopIfTrue="1">
      <formula>WEEKDAY($A127)=1</formula>
    </cfRule>
    <cfRule type="expression" dxfId="75053" priority="3628" stopIfTrue="1">
      <formula>WEEKDAY($A127)=2</formula>
    </cfRule>
    <cfRule type="expression" dxfId="75052" priority="3629" stopIfTrue="1">
      <formula>WEEKDAY($A127)=3</formula>
    </cfRule>
    <cfRule type="expression" dxfId="75051" priority="3630" stopIfTrue="1">
      <formula>WEEKDAY($A127)=4</formula>
    </cfRule>
    <cfRule type="expression" dxfId="75050" priority="3631" stopIfTrue="1">
      <formula>WEEKDAY($A127)=5</formula>
    </cfRule>
    <cfRule type="expression" dxfId="75049" priority="3632" stopIfTrue="1">
      <formula>WEEKDAY($A127)=6</formula>
    </cfRule>
    <cfRule type="expression" dxfId="75048" priority="3633" stopIfTrue="1">
      <formula>WEEKDAY($A127)=7</formula>
    </cfRule>
  </conditionalFormatting>
  <conditionalFormatting sqref="I127:I132">
    <cfRule type="expression" dxfId="75047" priority="3620" stopIfTrue="1">
      <formula>WEEKDAY($A127)=1</formula>
    </cfRule>
    <cfRule type="expression" dxfId="75046" priority="3621" stopIfTrue="1">
      <formula>WEEKDAY($A127)=2</formula>
    </cfRule>
    <cfRule type="expression" dxfId="75045" priority="3622" stopIfTrue="1">
      <formula>WEEKDAY($A127)=3</formula>
    </cfRule>
    <cfRule type="expression" dxfId="75044" priority="3623" stopIfTrue="1">
      <formula>WEEKDAY($A127)=4</formula>
    </cfRule>
    <cfRule type="expression" dxfId="75043" priority="3624" stopIfTrue="1">
      <formula>WEEKDAY($A127)=5</formula>
    </cfRule>
    <cfRule type="expression" dxfId="75042" priority="3625" stopIfTrue="1">
      <formula>WEEKDAY($A127)=6</formula>
    </cfRule>
    <cfRule type="expression" dxfId="75041" priority="3626" stopIfTrue="1">
      <formula>WEEKDAY($A127)=7</formula>
    </cfRule>
  </conditionalFormatting>
  <conditionalFormatting sqref="I127:I132">
    <cfRule type="expression" dxfId="75040" priority="3613" stopIfTrue="1">
      <formula>WEEKDAY($A127)=1</formula>
    </cfRule>
    <cfRule type="expression" dxfId="75039" priority="3614" stopIfTrue="1">
      <formula>WEEKDAY($A127)=2</formula>
    </cfRule>
    <cfRule type="expression" dxfId="75038" priority="3615" stopIfTrue="1">
      <formula>WEEKDAY($A127)=3</formula>
    </cfRule>
    <cfRule type="expression" dxfId="75037" priority="3616" stopIfTrue="1">
      <formula>WEEKDAY($A127)=4</formula>
    </cfRule>
    <cfRule type="expression" dxfId="75036" priority="3617" stopIfTrue="1">
      <formula>WEEKDAY($A127)=5</formula>
    </cfRule>
    <cfRule type="expression" dxfId="75035" priority="3618" stopIfTrue="1">
      <formula>WEEKDAY($A127)=6</formula>
    </cfRule>
    <cfRule type="expression" dxfId="75034" priority="3619" stopIfTrue="1">
      <formula>WEEKDAY($A127)=7</formula>
    </cfRule>
  </conditionalFormatting>
  <conditionalFormatting sqref="I127:I132">
    <cfRule type="expression" dxfId="75033" priority="3606" stopIfTrue="1">
      <formula>WEEKDAY($A127)=1</formula>
    </cfRule>
    <cfRule type="expression" dxfId="75032" priority="3607" stopIfTrue="1">
      <formula>WEEKDAY($A127)=2</formula>
    </cfRule>
    <cfRule type="expression" dxfId="75031" priority="3608" stopIfTrue="1">
      <formula>WEEKDAY($A127)=3</formula>
    </cfRule>
    <cfRule type="expression" dxfId="75030" priority="3609" stopIfTrue="1">
      <formula>WEEKDAY($A127)=4</formula>
    </cfRule>
    <cfRule type="expression" dxfId="75029" priority="3610" stopIfTrue="1">
      <formula>WEEKDAY($A127)=5</formula>
    </cfRule>
    <cfRule type="expression" dxfId="75028" priority="3611" stopIfTrue="1">
      <formula>WEEKDAY($A127)=6</formula>
    </cfRule>
    <cfRule type="expression" dxfId="75027" priority="3612" stopIfTrue="1">
      <formula>WEEKDAY($A127)=7</formula>
    </cfRule>
  </conditionalFormatting>
  <conditionalFormatting sqref="I127:I132">
    <cfRule type="expression" dxfId="75026" priority="3599" stopIfTrue="1">
      <formula>WEEKDAY($A127)=1</formula>
    </cfRule>
    <cfRule type="expression" dxfId="75025" priority="3600" stopIfTrue="1">
      <formula>WEEKDAY($A127)=2</formula>
    </cfRule>
    <cfRule type="expression" dxfId="75024" priority="3601" stopIfTrue="1">
      <formula>WEEKDAY($A127)=3</formula>
    </cfRule>
    <cfRule type="expression" dxfId="75023" priority="3602" stopIfTrue="1">
      <formula>WEEKDAY($A127)=4</formula>
    </cfRule>
    <cfRule type="expression" dxfId="75022" priority="3603" stopIfTrue="1">
      <formula>WEEKDAY($A127)=5</formula>
    </cfRule>
    <cfRule type="expression" dxfId="75021" priority="3604" stopIfTrue="1">
      <formula>WEEKDAY($A127)=6</formula>
    </cfRule>
    <cfRule type="expression" dxfId="75020" priority="3605" stopIfTrue="1">
      <formula>WEEKDAY($A127)=7</formula>
    </cfRule>
  </conditionalFormatting>
  <conditionalFormatting sqref="I127:I132">
    <cfRule type="expression" dxfId="75019" priority="3592" stopIfTrue="1">
      <formula>WEEKDAY($A127)=1</formula>
    </cfRule>
    <cfRule type="expression" dxfId="75018" priority="3593" stopIfTrue="1">
      <formula>WEEKDAY($A127)=2</formula>
    </cfRule>
    <cfRule type="expression" dxfId="75017" priority="3594" stopIfTrue="1">
      <formula>WEEKDAY($A127)=3</formula>
    </cfRule>
    <cfRule type="expression" dxfId="75016" priority="3595" stopIfTrue="1">
      <formula>WEEKDAY($A127)=4</formula>
    </cfRule>
    <cfRule type="expression" dxfId="75015" priority="3596" stopIfTrue="1">
      <formula>WEEKDAY($A127)=5</formula>
    </cfRule>
    <cfRule type="expression" dxfId="75014" priority="3597" stopIfTrue="1">
      <formula>WEEKDAY($A127)=6</formula>
    </cfRule>
    <cfRule type="expression" dxfId="75013" priority="3598" stopIfTrue="1">
      <formula>WEEKDAY($A127)=7</formula>
    </cfRule>
  </conditionalFormatting>
  <conditionalFormatting sqref="I127:I132">
    <cfRule type="expression" dxfId="75012" priority="3585" stopIfTrue="1">
      <formula>WEEKDAY($A127)=1</formula>
    </cfRule>
    <cfRule type="expression" dxfId="75011" priority="3586" stopIfTrue="1">
      <formula>WEEKDAY($A127)=2</formula>
    </cfRule>
    <cfRule type="expression" dxfId="75010" priority="3587" stopIfTrue="1">
      <formula>WEEKDAY($A127)=3</formula>
    </cfRule>
    <cfRule type="expression" dxfId="75009" priority="3588" stopIfTrue="1">
      <formula>WEEKDAY($A127)=4</formula>
    </cfRule>
    <cfRule type="expression" dxfId="75008" priority="3589" stopIfTrue="1">
      <formula>WEEKDAY($A127)=5</formula>
    </cfRule>
    <cfRule type="expression" dxfId="75007" priority="3590" stopIfTrue="1">
      <formula>WEEKDAY($A127)=6</formula>
    </cfRule>
    <cfRule type="expression" dxfId="75006" priority="3591" stopIfTrue="1">
      <formula>WEEKDAY($A127)=7</formula>
    </cfRule>
  </conditionalFormatting>
  <conditionalFormatting sqref="I127:I132">
    <cfRule type="expression" dxfId="75005" priority="3578" stopIfTrue="1">
      <formula>WEEKDAY($A127)=1</formula>
    </cfRule>
    <cfRule type="expression" dxfId="75004" priority="3579" stopIfTrue="1">
      <formula>WEEKDAY($A127)=2</formula>
    </cfRule>
    <cfRule type="expression" dxfId="75003" priority="3580" stopIfTrue="1">
      <formula>WEEKDAY($A127)=3</formula>
    </cfRule>
    <cfRule type="expression" dxfId="75002" priority="3581" stopIfTrue="1">
      <formula>WEEKDAY($A127)=4</formula>
    </cfRule>
    <cfRule type="expression" dxfId="75001" priority="3582" stopIfTrue="1">
      <formula>WEEKDAY($A127)=5</formula>
    </cfRule>
    <cfRule type="expression" dxfId="75000" priority="3583" stopIfTrue="1">
      <formula>WEEKDAY($A127)=6</formula>
    </cfRule>
    <cfRule type="expression" dxfId="74999" priority="3584" stopIfTrue="1">
      <formula>WEEKDAY($A127)=7</formula>
    </cfRule>
  </conditionalFormatting>
  <conditionalFormatting sqref="I127:I132">
    <cfRule type="expression" dxfId="74998" priority="3571" stopIfTrue="1">
      <formula>WEEKDAY($A127)=1</formula>
    </cfRule>
    <cfRule type="expression" dxfId="74997" priority="3572" stopIfTrue="1">
      <formula>WEEKDAY($A127)=2</formula>
    </cfRule>
    <cfRule type="expression" dxfId="74996" priority="3573" stopIfTrue="1">
      <formula>WEEKDAY($A127)=3</formula>
    </cfRule>
    <cfRule type="expression" dxfId="74995" priority="3574" stopIfTrue="1">
      <formula>WEEKDAY($A127)=4</formula>
    </cfRule>
    <cfRule type="expression" dxfId="74994" priority="3575" stopIfTrue="1">
      <formula>WEEKDAY($A127)=5</formula>
    </cfRule>
    <cfRule type="expression" dxfId="74993" priority="3576" stopIfTrue="1">
      <formula>WEEKDAY($A127)=6</formula>
    </cfRule>
    <cfRule type="expression" dxfId="74992" priority="3577" stopIfTrue="1">
      <formula>WEEKDAY($A127)=7</formula>
    </cfRule>
  </conditionalFormatting>
  <conditionalFormatting sqref="I127:I132">
    <cfRule type="expression" dxfId="74991" priority="3564" stopIfTrue="1">
      <formula>WEEKDAY($A127)=1</formula>
    </cfRule>
    <cfRule type="expression" dxfId="74990" priority="3565" stopIfTrue="1">
      <formula>WEEKDAY($A127)=2</formula>
    </cfRule>
    <cfRule type="expression" dxfId="74989" priority="3566" stopIfTrue="1">
      <formula>WEEKDAY($A127)=3</formula>
    </cfRule>
    <cfRule type="expression" dxfId="74988" priority="3567" stopIfTrue="1">
      <formula>WEEKDAY($A127)=4</formula>
    </cfRule>
    <cfRule type="expression" dxfId="74987" priority="3568" stopIfTrue="1">
      <formula>WEEKDAY($A127)=5</formula>
    </cfRule>
    <cfRule type="expression" dxfId="74986" priority="3569" stopIfTrue="1">
      <formula>WEEKDAY($A127)=6</formula>
    </cfRule>
    <cfRule type="expression" dxfId="74985" priority="3570" stopIfTrue="1">
      <formula>WEEKDAY($A127)=7</formula>
    </cfRule>
  </conditionalFormatting>
  <conditionalFormatting sqref="I127:I132">
    <cfRule type="expression" dxfId="74984" priority="3557" stopIfTrue="1">
      <formula>WEEKDAY($A127)=1</formula>
    </cfRule>
    <cfRule type="expression" dxfId="74983" priority="3558" stopIfTrue="1">
      <formula>WEEKDAY($A127)=2</formula>
    </cfRule>
    <cfRule type="expression" dxfId="74982" priority="3559" stopIfTrue="1">
      <formula>WEEKDAY($A127)=3</formula>
    </cfRule>
    <cfRule type="expression" dxfId="74981" priority="3560" stopIfTrue="1">
      <formula>WEEKDAY($A127)=4</formula>
    </cfRule>
    <cfRule type="expression" dxfId="74980" priority="3561" stopIfTrue="1">
      <formula>WEEKDAY($A127)=5</formula>
    </cfRule>
    <cfRule type="expression" dxfId="74979" priority="3562" stopIfTrue="1">
      <formula>WEEKDAY($A127)=6</formula>
    </cfRule>
    <cfRule type="expression" dxfId="74978" priority="3563" stopIfTrue="1">
      <formula>WEEKDAY($A127)=7</formula>
    </cfRule>
  </conditionalFormatting>
  <conditionalFormatting sqref="I127:I132">
    <cfRule type="expression" dxfId="74977" priority="3550" stopIfTrue="1">
      <formula>WEEKDAY($A127)=1</formula>
    </cfRule>
    <cfRule type="expression" dxfId="74976" priority="3551" stopIfTrue="1">
      <formula>WEEKDAY($A127)=2</formula>
    </cfRule>
    <cfRule type="expression" dxfId="74975" priority="3552" stopIfTrue="1">
      <formula>WEEKDAY($A127)=3</formula>
    </cfRule>
    <cfRule type="expression" dxfId="74974" priority="3553" stopIfTrue="1">
      <formula>WEEKDAY($A127)=4</formula>
    </cfRule>
    <cfRule type="expression" dxfId="74973" priority="3554" stopIfTrue="1">
      <formula>WEEKDAY($A127)=5</formula>
    </cfRule>
    <cfRule type="expression" dxfId="74972" priority="3555" stopIfTrue="1">
      <formula>WEEKDAY($A127)=6</formula>
    </cfRule>
    <cfRule type="expression" dxfId="74971" priority="3556" stopIfTrue="1">
      <formula>WEEKDAY($A127)=7</formula>
    </cfRule>
  </conditionalFormatting>
  <conditionalFormatting sqref="I127:I132">
    <cfRule type="expression" dxfId="74970" priority="3543" stopIfTrue="1">
      <formula>WEEKDAY($A127)=1</formula>
    </cfRule>
    <cfRule type="expression" dxfId="74969" priority="3544" stopIfTrue="1">
      <formula>WEEKDAY($A127)=2</formula>
    </cfRule>
    <cfRule type="expression" dxfId="74968" priority="3545" stopIfTrue="1">
      <formula>WEEKDAY($A127)=3</formula>
    </cfRule>
    <cfRule type="expression" dxfId="74967" priority="3546" stopIfTrue="1">
      <formula>WEEKDAY($A127)=4</formula>
    </cfRule>
    <cfRule type="expression" dxfId="74966" priority="3547" stopIfTrue="1">
      <formula>WEEKDAY($A127)=5</formula>
    </cfRule>
    <cfRule type="expression" dxfId="74965" priority="3548" stopIfTrue="1">
      <formula>WEEKDAY($A127)=6</formula>
    </cfRule>
    <cfRule type="expression" dxfId="74964" priority="3549" stopIfTrue="1">
      <formula>WEEKDAY($A127)=7</formula>
    </cfRule>
  </conditionalFormatting>
  <conditionalFormatting sqref="I127:I132">
    <cfRule type="expression" dxfId="74963" priority="3536" stopIfTrue="1">
      <formula>WEEKDAY($A127)=1</formula>
    </cfRule>
    <cfRule type="expression" dxfId="74962" priority="3537" stopIfTrue="1">
      <formula>WEEKDAY($A127)=2</formula>
    </cfRule>
    <cfRule type="expression" dxfId="74961" priority="3538" stopIfTrue="1">
      <formula>WEEKDAY($A127)=3</formula>
    </cfRule>
    <cfRule type="expression" dxfId="74960" priority="3539" stopIfTrue="1">
      <formula>WEEKDAY($A127)=4</formula>
    </cfRule>
    <cfRule type="expression" dxfId="74959" priority="3540" stopIfTrue="1">
      <formula>WEEKDAY($A127)=5</formula>
    </cfRule>
    <cfRule type="expression" dxfId="74958" priority="3541" stopIfTrue="1">
      <formula>WEEKDAY($A127)=6</formula>
    </cfRule>
    <cfRule type="expression" dxfId="74957" priority="3542" stopIfTrue="1">
      <formula>WEEKDAY($A127)=7</formula>
    </cfRule>
  </conditionalFormatting>
  <conditionalFormatting sqref="I127:I132">
    <cfRule type="expression" dxfId="74956" priority="3529" stopIfTrue="1">
      <formula>WEEKDAY($A127)=1</formula>
    </cfRule>
    <cfRule type="expression" dxfId="74955" priority="3530" stopIfTrue="1">
      <formula>WEEKDAY($A127)=2</formula>
    </cfRule>
    <cfRule type="expression" dxfId="74954" priority="3531" stopIfTrue="1">
      <formula>WEEKDAY($A127)=3</formula>
    </cfRule>
    <cfRule type="expression" dxfId="74953" priority="3532" stopIfTrue="1">
      <formula>WEEKDAY($A127)=4</formula>
    </cfRule>
    <cfRule type="expression" dxfId="74952" priority="3533" stopIfTrue="1">
      <formula>WEEKDAY($A127)=5</formula>
    </cfRule>
    <cfRule type="expression" dxfId="74951" priority="3534" stopIfTrue="1">
      <formula>WEEKDAY($A127)=6</formula>
    </cfRule>
    <cfRule type="expression" dxfId="74950" priority="3535" stopIfTrue="1">
      <formula>WEEKDAY($A127)=7</formula>
    </cfRule>
  </conditionalFormatting>
  <conditionalFormatting sqref="I127:I132">
    <cfRule type="expression" dxfId="74949" priority="3522" stopIfTrue="1">
      <formula>WEEKDAY($A127)=1</formula>
    </cfRule>
    <cfRule type="expression" dxfId="74948" priority="3523" stopIfTrue="1">
      <formula>WEEKDAY($A127)=2</formula>
    </cfRule>
    <cfRule type="expression" dxfId="74947" priority="3524" stopIfTrue="1">
      <formula>WEEKDAY($A127)=3</formula>
    </cfRule>
    <cfRule type="expression" dxfId="74946" priority="3525" stopIfTrue="1">
      <formula>WEEKDAY($A127)=4</formula>
    </cfRule>
    <cfRule type="expression" dxfId="74945" priority="3526" stopIfTrue="1">
      <formula>WEEKDAY($A127)=5</formula>
    </cfRule>
    <cfRule type="expression" dxfId="74944" priority="3527" stopIfTrue="1">
      <formula>WEEKDAY($A127)=6</formula>
    </cfRule>
    <cfRule type="expression" dxfId="74943" priority="3528" stopIfTrue="1">
      <formula>WEEKDAY($A127)=7</formula>
    </cfRule>
  </conditionalFormatting>
  <conditionalFormatting sqref="I127:I132">
    <cfRule type="expression" dxfId="74942" priority="3515" stopIfTrue="1">
      <formula>WEEKDAY($A127)=1</formula>
    </cfRule>
    <cfRule type="expression" dxfId="74941" priority="3516" stopIfTrue="1">
      <formula>WEEKDAY($A127)=2</formula>
    </cfRule>
    <cfRule type="expression" dxfId="74940" priority="3517" stopIfTrue="1">
      <formula>WEEKDAY($A127)=3</formula>
    </cfRule>
    <cfRule type="expression" dxfId="74939" priority="3518" stopIfTrue="1">
      <formula>WEEKDAY($A127)=4</formula>
    </cfRule>
    <cfRule type="expression" dxfId="74938" priority="3519" stopIfTrue="1">
      <formula>WEEKDAY($A127)=5</formula>
    </cfRule>
    <cfRule type="expression" dxfId="74937" priority="3520" stopIfTrue="1">
      <formula>WEEKDAY($A127)=6</formula>
    </cfRule>
    <cfRule type="expression" dxfId="74936" priority="3521" stopIfTrue="1">
      <formula>WEEKDAY($A127)=7</formula>
    </cfRule>
  </conditionalFormatting>
  <conditionalFormatting sqref="I127:I132">
    <cfRule type="expression" dxfId="74935" priority="3508" stopIfTrue="1">
      <formula>WEEKDAY($A127)=1</formula>
    </cfRule>
    <cfRule type="expression" dxfId="74934" priority="3509" stopIfTrue="1">
      <formula>WEEKDAY($A127)=2</formula>
    </cfRule>
    <cfRule type="expression" dxfId="74933" priority="3510" stopIfTrue="1">
      <formula>WEEKDAY($A127)=3</formula>
    </cfRule>
    <cfRule type="expression" dxfId="74932" priority="3511" stopIfTrue="1">
      <formula>WEEKDAY($A127)=4</formula>
    </cfRule>
    <cfRule type="expression" dxfId="74931" priority="3512" stopIfTrue="1">
      <formula>WEEKDAY($A127)=5</formula>
    </cfRule>
    <cfRule type="expression" dxfId="74930" priority="3513" stopIfTrue="1">
      <formula>WEEKDAY($A127)=6</formula>
    </cfRule>
    <cfRule type="expression" dxfId="74929" priority="3514" stopIfTrue="1">
      <formula>WEEKDAY($A127)=7</formula>
    </cfRule>
  </conditionalFormatting>
  <conditionalFormatting sqref="I127:I132">
    <cfRule type="expression" dxfId="74928" priority="3501" stopIfTrue="1">
      <formula>WEEKDAY($A127)=1</formula>
    </cfRule>
    <cfRule type="expression" dxfId="74927" priority="3502" stopIfTrue="1">
      <formula>WEEKDAY($A127)=2</formula>
    </cfRule>
    <cfRule type="expression" dxfId="74926" priority="3503" stopIfTrue="1">
      <formula>WEEKDAY($A127)=3</formula>
    </cfRule>
    <cfRule type="expression" dxfId="74925" priority="3504" stopIfTrue="1">
      <formula>WEEKDAY($A127)=4</formula>
    </cfRule>
    <cfRule type="expression" dxfId="74924" priority="3505" stopIfTrue="1">
      <formula>WEEKDAY($A127)=5</formula>
    </cfRule>
    <cfRule type="expression" dxfId="74923" priority="3506" stopIfTrue="1">
      <formula>WEEKDAY($A127)=6</formula>
    </cfRule>
    <cfRule type="expression" dxfId="74922" priority="3507" stopIfTrue="1">
      <formula>WEEKDAY($A127)=7</formula>
    </cfRule>
  </conditionalFormatting>
  <conditionalFormatting sqref="I127:I132">
    <cfRule type="expression" dxfId="74921" priority="3494" stopIfTrue="1">
      <formula>WEEKDAY($A127)=1</formula>
    </cfRule>
    <cfRule type="expression" dxfId="74920" priority="3495" stopIfTrue="1">
      <formula>WEEKDAY($A127)=2</formula>
    </cfRule>
    <cfRule type="expression" dxfId="74919" priority="3496" stopIfTrue="1">
      <formula>WEEKDAY($A127)=3</formula>
    </cfRule>
    <cfRule type="expression" dxfId="74918" priority="3497" stopIfTrue="1">
      <formula>WEEKDAY($A127)=4</formula>
    </cfRule>
    <cfRule type="expression" dxfId="74917" priority="3498" stopIfTrue="1">
      <formula>WEEKDAY($A127)=5</formula>
    </cfRule>
    <cfRule type="expression" dxfId="74916" priority="3499" stopIfTrue="1">
      <formula>WEEKDAY($A127)=6</formula>
    </cfRule>
    <cfRule type="expression" dxfId="74915" priority="3500" stopIfTrue="1">
      <formula>WEEKDAY($A127)=7</formula>
    </cfRule>
  </conditionalFormatting>
  <conditionalFormatting sqref="I127:I132">
    <cfRule type="expression" dxfId="74914" priority="3487" stopIfTrue="1">
      <formula>WEEKDAY($A127)=1</formula>
    </cfRule>
    <cfRule type="expression" dxfId="74913" priority="3488" stopIfTrue="1">
      <formula>WEEKDAY($A127)=2</formula>
    </cfRule>
    <cfRule type="expression" dxfId="74912" priority="3489" stopIfTrue="1">
      <formula>WEEKDAY($A127)=3</formula>
    </cfRule>
    <cfRule type="expression" dxfId="74911" priority="3490" stopIfTrue="1">
      <formula>WEEKDAY($A127)=4</formula>
    </cfRule>
    <cfRule type="expression" dxfId="74910" priority="3491" stopIfTrue="1">
      <formula>WEEKDAY($A127)=5</formula>
    </cfRule>
    <cfRule type="expression" dxfId="74909" priority="3492" stopIfTrue="1">
      <formula>WEEKDAY($A127)=6</formula>
    </cfRule>
    <cfRule type="expression" dxfId="74908" priority="3493" stopIfTrue="1">
      <formula>WEEKDAY($A127)=7</formula>
    </cfRule>
  </conditionalFormatting>
  <conditionalFormatting sqref="I127:I132">
    <cfRule type="expression" dxfId="74907" priority="3480" stopIfTrue="1">
      <formula>WEEKDAY($A127)=1</formula>
    </cfRule>
    <cfRule type="expression" dxfId="74906" priority="3481" stopIfTrue="1">
      <formula>WEEKDAY($A127)=2</formula>
    </cfRule>
    <cfRule type="expression" dxfId="74905" priority="3482" stopIfTrue="1">
      <formula>WEEKDAY($A127)=3</formula>
    </cfRule>
    <cfRule type="expression" dxfId="74904" priority="3483" stopIfTrue="1">
      <formula>WEEKDAY($A127)=4</formula>
    </cfRule>
    <cfRule type="expression" dxfId="74903" priority="3484" stopIfTrue="1">
      <formula>WEEKDAY($A127)=5</formula>
    </cfRule>
    <cfRule type="expression" dxfId="74902" priority="3485" stopIfTrue="1">
      <formula>WEEKDAY($A127)=6</formula>
    </cfRule>
    <cfRule type="expression" dxfId="74901" priority="3486" stopIfTrue="1">
      <formula>WEEKDAY($A127)=7</formula>
    </cfRule>
  </conditionalFormatting>
  <conditionalFormatting sqref="I127:I132">
    <cfRule type="expression" dxfId="74900" priority="3473" stopIfTrue="1">
      <formula>WEEKDAY($A127)=1</formula>
    </cfRule>
    <cfRule type="expression" dxfId="74899" priority="3474" stopIfTrue="1">
      <formula>WEEKDAY($A127)=2</formula>
    </cfRule>
    <cfRule type="expression" dxfId="74898" priority="3475" stopIfTrue="1">
      <formula>WEEKDAY($A127)=3</formula>
    </cfRule>
    <cfRule type="expression" dxfId="74897" priority="3476" stopIfTrue="1">
      <formula>WEEKDAY($A127)=4</formula>
    </cfRule>
    <cfRule type="expression" dxfId="74896" priority="3477" stopIfTrue="1">
      <formula>WEEKDAY($A127)=5</formula>
    </cfRule>
    <cfRule type="expression" dxfId="74895" priority="3478" stopIfTrue="1">
      <formula>WEEKDAY($A127)=6</formula>
    </cfRule>
    <cfRule type="expression" dxfId="74894" priority="3479" stopIfTrue="1">
      <formula>WEEKDAY($A127)=7</formula>
    </cfRule>
  </conditionalFormatting>
  <conditionalFormatting sqref="A127:E127 G127:L127">
    <cfRule type="expression" dxfId="74893" priority="3466" stopIfTrue="1">
      <formula>WEEKDAY($A127)=1</formula>
    </cfRule>
    <cfRule type="expression" dxfId="74892" priority="3467" stopIfTrue="1">
      <formula>WEEKDAY($A127)=2</formula>
    </cfRule>
    <cfRule type="expression" dxfId="74891" priority="3468" stopIfTrue="1">
      <formula>WEEKDAY($A127)=3</formula>
    </cfRule>
    <cfRule type="expression" dxfId="74890" priority="3469" stopIfTrue="1">
      <formula>WEEKDAY($A127)=4</formula>
    </cfRule>
    <cfRule type="expression" dxfId="74889" priority="3470" stopIfTrue="1">
      <formula>WEEKDAY($A127)=5</formula>
    </cfRule>
    <cfRule type="expression" dxfId="74888" priority="3471" stopIfTrue="1">
      <formula>WEEKDAY($A127)=6</formula>
    </cfRule>
    <cfRule type="expression" dxfId="74887" priority="3472" stopIfTrue="1">
      <formula>WEEKDAY($A127)=7</formula>
    </cfRule>
  </conditionalFormatting>
  <conditionalFormatting sqref="A127:A131">
    <cfRule type="expression" dxfId="74886" priority="3459" stopIfTrue="1">
      <formula>WEEKDAY($A127)=1</formula>
    </cfRule>
    <cfRule type="expression" dxfId="74885" priority="3460" stopIfTrue="1">
      <formula>WEEKDAY($A127)=2</formula>
    </cfRule>
    <cfRule type="expression" dxfId="74884" priority="3461" stopIfTrue="1">
      <formula>WEEKDAY($A127)=3</formula>
    </cfRule>
    <cfRule type="expression" dxfId="74883" priority="3462" stopIfTrue="1">
      <formula>WEEKDAY($A127)=4</formula>
    </cfRule>
    <cfRule type="expression" dxfId="74882" priority="3463" stopIfTrue="1">
      <formula>WEEKDAY($A127)=5</formula>
    </cfRule>
    <cfRule type="expression" dxfId="74881" priority="3464" stopIfTrue="1">
      <formula>WEEKDAY($A127)=6</formula>
    </cfRule>
    <cfRule type="expression" dxfId="74880" priority="3465" stopIfTrue="1">
      <formula>WEEKDAY($A127)=7</formula>
    </cfRule>
  </conditionalFormatting>
  <conditionalFormatting sqref="I127:I132">
    <cfRule type="expression" dxfId="74879" priority="3452" stopIfTrue="1">
      <formula>WEEKDAY($A127)=1</formula>
    </cfRule>
    <cfRule type="expression" dxfId="74878" priority="3453" stopIfTrue="1">
      <formula>WEEKDAY($A127)=2</formula>
    </cfRule>
    <cfRule type="expression" dxfId="74877" priority="3454" stopIfTrue="1">
      <formula>WEEKDAY($A127)=3</formula>
    </cfRule>
    <cfRule type="expression" dxfId="74876" priority="3455" stopIfTrue="1">
      <formula>WEEKDAY($A127)=4</formula>
    </cfRule>
    <cfRule type="expression" dxfId="74875" priority="3456" stopIfTrue="1">
      <formula>WEEKDAY($A127)=5</formula>
    </cfRule>
    <cfRule type="expression" dxfId="74874" priority="3457" stopIfTrue="1">
      <formula>WEEKDAY($A127)=6</formula>
    </cfRule>
    <cfRule type="expression" dxfId="74873" priority="3458" stopIfTrue="1">
      <formula>WEEKDAY($A127)=7</formula>
    </cfRule>
  </conditionalFormatting>
  <conditionalFormatting sqref="I127:I132">
    <cfRule type="expression" dxfId="74872" priority="3445" stopIfTrue="1">
      <formula>WEEKDAY($A127)=1</formula>
    </cfRule>
    <cfRule type="expression" dxfId="74871" priority="3446" stopIfTrue="1">
      <formula>WEEKDAY($A127)=2</formula>
    </cfRule>
    <cfRule type="expression" dxfId="74870" priority="3447" stopIfTrue="1">
      <formula>WEEKDAY($A127)=3</formula>
    </cfRule>
    <cfRule type="expression" dxfId="74869" priority="3448" stopIfTrue="1">
      <formula>WEEKDAY($A127)=4</formula>
    </cfRule>
    <cfRule type="expression" dxfId="74868" priority="3449" stopIfTrue="1">
      <formula>WEEKDAY($A127)=5</formula>
    </cfRule>
    <cfRule type="expression" dxfId="74867" priority="3450" stopIfTrue="1">
      <formula>WEEKDAY($A127)=6</formula>
    </cfRule>
    <cfRule type="expression" dxfId="74866" priority="3451" stopIfTrue="1">
      <formula>WEEKDAY($A127)=7</formula>
    </cfRule>
  </conditionalFormatting>
  <conditionalFormatting sqref="I127:I132">
    <cfRule type="expression" dxfId="74865" priority="3438" stopIfTrue="1">
      <formula>WEEKDAY($A127)=1</formula>
    </cfRule>
    <cfRule type="expression" dxfId="74864" priority="3439" stopIfTrue="1">
      <formula>WEEKDAY($A127)=2</formula>
    </cfRule>
    <cfRule type="expression" dxfId="74863" priority="3440" stopIfTrue="1">
      <formula>WEEKDAY($A127)=3</formula>
    </cfRule>
    <cfRule type="expression" dxfId="74862" priority="3441" stopIfTrue="1">
      <formula>WEEKDAY($A127)=4</formula>
    </cfRule>
    <cfRule type="expression" dxfId="74861" priority="3442" stopIfTrue="1">
      <formula>WEEKDAY($A127)=5</formula>
    </cfRule>
    <cfRule type="expression" dxfId="74860" priority="3443" stopIfTrue="1">
      <formula>WEEKDAY($A127)=6</formula>
    </cfRule>
    <cfRule type="expression" dxfId="74859" priority="3444" stopIfTrue="1">
      <formula>WEEKDAY($A127)=7</formula>
    </cfRule>
  </conditionalFormatting>
  <conditionalFormatting sqref="A127:A131">
    <cfRule type="expression" dxfId="74858" priority="3431" stopIfTrue="1">
      <formula>WEEKDAY($A127)=1</formula>
    </cfRule>
    <cfRule type="expression" dxfId="74857" priority="3432" stopIfTrue="1">
      <formula>WEEKDAY($A127)=2</formula>
    </cfRule>
    <cfRule type="expression" dxfId="74856" priority="3433" stopIfTrue="1">
      <formula>WEEKDAY($A127)=3</formula>
    </cfRule>
    <cfRule type="expression" dxfId="74855" priority="3434" stopIfTrue="1">
      <formula>WEEKDAY($A127)=4</formula>
    </cfRule>
    <cfRule type="expression" dxfId="74854" priority="3435" stopIfTrue="1">
      <formula>WEEKDAY($A127)=5</formula>
    </cfRule>
    <cfRule type="expression" dxfId="74853" priority="3436" stopIfTrue="1">
      <formula>WEEKDAY($A127)=6</formula>
    </cfRule>
    <cfRule type="expression" dxfId="74852" priority="3437" stopIfTrue="1">
      <formula>WEEKDAY($A127)=7</formula>
    </cfRule>
  </conditionalFormatting>
  <conditionalFormatting sqref="F127">
    <cfRule type="expression" dxfId="74851" priority="3424" stopIfTrue="1">
      <formula>WEEKDAY($A127)=1</formula>
    </cfRule>
    <cfRule type="expression" dxfId="74850" priority="3425" stopIfTrue="1">
      <formula>WEEKDAY($A127)=2</formula>
    </cfRule>
    <cfRule type="expression" dxfId="74849" priority="3426" stopIfTrue="1">
      <formula>WEEKDAY($A127)=3</formula>
    </cfRule>
    <cfRule type="expression" dxfId="74848" priority="3427" stopIfTrue="1">
      <formula>WEEKDAY($A127)=4</formula>
    </cfRule>
    <cfRule type="expression" dxfId="74847" priority="3428" stopIfTrue="1">
      <formula>WEEKDAY($A127)=5</formula>
    </cfRule>
    <cfRule type="expression" dxfId="74846" priority="3429" stopIfTrue="1">
      <formula>WEEKDAY($A127)=6</formula>
    </cfRule>
    <cfRule type="expression" dxfId="74845" priority="3430" stopIfTrue="1">
      <formula>WEEKDAY($A127)=7</formula>
    </cfRule>
  </conditionalFormatting>
  <conditionalFormatting sqref="I127:I132">
    <cfRule type="expression" dxfId="74844" priority="3417" stopIfTrue="1">
      <formula>WEEKDAY($A127)=1</formula>
    </cfRule>
    <cfRule type="expression" dxfId="74843" priority="3418" stopIfTrue="1">
      <formula>WEEKDAY($A127)=2</formula>
    </cfRule>
    <cfRule type="expression" dxfId="74842" priority="3419" stopIfTrue="1">
      <formula>WEEKDAY($A127)=3</formula>
    </cfRule>
    <cfRule type="expression" dxfId="74841" priority="3420" stopIfTrue="1">
      <formula>WEEKDAY($A127)=4</formula>
    </cfRule>
    <cfRule type="expression" dxfId="74840" priority="3421" stopIfTrue="1">
      <formula>WEEKDAY($A127)=5</formula>
    </cfRule>
    <cfRule type="expression" dxfId="74839" priority="3422" stopIfTrue="1">
      <formula>WEEKDAY($A127)=6</formula>
    </cfRule>
    <cfRule type="expression" dxfId="74838" priority="3423" stopIfTrue="1">
      <formula>WEEKDAY($A127)=7</formula>
    </cfRule>
  </conditionalFormatting>
  <conditionalFormatting sqref="I128:I132">
    <cfRule type="expression" dxfId="74837" priority="3410" stopIfTrue="1">
      <formula>WEEKDAY($A128)=1</formula>
    </cfRule>
    <cfRule type="expression" dxfId="74836" priority="3411" stopIfTrue="1">
      <formula>WEEKDAY($A128)=2</formula>
    </cfRule>
    <cfRule type="expression" dxfId="74835" priority="3412" stopIfTrue="1">
      <formula>WEEKDAY($A128)=3</formula>
    </cfRule>
    <cfRule type="expression" dxfId="74834" priority="3413" stopIfTrue="1">
      <formula>WEEKDAY($A128)=4</formula>
    </cfRule>
    <cfRule type="expression" dxfId="74833" priority="3414" stopIfTrue="1">
      <formula>WEEKDAY($A128)=5</formula>
    </cfRule>
    <cfRule type="expression" dxfId="74832" priority="3415" stopIfTrue="1">
      <formula>WEEKDAY($A128)=6</formula>
    </cfRule>
    <cfRule type="expression" dxfId="74831" priority="3416" stopIfTrue="1">
      <formula>WEEKDAY($A128)=7</formula>
    </cfRule>
  </conditionalFormatting>
  <conditionalFormatting sqref="I128:I132">
    <cfRule type="expression" dxfId="74830" priority="3403" stopIfTrue="1">
      <formula>WEEKDAY($A128)=1</formula>
    </cfRule>
    <cfRule type="expression" dxfId="74829" priority="3404" stopIfTrue="1">
      <formula>WEEKDAY($A128)=2</formula>
    </cfRule>
    <cfRule type="expression" dxfId="74828" priority="3405" stopIfTrue="1">
      <formula>WEEKDAY($A128)=3</formula>
    </cfRule>
    <cfRule type="expression" dxfId="74827" priority="3406" stopIfTrue="1">
      <formula>WEEKDAY($A128)=4</formula>
    </cfRule>
    <cfRule type="expression" dxfId="74826" priority="3407" stopIfTrue="1">
      <formula>WEEKDAY($A128)=5</formula>
    </cfRule>
    <cfRule type="expression" dxfId="74825" priority="3408" stopIfTrue="1">
      <formula>WEEKDAY($A128)=6</formula>
    </cfRule>
    <cfRule type="expression" dxfId="74824" priority="3409" stopIfTrue="1">
      <formula>WEEKDAY($A128)=7</formula>
    </cfRule>
  </conditionalFormatting>
  <conditionalFormatting sqref="I128:I132">
    <cfRule type="expression" dxfId="74823" priority="3396" stopIfTrue="1">
      <formula>WEEKDAY($A128)=1</formula>
    </cfRule>
    <cfRule type="expression" dxfId="74822" priority="3397" stopIfTrue="1">
      <formula>WEEKDAY($A128)=2</formula>
    </cfRule>
    <cfRule type="expression" dxfId="74821" priority="3398" stopIfTrue="1">
      <formula>WEEKDAY($A128)=3</formula>
    </cfRule>
    <cfRule type="expression" dxfId="74820" priority="3399" stopIfTrue="1">
      <formula>WEEKDAY($A128)=4</formula>
    </cfRule>
    <cfRule type="expression" dxfId="74819" priority="3400" stopIfTrue="1">
      <formula>WEEKDAY($A128)=5</formula>
    </cfRule>
    <cfRule type="expression" dxfId="74818" priority="3401" stopIfTrue="1">
      <formula>WEEKDAY($A128)=6</formula>
    </cfRule>
    <cfRule type="expression" dxfId="74817" priority="3402" stopIfTrue="1">
      <formula>WEEKDAY($A128)=7</formula>
    </cfRule>
  </conditionalFormatting>
  <conditionalFormatting sqref="I128:I132">
    <cfRule type="expression" dxfId="74816" priority="3389" stopIfTrue="1">
      <formula>WEEKDAY($A128)=1</formula>
    </cfRule>
    <cfRule type="expression" dxfId="74815" priority="3390" stopIfTrue="1">
      <formula>WEEKDAY($A128)=2</formula>
    </cfRule>
    <cfRule type="expression" dxfId="74814" priority="3391" stopIfTrue="1">
      <formula>WEEKDAY($A128)=3</formula>
    </cfRule>
    <cfRule type="expression" dxfId="74813" priority="3392" stopIfTrue="1">
      <formula>WEEKDAY($A128)=4</formula>
    </cfRule>
    <cfRule type="expression" dxfId="74812" priority="3393" stopIfTrue="1">
      <formula>WEEKDAY($A128)=5</formula>
    </cfRule>
    <cfRule type="expression" dxfId="74811" priority="3394" stopIfTrue="1">
      <formula>WEEKDAY($A128)=6</formula>
    </cfRule>
    <cfRule type="expression" dxfId="74810" priority="3395" stopIfTrue="1">
      <formula>WEEKDAY($A128)=7</formula>
    </cfRule>
  </conditionalFormatting>
  <conditionalFormatting sqref="I128:I132">
    <cfRule type="expression" dxfId="74809" priority="3382" stopIfTrue="1">
      <formula>WEEKDAY($A128)=1</formula>
    </cfRule>
    <cfRule type="expression" dxfId="74808" priority="3383" stopIfTrue="1">
      <formula>WEEKDAY($A128)=2</formula>
    </cfRule>
    <cfRule type="expression" dxfId="74807" priority="3384" stopIfTrue="1">
      <formula>WEEKDAY($A128)=3</formula>
    </cfRule>
    <cfRule type="expression" dxfId="74806" priority="3385" stopIfTrue="1">
      <formula>WEEKDAY($A128)=4</formula>
    </cfRule>
    <cfRule type="expression" dxfId="74805" priority="3386" stopIfTrue="1">
      <formula>WEEKDAY($A128)=5</formula>
    </cfRule>
    <cfRule type="expression" dxfId="74804" priority="3387" stopIfTrue="1">
      <formula>WEEKDAY($A128)=6</formula>
    </cfRule>
    <cfRule type="expression" dxfId="74803" priority="3388" stopIfTrue="1">
      <formula>WEEKDAY($A128)=7</formula>
    </cfRule>
  </conditionalFormatting>
  <conditionalFormatting sqref="I128:I132">
    <cfRule type="expression" dxfId="74802" priority="3375" stopIfTrue="1">
      <formula>WEEKDAY($A128)=1</formula>
    </cfRule>
    <cfRule type="expression" dxfId="74801" priority="3376" stopIfTrue="1">
      <formula>WEEKDAY($A128)=2</formula>
    </cfRule>
    <cfRule type="expression" dxfId="74800" priority="3377" stopIfTrue="1">
      <formula>WEEKDAY($A128)=3</formula>
    </cfRule>
    <cfRule type="expression" dxfId="74799" priority="3378" stopIfTrue="1">
      <formula>WEEKDAY($A128)=4</formula>
    </cfRule>
    <cfRule type="expression" dxfId="74798" priority="3379" stopIfTrue="1">
      <formula>WEEKDAY($A128)=5</formula>
    </cfRule>
    <cfRule type="expression" dxfId="74797" priority="3380" stopIfTrue="1">
      <formula>WEEKDAY($A128)=6</formula>
    </cfRule>
    <cfRule type="expression" dxfId="74796" priority="3381" stopIfTrue="1">
      <formula>WEEKDAY($A128)=7</formula>
    </cfRule>
  </conditionalFormatting>
  <conditionalFormatting sqref="I128:I132">
    <cfRule type="expression" dxfId="74795" priority="3368" stopIfTrue="1">
      <formula>WEEKDAY($A128)=1</formula>
    </cfRule>
    <cfRule type="expression" dxfId="74794" priority="3369" stopIfTrue="1">
      <formula>WEEKDAY($A128)=2</formula>
    </cfRule>
    <cfRule type="expression" dxfId="74793" priority="3370" stopIfTrue="1">
      <formula>WEEKDAY($A128)=3</formula>
    </cfRule>
    <cfRule type="expression" dxfId="74792" priority="3371" stopIfTrue="1">
      <formula>WEEKDAY($A128)=4</formula>
    </cfRule>
    <cfRule type="expression" dxfId="74791" priority="3372" stopIfTrue="1">
      <formula>WEEKDAY($A128)=5</formula>
    </cfRule>
    <cfRule type="expression" dxfId="74790" priority="3373" stopIfTrue="1">
      <formula>WEEKDAY($A128)=6</formula>
    </cfRule>
    <cfRule type="expression" dxfId="74789" priority="3374" stopIfTrue="1">
      <formula>WEEKDAY($A128)=7</formula>
    </cfRule>
  </conditionalFormatting>
  <conditionalFormatting sqref="I128:I132">
    <cfRule type="expression" dxfId="74788" priority="3361" stopIfTrue="1">
      <formula>WEEKDAY($A128)=1</formula>
    </cfRule>
    <cfRule type="expression" dxfId="74787" priority="3362" stopIfTrue="1">
      <formula>WEEKDAY($A128)=2</formula>
    </cfRule>
    <cfRule type="expression" dxfId="74786" priority="3363" stopIfTrue="1">
      <formula>WEEKDAY($A128)=3</formula>
    </cfRule>
    <cfRule type="expression" dxfId="74785" priority="3364" stopIfTrue="1">
      <formula>WEEKDAY($A128)=4</formula>
    </cfRule>
    <cfRule type="expression" dxfId="74784" priority="3365" stopIfTrue="1">
      <formula>WEEKDAY($A128)=5</formula>
    </cfRule>
    <cfRule type="expression" dxfId="74783" priority="3366" stopIfTrue="1">
      <formula>WEEKDAY($A128)=6</formula>
    </cfRule>
    <cfRule type="expression" dxfId="74782" priority="3367" stopIfTrue="1">
      <formula>WEEKDAY($A128)=7</formula>
    </cfRule>
  </conditionalFormatting>
  <conditionalFormatting sqref="I128:I132">
    <cfRule type="expression" dxfId="74781" priority="3354" stopIfTrue="1">
      <formula>WEEKDAY($A128)=1</formula>
    </cfRule>
    <cfRule type="expression" dxfId="74780" priority="3355" stopIfTrue="1">
      <formula>WEEKDAY($A128)=2</formula>
    </cfRule>
    <cfRule type="expression" dxfId="74779" priority="3356" stopIfTrue="1">
      <formula>WEEKDAY($A128)=3</formula>
    </cfRule>
    <cfRule type="expression" dxfId="74778" priority="3357" stopIfTrue="1">
      <formula>WEEKDAY($A128)=4</formula>
    </cfRule>
    <cfRule type="expression" dxfId="74777" priority="3358" stopIfTrue="1">
      <formula>WEEKDAY($A128)=5</formula>
    </cfRule>
    <cfRule type="expression" dxfId="74776" priority="3359" stopIfTrue="1">
      <formula>WEEKDAY($A128)=6</formula>
    </cfRule>
    <cfRule type="expression" dxfId="74775" priority="3360" stopIfTrue="1">
      <formula>WEEKDAY($A128)=7</formula>
    </cfRule>
  </conditionalFormatting>
  <conditionalFormatting sqref="I128:I132">
    <cfRule type="expression" dxfId="74774" priority="3347" stopIfTrue="1">
      <formula>WEEKDAY($A128)=1</formula>
    </cfRule>
    <cfRule type="expression" dxfId="74773" priority="3348" stopIfTrue="1">
      <formula>WEEKDAY($A128)=2</formula>
    </cfRule>
    <cfRule type="expression" dxfId="74772" priority="3349" stopIfTrue="1">
      <formula>WEEKDAY($A128)=3</formula>
    </cfRule>
    <cfRule type="expression" dxfId="74771" priority="3350" stopIfTrue="1">
      <formula>WEEKDAY($A128)=4</formula>
    </cfRule>
    <cfRule type="expression" dxfId="74770" priority="3351" stopIfTrue="1">
      <formula>WEEKDAY($A128)=5</formula>
    </cfRule>
    <cfRule type="expression" dxfId="74769" priority="3352" stopIfTrue="1">
      <formula>WEEKDAY($A128)=6</formula>
    </cfRule>
    <cfRule type="expression" dxfId="74768" priority="3353" stopIfTrue="1">
      <formula>WEEKDAY($A128)=7</formula>
    </cfRule>
  </conditionalFormatting>
  <conditionalFormatting sqref="I128:I132">
    <cfRule type="expression" dxfId="74767" priority="3340" stopIfTrue="1">
      <formula>WEEKDAY($A128)=1</formula>
    </cfRule>
    <cfRule type="expression" dxfId="74766" priority="3341" stopIfTrue="1">
      <formula>WEEKDAY($A128)=2</formula>
    </cfRule>
    <cfRule type="expression" dxfId="74765" priority="3342" stopIfTrue="1">
      <formula>WEEKDAY($A128)=3</formula>
    </cfRule>
    <cfRule type="expression" dxfId="74764" priority="3343" stopIfTrue="1">
      <formula>WEEKDAY($A128)=4</formula>
    </cfRule>
    <cfRule type="expression" dxfId="74763" priority="3344" stopIfTrue="1">
      <formula>WEEKDAY($A128)=5</formula>
    </cfRule>
    <cfRule type="expression" dxfId="74762" priority="3345" stopIfTrue="1">
      <formula>WEEKDAY($A128)=6</formula>
    </cfRule>
    <cfRule type="expression" dxfId="74761" priority="3346" stopIfTrue="1">
      <formula>WEEKDAY($A128)=7</formula>
    </cfRule>
  </conditionalFormatting>
  <conditionalFormatting sqref="I128:I132">
    <cfRule type="expression" dxfId="74760" priority="3333" stopIfTrue="1">
      <formula>WEEKDAY($A128)=1</formula>
    </cfRule>
    <cfRule type="expression" dxfId="74759" priority="3334" stopIfTrue="1">
      <formula>WEEKDAY($A128)=2</formula>
    </cfRule>
    <cfRule type="expression" dxfId="74758" priority="3335" stopIfTrue="1">
      <formula>WEEKDAY($A128)=3</formula>
    </cfRule>
    <cfRule type="expression" dxfId="74757" priority="3336" stopIfTrue="1">
      <formula>WEEKDAY($A128)=4</formula>
    </cfRule>
    <cfRule type="expression" dxfId="74756" priority="3337" stopIfTrue="1">
      <formula>WEEKDAY($A128)=5</formula>
    </cfRule>
    <cfRule type="expression" dxfId="74755" priority="3338" stopIfTrue="1">
      <formula>WEEKDAY($A128)=6</formula>
    </cfRule>
    <cfRule type="expression" dxfId="74754" priority="3339" stopIfTrue="1">
      <formula>WEEKDAY($A128)=7</formula>
    </cfRule>
  </conditionalFormatting>
  <conditionalFormatting sqref="I128:I132">
    <cfRule type="expression" dxfId="74753" priority="3326" stopIfTrue="1">
      <formula>WEEKDAY($A128)=1</formula>
    </cfRule>
    <cfRule type="expression" dxfId="74752" priority="3327" stopIfTrue="1">
      <formula>WEEKDAY($A128)=2</formula>
    </cfRule>
    <cfRule type="expression" dxfId="74751" priority="3328" stopIfTrue="1">
      <formula>WEEKDAY($A128)=3</formula>
    </cfRule>
    <cfRule type="expression" dxfId="74750" priority="3329" stopIfTrue="1">
      <formula>WEEKDAY($A128)=4</formula>
    </cfRule>
    <cfRule type="expression" dxfId="74749" priority="3330" stopIfTrue="1">
      <formula>WEEKDAY($A128)=5</formula>
    </cfRule>
    <cfRule type="expression" dxfId="74748" priority="3331" stopIfTrue="1">
      <formula>WEEKDAY($A128)=6</formula>
    </cfRule>
    <cfRule type="expression" dxfId="74747" priority="3332" stopIfTrue="1">
      <formula>WEEKDAY($A128)=7</formula>
    </cfRule>
  </conditionalFormatting>
  <conditionalFormatting sqref="I128:I132">
    <cfRule type="expression" dxfId="74746" priority="3319" stopIfTrue="1">
      <formula>WEEKDAY($A128)=1</formula>
    </cfRule>
    <cfRule type="expression" dxfId="74745" priority="3320" stopIfTrue="1">
      <formula>WEEKDAY($A128)=2</formula>
    </cfRule>
    <cfRule type="expression" dxfId="74744" priority="3321" stopIfTrue="1">
      <formula>WEEKDAY($A128)=3</formula>
    </cfRule>
    <cfRule type="expression" dxfId="74743" priority="3322" stopIfTrue="1">
      <formula>WEEKDAY($A128)=4</formula>
    </cfRule>
    <cfRule type="expression" dxfId="74742" priority="3323" stopIfTrue="1">
      <formula>WEEKDAY($A128)=5</formula>
    </cfRule>
    <cfRule type="expression" dxfId="74741" priority="3324" stopIfTrue="1">
      <formula>WEEKDAY($A128)=6</formula>
    </cfRule>
    <cfRule type="expression" dxfId="74740" priority="3325" stopIfTrue="1">
      <formula>WEEKDAY($A128)=7</formula>
    </cfRule>
  </conditionalFormatting>
  <conditionalFormatting sqref="I128:I132">
    <cfRule type="expression" dxfId="74739" priority="3312" stopIfTrue="1">
      <formula>WEEKDAY($A128)=1</formula>
    </cfRule>
    <cfRule type="expression" dxfId="74738" priority="3313" stopIfTrue="1">
      <formula>WEEKDAY($A128)=2</formula>
    </cfRule>
    <cfRule type="expression" dxfId="74737" priority="3314" stopIfTrue="1">
      <formula>WEEKDAY($A128)=3</formula>
    </cfRule>
    <cfRule type="expression" dxfId="74736" priority="3315" stopIfTrue="1">
      <formula>WEEKDAY($A128)=4</formula>
    </cfRule>
    <cfRule type="expression" dxfId="74735" priority="3316" stopIfTrue="1">
      <formula>WEEKDAY($A128)=5</formula>
    </cfRule>
    <cfRule type="expression" dxfId="74734" priority="3317" stopIfTrue="1">
      <formula>WEEKDAY($A128)=6</formula>
    </cfRule>
    <cfRule type="expression" dxfId="74733" priority="3318" stopIfTrue="1">
      <formula>WEEKDAY($A128)=7</formula>
    </cfRule>
  </conditionalFormatting>
  <conditionalFormatting sqref="I128:I132">
    <cfRule type="expression" dxfId="74732" priority="3305" stopIfTrue="1">
      <formula>WEEKDAY($A128)=1</formula>
    </cfRule>
    <cfRule type="expression" dxfId="74731" priority="3306" stopIfTrue="1">
      <formula>WEEKDAY($A128)=2</formula>
    </cfRule>
    <cfRule type="expression" dxfId="74730" priority="3307" stopIfTrue="1">
      <formula>WEEKDAY($A128)=3</formula>
    </cfRule>
    <cfRule type="expression" dxfId="74729" priority="3308" stopIfTrue="1">
      <formula>WEEKDAY($A128)=4</formula>
    </cfRule>
    <cfRule type="expression" dxfId="74728" priority="3309" stopIfTrue="1">
      <formula>WEEKDAY($A128)=5</formula>
    </cfRule>
    <cfRule type="expression" dxfId="74727" priority="3310" stopIfTrue="1">
      <formula>WEEKDAY($A128)=6</formula>
    </cfRule>
    <cfRule type="expression" dxfId="74726" priority="3311" stopIfTrue="1">
      <formula>WEEKDAY($A128)=7</formula>
    </cfRule>
  </conditionalFormatting>
  <conditionalFormatting sqref="I128:I132">
    <cfRule type="expression" dxfId="74725" priority="3298" stopIfTrue="1">
      <formula>WEEKDAY($A128)=1</formula>
    </cfRule>
    <cfRule type="expression" dxfId="74724" priority="3299" stopIfTrue="1">
      <formula>WEEKDAY($A128)=2</formula>
    </cfRule>
    <cfRule type="expression" dxfId="74723" priority="3300" stopIfTrue="1">
      <formula>WEEKDAY($A128)=3</formula>
    </cfRule>
    <cfRule type="expression" dxfId="74722" priority="3301" stopIfTrue="1">
      <formula>WEEKDAY($A128)=4</formula>
    </cfRule>
    <cfRule type="expression" dxfId="74721" priority="3302" stopIfTrue="1">
      <formula>WEEKDAY($A128)=5</formula>
    </cfRule>
    <cfRule type="expression" dxfId="74720" priority="3303" stopIfTrue="1">
      <formula>WEEKDAY($A128)=6</formula>
    </cfRule>
    <cfRule type="expression" dxfId="74719" priority="3304" stopIfTrue="1">
      <formula>WEEKDAY($A128)=7</formula>
    </cfRule>
  </conditionalFormatting>
  <conditionalFormatting sqref="I128:I132">
    <cfRule type="expression" dxfId="74718" priority="3291" stopIfTrue="1">
      <formula>WEEKDAY($A128)=1</formula>
    </cfRule>
    <cfRule type="expression" dxfId="74717" priority="3292" stopIfTrue="1">
      <formula>WEEKDAY($A128)=2</formula>
    </cfRule>
    <cfRule type="expression" dxfId="74716" priority="3293" stopIfTrue="1">
      <formula>WEEKDAY($A128)=3</formula>
    </cfRule>
    <cfRule type="expression" dxfId="74715" priority="3294" stopIfTrue="1">
      <formula>WEEKDAY($A128)=4</formula>
    </cfRule>
    <cfRule type="expression" dxfId="74714" priority="3295" stopIfTrue="1">
      <formula>WEEKDAY($A128)=5</formula>
    </cfRule>
    <cfRule type="expression" dxfId="74713" priority="3296" stopIfTrue="1">
      <formula>WEEKDAY($A128)=6</formula>
    </cfRule>
    <cfRule type="expression" dxfId="74712" priority="3297" stopIfTrue="1">
      <formula>WEEKDAY($A128)=7</formula>
    </cfRule>
  </conditionalFormatting>
  <conditionalFormatting sqref="I128:I132">
    <cfRule type="expression" dxfId="74711" priority="3284" stopIfTrue="1">
      <formula>WEEKDAY($A128)=1</formula>
    </cfRule>
    <cfRule type="expression" dxfId="74710" priority="3285" stopIfTrue="1">
      <formula>WEEKDAY($A128)=2</formula>
    </cfRule>
    <cfRule type="expression" dxfId="74709" priority="3286" stopIfTrue="1">
      <formula>WEEKDAY($A128)=3</formula>
    </cfRule>
    <cfRule type="expression" dxfId="74708" priority="3287" stopIfTrue="1">
      <formula>WEEKDAY($A128)=4</formula>
    </cfRule>
    <cfRule type="expression" dxfId="74707" priority="3288" stopIfTrue="1">
      <formula>WEEKDAY($A128)=5</formula>
    </cfRule>
    <cfRule type="expression" dxfId="74706" priority="3289" stopIfTrue="1">
      <formula>WEEKDAY($A128)=6</formula>
    </cfRule>
    <cfRule type="expression" dxfId="74705" priority="3290" stopIfTrue="1">
      <formula>WEEKDAY($A128)=7</formula>
    </cfRule>
  </conditionalFormatting>
  <conditionalFormatting sqref="I128:I132">
    <cfRule type="expression" dxfId="74704" priority="3277" stopIfTrue="1">
      <formula>WEEKDAY($A128)=1</formula>
    </cfRule>
    <cfRule type="expression" dxfId="74703" priority="3278" stopIfTrue="1">
      <formula>WEEKDAY($A128)=2</formula>
    </cfRule>
    <cfRule type="expression" dxfId="74702" priority="3279" stopIfTrue="1">
      <formula>WEEKDAY($A128)=3</formula>
    </cfRule>
    <cfRule type="expression" dxfId="74701" priority="3280" stopIfTrue="1">
      <formula>WEEKDAY($A128)=4</formula>
    </cfRule>
    <cfRule type="expression" dxfId="74700" priority="3281" stopIfTrue="1">
      <formula>WEEKDAY($A128)=5</formula>
    </cfRule>
    <cfRule type="expression" dxfId="74699" priority="3282" stopIfTrue="1">
      <formula>WEEKDAY($A128)=6</formula>
    </cfRule>
    <cfRule type="expression" dxfId="74698" priority="3283" stopIfTrue="1">
      <formula>WEEKDAY($A128)=7</formula>
    </cfRule>
  </conditionalFormatting>
  <conditionalFormatting sqref="I128:I132">
    <cfRule type="expression" dxfId="74697" priority="3270" stopIfTrue="1">
      <formula>WEEKDAY($A128)=1</formula>
    </cfRule>
    <cfRule type="expression" dxfId="74696" priority="3271" stopIfTrue="1">
      <formula>WEEKDAY($A128)=2</formula>
    </cfRule>
    <cfRule type="expression" dxfId="74695" priority="3272" stopIfTrue="1">
      <formula>WEEKDAY($A128)=3</formula>
    </cfRule>
    <cfRule type="expression" dxfId="74694" priority="3273" stopIfTrue="1">
      <formula>WEEKDAY($A128)=4</formula>
    </cfRule>
    <cfRule type="expression" dxfId="74693" priority="3274" stopIfTrue="1">
      <formula>WEEKDAY($A128)=5</formula>
    </cfRule>
    <cfRule type="expression" dxfId="74692" priority="3275" stopIfTrue="1">
      <formula>WEEKDAY($A128)=6</formula>
    </cfRule>
    <cfRule type="expression" dxfId="74691" priority="3276" stopIfTrue="1">
      <formula>WEEKDAY($A128)=7</formula>
    </cfRule>
  </conditionalFormatting>
  <conditionalFormatting sqref="A128:A131">
    <cfRule type="expression" dxfId="74690" priority="3263" stopIfTrue="1">
      <formula>WEEKDAY($A128)=1</formula>
    </cfRule>
    <cfRule type="expression" dxfId="74689" priority="3264" stopIfTrue="1">
      <formula>WEEKDAY($A128)=2</formula>
    </cfRule>
    <cfRule type="expression" dxfId="74688" priority="3265" stopIfTrue="1">
      <formula>WEEKDAY($A128)=3</formula>
    </cfRule>
    <cfRule type="expression" dxfId="74687" priority="3266" stopIfTrue="1">
      <formula>WEEKDAY($A128)=4</formula>
    </cfRule>
    <cfRule type="expression" dxfId="74686" priority="3267" stopIfTrue="1">
      <formula>WEEKDAY($A128)=5</formula>
    </cfRule>
    <cfRule type="expression" dxfId="74685" priority="3268" stopIfTrue="1">
      <formula>WEEKDAY($A128)=6</formula>
    </cfRule>
    <cfRule type="expression" dxfId="74684" priority="3269" stopIfTrue="1">
      <formula>WEEKDAY($A128)=7</formula>
    </cfRule>
  </conditionalFormatting>
  <conditionalFormatting sqref="I128:I132">
    <cfRule type="expression" dxfId="74683" priority="3256" stopIfTrue="1">
      <formula>WEEKDAY($A128)=1</formula>
    </cfRule>
    <cfRule type="expression" dxfId="74682" priority="3257" stopIfTrue="1">
      <formula>WEEKDAY($A128)=2</formula>
    </cfRule>
    <cfRule type="expression" dxfId="74681" priority="3258" stopIfTrue="1">
      <formula>WEEKDAY($A128)=3</formula>
    </cfRule>
    <cfRule type="expression" dxfId="74680" priority="3259" stopIfTrue="1">
      <formula>WEEKDAY($A128)=4</formula>
    </cfRule>
    <cfRule type="expression" dxfId="74679" priority="3260" stopIfTrue="1">
      <formula>WEEKDAY($A128)=5</formula>
    </cfRule>
    <cfRule type="expression" dxfId="74678" priority="3261" stopIfTrue="1">
      <formula>WEEKDAY($A128)=6</formula>
    </cfRule>
    <cfRule type="expression" dxfId="74677" priority="3262" stopIfTrue="1">
      <formula>WEEKDAY($A128)=7</formula>
    </cfRule>
  </conditionalFormatting>
  <conditionalFormatting sqref="A128:I128 K128:L128">
    <cfRule type="expression" dxfId="74676" priority="3249" stopIfTrue="1">
      <formula>WEEKDAY($A128)=1</formula>
    </cfRule>
    <cfRule type="expression" dxfId="74675" priority="3250" stopIfTrue="1">
      <formula>WEEKDAY($A128)=2</formula>
    </cfRule>
    <cfRule type="expression" dxfId="74674" priority="3251" stopIfTrue="1">
      <formula>WEEKDAY($A128)=3</formula>
    </cfRule>
    <cfRule type="expression" dxfId="74673" priority="3252" stopIfTrue="1">
      <formula>WEEKDAY($A128)=4</formula>
    </cfRule>
    <cfRule type="expression" dxfId="74672" priority="3253" stopIfTrue="1">
      <formula>WEEKDAY($A128)=5</formula>
    </cfRule>
    <cfRule type="expression" dxfId="74671" priority="3254" stopIfTrue="1">
      <formula>WEEKDAY($A128)=6</formula>
    </cfRule>
    <cfRule type="expression" dxfId="74670" priority="3255" stopIfTrue="1">
      <formula>WEEKDAY($A128)=7</formula>
    </cfRule>
  </conditionalFormatting>
  <conditionalFormatting sqref="A128:I128 K128:L128">
    <cfRule type="expression" dxfId="74669" priority="3242" stopIfTrue="1">
      <formula>WEEKDAY($A128)=1</formula>
    </cfRule>
    <cfRule type="expression" dxfId="74668" priority="3243" stopIfTrue="1">
      <formula>WEEKDAY($A128)=2</formula>
    </cfRule>
    <cfRule type="expression" dxfId="74667" priority="3244" stopIfTrue="1">
      <formula>WEEKDAY($A128)=3</formula>
    </cfRule>
    <cfRule type="expression" dxfId="74666" priority="3245" stopIfTrue="1">
      <formula>WEEKDAY($A128)=4</formula>
    </cfRule>
    <cfRule type="expression" dxfId="74665" priority="3246" stopIfTrue="1">
      <formula>WEEKDAY($A128)=5</formula>
    </cfRule>
    <cfRule type="expression" dxfId="74664" priority="3247" stopIfTrue="1">
      <formula>WEEKDAY($A128)=6</formula>
    </cfRule>
    <cfRule type="expression" dxfId="74663" priority="3248" stopIfTrue="1">
      <formula>WEEKDAY($A128)=7</formula>
    </cfRule>
  </conditionalFormatting>
  <conditionalFormatting sqref="A128:A131">
    <cfRule type="expression" dxfId="74662" priority="3235" stopIfTrue="1">
      <formula>WEEKDAY($A128)=1</formula>
    </cfRule>
    <cfRule type="expression" dxfId="74661" priority="3236" stopIfTrue="1">
      <formula>WEEKDAY($A128)=2</formula>
    </cfRule>
    <cfRule type="expression" dxfId="74660" priority="3237" stopIfTrue="1">
      <formula>WEEKDAY($A128)=3</formula>
    </cfRule>
    <cfRule type="expression" dxfId="74659" priority="3238" stopIfTrue="1">
      <formula>WEEKDAY($A128)=4</formula>
    </cfRule>
    <cfRule type="expression" dxfId="74658" priority="3239" stopIfTrue="1">
      <formula>WEEKDAY($A128)=5</formula>
    </cfRule>
    <cfRule type="expression" dxfId="74657" priority="3240" stopIfTrue="1">
      <formula>WEEKDAY($A128)=6</formula>
    </cfRule>
    <cfRule type="expression" dxfId="74656" priority="3241" stopIfTrue="1">
      <formula>WEEKDAY($A128)=7</formula>
    </cfRule>
  </conditionalFormatting>
  <conditionalFormatting sqref="A128:A131">
    <cfRule type="expression" dxfId="74655" priority="3228" stopIfTrue="1">
      <formula>WEEKDAY($A128)=1</formula>
    </cfRule>
    <cfRule type="expression" dxfId="74654" priority="3229" stopIfTrue="1">
      <formula>WEEKDAY($A128)=2</formula>
    </cfRule>
    <cfRule type="expression" dxfId="74653" priority="3230" stopIfTrue="1">
      <formula>WEEKDAY($A128)=3</formula>
    </cfRule>
    <cfRule type="expression" dxfId="74652" priority="3231" stopIfTrue="1">
      <formula>WEEKDAY($A128)=4</formula>
    </cfRule>
    <cfRule type="expression" dxfId="74651" priority="3232" stopIfTrue="1">
      <formula>WEEKDAY($A128)=5</formula>
    </cfRule>
    <cfRule type="expression" dxfId="74650" priority="3233" stopIfTrue="1">
      <formula>WEEKDAY($A128)=6</formula>
    </cfRule>
    <cfRule type="expression" dxfId="74649" priority="3234" stopIfTrue="1">
      <formula>WEEKDAY($A128)=7</formula>
    </cfRule>
  </conditionalFormatting>
  <conditionalFormatting sqref="I128:I132">
    <cfRule type="expression" dxfId="74648" priority="3221" stopIfTrue="1">
      <formula>WEEKDAY($A128)=1</formula>
    </cfRule>
    <cfRule type="expression" dxfId="74647" priority="3222" stopIfTrue="1">
      <formula>WEEKDAY($A128)=2</formula>
    </cfRule>
    <cfRule type="expression" dxfId="74646" priority="3223" stopIfTrue="1">
      <formula>WEEKDAY($A128)=3</formula>
    </cfRule>
    <cfRule type="expression" dxfId="74645" priority="3224" stopIfTrue="1">
      <formula>WEEKDAY($A128)=4</formula>
    </cfRule>
    <cfRule type="expression" dxfId="74644" priority="3225" stopIfTrue="1">
      <formula>WEEKDAY($A128)=5</formula>
    </cfRule>
    <cfRule type="expression" dxfId="74643" priority="3226" stopIfTrue="1">
      <formula>WEEKDAY($A128)=6</formula>
    </cfRule>
    <cfRule type="expression" dxfId="74642" priority="3227" stopIfTrue="1">
      <formula>WEEKDAY($A128)=7</formula>
    </cfRule>
  </conditionalFormatting>
  <conditionalFormatting sqref="A128:A131">
    <cfRule type="expression" dxfId="74641" priority="3214" stopIfTrue="1">
      <formula>WEEKDAY($A128)=1</formula>
    </cfRule>
    <cfRule type="expression" dxfId="74640" priority="3215" stopIfTrue="1">
      <formula>WEEKDAY($A128)=2</formula>
    </cfRule>
    <cfRule type="expression" dxfId="74639" priority="3216" stopIfTrue="1">
      <formula>WEEKDAY($A128)=3</formula>
    </cfRule>
    <cfRule type="expression" dxfId="74638" priority="3217" stopIfTrue="1">
      <formula>WEEKDAY($A128)=4</formula>
    </cfRule>
    <cfRule type="expression" dxfId="74637" priority="3218" stopIfTrue="1">
      <formula>WEEKDAY($A128)=5</formula>
    </cfRule>
    <cfRule type="expression" dxfId="74636" priority="3219" stopIfTrue="1">
      <formula>WEEKDAY($A128)=6</formula>
    </cfRule>
    <cfRule type="expression" dxfId="74635" priority="3220" stopIfTrue="1">
      <formula>WEEKDAY($A128)=7</formula>
    </cfRule>
  </conditionalFormatting>
  <conditionalFormatting sqref="I128:I132">
    <cfRule type="expression" dxfId="74634" priority="3207" stopIfTrue="1">
      <formula>WEEKDAY($A128)=1</formula>
    </cfRule>
    <cfRule type="expression" dxfId="74633" priority="3208" stopIfTrue="1">
      <formula>WEEKDAY($A128)=2</formula>
    </cfRule>
    <cfRule type="expression" dxfId="74632" priority="3209" stopIfTrue="1">
      <formula>WEEKDAY($A128)=3</formula>
    </cfRule>
    <cfRule type="expression" dxfId="74631" priority="3210" stopIfTrue="1">
      <formula>WEEKDAY($A128)=4</formula>
    </cfRule>
    <cfRule type="expression" dxfId="74630" priority="3211" stopIfTrue="1">
      <formula>WEEKDAY($A128)=5</formula>
    </cfRule>
    <cfRule type="expression" dxfId="74629" priority="3212" stopIfTrue="1">
      <formula>WEEKDAY($A128)=6</formula>
    </cfRule>
    <cfRule type="expression" dxfId="74628" priority="3213" stopIfTrue="1">
      <formula>WEEKDAY($A128)=7</formula>
    </cfRule>
  </conditionalFormatting>
  <conditionalFormatting sqref="A129:I129 K129:L129">
    <cfRule type="expression" dxfId="74627" priority="3200" stopIfTrue="1">
      <formula>WEEKDAY($A129)=1</formula>
    </cfRule>
    <cfRule type="expression" dxfId="74626" priority="3201" stopIfTrue="1">
      <formula>WEEKDAY($A129)=2</formula>
    </cfRule>
    <cfRule type="expression" dxfId="74625" priority="3202" stopIfTrue="1">
      <formula>WEEKDAY($A129)=3</formula>
    </cfRule>
    <cfRule type="expression" dxfId="74624" priority="3203" stopIfTrue="1">
      <formula>WEEKDAY($A129)=4</formula>
    </cfRule>
    <cfRule type="expression" dxfId="74623" priority="3204" stopIfTrue="1">
      <formula>WEEKDAY($A129)=5</formula>
    </cfRule>
    <cfRule type="expression" dxfId="74622" priority="3205" stopIfTrue="1">
      <formula>WEEKDAY($A129)=6</formula>
    </cfRule>
    <cfRule type="expression" dxfId="74621" priority="3206" stopIfTrue="1">
      <formula>WEEKDAY($A129)=7</formula>
    </cfRule>
  </conditionalFormatting>
  <conditionalFormatting sqref="A129:I129 K129:L129">
    <cfRule type="expression" dxfId="74620" priority="3193" stopIfTrue="1">
      <formula>WEEKDAY($A129)=1</formula>
    </cfRule>
    <cfRule type="expression" dxfId="74619" priority="3194" stopIfTrue="1">
      <formula>WEEKDAY($A129)=2</formula>
    </cfRule>
    <cfRule type="expression" dxfId="74618" priority="3195" stopIfTrue="1">
      <formula>WEEKDAY($A129)=3</formula>
    </cfRule>
    <cfRule type="expression" dxfId="74617" priority="3196" stopIfTrue="1">
      <formula>WEEKDAY($A129)=4</formula>
    </cfRule>
    <cfRule type="expression" dxfId="74616" priority="3197" stopIfTrue="1">
      <formula>WEEKDAY($A129)=5</formula>
    </cfRule>
    <cfRule type="expression" dxfId="74615" priority="3198" stopIfTrue="1">
      <formula>WEEKDAY($A129)=6</formula>
    </cfRule>
    <cfRule type="expression" dxfId="74614" priority="3199" stopIfTrue="1">
      <formula>WEEKDAY($A129)=7</formula>
    </cfRule>
  </conditionalFormatting>
  <conditionalFormatting sqref="A129:A131">
    <cfRule type="expression" dxfId="74613" priority="3186" stopIfTrue="1">
      <formula>WEEKDAY($A129)=1</formula>
    </cfRule>
    <cfRule type="expression" dxfId="74612" priority="3187" stopIfTrue="1">
      <formula>WEEKDAY($A129)=2</formula>
    </cfRule>
    <cfRule type="expression" dxfId="74611" priority="3188" stopIfTrue="1">
      <formula>WEEKDAY($A129)=3</formula>
    </cfRule>
    <cfRule type="expression" dxfId="74610" priority="3189" stopIfTrue="1">
      <formula>WEEKDAY($A129)=4</formula>
    </cfRule>
    <cfRule type="expression" dxfId="74609" priority="3190" stopIfTrue="1">
      <formula>WEEKDAY($A129)=5</formula>
    </cfRule>
    <cfRule type="expression" dxfId="74608" priority="3191" stopIfTrue="1">
      <formula>WEEKDAY($A129)=6</formula>
    </cfRule>
    <cfRule type="expression" dxfId="74607" priority="3192" stopIfTrue="1">
      <formula>WEEKDAY($A129)=7</formula>
    </cfRule>
  </conditionalFormatting>
  <conditionalFormatting sqref="A129:A131">
    <cfRule type="expression" dxfId="74606" priority="3179" stopIfTrue="1">
      <formula>WEEKDAY($A129)=1</formula>
    </cfRule>
    <cfRule type="expression" dxfId="74605" priority="3180" stopIfTrue="1">
      <formula>WEEKDAY($A129)=2</formula>
    </cfRule>
    <cfRule type="expression" dxfId="74604" priority="3181" stopIfTrue="1">
      <formula>WEEKDAY($A129)=3</formula>
    </cfRule>
    <cfRule type="expression" dxfId="74603" priority="3182" stopIfTrue="1">
      <formula>WEEKDAY($A129)=4</formula>
    </cfRule>
    <cfRule type="expression" dxfId="74602" priority="3183" stopIfTrue="1">
      <formula>WEEKDAY($A129)=5</formula>
    </cfRule>
    <cfRule type="expression" dxfId="74601" priority="3184" stopIfTrue="1">
      <formula>WEEKDAY($A129)=6</formula>
    </cfRule>
    <cfRule type="expression" dxfId="74600" priority="3185" stopIfTrue="1">
      <formula>WEEKDAY($A129)=7</formula>
    </cfRule>
  </conditionalFormatting>
  <conditionalFormatting sqref="I129:I132">
    <cfRule type="expression" dxfId="74599" priority="3172" stopIfTrue="1">
      <formula>WEEKDAY($A129)=1</formula>
    </cfRule>
    <cfRule type="expression" dxfId="74598" priority="3173" stopIfTrue="1">
      <formula>WEEKDAY($A129)=2</formula>
    </cfRule>
    <cfRule type="expression" dxfId="74597" priority="3174" stopIfTrue="1">
      <formula>WEEKDAY($A129)=3</formula>
    </cfRule>
    <cfRule type="expression" dxfId="74596" priority="3175" stopIfTrue="1">
      <formula>WEEKDAY($A129)=4</formula>
    </cfRule>
    <cfRule type="expression" dxfId="74595" priority="3176" stopIfTrue="1">
      <formula>WEEKDAY($A129)=5</formula>
    </cfRule>
    <cfRule type="expression" dxfId="74594" priority="3177" stopIfTrue="1">
      <formula>WEEKDAY($A129)=6</formula>
    </cfRule>
    <cfRule type="expression" dxfId="74593" priority="3178" stopIfTrue="1">
      <formula>WEEKDAY($A129)=7</formula>
    </cfRule>
  </conditionalFormatting>
  <conditionalFormatting sqref="A129:A131">
    <cfRule type="expression" dxfId="74592" priority="3165" stopIfTrue="1">
      <formula>WEEKDAY($A129)=1</formula>
    </cfRule>
    <cfRule type="expression" dxfId="74591" priority="3166" stopIfTrue="1">
      <formula>WEEKDAY($A129)=2</formula>
    </cfRule>
    <cfRule type="expression" dxfId="74590" priority="3167" stopIfTrue="1">
      <formula>WEEKDAY($A129)=3</formula>
    </cfRule>
    <cfRule type="expression" dxfId="74589" priority="3168" stopIfTrue="1">
      <formula>WEEKDAY($A129)=4</formula>
    </cfRule>
    <cfRule type="expression" dxfId="74588" priority="3169" stopIfTrue="1">
      <formula>WEEKDAY($A129)=5</formula>
    </cfRule>
    <cfRule type="expression" dxfId="74587" priority="3170" stopIfTrue="1">
      <formula>WEEKDAY($A129)=6</formula>
    </cfRule>
    <cfRule type="expression" dxfId="74586" priority="3171" stopIfTrue="1">
      <formula>WEEKDAY($A129)=7</formula>
    </cfRule>
  </conditionalFormatting>
  <conditionalFormatting sqref="A129:A131">
    <cfRule type="expression" dxfId="74585" priority="3158" stopIfTrue="1">
      <formula>WEEKDAY($A129)=1</formula>
    </cfRule>
    <cfRule type="expression" dxfId="74584" priority="3159" stopIfTrue="1">
      <formula>WEEKDAY($A129)=2</formula>
    </cfRule>
    <cfRule type="expression" dxfId="74583" priority="3160" stopIfTrue="1">
      <formula>WEEKDAY($A129)=3</formula>
    </cfRule>
    <cfRule type="expression" dxfId="74582" priority="3161" stopIfTrue="1">
      <formula>WEEKDAY($A129)=4</formula>
    </cfRule>
    <cfRule type="expression" dxfId="74581" priority="3162" stopIfTrue="1">
      <formula>WEEKDAY($A129)=5</formula>
    </cfRule>
    <cfRule type="expression" dxfId="74580" priority="3163" stopIfTrue="1">
      <formula>WEEKDAY($A129)=6</formula>
    </cfRule>
    <cfRule type="expression" dxfId="74579" priority="3164" stopIfTrue="1">
      <formula>WEEKDAY($A129)=7</formula>
    </cfRule>
  </conditionalFormatting>
  <conditionalFormatting sqref="I129:I132">
    <cfRule type="expression" dxfId="74578" priority="3151" stopIfTrue="1">
      <formula>WEEKDAY($A129)=1</formula>
    </cfRule>
    <cfRule type="expression" dxfId="74577" priority="3152" stopIfTrue="1">
      <formula>WEEKDAY($A129)=2</formula>
    </cfRule>
    <cfRule type="expression" dxfId="74576" priority="3153" stopIfTrue="1">
      <formula>WEEKDAY($A129)=3</formula>
    </cfRule>
    <cfRule type="expression" dxfId="74575" priority="3154" stopIfTrue="1">
      <formula>WEEKDAY($A129)=4</formula>
    </cfRule>
    <cfRule type="expression" dxfId="74574" priority="3155" stopIfTrue="1">
      <formula>WEEKDAY($A129)=5</formula>
    </cfRule>
    <cfRule type="expression" dxfId="74573" priority="3156" stopIfTrue="1">
      <formula>WEEKDAY($A129)=6</formula>
    </cfRule>
    <cfRule type="expression" dxfId="74572" priority="3157" stopIfTrue="1">
      <formula>WEEKDAY($A129)=7</formula>
    </cfRule>
  </conditionalFormatting>
  <conditionalFormatting sqref="I129:I132">
    <cfRule type="expression" dxfId="74571" priority="3144" stopIfTrue="1">
      <formula>WEEKDAY($A129)=1</formula>
    </cfRule>
    <cfRule type="expression" dxfId="74570" priority="3145" stopIfTrue="1">
      <formula>WEEKDAY($A129)=2</formula>
    </cfRule>
    <cfRule type="expression" dxfId="74569" priority="3146" stopIfTrue="1">
      <formula>WEEKDAY($A129)=3</formula>
    </cfRule>
    <cfRule type="expression" dxfId="74568" priority="3147" stopIfTrue="1">
      <formula>WEEKDAY($A129)=4</formula>
    </cfRule>
    <cfRule type="expression" dxfId="74567" priority="3148" stopIfTrue="1">
      <formula>WEEKDAY($A129)=5</formula>
    </cfRule>
    <cfRule type="expression" dxfId="74566" priority="3149" stopIfTrue="1">
      <formula>WEEKDAY($A129)=6</formula>
    </cfRule>
    <cfRule type="expression" dxfId="74565" priority="3150" stopIfTrue="1">
      <formula>WEEKDAY($A129)=7</formula>
    </cfRule>
  </conditionalFormatting>
  <conditionalFormatting sqref="I128:I132">
    <cfRule type="expression" dxfId="74564" priority="3137" stopIfTrue="1">
      <formula>WEEKDAY($A128)=1</formula>
    </cfRule>
    <cfRule type="expression" dxfId="74563" priority="3138" stopIfTrue="1">
      <formula>WEEKDAY($A128)=2</formula>
    </cfRule>
    <cfRule type="expression" dxfId="74562" priority="3139" stopIfTrue="1">
      <formula>WEEKDAY($A128)=3</formula>
    </cfRule>
    <cfRule type="expression" dxfId="74561" priority="3140" stopIfTrue="1">
      <formula>WEEKDAY($A128)=4</formula>
    </cfRule>
    <cfRule type="expression" dxfId="74560" priority="3141" stopIfTrue="1">
      <formula>WEEKDAY($A128)=5</formula>
    </cfRule>
    <cfRule type="expression" dxfId="74559" priority="3142" stopIfTrue="1">
      <formula>WEEKDAY($A128)=6</formula>
    </cfRule>
    <cfRule type="expression" dxfId="74558" priority="3143" stopIfTrue="1">
      <formula>WEEKDAY($A128)=7</formula>
    </cfRule>
  </conditionalFormatting>
  <conditionalFormatting sqref="I128:I132">
    <cfRule type="expression" dxfId="74557" priority="3130" stopIfTrue="1">
      <formula>WEEKDAY($A128)=1</formula>
    </cfRule>
    <cfRule type="expression" dxfId="74556" priority="3131" stopIfTrue="1">
      <formula>WEEKDAY($A128)=2</formula>
    </cfRule>
    <cfRule type="expression" dxfId="74555" priority="3132" stopIfTrue="1">
      <formula>WEEKDAY($A128)=3</formula>
    </cfRule>
    <cfRule type="expression" dxfId="74554" priority="3133" stopIfTrue="1">
      <formula>WEEKDAY($A128)=4</formula>
    </cfRule>
    <cfRule type="expression" dxfId="74553" priority="3134" stopIfTrue="1">
      <formula>WEEKDAY($A128)=5</formula>
    </cfRule>
    <cfRule type="expression" dxfId="74552" priority="3135" stopIfTrue="1">
      <formula>WEEKDAY($A128)=6</formula>
    </cfRule>
    <cfRule type="expression" dxfId="74551" priority="3136" stopIfTrue="1">
      <formula>WEEKDAY($A128)=7</formula>
    </cfRule>
  </conditionalFormatting>
  <conditionalFormatting sqref="A128:A131">
    <cfRule type="expression" dxfId="74550" priority="3123" stopIfTrue="1">
      <formula>WEEKDAY($A128)=1</formula>
    </cfRule>
    <cfRule type="expression" dxfId="74549" priority="3124" stopIfTrue="1">
      <formula>WEEKDAY($A128)=2</formula>
    </cfRule>
    <cfRule type="expression" dxfId="74548" priority="3125" stopIfTrue="1">
      <formula>WEEKDAY($A128)=3</formula>
    </cfRule>
    <cfRule type="expression" dxfId="74547" priority="3126" stopIfTrue="1">
      <formula>WEEKDAY($A128)=4</formula>
    </cfRule>
    <cfRule type="expression" dxfId="74546" priority="3127" stopIfTrue="1">
      <formula>WEEKDAY($A128)=5</formula>
    </cfRule>
    <cfRule type="expression" dxfId="74545" priority="3128" stopIfTrue="1">
      <formula>WEEKDAY($A128)=6</formula>
    </cfRule>
    <cfRule type="expression" dxfId="74544" priority="3129" stopIfTrue="1">
      <formula>WEEKDAY($A128)=7</formula>
    </cfRule>
  </conditionalFormatting>
  <conditionalFormatting sqref="I128:I132">
    <cfRule type="expression" dxfId="74543" priority="3116" stopIfTrue="1">
      <formula>WEEKDAY($A128)=1</formula>
    </cfRule>
    <cfRule type="expression" dxfId="74542" priority="3117" stopIfTrue="1">
      <formula>WEEKDAY($A128)=2</formula>
    </cfRule>
    <cfRule type="expression" dxfId="74541" priority="3118" stopIfTrue="1">
      <formula>WEEKDAY($A128)=3</formula>
    </cfRule>
    <cfRule type="expression" dxfId="74540" priority="3119" stopIfTrue="1">
      <formula>WEEKDAY($A128)=4</formula>
    </cfRule>
    <cfRule type="expression" dxfId="74539" priority="3120" stopIfTrue="1">
      <formula>WEEKDAY($A128)=5</formula>
    </cfRule>
    <cfRule type="expression" dxfId="74538" priority="3121" stopIfTrue="1">
      <formula>WEEKDAY($A128)=6</formula>
    </cfRule>
    <cfRule type="expression" dxfId="74537" priority="3122" stopIfTrue="1">
      <formula>WEEKDAY($A128)=7</formula>
    </cfRule>
  </conditionalFormatting>
  <conditionalFormatting sqref="J128">
    <cfRule type="expression" dxfId="74536" priority="3109" stopIfTrue="1">
      <formula>WEEKDAY($A128)=1</formula>
    </cfRule>
    <cfRule type="expression" dxfId="74535" priority="3110" stopIfTrue="1">
      <formula>WEEKDAY($A128)=2</formula>
    </cfRule>
    <cfRule type="expression" dxfId="74534" priority="3111" stopIfTrue="1">
      <formula>WEEKDAY($A128)=3</formula>
    </cfRule>
    <cfRule type="expression" dxfId="74533" priority="3112" stopIfTrue="1">
      <formula>WEEKDAY($A128)=4</formula>
    </cfRule>
    <cfRule type="expression" dxfId="74532" priority="3113" stopIfTrue="1">
      <formula>WEEKDAY($A128)=5</formula>
    </cfRule>
    <cfRule type="expression" dxfId="74531" priority="3114" stopIfTrue="1">
      <formula>WEEKDAY($A128)=6</formula>
    </cfRule>
    <cfRule type="expression" dxfId="74530" priority="3115" stopIfTrue="1">
      <formula>WEEKDAY($A128)=7</formula>
    </cfRule>
  </conditionalFormatting>
  <conditionalFormatting sqref="J129">
    <cfRule type="expression" dxfId="74529" priority="3102" stopIfTrue="1">
      <formula>WEEKDAY($A129)=1</formula>
    </cfRule>
    <cfRule type="expression" dxfId="74528" priority="3103" stopIfTrue="1">
      <formula>WEEKDAY($A129)=2</formula>
    </cfRule>
    <cfRule type="expression" dxfId="74527" priority="3104" stopIfTrue="1">
      <formula>WEEKDAY($A129)=3</formula>
    </cfRule>
    <cfRule type="expression" dxfId="74526" priority="3105" stopIfTrue="1">
      <formula>WEEKDAY($A129)=4</formula>
    </cfRule>
    <cfRule type="expression" dxfId="74525" priority="3106" stopIfTrue="1">
      <formula>WEEKDAY($A129)=5</formula>
    </cfRule>
    <cfRule type="expression" dxfId="74524" priority="3107" stopIfTrue="1">
      <formula>WEEKDAY($A129)=6</formula>
    </cfRule>
    <cfRule type="expression" dxfId="74523" priority="3108" stopIfTrue="1">
      <formula>WEEKDAY($A129)=7</formula>
    </cfRule>
  </conditionalFormatting>
  <conditionalFormatting sqref="I130:I132">
    <cfRule type="expression" dxfId="74522" priority="3095" stopIfTrue="1">
      <formula>WEEKDAY($A130)=1</formula>
    </cfRule>
    <cfRule type="expression" dxfId="74521" priority="3096" stopIfTrue="1">
      <formula>WEEKDAY($A130)=2</formula>
    </cfRule>
    <cfRule type="expression" dxfId="74520" priority="3097" stopIfTrue="1">
      <formula>WEEKDAY($A130)=3</formula>
    </cfRule>
    <cfRule type="expression" dxfId="74519" priority="3098" stopIfTrue="1">
      <formula>WEEKDAY($A130)=4</formula>
    </cfRule>
    <cfRule type="expression" dxfId="74518" priority="3099" stopIfTrue="1">
      <formula>WEEKDAY($A130)=5</formula>
    </cfRule>
    <cfRule type="expression" dxfId="74517" priority="3100" stopIfTrue="1">
      <formula>WEEKDAY($A130)=6</formula>
    </cfRule>
    <cfRule type="expression" dxfId="74516" priority="3101" stopIfTrue="1">
      <formula>WEEKDAY($A130)=7</formula>
    </cfRule>
  </conditionalFormatting>
  <conditionalFormatting sqref="I130:I132">
    <cfRule type="expression" dxfId="74515" priority="3088" stopIfTrue="1">
      <formula>WEEKDAY($A130)=1</formula>
    </cfRule>
    <cfRule type="expression" dxfId="74514" priority="3089" stopIfTrue="1">
      <formula>WEEKDAY($A130)=2</formula>
    </cfRule>
    <cfRule type="expression" dxfId="74513" priority="3090" stopIfTrue="1">
      <formula>WEEKDAY($A130)=3</formula>
    </cfRule>
    <cfRule type="expression" dxfId="74512" priority="3091" stopIfTrue="1">
      <formula>WEEKDAY($A130)=4</formula>
    </cfRule>
    <cfRule type="expression" dxfId="74511" priority="3092" stopIfTrue="1">
      <formula>WEEKDAY($A130)=5</formula>
    </cfRule>
    <cfRule type="expression" dxfId="74510" priority="3093" stopIfTrue="1">
      <formula>WEEKDAY($A130)=6</formula>
    </cfRule>
    <cfRule type="expression" dxfId="74509" priority="3094" stopIfTrue="1">
      <formula>WEEKDAY($A130)=7</formula>
    </cfRule>
  </conditionalFormatting>
  <conditionalFormatting sqref="I130:I132">
    <cfRule type="expression" dxfId="74508" priority="3081" stopIfTrue="1">
      <formula>WEEKDAY($A130)=1</formula>
    </cfRule>
    <cfRule type="expression" dxfId="74507" priority="3082" stopIfTrue="1">
      <formula>WEEKDAY($A130)=2</formula>
    </cfRule>
    <cfRule type="expression" dxfId="74506" priority="3083" stopIfTrue="1">
      <formula>WEEKDAY($A130)=3</formula>
    </cfRule>
    <cfRule type="expression" dxfId="74505" priority="3084" stopIfTrue="1">
      <formula>WEEKDAY($A130)=4</formula>
    </cfRule>
    <cfRule type="expression" dxfId="74504" priority="3085" stopIfTrue="1">
      <formula>WEEKDAY($A130)=5</formula>
    </cfRule>
    <cfRule type="expression" dxfId="74503" priority="3086" stopIfTrue="1">
      <formula>WEEKDAY($A130)=6</formula>
    </cfRule>
    <cfRule type="expression" dxfId="74502" priority="3087" stopIfTrue="1">
      <formula>WEEKDAY($A130)=7</formula>
    </cfRule>
  </conditionalFormatting>
  <conditionalFormatting sqref="I130:I132">
    <cfRule type="expression" dxfId="74501" priority="3074" stopIfTrue="1">
      <formula>WEEKDAY($A130)=1</formula>
    </cfRule>
    <cfRule type="expression" dxfId="74500" priority="3075" stopIfTrue="1">
      <formula>WEEKDAY($A130)=2</formula>
    </cfRule>
    <cfRule type="expression" dxfId="74499" priority="3076" stopIfTrue="1">
      <formula>WEEKDAY($A130)=3</formula>
    </cfRule>
    <cfRule type="expression" dxfId="74498" priority="3077" stopIfTrue="1">
      <formula>WEEKDAY($A130)=4</formula>
    </cfRule>
    <cfRule type="expression" dxfId="74497" priority="3078" stopIfTrue="1">
      <formula>WEEKDAY($A130)=5</formula>
    </cfRule>
    <cfRule type="expression" dxfId="74496" priority="3079" stopIfTrue="1">
      <formula>WEEKDAY($A130)=6</formula>
    </cfRule>
    <cfRule type="expression" dxfId="74495" priority="3080" stopIfTrue="1">
      <formula>WEEKDAY($A130)=7</formula>
    </cfRule>
  </conditionalFormatting>
  <conditionalFormatting sqref="I130:I132">
    <cfRule type="expression" dxfId="74494" priority="3067" stopIfTrue="1">
      <formula>WEEKDAY($A130)=1</formula>
    </cfRule>
    <cfRule type="expression" dxfId="74493" priority="3068" stopIfTrue="1">
      <formula>WEEKDAY($A130)=2</formula>
    </cfRule>
    <cfRule type="expression" dxfId="74492" priority="3069" stopIfTrue="1">
      <formula>WEEKDAY($A130)=3</formula>
    </cfRule>
    <cfRule type="expression" dxfId="74491" priority="3070" stopIfTrue="1">
      <formula>WEEKDAY($A130)=4</formula>
    </cfRule>
    <cfRule type="expression" dxfId="74490" priority="3071" stopIfTrue="1">
      <formula>WEEKDAY($A130)=5</formula>
    </cfRule>
    <cfRule type="expression" dxfId="74489" priority="3072" stopIfTrue="1">
      <formula>WEEKDAY($A130)=6</formula>
    </cfRule>
    <cfRule type="expression" dxfId="74488" priority="3073" stopIfTrue="1">
      <formula>WEEKDAY($A130)=7</formula>
    </cfRule>
  </conditionalFormatting>
  <conditionalFormatting sqref="I130:I132">
    <cfRule type="expression" dxfId="74487" priority="3060" stopIfTrue="1">
      <formula>WEEKDAY($A130)=1</formula>
    </cfRule>
    <cfRule type="expression" dxfId="74486" priority="3061" stopIfTrue="1">
      <formula>WEEKDAY($A130)=2</formula>
    </cfRule>
    <cfRule type="expression" dxfId="74485" priority="3062" stopIfTrue="1">
      <formula>WEEKDAY($A130)=3</formula>
    </cfRule>
    <cfRule type="expression" dxfId="74484" priority="3063" stopIfTrue="1">
      <formula>WEEKDAY($A130)=4</formula>
    </cfRule>
    <cfRule type="expression" dxfId="74483" priority="3064" stopIfTrue="1">
      <formula>WEEKDAY($A130)=5</formula>
    </cfRule>
    <cfRule type="expression" dxfId="74482" priority="3065" stopIfTrue="1">
      <formula>WEEKDAY($A130)=6</formula>
    </cfRule>
    <cfRule type="expression" dxfId="74481" priority="3066" stopIfTrue="1">
      <formula>WEEKDAY($A130)=7</formula>
    </cfRule>
  </conditionalFormatting>
  <conditionalFormatting sqref="I130:I132">
    <cfRule type="expression" dxfId="74480" priority="3053" stopIfTrue="1">
      <formula>WEEKDAY($A130)=1</formula>
    </cfRule>
    <cfRule type="expression" dxfId="74479" priority="3054" stopIfTrue="1">
      <formula>WEEKDAY($A130)=2</formula>
    </cfRule>
    <cfRule type="expression" dxfId="74478" priority="3055" stopIfTrue="1">
      <formula>WEEKDAY($A130)=3</formula>
    </cfRule>
    <cfRule type="expression" dxfId="74477" priority="3056" stopIfTrue="1">
      <formula>WEEKDAY($A130)=4</formula>
    </cfRule>
    <cfRule type="expression" dxfId="74476" priority="3057" stopIfTrue="1">
      <formula>WEEKDAY($A130)=5</formula>
    </cfRule>
    <cfRule type="expression" dxfId="74475" priority="3058" stopIfTrue="1">
      <formula>WEEKDAY($A130)=6</formula>
    </cfRule>
    <cfRule type="expression" dxfId="74474" priority="3059" stopIfTrue="1">
      <formula>WEEKDAY($A130)=7</formula>
    </cfRule>
  </conditionalFormatting>
  <conditionalFormatting sqref="I130:I132">
    <cfRule type="expression" dxfId="74473" priority="3046" stopIfTrue="1">
      <formula>WEEKDAY($A130)=1</formula>
    </cfRule>
    <cfRule type="expression" dxfId="74472" priority="3047" stopIfTrue="1">
      <formula>WEEKDAY($A130)=2</formula>
    </cfRule>
    <cfRule type="expression" dxfId="74471" priority="3048" stopIfTrue="1">
      <formula>WEEKDAY($A130)=3</formula>
    </cfRule>
    <cfRule type="expression" dxfId="74470" priority="3049" stopIfTrue="1">
      <formula>WEEKDAY($A130)=4</formula>
    </cfRule>
    <cfRule type="expression" dxfId="74469" priority="3050" stopIfTrue="1">
      <formula>WEEKDAY($A130)=5</formula>
    </cfRule>
    <cfRule type="expression" dxfId="74468" priority="3051" stopIfTrue="1">
      <formula>WEEKDAY($A130)=6</formula>
    </cfRule>
    <cfRule type="expression" dxfId="74467" priority="3052" stopIfTrue="1">
      <formula>WEEKDAY($A130)=7</formula>
    </cfRule>
  </conditionalFormatting>
  <conditionalFormatting sqref="I130:I132">
    <cfRule type="expression" dxfId="74466" priority="3039" stopIfTrue="1">
      <formula>WEEKDAY($A130)=1</formula>
    </cfRule>
    <cfRule type="expression" dxfId="74465" priority="3040" stopIfTrue="1">
      <formula>WEEKDAY($A130)=2</formula>
    </cfRule>
    <cfRule type="expression" dxfId="74464" priority="3041" stopIfTrue="1">
      <formula>WEEKDAY($A130)=3</formula>
    </cfRule>
    <cfRule type="expression" dxfId="74463" priority="3042" stopIfTrue="1">
      <formula>WEEKDAY($A130)=4</formula>
    </cfRule>
    <cfRule type="expression" dxfId="74462" priority="3043" stopIfTrue="1">
      <formula>WEEKDAY($A130)=5</formula>
    </cfRule>
    <cfRule type="expression" dxfId="74461" priority="3044" stopIfTrue="1">
      <formula>WEEKDAY($A130)=6</formula>
    </cfRule>
    <cfRule type="expression" dxfId="74460" priority="3045" stopIfTrue="1">
      <formula>WEEKDAY($A130)=7</formula>
    </cfRule>
  </conditionalFormatting>
  <conditionalFormatting sqref="I130:I132">
    <cfRule type="expression" dxfId="74459" priority="3032" stopIfTrue="1">
      <formula>WEEKDAY($A130)=1</formula>
    </cfRule>
    <cfRule type="expression" dxfId="74458" priority="3033" stopIfTrue="1">
      <formula>WEEKDAY($A130)=2</formula>
    </cfRule>
    <cfRule type="expression" dxfId="74457" priority="3034" stopIfTrue="1">
      <formula>WEEKDAY($A130)=3</formula>
    </cfRule>
    <cfRule type="expression" dxfId="74456" priority="3035" stopIfTrue="1">
      <formula>WEEKDAY($A130)=4</formula>
    </cfRule>
    <cfRule type="expression" dxfId="74455" priority="3036" stopIfTrue="1">
      <formula>WEEKDAY($A130)=5</formula>
    </cfRule>
    <cfRule type="expression" dxfId="74454" priority="3037" stopIfTrue="1">
      <formula>WEEKDAY($A130)=6</formula>
    </cfRule>
    <cfRule type="expression" dxfId="74453" priority="3038" stopIfTrue="1">
      <formula>WEEKDAY($A130)=7</formula>
    </cfRule>
  </conditionalFormatting>
  <conditionalFormatting sqref="I130:I132">
    <cfRule type="expression" dxfId="74452" priority="3025" stopIfTrue="1">
      <formula>WEEKDAY($A130)=1</formula>
    </cfRule>
    <cfRule type="expression" dxfId="74451" priority="3026" stopIfTrue="1">
      <formula>WEEKDAY($A130)=2</formula>
    </cfRule>
    <cfRule type="expression" dxfId="74450" priority="3027" stopIfTrue="1">
      <formula>WEEKDAY($A130)=3</formula>
    </cfRule>
    <cfRule type="expression" dxfId="74449" priority="3028" stopIfTrue="1">
      <formula>WEEKDAY($A130)=4</formula>
    </cfRule>
    <cfRule type="expression" dxfId="74448" priority="3029" stopIfTrue="1">
      <formula>WEEKDAY($A130)=5</formula>
    </cfRule>
    <cfRule type="expression" dxfId="74447" priority="3030" stopIfTrue="1">
      <formula>WEEKDAY($A130)=6</formula>
    </cfRule>
    <cfRule type="expression" dxfId="74446" priority="3031" stopIfTrue="1">
      <formula>WEEKDAY($A130)=7</formula>
    </cfRule>
  </conditionalFormatting>
  <conditionalFormatting sqref="I130:I132">
    <cfRule type="expression" dxfId="74445" priority="3018" stopIfTrue="1">
      <formula>WEEKDAY($A130)=1</formula>
    </cfRule>
    <cfRule type="expression" dxfId="74444" priority="3019" stopIfTrue="1">
      <formula>WEEKDAY($A130)=2</formula>
    </cfRule>
    <cfRule type="expression" dxfId="74443" priority="3020" stopIfTrue="1">
      <formula>WEEKDAY($A130)=3</formula>
    </cfRule>
    <cfRule type="expression" dxfId="74442" priority="3021" stopIfTrue="1">
      <formula>WEEKDAY($A130)=4</formula>
    </cfRule>
    <cfRule type="expression" dxfId="74441" priority="3022" stopIfTrue="1">
      <formula>WEEKDAY($A130)=5</formula>
    </cfRule>
    <cfRule type="expression" dxfId="74440" priority="3023" stopIfTrue="1">
      <formula>WEEKDAY($A130)=6</formula>
    </cfRule>
    <cfRule type="expression" dxfId="74439" priority="3024" stopIfTrue="1">
      <formula>WEEKDAY($A130)=7</formula>
    </cfRule>
  </conditionalFormatting>
  <conditionalFormatting sqref="I130:I132">
    <cfRule type="expression" dxfId="74438" priority="3011" stopIfTrue="1">
      <formula>WEEKDAY($A130)=1</formula>
    </cfRule>
    <cfRule type="expression" dxfId="74437" priority="3012" stopIfTrue="1">
      <formula>WEEKDAY($A130)=2</formula>
    </cfRule>
    <cfRule type="expression" dxfId="74436" priority="3013" stopIfTrue="1">
      <formula>WEEKDAY($A130)=3</formula>
    </cfRule>
    <cfRule type="expression" dxfId="74435" priority="3014" stopIfTrue="1">
      <formula>WEEKDAY($A130)=4</formula>
    </cfRule>
    <cfRule type="expression" dxfId="74434" priority="3015" stopIfTrue="1">
      <formula>WEEKDAY($A130)=5</formula>
    </cfRule>
    <cfRule type="expression" dxfId="74433" priority="3016" stopIfTrue="1">
      <formula>WEEKDAY($A130)=6</formula>
    </cfRule>
    <cfRule type="expression" dxfId="74432" priority="3017" stopIfTrue="1">
      <formula>WEEKDAY($A130)=7</formula>
    </cfRule>
  </conditionalFormatting>
  <conditionalFormatting sqref="I130:I132">
    <cfRule type="expression" dxfId="74431" priority="3004" stopIfTrue="1">
      <formula>WEEKDAY($A130)=1</formula>
    </cfRule>
    <cfRule type="expression" dxfId="74430" priority="3005" stopIfTrue="1">
      <formula>WEEKDAY($A130)=2</formula>
    </cfRule>
    <cfRule type="expression" dxfId="74429" priority="3006" stopIfTrue="1">
      <formula>WEEKDAY($A130)=3</formula>
    </cfRule>
    <cfRule type="expression" dxfId="74428" priority="3007" stopIfTrue="1">
      <formula>WEEKDAY($A130)=4</formula>
    </cfRule>
    <cfRule type="expression" dxfId="74427" priority="3008" stopIfTrue="1">
      <formula>WEEKDAY($A130)=5</formula>
    </cfRule>
    <cfRule type="expression" dxfId="74426" priority="3009" stopIfTrue="1">
      <formula>WEEKDAY($A130)=6</formula>
    </cfRule>
    <cfRule type="expression" dxfId="74425" priority="3010" stopIfTrue="1">
      <formula>WEEKDAY($A130)=7</formula>
    </cfRule>
  </conditionalFormatting>
  <conditionalFormatting sqref="I130:I132">
    <cfRule type="expression" dxfId="74424" priority="2997" stopIfTrue="1">
      <formula>WEEKDAY($A130)=1</formula>
    </cfRule>
    <cfRule type="expression" dxfId="74423" priority="2998" stopIfTrue="1">
      <formula>WEEKDAY($A130)=2</formula>
    </cfRule>
    <cfRule type="expression" dxfId="74422" priority="2999" stopIfTrue="1">
      <formula>WEEKDAY($A130)=3</formula>
    </cfRule>
    <cfRule type="expression" dxfId="74421" priority="3000" stopIfTrue="1">
      <formula>WEEKDAY($A130)=4</formula>
    </cfRule>
    <cfRule type="expression" dxfId="74420" priority="3001" stopIfTrue="1">
      <formula>WEEKDAY($A130)=5</formula>
    </cfRule>
    <cfRule type="expression" dxfId="74419" priority="3002" stopIfTrue="1">
      <formula>WEEKDAY($A130)=6</formula>
    </cfRule>
    <cfRule type="expression" dxfId="74418" priority="3003" stopIfTrue="1">
      <formula>WEEKDAY($A130)=7</formula>
    </cfRule>
  </conditionalFormatting>
  <conditionalFormatting sqref="I130:I132">
    <cfRule type="expression" dxfId="74417" priority="2990" stopIfTrue="1">
      <formula>WEEKDAY($A130)=1</formula>
    </cfRule>
    <cfRule type="expression" dxfId="74416" priority="2991" stopIfTrue="1">
      <formula>WEEKDAY($A130)=2</formula>
    </cfRule>
    <cfRule type="expression" dxfId="74415" priority="2992" stopIfTrue="1">
      <formula>WEEKDAY($A130)=3</formula>
    </cfRule>
    <cfRule type="expression" dxfId="74414" priority="2993" stopIfTrue="1">
      <formula>WEEKDAY($A130)=4</formula>
    </cfRule>
    <cfRule type="expression" dxfId="74413" priority="2994" stopIfTrue="1">
      <formula>WEEKDAY($A130)=5</formula>
    </cfRule>
    <cfRule type="expression" dxfId="74412" priority="2995" stopIfTrue="1">
      <formula>WEEKDAY($A130)=6</formula>
    </cfRule>
    <cfRule type="expression" dxfId="74411" priority="2996" stopIfTrue="1">
      <formula>WEEKDAY($A130)=7</formula>
    </cfRule>
  </conditionalFormatting>
  <conditionalFormatting sqref="I130:I132">
    <cfRule type="expression" dxfId="74410" priority="2983" stopIfTrue="1">
      <formula>WEEKDAY($A130)=1</formula>
    </cfRule>
    <cfRule type="expression" dxfId="74409" priority="2984" stopIfTrue="1">
      <formula>WEEKDAY($A130)=2</formula>
    </cfRule>
    <cfRule type="expression" dxfId="74408" priority="2985" stopIfTrue="1">
      <formula>WEEKDAY($A130)=3</formula>
    </cfRule>
    <cfRule type="expression" dxfId="74407" priority="2986" stopIfTrue="1">
      <formula>WEEKDAY($A130)=4</formula>
    </cfRule>
    <cfRule type="expression" dxfId="74406" priority="2987" stopIfTrue="1">
      <formula>WEEKDAY($A130)=5</formula>
    </cfRule>
    <cfRule type="expression" dxfId="74405" priority="2988" stopIfTrue="1">
      <formula>WEEKDAY($A130)=6</formula>
    </cfRule>
    <cfRule type="expression" dxfId="74404" priority="2989" stopIfTrue="1">
      <formula>WEEKDAY($A130)=7</formula>
    </cfRule>
  </conditionalFormatting>
  <conditionalFormatting sqref="I130:I132">
    <cfRule type="expression" dxfId="74403" priority="2976" stopIfTrue="1">
      <formula>WEEKDAY($A130)=1</formula>
    </cfRule>
    <cfRule type="expression" dxfId="74402" priority="2977" stopIfTrue="1">
      <formula>WEEKDAY($A130)=2</formula>
    </cfRule>
    <cfRule type="expression" dxfId="74401" priority="2978" stopIfTrue="1">
      <formula>WEEKDAY($A130)=3</formula>
    </cfRule>
    <cfRule type="expression" dxfId="74400" priority="2979" stopIfTrue="1">
      <formula>WEEKDAY($A130)=4</formula>
    </cfRule>
    <cfRule type="expression" dxfId="74399" priority="2980" stopIfTrue="1">
      <formula>WEEKDAY($A130)=5</formula>
    </cfRule>
    <cfRule type="expression" dxfId="74398" priority="2981" stopIfTrue="1">
      <formula>WEEKDAY($A130)=6</formula>
    </cfRule>
    <cfRule type="expression" dxfId="74397" priority="2982" stopIfTrue="1">
      <formula>WEEKDAY($A130)=7</formula>
    </cfRule>
  </conditionalFormatting>
  <conditionalFormatting sqref="I130:I132">
    <cfRule type="expression" dxfId="74396" priority="2969" stopIfTrue="1">
      <formula>WEEKDAY($A130)=1</formula>
    </cfRule>
    <cfRule type="expression" dxfId="74395" priority="2970" stopIfTrue="1">
      <formula>WEEKDAY($A130)=2</formula>
    </cfRule>
    <cfRule type="expression" dxfId="74394" priority="2971" stopIfTrue="1">
      <formula>WEEKDAY($A130)=3</formula>
    </cfRule>
    <cfRule type="expression" dxfId="74393" priority="2972" stopIfTrue="1">
      <formula>WEEKDAY($A130)=4</formula>
    </cfRule>
    <cfRule type="expression" dxfId="74392" priority="2973" stopIfTrue="1">
      <formula>WEEKDAY($A130)=5</formula>
    </cfRule>
    <cfRule type="expression" dxfId="74391" priority="2974" stopIfTrue="1">
      <formula>WEEKDAY($A130)=6</formula>
    </cfRule>
    <cfRule type="expression" dxfId="74390" priority="2975" stopIfTrue="1">
      <formula>WEEKDAY($A130)=7</formula>
    </cfRule>
  </conditionalFormatting>
  <conditionalFormatting sqref="I130:I132">
    <cfRule type="expression" dxfId="74389" priority="2962" stopIfTrue="1">
      <formula>WEEKDAY($A130)=1</formula>
    </cfRule>
    <cfRule type="expression" dxfId="74388" priority="2963" stopIfTrue="1">
      <formula>WEEKDAY($A130)=2</formula>
    </cfRule>
    <cfRule type="expression" dxfId="74387" priority="2964" stopIfTrue="1">
      <formula>WEEKDAY($A130)=3</formula>
    </cfRule>
    <cfRule type="expression" dxfId="74386" priority="2965" stopIfTrue="1">
      <formula>WEEKDAY($A130)=4</formula>
    </cfRule>
    <cfRule type="expression" dxfId="74385" priority="2966" stopIfTrue="1">
      <formula>WEEKDAY($A130)=5</formula>
    </cfRule>
    <cfRule type="expression" dxfId="74384" priority="2967" stopIfTrue="1">
      <formula>WEEKDAY($A130)=6</formula>
    </cfRule>
    <cfRule type="expression" dxfId="74383" priority="2968" stopIfTrue="1">
      <formula>WEEKDAY($A130)=7</formula>
    </cfRule>
  </conditionalFormatting>
  <conditionalFormatting sqref="I130:I132">
    <cfRule type="expression" dxfId="74382" priority="2955" stopIfTrue="1">
      <formula>WEEKDAY($A130)=1</formula>
    </cfRule>
    <cfRule type="expression" dxfId="74381" priority="2956" stopIfTrue="1">
      <formula>WEEKDAY($A130)=2</formula>
    </cfRule>
    <cfRule type="expression" dxfId="74380" priority="2957" stopIfTrue="1">
      <formula>WEEKDAY($A130)=3</formula>
    </cfRule>
    <cfRule type="expression" dxfId="74379" priority="2958" stopIfTrue="1">
      <formula>WEEKDAY($A130)=4</formula>
    </cfRule>
    <cfRule type="expression" dxfId="74378" priority="2959" stopIfTrue="1">
      <formula>WEEKDAY($A130)=5</formula>
    </cfRule>
    <cfRule type="expression" dxfId="74377" priority="2960" stopIfTrue="1">
      <formula>WEEKDAY($A130)=6</formula>
    </cfRule>
    <cfRule type="expression" dxfId="74376" priority="2961" stopIfTrue="1">
      <formula>WEEKDAY($A130)=7</formula>
    </cfRule>
  </conditionalFormatting>
  <conditionalFormatting sqref="A130:A131">
    <cfRule type="expression" dxfId="74375" priority="2948" stopIfTrue="1">
      <formula>WEEKDAY($A130)=1</formula>
    </cfRule>
    <cfRule type="expression" dxfId="74374" priority="2949" stopIfTrue="1">
      <formula>WEEKDAY($A130)=2</formula>
    </cfRule>
    <cfRule type="expression" dxfId="74373" priority="2950" stopIfTrue="1">
      <formula>WEEKDAY($A130)=3</formula>
    </cfRule>
    <cfRule type="expression" dxfId="74372" priority="2951" stopIfTrue="1">
      <formula>WEEKDAY($A130)=4</formula>
    </cfRule>
    <cfRule type="expression" dxfId="74371" priority="2952" stopIfTrue="1">
      <formula>WEEKDAY($A130)=5</formula>
    </cfRule>
    <cfRule type="expression" dxfId="74370" priority="2953" stopIfTrue="1">
      <formula>WEEKDAY($A130)=6</formula>
    </cfRule>
    <cfRule type="expression" dxfId="74369" priority="2954" stopIfTrue="1">
      <formula>WEEKDAY($A130)=7</formula>
    </cfRule>
  </conditionalFormatting>
  <conditionalFormatting sqref="I130:I132">
    <cfRule type="expression" dxfId="74368" priority="2941" stopIfTrue="1">
      <formula>WEEKDAY($A130)=1</formula>
    </cfRule>
    <cfRule type="expression" dxfId="74367" priority="2942" stopIfTrue="1">
      <formula>WEEKDAY($A130)=2</formula>
    </cfRule>
    <cfRule type="expression" dxfId="74366" priority="2943" stopIfTrue="1">
      <formula>WEEKDAY($A130)=3</formula>
    </cfRule>
    <cfRule type="expression" dxfId="74365" priority="2944" stopIfTrue="1">
      <formula>WEEKDAY($A130)=4</formula>
    </cfRule>
    <cfRule type="expression" dxfId="74364" priority="2945" stopIfTrue="1">
      <formula>WEEKDAY($A130)=5</formula>
    </cfRule>
    <cfRule type="expression" dxfId="74363" priority="2946" stopIfTrue="1">
      <formula>WEEKDAY($A130)=6</formula>
    </cfRule>
    <cfRule type="expression" dxfId="74362" priority="2947" stopIfTrue="1">
      <formula>WEEKDAY($A130)=7</formula>
    </cfRule>
  </conditionalFormatting>
  <conditionalFormatting sqref="A130:A131">
    <cfRule type="expression" dxfId="74361" priority="2934" stopIfTrue="1">
      <formula>WEEKDAY($A130)=1</formula>
    </cfRule>
    <cfRule type="expression" dxfId="74360" priority="2935" stopIfTrue="1">
      <formula>WEEKDAY($A130)=2</formula>
    </cfRule>
    <cfRule type="expression" dxfId="74359" priority="2936" stopIfTrue="1">
      <formula>WEEKDAY($A130)=3</formula>
    </cfRule>
    <cfRule type="expression" dxfId="74358" priority="2937" stopIfTrue="1">
      <formula>WEEKDAY($A130)=4</formula>
    </cfRule>
    <cfRule type="expression" dxfId="74357" priority="2938" stopIfTrue="1">
      <formula>WEEKDAY($A130)=5</formula>
    </cfRule>
    <cfRule type="expression" dxfId="74356" priority="2939" stopIfTrue="1">
      <formula>WEEKDAY($A130)=6</formula>
    </cfRule>
    <cfRule type="expression" dxfId="74355" priority="2940" stopIfTrue="1">
      <formula>WEEKDAY($A130)=7</formula>
    </cfRule>
  </conditionalFormatting>
  <conditionalFormatting sqref="A130:A131">
    <cfRule type="expression" dxfId="74354" priority="2927" stopIfTrue="1">
      <formula>WEEKDAY($A130)=1</formula>
    </cfRule>
    <cfRule type="expression" dxfId="74353" priority="2928" stopIfTrue="1">
      <formula>WEEKDAY($A130)=2</formula>
    </cfRule>
    <cfRule type="expression" dxfId="74352" priority="2929" stopIfTrue="1">
      <formula>WEEKDAY($A130)=3</formula>
    </cfRule>
    <cfRule type="expression" dxfId="74351" priority="2930" stopIfTrue="1">
      <formula>WEEKDAY($A130)=4</formula>
    </cfRule>
    <cfRule type="expression" dxfId="74350" priority="2931" stopIfTrue="1">
      <formula>WEEKDAY($A130)=5</formula>
    </cfRule>
    <cfRule type="expression" dxfId="74349" priority="2932" stopIfTrue="1">
      <formula>WEEKDAY($A130)=6</formula>
    </cfRule>
    <cfRule type="expression" dxfId="74348" priority="2933" stopIfTrue="1">
      <formula>WEEKDAY($A130)=7</formula>
    </cfRule>
  </conditionalFormatting>
  <conditionalFormatting sqref="I130:I132">
    <cfRule type="expression" dxfId="74347" priority="2920" stopIfTrue="1">
      <formula>WEEKDAY($A130)=1</formula>
    </cfRule>
    <cfRule type="expression" dxfId="74346" priority="2921" stopIfTrue="1">
      <formula>WEEKDAY($A130)=2</formula>
    </cfRule>
    <cfRule type="expression" dxfId="74345" priority="2922" stopIfTrue="1">
      <formula>WEEKDAY($A130)=3</formula>
    </cfRule>
    <cfRule type="expression" dxfId="74344" priority="2923" stopIfTrue="1">
      <formula>WEEKDAY($A130)=4</formula>
    </cfRule>
    <cfRule type="expression" dxfId="74343" priority="2924" stopIfTrue="1">
      <formula>WEEKDAY($A130)=5</formula>
    </cfRule>
    <cfRule type="expression" dxfId="74342" priority="2925" stopIfTrue="1">
      <formula>WEEKDAY($A130)=6</formula>
    </cfRule>
    <cfRule type="expression" dxfId="74341" priority="2926" stopIfTrue="1">
      <formula>WEEKDAY($A130)=7</formula>
    </cfRule>
  </conditionalFormatting>
  <conditionalFormatting sqref="A130:A131">
    <cfRule type="expression" dxfId="74340" priority="2913" stopIfTrue="1">
      <formula>WEEKDAY($A130)=1</formula>
    </cfRule>
    <cfRule type="expression" dxfId="74339" priority="2914" stopIfTrue="1">
      <formula>WEEKDAY($A130)=2</formula>
    </cfRule>
    <cfRule type="expression" dxfId="74338" priority="2915" stopIfTrue="1">
      <formula>WEEKDAY($A130)=3</formula>
    </cfRule>
    <cfRule type="expression" dxfId="74337" priority="2916" stopIfTrue="1">
      <formula>WEEKDAY($A130)=4</formula>
    </cfRule>
    <cfRule type="expression" dxfId="74336" priority="2917" stopIfTrue="1">
      <formula>WEEKDAY($A130)=5</formula>
    </cfRule>
    <cfRule type="expression" dxfId="74335" priority="2918" stopIfTrue="1">
      <formula>WEEKDAY($A130)=6</formula>
    </cfRule>
    <cfRule type="expression" dxfId="74334" priority="2919" stopIfTrue="1">
      <formula>WEEKDAY($A130)=7</formula>
    </cfRule>
  </conditionalFormatting>
  <conditionalFormatting sqref="I130:I132">
    <cfRule type="expression" dxfId="74333" priority="2906" stopIfTrue="1">
      <formula>WEEKDAY($A130)=1</formula>
    </cfRule>
    <cfRule type="expression" dxfId="74332" priority="2907" stopIfTrue="1">
      <formula>WEEKDAY($A130)=2</formula>
    </cfRule>
    <cfRule type="expression" dxfId="74331" priority="2908" stopIfTrue="1">
      <formula>WEEKDAY($A130)=3</formula>
    </cfRule>
    <cfRule type="expression" dxfId="74330" priority="2909" stopIfTrue="1">
      <formula>WEEKDAY($A130)=4</formula>
    </cfRule>
    <cfRule type="expression" dxfId="74329" priority="2910" stopIfTrue="1">
      <formula>WEEKDAY($A130)=5</formula>
    </cfRule>
    <cfRule type="expression" dxfId="74328" priority="2911" stopIfTrue="1">
      <formula>WEEKDAY($A130)=6</formula>
    </cfRule>
    <cfRule type="expression" dxfId="74327" priority="2912" stopIfTrue="1">
      <formula>WEEKDAY($A130)=7</formula>
    </cfRule>
  </conditionalFormatting>
  <conditionalFormatting sqref="A130:A131">
    <cfRule type="expression" dxfId="74326" priority="2899" stopIfTrue="1">
      <formula>WEEKDAY($A130)=1</formula>
    </cfRule>
    <cfRule type="expression" dxfId="74325" priority="2900" stopIfTrue="1">
      <formula>WEEKDAY($A130)=2</formula>
    </cfRule>
    <cfRule type="expression" dxfId="74324" priority="2901" stopIfTrue="1">
      <formula>WEEKDAY($A130)=3</formula>
    </cfRule>
    <cfRule type="expression" dxfId="74323" priority="2902" stopIfTrue="1">
      <formula>WEEKDAY($A130)=4</formula>
    </cfRule>
    <cfRule type="expression" dxfId="74322" priority="2903" stopIfTrue="1">
      <formula>WEEKDAY($A130)=5</formula>
    </cfRule>
    <cfRule type="expression" dxfId="74321" priority="2904" stopIfTrue="1">
      <formula>WEEKDAY($A130)=6</formula>
    </cfRule>
    <cfRule type="expression" dxfId="74320" priority="2905" stopIfTrue="1">
      <formula>WEEKDAY($A130)=7</formula>
    </cfRule>
  </conditionalFormatting>
  <conditionalFormatting sqref="A130:A131">
    <cfRule type="expression" dxfId="74319" priority="2892" stopIfTrue="1">
      <formula>WEEKDAY($A130)=1</formula>
    </cfRule>
    <cfRule type="expression" dxfId="74318" priority="2893" stopIfTrue="1">
      <formula>WEEKDAY($A130)=2</formula>
    </cfRule>
    <cfRule type="expression" dxfId="74317" priority="2894" stopIfTrue="1">
      <formula>WEEKDAY($A130)=3</formula>
    </cfRule>
    <cfRule type="expression" dxfId="74316" priority="2895" stopIfTrue="1">
      <formula>WEEKDAY($A130)=4</formula>
    </cfRule>
    <cfRule type="expression" dxfId="74315" priority="2896" stopIfTrue="1">
      <formula>WEEKDAY($A130)=5</formula>
    </cfRule>
    <cfRule type="expression" dxfId="74314" priority="2897" stopIfTrue="1">
      <formula>WEEKDAY($A130)=6</formula>
    </cfRule>
    <cfRule type="expression" dxfId="74313" priority="2898" stopIfTrue="1">
      <formula>WEEKDAY($A130)=7</formula>
    </cfRule>
  </conditionalFormatting>
  <conditionalFormatting sqref="I130:I132">
    <cfRule type="expression" dxfId="74312" priority="2885" stopIfTrue="1">
      <formula>WEEKDAY($A130)=1</formula>
    </cfRule>
    <cfRule type="expression" dxfId="74311" priority="2886" stopIfTrue="1">
      <formula>WEEKDAY($A130)=2</formula>
    </cfRule>
    <cfRule type="expression" dxfId="74310" priority="2887" stopIfTrue="1">
      <formula>WEEKDAY($A130)=3</formula>
    </cfRule>
    <cfRule type="expression" dxfId="74309" priority="2888" stopIfTrue="1">
      <formula>WEEKDAY($A130)=4</formula>
    </cfRule>
    <cfRule type="expression" dxfId="74308" priority="2889" stopIfTrue="1">
      <formula>WEEKDAY($A130)=5</formula>
    </cfRule>
    <cfRule type="expression" dxfId="74307" priority="2890" stopIfTrue="1">
      <formula>WEEKDAY($A130)=6</formula>
    </cfRule>
    <cfRule type="expression" dxfId="74306" priority="2891" stopIfTrue="1">
      <formula>WEEKDAY($A130)=7</formula>
    </cfRule>
  </conditionalFormatting>
  <conditionalFormatting sqref="A130:A131">
    <cfRule type="expression" dxfId="74305" priority="2878" stopIfTrue="1">
      <formula>WEEKDAY($A130)=1</formula>
    </cfRule>
    <cfRule type="expression" dxfId="74304" priority="2879" stopIfTrue="1">
      <formula>WEEKDAY($A130)=2</formula>
    </cfRule>
    <cfRule type="expression" dxfId="74303" priority="2880" stopIfTrue="1">
      <formula>WEEKDAY($A130)=3</formula>
    </cfRule>
    <cfRule type="expression" dxfId="74302" priority="2881" stopIfTrue="1">
      <formula>WEEKDAY($A130)=4</formula>
    </cfRule>
    <cfRule type="expression" dxfId="74301" priority="2882" stopIfTrue="1">
      <formula>WEEKDAY($A130)=5</formula>
    </cfRule>
    <cfRule type="expression" dxfId="74300" priority="2883" stopIfTrue="1">
      <formula>WEEKDAY($A130)=6</formula>
    </cfRule>
    <cfRule type="expression" dxfId="74299" priority="2884" stopIfTrue="1">
      <formula>WEEKDAY($A130)=7</formula>
    </cfRule>
  </conditionalFormatting>
  <conditionalFormatting sqref="A130:A131">
    <cfRule type="expression" dxfId="74298" priority="2871" stopIfTrue="1">
      <formula>WEEKDAY($A130)=1</formula>
    </cfRule>
    <cfRule type="expression" dxfId="74297" priority="2872" stopIfTrue="1">
      <formula>WEEKDAY($A130)=2</formula>
    </cfRule>
    <cfRule type="expression" dxfId="74296" priority="2873" stopIfTrue="1">
      <formula>WEEKDAY($A130)=3</formula>
    </cfRule>
    <cfRule type="expression" dxfId="74295" priority="2874" stopIfTrue="1">
      <formula>WEEKDAY($A130)=4</formula>
    </cfRule>
    <cfRule type="expression" dxfId="74294" priority="2875" stopIfTrue="1">
      <formula>WEEKDAY($A130)=5</formula>
    </cfRule>
    <cfRule type="expression" dxfId="74293" priority="2876" stopIfTrue="1">
      <formula>WEEKDAY($A130)=6</formula>
    </cfRule>
    <cfRule type="expression" dxfId="74292" priority="2877" stopIfTrue="1">
      <formula>WEEKDAY($A130)=7</formula>
    </cfRule>
  </conditionalFormatting>
  <conditionalFormatting sqref="I130:I132">
    <cfRule type="expression" dxfId="74291" priority="2864" stopIfTrue="1">
      <formula>WEEKDAY($A130)=1</formula>
    </cfRule>
    <cfRule type="expression" dxfId="74290" priority="2865" stopIfTrue="1">
      <formula>WEEKDAY($A130)=2</formula>
    </cfRule>
    <cfRule type="expression" dxfId="74289" priority="2866" stopIfTrue="1">
      <formula>WEEKDAY($A130)=3</formula>
    </cfRule>
    <cfRule type="expression" dxfId="74288" priority="2867" stopIfTrue="1">
      <formula>WEEKDAY($A130)=4</formula>
    </cfRule>
    <cfRule type="expression" dxfId="74287" priority="2868" stopIfTrue="1">
      <formula>WEEKDAY($A130)=5</formula>
    </cfRule>
    <cfRule type="expression" dxfId="74286" priority="2869" stopIfTrue="1">
      <formula>WEEKDAY($A130)=6</formula>
    </cfRule>
    <cfRule type="expression" dxfId="74285" priority="2870" stopIfTrue="1">
      <formula>WEEKDAY($A130)=7</formula>
    </cfRule>
  </conditionalFormatting>
  <conditionalFormatting sqref="I130:I132">
    <cfRule type="expression" dxfId="74284" priority="2857" stopIfTrue="1">
      <formula>WEEKDAY($A130)=1</formula>
    </cfRule>
    <cfRule type="expression" dxfId="74283" priority="2858" stopIfTrue="1">
      <formula>WEEKDAY($A130)=2</formula>
    </cfRule>
    <cfRule type="expression" dxfId="74282" priority="2859" stopIfTrue="1">
      <formula>WEEKDAY($A130)=3</formula>
    </cfRule>
    <cfRule type="expression" dxfId="74281" priority="2860" stopIfTrue="1">
      <formula>WEEKDAY($A130)=4</formula>
    </cfRule>
    <cfRule type="expression" dxfId="74280" priority="2861" stopIfTrue="1">
      <formula>WEEKDAY($A130)=5</formula>
    </cfRule>
    <cfRule type="expression" dxfId="74279" priority="2862" stopIfTrue="1">
      <formula>WEEKDAY($A130)=6</formula>
    </cfRule>
    <cfRule type="expression" dxfId="74278" priority="2863" stopIfTrue="1">
      <formula>WEEKDAY($A130)=7</formula>
    </cfRule>
  </conditionalFormatting>
  <conditionalFormatting sqref="A130:A131">
    <cfRule type="expression" dxfId="74277" priority="2850" stopIfTrue="1">
      <formula>WEEKDAY($A130)=1</formula>
    </cfRule>
    <cfRule type="expression" dxfId="74276" priority="2851" stopIfTrue="1">
      <formula>WEEKDAY($A130)=2</formula>
    </cfRule>
    <cfRule type="expression" dxfId="74275" priority="2852" stopIfTrue="1">
      <formula>WEEKDAY($A130)=3</formula>
    </cfRule>
    <cfRule type="expression" dxfId="74274" priority="2853" stopIfTrue="1">
      <formula>WEEKDAY($A130)=4</formula>
    </cfRule>
    <cfRule type="expression" dxfId="74273" priority="2854" stopIfTrue="1">
      <formula>WEEKDAY($A130)=5</formula>
    </cfRule>
    <cfRule type="expression" dxfId="74272" priority="2855" stopIfTrue="1">
      <formula>WEEKDAY($A130)=6</formula>
    </cfRule>
    <cfRule type="expression" dxfId="74271" priority="2856" stopIfTrue="1">
      <formula>WEEKDAY($A130)=7</formula>
    </cfRule>
  </conditionalFormatting>
  <conditionalFormatting sqref="A130:A131">
    <cfRule type="expression" dxfId="74270" priority="2843" stopIfTrue="1">
      <formula>WEEKDAY($A130)=1</formula>
    </cfRule>
    <cfRule type="expression" dxfId="74269" priority="2844" stopIfTrue="1">
      <formula>WEEKDAY($A130)=2</formula>
    </cfRule>
    <cfRule type="expression" dxfId="74268" priority="2845" stopIfTrue="1">
      <formula>WEEKDAY($A130)=3</formula>
    </cfRule>
    <cfRule type="expression" dxfId="74267" priority="2846" stopIfTrue="1">
      <formula>WEEKDAY($A130)=4</formula>
    </cfRule>
    <cfRule type="expression" dxfId="74266" priority="2847" stopIfTrue="1">
      <formula>WEEKDAY($A130)=5</formula>
    </cfRule>
    <cfRule type="expression" dxfId="74265" priority="2848" stopIfTrue="1">
      <formula>WEEKDAY($A130)=6</formula>
    </cfRule>
    <cfRule type="expression" dxfId="74264" priority="2849" stopIfTrue="1">
      <formula>WEEKDAY($A130)=7</formula>
    </cfRule>
  </conditionalFormatting>
  <conditionalFormatting sqref="I130:I132">
    <cfRule type="expression" dxfId="74263" priority="2836" stopIfTrue="1">
      <formula>WEEKDAY($A130)=1</formula>
    </cfRule>
    <cfRule type="expression" dxfId="74262" priority="2837" stopIfTrue="1">
      <formula>WEEKDAY($A130)=2</formula>
    </cfRule>
    <cfRule type="expression" dxfId="74261" priority="2838" stopIfTrue="1">
      <formula>WEEKDAY($A130)=3</formula>
    </cfRule>
    <cfRule type="expression" dxfId="74260" priority="2839" stopIfTrue="1">
      <formula>WEEKDAY($A130)=4</formula>
    </cfRule>
    <cfRule type="expression" dxfId="74259" priority="2840" stopIfTrue="1">
      <formula>WEEKDAY($A130)=5</formula>
    </cfRule>
    <cfRule type="expression" dxfId="74258" priority="2841" stopIfTrue="1">
      <formula>WEEKDAY($A130)=6</formula>
    </cfRule>
    <cfRule type="expression" dxfId="74257" priority="2842" stopIfTrue="1">
      <formula>WEEKDAY($A130)=7</formula>
    </cfRule>
  </conditionalFormatting>
  <conditionalFormatting sqref="A130:L130">
    <cfRule type="expression" dxfId="74256" priority="2829" stopIfTrue="1">
      <formula>WEEKDAY($A130)=1</formula>
    </cfRule>
    <cfRule type="expression" dxfId="74255" priority="2830" stopIfTrue="1">
      <formula>WEEKDAY($A130)=2</formula>
    </cfRule>
    <cfRule type="expression" dxfId="74254" priority="2831" stopIfTrue="1">
      <formula>WEEKDAY($A130)=3</formula>
    </cfRule>
    <cfRule type="expression" dxfId="74253" priority="2832" stopIfTrue="1">
      <formula>WEEKDAY($A130)=4</formula>
    </cfRule>
    <cfRule type="expression" dxfId="74252" priority="2833" stopIfTrue="1">
      <formula>WEEKDAY($A130)=5</formula>
    </cfRule>
    <cfRule type="expression" dxfId="74251" priority="2834" stopIfTrue="1">
      <formula>WEEKDAY($A130)=6</formula>
    </cfRule>
    <cfRule type="expression" dxfId="74250" priority="2835" stopIfTrue="1">
      <formula>WEEKDAY($A130)=7</formula>
    </cfRule>
  </conditionalFormatting>
  <conditionalFormatting sqref="A130:A131">
    <cfRule type="expression" dxfId="74249" priority="2822" stopIfTrue="1">
      <formula>WEEKDAY($A130)=1</formula>
    </cfRule>
    <cfRule type="expression" dxfId="74248" priority="2823" stopIfTrue="1">
      <formula>WEEKDAY($A130)=2</formula>
    </cfRule>
    <cfRule type="expression" dxfId="74247" priority="2824" stopIfTrue="1">
      <formula>WEEKDAY($A130)=3</formula>
    </cfRule>
    <cfRule type="expression" dxfId="74246" priority="2825" stopIfTrue="1">
      <formula>WEEKDAY($A130)=4</formula>
    </cfRule>
    <cfRule type="expression" dxfId="74245" priority="2826" stopIfTrue="1">
      <formula>WEEKDAY($A130)=5</formula>
    </cfRule>
    <cfRule type="expression" dxfId="74244" priority="2827" stopIfTrue="1">
      <formula>WEEKDAY($A130)=6</formula>
    </cfRule>
    <cfRule type="expression" dxfId="74243" priority="2828" stopIfTrue="1">
      <formula>WEEKDAY($A130)=7</formula>
    </cfRule>
  </conditionalFormatting>
  <conditionalFormatting sqref="A130:L130">
    <cfRule type="expression" dxfId="74242" priority="2815" stopIfTrue="1">
      <formula>WEEKDAY($A130)=1</formula>
    </cfRule>
    <cfRule type="expression" dxfId="74241" priority="2816" stopIfTrue="1">
      <formula>WEEKDAY($A130)=2</formula>
    </cfRule>
    <cfRule type="expression" dxfId="74240" priority="2817" stopIfTrue="1">
      <formula>WEEKDAY($A130)=3</formula>
    </cfRule>
    <cfRule type="expression" dxfId="74239" priority="2818" stopIfTrue="1">
      <formula>WEEKDAY($A130)=4</formula>
    </cfRule>
    <cfRule type="expression" dxfId="74238" priority="2819" stopIfTrue="1">
      <formula>WEEKDAY($A130)=5</formula>
    </cfRule>
    <cfRule type="expression" dxfId="74237" priority="2820" stopIfTrue="1">
      <formula>WEEKDAY($A130)=6</formula>
    </cfRule>
    <cfRule type="expression" dxfId="74236" priority="2821" stopIfTrue="1">
      <formula>WEEKDAY($A130)=7</formula>
    </cfRule>
  </conditionalFormatting>
  <conditionalFormatting sqref="I130:I132">
    <cfRule type="expression" dxfId="74235" priority="2808" stopIfTrue="1">
      <formula>WEEKDAY($A130)=1</formula>
    </cfRule>
    <cfRule type="expression" dxfId="74234" priority="2809" stopIfTrue="1">
      <formula>WEEKDAY($A130)=2</formula>
    </cfRule>
    <cfRule type="expression" dxfId="74233" priority="2810" stopIfTrue="1">
      <formula>WEEKDAY($A130)=3</formula>
    </cfRule>
    <cfRule type="expression" dxfId="74232" priority="2811" stopIfTrue="1">
      <formula>WEEKDAY($A130)=4</formula>
    </cfRule>
    <cfRule type="expression" dxfId="74231" priority="2812" stopIfTrue="1">
      <formula>WEEKDAY($A130)=5</formula>
    </cfRule>
    <cfRule type="expression" dxfId="74230" priority="2813" stopIfTrue="1">
      <formula>WEEKDAY($A130)=6</formula>
    </cfRule>
    <cfRule type="expression" dxfId="74229" priority="2814" stopIfTrue="1">
      <formula>WEEKDAY($A130)=7</formula>
    </cfRule>
  </conditionalFormatting>
  <conditionalFormatting sqref="A130:A131">
    <cfRule type="expression" dxfId="74228" priority="2801" stopIfTrue="1">
      <formula>WEEKDAY($A130)=1</formula>
    </cfRule>
    <cfRule type="expression" dxfId="74227" priority="2802" stopIfTrue="1">
      <formula>WEEKDAY($A130)=2</formula>
    </cfRule>
    <cfRule type="expression" dxfId="74226" priority="2803" stopIfTrue="1">
      <formula>WEEKDAY($A130)=3</formula>
    </cfRule>
    <cfRule type="expression" dxfId="74225" priority="2804" stopIfTrue="1">
      <formula>WEEKDAY($A130)=4</formula>
    </cfRule>
    <cfRule type="expression" dxfId="74224" priority="2805" stopIfTrue="1">
      <formula>WEEKDAY($A130)=5</formula>
    </cfRule>
    <cfRule type="expression" dxfId="74223" priority="2806" stopIfTrue="1">
      <formula>WEEKDAY($A130)=6</formula>
    </cfRule>
    <cfRule type="expression" dxfId="74222" priority="2807" stopIfTrue="1">
      <formula>WEEKDAY($A130)=7</formula>
    </cfRule>
  </conditionalFormatting>
  <conditionalFormatting sqref="A130:A131">
    <cfRule type="expression" dxfId="74221" priority="2794" stopIfTrue="1">
      <formula>WEEKDAY($A130)=1</formula>
    </cfRule>
    <cfRule type="expression" dxfId="74220" priority="2795" stopIfTrue="1">
      <formula>WEEKDAY($A130)=2</formula>
    </cfRule>
    <cfRule type="expression" dxfId="74219" priority="2796" stopIfTrue="1">
      <formula>WEEKDAY($A130)=3</formula>
    </cfRule>
    <cfRule type="expression" dxfId="74218" priority="2797" stopIfTrue="1">
      <formula>WEEKDAY($A130)=4</formula>
    </cfRule>
    <cfRule type="expression" dxfId="74217" priority="2798" stopIfTrue="1">
      <formula>WEEKDAY($A130)=5</formula>
    </cfRule>
    <cfRule type="expression" dxfId="74216" priority="2799" stopIfTrue="1">
      <formula>WEEKDAY($A130)=6</formula>
    </cfRule>
    <cfRule type="expression" dxfId="74215" priority="2800" stopIfTrue="1">
      <formula>WEEKDAY($A130)=7</formula>
    </cfRule>
  </conditionalFormatting>
  <conditionalFormatting sqref="A130:A131">
    <cfRule type="expression" dxfId="74214" priority="2787" stopIfTrue="1">
      <formula>WEEKDAY($A130)=1</formula>
    </cfRule>
    <cfRule type="expression" dxfId="74213" priority="2788" stopIfTrue="1">
      <formula>WEEKDAY($A130)=2</formula>
    </cfRule>
    <cfRule type="expression" dxfId="74212" priority="2789" stopIfTrue="1">
      <formula>WEEKDAY($A130)=3</formula>
    </cfRule>
    <cfRule type="expression" dxfId="74211" priority="2790" stopIfTrue="1">
      <formula>WEEKDAY($A130)=4</formula>
    </cfRule>
    <cfRule type="expression" dxfId="74210" priority="2791" stopIfTrue="1">
      <formula>WEEKDAY($A130)=5</formula>
    </cfRule>
    <cfRule type="expression" dxfId="74209" priority="2792" stopIfTrue="1">
      <formula>WEEKDAY($A130)=6</formula>
    </cfRule>
    <cfRule type="expression" dxfId="74208" priority="2793" stopIfTrue="1">
      <formula>WEEKDAY($A130)=7</formula>
    </cfRule>
  </conditionalFormatting>
  <conditionalFormatting sqref="A130:A131">
    <cfRule type="expression" dxfId="74207" priority="2780" stopIfTrue="1">
      <formula>WEEKDAY($A130)=1</formula>
    </cfRule>
    <cfRule type="expression" dxfId="74206" priority="2781" stopIfTrue="1">
      <formula>WEEKDAY($A130)=2</formula>
    </cfRule>
    <cfRule type="expression" dxfId="74205" priority="2782" stopIfTrue="1">
      <formula>WEEKDAY($A130)=3</formula>
    </cfRule>
    <cfRule type="expression" dxfId="74204" priority="2783" stopIfTrue="1">
      <formula>WEEKDAY($A130)=4</formula>
    </cfRule>
    <cfRule type="expression" dxfId="74203" priority="2784" stopIfTrue="1">
      <formula>WEEKDAY($A130)=5</formula>
    </cfRule>
    <cfRule type="expression" dxfId="74202" priority="2785" stopIfTrue="1">
      <formula>WEEKDAY($A130)=6</formula>
    </cfRule>
    <cfRule type="expression" dxfId="74201" priority="2786" stopIfTrue="1">
      <formula>WEEKDAY($A130)=7</formula>
    </cfRule>
  </conditionalFormatting>
  <conditionalFormatting sqref="I130:I132">
    <cfRule type="expression" dxfId="74200" priority="2773" stopIfTrue="1">
      <formula>WEEKDAY($A130)=1</formula>
    </cfRule>
    <cfRule type="expression" dxfId="74199" priority="2774" stopIfTrue="1">
      <formula>WEEKDAY($A130)=2</formula>
    </cfRule>
    <cfRule type="expression" dxfId="74198" priority="2775" stopIfTrue="1">
      <formula>WEEKDAY($A130)=3</formula>
    </cfRule>
    <cfRule type="expression" dxfId="74197" priority="2776" stopIfTrue="1">
      <formula>WEEKDAY($A130)=4</formula>
    </cfRule>
    <cfRule type="expression" dxfId="74196" priority="2777" stopIfTrue="1">
      <formula>WEEKDAY($A130)=5</formula>
    </cfRule>
    <cfRule type="expression" dxfId="74195" priority="2778" stopIfTrue="1">
      <formula>WEEKDAY($A130)=6</formula>
    </cfRule>
    <cfRule type="expression" dxfId="74194" priority="2779" stopIfTrue="1">
      <formula>WEEKDAY($A130)=7</formula>
    </cfRule>
  </conditionalFormatting>
  <conditionalFormatting sqref="A130:A131">
    <cfRule type="expression" dxfId="74193" priority="2766" stopIfTrue="1">
      <formula>WEEKDAY($A130)=1</formula>
    </cfRule>
    <cfRule type="expression" dxfId="74192" priority="2767" stopIfTrue="1">
      <formula>WEEKDAY($A130)=2</formula>
    </cfRule>
    <cfRule type="expression" dxfId="74191" priority="2768" stopIfTrue="1">
      <formula>WEEKDAY($A130)=3</formula>
    </cfRule>
    <cfRule type="expression" dxfId="74190" priority="2769" stopIfTrue="1">
      <formula>WEEKDAY($A130)=4</formula>
    </cfRule>
    <cfRule type="expression" dxfId="74189" priority="2770" stopIfTrue="1">
      <formula>WEEKDAY($A130)=5</formula>
    </cfRule>
    <cfRule type="expression" dxfId="74188" priority="2771" stopIfTrue="1">
      <formula>WEEKDAY($A130)=6</formula>
    </cfRule>
    <cfRule type="expression" dxfId="74187" priority="2772" stopIfTrue="1">
      <formula>WEEKDAY($A130)=7</formula>
    </cfRule>
  </conditionalFormatting>
  <conditionalFormatting sqref="A130:A131">
    <cfRule type="expression" dxfId="74186" priority="2759" stopIfTrue="1">
      <formula>WEEKDAY($A130)=1</formula>
    </cfRule>
    <cfRule type="expression" dxfId="74185" priority="2760" stopIfTrue="1">
      <formula>WEEKDAY($A130)=2</formula>
    </cfRule>
    <cfRule type="expression" dxfId="74184" priority="2761" stopIfTrue="1">
      <formula>WEEKDAY($A130)=3</formula>
    </cfRule>
    <cfRule type="expression" dxfId="74183" priority="2762" stopIfTrue="1">
      <formula>WEEKDAY($A130)=4</formula>
    </cfRule>
    <cfRule type="expression" dxfId="74182" priority="2763" stopIfTrue="1">
      <formula>WEEKDAY($A130)=5</formula>
    </cfRule>
    <cfRule type="expression" dxfId="74181" priority="2764" stopIfTrue="1">
      <formula>WEEKDAY($A130)=6</formula>
    </cfRule>
    <cfRule type="expression" dxfId="74180" priority="2765" stopIfTrue="1">
      <formula>WEEKDAY($A130)=7</formula>
    </cfRule>
  </conditionalFormatting>
  <conditionalFormatting sqref="I130:I132">
    <cfRule type="expression" dxfId="74179" priority="2752" stopIfTrue="1">
      <formula>WEEKDAY($A130)=1</formula>
    </cfRule>
    <cfRule type="expression" dxfId="74178" priority="2753" stopIfTrue="1">
      <formula>WEEKDAY($A130)=2</formula>
    </cfRule>
    <cfRule type="expression" dxfId="74177" priority="2754" stopIfTrue="1">
      <formula>WEEKDAY($A130)=3</formula>
    </cfRule>
    <cfRule type="expression" dxfId="74176" priority="2755" stopIfTrue="1">
      <formula>WEEKDAY($A130)=4</formula>
    </cfRule>
    <cfRule type="expression" dxfId="74175" priority="2756" stopIfTrue="1">
      <formula>WEEKDAY($A130)=5</formula>
    </cfRule>
    <cfRule type="expression" dxfId="74174" priority="2757" stopIfTrue="1">
      <formula>WEEKDAY($A130)=6</formula>
    </cfRule>
    <cfRule type="expression" dxfId="74173" priority="2758" stopIfTrue="1">
      <formula>WEEKDAY($A130)=7</formula>
    </cfRule>
  </conditionalFormatting>
  <conditionalFormatting sqref="I130:I132">
    <cfRule type="expression" dxfId="74172" priority="2745" stopIfTrue="1">
      <formula>WEEKDAY($A130)=1</formula>
    </cfRule>
    <cfRule type="expression" dxfId="74171" priority="2746" stopIfTrue="1">
      <formula>WEEKDAY($A130)=2</formula>
    </cfRule>
    <cfRule type="expression" dxfId="74170" priority="2747" stopIfTrue="1">
      <formula>WEEKDAY($A130)=3</formula>
    </cfRule>
    <cfRule type="expression" dxfId="74169" priority="2748" stopIfTrue="1">
      <formula>WEEKDAY($A130)=4</formula>
    </cfRule>
    <cfRule type="expression" dxfId="74168" priority="2749" stopIfTrue="1">
      <formula>WEEKDAY($A130)=5</formula>
    </cfRule>
    <cfRule type="expression" dxfId="74167" priority="2750" stopIfTrue="1">
      <formula>WEEKDAY($A130)=6</formula>
    </cfRule>
    <cfRule type="expression" dxfId="74166" priority="2751" stopIfTrue="1">
      <formula>WEEKDAY($A130)=7</formula>
    </cfRule>
  </conditionalFormatting>
  <conditionalFormatting sqref="A131:L131">
    <cfRule type="expression" dxfId="74165" priority="2738" stopIfTrue="1">
      <formula>WEEKDAY($A131)=1</formula>
    </cfRule>
    <cfRule type="expression" dxfId="74164" priority="2739" stopIfTrue="1">
      <formula>WEEKDAY($A131)=2</formula>
    </cfRule>
    <cfRule type="expression" dxfId="74163" priority="2740" stopIfTrue="1">
      <formula>WEEKDAY($A131)=3</formula>
    </cfRule>
    <cfRule type="expression" dxfId="74162" priority="2741" stopIfTrue="1">
      <formula>WEEKDAY($A131)=4</formula>
    </cfRule>
    <cfRule type="expression" dxfId="74161" priority="2742" stopIfTrue="1">
      <formula>WEEKDAY($A131)=5</formula>
    </cfRule>
    <cfRule type="expression" dxfId="74160" priority="2743" stopIfTrue="1">
      <formula>WEEKDAY($A131)=6</formula>
    </cfRule>
    <cfRule type="expression" dxfId="74159" priority="2744" stopIfTrue="1">
      <formula>WEEKDAY($A131)=7</formula>
    </cfRule>
  </conditionalFormatting>
  <conditionalFormatting sqref="A131">
    <cfRule type="expression" dxfId="74158" priority="2731" stopIfTrue="1">
      <formula>WEEKDAY($A131)=1</formula>
    </cfRule>
    <cfRule type="expression" dxfId="74157" priority="2732" stopIfTrue="1">
      <formula>WEEKDAY($A131)=2</formula>
    </cfRule>
    <cfRule type="expression" dxfId="74156" priority="2733" stopIfTrue="1">
      <formula>WEEKDAY($A131)=3</formula>
    </cfRule>
    <cfRule type="expression" dxfId="74155" priority="2734" stopIfTrue="1">
      <formula>WEEKDAY($A131)=4</formula>
    </cfRule>
    <cfRule type="expression" dxfId="74154" priority="2735" stopIfTrue="1">
      <formula>WEEKDAY($A131)=5</formula>
    </cfRule>
    <cfRule type="expression" dxfId="74153" priority="2736" stopIfTrue="1">
      <formula>WEEKDAY($A131)=6</formula>
    </cfRule>
    <cfRule type="expression" dxfId="74152" priority="2737" stopIfTrue="1">
      <formula>WEEKDAY($A131)=7</formula>
    </cfRule>
  </conditionalFormatting>
  <conditionalFormatting sqref="A131:L131">
    <cfRule type="expression" dxfId="74151" priority="2724" stopIfTrue="1">
      <formula>WEEKDAY($A131)=1</formula>
    </cfRule>
    <cfRule type="expression" dxfId="74150" priority="2725" stopIfTrue="1">
      <formula>WEEKDAY($A131)=2</formula>
    </cfRule>
    <cfRule type="expression" dxfId="74149" priority="2726" stopIfTrue="1">
      <formula>WEEKDAY($A131)=3</formula>
    </cfRule>
    <cfRule type="expression" dxfId="74148" priority="2727" stopIfTrue="1">
      <formula>WEEKDAY($A131)=4</formula>
    </cfRule>
    <cfRule type="expression" dxfId="74147" priority="2728" stopIfTrue="1">
      <formula>WEEKDAY($A131)=5</formula>
    </cfRule>
    <cfRule type="expression" dxfId="74146" priority="2729" stopIfTrue="1">
      <formula>WEEKDAY($A131)=6</formula>
    </cfRule>
    <cfRule type="expression" dxfId="74145" priority="2730" stopIfTrue="1">
      <formula>WEEKDAY($A131)=7</formula>
    </cfRule>
  </conditionalFormatting>
  <conditionalFormatting sqref="I131:I132">
    <cfRule type="expression" dxfId="74144" priority="2717" stopIfTrue="1">
      <formula>WEEKDAY($A131)=1</formula>
    </cfRule>
    <cfRule type="expression" dxfId="74143" priority="2718" stopIfTrue="1">
      <formula>WEEKDAY($A131)=2</formula>
    </cfRule>
    <cfRule type="expression" dxfId="74142" priority="2719" stopIfTrue="1">
      <formula>WEEKDAY($A131)=3</formula>
    </cfRule>
    <cfRule type="expression" dxfId="74141" priority="2720" stopIfTrue="1">
      <formula>WEEKDAY($A131)=4</formula>
    </cfRule>
    <cfRule type="expression" dxfId="74140" priority="2721" stopIfTrue="1">
      <formula>WEEKDAY($A131)=5</formula>
    </cfRule>
    <cfRule type="expression" dxfId="74139" priority="2722" stopIfTrue="1">
      <formula>WEEKDAY($A131)=6</formula>
    </cfRule>
    <cfRule type="expression" dxfId="74138" priority="2723" stopIfTrue="1">
      <formula>WEEKDAY($A131)=7</formula>
    </cfRule>
  </conditionalFormatting>
  <conditionalFormatting sqref="A131">
    <cfRule type="expression" dxfId="74137" priority="2710" stopIfTrue="1">
      <formula>WEEKDAY($A131)=1</formula>
    </cfRule>
    <cfRule type="expression" dxfId="74136" priority="2711" stopIfTrue="1">
      <formula>WEEKDAY($A131)=2</formula>
    </cfRule>
    <cfRule type="expression" dxfId="74135" priority="2712" stopIfTrue="1">
      <formula>WEEKDAY($A131)=3</formula>
    </cfRule>
    <cfRule type="expression" dxfId="74134" priority="2713" stopIfTrue="1">
      <formula>WEEKDAY($A131)=4</formula>
    </cfRule>
    <cfRule type="expression" dxfId="74133" priority="2714" stopIfTrue="1">
      <formula>WEEKDAY($A131)=5</formula>
    </cfRule>
    <cfRule type="expression" dxfId="74132" priority="2715" stopIfTrue="1">
      <formula>WEEKDAY($A131)=6</formula>
    </cfRule>
    <cfRule type="expression" dxfId="74131" priority="2716" stopIfTrue="1">
      <formula>WEEKDAY($A131)=7</formula>
    </cfRule>
  </conditionalFormatting>
  <conditionalFormatting sqref="A131:L131">
    <cfRule type="expression" dxfId="74130" priority="2703" stopIfTrue="1">
      <formula>WEEKDAY($A131)=1</formula>
    </cfRule>
    <cfRule type="expression" dxfId="74129" priority="2704" stopIfTrue="1">
      <formula>WEEKDAY($A131)=2</formula>
    </cfRule>
    <cfRule type="expression" dxfId="74128" priority="2705" stopIfTrue="1">
      <formula>WEEKDAY($A131)=3</formula>
    </cfRule>
    <cfRule type="expression" dxfId="74127" priority="2706" stopIfTrue="1">
      <formula>WEEKDAY($A131)=4</formula>
    </cfRule>
    <cfRule type="expression" dxfId="74126" priority="2707" stopIfTrue="1">
      <formula>WEEKDAY($A131)=5</formula>
    </cfRule>
    <cfRule type="expression" dxfId="74125" priority="2708" stopIfTrue="1">
      <formula>WEEKDAY($A131)=6</formula>
    </cfRule>
    <cfRule type="expression" dxfId="74124" priority="2709" stopIfTrue="1">
      <formula>WEEKDAY($A131)=7</formula>
    </cfRule>
  </conditionalFormatting>
  <conditionalFormatting sqref="A131">
    <cfRule type="expression" dxfId="74123" priority="2696" stopIfTrue="1">
      <formula>WEEKDAY($A131)=1</formula>
    </cfRule>
    <cfRule type="expression" dxfId="74122" priority="2697" stopIfTrue="1">
      <formula>WEEKDAY($A131)=2</formula>
    </cfRule>
    <cfRule type="expression" dxfId="74121" priority="2698" stopIfTrue="1">
      <formula>WEEKDAY($A131)=3</formula>
    </cfRule>
    <cfRule type="expression" dxfId="74120" priority="2699" stopIfTrue="1">
      <formula>WEEKDAY($A131)=4</formula>
    </cfRule>
    <cfRule type="expression" dxfId="74119" priority="2700" stopIfTrue="1">
      <formula>WEEKDAY($A131)=5</formula>
    </cfRule>
    <cfRule type="expression" dxfId="74118" priority="2701" stopIfTrue="1">
      <formula>WEEKDAY($A131)=6</formula>
    </cfRule>
    <cfRule type="expression" dxfId="74117" priority="2702" stopIfTrue="1">
      <formula>WEEKDAY($A131)=7</formula>
    </cfRule>
  </conditionalFormatting>
  <conditionalFormatting sqref="A131">
    <cfRule type="expression" dxfId="74116" priority="2689" stopIfTrue="1">
      <formula>WEEKDAY($A131)=1</formula>
    </cfRule>
    <cfRule type="expression" dxfId="74115" priority="2690" stopIfTrue="1">
      <formula>WEEKDAY($A131)=2</formula>
    </cfRule>
    <cfRule type="expression" dxfId="74114" priority="2691" stopIfTrue="1">
      <formula>WEEKDAY($A131)=3</formula>
    </cfRule>
    <cfRule type="expression" dxfId="74113" priority="2692" stopIfTrue="1">
      <formula>WEEKDAY($A131)=4</formula>
    </cfRule>
    <cfRule type="expression" dxfId="74112" priority="2693" stopIfTrue="1">
      <formula>WEEKDAY($A131)=5</formula>
    </cfRule>
    <cfRule type="expression" dxfId="74111" priority="2694" stopIfTrue="1">
      <formula>WEEKDAY($A131)=6</formula>
    </cfRule>
    <cfRule type="expression" dxfId="74110" priority="2695" stopIfTrue="1">
      <formula>WEEKDAY($A131)=7</formula>
    </cfRule>
  </conditionalFormatting>
  <conditionalFormatting sqref="A131">
    <cfRule type="expression" dxfId="74109" priority="2682" stopIfTrue="1">
      <formula>WEEKDAY($A131)=1</formula>
    </cfRule>
    <cfRule type="expression" dxfId="74108" priority="2683" stopIfTrue="1">
      <formula>WEEKDAY($A131)=2</formula>
    </cfRule>
    <cfRule type="expression" dxfId="74107" priority="2684" stopIfTrue="1">
      <formula>WEEKDAY($A131)=3</formula>
    </cfRule>
    <cfRule type="expression" dxfId="74106" priority="2685" stopIfTrue="1">
      <formula>WEEKDAY($A131)=4</formula>
    </cfRule>
    <cfRule type="expression" dxfId="74105" priority="2686" stopIfTrue="1">
      <formula>WEEKDAY($A131)=5</formula>
    </cfRule>
    <cfRule type="expression" dxfId="74104" priority="2687" stopIfTrue="1">
      <formula>WEEKDAY($A131)=6</formula>
    </cfRule>
    <cfRule type="expression" dxfId="74103" priority="2688" stopIfTrue="1">
      <formula>WEEKDAY($A131)=7</formula>
    </cfRule>
  </conditionalFormatting>
  <conditionalFormatting sqref="I131:I132">
    <cfRule type="expression" dxfId="74102" priority="2675" stopIfTrue="1">
      <formula>WEEKDAY($A131)=1</formula>
    </cfRule>
    <cfRule type="expression" dxfId="74101" priority="2676" stopIfTrue="1">
      <formula>WEEKDAY($A131)=2</formula>
    </cfRule>
    <cfRule type="expression" dxfId="74100" priority="2677" stopIfTrue="1">
      <formula>WEEKDAY($A131)=3</formula>
    </cfRule>
    <cfRule type="expression" dxfId="74099" priority="2678" stopIfTrue="1">
      <formula>WEEKDAY($A131)=4</formula>
    </cfRule>
    <cfRule type="expression" dxfId="74098" priority="2679" stopIfTrue="1">
      <formula>WEEKDAY($A131)=5</formula>
    </cfRule>
    <cfRule type="expression" dxfId="74097" priority="2680" stopIfTrue="1">
      <formula>WEEKDAY($A131)=6</formula>
    </cfRule>
    <cfRule type="expression" dxfId="74096" priority="2681" stopIfTrue="1">
      <formula>WEEKDAY($A131)=7</formula>
    </cfRule>
  </conditionalFormatting>
  <conditionalFormatting sqref="A131">
    <cfRule type="expression" dxfId="74095" priority="2668" stopIfTrue="1">
      <formula>WEEKDAY($A131)=1</formula>
    </cfRule>
    <cfRule type="expression" dxfId="74094" priority="2669" stopIfTrue="1">
      <formula>WEEKDAY($A131)=2</formula>
    </cfRule>
    <cfRule type="expression" dxfId="74093" priority="2670" stopIfTrue="1">
      <formula>WEEKDAY($A131)=3</formula>
    </cfRule>
    <cfRule type="expression" dxfId="74092" priority="2671" stopIfTrue="1">
      <formula>WEEKDAY($A131)=4</formula>
    </cfRule>
    <cfRule type="expression" dxfId="74091" priority="2672" stopIfTrue="1">
      <formula>WEEKDAY($A131)=5</formula>
    </cfRule>
    <cfRule type="expression" dxfId="74090" priority="2673" stopIfTrue="1">
      <formula>WEEKDAY($A131)=6</formula>
    </cfRule>
    <cfRule type="expression" dxfId="74089" priority="2674" stopIfTrue="1">
      <formula>WEEKDAY($A131)=7</formula>
    </cfRule>
  </conditionalFormatting>
  <conditionalFormatting sqref="A131">
    <cfRule type="expression" dxfId="74088" priority="2661" stopIfTrue="1">
      <formula>WEEKDAY($A131)=1</formula>
    </cfRule>
    <cfRule type="expression" dxfId="74087" priority="2662" stopIfTrue="1">
      <formula>WEEKDAY($A131)=2</formula>
    </cfRule>
    <cfRule type="expression" dxfId="74086" priority="2663" stopIfTrue="1">
      <formula>WEEKDAY($A131)=3</formula>
    </cfRule>
    <cfRule type="expression" dxfId="74085" priority="2664" stopIfTrue="1">
      <formula>WEEKDAY($A131)=4</formula>
    </cfRule>
    <cfRule type="expression" dxfId="74084" priority="2665" stopIfTrue="1">
      <formula>WEEKDAY($A131)=5</formula>
    </cfRule>
    <cfRule type="expression" dxfId="74083" priority="2666" stopIfTrue="1">
      <formula>WEEKDAY($A131)=6</formula>
    </cfRule>
    <cfRule type="expression" dxfId="74082" priority="2667" stopIfTrue="1">
      <formula>WEEKDAY($A131)=7</formula>
    </cfRule>
  </conditionalFormatting>
  <conditionalFormatting sqref="I131:I132">
    <cfRule type="expression" dxfId="74081" priority="2654" stopIfTrue="1">
      <formula>WEEKDAY($A131)=1</formula>
    </cfRule>
    <cfRule type="expression" dxfId="74080" priority="2655" stopIfTrue="1">
      <formula>WEEKDAY($A131)=2</formula>
    </cfRule>
    <cfRule type="expression" dxfId="74079" priority="2656" stopIfTrue="1">
      <formula>WEEKDAY($A131)=3</formula>
    </cfRule>
    <cfRule type="expression" dxfId="74078" priority="2657" stopIfTrue="1">
      <formula>WEEKDAY($A131)=4</formula>
    </cfRule>
    <cfRule type="expression" dxfId="74077" priority="2658" stopIfTrue="1">
      <formula>WEEKDAY($A131)=5</formula>
    </cfRule>
    <cfRule type="expression" dxfId="74076" priority="2659" stopIfTrue="1">
      <formula>WEEKDAY($A131)=6</formula>
    </cfRule>
    <cfRule type="expression" dxfId="74075" priority="2660" stopIfTrue="1">
      <formula>WEEKDAY($A131)=7</formula>
    </cfRule>
  </conditionalFormatting>
  <conditionalFormatting sqref="I131:I132">
    <cfRule type="expression" dxfId="74074" priority="2647" stopIfTrue="1">
      <formula>WEEKDAY($A131)=1</formula>
    </cfRule>
    <cfRule type="expression" dxfId="74073" priority="2648" stopIfTrue="1">
      <formula>WEEKDAY($A131)=2</formula>
    </cfRule>
    <cfRule type="expression" dxfId="74072" priority="2649" stopIfTrue="1">
      <formula>WEEKDAY($A131)=3</formula>
    </cfRule>
    <cfRule type="expression" dxfId="74071" priority="2650" stopIfTrue="1">
      <formula>WEEKDAY($A131)=4</formula>
    </cfRule>
    <cfRule type="expression" dxfId="74070" priority="2651" stopIfTrue="1">
      <formula>WEEKDAY($A131)=5</formula>
    </cfRule>
    <cfRule type="expression" dxfId="74069" priority="2652" stopIfTrue="1">
      <formula>WEEKDAY($A131)=6</formula>
    </cfRule>
    <cfRule type="expression" dxfId="74068" priority="2653" stopIfTrue="1">
      <formula>WEEKDAY($A131)=7</formula>
    </cfRule>
  </conditionalFormatting>
  <conditionalFormatting sqref="A130:A131">
    <cfRule type="expression" dxfId="74067" priority="2640" stopIfTrue="1">
      <formula>WEEKDAY($A130)=1</formula>
    </cfRule>
    <cfRule type="expression" dxfId="74066" priority="2641" stopIfTrue="1">
      <formula>WEEKDAY($A130)=2</formula>
    </cfRule>
    <cfRule type="expression" dxfId="74065" priority="2642" stopIfTrue="1">
      <formula>WEEKDAY($A130)=3</formula>
    </cfRule>
    <cfRule type="expression" dxfId="74064" priority="2643" stopIfTrue="1">
      <formula>WEEKDAY($A130)=4</formula>
    </cfRule>
    <cfRule type="expression" dxfId="74063" priority="2644" stopIfTrue="1">
      <formula>WEEKDAY($A130)=5</formula>
    </cfRule>
    <cfRule type="expression" dxfId="74062" priority="2645" stopIfTrue="1">
      <formula>WEEKDAY($A130)=6</formula>
    </cfRule>
    <cfRule type="expression" dxfId="74061" priority="2646" stopIfTrue="1">
      <formula>WEEKDAY($A130)=7</formula>
    </cfRule>
  </conditionalFormatting>
  <conditionalFormatting sqref="A130:A131">
    <cfRule type="expression" dxfId="74060" priority="2633" stopIfTrue="1">
      <formula>WEEKDAY($A130)=1</formula>
    </cfRule>
    <cfRule type="expression" dxfId="74059" priority="2634" stopIfTrue="1">
      <formula>WEEKDAY($A130)=2</formula>
    </cfRule>
    <cfRule type="expression" dxfId="74058" priority="2635" stopIfTrue="1">
      <formula>WEEKDAY($A130)=3</formula>
    </cfRule>
    <cfRule type="expression" dxfId="74057" priority="2636" stopIfTrue="1">
      <formula>WEEKDAY($A130)=4</formula>
    </cfRule>
    <cfRule type="expression" dxfId="74056" priority="2637" stopIfTrue="1">
      <formula>WEEKDAY($A130)=5</formula>
    </cfRule>
    <cfRule type="expression" dxfId="74055" priority="2638" stopIfTrue="1">
      <formula>WEEKDAY($A130)=6</formula>
    </cfRule>
    <cfRule type="expression" dxfId="74054" priority="2639" stopIfTrue="1">
      <formula>WEEKDAY($A130)=7</formula>
    </cfRule>
  </conditionalFormatting>
  <conditionalFormatting sqref="I130:I132">
    <cfRule type="expression" dxfId="74053" priority="2626" stopIfTrue="1">
      <formula>WEEKDAY($A130)=1</formula>
    </cfRule>
    <cfRule type="expression" dxfId="74052" priority="2627" stopIfTrue="1">
      <formula>WEEKDAY($A130)=2</formula>
    </cfRule>
    <cfRule type="expression" dxfId="74051" priority="2628" stopIfTrue="1">
      <formula>WEEKDAY($A130)=3</formula>
    </cfRule>
    <cfRule type="expression" dxfId="74050" priority="2629" stopIfTrue="1">
      <formula>WEEKDAY($A130)=4</formula>
    </cfRule>
    <cfRule type="expression" dxfId="74049" priority="2630" stopIfTrue="1">
      <formula>WEEKDAY($A130)=5</formula>
    </cfRule>
    <cfRule type="expression" dxfId="74048" priority="2631" stopIfTrue="1">
      <formula>WEEKDAY($A130)=6</formula>
    </cfRule>
    <cfRule type="expression" dxfId="74047" priority="2632" stopIfTrue="1">
      <formula>WEEKDAY($A130)=7</formula>
    </cfRule>
  </conditionalFormatting>
  <conditionalFormatting sqref="I130:I132">
    <cfRule type="expression" dxfId="74046" priority="2619" stopIfTrue="1">
      <formula>WEEKDAY($A130)=1</formula>
    </cfRule>
    <cfRule type="expression" dxfId="74045" priority="2620" stopIfTrue="1">
      <formula>WEEKDAY($A130)=2</formula>
    </cfRule>
    <cfRule type="expression" dxfId="74044" priority="2621" stopIfTrue="1">
      <formula>WEEKDAY($A130)=3</formula>
    </cfRule>
    <cfRule type="expression" dxfId="74043" priority="2622" stopIfTrue="1">
      <formula>WEEKDAY($A130)=4</formula>
    </cfRule>
    <cfRule type="expression" dxfId="74042" priority="2623" stopIfTrue="1">
      <formula>WEEKDAY($A130)=5</formula>
    </cfRule>
    <cfRule type="expression" dxfId="74041" priority="2624" stopIfTrue="1">
      <formula>WEEKDAY($A130)=6</formula>
    </cfRule>
    <cfRule type="expression" dxfId="74040" priority="2625" stopIfTrue="1">
      <formula>WEEKDAY($A130)=7</formula>
    </cfRule>
  </conditionalFormatting>
  <conditionalFormatting sqref="I130:I132">
    <cfRule type="expression" dxfId="74039" priority="2612" stopIfTrue="1">
      <formula>WEEKDAY($A130)=1</formula>
    </cfRule>
    <cfRule type="expression" dxfId="74038" priority="2613" stopIfTrue="1">
      <formula>WEEKDAY($A130)=2</formula>
    </cfRule>
    <cfRule type="expression" dxfId="74037" priority="2614" stopIfTrue="1">
      <formula>WEEKDAY($A130)=3</formula>
    </cfRule>
    <cfRule type="expression" dxfId="74036" priority="2615" stopIfTrue="1">
      <formula>WEEKDAY($A130)=4</formula>
    </cfRule>
    <cfRule type="expression" dxfId="74035" priority="2616" stopIfTrue="1">
      <formula>WEEKDAY($A130)=5</formula>
    </cfRule>
    <cfRule type="expression" dxfId="74034" priority="2617" stopIfTrue="1">
      <formula>WEEKDAY($A130)=6</formula>
    </cfRule>
    <cfRule type="expression" dxfId="74033" priority="2618" stopIfTrue="1">
      <formula>WEEKDAY($A130)=7</formula>
    </cfRule>
  </conditionalFormatting>
  <conditionalFormatting sqref="I130:I132">
    <cfRule type="expression" dxfId="74032" priority="2605" stopIfTrue="1">
      <formula>WEEKDAY($A130)=1</formula>
    </cfRule>
    <cfRule type="expression" dxfId="74031" priority="2606" stopIfTrue="1">
      <formula>WEEKDAY($A130)=2</formula>
    </cfRule>
    <cfRule type="expression" dxfId="74030" priority="2607" stopIfTrue="1">
      <formula>WEEKDAY($A130)=3</formula>
    </cfRule>
    <cfRule type="expression" dxfId="74029" priority="2608" stopIfTrue="1">
      <formula>WEEKDAY($A130)=4</formula>
    </cfRule>
    <cfRule type="expression" dxfId="74028" priority="2609" stopIfTrue="1">
      <formula>WEEKDAY($A130)=5</formula>
    </cfRule>
    <cfRule type="expression" dxfId="74027" priority="2610" stopIfTrue="1">
      <formula>WEEKDAY($A130)=6</formula>
    </cfRule>
    <cfRule type="expression" dxfId="74026" priority="2611" stopIfTrue="1">
      <formula>WEEKDAY($A130)=7</formula>
    </cfRule>
  </conditionalFormatting>
  <conditionalFormatting sqref="A130:A131">
    <cfRule type="expression" dxfId="74025" priority="2598" stopIfTrue="1">
      <formula>WEEKDAY($A130)=1</formula>
    </cfRule>
    <cfRule type="expression" dxfId="74024" priority="2599" stopIfTrue="1">
      <formula>WEEKDAY($A130)=2</formula>
    </cfRule>
    <cfRule type="expression" dxfId="74023" priority="2600" stopIfTrue="1">
      <formula>WEEKDAY($A130)=3</formula>
    </cfRule>
    <cfRule type="expression" dxfId="74022" priority="2601" stopIfTrue="1">
      <formula>WEEKDAY($A130)=4</formula>
    </cfRule>
    <cfRule type="expression" dxfId="74021" priority="2602" stopIfTrue="1">
      <formula>WEEKDAY($A130)=5</formula>
    </cfRule>
    <cfRule type="expression" dxfId="74020" priority="2603" stopIfTrue="1">
      <formula>WEEKDAY($A130)=6</formula>
    </cfRule>
    <cfRule type="expression" dxfId="74019" priority="2604" stopIfTrue="1">
      <formula>WEEKDAY($A130)=7</formula>
    </cfRule>
  </conditionalFormatting>
  <conditionalFormatting sqref="A130:A131">
    <cfRule type="expression" dxfId="74018" priority="2591" stopIfTrue="1">
      <formula>WEEKDAY($A130)=1</formula>
    </cfRule>
    <cfRule type="expression" dxfId="74017" priority="2592" stopIfTrue="1">
      <formula>WEEKDAY($A130)=2</formula>
    </cfRule>
    <cfRule type="expression" dxfId="74016" priority="2593" stopIfTrue="1">
      <formula>WEEKDAY($A130)=3</formula>
    </cfRule>
    <cfRule type="expression" dxfId="74015" priority="2594" stopIfTrue="1">
      <formula>WEEKDAY($A130)=4</formula>
    </cfRule>
    <cfRule type="expression" dxfId="74014" priority="2595" stopIfTrue="1">
      <formula>WEEKDAY($A130)=5</formula>
    </cfRule>
    <cfRule type="expression" dxfId="74013" priority="2596" stopIfTrue="1">
      <formula>WEEKDAY($A130)=6</formula>
    </cfRule>
    <cfRule type="expression" dxfId="74012" priority="2597" stopIfTrue="1">
      <formula>WEEKDAY($A130)=7</formula>
    </cfRule>
  </conditionalFormatting>
  <conditionalFormatting sqref="I130:I132">
    <cfRule type="expression" dxfId="74011" priority="2584" stopIfTrue="1">
      <formula>WEEKDAY($A130)=1</formula>
    </cfRule>
    <cfRule type="expression" dxfId="74010" priority="2585" stopIfTrue="1">
      <formula>WEEKDAY($A130)=2</formula>
    </cfRule>
    <cfRule type="expression" dxfId="74009" priority="2586" stopIfTrue="1">
      <formula>WEEKDAY($A130)=3</formula>
    </cfRule>
    <cfRule type="expression" dxfId="74008" priority="2587" stopIfTrue="1">
      <formula>WEEKDAY($A130)=4</formula>
    </cfRule>
    <cfRule type="expression" dxfId="74007" priority="2588" stopIfTrue="1">
      <formula>WEEKDAY($A130)=5</formula>
    </cfRule>
    <cfRule type="expression" dxfId="74006" priority="2589" stopIfTrue="1">
      <formula>WEEKDAY($A130)=6</formula>
    </cfRule>
    <cfRule type="expression" dxfId="74005" priority="2590" stopIfTrue="1">
      <formula>WEEKDAY($A130)=7</formula>
    </cfRule>
  </conditionalFormatting>
  <conditionalFormatting sqref="I130:I132">
    <cfRule type="expression" dxfId="74004" priority="2577" stopIfTrue="1">
      <formula>WEEKDAY($A130)=1</formula>
    </cfRule>
    <cfRule type="expression" dxfId="74003" priority="2578" stopIfTrue="1">
      <formula>WEEKDAY($A130)=2</formula>
    </cfRule>
    <cfRule type="expression" dxfId="74002" priority="2579" stopIfTrue="1">
      <formula>WEEKDAY($A130)=3</formula>
    </cfRule>
    <cfRule type="expression" dxfId="74001" priority="2580" stopIfTrue="1">
      <formula>WEEKDAY($A130)=4</formula>
    </cfRule>
    <cfRule type="expression" dxfId="74000" priority="2581" stopIfTrue="1">
      <formula>WEEKDAY($A130)=5</formula>
    </cfRule>
    <cfRule type="expression" dxfId="73999" priority="2582" stopIfTrue="1">
      <formula>WEEKDAY($A130)=6</formula>
    </cfRule>
    <cfRule type="expression" dxfId="73998" priority="2583" stopIfTrue="1">
      <formula>WEEKDAY($A130)=7</formula>
    </cfRule>
  </conditionalFormatting>
  <conditionalFormatting sqref="A127:A131">
    <cfRule type="expression" dxfId="73997" priority="2570" stopIfTrue="1">
      <formula>WEEKDAY($A127)=1</formula>
    </cfRule>
    <cfRule type="expression" dxfId="73996" priority="2571" stopIfTrue="1">
      <formula>WEEKDAY($A127)=2</formula>
    </cfRule>
    <cfRule type="expression" dxfId="73995" priority="2572" stopIfTrue="1">
      <formula>WEEKDAY($A127)=3</formula>
    </cfRule>
    <cfRule type="expression" dxfId="73994" priority="2573" stopIfTrue="1">
      <formula>WEEKDAY($A127)=4</formula>
    </cfRule>
    <cfRule type="expression" dxfId="73993" priority="2574" stopIfTrue="1">
      <formula>WEEKDAY($A127)=5</formula>
    </cfRule>
    <cfRule type="expression" dxfId="73992" priority="2575" stopIfTrue="1">
      <formula>WEEKDAY($A127)=6</formula>
    </cfRule>
    <cfRule type="expression" dxfId="73991" priority="2576" stopIfTrue="1">
      <formula>WEEKDAY($A127)=7</formula>
    </cfRule>
  </conditionalFormatting>
  <conditionalFormatting sqref="I127:I132">
    <cfRule type="expression" dxfId="73990" priority="2563" stopIfTrue="1">
      <formula>WEEKDAY($A127)=1</formula>
    </cfRule>
    <cfRule type="expression" dxfId="73989" priority="2564" stopIfTrue="1">
      <formula>WEEKDAY($A127)=2</formula>
    </cfRule>
    <cfRule type="expression" dxfId="73988" priority="2565" stopIfTrue="1">
      <formula>WEEKDAY($A127)=3</formula>
    </cfRule>
    <cfRule type="expression" dxfId="73987" priority="2566" stopIfTrue="1">
      <formula>WEEKDAY($A127)=4</formula>
    </cfRule>
    <cfRule type="expression" dxfId="73986" priority="2567" stopIfTrue="1">
      <formula>WEEKDAY($A127)=5</formula>
    </cfRule>
    <cfRule type="expression" dxfId="73985" priority="2568" stopIfTrue="1">
      <formula>WEEKDAY($A127)=6</formula>
    </cfRule>
    <cfRule type="expression" dxfId="73984" priority="2569" stopIfTrue="1">
      <formula>WEEKDAY($A127)=7</formula>
    </cfRule>
  </conditionalFormatting>
  <conditionalFormatting sqref="A127:A131">
    <cfRule type="expression" dxfId="73983" priority="2556" stopIfTrue="1">
      <formula>WEEKDAY($A127)=1</formula>
    </cfRule>
    <cfRule type="expression" dxfId="73982" priority="2557" stopIfTrue="1">
      <formula>WEEKDAY($A127)=2</formula>
    </cfRule>
    <cfRule type="expression" dxfId="73981" priority="2558" stopIfTrue="1">
      <formula>WEEKDAY($A127)=3</formula>
    </cfRule>
    <cfRule type="expression" dxfId="73980" priority="2559" stopIfTrue="1">
      <formula>WEEKDAY($A127)=4</formula>
    </cfRule>
    <cfRule type="expression" dxfId="73979" priority="2560" stopIfTrue="1">
      <formula>WEEKDAY($A127)=5</formula>
    </cfRule>
    <cfRule type="expression" dxfId="73978" priority="2561" stopIfTrue="1">
      <formula>WEEKDAY($A127)=6</formula>
    </cfRule>
    <cfRule type="expression" dxfId="73977" priority="2562" stopIfTrue="1">
      <formula>WEEKDAY($A127)=7</formula>
    </cfRule>
  </conditionalFormatting>
  <conditionalFormatting sqref="I127:I132">
    <cfRule type="expression" dxfId="73976" priority="2549" stopIfTrue="1">
      <formula>WEEKDAY($A127)=1</formula>
    </cfRule>
    <cfRule type="expression" dxfId="73975" priority="2550" stopIfTrue="1">
      <formula>WEEKDAY($A127)=2</formula>
    </cfRule>
    <cfRule type="expression" dxfId="73974" priority="2551" stopIfTrue="1">
      <formula>WEEKDAY($A127)=3</formula>
    </cfRule>
    <cfRule type="expression" dxfId="73973" priority="2552" stopIfTrue="1">
      <formula>WEEKDAY($A127)=4</formula>
    </cfRule>
    <cfRule type="expression" dxfId="73972" priority="2553" stopIfTrue="1">
      <formula>WEEKDAY($A127)=5</formula>
    </cfRule>
    <cfRule type="expression" dxfId="73971" priority="2554" stopIfTrue="1">
      <formula>WEEKDAY($A127)=6</formula>
    </cfRule>
    <cfRule type="expression" dxfId="73970" priority="2555" stopIfTrue="1">
      <formula>WEEKDAY($A127)=7</formula>
    </cfRule>
  </conditionalFormatting>
  <conditionalFormatting sqref="A127:A131">
    <cfRule type="expression" dxfId="73969" priority="2542" stopIfTrue="1">
      <formula>WEEKDAY($A127)=1</formula>
    </cfRule>
    <cfRule type="expression" dxfId="73968" priority="2543" stopIfTrue="1">
      <formula>WEEKDAY($A127)=2</formula>
    </cfRule>
    <cfRule type="expression" dxfId="73967" priority="2544" stopIfTrue="1">
      <formula>WEEKDAY($A127)=3</formula>
    </cfRule>
    <cfRule type="expression" dxfId="73966" priority="2545" stopIfTrue="1">
      <formula>WEEKDAY($A127)=4</formula>
    </cfRule>
    <cfRule type="expression" dxfId="73965" priority="2546" stopIfTrue="1">
      <formula>WEEKDAY($A127)=5</formula>
    </cfRule>
    <cfRule type="expression" dxfId="73964" priority="2547" stopIfTrue="1">
      <formula>WEEKDAY($A127)=6</formula>
    </cfRule>
    <cfRule type="expression" dxfId="73963" priority="2548" stopIfTrue="1">
      <formula>WEEKDAY($A127)=7</formula>
    </cfRule>
  </conditionalFormatting>
  <conditionalFormatting sqref="I127:I132">
    <cfRule type="expression" dxfId="73962" priority="2535" stopIfTrue="1">
      <formula>WEEKDAY($A127)=1</formula>
    </cfRule>
    <cfRule type="expression" dxfId="73961" priority="2536" stopIfTrue="1">
      <formula>WEEKDAY($A127)=2</formula>
    </cfRule>
    <cfRule type="expression" dxfId="73960" priority="2537" stopIfTrue="1">
      <formula>WEEKDAY($A127)=3</formula>
    </cfRule>
    <cfRule type="expression" dxfId="73959" priority="2538" stopIfTrue="1">
      <formula>WEEKDAY($A127)=4</formula>
    </cfRule>
    <cfRule type="expression" dxfId="73958" priority="2539" stopIfTrue="1">
      <formula>WEEKDAY($A127)=5</formula>
    </cfRule>
    <cfRule type="expression" dxfId="73957" priority="2540" stopIfTrue="1">
      <formula>WEEKDAY($A127)=6</formula>
    </cfRule>
    <cfRule type="expression" dxfId="73956" priority="2541" stopIfTrue="1">
      <formula>WEEKDAY($A127)=7</formula>
    </cfRule>
  </conditionalFormatting>
  <conditionalFormatting sqref="A127:A131">
    <cfRule type="expression" dxfId="73955" priority="2528" stopIfTrue="1">
      <formula>WEEKDAY($A127)=1</formula>
    </cfRule>
    <cfRule type="expression" dxfId="73954" priority="2529" stopIfTrue="1">
      <formula>WEEKDAY($A127)=2</formula>
    </cfRule>
    <cfRule type="expression" dxfId="73953" priority="2530" stopIfTrue="1">
      <formula>WEEKDAY($A127)=3</formula>
    </cfRule>
    <cfRule type="expression" dxfId="73952" priority="2531" stopIfTrue="1">
      <formula>WEEKDAY($A127)=4</formula>
    </cfRule>
    <cfRule type="expression" dxfId="73951" priority="2532" stopIfTrue="1">
      <formula>WEEKDAY($A127)=5</formula>
    </cfRule>
    <cfRule type="expression" dxfId="73950" priority="2533" stopIfTrue="1">
      <formula>WEEKDAY($A127)=6</formula>
    </cfRule>
    <cfRule type="expression" dxfId="73949" priority="2534" stopIfTrue="1">
      <formula>WEEKDAY($A127)=7</formula>
    </cfRule>
  </conditionalFormatting>
  <conditionalFormatting sqref="I127:I132">
    <cfRule type="expression" dxfId="73948" priority="2521" stopIfTrue="1">
      <formula>WEEKDAY($A127)=1</formula>
    </cfRule>
    <cfRule type="expression" dxfId="73947" priority="2522" stopIfTrue="1">
      <formula>WEEKDAY($A127)=2</formula>
    </cfRule>
    <cfRule type="expression" dxfId="73946" priority="2523" stopIfTrue="1">
      <formula>WEEKDAY($A127)=3</formula>
    </cfRule>
    <cfRule type="expression" dxfId="73945" priority="2524" stopIfTrue="1">
      <formula>WEEKDAY($A127)=4</formula>
    </cfRule>
    <cfRule type="expression" dxfId="73944" priority="2525" stopIfTrue="1">
      <formula>WEEKDAY($A127)=5</formula>
    </cfRule>
    <cfRule type="expression" dxfId="73943" priority="2526" stopIfTrue="1">
      <formula>WEEKDAY($A127)=6</formula>
    </cfRule>
    <cfRule type="expression" dxfId="73942" priority="2527" stopIfTrue="1">
      <formula>WEEKDAY($A127)=7</formula>
    </cfRule>
  </conditionalFormatting>
  <conditionalFormatting sqref="A127:A131">
    <cfRule type="expression" dxfId="73941" priority="2514" stopIfTrue="1">
      <formula>WEEKDAY($A127)=1</formula>
    </cfRule>
    <cfRule type="expression" dxfId="73940" priority="2515" stopIfTrue="1">
      <formula>WEEKDAY($A127)=2</formula>
    </cfRule>
    <cfRule type="expression" dxfId="73939" priority="2516" stopIfTrue="1">
      <formula>WEEKDAY($A127)=3</formula>
    </cfRule>
    <cfRule type="expression" dxfId="73938" priority="2517" stopIfTrue="1">
      <formula>WEEKDAY($A127)=4</formula>
    </cfRule>
    <cfRule type="expression" dxfId="73937" priority="2518" stopIfTrue="1">
      <formula>WEEKDAY($A127)=5</formula>
    </cfRule>
    <cfRule type="expression" dxfId="73936" priority="2519" stopIfTrue="1">
      <formula>WEEKDAY($A127)=6</formula>
    </cfRule>
    <cfRule type="expression" dxfId="73935" priority="2520" stopIfTrue="1">
      <formula>WEEKDAY($A127)=7</formula>
    </cfRule>
  </conditionalFormatting>
  <conditionalFormatting sqref="I127:I132">
    <cfRule type="expression" dxfId="73934" priority="2507" stopIfTrue="1">
      <formula>WEEKDAY($A127)=1</formula>
    </cfRule>
    <cfRule type="expression" dxfId="73933" priority="2508" stopIfTrue="1">
      <formula>WEEKDAY($A127)=2</formula>
    </cfRule>
    <cfRule type="expression" dxfId="73932" priority="2509" stopIfTrue="1">
      <formula>WEEKDAY($A127)=3</formula>
    </cfRule>
    <cfRule type="expression" dxfId="73931" priority="2510" stopIfTrue="1">
      <formula>WEEKDAY($A127)=4</formula>
    </cfRule>
    <cfRule type="expression" dxfId="73930" priority="2511" stopIfTrue="1">
      <formula>WEEKDAY($A127)=5</formula>
    </cfRule>
    <cfRule type="expression" dxfId="73929" priority="2512" stopIfTrue="1">
      <formula>WEEKDAY($A127)=6</formula>
    </cfRule>
    <cfRule type="expression" dxfId="73928" priority="2513" stopIfTrue="1">
      <formula>WEEKDAY($A127)=7</formula>
    </cfRule>
  </conditionalFormatting>
  <conditionalFormatting sqref="A127:A131">
    <cfRule type="expression" dxfId="73927" priority="2500" stopIfTrue="1">
      <formula>WEEKDAY($A127)=1</formula>
    </cfRule>
    <cfRule type="expression" dxfId="73926" priority="2501" stopIfTrue="1">
      <formula>WEEKDAY($A127)=2</formula>
    </cfRule>
    <cfRule type="expression" dxfId="73925" priority="2502" stopIfTrue="1">
      <formula>WEEKDAY($A127)=3</formula>
    </cfRule>
    <cfRule type="expression" dxfId="73924" priority="2503" stopIfTrue="1">
      <formula>WEEKDAY($A127)=4</formula>
    </cfRule>
    <cfRule type="expression" dxfId="73923" priority="2504" stopIfTrue="1">
      <formula>WEEKDAY($A127)=5</formula>
    </cfRule>
    <cfRule type="expression" dxfId="73922" priority="2505" stopIfTrue="1">
      <formula>WEEKDAY($A127)=6</formula>
    </cfRule>
    <cfRule type="expression" dxfId="73921" priority="2506" stopIfTrue="1">
      <formula>WEEKDAY($A127)=7</formula>
    </cfRule>
  </conditionalFormatting>
  <conditionalFormatting sqref="I126:I142">
    <cfRule type="expression" dxfId="73920" priority="2493" stopIfTrue="1">
      <formula>WEEKDAY($A126)=1</formula>
    </cfRule>
    <cfRule type="expression" dxfId="73919" priority="2494" stopIfTrue="1">
      <formula>WEEKDAY($A126)=2</formula>
    </cfRule>
    <cfRule type="expression" dxfId="73918" priority="2495" stopIfTrue="1">
      <formula>WEEKDAY($A126)=3</formula>
    </cfRule>
    <cfRule type="expression" dxfId="73917" priority="2496" stopIfTrue="1">
      <formula>WEEKDAY($A126)=4</formula>
    </cfRule>
    <cfRule type="expression" dxfId="73916" priority="2497" stopIfTrue="1">
      <formula>WEEKDAY($A126)=5</formula>
    </cfRule>
    <cfRule type="expression" dxfId="73915" priority="2498" stopIfTrue="1">
      <formula>WEEKDAY($A126)=6</formula>
    </cfRule>
    <cfRule type="expression" dxfId="73914" priority="2499" stopIfTrue="1">
      <formula>WEEKDAY($A126)=7</formula>
    </cfRule>
  </conditionalFormatting>
  <conditionalFormatting sqref="I127:I132">
    <cfRule type="expression" dxfId="73913" priority="2486" stopIfTrue="1">
      <formula>WEEKDAY($A127)=1</formula>
    </cfRule>
    <cfRule type="expression" dxfId="73912" priority="2487" stopIfTrue="1">
      <formula>WEEKDAY($A127)=2</formula>
    </cfRule>
    <cfRule type="expression" dxfId="73911" priority="2488" stopIfTrue="1">
      <formula>WEEKDAY($A127)=3</formula>
    </cfRule>
    <cfRule type="expression" dxfId="73910" priority="2489" stopIfTrue="1">
      <formula>WEEKDAY($A127)=4</formula>
    </cfRule>
    <cfRule type="expression" dxfId="73909" priority="2490" stopIfTrue="1">
      <formula>WEEKDAY($A127)=5</formula>
    </cfRule>
    <cfRule type="expression" dxfId="73908" priority="2491" stopIfTrue="1">
      <formula>WEEKDAY($A127)=6</formula>
    </cfRule>
    <cfRule type="expression" dxfId="73907" priority="2492" stopIfTrue="1">
      <formula>WEEKDAY($A127)=7</formula>
    </cfRule>
  </conditionalFormatting>
  <conditionalFormatting sqref="I127">
    <cfRule type="expression" dxfId="73906" priority="2479" stopIfTrue="1">
      <formula>WEEKDAY($A127)=1</formula>
    </cfRule>
    <cfRule type="expression" dxfId="73905" priority="2480" stopIfTrue="1">
      <formula>WEEKDAY($A127)=2</formula>
    </cfRule>
    <cfRule type="expression" dxfId="73904" priority="2481" stopIfTrue="1">
      <formula>WEEKDAY($A127)=3</formula>
    </cfRule>
    <cfRule type="expression" dxfId="73903" priority="2482" stopIfTrue="1">
      <formula>WEEKDAY($A127)=4</formula>
    </cfRule>
    <cfRule type="expression" dxfId="73902" priority="2483" stopIfTrue="1">
      <formula>WEEKDAY($A127)=5</formula>
    </cfRule>
    <cfRule type="expression" dxfId="73901" priority="2484" stopIfTrue="1">
      <formula>WEEKDAY($A127)=6</formula>
    </cfRule>
    <cfRule type="expression" dxfId="73900" priority="2485" stopIfTrue="1">
      <formula>WEEKDAY($A127)=7</formula>
    </cfRule>
  </conditionalFormatting>
  <conditionalFormatting sqref="A132:G132 J132:L132">
    <cfRule type="expression" dxfId="73899" priority="2472" stopIfTrue="1">
      <formula>WEEKDAY($A132)=1</formula>
    </cfRule>
    <cfRule type="expression" dxfId="73898" priority="2473" stopIfTrue="1">
      <formula>WEEKDAY($A132)=2</formula>
    </cfRule>
    <cfRule type="expression" dxfId="73897" priority="2474" stopIfTrue="1">
      <formula>WEEKDAY($A132)=3</formula>
    </cfRule>
    <cfRule type="expression" dxfId="73896" priority="2475" stopIfTrue="1">
      <formula>WEEKDAY($A132)=4</formula>
    </cfRule>
    <cfRule type="expression" dxfId="73895" priority="2476" stopIfTrue="1">
      <formula>WEEKDAY($A132)=5</formula>
    </cfRule>
    <cfRule type="expression" dxfId="73894" priority="2477" stopIfTrue="1">
      <formula>WEEKDAY($A132)=6</formula>
    </cfRule>
    <cfRule type="expression" dxfId="73893" priority="2478" stopIfTrue="1">
      <formula>WEEKDAY($A132)=7</formula>
    </cfRule>
  </conditionalFormatting>
  <conditionalFormatting sqref="I132">
    <cfRule type="expression" dxfId="73892" priority="2465" stopIfTrue="1">
      <formula>WEEKDAY($A132)=1</formula>
    </cfRule>
    <cfRule type="expression" dxfId="73891" priority="2466" stopIfTrue="1">
      <formula>WEEKDAY($A132)=2</formula>
    </cfRule>
    <cfRule type="expression" dxfId="73890" priority="2467" stopIfTrue="1">
      <formula>WEEKDAY($A132)=3</formula>
    </cfRule>
    <cfRule type="expression" dxfId="73889" priority="2468" stopIfTrue="1">
      <formula>WEEKDAY($A132)=4</formula>
    </cfRule>
    <cfRule type="expression" dxfId="73888" priority="2469" stopIfTrue="1">
      <formula>WEEKDAY($A132)=5</formula>
    </cfRule>
    <cfRule type="expression" dxfId="73887" priority="2470" stopIfTrue="1">
      <formula>WEEKDAY($A132)=6</formula>
    </cfRule>
    <cfRule type="expression" dxfId="73886" priority="2471" stopIfTrue="1">
      <formula>WEEKDAY($A132)=7</formula>
    </cfRule>
  </conditionalFormatting>
  <conditionalFormatting sqref="I132">
    <cfRule type="expression" dxfId="73885" priority="2458" stopIfTrue="1">
      <formula>WEEKDAY($A132)=1</formula>
    </cfRule>
    <cfRule type="expression" dxfId="73884" priority="2459" stopIfTrue="1">
      <formula>WEEKDAY($A132)=2</formula>
    </cfRule>
    <cfRule type="expression" dxfId="73883" priority="2460" stopIfTrue="1">
      <formula>WEEKDAY($A132)=3</formula>
    </cfRule>
    <cfRule type="expression" dxfId="73882" priority="2461" stopIfTrue="1">
      <formula>WEEKDAY($A132)=4</formula>
    </cfRule>
    <cfRule type="expression" dxfId="73881" priority="2462" stopIfTrue="1">
      <formula>WEEKDAY($A132)=5</formula>
    </cfRule>
    <cfRule type="expression" dxfId="73880" priority="2463" stopIfTrue="1">
      <formula>WEEKDAY($A132)=6</formula>
    </cfRule>
    <cfRule type="expression" dxfId="73879" priority="2464" stopIfTrue="1">
      <formula>WEEKDAY($A132)=7</formula>
    </cfRule>
  </conditionalFormatting>
  <conditionalFormatting sqref="I132">
    <cfRule type="expression" dxfId="73878" priority="2451" stopIfTrue="1">
      <formula>WEEKDAY($A132)=1</formula>
    </cfRule>
    <cfRule type="expression" dxfId="73877" priority="2452" stopIfTrue="1">
      <formula>WEEKDAY($A132)=2</formula>
    </cfRule>
    <cfRule type="expression" dxfId="73876" priority="2453" stopIfTrue="1">
      <formula>WEEKDAY($A132)=3</formula>
    </cfRule>
    <cfRule type="expression" dxfId="73875" priority="2454" stopIfTrue="1">
      <formula>WEEKDAY($A132)=4</formula>
    </cfRule>
    <cfRule type="expression" dxfId="73874" priority="2455" stopIfTrue="1">
      <formula>WEEKDAY($A132)=5</formula>
    </cfRule>
    <cfRule type="expression" dxfId="73873" priority="2456" stopIfTrue="1">
      <formula>WEEKDAY($A132)=6</formula>
    </cfRule>
    <cfRule type="expression" dxfId="73872" priority="2457" stopIfTrue="1">
      <formula>WEEKDAY($A132)=7</formula>
    </cfRule>
  </conditionalFormatting>
  <conditionalFormatting sqref="H132">
    <cfRule type="expression" dxfId="73871" priority="2444" stopIfTrue="1">
      <formula>WEEKDAY($A132)=1</formula>
    </cfRule>
    <cfRule type="expression" dxfId="73870" priority="2445" stopIfTrue="1">
      <formula>WEEKDAY($A132)=2</formula>
    </cfRule>
    <cfRule type="expression" dxfId="73869" priority="2446" stopIfTrue="1">
      <formula>WEEKDAY($A132)=3</formula>
    </cfRule>
    <cfRule type="expression" dxfId="73868" priority="2447" stopIfTrue="1">
      <formula>WEEKDAY($A132)=4</formula>
    </cfRule>
    <cfRule type="expression" dxfId="73867" priority="2448" stopIfTrue="1">
      <formula>WEEKDAY($A132)=5</formula>
    </cfRule>
    <cfRule type="expression" dxfId="73866" priority="2449" stopIfTrue="1">
      <formula>WEEKDAY($A132)=6</formula>
    </cfRule>
    <cfRule type="expression" dxfId="73865" priority="2450" stopIfTrue="1">
      <formula>WEEKDAY($A132)=7</formula>
    </cfRule>
  </conditionalFormatting>
  <conditionalFormatting sqref="H132">
    <cfRule type="expression" dxfId="73864" priority="2437" stopIfTrue="1">
      <formula>WEEKDAY($A132)=1</formula>
    </cfRule>
    <cfRule type="expression" dxfId="73863" priority="2438" stopIfTrue="1">
      <formula>WEEKDAY($A132)=2</formula>
    </cfRule>
    <cfRule type="expression" dxfId="73862" priority="2439" stopIfTrue="1">
      <formula>WEEKDAY($A132)=3</formula>
    </cfRule>
    <cfRule type="expression" dxfId="73861" priority="2440" stopIfTrue="1">
      <formula>WEEKDAY($A132)=4</formula>
    </cfRule>
    <cfRule type="expression" dxfId="73860" priority="2441" stopIfTrue="1">
      <formula>WEEKDAY($A132)=5</formula>
    </cfRule>
    <cfRule type="expression" dxfId="73859" priority="2442" stopIfTrue="1">
      <formula>WEEKDAY($A132)=6</formula>
    </cfRule>
    <cfRule type="expression" dxfId="73858" priority="2443" stopIfTrue="1">
      <formula>WEEKDAY($A132)=7</formula>
    </cfRule>
  </conditionalFormatting>
  <conditionalFormatting sqref="H132">
    <cfRule type="expression" dxfId="73857" priority="2430" stopIfTrue="1">
      <formula>WEEKDAY($A132)=1</formula>
    </cfRule>
    <cfRule type="expression" dxfId="73856" priority="2431" stopIfTrue="1">
      <formula>WEEKDAY($A132)=2</formula>
    </cfRule>
    <cfRule type="expression" dxfId="73855" priority="2432" stopIfTrue="1">
      <formula>WEEKDAY($A132)=3</formula>
    </cfRule>
    <cfRule type="expression" dxfId="73854" priority="2433" stopIfTrue="1">
      <formula>WEEKDAY($A132)=4</formula>
    </cfRule>
    <cfRule type="expression" dxfId="73853" priority="2434" stopIfTrue="1">
      <formula>WEEKDAY($A132)=5</formula>
    </cfRule>
    <cfRule type="expression" dxfId="73852" priority="2435" stopIfTrue="1">
      <formula>WEEKDAY($A132)=6</formula>
    </cfRule>
    <cfRule type="expression" dxfId="73851" priority="2436" stopIfTrue="1">
      <formula>WEEKDAY($A132)=7</formula>
    </cfRule>
  </conditionalFormatting>
  <conditionalFormatting sqref="B133:L133">
    <cfRule type="expression" dxfId="73850" priority="2423" stopIfTrue="1">
      <formula>WEEKDAY($A133)=1</formula>
    </cfRule>
    <cfRule type="expression" dxfId="73849" priority="2424" stopIfTrue="1">
      <formula>WEEKDAY($A133)=2</formula>
    </cfRule>
    <cfRule type="expression" dxfId="73848" priority="2425" stopIfTrue="1">
      <formula>WEEKDAY($A133)=3</formula>
    </cfRule>
    <cfRule type="expression" dxfId="73847" priority="2426" stopIfTrue="1">
      <formula>WEEKDAY($A133)=4</formula>
    </cfRule>
    <cfRule type="expression" dxfId="73846" priority="2427" stopIfTrue="1">
      <formula>WEEKDAY($A133)=5</formula>
    </cfRule>
    <cfRule type="expression" dxfId="73845" priority="2428" stopIfTrue="1">
      <formula>WEEKDAY($A133)=6</formula>
    </cfRule>
    <cfRule type="expression" dxfId="73844" priority="2429" stopIfTrue="1">
      <formula>WEEKDAY($A133)=7</formula>
    </cfRule>
  </conditionalFormatting>
  <conditionalFormatting sqref="I134:I142">
    <cfRule type="expression" dxfId="73843" priority="2416" stopIfTrue="1">
      <formula>WEEKDAY($A134)=1</formula>
    </cfRule>
    <cfRule type="expression" dxfId="73842" priority="2417" stopIfTrue="1">
      <formula>WEEKDAY($A134)=2</formula>
    </cfRule>
    <cfRule type="expression" dxfId="73841" priority="2418" stopIfTrue="1">
      <formula>WEEKDAY($A134)=3</formula>
    </cfRule>
    <cfRule type="expression" dxfId="73840" priority="2419" stopIfTrue="1">
      <formula>WEEKDAY($A134)=4</formula>
    </cfRule>
    <cfRule type="expression" dxfId="73839" priority="2420" stopIfTrue="1">
      <formula>WEEKDAY($A134)=5</formula>
    </cfRule>
    <cfRule type="expression" dxfId="73838" priority="2421" stopIfTrue="1">
      <formula>WEEKDAY($A134)=6</formula>
    </cfRule>
    <cfRule type="expression" dxfId="73837" priority="2422" stopIfTrue="1">
      <formula>WEEKDAY($A134)=7</formula>
    </cfRule>
  </conditionalFormatting>
  <conditionalFormatting sqref="I134:I142">
    <cfRule type="expression" dxfId="73836" priority="2409" stopIfTrue="1">
      <formula>WEEKDAY($A134)=1</formula>
    </cfRule>
    <cfRule type="expression" dxfId="73835" priority="2410" stopIfTrue="1">
      <formula>WEEKDAY($A134)=2</formula>
    </cfRule>
    <cfRule type="expression" dxfId="73834" priority="2411" stopIfTrue="1">
      <formula>WEEKDAY($A134)=3</formula>
    </cfRule>
    <cfRule type="expression" dxfId="73833" priority="2412" stopIfTrue="1">
      <formula>WEEKDAY($A134)=4</formula>
    </cfRule>
    <cfRule type="expression" dxfId="73832" priority="2413" stopIfTrue="1">
      <formula>WEEKDAY($A134)=5</formula>
    </cfRule>
    <cfRule type="expression" dxfId="73831" priority="2414" stopIfTrue="1">
      <formula>WEEKDAY($A134)=6</formula>
    </cfRule>
    <cfRule type="expression" dxfId="73830" priority="2415" stopIfTrue="1">
      <formula>WEEKDAY($A134)=7</formula>
    </cfRule>
  </conditionalFormatting>
  <conditionalFormatting sqref="I134:I142">
    <cfRule type="expression" dxfId="73829" priority="2402" stopIfTrue="1">
      <formula>WEEKDAY($A134)=1</formula>
    </cfRule>
    <cfRule type="expression" dxfId="73828" priority="2403" stopIfTrue="1">
      <formula>WEEKDAY($A134)=2</formula>
    </cfRule>
    <cfRule type="expression" dxfId="73827" priority="2404" stopIfTrue="1">
      <formula>WEEKDAY($A134)=3</formula>
    </cfRule>
    <cfRule type="expression" dxfId="73826" priority="2405" stopIfTrue="1">
      <formula>WEEKDAY($A134)=4</formula>
    </cfRule>
    <cfRule type="expression" dxfId="73825" priority="2406" stopIfTrue="1">
      <formula>WEEKDAY($A134)=5</formula>
    </cfRule>
    <cfRule type="expression" dxfId="73824" priority="2407" stopIfTrue="1">
      <formula>WEEKDAY($A134)=6</formula>
    </cfRule>
    <cfRule type="expression" dxfId="73823" priority="2408" stopIfTrue="1">
      <formula>WEEKDAY($A134)=7</formula>
    </cfRule>
  </conditionalFormatting>
  <conditionalFormatting sqref="I134:I142">
    <cfRule type="expression" dxfId="73822" priority="2395" stopIfTrue="1">
      <formula>WEEKDAY($A134)=1</formula>
    </cfRule>
    <cfRule type="expression" dxfId="73821" priority="2396" stopIfTrue="1">
      <formula>WEEKDAY($A134)=2</formula>
    </cfRule>
    <cfRule type="expression" dxfId="73820" priority="2397" stopIfTrue="1">
      <formula>WEEKDAY($A134)=3</formula>
    </cfRule>
    <cfRule type="expression" dxfId="73819" priority="2398" stopIfTrue="1">
      <formula>WEEKDAY($A134)=4</formula>
    </cfRule>
    <cfRule type="expression" dxfId="73818" priority="2399" stopIfTrue="1">
      <formula>WEEKDAY($A134)=5</formula>
    </cfRule>
    <cfRule type="expression" dxfId="73817" priority="2400" stopIfTrue="1">
      <formula>WEEKDAY($A134)=6</formula>
    </cfRule>
    <cfRule type="expression" dxfId="73816" priority="2401" stopIfTrue="1">
      <formula>WEEKDAY($A134)=7</formula>
    </cfRule>
  </conditionalFormatting>
  <conditionalFormatting sqref="I134:I142">
    <cfRule type="expression" dxfId="73815" priority="2388" stopIfTrue="1">
      <formula>WEEKDAY($A134)=1</formula>
    </cfRule>
    <cfRule type="expression" dxfId="73814" priority="2389" stopIfTrue="1">
      <formula>WEEKDAY($A134)=2</formula>
    </cfRule>
    <cfRule type="expression" dxfId="73813" priority="2390" stopIfTrue="1">
      <formula>WEEKDAY($A134)=3</formula>
    </cfRule>
    <cfRule type="expression" dxfId="73812" priority="2391" stopIfTrue="1">
      <formula>WEEKDAY($A134)=4</formula>
    </cfRule>
    <cfRule type="expression" dxfId="73811" priority="2392" stopIfTrue="1">
      <formula>WEEKDAY($A134)=5</formula>
    </cfRule>
    <cfRule type="expression" dxfId="73810" priority="2393" stopIfTrue="1">
      <formula>WEEKDAY($A134)=6</formula>
    </cfRule>
    <cfRule type="expression" dxfId="73809" priority="2394" stopIfTrue="1">
      <formula>WEEKDAY($A134)=7</formula>
    </cfRule>
  </conditionalFormatting>
  <conditionalFormatting sqref="I134:I142">
    <cfRule type="expression" dxfId="73808" priority="2381" stopIfTrue="1">
      <formula>WEEKDAY($A134)=1</formula>
    </cfRule>
    <cfRule type="expression" dxfId="73807" priority="2382" stopIfTrue="1">
      <formula>WEEKDAY($A134)=2</formula>
    </cfRule>
    <cfRule type="expression" dxfId="73806" priority="2383" stopIfTrue="1">
      <formula>WEEKDAY($A134)=3</formula>
    </cfRule>
    <cfRule type="expression" dxfId="73805" priority="2384" stopIfTrue="1">
      <formula>WEEKDAY($A134)=4</formula>
    </cfRule>
    <cfRule type="expression" dxfId="73804" priority="2385" stopIfTrue="1">
      <formula>WEEKDAY($A134)=5</formula>
    </cfRule>
    <cfRule type="expression" dxfId="73803" priority="2386" stopIfTrue="1">
      <formula>WEEKDAY($A134)=6</formula>
    </cfRule>
    <cfRule type="expression" dxfId="73802" priority="2387" stopIfTrue="1">
      <formula>WEEKDAY($A134)=7</formula>
    </cfRule>
  </conditionalFormatting>
  <conditionalFormatting sqref="I134:I142">
    <cfRule type="expression" dxfId="73801" priority="2374" stopIfTrue="1">
      <formula>WEEKDAY($A134)=1</formula>
    </cfRule>
    <cfRule type="expression" dxfId="73800" priority="2375" stopIfTrue="1">
      <formula>WEEKDAY($A134)=2</formula>
    </cfRule>
    <cfRule type="expression" dxfId="73799" priority="2376" stopIfTrue="1">
      <formula>WEEKDAY($A134)=3</formula>
    </cfRule>
    <cfRule type="expression" dxfId="73798" priority="2377" stopIfTrue="1">
      <formula>WEEKDAY($A134)=4</formula>
    </cfRule>
    <cfRule type="expression" dxfId="73797" priority="2378" stopIfTrue="1">
      <formula>WEEKDAY($A134)=5</formula>
    </cfRule>
    <cfRule type="expression" dxfId="73796" priority="2379" stopIfTrue="1">
      <formula>WEEKDAY($A134)=6</formula>
    </cfRule>
    <cfRule type="expression" dxfId="73795" priority="2380" stopIfTrue="1">
      <formula>WEEKDAY($A134)=7</formula>
    </cfRule>
  </conditionalFormatting>
  <conditionalFormatting sqref="I134:I142">
    <cfRule type="expression" dxfId="73794" priority="2367" stopIfTrue="1">
      <formula>WEEKDAY($A134)=1</formula>
    </cfRule>
    <cfRule type="expression" dxfId="73793" priority="2368" stopIfTrue="1">
      <formula>WEEKDAY($A134)=2</formula>
    </cfRule>
    <cfRule type="expression" dxfId="73792" priority="2369" stopIfTrue="1">
      <formula>WEEKDAY($A134)=3</formula>
    </cfRule>
    <cfRule type="expression" dxfId="73791" priority="2370" stopIfTrue="1">
      <formula>WEEKDAY($A134)=4</formula>
    </cfRule>
    <cfRule type="expression" dxfId="73790" priority="2371" stopIfTrue="1">
      <formula>WEEKDAY($A134)=5</formula>
    </cfRule>
    <cfRule type="expression" dxfId="73789" priority="2372" stopIfTrue="1">
      <formula>WEEKDAY($A134)=6</formula>
    </cfRule>
    <cfRule type="expression" dxfId="73788" priority="2373" stopIfTrue="1">
      <formula>WEEKDAY($A134)=7</formula>
    </cfRule>
  </conditionalFormatting>
  <conditionalFormatting sqref="I134:I142">
    <cfRule type="expression" dxfId="73787" priority="2360" stopIfTrue="1">
      <formula>WEEKDAY($A134)=1</formula>
    </cfRule>
    <cfRule type="expression" dxfId="73786" priority="2361" stopIfTrue="1">
      <formula>WEEKDAY($A134)=2</formula>
    </cfRule>
    <cfRule type="expression" dxfId="73785" priority="2362" stopIfTrue="1">
      <formula>WEEKDAY($A134)=3</formula>
    </cfRule>
    <cfRule type="expression" dxfId="73784" priority="2363" stopIfTrue="1">
      <formula>WEEKDAY($A134)=4</formula>
    </cfRule>
    <cfRule type="expression" dxfId="73783" priority="2364" stopIfTrue="1">
      <formula>WEEKDAY($A134)=5</formula>
    </cfRule>
    <cfRule type="expression" dxfId="73782" priority="2365" stopIfTrue="1">
      <formula>WEEKDAY($A134)=6</formula>
    </cfRule>
    <cfRule type="expression" dxfId="73781" priority="2366" stopIfTrue="1">
      <formula>WEEKDAY($A134)=7</formula>
    </cfRule>
  </conditionalFormatting>
  <conditionalFormatting sqref="I134:I142">
    <cfRule type="expression" dxfId="73780" priority="2353" stopIfTrue="1">
      <formula>WEEKDAY($A134)=1</formula>
    </cfRule>
    <cfRule type="expression" dxfId="73779" priority="2354" stopIfTrue="1">
      <formula>WEEKDAY($A134)=2</formula>
    </cfRule>
    <cfRule type="expression" dxfId="73778" priority="2355" stopIfTrue="1">
      <formula>WEEKDAY($A134)=3</formula>
    </cfRule>
    <cfRule type="expression" dxfId="73777" priority="2356" stopIfTrue="1">
      <formula>WEEKDAY($A134)=4</formula>
    </cfRule>
    <cfRule type="expression" dxfId="73776" priority="2357" stopIfTrue="1">
      <formula>WEEKDAY($A134)=5</formula>
    </cfRule>
    <cfRule type="expression" dxfId="73775" priority="2358" stopIfTrue="1">
      <formula>WEEKDAY($A134)=6</formula>
    </cfRule>
    <cfRule type="expression" dxfId="73774" priority="2359" stopIfTrue="1">
      <formula>WEEKDAY($A134)=7</formula>
    </cfRule>
  </conditionalFormatting>
  <conditionalFormatting sqref="I134:I142">
    <cfRule type="expression" dxfId="73773" priority="2346" stopIfTrue="1">
      <formula>WEEKDAY($A134)=1</formula>
    </cfRule>
    <cfRule type="expression" dxfId="73772" priority="2347" stopIfTrue="1">
      <formula>WEEKDAY($A134)=2</formula>
    </cfRule>
    <cfRule type="expression" dxfId="73771" priority="2348" stopIfTrue="1">
      <formula>WEEKDAY($A134)=3</formula>
    </cfRule>
    <cfRule type="expression" dxfId="73770" priority="2349" stopIfTrue="1">
      <formula>WEEKDAY($A134)=4</formula>
    </cfRule>
    <cfRule type="expression" dxfId="73769" priority="2350" stopIfTrue="1">
      <formula>WEEKDAY($A134)=5</formula>
    </cfRule>
    <cfRule type="expression" dxfId="73768" priority="2351" stopIfTrue="1">
      <formula>WEEKDAY($A134)=6</formula>
    </cfRule>
    <cfRule type="expression" dxfId="73767" priority="2352" stopIfTrue="1">
      <formula>WEEKDAY($A134)=7</formula>
    </cfRule>
  </conditionalFormatting>
  <conditionalFormatting sqref="I134:I142">
    <cfRule type="expression" dxfId="73766" priority="2339" stopIfTrue="1">
      <formula>WEEKDAY($A134)=1</formula>
    </cfRule>
    <cfRule type="expression" dxfId="73765" priority="2340" stopIfTrue="1">
      <formula>WEEKDAY($A134)=2</formula>
    </cfRule>
    <cfRule type="expression" dxfId="73764" priority="2341" stopIfTrue="1">
      <formula>WEEKDAY($A134)=3</formula>
    </cfRule>
    <cfRule type="expression" dxfId="73763" priority="2342" stopIfTrue="1">
      <formula>WEEKDAY($A134)=4</formula>
    </cfRule>
    <cfRule type="expression" dxfId="73762" priority="2343" stopIfTrue="1">
      <formula>WEEKDAY($A134)=5</formula>
    </cfRule>
    <cfRule type="expression" dxfId="73761" priority="2344" stopIfTrue="1">
      <formula>WEEKDAY($A134)=6</formula>
    </cfRule>
    <cfRule type="expression" dxfId="73760" priority="2345" stopIfTrue="1">
      <formula>WEEKDAY($A134)=7</formula>
    </cfRule>
  </conditionalFormatting>
  <conditionalFormatting sqref="I134:I142">
    <cfRule type="expression" dxfId="73759" priority="2332" stopIfTrue="1">
      <formula>WEEKDAY($A134)=1</formula>
    </cfRule>
    <cfRule type="expression" dxfId="73758" priority="2333" stopIfTrue="1">
      <formula>WEEKDAY($A134)=2</formula>
    </cfRule>
    <cfRule type="expression" dxfId="73757" priority="2334" stopIfTrue="1">
      <formula>WEEKDAY($A134)=3</formula>
    </cfRule>
    <cfRule type="expression" dxfId="73756" priority="2335" stopIfTrue="1">
      <formula>WEEKDAY($A134)=4</formula>
    </cfRule>
    <cfRule type="expression" dxfId="73755" priority="2336" stopIfTrue="1">
      <formula>WEEKDAY($A134)=5</formula>
    </cfRule>
    <cfRule type="expression" dxfId="73754" priority="2337" stopIfTrue="1">
      <formula>WEEKDAY($A134)=6</formula>
    </cfRule>
    <cfRule type="expression" dxfId="73753" priority="2338" stopIfTrue="1">
      <formula>WEEKDAY($A134)=7</formula>
    </cfRule>
  </conditionalFormatting>
  <conditionalFormatting sqref="I134:I142">
    <cfRule type="expression" dxfId="73752" priority="2325" stopIfTrue="1">
      <formula>WEEKDAY($A134)=1</formula>
    </cfRule>
    <cfRule type="expression" dxfId="73751" priority="2326" stopIfTrue="1">
      <formula>WEEKDAY($A134)=2</formula>
    </cfRule>
    <cfRule type="expression" dxfId="73750" priority="2327" stopIfTrue="1">
      <formula>WEEKDAY($A134)=3</formula>
    </cfRule>
    <cfRule type="expression" dxfId="73749" priority="2328" stopIfTrue="1">
      <formula>WEEKDAY($A134)=4</formula>
    </cfRule>
    <cfRule type="expression" dxfId="73748" priority="2329" stopIfTrue="1">
      <formula>WEEKDAY($A134)=5</formula>
    </cfRule>
    <cfRule type="expression" dxfId="73747" priority="2330" stopIfTrue="1">
      <formula>WEEKDAY($A134)=6</formula>
    </cfRule>
    <cfRule type="expression" dxfId="73746" priority="2331" stopIfTrue="1">
      <formula>WEEKDAY($A134)=7</formula>
    </cfRule>
  </conditionalFormatting>
  <conditionalFormatting sqref="I134:I142">
    <cfRule type="expression" dxfId="73745" priority="2318" stopIfTrue="1">
      <formula>WEEKDAY($A134)=1</formula>
    </cfRule>
    <cfRule type="expression" dxfId="73744" priority="2319" stopIfTrue="1">
      <formula>WEEKDAY($A134)=2</formula>
    </cfRule>
    <cfRule type="expression" dxfId="73743" priority="2320" stopIfTrue="1">
      <formula>WEEKDAY($A134)=3</formula>
    </cfRule>
    <cfRule type="expression" dxfId="73742" priority="2321" stopIfTrue="1">
      <formula>WEEKDAY($A134)=4</formula>
    </cfRule>
    <cfRule type="expression" dxfId="73741" priority="2322" stopIfTrue="1">
      <formula>WEEKDAY($A134)=5</formula>
    </cfRule>
    <cfRule type="expression" dxfId="73740" priority="2323" stopIfTrue="1">
      <formula>WEEKDAY($A134)=6</formula>
    </cfRule>
    <cfRule type="expression" dxfId="73739" priority="2324" stopIfTrue="1">
      <formula>WEEKDAY($A134)=7</formula>
    </cfRule>
  </conditionalFormatting>
  <conditionalFormatting sqref="I134:I142">
    <cfRule type="expression" dxfId="73738" priority="2311" stopIfTrue="1">
      <formula>WEEKDAY($A134)=1</formula>
    </cfRule>
    <cfRule type="expression" dxfId="73737" priority="2312" stopIfTrue="1">
      <formula>WEEKDAY($A134)=2</formula>
    </cfRule>
    <cfRule type="expression" dxfId="73736" priority="2313" stopIfTrue="1">
      <formula>WEEKDAY($A134)=3</formula>
    </cfRule>
    <cfRule type="expression" dxfId="73735" priority="2314" stopIfTrue="1">
      <formula>WEEKDAY($A134)=4</formula>
    </cfRule>
    <cfRule type="expression" dxfId="73734" priority="2315" stopIfTrue="1">
      <formula>WEEKDAY($A134)=5</formula>
    </cfRule>
    <cfRule type="expression" dxfId="73733" priority="2316" stopIfTrue="1">
      <formula>WEEKDAY($A134)=6</formula>
    </cfRule>
    <cfRule type="expression" dxfId="73732" priority="2317" stopIfTrue="1">
      <formula>WEEKDAY($A134)=7</formula>
    </cfRule>
  </conditionalFormatting>
  <conditionalFormatting sqref="I134:I142">
    <cfRule type="expression" dxfId="73731" priority="2304" stopIfTrue="1">
      <formula>WEEKDAY($A134)=1</formula>
    </cfRule>
    <cfRule type="expression" dxfId="73730" priority="2305" stopIfTrue="1">
      <formula>WEEKDAY($A134)=2</formula>
    </cfRule>
    <cfRule type="expression" dxfId="73729" priority="2306" stopIfTrue="1">
      <formula>WEEKDAY($A134)=3</formula>
    </cfRule>
    <cfRule type="expression" dxfId="73728" priority="2307" stopIfTrue="1">
      <formula>WEEKDAY($A134)=4</formula>
    </cfRule>
    <cfRule type="expression" dxfId="73727" priority="2308" stopIfTrue="1">
      <formula>WEEKDAY($A134)=5</formula>
    </cfRule>
    <cfRule type="expression" dxfId="73726" priority="2309" stopIfTrue="1">
      <formula>WEEKDAY($A134)=6</formula>
    </cfRule>
    <cfRule type="expression" dxfId="73725" priority="2310" stopIfTrue="1">
      <formula>WEEKDAY($A134)=7</formula>
    </cfRule>
  </conditionalFormatting>
  <conditionalFormatting sqref="I134:I142">
    <cfRule type="expression" dxfId="73724" priority="2297" stopIfTrue="1">
      <formula>WEEKDAY($A134)=1</formula>
    </cfRule>
    <cfRule type="expression" dxfId="73723" priority="2298" stopIfTrue="1">
      <formula>WEEKDAY($A134)=2</formula>
    </cfRule>
    <cfRule type="expression" dxfId="73722" priority="2299" stopIfTrue="1">
      <formula>WEEKDAY($A134)=3</formula>
    </cfRule>
    <cfRule type="expression" dxfId="73721" priority="2300" stopIfTrue="1">
      <formula>WEEKDAY($A134)=4</formula>
    </cfRule>
    <cfRule type="expression" dxfId="73720" priority="2301" stopIfTrue="1">
      <formula>WEEKDAY($A134)=5</formula>
    </cfRule>
    <cfRule type="expression" dxfId="73719" priority="2302" stopIfTrue="1">
      <formula>WEEKDAY($A134)=6</formula>
    </cfRule>
    <cfRule type="expression" dxfId="73718" priority="2303" stopIfTrue="1">
      <formula>WEEKDAY($A134)=7</formula>
    </cfRule>
  </conditionalFormatting>
  <conditionalFormatting sqref="I134:I142">
    <cfRule type="expression" dxfId="73717" priority="2290" stopIfTrue="1">
      <formula>WEEKDAY($A134)=1</formula>
    </cfRule>
    <cfRule type="expression" dxfId="73716" priority="2291" stopIfTrue="1">
      <formula>WEEKDAY($A134)=2</formula>
    </cfRule>
    <cfRule type="expression" dxfId="73715" priority="2292" stopIfTrue="1">
      <formula>WEEKDAY($A134)=3</formula>
    </cfRule>
    <cfRule type="expression" dxfId="73714" priority="2293" stopIfTrue="1">
      <formula>WEEKDAY($A134)=4</formula>
    </cfRule>
    <cfRule type="expression" dxfId="73713" priority="2294" stopIfTrue="1">
      <formula>WEEKDAY($A134)=5</formula>
    </cfRule>
    <cfRule type="expression" dxfId="73712" priority="2295" stopIfTrue="1">
      <formula>WEEKDAY($A134)=6</formula>
    </cfRule>
    <cfRule type="expression" dxfId="73711" priority="2296" stopIfTrue="1">
      <formula>WEEKDAY($A134)=7</formula>
    </cfRule>
  </conditionalFormatting>
  <conditionalFormatting sqref="I134:I142">
    <cfRule type="expression" dxfId="73710" priority="2283" stopIfTrue="1">
      <formula>WEEKDAY($A134)=1</formula>
    </cfRule>
    <cfRule type="expression" dxfId="73709" priority="2284" stopIfTrue="1">
      <formula>WEEKDAY($A134)=2</formula>
    </cfRule>
    <cfRule type="expression" dxfId="73708" priority="2285" stopIfTrue="1">
      <formula>WEEKDAY($A134)=3</formula>
    </cfRule>
    <cfRule type="expression" dxfId="73707" priority="2286" stopIfTrue="1">
      <formula>WEEKDAY($A134)=4</formula>
    </cfRule>
    <cfRule type="expression" dxfId="73706" priority="2287" stopIfTrue="1">
      <formula>WEEKDAY($A134)=5</formula>
    </cfRule>
    <cfRule type="expression" dxfId="73705" priority="2288" stopIfTrue="1">
      <formula>WEEKDAY($A134)=6</formula>
    </cfRule>
    <cfRule type="expression" dxfId="73704" priority="2289" stopIfTrue="1">
      <formula>WEEKDAY($A134)=7</formula>
    </cfRule>
  </conditionalFormatting>
  <conditionalFormatting sqref="I134:I142">
    <cfRule type="expression" dxfId="73703" priority="2276" stopIfTrue="1">
      <formula>WEEKDAY($A134)=1</formula>
    </cfRule>
    <cfRule type="expression" dxfId="73702" priority="2277" stopIfTrue="1">
      <formula>WEEKDAY($A134)=2</formula>
    </cfRule>
    <cfRule type="expression" dxfId="73701" priority="2278" stopIfTrue="1">
      <formula>WEEKDAY($A134)=3</formula>
    </cfRule>
    <cfRule type="expression" dxfId="73700" priority="2279" stopIfTrue="1">
      <formula>WEEKDAY($A134)=4</formula>
    </cfRule>
    <cfRule type="expression" dxfId="73699" priority="2280" stopIfTrue="1">
      <formula>WEEKDAY($A134)=5</formula>
    </cfRule>
    <cfRule type="expression" dxfId="73698" priority="2281" stopIfTrue="1">
      <formula>WEEKDAY($A134)=6</formula>
    </cfRule>
    <cfRule type="expression" dxfId="73697" priority="2282" stopIfTrue="1">
      <formula>WEEKDAY($A134)=7</formula>
    </cfRule>
  </conditionalFormatting>
  <conditionalFormatting sqref="I134:I142">
    <cfRule type="expression" dxfId="73696" priority="2269" stopIfTrue="1">
      <formula>WEEKDAY($A134)=1</formula>
    </cfRule>
    <cfRule type="expression" dxfId="73695" priority="2270" stopIfTrue="1">
      <formula>WEEKDAY($A134)=2</formula>
    </cfRule>
    <cfRule type="expression" dxfId="73694" priority="2271" stopIfTrue="1">
      <formula>WEEKDAY($A134)=3</formula>
    </cfRule>
    <cfRule type="expression" dxfId="73693" priority="2272" stopIfTrue="1">
      <formula>WEEKDAY($A134)=4</formula>
    </cfRule>
    <cfRule type="expression" dxfId="73692" priority="2273" stopIfTrue="1">
      <formula>WEEKDAY($A134)=5</formula>
    </cfRule>
    <cfRule type="expression" dxfId="73691" priority="2274" stopIfTrue="1">
      <formula>WEEKDAY($A134)=6</formula>
    </cfRule>
    <cfRule type="expression" dxfId="73690" priority="2275" stopIfTrue="1">
      <formula>WEEKDAY($A134)=7</formula>
    </cfRule>
  </conditionalFormatting>
  <conditionalFormatting sqref="I134:I142">
    <cfRule type="expression" dxfId="73689" priority="2262" stopIfTrue="1">
      <formula>WEEKDAY($A134)=1</formula>
    </cfRule>
    <cfRule type="expression" dxfId="73688" priority="2263" stopIfTrue="1">
      <formula>WEEKDAY($A134)=2</formula>
    </cfRule>
    <cfRule type="expression" dxfId="73687" priority="2264" stopIfTrue="1">
      <formula>WEEKDAY($A134)=3</formula>
    </cfRule>
    <cfRule type="expression" dxfId="73686" priority="2265" stopIfTrue="1">
      <formula>WEEKDAY($A134)=4</formula>
    </cfRule>
    <cfRule type="expression" dxfId="73685" priority="2266" stopIfTrue="1">
      <formula>WEEKDAY($A134)=5</formula>
    </cfRule>
    <cfRule type="expression" dxfId="73684" priority="2267" stopIfTrue="1">
      <formula>WEEKDAY($A134)=6</formula>
    </cfRule>
    <cfRule type="expression" dxfId="73683" priority="2268" stopIfTrue="1">
      <formula>WEEKDAY($A134)=7</formula>
    </cfRule>
  </conditionalFormatting>
  <conditionalFormatting sqref="I134:I142">
    <cfRule type="expression" dxfId="73682" priority="2255" stopIfTrue="1">
      <formula>WEEKDAY($A134)=1</formula>
    </cfRule>
    <cfRule type="expression" dxfId="73681" priority="2256" stopIfTrue="1">
      <formula>WEEKDAY($A134)=2</formula>
    </cfRule>
    <cfRule type="expression" dxfId="73680" priority="2257" stopIfTrue="1">
      <formula>WEEKDAY($A134)=3</formula>
    </cfRule>
    <cfRule type="expression" dxfId="73679" priority="2258" stopIfTrue="1">
      <formula>WEEKDAY($A134)=4</formula>
    </cfRule>
    <cfRule type="expression" dxfId="73678" priority="2259" stopIfTrue="1">
      <formula>WEEKDAY($A134)=5</formula>
    </cfRule>
    <cfRule type="expression" dxfId="73677" priority="2260" stopIfTrue="1">
      <formula>WEEKDAY($A134)=6</formula>
    </cfRule>
    <cfRule type="expression" dxfId="73676" priority="2261" stopIfTrue="1">
      <formula>WEEKDAY($A134)=7</formula>
    </cfRule>
  </conditionalFormatting>
  <conditionalFormatting sqref="I134:I142">
    <cfRule type="expression" dxfId="73675" priority="2248" stopIfTrue="1">
      <formula>WEEKDAY($A134)=1</formula>
    </cfRule>
    <cfRule type="expression" dxfId="73674" priority="2249" stopIfTrue="1">
      <formula>WEEKDAY($A134)=2</formula>
    </cfRule>
    <cfRule type="expression" dxfId="73673" priority="2250" stopIfTrue="1">
      <formula>WEEKDAY($A134)=3</formula>
    </cfRule>
    <cfRule type="expression" dxfId="73672" priority="2251" stopIfTrue="1">
      <formula>WEEKDAY($A134)=4</formula>
    </cfRule>
    <cfRule type="expression" dxfId="73671" priority="2252" stopIfTrue="1">
      <formula>WEEKDAY($A134)=5</formula>
    </cfRule>
    <cfRule type="expression" dxfId="73670" priority="2253" stopIfTrue="1">
      <formula>WEEKDAY($A134)=6</formula>
    </cfRule>
    <cfRule type="expression" dxfId="73669" priority="2254" stopIfTrue="1">
      <formula>WEEKDAY($A134)=7</formula>
    </cfRule>
  </conditionalFormatting>
  <conditionalFormatting sqref="I134:I142">
    <cfRule type="expression" dxfId="73668" priority="2241" stopIfTrue="1">
      <formula>WEEKDAY($A134)=1</formula>
    </cfRule>
    <cfRule type="expression" dxfId="73667" priority="2242" stopIfTrue="1">
      <formula>WEEKDAY($A134)=2</formula>
    </cfRule>
    <cfRule type="expression" dxfId="73666" priority="2243" stopIfTrue="1">
      <formula>WEEKDAY($A134)=3</formula>
    </cfRule>
    <cfRule type="expression" dxfId="73665" priority="2244" stopIfTrue="1">
      <formula>WEEKDAY($A134)=4</formula>
    </cfRule>
    <cfRule type="expression" dxfId="73664" priority="2245" stopIfTrue="1">
      <formula>WEEKDAY($A134)=5</formula>
    </cfRule>
    <cfRule type="expression" dxfId="73663" priority="2246" stopIfTrue="1">
      <formula>WEEKDAY($A134)=6</formula>
    </cfRule>
    <cfRule type="expression" dxfId="73662" priority="2247" stopIfTrue="1">
      <formula>WEEKDAY($A134)=7</formula>
    </cfRule>
  </conditionalFormatting>
  <conditionalFormatting sqref="I134:I142">
    <cfRule type="expression" dxfId="73661" priority="2234" stopIfTrue="1">
      <formula>WEEKDAY($A134)=1</formula>
    </cfRule>
    <cfRule type="expression" dxfId="73660" priority="2235" stopIfTrue="1">
      <formula>WEEKDAY($A134)=2</formula>
    </cfRule>
    <cfRule type="expression" dxfId="73659" priority="2236" stopIfTrue="1">
      <formula>WEEKDAY($A134)=3</formula>
    </cfRule>
    <cfRule type="expression" dxfId="73658" priority="2237" stopIfTrue="1">
      <formula>WEEKDAY($A134)=4</formula>
    </cfRule>
    <cfRule type="expression" dxfId="73657" priority="2238" stopIfTrue="1">
      <formula>WEEKDAY($A134)=5</formula>
    </cfRule>
    <cfRule type="expression" dxfId="73656" priority="2239" stopIfTrue="1">
      <formula>WEEKDAY($A134)=6</formula>
    </cfRule>
    <cfRule type="expression" dxfId="73655" priority="2240" stopIfTrue="1">
      <formula>WEEKDAY($A134)=7</formula>
    </cfRule>
  </conditionalFormatting>
  <conditionalFormatting sqref="I134:I142">
    <cfRule type="expression" dxfId="73654" priority="2227" stopIfTrue="1">
      <formula>WEEKDAY($A134)=1</formula>
    </cfRule>
    <cfRule type="expression" dxfId="73653" priority="2228" stopIfTrue="1">
      <formula>WEEKDAY($A134)=2</formula>
    </cfRule>
    <cfRule type="expression" dxfId="73652" priority="2229" stopIfTrue="1">
      <formula>WEEKDAY($A134)=3</formula>
    </cfRule>
    <cfRule type="expression" dxfId="73651" priority="2230" stopIfTrue="1">
      <formula>WEEKDAY($A134)=4</formula>
    </cfRule>
    <cfRule type="expression" dxfId="73650" priority="2231" stopIfTrue="1">
      <formula>WEEKDAY($A134)=5</formula>
    </cfRule>
    <cfRule type="expression" dxfId="73649" priority="2232" stopIfTrue="1">
      <formula>WEEKDAY($A134)=6</formula>
    </cfRule>
    <cfRule type="expression" dxfId="73648" priority="2233" stopIfTrue="1">
      <formula>WEEKDAY($A134)=7</formula>
    </cfRule>
  </conditionalFormatting>
  <conditionalFormatting sqref="I134:I142">
    <cfRule type="expression" dxfId="73647" priority="2220" stopIfTrue="1">
      <formula>WEEKDAY($A134)=1</formula>
    </cfRule>
    <cfRule type="expression" dxfId="73646" priority="2221" stopIfTrue="1">
      <formula>WEEKDAY($A134)=2</formula>
    </cfRule>
    <cfRule type="expression" dxfId="73645" priority="2222" stopIfTrue="1">
      <formula>WEEKDAY($A134)=3</formula>
    </cfRule>
    <cfRule type="expression" dxfId="73644" priority="2223" stopIfTrue="1">
      <formula>WEEKDAY($A134)=4</formula>
    </cfRule>
    <cfRule type="expression" dxfId="73643" priority="2224" stopIfTrue="1">
      <formula>WEEKDAY($A134)=5</formula>
    </cfRule>
    <cfRule type="expression" dxfId="73642" priority="2225" stopIfTrue="1">
      <formula>WEEKDAY($A134)=6</formula>
    </cfRule>
    <cfRule type="expression" dxfId="73641" priority="2226" stopIfTrue="1">
      <formula>WEEKDAY($A134)=7</formula>
    </cfRule>
  </conditionalFormatting>
  <conditionalFormatting sqref="I134:I142">
    <cfRule type="expression" dxfId="73640" priority="2213" stopIfTrue="1">
      <formula>WEEKDAY($A134)=1</formula>
    </cfRule>
    <cfRule type="expression" dxfId="73639" priority="2214" stopIfTrue="1">
      <formula>WEEKDAY($A134)=2</formula>
    </cfRule>
    <cfRule type="expression" dxfId="73638" priority="2215" stopIfTrue="1">
      <formula>WEEKDAY($A134)=3</formula>
    </cfRule>
    <cfRule type="expression" dxfId="73637" priority="2216" stopIfTrue="1">
      <formula>WEEKDAY($A134)=4</formula>
    </cfRule>
    <cfRule type="expression" dxfId="73636" priority="2217" stopIfTrue="1">
      <formula>WEEKDAY($A134)=5</formula>
    </cfRule>
    <cfRule type="expression" dxfId="73635" priority="2218" stopIfTrue="1">
      <formula>WEEKDAY($A134)=6</formula>
    </cfRule>
    <cfRule type="expression" dxfId="73634" priority="2219" stopIfTrue="1">
      <formula>WEEKDAY($A134)=7</formula>
    </cfRule>
  </conditionalFormatting>
  <conditionalFormatting sqref="I134:I142">
    <cfRule type="expression" dxfId="73633" priority="2206" stopIfTrue="1">
      <formula>WEEKDAY($A134)=1</formula>
    </cfRule>
    <cfRule type="expression" dxfId="73632" priority="2207" stopIfTrue="1">
      <formula>WEEKDAY($A134)=2</formula>
    </cfRule>
    <cfRule type="expression" dxfId="73631" priority="2208" stopIfTrue="1">
      <formula>WEEKDAY($A134)=3</formula>
    </cfRule>
    <cfRule type="expression" dxfId="73630" priority="2209" stopIfTrue="1">
      <formula>WEEKDAY($A134)=4</formula>
    </cfRule>
    <cfRule type="expression" dxfId="73629" priority="2210" stopIfTrue="1">
      <formula>WEEKDAY($A134)=5</formula>
    </cfRule>
    <cfRule type="expression" dxfId="73628" priority="2211" stopIfTrue="1">
      <formula>WEEKDAY($A134)=6</formula>
    </cfRule>
    <cfRule type="expression" dxfId="73627" priority="2212" stopIfTrue="1">
      <formula>WEEKDAY($A134)=7</formula>
    </cfRule>
  </conditionalFormatting>
  <conditionalFormatting sqref="I134:I142">
    <cfRule type="expression" dxfId="73626" priority="2199" stopIfTrue="1">
      <formula>WEEKDAY($A134)=1</formula>
    </cfRule>
    <cfRule type="expression" dxfId="73625" priority="2200" stopIfTrue="1">
      <formula>WEEKDAY($A134)=2</formula>
    </cfRule>
    <cfRule type="expression" dxfId="73624" priority="2201" stopIfTrue="1">
      <formula>WEEKDAY($A134)=3</formula>
    </cfRule>
    <cfRule type="expression" dxfId="73623" priority="2202" stopIfTrue="1">
      <formula>WEEKDAY($A134)=4</formula>
    </cfRule>
    <cfRule type="expression" dxfId="73622" priority="2203" stopIfTrue="1">
      <formula>WEEKDAY($A134)=5</formula>
    </cfRule>
    <cfRule type="expression" dxfId="73621" priority="2204" stopIfTrue="1">
      <formula>WEEKDAY($A134)=6</formula>
    </cfRule>
    <cfRule type="expression" dxfId="73620" priority="2205" stopIfTrue="1">
      <formula>WEEKDAY($A134)=7</formula>
    </cfRule>
  </conditionalFormatting>
  <conditionalFormatting sqref="I134:I142">
    <cfRule type="expression" dxfId="73619" priority="2192" stopIfTrue="1">
      <formula>WEEKDAY($A134)=1</formula>
    </cfRule>
    <cfRule type="expression" dxfId="73618" priority="2193" stopIfTrue="1">
      <formula>WEEKDAY($A134)=2</formula>
    </cfRule>
    <cfRule type="expression" dxfId="73617" priority="2194" stopIfTrue="1">
      <formula>WEEKDAY($A134)=3</formula>
    </cfRule>
    <cfRule type="expression" dxfId="73616" priority="2195" stopIfTrue="1">
      <formula>WEEKDAY($A134)=4</formula>
    </cfRule>
    <cfRule type="expression" dxfId="73615" priority="2196" stopIfTrue="1">
      <formula>WEEKDAY($A134)=5</formula>
    </cfRule>
    <cfRule type="expression" dxfId="73614" priority="2197" stopIfTrue="1">
      <formula>WEEKDAY($A134)=6</formula>
    </cfRule>
    <cfRule type="expression" dxfId="73613" priority="2198" stopIfTrue="1">
      <formula>WEEKDAY($A134)=7</formula>
    </cfRule>
  </conditionalFormatting>
  <conditionalFormatting sqref="I134:I142">
    <cfRule type="expression" dxfId="73612" priority="2185" stopIfTrue="1">
      <formula>WEEKDAY($A134)=1</formula>
    </cfRule>
    <cfRule type="expression" dxfId="73611" priority="2186" stopIfTrue="1">
      <formula>WEEKDAY($A134)=2</formula>
    </cfRule>
    <cfRule type="expression" dxfId="73610" priority="2187" stopIfTrue="1">
      <formula>WEEKDAY($A134)=3</formula>
    </cfRule>
    <cfRule type="expression" dxfId="73609" priority="2188" stopIfTrue="1">
      <formula>WEEKDAY($A134)=4</formula>
    </cfRule>
    <cfRule type="expression" dxfId="73608" priority="2189" stopIfTrue="1">
      <formula>WEEKDAY($A134)=5</formula>
    </cfRule>
    <cfRule type="expression" dxfId="73607" priority="2190" stopIfTrue="1">
      <formula>WEEKDAY($A134)=6</formula>
    </cfRule>
    <cfRule type="expression" dxfId="73606" priority="2191" stopIfTrue="1">
      <formula>WEEKDAY($A134)=7</formula>
    </cfRule>
  </conditionalFormatting>
  <conditionalFormatting sqref="I134:I142">
    <cfRule type="expression" dxfId="73605" priority="2178" stopIfTrue="1">
      <formula>WEEKDAY($A134)=1</formula>
    </cfRule>
    <cfRule type="expression" dxfId="73604" priority="2179" stopIfTrue="1">
      <formula>WEEKDAY($A134)=2</formula>
    </cfRule>
    <cfRule type="expression" dxfId="73603" priority="2180" stopIfTrue="1">
      <formula>WEEKDAY($A134)=3</formula>
    </cfRule>
    <cfRule type="expression" dxfId="73602" priority="2181" stopIfTrue="1">
      <formula>WEEKDAY($A134)=4</formula>
    </cfRule>
    <cfRule type="expression" dxfId="73601" priority="2182" stopIfTrue="1">
      <formula>WEEKDAY($A134)=5</formula>
    </cfRule>
    <cfRule type="expression" dxfId="73600" priority="2183" stopIfTrue="1">
      <formula>WEEKDAY($A134)=6</formula>
    </cfRule>
    <cfRule type="expression" dxfId="73599" priority="2184" stopIfTrue="1">
      <formula>WEEKDAY($A134)=7</formula>
    </cfRule>
  </conditionalFormatting>
  <conditionalFormatting sqref="I134:I142">
    <cfRule type="expression" dxfId="73598" priority="2171" stopIfTrue="1">
      <formula>WEEKDAY($A134)=1</formula>
    </cfRule>
    <cfRule type="expression" dxfId="73597" priority="2172" stopIfTrue="1">
      <formula>WEEKDAY($A134)=2</formula>
    </cfRule>
    <cfRule type="expression" dxfId="73596" priority="2173" stopIfTrue="1">
      <formula>WEEKDAY($A134)=3</formula>
    </cfRule>
    <cfRule type="expression" dxfId="73595" priority="2174" stopIfTrue="1">
      <formula>WEEKDAY($A134)=4</formula>
    </cfRule>
    <cfRule type="expression" dxfId="73594" priority="2175" stopIfTrue="1">
      <formula>WEEKDAY($A134)=5</formula>
    </cfRule>
    <cfRule type="expression" dxfId="73593" priority="2176" stopIfTrue="1">
      <formula>WEEKDAY($A134)=6</formula>
    </cfRule>
    <cfRule type="expression" dxfId="73592" priority="2177" stopIfTrue="1">
      <formula>WEEKDAY($A134)=7</formula>
    </cfRule>
  </conditionalFormatting>
  <conditionalFormatting sqref="I134:I142">
    <cfRule type="expression" dxfId="73591" priority="2164" stopIfTrue="1">
      <formula>WEEKDAY($A134)=1</formula>
    </cfRule>
    <cfRule type="expression" dxfId="73590" priority="2165" stopIfTrue="1">
      <formula>WEEKDAY($A134)=2</formula>
    </cfRule>
    <cfRule type="expression" dxfId="73589" priority="2166" stopIfTrue="1">
      <formula>WEEKDAY($A134)=3</formula>
    </cfRule>
    <cfRule type="expression" dxfId="73588" priority="2167" stopIfTrue="1">
      <formula>WEEKDAY($A134)=4</formula>
    </cfRule>
    <cfRule type="expression" dxfId="73587" priority="2168" stopIfTrue="1">
      <formula>WEEKDAY($A134)=5</formula>
    </cfRule>
    <cfRule type="expression" dxfId="73586" priority="2169" stopIfTrue="1">
      <formula>WEEKDAY($A134)=6</formula>
    </cfRule>
    <cfRule type="expression" dxfId="73585" priority="2170" stopIfTrue="1">
      <formula>WEEKDAY($A134)=7</formula>
    </cfRule>
  </conditionalFormatting>
  <conditionalFormatting sqref="I134:I142">
    <cfRule type="expression" dxfId="73584" priority="2157" stopIfTrue="1">
      <formula>WEEKDAY($A134)=1</formula>
    </cfRule>
    <cfRule type="expression" dxfId="73583" priority="2158" stopIfTrue="1">
      <formula>WEEKDAY($A134)=2</formula>
    </cfRule>
    <cfRule type="expression" dxfId="73582" priority="2159" stopIfTrue="1">
      <formula>WEEKDAY($A134)=3</formula>
    </cfRule>
    <cfRule type="expression" dxfId="73581" priority="2160" stopIfTrue="1">
      <formula>WEEKDAY($A134)=4</formula>
    </cfRule>
    <cfRule type="expression" dxfId="73580" priority="2161" stopIfTrue="1">
      <formula>WEEKDAY($A134)=5</formula>
    </cfRule>
    <cfRule type="expression" dxfId="73579" priority="2162" stopIfTrue="1">
      <formula>WEEKDAY($A134)=6</formula>
    </cfRule>
    <cfRule type="expression" dxfId="73578" priority="2163" stopIfTrue="1">
      <formula>WEEKDAY($A134)=7</formula>
    </cfRule>
  </conditionalFormatting>
  <conditionalFormatting sqref="I134:I142">
    <cfRule type="expression" dxfId="73577" priority="2150" stopIfTrue="1">
      <formula>WEEKDAY($A134)=1</formula>
    </cfRule>
    <cfRule type="expression" dxfId="73576" priority="2151" stopIfTrue="1">
      <formula>WEEKDAY($A134)=2</formula>
    </cfRule>
    <cfRule type="expression" dxfId="73575" priority="2152" stopIfTrue="1">
      <formula>WEEKDAY($A134)=3</formula>
    </cfRule>
    <cfRule type="expression" dxfId="73574" priority="2153" stopIfTrue="1">
      <formula>WEEKDAY($A134)=4</formula>
    </cfRule>
    <cfRule type="expression" dxfId="73573" priority="2154" stopIfTrue="1">
      <formula>WEEKDAY($A134)=5</formula>
    </cfRule>
    <cfRule type="expression" dxfId="73572" priority="2155" stopIfTrue="1">
      <formula>WEEKDAY($A134)=6</formula>
    </cfRule>
    <cfRule type="expression" dxfId="73571" priority="2156" stopIfTrue="1">
      <formula>WEEKDAY($A134)=7</formula>
    </cfRule>
  </conditionalFormatting>
  <conditionalFormatting sqref="I134:I142">
    <cfRule type="expression" dxfId="73570" priority="2143" stopIfTrue="1">
      <formula>WEEKDAY($A134)=1</formula>
    </cfRule>
    <cfRule type="expression" dxfId="73569" priority="2144" stopIfTrue="1">
      <formula>WEEKDAY($A134)=2</formula>
    </cfRule>
    <cfRule type="expression" dxfId="73568" priority="2145" stopIfTrue="1">
      <formula>WEEKDAY($A134)=3</formula>
    </cfRule>
    <cfRule type="expression" dxfId="73567" priority="2146" stopIfTrue="1">
      <formula>WEEKDAY($A134)=4</formula>
    </cfRule>
    <cfRule type="expression" dxfId="73566" priority="2147" stopIfTrue="1">
      <formula>WEEKDAY($A134)=5</formula>
    </cfRule>
    <cfRule type="expression" dxfId="73565" priority="2148" stopIfTrue="1">
      <formula>WEEKDAY($A134)=6</formula>
    </cfRule>
    <cfRule type="expression" dxfId="73564" priority="2149" stopIfTrue="1">
      <formula>WEEKDAY($A134)=7</formula>
    </cfRule>
  </conditionalFormatting>
  <conditionalFormatting sqref="I134:I142">
    <cfRule type="expression" dxfId="73563" priority="2136" stopIfTrue="1">
      <formula>WEEKDAY($A134)=1</formula>
    </cfRule>
    <cfRule type="expression" dxfId="73562" priority="2137" stopIfTrue="1">
      <formula>WEEKDAY($A134)=2</formula>
    </cfRule>
    <cfRule type="expression" dxfId="73561" priority="2138" stopIfTrue="1">
      <formula>WEEKDAY($A134)=3</formula>
    </cfRule>
    <cfRule type="expression" dxfId="73560" priority="2139" stopIfTrue="1">
      <formula>WEEKDAY($A134)=4</formula>
    </cfRule>
    <cfRule type="expression" dxfId="73559" priority="2140" stopIfTrue="1">
      <formula>WEEKDAY($A134)=5</formula>
    </cfRule>
    <cfRule type="expression" dxfId="73558" priority="2141" stopIfTrue="1">
      <formula>WEEKDAY($A134)=6</formula>
    </cfRule>
    <cfRule type="expression" dxfId="73557" priority="2142" stopIfTrue="1">
      <formula>WEEKDAY($A134)=7</formula>
    </cfRule>
  </conditionalFormatting>
  <conditionalFormatting sqref="I134:I142">
    <cfRule type="expression" dxfId="73556" priority="2129" stopIfTrue="1">
      <formula>WEEKDAY($A134)=1</formula>
    </cfRule>
    <cfRule type="expression" dxfId="73555" priority="2130" stopIfTrue="1">
      <formula>WEEKDAY($A134)=2</formula>
    </cfRule>
    <cfRule type="expression" dxfId="73554" priority="2131" stopIfTrue="1">
      <formula>WEEKDAY($A134)=3</formula>
    </cfRule>
    <cfRule type="expression" dxfId="73553" priority="2132" stopIfTrue="1">
      <formula>WEEKDAY($A134)=4</formula>
    </cfRule>
    <cfRule type="expression" dxfId="73552" priority="2133" stopIfTrue="1">
      <formula>WEEKDAY($A134)=5</formula>
    </cfRule>
    <cfRule type="expression" dxfId="73551" priority="2134" stopIfTrue="1">
      <formula>WEEKDAY($A134)=6</formula>
    </cfRule>
    <cfRule type="expression" dxfId="73550" priority="2135" stopIfTrue="1">
      <formula>WEEKDAY($A134)=7</formula>
    </cfRule>
  </conditionalFormatting>
  <conditionalFormatting sqref="I134:I142">
    <cfRule type="expression" dxfId="73549" priority="2122" stopIfTrue="1">
      <formula>WEEKDAY($A134)=1</formula>
    </cfRule>
    <cfRule type="expression" dxfId="73548" priority="2123" stopIfTrue="1">
      <formula>WEEKDAY($A134)=2</formula>
    </cfRule>
    <cfRule type="expression" dxfId="73547" priority="2124" stopIfTrue="1">
      <formula>WEEKDAY($A134)=3</formula>
    </cfRule>
    <cfRule type="expression" dxfId="73546" priority="2125" stopIfTrue="1">
      <formula>WEEKDAY($A134)=4</formula>
    </cfRule>
    <cfRule type="expression" dxfId="73545" priority="2126" stopIfTrue="1">
      <formula>WEEKDAY($A134)=5</formula>
    </cfRule>
    <cfRule type="expression" dxfId="73544" priority="2127" stopIfTrue="1">
      <formula>WEEKDAY($A134)=6</formula>
    </cfRule>
    <cfRule type="expression" dxfId="73543" priority="2128" stopIfTrue="1">
      <formula>WEEKDAY($A134)=7</formula>
    </cfRule>
  </conditionalFormatting>
  <conditionalFormatting sqref="B134:E134 G134:L134">
    <cfRule type="expression" dxfId="73542" priority="2115" stopIfTrue="1">
      <formula>WEEKDAY($A134)=1</formula>
    </cfRule>
    <cfRule type="expression" dxfId="73541" priority="2116" stopIfTrue="1">
      <formula>WEEKDAY($A134)=2</formula>
    </cfRule>
    <cfRule type="expression" dxfId="73540" priority="2117" stopIfTrue="1">
      <formula>WEEKDAY($A134)=3</formula>
    </cfRule>
    <cfRule type="expression" dxfId="73539" priority="2118" stopIfTrue="1">
      <formula>WEEKDAY($A134)=4</formula>
    </cfRule>
    <cfRule type="expression" dxfId="73538" priority="2119" stopIfTrue="1">
      <formula>WEEKDAY($A134)=5</formula>
    </cfRule>
    <cfRule type="expression" dxfId="73537" priority="2120" stopIfTrue="1">
      <formula>WEEKDAY($A134)=6</formula>
    </cfRule>
    <cfRule type="expression" dxfId="73536" priority="2121" stopIfTrue="1">
      <formula>WEEKDAY($A134)=7</formula>
    </cfRule>
  </conditionalFormatting>
  <conditionalFormatting sqref="I134:I142">
    <cfRule type="expression" dxfId="73535" priority="2108" stopIfTrue="1">
      <formula>WEEKDAY($A134)=1</formula>
    </cfRule>
    <cfRule type="expression" dxfId="73534" priority="2109" stopIfTrue="1">
      <formula>WEEKDAY($A134)=2</formula>
    </cfRule>
    <cfRule type="expression" dxfId="73533" priority="2110" stopIfTrue="1">
      <formula>WEEKDAY($A134)=3</formula>
    </cfRule>
    <cfRule type="expression" dxfId="73532" priority="2111" stopIfTrue="1">
      <formula>WEEKDAY($A134)=4</formula>
    </cfRule>
    <cfRule type="expression" dxfId="73531" priority="2112" stopIfTrue="1">
      <formula>WEEKDAY($A134)=5</formula>
    </cfRule>
    <cfRule type="expression" dxfId="73530" priority="2113" stopIfTrue="1">
      <formula>WEEKDAY($A134)=6</formula>
    </cfRule>
    <cfRule type="expression" dxfId="73529" priority="2114" stopIfTrue="1">
      <formula>WEEKDAY($A134)=7</formula>
    </cfRule>
  </conditionalFormatting>
  <conditionalFormatting sqref="I134:I142">
    <cfRule type="expression" dxfId="73528" priority="2101" stopIfTrue="1">
      <formula>WEEKDAY($A134)=1</formula>
    </cfRule>
    <cfRule type="expression" dxfId="73527" priority="2102" stopIfTrue="1">
      <formula>WEEKDAY($A134)=2</formula>
    </cfRule>
    <cfRule type="expression" dxfId="73526" priority="2103" stopIfTrue="1">
      <formula>WEEKDAY($A134)=3</formula>
    </cfRule>
    <cfRule type="expression" dxfId="73525" priority="2104" stopIfTrue="1">
      <formula>WEEKDAY($A134)=4</formula>
    </cfRule>
    <cfRule type="expression" dxfId="73524" priority="2105" stopIfTrue="1">
      <formula>WEEKDAY($A134)=5</formula>
    </cfRule>
    <cfRule type="expression" dxfId="73523" priority="2106" stopIfTrue="1">
      <formula>WEEKDAY($A134)=6</formula>
    </cfRule>
    <cfRule type="expression" dxfId="73522" priority="2107" stopIfTrue="1">
      <formula>WEEKDAY($A134)=7</formula>
    </cfRule>
  </conditionalFormatting>
  <conditionalFormatting sqref="I134:I142">
    <cfRule type="expression" dxfId="73521" priority="2094" stopIfTrue="1">
      <formula>WEEKDAY($A134)=1</formula>
    </cfRule>
    <cfRule type="expression" dxfId="73520" priority="2095" stopIfTrue="1">
      <formula>WEEKDAY($A134)=2</formula>
    </cfRule>
    <cfRule type="expression" dxfId="73519" priority="2096" stopIfTrue="1">
      <formula>WEEKDAY($A134)=3</formula>
    </cfRule>
    <cfRule type="expression" dxfId="73518" priority="2097" stopIfTrue="1">
      <formula>WEEKDAY($A134)=4</formula>
    </cfRule>
    <cfRule type="expression" dxfId="73517" priority="2098" stopIfTrue="1">
      <formula>WEEKDAY($A134)=5</formula>
    </cfRule>
    <cfRule type="expression" dxfId="73516" priority="2099" stopIfTrue="1">
      <formula>WEEKDAY($A134)=6</formula>
    </cfRule>
    <cfRule type="expression" dxfId="73515" priority="2100" stopIfTrue="1">
      <formula>WEEKDAY($A134)=7</formula>
    </cfRule>
  </conditionalFormatting>
  <conditionalFormatting sqref="F134">
    <cfRule type="expression" dxfId="73514" priority="2087" stopIfTrue="1">
      <formula>WEEKDAY($A134)=1</formula>
    </cfRule>
    <cfRule type="expression" dxfId="73513" priority="2088" stopIfTrue="1">
      <formula>WEEKDAY($A134)=2</formula>
    </cfRule>
    <cfRule type="expression" dxfId="73512" priority="2089" stopIfTrue="1">
      <formula>WEEKDAY($A134)=3</formula>
    </cfRule>
    <cfRule type="expression" dxfId="73511" priority="2090" stopIfTrue="1">
      <formula>WEEKDAY($A134)=4</formula>
    </cfRule>
    <cfRule type="expression" dxfId="73510" priority="2091" stopIfTrue="1">
      <formula>WEEKDAY($A134)=5</formula>
    </cfRule>
    <cfRule type="expression" dxfId="73509" priority="2092" stopIfTrue="1">
      <formula>WEEKDAY($A134)=6</formula>
    </cfRule>
    <cfRule type="expression" dxfId="73508" priority="2093" stopIfTrue="1">
      <formula>WEEKDAY($A134)=7</formula>
    </cfRule>
  </conditionalFormatting>
  <conditionalFormatting sqref="I134:I142">
    <cfRule type="expression" dxfId="73507" priority="2080" stopIfTrue="1">
      <formula>WEEKDAY($A134)=1</formula>
    </cfRule>
    <cfRule type="expression" dxfId="73506" priority="2081" stopIfTrue="1">
      <formula>WEEKDAY($A134)=2</formula>
    </cfRule>
    <cfRule type="expression" dxfId="73505" priority="2082" stopIfTrue="1">
      <formula>WEEKDAY($A134)=3</formula>
    </cfRule>
    <cfRule type="expression" dxfId="73504" priority="2083" stopIfTrue="1">
      <formula>WEEKDAY($A134)=4</formula>
    </cfRule>
    <cfRule type="expression" dxfId="73503" priority="2084" stopIfTrue="1">
      <formula>WEEKDAY($A134)=5</formula>
    </cfRule>
    <cfRule type="expression" dxfId="73502" priority="2085" stopIfTrue="1">
      <formula>WEEKDAY($A134)=6</formula>
    </cfRule>
    <cfRule type="expression" dxfId="73501" priority="2086" stopIfTrue="1">
      <formula>WEEKDAY($A134)=7</formula>
    </cfRule>
  </conditionalFormatting>
  <conditionalFormatting sqref="I135:I142">
    <cfRule type="expression" dxfId="73500" priority="2073" stopIfTrue="1">
      <formula>WEEKDAY($A135)=1</formula>
    </cfRule>
    <cfRule type="expression" dxfId="73499" priority="2074" stopIfTrue="1">
      <formula>WEEKDAY($A135)=2</formula>
    </cfRule>
    <cfRule type="expression" dxfId="73498" priority="2075" stopIfTrue="1">
      <formula>WEEKDAY($A135)=3</formula>
    </cfRule>
    <cfRule type="expression" dxfId="73497" priority="2076" stopIfTrue="1">
      <formula>WEEKDAY($A135)=4</formula>
    </cfRule>
    <cfRule type="expression" dxfId="73496" priority="2077" stopIfTrue="1">
      <formula>WEEKDAY($A135)=5</formula>
    </cfRule>
    <cfRule type="expression" dxfId="73495" priority="2078" stopIfTrue="1">
      <formula>WEEKDAY($A135)=6</formula>
    </cfRule>
    <cfRule type="expression" dxfId="73494" priority="2079" stopIfTrue="1">
      <formula>WEEKDAY($A135)=7</formula>
    </cfRule>
  </conditionalFormatting>
  <conditionalFormatting sqref="I135:I142">
    <cfRule type="expression" dxfId="73493" priority="2066" stopIfTrue="1">
      <formula>WEEKDAY($A135)=1</formula>
    </cfRule>
    <cfRule type="expression" dxfId="73492" priority="2067" stopIfTrue="1">
      <formula>WEEKDAY($A135)=2</formula>
    </cfRule>
    <cfRule type="expression" dxfId="73491" priority="2068" stopIfTrue="1">
      <formula>WEEKDAY($A135)=3</formula>
    </cfRule>
    <cfRule type="expression" dxfId="73490" priority="2069" stopIfTrue="1">
      <formula>WEEKDAY($A135)=4</formula>
    </cfRule>
    <cfRule type="expression" dxfId="73489" priority="2070" stopIfTrue="1">
      <formula>WEEKDAY($A135)=5</formula>
    </cfRule>
    <cfRule type="expression" dxfId="73488" priority="2071" stopIfTrue="1">
      <formula>WEEKDAY($A135)=6</formula>
    </cfRule>
    <cfRule type="expression" dxfId="73487" priority="2072" stopIfTrue="1">
      <formula>WEEKDAY($A135)=7</formula>
    </cfRule>
  </conditionalFormatting>
  <conditionalFormatting sqref="I135:I142">
    <cfRule type="expression" dxfId="73486" priority="2059" stopIfTrue="1">
      <formula>WEEKDAY($A135)=1</formula>
    </cfRule>
    <cfRule type="expression" dxfId="73485" priority="2060" stopIfTrue="1">
      <formula>WEEKDAY($A135)=2</formula>
    </cfRule>
    <cfRule type="expression" dxfId="73484" priority="2061" stopIfTrue="1">
      <formula>WEEKDAY($A135)=3</formula>
    </cfRule>
    <cfRule type="expression" dxfId="73483" priority="2062" stopIfTrue="1">
      <formula>WEEKDAY($A135)=4</formula>
    </cfRule>
    <cfRule type="expression" dxfId="73482" priority="2063" stopIfTrue="1">
      <formula>WEEKDAY($A135)=5</formula>
    </cfRule>
    <cfRule type="expression" dxfId="73481" priority="2064" stopIfTrue="1">
      <formula>WEEKDAY($A135)=6</formula>
    </cfRule>
    <cfRule type="expression" dxfId="73480" priority="2065" stopIfTrue="1">
      <formula>WEEKDAY($A135)=7</formula>
    </cfRule>
  </conditionalFormatting>
  <conditionalFormatting sqref="I135:I142">
    <cfRule type="expression" dxfId="73479" priority="2052" stopIfTrue="1">
      <formula>WEEKDAY($A135)=1</formula>
    </cfRule>
    <cfRule type="expression" dxfId="73478" priority="2053" stopIfTrue="1">
      <formula>WEEKDAY($A135)=2</formula>
    </cfRule>
    <cfRule type="expression" dxfId="73477" priority="2054" stopIfTrue="1">
      <formula>WEEKDAY($A135)=3</formula>
    </cfRule>
    <cfRule type="expression" dxfId="73476" priority="2055" stopIfTrue="1">
      <formula>WEEKDAY($A135)=4</formula>
    </cfRule>
    <cfRule type="expression" dxfId="73475" priority="2056" stopIfTrue="1">
      <formula>WEEKDAY($A135)=5</formula>
    </cfRule>
    <cfRule type="expression" dxfId="73474" priority="2057" stopIfTrue="1">
      <formula>WEEKDAY($A135)=6</formula>
    </cfRule>
    <cfRule type="expression" dxfId="73473" priority="2058" stopIfTrue="1">
      <formula>WEEKDAY($A135)=7</formula>
    </cfRule>
  </conditionalFormatting>
  <conditionalFormatting sqref="I135:I142">
    <cfRule type="expression" dxfId="73472" priority="2045" stopIfTrue="1">
      <formula>WEEKDAY($A135)=1</formula>
    </cfRule>
    <cfRule type="expression" dxfId="73471" priority="2046" stopIfTrue="1">
      <formula>WEEKDAY($A135)=2</formula>
    </cfRule>
    <cfRule type="expression" dxfId="73470" priority="2047" stopIfTrue="1">
      <formula>WEEKDAY($A135)=3</formula>
    </cfRule>
    <cfRule type="expression" dxfId="73469" priority="2048" stopIfTrue="1">
      <formula>WEEKDAY($A135)=4</formula>
    </cfRule>
    <cfRule type="expression" dxfId="73468" priority="2049" stopIfTrue="1">
      <formula>WEEKDAY($A135)=5</formula>
    </cfRule>
    <cfRule type="expression" dxfId="73467" priority="2050" stopIfTrue="1">
      <formula>WEEKDAY($A135)=6</formula>
    </cfRule>
    <cfRule type="expression" dxfId="73466" priority="2051" stopIfTrue="1">
      <formula>WEEKDAY($A135)=7</formula>
    </cfRule>
  </conditionalFormatting>
  <conditionalFormatting sqref="I135:I142">
    <cfRule type="expression" dxfId="73465" priority="2038" stopIfTrue="1">
      <formula>WEEKDAY($A135)=1</formula>
    </cfRule>
    <cfRule type="expression" dxfId="73464" priority="2039" stopIfTrue="1">
      <formula>WEEKDAY($A135)=2</formula>
    </cfRule>
    <cfRule type="expression" dxfId="73463" priority="2040" stopIfTrue="1">
      <formula>WEEKDAY($A135)=3</formula>
    </cfRule>
    <cfRule type="expression" dxfId="73462" priority="2041" stopIfTrue="1">
      <formula>WEEKDAY($A135)=4</formula>
    </cfRule>
    <cfRule type="expression" dxfId="73461" priority="2042" stopIfTrue="1">
      <formula>WEEKDAY($A135)=5</formula>
    </cfRule>
    <cfRule type="expression" dxfId="73460" priority="2043" stopIfTrue="1">
      <formula>WEEKDAY($A135)=6</formula>
    </cfRule>
    <cfRule type="expression" dxfId="73459" priority="2044" stopIfTrue="1">
      <formula>WEEKDAY($A135)=7</formula>
    </cfRule>
  </conditionalFormatting>
  <conditionalFormatting sqref="I135:I142">
    <cfRule type="expression" dxfId="73458" priority="2031" stopIfTrue="1">
      <formula>WEEKDAY($A135)=1</formula>
    </cfRule>
    <cfRule type="expression" dxfId="73457" priority="2032" stopIfTrue="1">
      <formula>WEEKDAY($A135)=2</formula>
    </cfRule>
    <cfRule type="expression" dxfId="73456" priority="2033" stopIfTrue="1">
      <formula>WEEKDAY($A135)=3</formula>
    </cfRule>
    <cfRule type="expression" dxfId="73455" priority="2034" stopIfTrue="1">
      <formula>WEEKDAY($A135)=4</formula>
    </cfRule>
    <cfRule type="expression" dxfId="73454" priority="2035" stopIfTrue="1">
      <formula>WEEKDAY($A135)=5</formula>
    </cfRule>
    <cfRule type="expression" dxfId="73453" priority="2036" stopIfTrue="1">
      <formula>WEEKDAY($A135)=6</formula>
    </cfRule>
    <cfRule type="expression" dxfId="73452" priority="2037" stopIfTrue="1">
      <formula>WEEKDAY($A135)=7</formula>
    </cfRule>
  </conditionalFormatting>
  <conditionalFormatting sqref="I135:I142">
    <cfRule type="expression" dxfId="73451" priority="2024" stopIfTrue="1">
      <formula>WEEKDAY($A135)=1</formula>
    </cfRule>
    <cfRule type="expression" dxfId="73450" priority="2025" stopIfTrue="1">
      <formula>WEEKDAY($A135)=2</formula>
    </cfRule>
    <cfRule type="expression" dxfId="73449" priority="2026" stopIfTrue="1">
      <formula>WEEKDAY($A135)=3</formula>
    </cfRule>
    <cfRule type="expression" dxfId="73448" priority="2027" stopIfTrue="1">
      <formula>WEEKDAY($A135)=4</formula>
    </cfRule>
    <cfRule type="expression" dxfId="73447" priority="2028" stopIfTrue="1">
      <formula>WEEKDAY($A135)=5</formula>
    </cfRule>
    <cfRule type="expression" dxfId="73446" priority="2029" stopIfTrue="1">
      <formula>WEEKDAY($A135)=6</formula>
    </cfRule>
    <cfRule type="expression" dxfId="73445" priority="2030" stopIfTrue="1">
      <formula>WEEKDAY($A135)=7</formula>
    </cfRule>
  </conditionalFormatting>
  <conditionalFormatting sqref="I135:I142">
    <cfRule type="expression" dxfId="73444" priority="2017" stopIfTrue="1">
      <formula>WEEKDAY($A135)=1</formula>
    </cfRule>
    <cfRule type="expression" dxfId="73443" priority="2018" stopIfTrue="1">
      <formula>WEEKDAY($A135)=2</formula>
    </cfRule>
    <cfRule type="expression" dxfId="73442" priority="2019" stopIfTrue="1">
      <formula>WEEKDAY($A135)=3</formula>
    </cfRule>
    <cfRule type="expression" dxfId="73441" priority="2020" stopIfTrue="1">
      <formula>WEEKDAY($A135)=4</formula>
    </cfRule>
    <cfRule type="expression" dxfId="73440" priority="2021" stopIfTrue="1">
      <formula>WEEKDAY($A135)=5</formula>
    </cfRule>
    <cfRule type="expression" dxfId="73439" priority="2022" stopIfTrue="1">
      <formula>WEEKDAY($A135)=6</formula>
    </cfRule>
    <cfRule type="expression" dxfId="73438" priority="2023" stopIfTrue="1">
      <formula>WEEKDAY($A135)=7</formula>
    </cfRule>
  </conditionalFormatting>
  <conditionalFormatting sqref="I135:I142">
    <cfRule type="expression" dxfId="73437" priority="2010" stopIfTrue="1">
      <formula>WEEKDAY($A135)=1</formula>
    </cfRule>
    <cfRule type="expression" dxfId="73436" priority="2011" stopIfTrue="1">
      <formula>WEEKDAY($A135)=2</formula>
    </cfRule>
    <cfRule type="expression" dxfId="73435" priority="2012" stopIfTrue="1">
      <formula>WEEKDAY($A135)=3</formula>
    </cfRule>
    <cfRule type="expression" dxfId="73434" priority="2013" stopIfTrue="1">
      <formula>WEEKDAY($A135)=4</formula>
    </cfRule>
    <cfRule type="expression" dxfId="73433" priority="2014" stopIfTrue="1">
      <formula>WEEKDAY($A135)=5</formula>
    </cfRule>
    <cfRule type="expression" dxfId="73432" priority="2015" stopIfTrue="1">
      <formula>WEEKDAY($A135)=6</formula>
    </cfRule>
    <cfRule type="expression" dxfId="73431" priority="2016" stopIfTrue="1">
      <formula>WEEKDAY($A135)=7</formula>
    </cfRule>
  </conditionalFormatting>
  <conditionalFormatting sqref="I135:I142">
    <cfRule type="expression" dxfId="73430" priority="2003" stopIfTrue="1">
      <formula>WEEKDAY($A135)=1</formula>
    </cfRule>
    <cfRule type="expression" dxfId="73429" priority="2004" stopIfTrue="1">
      <formula>WEEKDAY($A135)=2</formula>
    </cfRule>
    <cfRule type="expression" dxfId="73428" priority="2005" stopIfTrue="1">
      <formula>WEEKDAY($A135)=3</formula>
    </cfRule>
    <cfRule type="expression" dxfId="73427" priority="2006" stopIfTrue="1">
      <formula>WEEKDAY($A135)=4</formula>
    </cfRule>
    <cfRule type="expression" dxfId="73426" priority="2007" stopIfTrue="1">
      <formula>WEEKDAY($A135)=5</formula>
    </cfRule>
    <cfRule type="expression" dxfId="73425" priority="2008" stopIfTrue="1">
      <formula>WEEKDAY($A135)=6</formula>
    </cfRule>
    <cfRule type="expression" dxfId="73424" priority="2009" stopIfTrue="1">
      <formula>WEEKDAY($A135)=7</formula>
    </cfRule>
  </conditionalFormatting>
  <conditionalFormatting sqref="I135:I142">
    <cfRule type="expression" dxfId="73423" priority="1996" stopIfTrue="1">
      <formula>WEEKDAY($A135)=1</formula>
    </cfRule>
    <cfRule type="expression" dxfId="73422" priority="1997" stopIfTrue="1">
      <formula>WEEKDAY($A135)=2</formula>
    </cfRule>
    <cfRule type="expression" dxfId="73421" priority="1998" stopIfTrue="1">
      <formula>WEEKDAY($A135)=3</formula>
    </cfRule>
    <cfRule type="expression" dxfId="73420" priority="1999" stopIfTrue="1">
      <formula>WEEKDAY($A135)=4</formula>
    </cfRule>
    <cfRule type="expression" dxfId="73419" priority="2000" stopIfTrue="1">
      <formula>WEEKDAY($A135)=5</formula>
    </cfRule>
    <cfRule type="expression" dxfId="73418" priority="2001" stopIfTrue="1">
      <formula>WEEKDAY($A135)=6</formula>
    </cfRule>
    <cfRule type="expression" dxfId="73417" priority="2002" stopIfTrue="1">
      <formula>WEEKDAY($A135)=7</formula>
    </cfRule>
  </conditionalFormatting>
  <conditionalFormatting sqref="I135:I142">
    <cfRule type="expression" dxfId="73416" priority="1989" stopIfTrue="1">
      <formula>WEEKDAY($A135)=1</formula>
    </cfRule>
    <cfRule type="expression" dxfId="73415" priority="1990" stopIfTrue="1">
      <formula>WEEKDAY($A135)=2</formula>
    </cfRule>
    <cfRule type="expression" dxfId="73414" priority="1991" stopIfTrue="1">
      <formula>WEEKDAY($A135)=3</formula>
    </cfRule>
    <cfRule type="expression" dxfId="73413" priority="1992" stopIfTrue="1">
      <formula>WEEKDAY($A135)=4</formula>
    </cfRule>
    <cfRule type="expression" dxfId="73412" priority="1993" stopIfTrue="1">
      <formula>WEEKDAY($A135)=5</formula>
    </cfRule>
    <cfRule type="expression" dxfId="73411" priority="1994" stopIfTrue="1">
      <formula>WEEKDAY($A135)=6</formula>
    </cfRule>
    <cfRule type="expression" dxfId="73410" priority="1995" stopIfTrue="1">
      <formula>WEEKDAY($A135)=7</formula>
    </cfRule>
  </conditionalFormatting>
  <conditionalFormatting sqref="I135:I142">
    <cfRule type="expression" dxfId="73409" priority="1982" stopIfTrue="1">
      <formula>WEEKDAY($A135)=1</formula>
    </cfRule>
    <cfRule type="expression" dxfId="73408" priority="1983" stopIfTrue="1">
      <formula>WEEKDAY($A135)=2</formula>
    </cfRule>
    <cfRule type="expression" dxfId="73407" priority="1984" stopIfTrue="1">
      <formula>WEEKDAY($A135)=3</formula>
    </cfRule>
    <cfRule type="expression" dxfId="73406" priority="1985" stopIfTrue="1">
      <formula>WEEKDAY($A135)=4</formula>
    </cfRule>
    <cfRule type="expression" dxfId="73405" priority="1986" stopIfTrue="1">
      <formula>WEEKDAY($A135)=5</formula>
    </cfRule>
    <cfRule type="expression" dxfId="73404" priority="1987" stopIfTrue="1">
      <formula>WEEKDAY($A135)=6</formula>
    </cfRule>
    <cfRule type="expression" dxfId="73403" priority="1988" stopIfTrue="1">
      <formula>WEEKDAY($A135)=7</formula>
    </cfRule>
  </conditionalFormatting>
  <conditionalFormatting sqref="I135:I142">
    <cfRule type="expression" dxfId="73402" priority="1975" stopIfTrue="1">
      <formula>WEEKDAY($A135)=1</formula>
    </cfRule>
    <cfRule type="expression" dxfId="73401" priority="1976" stopIfTrue="1">
      <formula>WEEKDAY($A135)=2</formula>
    </cfRule>
    <cfRule type="expression" dxfId="73400" priority="1977" stopIfTrue="1">
      <formula>WEEKDAY($A135)=3</formula>
    </cfRule>
    <cfRule type="expression" dxfId="73399" priority="1978" stopIfTrue="1">
      <formula>WEEKDAY($A135)=4</formula>
    </cfRule>
    <cfRule type="expression" dxfId="73398" priority="1979" stopIfTrue="1">
      <formula>WEEKDAY($A135)=5</formula>
    </cfRule>
    <cfRule type="expression" dxfId="73397" priority="1980" stopIfTrue="1">
      <formula>WEEKDAY($A135)=6</formula>
    </cfRule>
    <cfRule type="expression" dxfId="73396" priority="1981" stopIfTrue="1">
      <formula>WEEKDAY($A135)=7</formula>
    </cfRule>
  </conditionalFormatting>
  <conditionalFormatting sqref="I135:I142">
    <cfRule type="expression" dxfId="73395" priority="1968" stopIfTrue="1">
      <formula>WEEKDAY($A135)=1</formula>
    </cfRule>
    <cfRule type="expression" dxfId="73394" priority="1969" stopIfTrue="1">
      <formula>WEEKDAY($A135)=2</formula>
    </cfRule>
    <cfRule type="expression" dxfId="73393" priority="1970" stopIfTrue="1">
      <formula>WEEKDAY($A135)=3</formula>
    </cfRule>
    <cfRule type="expression" dxfId="73392" priority="1971" stopIfTrue="1">
      <formula>WEEKDAY($A135)=4</formula>
    </cfRule>
    <cfRule type="expression" dxfId="73391" priority="1972" stopIfTrue="1">
      <formula>WEEKDAY($A135)=5</formula>
    </cfRule>
    <cfRule type="expression" dxfId="73390" priority="1973" stopIfTrue="1">
      <formula>WEEKDAY($A135)=6</formula>
    </cfRule>
    <cfRule type="expression" dxfId="73389" priority="1974" stopIfTrue="1">
      <formula>WEEKDAY($A135)=7</formula>
    </cfRule>
  </conditionalFormatting>
  <conditionalFormatting sqref="I135:I142">
    <cfRule type="expression" dxfId="73388" priority="1961" stopIfTrue="1">
      <formula>WEEKDAY($A135)=1</formula>
    </cfRule>
    <cfRule type="expression" dxfId="73387" priority="1962" stopIfTrue="1">
      <formula>WEEKDAY($A135)=2</formula>
    </cfRule>
    <cfRule type="expression" dxfId="73386" priority="1963" stopIfTrue="1">
      <formula>WEEKDAY($A135)=3</formula>
    </cfRule>
    <cfRule type="expression" dxfId="73385" priority="1964" stopIfTrue="1">
      <formula>WEEKDAY($A135)=4</formula>
    </cfRule>
    <cfRule type="expression" dxfId="73384" priority="1965" stopIfTrue="1">
      <formula>WEEKDAY($A135)=5</formula>
    </cfRule>
    <cfRule type="expression" dxfId="73383" priority="1966" stopIfTrue="1">
      <formula>WEEKDAY($A135)=6</formula>
    </cfRule>
    <cfRule type="expression" dxfId="73382" priority="1967" stopIfTrue="1">
      <formula>WEEKDAY($A135)=7</formula>
    </cfRule>
  </conditionalFormatting>
  <conditionalFormatting sqref="I135:I142">
    <cfRule type="expression" dxfId="73381" priority="1954" stopIfTrue="1">
      <formula>WEEKDAY($A135)=1</formula>
    </cfRule>
    <cfRule type="expression" dxfId="73380" priority="1955" stopIfTrue="1">
      <formula>WEEKDAY($A135)=2</formula>
    </cfRule>
    <cfRule type="expression" dxfId="73379" priority="1956" stopIfTrue="1">
      <formula>WEEKDAY($A135)=3</formula>
    </cfRule>
    <cfRule type="expression" dxfId="73378" priority="1957" stopIfTrue="1">
      <formula>WEEKDAY($A135)=4</formula>
    </cfRule>
    <cfRule type="expression" dxfId="73377" priority="1958" stopIfTrue="1">
      <formula>WEEKDAY($A135)=5</formula>
    </cfRule>
    <cfRule type="expression" dxfId="73376" priority="1959" stopIfTrue="1">
      <formula>WEEKDAY($A135)=6</formula>
    </cfRule>
    <cfRule type="expression" dxfId="73375" priority="1960" stopIfTrue="1">
      <formula>WEEKDAY($A135)=7</formula>
    </cfRule>
  </conditionalFormatting>
  <conditionalFormatting sqref="I135:I142">
    <cfRule type="expression" dxfId="73374" priority="1947" stopIfTrue="1">
      <formula>WEEKDAY($A135)=1</formula>
    </cfRule>
    <cfRule type="expression" dxfId="73373" priority="1948" stopIfTrue="1">
      <formula>WEEKDAY($A135)=2</formula>
    </cfRule>
    <cfRule type="expression" dxfId="73372" priority="1949" stopIfTrue="1">
      <formula>WEEKDAY($A135)=3</formula>
    </cfRule>
    <cfRule type="expression" dxfId="73371" priority="1950" stopIfTrue="1">
      <formula>WEEKDAY($A135)=4</formula>
    </cfRule>
    <cfRule type="expression" dxfId="73370" priority="1951" stopIfTrue="1">
      <formula>WEEKDAY($A135)=5</formula>
    </cfRule>
    <cfRule type="expression" dxfId="73369" priority="1952" stopIfTrue="1">
      <formula>WEEKDAY($A135)=6</formula>
    </cfRule>
    <cfRule type="expression" dxfId="73368" priority="1953" stopIfTrue="1">
      <formula>WEEKDAY($A135)=7</formula>
    </cfRule>
  </conditionalFormatting>
  <conditionalFormatting sqref="I135:I142">
    <cfRule type="expression" dxfId="73367" priority="1940" stopIfTrue="1">
      <formula>WEEKDAY($A135)=1</formula>
    </cfRule>
    <cfRule type="expression" dxfId="73366" priority="1941" stopIfTrue="1">
      <formula>WEEKDAY($A135)=2</formula>
    </cfRule>
    <cfRule type="expression" dxfId="73365" priority="1942" stopIfTrue="1">
      <formula>WEEKDAY($A135)=3</formula>
    </cfRule>
    <cfRule type="expression" dxfId="73364" priority="1943" stopIfTrue="1">
      <formula>WEEKDAY($A135)=4</formula>
    </cfRule>
    <cfRule type="expression" dxfId="73363" priority="1944" stopIfTrue="1">
      <formula>WEEKDAY($A135)=5</formula>
    </cfRule>
    <cfRule type="expression" dxfId="73362" priority="1945" stopIfTrue="1">
      <formula>WEEKDAY($A135)=6</formula>
    </cfRule>
    <cfRule type="expression" dxfId="73361" priority="1946" stopIfTrue="1">
      <formula>WEEKDAY($A135)=7</formula>
    </cfRule>
  </conditionalFormatting>
  <conditionalFormatting sqref="I135:I142">
    <cfRule type="expression" dxfId="73360" priority="1933" stopIfTrue="1">
      <formula>WEEKDAY($A135)=1</formula>
    </cfRule>
    <cfRule type="expression" dxfId="73359" priority="1934" stopIfTrue="1">
      <formula>WEEKDAY($A135)=2</formula>
    </cfRule>
    <cfRule type="expression" dxfId="73358" priority="1935" stopIfTrue="1">
      <formula>WEEKDAY($A135)=3</formula>
    </cfRule>
    <cfRule type="expression" dxfId="73357" priority="1936" stopIfTrue="1">
      <formula>WEEKDAY($A135)=4</formula>
    </cfRule>
    <cfRule type="expression" dxfId="73356" priority="1937" stopIfTrue="1">
      <formula>WEEKDAY($A135)=5</formula>
    </cfRule>
    <cfRule type="expression" dxfId="73355" priority="1938" stopIfTrue="1">
      <formula>WEEKDAY($A135)=6</formula>
    </cfRule>
    <cfRule type="expression" dxfId="73354" priority="1939" stopIfTrue="1">
      <formula>WEEKDAY($A135)=7</formula>
    </cfRule>
  </conditionalFormatting>
  <conditionalFormatting sqref="I135:I142">
    <cfRule type="expression" dxfId="73353" priority="1926" stopIfTrue="1">
      <formula>WEEKDAY($A135)=1</formula>
    </cfRule>
    <cfRule type="expression" dxfId="73352" priority="1927" stopIfTrue="1">
      <formula>WEEKDAY($A135)=2</formula>
    </cfRule>
    <cfRule type="expression" dxfId="73351" priority="1928" stopIfTrue="1">
      <formula>WEEKDAY($A135)=3</formula>
    </cfRule>
    <cfRule type="expression" dxfId="73350" priority="1929" stopIfTrue="1">
      <formula>WEEKDAY($A135)=4</formula>
    </cfRule>
    <cfRule type="expression" dxfId="73349" priority="1930" stopIfTrue="1">
      <formula>WEEKDAY($A135)=5</formula>
    </cfRule>
    <cfRule type="expression" dxfId="73348" priority="1931" stopIfTrue="1">
      <formula>WEEKDAY($A135)=6</formula>
    </cfRule>
    <cfRule type="expression" dxfId="73347" priority="1932" stopIfTrue="1">
      <formula>WEEKDAY($A135)=7</formula>
    </cfRule>
  </conditionalFormatting>
  <conditionalFormatting sqref="B135:I135 K135:L135">
    <cfRule type="expression" dxfId="73346" priority="1919" stopIfTrue="1">
      <formula>WEEKDAY($A135)=1</formula>
    </cfRule>
    <cfRule type="expression" dxfId="73345" priority="1920" stopIfTrue="1">
      <formula>WEEKDAY($A135)=2</formula>
    </cfRule>
    <cfRule type="expression" dxfId="73344" priority="1921" stopIfTrue="1">
      <formula>WEEKDAY($A135)=3</formula>
    </cfRule>
    <cfRule type="expression" dxfId="73343" priority="1922" stopIfTrue="1">
      <formula>WEEKDAY($A135)=4</formula>
    </cfRule>
    <cfRule type="expression" dxfId="73342" priority="1923" stopIfTrue="1">
      <formula>WEEKDAY($A135)=5</formula>
    </cfRule>
    <cfRule type="expression" dxfId="73341" priority="1924" stopIfTrue="1">
      <formula>WEEKDAY($A135)=6</formula>
    </cfRule>
    <cfRule type="expression" dxfId="73340" priority="1925" stopIfTrue="1">
      <formula>WEEKDAY($A135)=7</formula>
    </cfRule>
  </conditionalFormatting>
  <conditionalFormatting sqref="B135:I135 K135:L135">
    <cfRule type="expression" dxfId="73339" priority="1912" stopIfTrue="1">
      <formula>WEEKDAY($A135)=1</formula>
    </cfRule>
    <cfRule type="expression" dxfId="73338" priority="1913" stopIfTrue="1">
      <formula>WEEKDAY($A135)=2</formula>
    </cfRule>
    <cfRule type="expression" dxfId="73337" priority="1914" stopIfTrue="1">
      <formula>WEEKDAY($A135)=3</formula>
    </cfRule>
    <cfRule type="expression" dxfId="73336" priority="1915" stopIfTrue="1">
      <formula>WEEKDAY($A135)=4</formula>
    </cfRule>
    <cfRule type="expression" dxfId="73335" priority="1916" stopIfTrue="1">
      <formula>WEEKDAY($A135)=5</formula>
    </cfRule>
    <cfRule type="expression" dxfId="73334" priority="1917" stopIfTrue="1">
      <formula>WEEKDAY($A135)=6</formula>
    </cfRule>
    <cfRule type="expression" dxfId="73333" priority="1918" stopIfTrue="1">
      <formula>WEEKDAY($A135)=7</formula>
    </cfRule>
  </conditionalFormatting>
  <conditionalFormatting sqref="I135:I142">
    <cfRule type="expression" dxfId="73332" priority="1905" stopIfTrue="1">
      <formula>WEEKDAY($A135)=1</formula>
    </cfRule>
    <cfRule type="expression" dxfId="73331" priority="1906" stopIfTrue="1">
      <formula>WEEKDAY($A135)=2</formula>
    </cfRule>
    <cfRule type="expression" dxfId="73330" priority="1907" stopIfTrue="1">
      <formula>WEEKDAY($A135)=3</formula>
    </cfRule>
    <cfRule type="expression" dxfId="73329" priority="1908" stopIfTrue="1">
      <formula>WEEKDAY($A135)=4</formula>
    </cfRule>
    <cfRule type="expression" dxfId="73328" priority="1909" stopIfTrue="1">
      <formula>WEEKDAY($A135)=5</formula>
    </cfRule>
    <cfRule type="expression" dxfId="73327" priority="1910" stopIfTrue="1">
      <formula>WEEKDAY($A135)=6</formula>
    </cfRule>
    <cfRule type="expression" dxfId="73326" priority="1911" stopIfTrue="1">
      <formula>WEEKDAY($A135)=7</formula>
    </cfRule>
  </conditionalFormatting>
  <conditionalFormatting sqref="I135:I142">
    <cfRule type="expression" dxfId="73325" priority="1898" stopIfTrue="1">
      <formula>WEEKDAY($A135)=1</formula>
    </cfRule>
    <cfRule type="expression" dxfId="73324" priority="1899" stopIfTrue="1">
      <formula>WEEKDAY($A135)=2</formula>
    </cfRule>
    <cfRule type="expression" dxfId="73323" priority="1900" stopIfTrue="1">
      <formula>WEEKDAY($A135)=3</formula>
    </cfRule>
    <cfRule type="expression" dxfId="73322" priority="1901" stopIfTrue="1">
      <formula>WEEKDAY($A135)=4</formula>
    </cfRule>
    <cfRule type="expression" dxfId="73321" priority="1902" stopIfTrue="1">
      <formula>WEEKDAY($A135)=5</formula>
    </cfRule>
    <cfRule type="expression" dxfId="73320" priority="1903" stopIfTrue="1">
      <formula>WEEKDAY($A135)=6</formula>
    </cfRule>
    <cfRule type="expression" dxfId="73319" priority="1904" stopIfTrue="1">
      <formula>WEEKDAY($A135)=7</formula>
    </cfRule>
  </conditionalFormatting>
  <conditionalFormatting sqref="B136:I136 K136:L136">
    <cfRule type="expression" dxfId="73318" priority="1891" stopIfTrue="1">
      <formula>WEEKDAY($A136)=1</formula>
    </cfRule>
    <cfRule type="expression" dxfId="73317" priority="1892" stopIfTrue="1">
      <formula>WEEKDAY($A136)=2</formula>
    </cfRule>
    <cfRule type="expression" dxfId="73316" priority="1893" stopIfTrue="1">
      <formula>WEEKDAY($A136)=3</formula>
    </cfRule>
    <cfRule type="expression" dxfId="73315" priority="1894" stopIfTrue="1">
      <formula>WEEKDAY($A136)=4</formula>
    </cfRule>
    <cfRule type="expression" dxfId="73314" priority="1895" stopIfTrue="1">
      <formula>WEEKDAY($A136)=5</formula>
    </cfRule>
    <cfRule type="expression" dxfId="73313" priority="1896" stopIfTrue="1">
      <formula>WEEKDAY($A136)=6</formula>
    </cfRule>
    <cfRule type="expression" dxfId="73312" priority="1897" stopIfTrue="1">
      <formula>WEEKDAY($A136)=7</formula>
    </cfRule>
  </conditionalFormatting>
  <conditionalFormatting sqref="B136:I136 K136:L136">
    <cfRule type="expression" dxfId="73311" priority="1884" stopIfTrue="1">
      <formula>WEEKDAY($A136)=1</formula>
    </cfRule>
    <cfRule type="expression" dxfId="73310" priority="1885" stopIfTrue="1">
      <formula>WEEKDAY($A136)=2</formula>
    </cfRule>
    <cfRule type="expression" dxfId="73309" priority="1886" stopIfTrue="1">
      <formula>WEEKDAY($A136)=3</formula>
    </cfRule>
    <cfRule type="expression" dxfId="73308" priority="1887" stopIfTrue="1">
      <formula>WEEKDAY($A136)=4</formula>
    </cfRule>
    <cfRule type="expression" dxfId="73307" priority="1888" stopIfTrue="1">
      <formula>WEEKDAY($A136)=5</formula>
    </cfRule>
    <cfRule type="expression" dxfId="73306" priority="1889" stopIfTrue="1">
      <formula>WEEKDAY($A136)=6</formula>
    </cfRule>
    <cfRule type="expression" dxfId="73305" priority="1890" stopIfTrue="1">
      <formula>WEEKDAY($A136)=7</formula>
    </cfRule>
  </conditionalFormatting>
  <conditionalFormatting sqref="I136:I142">
    <cfRule type="expression" dxfId="73304" priority="1877" stopIfTrue="1">
      <formula>WEEKDAY($A136)=1</formula>
    </cfRule>
    <cfRule type="expression" dxfId="73303" priority="1878" stopIfTrue="1">
      <formula>WEEKDAY($A136)=2</formula>
    </cfRule>
    <cfRule type="expression" dxfId="73302" priority="1879" stopIfTrue="1">
      <formula>WEEKDAY($A136)=3</formula>
    </cfRule>
    <cfRule type="expression" dxfId="73301" priority="1880" stopIfTrue="1">
      <formula>WEEKDAY($A136)=4</formula>
    </cfRule>
    <cfRule type="expression" dxfId="73300" priority="1881" stopIfTrue="1">
      <formula>WEEKDAY($A136)=5</formula>
    </cfRule>
    <cfRule type="expression" dxfId="73299" priority="1882" stopIfTrue="1">
      <formula>WEEKDAY($A136)=6</formula>
    </cfRule>
    <cfRule type="expression" dxfId="73298" priority="1883" stopIfTrue="1">
      <formula>WEEKDAY($A136)=7</formula>
    </cfRule>
  </conditionalFormatting>
  <conditionalFormatting sqref="I136:I142">
    <cfRule type="expression" dxfId="73297" priority="1870" stopIfTrue="1">
      <formula>WEEKDAY($A136)=1</formula>
    </cfRule>
    <cfRule type="expression" dxfId="73296" priority="1871" stopIfTrue="1">
      <formula>WEEKDAY($A136)=2</formula>
    </cfRule>
    <cfRule type="expression" dxfId="73295" priority="1872" stopIfTrue="1">
      <formula>WEEKDAY($A136)=3</formula>
    </cfRule>
    <cfRule type="expression" dxfId="73294" priority="1873" stopIfTrue="1">
      <formula>WEEKDAY($A136)=4</formula>
    </cfRule>
    <cfRule type="expression" dxfId="73293" priority="1874" stopIfTrue="1">
      <formula>WEEKDAY($A136)=5</formula>
    </cfRule>
    <cfRule type="expression" dxfId="73292" priority="1875" stopIfTrue="1">
      <formula>WEEKDAY($A136)=6</formula>
    </cfRule>
    <cfRule type="expression" dxfId="73291" priority="1876" stopIfTrue="1">
      <formula>WEEKDAY($A136)=7</formula>
    </cfRule>
  </conditionalFormatting>
  <conditionalFormatting sqref="I136:I142">
    <cfRule type="expression" dxfId="73290" priority="1863" stopIfTrue="1">
      <formula>WEEKDAY($A136)=1</formula>
    </cfRule>
    <cfRule type="expression" dxfId="73289" priority="1864" stopIfTrue="1">
      <formula>WEEKDAY($A136)=2</formula>
    </cfRule>
    <cfRule type="expression" dxfId="73288" priority="1865" stopIfTrue="1">
      <formula>WEEKDAY($A136)=3</formula>
    </cfRule>
    <cfRule type="expression" dxfId="73287" priority="1866" stopIfTrue="1">
      <formula>WEEKDAY($A136)=4</formula>
    </cfRule>
    <cfRule type="expression" dxfId="73286" priority="1867" stopIfTrue="1">
      <formula>WEEKDAY($A136)=5</formula>
    </cfRule>
    <cfRule type="expression" dxfId="73285" priority="1868" stopIfTrue="1">
      <formula>WEEKDAY($A136)=6</formula>
    </cfRule>
    <cfRule type="expression" dxfId="73284" priority="1869" stopIfTrue="1">
      <formula>WEEKDAY($A136)=7</formula>
    </cfRule>
  </conditionalFormatting>
  <conditionalFormatting sqref="I135:I142">
    <cfRule type="expression" dxfId="73283" priority="1856" stopIfTrue="1">
      <formula>WEEKDAY($A135)=1</formula>
    </cfRule>
    <cfRule type="expression" dxfId="73282" priority="1857" stopIfTrue="1">
      <formula>WEEKDAY($A135)=2</formula>
    </cfRule>
    <cfRule type="expression" dxfId="73281" priority="1858" stopIfTrue="1">
      <formula>WEEKDAY($A135)=3</formula>
    </cfRule>
    <cfRule type="expression" dxfId="73280" priority="1859" stopIfTrue="1">
      <formula>WEEKDAY($A135)=4</formula>
    </cfRule>
    <cfRule type="expression" dxfId="73279" priority="1860" stopIfTrue="1">
      <formula>WEEKDAY($A135)=5</formula>
    </cfRule>
    <cfRule type="expression" dxfId="73278" priority="1861" stopIfTrue="1">
      <formula>WEEKDAY($A135)=6</formula>
    </cfRule>
    <cfRule type="expression" dxfId="73277" priority="1862" stopIfTrue="1">
      <formula>WEEKDAY($A135)=7</formula>
    </cfRule>
  </conditionalFormatting>
  <conditionalFormatting sqref="I135:I142">
    <cfRule type="expression" dxfId="73276" priority="1849" stopIfTrue="1">
      <formula>WEEKDAY($A135)=1</formula>
    </cfRule>
    <cfRule type="expression" dxfId="73275" priority="1850" stopIfTrue="1">
      <formula>WEEKDAY($A135)=2</formula>
    </cfRule>
    <cfRule type="expression" dxfId="73274" priority="1851" stopIfTrue="1">
      <formula>WEEKDAY($A135)=3</formula>
    </cfRule>
    <cfRule type="expression" dxfId="73273" priority="1852" stopIfTrue="1">
      <formula>WEEKDAY($A135)=4</formula>
    </cfRule>
    <cfRule type="expression" dxfId="73272" priority="1853" stopIfTrue="1">
      <formula>WEEKDAY($A135)=5</formula>
    </cfRule>
    <cfRule type="expression" dxfId="73271" priority="1854" stopIfTrue="1">
      <formula>WEEKDAY($A135)=6</formula>
    </cfRule>
    <cfRule type="expression" dxfId="73270" priority="1855" stopIfTrue="1">
      <formula>WEEKDAY($A135)=7</formula>
    </cfRule>
  </conditionalFormatting>
  <conditionalFormatting sqref="I135:I142">
    <cfRule type="expression" dxfId="73269" priority="1842" stopIfTrue="1">
      <formula>WEEKDAY($A135)=1</formula>
    </cfRule>
    <cfRule type="expression" dxfId="73268" priority="1843" stopIfTrue="1">
      <formula>WEEKDAY($A135)=2</formula>
    </cfRule>
    <cfRule type="expression" dxfId="73267" priority="1844" stopIfTrue="1">
      <formula>WEEKDAY($A135)=3</formula>
    </cfRule>
    <cfRule type="expression" dxfId="73266" priority="1845" stopIfTrue="1">
      <formula>WEEKDAY($A135)=4</formula>
    </cfRule>
    <cfRule type="expression" dxfId="73265" priority="1846" stopIfTrue="1">
      <formula>WEEKDAY($A135)=5</formula>
    </cfRule>
    <cfRule type="expression" dxfId="73264" priority="1847" stopIfTrue="1">
      <formula>WEEKDAY($A135)=6</formula>
    </cfRule>
    <cfRule type="expression" dxfId="73263" priority="1848" stopIfTrue="1">
      <formula>WEEKDAY($A135)=7</formula>
    </cfRule>
  </conditionalFormatting>
  <conditionalFormatting sqref="J135">
    <cfRule type="expression" dxfId="73262" priority="1835" stopIfTrue="1">
      <formula>WEEKDAY($A135)=1</formula>
    </cfRule>
    <cfRule type="expression" dxfId="73261" priority="1836" stopIfTrue="1">
      <formula>WEEKDAY($A135)=2</formula>
    </cfRule>
    <cfRule type="expression" dxfId="73260" priority="1837" stopIfTrue="1">
      <formula>WEEKDAY($A135)=3</formula>
    </cfRule>
    <cfRule type="expression" dxfId="73259" priority="1838" stopIfTrue="1">
      <formula>WEEKDAY($A135)=4</formula>
    </cfRule>
    <cfRule type="expression" dxfId="73258" priority="1839" stopIfTrue="1">
      <formula>WEEKDAY($A135)=5</formula>
    </cfRule>
    <cfRule type="expression" dxfId="73257" priority="1840" stopIfTrue="1">
      <formula>WEEKDAY($A135)=6</formula>
    </cfRule>
    <cfRule type="expression" dxfId="73256" priority="1841" stopIfTrue="1">
      <formula>WEEKDAY($A135)=7</formula>
    </cfRule>
  </conditionalFormatting>
  <conditionalFormatting sqref="J136">
    <cfRule type="expression" dxfId="73255" priority="1828" stopIfTrue="1">
      <formula>WEEKDAY($A136)=1</formula>
    </cfRule>
    <cfRule type="expression" dxfId="73254" priority="1829" stopIfTrue="1">
      <formula>WEEKDAY($A136)=2</formula>
    </cfRule>
    <cfRule type="expression" dxfId="73253" priority="1830" stopIfTrue="1">
      <formula>WEEKDAY($A136)=3</formula>
    </cfRule>
    <cfRule type="expression" dxfId="73252" priority="1831" stopIfTrue="1">
      <formula>WEEKDAY($A136)=4</formula>
    </cfRule>
    <cfRule type="expression" dxfId="73251" priority="1832" stopIfTrue="1">
      <formula>WEEKDAY($A136)=5</formula>
    </cfRule>
    <cfRule type="expression" dxfId="73250" priority="1833" stopIfTrue="1">
      <formula>WEEKDAY($A136)=6</formula>
    </cfRule>
    <cfRule type="expression" dxfId="73249" priority="1834" stopIfTrue="1">
      <formula>WEEKDAY($A136)=7</formula>
    </cfRule>
  </conditionalFormatting>
  <conditionalFormatting sqref="I137:I142">
    <cfRule type="expression" dxfId="73248" priority="1821" stopIfTrue="1">
      <formula>WEEKDAY($A137)=1</formula>
    </cfRule>
    <cfRule type="expression" dxfId="73247" priority="1822" stopIfTrue="1">
      <formula>WEEKDAY($A137)=2</formula>
    </cfRule>
    <cfRule type="expression" dxfId="73246" priority="1823" stopIfTrue="1">
      <formula>WEEKDAY($A137)=3</formula>
    </cfRule>
    <cfRule type="expression" dxfId="73245" priority="1824" stopIfTrue="1">
      <formula>WEEKDAY($A137)=4</formula>
    </cfRule>
    <cfRule type="expression" dxfId="73244" priority="1825" stopIfTrue="1">
      <formula>WEEKDAY($A137)=5</formula>
    </cfRule>
    <cfRule type="expression" dxfId="73243" priority="1826" stopIfTrue="1">
      <formula>WEEKDAY($A137)=6</formula>
    </cfRule>
    <cfRule type="expression" dxfId="73242" priority="1827" stopIfTrue="1">
      <formula>WEEKDAY($A137)=7</formula>
    </cfRule>
  </conditionalFormatting>
  <conditionalFormatting sqref="I137:I142">
    <cfRule type="expression" dxfId="73241" priority="1814" stopIfTrue="1">
      <formula>WEEKDAY($A137)=1</formula>
    </cfRule>
    <cfRule type="expression" dxfId="73240" priority="1815" stopIfTrue="1">
      <formula>WEEKDAY($A137)=2</formula>
    </cfRule>
    <cfRule type="expression" dxfId="73239" priority="1816" stopIfTrue="1">
      <formula>WEEKDAY($A137)=3</formula>
    </cfRule>
    <cfRule type="expression" dxfId="73238" priority="1817" stopIfTrue="1">
      <formula>WEEKDAY($A137)=4</formula>
    </cfRule>
    <cfRule type="expression" dxfId="73237" priority="1818" stopIfTrue="1">
      <formula>WEEKDAY($A137)=5</formula>
    </cfRule>
    <cfRule type="expression" dxfId="73236" priority="1819" stopIfTrue="1">
      <formula>WEEKDAY($A137)=6</formula>
    </cfRule>
    <cfRule type="expression" dxfId="73235" priority="1820" stopIfTrue="1">
      <formula>WEEKDAY($A137)=7</formula>
    </cfRule>
  </conditionalFormatting>
  <conditionalFormatting sqref="I137:I142">
    <cfRule type="expression" dxfId="73234" priority="1807" stopIfTrue="1">
      <formula>WEEKDAY($A137)=1</formula>
    </cfRule>
    <cfRule type="expression" dxfId="73233" priority="1808" stopIfTrue="1">
      <formula>WEEKDAY($A137)=2</formula>
    </cfRule>
    <cfRule type="expression" dxfId="73232" priority="1809" stopIfTrue="1">
      <formula>WEEKDAY($A137)=3</formula>
    </cfRule>
    <cfRule type="expression" dxfId="73231" priority="1810" stopIfTrue="1">
      <formula>WEEKDAY($A137)=4</formula>
    </cfRule>
    <cfRule type="expression" dxfId="73230" priority="1811" stopIfTrue="1">
      <formula>WEEKDAY($A137)=5</formula>
    </cfRule>
    <cfRule type="expression" dxfId="73229" priority="1812" stopIfTrue="1">
      <formula>WEEKDAY($A137)=6</formula>
    </cfRule>
    <cfRule type="expression" dxfId="73228" priority="1813" stopIfTrue="1">
      <formula>WEEKDAY($A137)=7</formula>
    </cfRule>
  </conditionalFormatting>
  <conditionalFormatting sqref="I137:I142">
    <cfRule type="expression" dxfId="73227" priority="1800" stopIfTrue="1">
      <formula>WEEKDAY($A137)=1</formula>
    </cfRule>
    <cfRule type="expression" dxfId="73226" priority="1801" stopIfTrue="1">
      <formula>WEEKDAY($A137)=2</formula>
    </cfRule>
    <cfRule type="expression" dxfId="73225" priority="1802" stopIfTrue="1">
      <formula>WEEKDAY($A137)=3</formula>
    </cfRule>
    <cfRule type="expression" dxfId="73224" priority="1803" stopIfTrue="1">
      <formula>WEEKDAY($A137)=4</formula>
    </cfRule>
    <cfRule type="expression" dxfId="73223" priority="1804" stopIfTrue="1">
      <formula>WEEKDAY($A137)=5</formula>
    </cfRule>
    <cfRule type="expression" dxfId="73222" priority="1805" stopIfTrue="1">
      <formula>WEEKDAY($A137)=6</formula>
    </cfRule>
    <cfRule type="expression" dxfId="73221" priority="1806" stopIfTrue="1">
      <formula>WEEKDAY($A137)=7</formula>
    </cfRule>
  </conditionalFormatting>
  <conditionalFormatting sqref="I137:I142">
    <cfRule type="expression" dxfId="73220" priority="1793" stopIfTrue="1">
      <formula>WEEKDAY($A137)=1</formula>
    </cfRule>
    <cfRule type="expression" dxfId="73219" priority="1794" stopIfTrue="1">
      <formula>WEEKDAY($A137)=2</formula>
    </cfRule>
    <cfRule type="expression" dxfId="73218" priority="1795" stopIfTrue="1">
      <formula>WEEKDAY($A137)=3</formula>
    </cfRule>
    <cfRule type="expression" dxfId="73217" priority="1796" stopIfTrue="1">
      <formula>WEEKDAY($A137)=4</formula>
    </cfRule>
    <cfRule type="expression" dxfId="73216" priority="1797" stopIfTrue="1">
      <formula>WEEKDAY($A137)=5</formula>
    </cfRule>
    <cfRule type="expression" dxfId="73215" priority="1798" stopIfTrue="1">
      <formula>WEEKDAY($A137)=6</formula>
    </cfRule>
    <cfRule type="expression" dxfId="73214" priority="1799" stopIfTrue="1">
      <formula>WEEKDAY($A137)=7</formula>
    </cfRule>
  </conditionalFormatting>
  <conditionalFormatting sqref="I137:I142">
    <cfRule type="expression" dxfId="73213" priority="1786" stopIfTrue="1">
      <formula>WEEKDAY($A137)=1</formula>
    </cfRule>
    <cfRule type="expression" dxfId="73212" priority="1787" stopIfTrue="1">
      <formula>WEEKDAY($A137)=2</formula>
    </cfRule>
    <cfRule type="expression" dxfId="73211" priority="1788" stopIfTrue="1">
      <formula>WEEKDAY($A137)=3</formula>
    </cfRule>
    <cfRule type="expression" dxfId="73210" priority="1789" stopIfTrue="1">
      <formula>WEEKDAY($A137)=4</formula>
    </cfRule>
    <cfRule type="expression" dxfId="73209" priority="1790" stopIfTrue="1">
      <formula>WEEKDAY($A137)=5</formula>
    </cfRule>
    <cfRule type="expression" dxfId="73208" priority="1791" stopIfTrue="1">
      <formula>WEEKDAY($A137)=6</formula>
    </cfRule>
    <cfRule type="expression" dxfId="73207" priority="1792" stopIfTrue="1">
      <formula>WEEKDAY($A137)=7</formula>
    </cfRule>
  </conditionalFormatting>
  <conditionalFormatting sqref="I137:I142">
    <cfRule type="expression" dxfId="73206" priority="1779" stopIfTrue="1">
      <formula>WEEKDAY($A137)=1</formula>
    </cfRule>
    <cfRule type="expression" dxfId="73205" priority="1780" stopIfTrue="1">
      <formula>WEEKDAY($A137)=2</formula>
    </cfRule>
    <cfRule type="expression" dxfId="73204" priority="1781" stopIfTrue="1">
      <formula>WEEKDAY($A137)=3</formula>
    </cfRule>
    <cfRule type="expression" dxfId="73203" priority="1782" stopIfTrue="1">
      <formula>WEEKDAY($A137)=4</formula>
    </cfRule>
    <cfRule type="expression" dxfId="73202" priority="1783" stopIfTrue="1">
      <formula>WEEKDAY($A137)=5</formula>
    </cfRule>
    <cfRule type="expression" dxfId="73201" priority="1784" stopIfTrue="1">
      <formula>WEEKDAY($A137)=6</formula>
    </cfRule>
    <cfRule type="expression" dxfId="73200" priority="1785" stopIfTrue="1">
      <formula>WEEKDAY($A137)=7</formula>
    </cfRule>
  </conditionalFormatting>
  <conditionalFormatting sqref="I137:I142">
    <cfRule type="expression" dxfId="73199" priority="1772" stopIfTrue="1">
      <formula>WEEKDAY($A137)=1</formula>
    </cfRule>
    <cfRule type="expression" dxfId="73198" priority="1773" stopIfTrue="1">
      <formula>WEEKDAY($A137)=2</formula>
    </cfRule>
    <cfRule type="expression" dxfId="73197" priority="1774" stopIfTrue="1">
      <formula>WEEKDAY($A137)=3</formula>
    </cfRule>
    <cfRule type="expression" dxfId="73196" priority="1775" stopIfTrue="1">
      <formula>WEEKDAY($A137)=4</formula>
    </cfRule>
    <cfRule type="expression" dxfId="73195" priority="1776" stopIfTrue="1">
      <formula>WEEKDAY($A137)=5</formula>
    </cfRule>
    <cfRule type="expression" dxfId="73194" priority="1777" stopIfTrue="1">
      <formula>WEEKDAY($A137)=6</formula>
    </cfRule>
    <cfRule type="expression" dxfId="73193" priority="1778" stopIfTrue="1">
      <formula>WEEKDAY($A137)=7</formula>
    </cfRule>
  </conditionalFormatting>
  <conditionalFormatting sqref="I137:I142">
    <cfRule type="expression" dxfId="73192" priority="1765" stopIfTrue="1">
      <formula>WEEKDAY($A137)=1</formula>
    </cfRule>
    <cfRule type="expression" dxfId="73191" priority="1766" stopIfTrue="1">
      <formula>WEEKDAY($A137)=2</formula>
    </cfRule>
    <cfRule type="expression" dxfId="73190" priority="1767" stopIfTrue="1">
      <formula>WEEKDAY($A137)=3</formula>
    </cfRule>
    <cfRule type="expression" dxfId="73189" priority="1768" stopIfTrue="1">
      <formula>WEEKDAY($A137)=4</formula>
    </cfRule>
    <cfRule type="expression" dxfId="73188" priority="1769" stopIfTrue="1">
      <formula>WEEKDAY($A137)=5</formula>
    </cfRule>
    <cfRule type="expression" dxfId="73187" priority="1770" stopIfTrue="1">
      <formula>WEEKDAY($A137)=6</formula>
    </cfRule>
    <cfRule type="expression" dxfId="73186" priority="1771" stopIfTrue="1">
      <formula>WEEKDAY($A137)=7</formula>
    </cfRule>
  </conditionalFormatting>
  <conditionalFormatting sqref="I137:I142">
    <cfRule type="expression" dxfId="73185" priority="1758" stopIfTrue="1">
      <formula>WEEKDAY($A137)=1</formula>
    </cfRule>
    <cfRule type="expression" dxfId="73184" priority="1759" stopIfTrue="1">
      <formula>WEEKDAY($A137)=2</formula>
    </cfRule>
    <cfRule type="expression" dxfId="73183" priority="1760" stopIfTrue="1">
      <formula>WEEKDAY($A137)=3</formula>
    </cfRule>
    <cfRule type="expression" dxfId="73182" priority="1761" stopIfTrue="1">
      <formula>WEEKDAY($A137)=4</formula>
    </cfRule>
    <cfRule type="expression" dxfId="73181" priority="1762" stopIfTrue="1">
      <formula>WEEKDAY($A137)=5</formula>
    </cfRule>
    <cfRule type="expression" dxfId="73180" priority="1763" stopIfTrue="1">
      <formula>WEEKDAY($A137)=6</formula>
    </cfRule>
    <cfRule type="expression" dxfId="73179" priority="1764" stopIfTrue="1">
      <formula>WEEKDAY($A137)=7</formula>
    </cfRule>
  </conditionalFormatting>
  <conditionalFormatting sqref="I137:I142">
    <cfRule type="expression" dxfId="73178" priority="1751" stopIfTrue="1">
      <formula>WEEKDAY($A137)=1</formula>
    </cfRule>
    <cfRule type="expression" dxfId="73177" priority="1752" stopIfTrue="1">
      <formula>WEEKDAY($A137)=2</formula>
    </cfRule>
    <cfRule type="expression" dxfId="73176" priority="1753" stopIfTrue="1">
      <formula>WEEKDAY($A137)=3</formula>
    </cfRule>
    <cfRule type="expression" dxfId="73175" priority="1754" stopIfTrue="1">
      <formula>WEEKDAY($A137)=4</formula>
    </cfRule>
    <cfRule type="expression" dxfId="73174" priority="1755" stopIfTrue="1">
      <formula>WEEKDAY($A137)=5</formula>
    </cfRule>
    <cfRule type="expression" dxfId="73173" priority="1756" stopIfTrue="1">
      <formula>WEEKDAY($A137)=6</formula>
    </cfRule>
    <cfRule type="expression" dxfId="73172" priority="1757" stopIfTrue="1">
      <formula>WEEKDAY($A137)=7</formula>
    </cfRule>
  </conditionalFormatting>
  <conditionalFormatting sqref="I137:I142">
    <cfRule type="expression" dxfId="73171" priority="1744" stopIfTrue="1">
      <formula>WEEKDAY($A137)=1</formula>
    </cfRule>
    <cfRule type="expression" dxfId="73170" priority="1745" stopIfTrue="1">
      <formula>WEEKDAY($A137)=2</formula>
    </cfRule>
    <cfRule type="expression" dxfId="73169" priority="1746" stopIfTrue="1">
      <formula>WEEKDAY($A137)=3</formula>
    </cfRule>
    <cfRule type="expression" dxfId="73168" priority="1747" stopIfTrue="1">
      <formula>WEEKDAY($A137)=4</formula>
    </cfRule>
    <cfRule type="expression" dxfId="73167" priority="1748" stopIfTrue="1">
      <formula>WEEKDAY($A137)=5</formula>
    </cfRule>
    <cfRule type="expression" dxfId="73166" priority="1749" stopIfTrue="1">
      <formula>WEEKDAY($A137)=6</formula>
    </cfRule>
    <cfRule type="expression" dxfId="73165" priority="1750" stopIfTrue="1">
      <formula>WEEKDAY($A137)=7</formula>
    </cfRule>
  </conditionalFormatting>
  <conditionalFormatting sqref="I137:I142">
    <cfRule type="expression" dxfId="73164" priority="1737" stopIfTrue="1">
      <formula>WEEKDAY($A137)=1</formula>
    </cfRule>
    <cfRule type="expression" dxfId="73163" priority="1738" stopIfTrue="1">
      <formula>WEEKDAY($A137)=2</formula>
    </cfRule>
    <cfRule type="expression" dxfId="73162" priority="1739" stopIfTrue="1">
      <formula>WEEKDAY($A137)=3</formula>
    </cfRule>
    <cfRule type="expression" dxfId="73161" priority="1740" stopIfTrue="1">
      <formula>WEEKDAY($A137)=4</formula>
    </cfRule>
    <cfRule type="expression" dxfId="73160" priority="1741" stopIfTrue="1">
      <formula>WEEKDAY($A137)=5</formula>
    </cfRule>
    <cfRule type="expression" dxfId="73159" priority="1742" stopIfTrue="1">
      <formula>WEEKDAY($A137)=6</formula>
    </cfRule>
    <cfRule type="expression" dxfId="73158" priority="1743" stopIfTrue="1">
      <formula>WEEKDAY($A137)=7</formula>
    </cfRule>
  </conditionalFormatting>
  <conditionalFormatting sqref="I137:I142">
    <cfRule type="expression" dxfId="73157" priority="1730" stopIfTrue="1">
      <formula>WEEKDAY($A137)=1</formula>
    </cfRule>
    <cfRule type="expression" dxfId="73156" priority="1731" stopIfTrue="1">
      <formula>WEEKDAY($A137)=2</formula>
    </cfRule>
    <cfRule type="expression" dxfId="73155" priority="1732" stopIfTrue="1">
      <formula>WEEKDAY($A137)=3</formula>
    </cfRule>
    <cfRule type="expression" dxfId="73154" priority="1733" stopIfTrue="1">
      <formula>WEEKDAY($A137)=4</formula>
    </cfRule>
    <cfRule type="expression" dxfId="73153" priority="1734" stopIfTrue="1">
      <formula>WEEKDAY($A137)=5</formula>
    </cfRule>
    <cfRule type="expression" dxfId="73152" priority="1735" stopIfTrue="1">
      <formula>WEEKDAY($A137)=6</formula>
    </cfRule>
    <cfRule type="expression" dxfId="73151" priority="1736" stopIfTrue="1">
      <formula>WEEKDAY($A137)=7</formula>
    </cfRule>
  </conditionalFormatting>
  <conditionalFormatting sqref="I137:I142">
    <cfRule type="expression" dxfId="73150" priority="1723" stopIfTrue="1">
      <formula>WEEKDAY($A137)=1</formula>
    </cfRule>
    <cfRule type="expression" dxfId="73149" priority="1724" stopIfTrue="1">
      <formula>WEEKDAY($A137)=2</formula>
    </cfRule>
    <cfRule type="expression" dxfId="73148" priority="1725" stopIfTrue="1">
      <formula>WEEKDAY($A137)=3</formula>
    </cfRule>
    <cfRule type="expression" dxfId="73147" priority="1726" stopIfTrue="1">
      <formula>WEEKDAY($A137)=4</formula>
    </cfRule>
    <cfRule type="expression" dxfId="73146" priority="1727" stopIfTrue="1">
      <formula>WEEKDAY($A137)=5</formula>
    </cfRule>
    <cfRule type="expression" dxfId="73145" priority="1728" stopIfTrue="1">
      <formula>WEEKDAY($A137)=6</formula>
    </cfRule>
    <cfRule type="expression" dxfId="73144" priority="1729" stopIfTrue="1">
      <formula>WEEKDAY($A137)=7</formula>
    </cfRule>
  </conditionalFormatting>
  <conditionalFormatting sqref="I137:I142">
    <cfRule type="expression" dxfId="73143" priority="1716" stopIfTrue="1">
      <formula>WEEKDAY($A137)=1</formula>
    </cfRule>
    <cfRule type="expression" dxfId="73142" priority="1717" stopIfTrue="1">
      <formula>WEEKDAY($A137)=2</formula>
    </cfRule>
    <cfRule type="expression" dxfId="73141" priority="1718" stopIfTrue="1">
      <formula>WEEKDAY($A137)=3</formula>
    </cfRule>
    <cfRule type="expression" dxfId="73140" priority="1719" stopIfTrue="1">
      <formula>WEEKDAY($A137)=4</formula>
    </cfRule>
    <cfRule type="expression" dxfId="73139" priority="1720" stopIfTrue="1">
      <formula>WEEKDAY($A137)=5</formula>
    </cfRule>
    <cfRule type="expression" dxfId="73138" priority="1721" stopIfTrue="1">
      <formula>WEEKDAY($A137)=6</formula>
    </cfRule>
    <cfRule type="expression" dxfId="73137" priority="1722" stopIfTrue="1">
      <formula>WEEKDAY($A137)=7</formula>
    </cfRule>
  </conditionalFormatting>
  <conditionalFormatting sqref="I137:I142">
    <cfRule type="expression" dxfId="73136" priority="1709" stopIfTrue="1">
      <formula>WEEKDAY($A137)=1</formula>
    </cfRule>
    <cfRule type="expression" dxfId="73135" priority="1710" stopIfTrue="1">
      <formula>WEEKDAY($A137)=2</formula>
    </cfRule>
    <cfRule type="expression" dxfId="73134" priority="1711" stopIfTrue="1">
      <formula>WEEKDAY($A137)=3</formula>
    </cfRule>
    <cfRule type="expression" dxfId="73133" priority="1712" stopIfTrue="1">
      <formula>WEEKDAY($A137)=4</formula>
    </cfRule>
    <cfRule type="expression" dxfId="73132" priority="1713" stopIfTrue="1">
      <formula>WEEKDAY($A137)=5</formula>
    </cfRule>
    <cfRule type="expression" dxfId="73131" priority="1714" stopIfTrue="1">
      <formula>WEEKDAY($A137)=6</formula>
    </cfRule>
    <cfRule type="expression" dxfId="73130" priority="1715" stopIfTrue="1">
      <formula>WEEKDAY($A137)=7</formula>
    </cfRule>
  </conditionalFormatting>
  <conditionalFormatting sqref="I137:I142">
    <cfRule type="expression" dxfId="73129" priority="1702" stopIfTrue="1">
      <formula>WEEKDAY($A137)=1</formula>
    </cfRule>
    <cfRule type="expression" dxfId="73128" priority="1703" stopIfTrue="1">
      <formula>WEEKDAY($A137)=2</formula>
    </cfRule>
    <cfRule type="expression" dxfId="73127" priority="1704" stopIfTrue="1">
      <formula>WEEKDAY($A137)=3</formula>
    </cfRule>
    <cfRule type="expression" dxfId="73126" priority="1705" stopIfTrue="1">
      <formula>WEEKDAY($A137)=4</formula>
    </cfRule>
    <cfRule type="expression" dxfId="73125" priority="1706" stopIfTrue="1">
      <formula>WEEKDAY($A137)=5</formula>
    </cfRule>
    <cfRule type="expression" dxfId="73124" priority="1707" stopIfTrue="1">
      <formula>WEEKDAY($A137)=6</formula>
    </cfRule>
    <cfRule type="expression" dxfId="73123" priority="1708" stopIfTrue="1">
      <formula>WEEKDAY($A137)=7</formula>
    </cfRule>
  </conditionalFormatting>
  <conditionalFormatting sqref="I137:I142">
    <cfRule type="expression" dxfId="73122" priority="1695" stopIfTrue="1">
      <formula>WEEKDAY($A137)=1</formula>
    </cfRule>
    <cfRule type="expression" dxfId="73121" priority="1696" stopIfTrue="1">
      <formula>WEEKDAY($A137)=2</formula>
    </cfRule>
    <cfRule type="expression" dxfId="73120" priority="1697" stopIfTrue="1">
      <formula>WEEKDAY($A137)=3</formula>
    </cfRule>
    <cfRule type="expression" dxfId="73119" priority="1698" stopIfTrue="1">
      <formula>WEEKDAY($A137)=4</formula>
    </cfRule>
    <cfRule type="expression" dxfId="73118" priority="1699" stopIfTrue="1">
      <formula>WEEKDAY($A137)=5</formula>
    </cfRule>
    <cfRule type="expression" dxfId="73117" priority="1700" stopIfTrue="1">
      <formula>WEEKDAY($A137)=6</formula>
    </cfRule>
    <cfRule type="expression" dxfId="73116" priority="1701" stopIfTrue="1">
      <formula>WEEKDAY($A137)=7</formula>
    </cfRule>
  </conditionalFormatting>
  <conditionalFormatting sqref="I137:I142">
    <cfRule type="expression" dxfId="73115" priority="1688" stopIfTrue="1">
      <formula>WEEKDAY($A137)=1</formula>
    </cfRule>
    <cfRule type="expression" dxfId="73114" priority="1689" stopIfTrue="1">
      <formula>WEEKDAY($A137)=2</formula>
    </cfRule>
    <cfRule type="expression" dxfId="73113" priority="1690" stopIfTrue="1">
      <formula>WEEKDAY($A137)=3</formula>
    </cfRule>
    <cfRule type="expression" dxfId="73112" priority="1691" stopIfTrue="1">
      <formula>WEEKDAY($A137)=4</formula>
    </cfRule>
    <cfRule type="expression" dxfId="73111" priority="1692" stopIfTrue="1">
      <formula>WEEKDAY($A137)=5</formula>
    </cfRule>
    <cfRule type="expression" dxfId="73110" priority="1693" stopIfTrue="1">
      <formula>WEEKDAY($A137)=6</formula>
    </cfRule>
    <cfRule type="expression" dxfId="73109" priority="1694" stopIfTrue="1">
      <formula>WEEKDAY($A137)=7</formula>
    </cfRule>
  </conditionalFormatting>
  <conditionalFormatting sqref="I137:I142">
    <cfRule type="expression" dxfId="73108" priority="1681" stopIfTrue="1">
      <formula>WEEKDAY($A137)=1</formula>
    </cfRule>
    <cfRule type="expression" dxfId="73107" priority="1682" stopIfTrue="1">
      <formula>WEEKDAY($A137)=2</formula>
    </cfRule>
    <cfRule type="expression" dxfId="73106" priority="1683" stopIfTrue="1">
      <formula>WEEKDAY($A137)=3</formula>
    </cfRule>
    <cfRule type="expression" dxfId="73105" priority="1684" stopIfTrue="1">
      <formula>WEEKDAY($A137)=4</formula>
    </cfRule>
    <cfRule type="expression" dxfId="73104" priority="1685" stopIfTrue="1">
      <formula>WEEKDAY($A137)=5</formula>
    </cfRule>
    <cfRule type="expression" dxfId="73103" priority="1686" stopIfTrue="1">
      <formula>WEEKDAY($A137)=6</formula>
    </cfRule>
    <cfRule type="expression" dxfId="73102" priority="1687" stopIfTrue="1">
      <formula>WEEKDAY($A137)=7</formula>
    </cfRule>
  </conditionalFormatting>
  <conditionalFormatting sqref="I137:I142">
    <cfRule type="expression" dxfId="73101" priority="1674" stopIfTrue="1">
      <formula>WEEKDAY($A137)=1</formula>
    </cfRule>
    <cfRule type="expression" dxfId="73100" priority="1675" stopIfTrue="1">
      <formula>WEEKDAY($A137)=2</formula>
    </cfRule>
    <cfRule type="expression" dxfId="73099" priority="1676" stopIfTrue="1">
      <formula>WEEKDAY($A137)=3</formula>
    </cfRule>
    <cfRule type="expression" dxfId="73098" priority="1677" stopIfTrue="1">
      <formula>WEEKDAY($A137)=4</formula>
    </cfRule>
    <cfRule type="expression" dxfId="73097" priority="1678" stopIfTrue="1">
      <formula>WEEKDAY($A137)=5</formula>
    </cfRule>
    <cfRule type="expression" dxfId="73096" priority="1679" stopIfTrue="1">
      <formula>WEEKDAY($A137)=6</formula>
    </cfRule>
    <cfRule type="expression" dxfId="73095" priority="1680" stopIfTrue="1">
      <formula>WEEKDAY($A137)=7</formula>
    </cfRule>
  </conditionalFormatting>
  <conditionalFormatting sqref="I137:I142">
    <cfRule type="expression" dxfId="73094" priority="1667" stopIfTrue="1">
      <formula>WEEKDAY($A137)=1</formula>
    </cfRule>
    <cfRule type="expression" dxfId="73093" priority="1668" stopIfTrue="1">
      <formula>WEEKDAY($A137)=2</formula>
    </cfRule>
    <cfRule type="expression" dxfId="73092" priority="1669" stopIfTrue="1">
      <formula>WEEKDAY($A137)=3</formula>
    </cfRule>
    <cfRule type="expression" dxfId="73091" priority="1670" stopIfTrue="1">
      <formula>WEEKDAY($A137)=4</formula>
    </cfRule>
    <cfRule type="expression" dxfId="73090" priority="1671" stopIfTrue="1">
      <formula>WEEKDAY($A137)=5</formula>
    </cfRule>
    <cfRule type="expression" dxfId="73089" priority="1672" stopIfTrue="1">
      <formula>WEEKDAY($A137)=6</formula>
    </cfRule>
    <cfRule type="expression" dxfId="73088" priority="1673" stopIfTrue="1">
      <formula>WEEKDAY($A137)=7</formula>
    </cfRule>
  </conditionalFormatting>
  <conditionalFormatting sqref="I137:I142">
    <cfRule type="expression" dxfId="73087" priority="1660" stopIfTrue="1">
      <formula>WEEKDAY($A137)=1</formula>
    </cfRule>
    <cfRule type="expression" dxfId="73086" priority="1661" stopIfTrue="1">
      <formula>WEEKDAY($A137)=2</formula>
    </cfRule>
    <cfRule type="expression" dxfId="73085" priority="1662" stopIfTrue="1">
      <formula>WEEKDAY($A137)=3</formula>
    </cfRule>
    <cfRule type="expression" dxfId="73084" priority="1663" stopIfTrue="1">
      <formula>WEEKDAY($A137)=4</formula>
    </cfRule>
    <cfRule type="expression" dxfId="73083" priority="1664" stopIfTrue="1">
      <formula>WEEKDAY($A137)=5</formula>
    </cfRule>
    <cfRule type="expression" dxfId="73082" priority="1665" stopIfTrue="1">
      <formula>WEEKDAY($A137)=6</formula>
    </cfRule>
    <cfRule type="expression" dxfId="73081" priority="1666" stopIfTrue="1">
      <formula>WEEKDAY($A137)=7</formula>
    </cfRule>
  </conditionalFormatting>
  <conditionalFormatting sqref="I137:I142">
    <cfRule type="expression" dxfId="73080" priority="1653" stopIfTrue="1">
      <formula>WEEKDAY($A137)=1</formula>
    </cfRule>
    <cfRule type="expression" dxfId="73079" priority="1654" stopIfTrue="1">
      <formula>WEEKDAY($A137)=2</formula>
    </cfRule>
    <cfRule type="expression" dxfId="73078" priority="1655" stopIfTrue="1">
      <formula>WEEKDAY($A137)=3</formula>
    </cfRule>
    <cfRule type="expression" dxfId="73077" priority="1656" stopIfTrue="1">
      <formula>WEEKDAY($A137)=4</formula>
    </cfRule>
    <cfRule type="expression" dxfId="73076" priority="1657" stopIfTrue="1">
      <formula>WEEKDAY($A137)=5</formula>
    </cfRule>
    <cfRule type="expression" dxfId="73075" priority="1658" stopIfTrue="1">
      <formula>WEEKDAY($A137)=6</formula>
    </cfRule>
    <cfRule type="expression" dxfId="73074" priority="1659" stopIfTrue="1">
      <formula>WEEKDAY($A137)=7</formula>
    </cfRule>
  </conditionalFormatting>
  <conditionalFormatting sqref="I137:I142">
    <cfRule type="expression" dxfId="73073" priority="1646" stopIfTrue="1">
      <formula>WEEKDAY($A137)=1</formula>
    </cfRule>
    <cfRule type="expression" dxfId="73072" priority="1647" stopIfTrue="1">
      <formula>WEEKDAY($A137)=2</formula>
    </cfRule>
    <cfRule type="expression" dxfId="73071" priority="1648" stopIfTrue="1">
      <formula>WEEKDAY($A137)=3</formula>
    </cfRule>
    <cfRule type="expression" dxfId="73070" priority="1649" stopIfTrue="1">
      <formula>WEEKDAY($A137)=4</formula>
    </cfRule>
    <cfRule type="expression" dxfId="73069" priority="1650" stopIfTrue="1">
      <formula>WEEKDAY($A137)=5</formula>
    </cfRule>
    <cfRule type="expression" dxfId="73068" priority="1651" stopIfTrue="1">
      <formula>WEEKDAY($A137)=6</formula>
    </cfRule>
    <cfRule type="expression" dxfId="73067" priority="1652" stopIfTrue="1">
      <formula>WEEKDAY($A137)=7</formula>
    </cfRule>
  </conditionalFormatting>
  <conditionalFormatting sqref="I137:I142">
    <cfRule type="expression" dxfId="73066" priority="1639" stopIfTrue="1">
      <formula>WEEKDAY($A137)=1</formula>
    </cfRule>
    <cfRule type="expression" dxfId="73065" priority="1640" stopIfTrue="1">
      <formula>WEEKDAY($A137)=2</formula>
    </cfRule>
    <cfRule type="expression" dxfId="73064" priority="1641" stopIfTrue="1">
      <formula>WEEKDAY($A137)=3</formula>
    </cfRule>
    <cfRule type="expression" dxfId="73063" priority="1642" stopIfTrue="1">
      <formula>WEEKDAY($A137)=4</formula>
    </cfRule>
    <cfRule type="expression" dxfId="73062" priority="1643" stopIfTrue="1">
      <formula>WEEKDAY($A137)=5</formula>
    </cfRule>
    <cfRule type="expression" dxfId="73061" priority="1644" stopIfTrue="1">
      <formula>WEEKDAY($A137)=6</formula>
    </cfRule>
    <cfRule type="expression" dxfId="73060" priority="1645" stopIfTrue="1">
      <formula>WEEKDAY($A137)=7</formula>
    </cfRule>
  </conditionalFormatting>
  <conditionalFormatting sqref="I137:I142">
    <cfRule type="expression" dxfId="73059" priority="1632" stopIfTrue="1">
      <formula>WEEKDAY($A137)=1</formula>
    </cfRule>
    <cfRule type="expression" dxfId="73058" priority="1633" stopIfTrue="1">
      <formula>WEEKDAY($A137)=2</formula>
    </cfRule>
    <cfRule type="expression" dxfId="73057" priority="1634" stopIfTrue="1">
      <formula>WEEKDAY($A137)=3</formula>
    </cfRule>
    <cfRule type="expression" dxfId="73056" priority="1635" stopIfTrue="1">
      <formula>WEEKDAY($A137)=4</formula>
    </cfRule>
    <cfRule type="expression" dxfId="73055" priority="1636" stopIfTrue="1">
      <formula>WEEKDAY($A137)=5</formula>
    </cfRule>
    <cfRule type="expression" dxfId="73054" priority="1637" stopIfTrue="1">
      <formula>WEEKDAY($A137)=6</formula>
    </cfRule>
    <cfRule type="expression" dxfId="73053" priority="1638" stopIfTrue="1">
      <formula>WEEKDAY($A137)=7</formula>
    </cfRule>
  </conditionalFormatting>
  <conditionalFormatting sqref="B137:L137">
    <cfRule type="expression" dxfId="73052" priority="1625" stopIfTrue="1">
      <formula>WEEKDAY($A137)=1</formula>
    </cfRule>
    <cfRule type="expression" dxfId="73051" priority="1626" stopIfTrue="1">
      <formula>WEEKDAY($A137)=2</formula>
    </cfRule>
    <cfRule type="expression" dxfId="73050" priority="1627" stopIfTrue="1">
      <formula>WEEKDAY($A137)=3</formula>
    </cfRule>
    <cfRule type="expression" dxfId="73049" priority="1628" stopIfTrue="1">
      <formula>WEEKDAY($A137)=4</formula>
    </cfRule>
    <cfRule type="expression" dxfId="73048" priority="1629" stopIfTrue="1">
      <formula>WEEKDAY($A137)=5</formula>
    </cfRule>
    <cfRule type="expression" dxfId="73047" priority="1630" stopIfTrue="1">
      <formula>WEEKDAY($A137)=6</formula>
    </cfRule>
    <cfRule type="expression" dxfId="73046" priority="1631" stopIfTrue="1">
      <formula>WEEKDAY($A137)=7</formula>
    </cfRule>
  </conditionalFormatting>
  <conditionalFormatting sqref="B137:L137">
    <cfRule type="expression" dxfId="73045" priority="1618" stopIfTrue="1">
      <formula>WEEKDAY($A137)=1</formula>
    </cfRule>
    <cfRule type="expression" dxfId="73044" priority="1619" stopIfTrue="1">
      <formula>WEEKDAY($A137)=2</formula>
    </cfRule>
    <cfRule type="expression" dxfId="73043" priority="1620" stopIfTrue="1">
      <formula>WEEKDAY($A137)=3</formula>
    </cfRule>
    <cfRule type="expression" dxfId="73042" priority="1621" stopIfTrue="1">
      <formula>WEEKDAY($A137)=4</formula>
    </cfRule>
    <cfRule type="expression" dxfId="73041" priority="1622" stopIfTrue="1">
      <formula>WEEKDAY($A137)=5</formula>
    </cfRule>
    <cfRule type="expression" dxfId="73040" priority="1623" stopIfTrue="1">
      <formula>WEEKDAY($A137)=6</formula>
    </cfRule>
    <cfRule type="expression" dxfId="73039" priority="1624" stopIfTrue="1">
      <formula>WEEKDAY($A137)=7</formula>
    </cfRule>
  </conditionalFormatting>
  <conditionalFormatting sqref="I137:I142">
    <cfRule type="expression" dxfId="73038" priority="1611" stopIfTrue="1">
      <formula>WEEKDAY($A137)=1</formula>
    </cfRule>
    <cfRule type="expression" dxfId="73037" priority="1612" stopIfTrue="1">
      <formula>WEEKDAY($A137)=2</formula>
    </cfRule>
    <cfRule type="expression" dxfId="73036" priority="1613" stopIfTrue="1">
      <formula>WEEKDAY($A137)=3</formula>
    </cfRule>
    <cfRule type="expression" dxfId="73035" priority="1614" stopIfTrue="1">
      <formula>WEEKDAY($A137)=4</formula>
    </cfRule>
    <cfRule type="expression" dxfId="73034" priority="1615" stopIfTrue="1">
      <formula>WEEKDAY($A137)=5</formula>
    </cfRule>
    <cfRule type="expression" dxfId="73033" priority="1616" stopIfTrue="1">
      <formula>WEEKDAY($A137)=6</formula>
    </cfRule>
    <cfRule type="expression" dxfId="73032" priority="1617" stopIfTrue="1">
      <formula>WEEKDAY($A137)=7</formula>
    </cfRule>
  </conditionalFormatting>
  <conditionalFormatting sqref="I137:I142">
    <cfRule type="expression" dxfId="73031" priority="1604" stopIfTrue="1">
      <formula>WEEKDAY($A137)=1</formula>
    </cfRule>
    <cfRule type="expression" dxfId="73030" priority="1605" stopIfTrue="1">
      <formula>WEEKDAY($A137)=2</formula>
    </cfRule>
    <cfRule type="expression" dxfId="73029" priority="1606" stopIfTrue="1">
      <formula>WEEKDAY($A137)=3</formula>
    </cfRule>
    <cfRule type="expression" dxfId="73028" priority="1607" stopIfTrue="1">
      <formula>WEEKDAY($A137)=4</formula>
    </cfRule>
    <cfRule type="expression" dxfId="73027" priority="1608" stopIfTrue="1">
      <formula>WEEKDAY($A137)=5</formula>
    </cfRule>
    <cfRule type="expression" dxfId="73026" priority="1609" stopIfTrue="1">
      <formula>WEEKDAY($A137)=6</formula>
    </cfRule>
    <cfRule type="expression" dxfId="73025" priority="1610" stopIfTrue="1">
      <formula>WEEKDAY($A137)=7</formula>
    </cfRule>
  </conditionalFormatting>
  <conditionalFormatting sqref="I137:I142">
    <cfRule type="expression" dxfId="73024" priority="1597" stopIfTrue="1">
      <formula>WEEKDAY($A137)=1</formula>
    </cfRule>
    <cfRule type="expression" dxfId="73023" priority="1598" stopIfTrue="1">
      <formula>WEEKDAY($A137)=2</formula>
    </cfRule>
    <cfRule type="expression" dxfId="73022" priority="1599" stopIfTrue="1">
      <formula>WEEKDAY($A137)=3</formula>
    </cfRule>
    <cfRule type="expression" dxfId="73021" priority="1600" stopIfTrue="1">
      <formula>WEEKDAY($A137)=4</formula>
    </cfRule>
    <cfRule type="expression" dxfId="73020" priority="1601" stopIfTrue="1">
      <formula>WEEKDAY($A137)=5</formula>
    </cfRule>
    <cfRule type="expression" dxfId="73019" priority="1602" stopIfTrue="1">
      <formula>WEEKDAY($A137)=6</formula>
    </cfRule>
    <cfRule type="expression" dxfId="73018" priority="1603" stopIfTrue="1">
      <formula>WEEKDAY($A137)=7</formula>
    </cfRule>
  </conditionalFormatting>
  <conditionalFormatting sqref="I137:I142">
    <cfRule type="expression" dxfId="73017" priority="1590" stopIfTrue="1">
      <formula>WEEKDAY($A137)=1</formula>
    </cfRule>
    <cfRule type="expression" dxfId="73016" priority="1591" stopIfTrue="1">
      <formula>WEEKDAY($A137)=2</formula>
    </cfRule>
    <cfRule type="expression" dxfId="73015" priority="1592" stopIfTrue="1">
      <formula>WEEKDAY($A137)=3</formula>
    </cfRule>
    <cfRule type="expression" dxfId="73014" priority="1593" stopIfTrue="1">
      <formula>WEEKDAY($A137)=4</formula>
    </cfRule>
    <cfRule type="expression" dxfId="73013" priority="1594" stopIfTrue="1">
      <formula>WEEKDAY($A137)=5</formula>
    </cfRule>
    <cfRule type="expression" dxfId="73012" priority="1595" stopIfTrue="1">
      <formula>WEEKDAY($A137)=6</formula>
    </cfRule>
    <cfRule type="expression" dxfId="73011" priority="1596" stopIfTrue="1">
      <formula>WEEKDAY($A137)=7</formula>
    </cfRule>
  </conditionalFormatting>
  <conditionalFormatting sqref="B138:L138 I139:I142">
    <cfRule type="expression" dxfId="73010" priority="1583" stopIfTrue="1">
      <formula>WEEKDAY($A138)=1</formula>
    </cfRule>
    <cfRule type="expression" dxfId="73009" priority="1584" stopIfTrue="1">
      <formula>WEEKDAY($A138)=2</formula>
    </cfRule>
    <cfRule type="expression" dxfId="73008" priority="1585" stopIfTrue="1">
      <formula>WEEKDAY($A138)=3</formula>
    </cfRule>
    <cfRule type="expression" dxfId="73007" priority="1586" stopIfTrue="1">
      <formula>WEEKDAY($A138)=4</formula>
    </cfRule>
    <cfRule type="expression" dxfId="73006" priority="1587" stopIfTrue="1">
      <formula>WEEKDAY($A138)=5</formula>
    </cfRule>
    <cfRule type="expression" dxfId="73005" priority="1588" stopIfTrue="1">
      <formula>WEEKDAY($A138)=6</formula>
    </cfRule>
    <cfRule type="expression" dxfId="73004" priority="1589" stopIfTrue="1">
      <formula>WEEKDAY($A138)=7</formula>
    </cfRule>
  </conditionalFormatting>
  <conditionalFormatting sqref="B138:L138 I139:I142">
    <cfRule type="expression" dxfId="73003" priority="1576" stopIfTrue="1">
      <formula>WEEKDAY($A138)=1</formula>
    </cfRule>
    <cfRule type="expression" dxfId="73002" priority="1577" stopIfTrue="1">
      <formula>WEEKDAY($A138)=2</formula>
    </cfRule>
    <cfRule type="expression" dxfId="73001" priority="1578" stopIfTrue="1">
      <formula>WEEKDAY($A138)=3</formula>
    </cfRule>
    <cfRule type="expression" dxfId="73000" priority="1579" stopIfTrue="1">
      <formula>WEEKDAY($A138)=4</formula>
    </cfRule>
    <cfRule type="expression" dxfId="72999" priority="1580" stopIfTrue="1">
      <formula>WEEKDAY($A138)=5</formula>
    </cfRule>
    <cfRule type="expression" dxfId="72998" priority="1581" stopIfTrue="1">
      <formula>WEEKDAY($A138)=6</formula>
    </cfRule>
    <cfRule type="expression" dxfId="72997" priority="1582" stopIfTrue="1">
      <formula>WEEKDAY($A138)=7</formula>
    </cfRule>
  </conditionalFormatting>
  <conditionalFormatting sqref="I138:I142">
    <cfRule type="expression" dxfId="72996" priority="1569" stopIfTrue="1">
      <formula>WEEKDAY($A138)=1</formula>
    </cfRule>
    <cfRule type="expression" dxfId="72995" priority="1570" stopIfTrue="1">
      <formula>WEEKDAY($A138)=2</formula>
    </cfRule>
    <cfRule type="expression" dxfId="72994" priority="1571" stopIfTrue="1">
      <formula>WEEKDAY($A138)=3</formula>
    </cfRule>
    <cfRule type="expression" dxfId="72993" priority="1572" stopIfTrue="1">
      <formula>WEEKDAY($A138)=4</formula>
    </cfRule>
    <cfRule type="expression" dxfId="72992" priority="1573" stopIfTrue="1">
      <formula>WEEKDAY($A138)=5</formula>
    </cfRule>
    <cfRule type="expression" dxfId="72991" priority="1574" stopIfTrue="1">
      <formula>WEEKDAY($A138)=6</formula>
    </cfRule>
    <cfRule type="expression" dxfId="72990" priority="1575" stopIfTrue="1">
      <formula>WEEKDAY($A138)=7</formula>
    </cfRule>
  </conditionalFormatting>
  <conditionalFormatting sqref="B138:L138 I139:I142">
    <cfRule type="expression" dxfId="72989" priority="1562" stopIfTrue="1">
      <formula>WEEKDAY($A138)=1</formula>
    </cfRule>
    <cfRule type="expression" dxfId="72988" priority="1563" stopIfTrue="1">
      <formula>WEEKDAY($A138)=2</formula>
    </cfRule>
    <cfRule type="expression" dxfId="72987" priority="1564" stopIfTrue="1">
      <formula>WEEKDAY($A138)=3</formula>
    </cfRule>
    <cfRule type="expression" dxfId="72986" priority="1565" stopIfTrue="1">
      <formula>WEEKDAY($A138)=4</formula>
    </cfRule>
    <cfRule type="expression" dxfId="72985" priority="1566" stopIfTrue="1">
      <formula>WEEKDAY($A138)=5</formula>
    </cfRule>
    <cfRule type="expression" dxfId="72984" priority="1567" stopIfTrue="1">
      <formula>WEEKDAY($A138)=6</formula>
    </cfRule>
    <cfRule type="expression" dxfId="72983" priority="1568" stopIfTrue="1">
      <formula>WEEKDAY($A138)=7</formula>
    </cfRule>
  </conditionalFormatting>
  <conditionalFormatting sqref="I138:I142">
    <cfRule type="expression" dxfId="72982" priority="1555" stopIfTrue="1">
      <formula>WEEKDAY($A138)=1</formula>
    </cfRule>
    <cfRule type="expression" dxfId="72981" priority="1556" stopIfTrue="1">
      <formula>WEEKDAY($A138)=2</formula>
    </cfRule>
    <cfRule type="expression" dxfId="72980" priority="1557" stopIfTrue="1">
      <formula>WEEKDAY($A138)=3</formula>
    </cfRule>
    <cfRule type="expression" dxfId="72979" priority="1558" stopIfTrue="1">
      <formula>WEEKDAY($A138)=4</formula>
    </cfRule>
    <cfRule type="expression" dxfId="72978" priority="1559" stopIfTrue="1">
      <formula>WEEKDAY($A138)=5</formula>
    </cfRule>
    <cfRule type="expression" dxfId="72977" priority="1560" stopIfTrue="1">
      <formula>WEEKDAY($A138)=6</formula>
    </cfRule>
    <cfRule type="expression" dxfId="72976" priority="1561" stopIfTrue="1">
      <formula>WEEKDAY($A138)=7</formula>
    </cfRule>
  </conditionalFormatting>
  <conditionalFormatting sqref="I138:I142">
    <cfRule type="expression" dxfId="72975" priority="1548" stopIfTrue="1">
      <formula>WEEKDAY($A138)=1</formula>
    </cfRule>
    <cfRule type="expression" dxfId="72974" priority="1549" stopIfTrue="1">
      <formula>WEEKDAY($A138)=2</formula>
    </cfRule>
    <cfRule type="expression" dxfId="72973" priority="1550" stopIfTrue="1">
      <formula>WEEKDAY($A138)=3</formula>
    </cfRule>
    <cfRule type="expression" dxfId="72972" priority="1551" stopIfTrue="1">
      <formula>WEEKDAY($A138)=4</formula>
    </cfRule>
    <cfRule type="expression" dxfId="72971" priority="1552" stopIfTrue="1">
      <formula>WEEKDAY($A138)=5</formula>
    </cfRule>
    <cfRule type="expression" dxfId="72970" priority="1553" stopIfTrue="1">
      <formula>WEEKDAY($A138)=6</formula>
    </cfRule>
    <cfRule type="expression" dxfId="72969" priority="1554" stopIfTrue="1">
      <formula>WEEKDAY($A138)=7</formula>
    </cfRule>
  </conditionalFormatting>
  <conditionalFormatting sqref="I138:I142">
    <cfRule type="expression" dxfId="72968" priority="1541" stopIfTrue="1">
      <formula>WEEKDAY($A138)=1</formula>
    </cfRule>
    <cfRule type="expression" dxfId="72967" priority="1542" stopIfTrue="1">
      <formula>WEEKDAY($A138)=2</formula>
    </cfRule>
    <cfRule type="expression" dxfId="72966" priority="1543" stopIfTrue="1">
      <formula>WEEKDAY($A138)=3</formula>
    </cfRule>
    <cfRule type="expression" dxfId="72965" priority="1544" stopIfTrue="1">
      <formula>WEEKDAY($A138)=4</formula>
    </cfRule>
    <cfRule type="expression" dxfId="72964" priority="1545" stopIfTrue="1">
      <formula>WEEKDAY($A138)=5</formula>
    </cfRule>
    <cfRule type="expression" dxfId="72963" priority="1546" stopIfTrue="1">
      <formula>WEEKDAY($A138)=6</formula>
    </cfRule>
    <cfRule type="expression" dxfId="72962" priority="1547" stopIfTrue="1">
      <formula>WEEKDAY($A138)=7</formula>
    </cfRule>
  </conditionalFormatting>
  <conditionalFormatting sqref="I137:I142">
    <cfRule type="expression" dxfId="72961" priority="1534" stopIfTrue="1">
      <formula>WEEKDAY($A137)=1</formula>
    </cfRule>
    <cfRule type="expression" dxfId="72960" priority="1535" stopIfTrue="1">
      <formula>WEEKDAY($A137)=2</formula>
    </cfRule>
    <cfRule type="expression" dxfId="72959" priority="1536" stopIfTrue="1">
      <formula>WEEKDAY($A137)=3</formula>
    </cfRule>
    <cfRule type="expression" dxfId="72958" priority="1537" stopIfTrue="1">
      <formula>WEEKDAY($A137)=4</formula>
    </cfRule>
    <cfRule type="expression" dxfId="72957" priority="1538" stopIfTrue="1">
      <formula>WEEKDAY($A137)=5</formula>
    </cfRule>
    <cfRule type="expression" dxfId="72956" priority="1539" stopIfTrue="1">
      <formula>WEEKDAY($A137)=6</formula>
    </cfRule>
    <cfRule type="expression" dxfId="72955" priority="1540" stopIfTrue="1">
      <formula>WEEKDAY($A137)=7</formula>
    </cfRule>
  </conditionalFormatting>
  <conditionalFormatting sqref="I137:I142">
    <cfRule type="expression" dxfId="72954" priority="1527" stopIfTrue="1">
      <formula>WEEKDAY($A137)=1</formula>
    </cfRule>
    <cfRule type="expression" dxfId="72953" priority="1528" stopIfTrue="1">
      <formula>WEEKDAY($A137)=2</formula>
    </cfRule>
    <cfRule type="expression" dxfId="72952" priority="1529" stopIfTrue="1">
      <formula>WEEKDAY($A137)=3</formula>
    </cfRule>
    <cfRule type="expression" dxfId="72951" priority="1530" stopIfTrue="1">
      <formula>WEEKDAY($A137)=4</formula>
    </cfRule>
    <cfRule type="expression" dxfId="72950" priority="1531" stopIfTrue="1">
      <formula>WEEKDAY($A137)=5</formula>
    </cfRule>
    <cfRule type="expression" dxfId="72949" priority="1532" stopIfTrue="1">
      <formula>WEEKDAY($A137)=6</formula>
    </cfRule>
    <cfRule type="expression" dxfId="72948" priority="1533" stopIfTrue="1">
      <formula>WEEKDAY($A137)=7</formula>
    </cfRule>
  </conditionalFormatting>
  <conditionalFormatting sqref="I137:I142">
    <cfRule type="expression" dxfId="72947" priority="1520" stopIfTrue="1">
      <formula>WEEKDAY($A137)=1</formula>
    </cfRule>
    <cfRule type="expression" dxfId="72946" priority="1521" stopIfTrue="1">
      <formula>WEEKDAY($A137)=2</formula>
    </cfRule>
    <cfRule type="expression" dxfId="72945" priority="1522" stopIfTrue="1">
      <formula>WEEKDAY($A137)=3</formula>
    </cfRule>
    <cfRule type="expression" dxfId="72944" priority="1523" stopIfTrue="1">
      <formula>WEEKDAY($A137)=4</formula>
    </cfRule>
    <cfRule type="expression" dxfId="72943" priority="1524" stopIfTrue="1">
      <formula>WEEKDAY($A137)=5</formula>
    </cfRule>
    <cfRule type="expression" dxfId="72942" priority="1525" stopIfTrue="1">
      <formula>WEEKDAY($A137)=6</formula>
    </cfRule>
    <cfRule type="expression" dxfId="72941" priority="1526" stopIfTrue="1">
      <formula>WEEKDAY($A137)=7</formula>
    </cfRule>
  </conditionalFormatting>
  <conditionalFormatting sqref="I137:I142">
    <cfRule type="expression" dxfId="72940" priority="1513" stopIfTrue="1">
      <formula>WEEKDAY($A137)=1</formula>
    </cfRule>
    <cfRule type="expression" dxfId="72939" priority="1514" stopIfTrue="1">
      <formula>WEEKDAY($A137)=2</formula>
    </cfRule>
    <cfRule type="expression" dxfId="72938" priority="1515" stopIfTrue="1">
      <formula>WEEKDAY($A137)=3</formula>
    </cfRule>
    <cfRule type="expression" dxfId="72937" priority="1516" stopIfTrue="1">
      <formula>WEEKDAY($A137)=4</formula>
    </cfRule>
    <cfRule type="expression" dxfId="72936" priority="1517" stopIfTrue="1">
      <formula>WEEKDAY($A137)=5</formula>
    </cfRule>
    <cfRule type="expression" dxfId="72935" priority="1518" stopIfTrue="1">
      <formula>WEEKDAY($A137)=6</formula>
    </cfRule>
    <cfRule type="expression" dxfId="72934" priority="1519" stopIfTrue="1">
      <formula>WEEKDAY($A137)=7</formula>
    </cfRule>
  </conditionalFormatting>
  <conditionalFormatting sqref="I137:I142">
    <cfRule type="expression" dxfId="72933" priority="1506" stopIfTrue="1">
      <formula>WEEKDAY($A137)=1</formula>
    </cfRule>
    <cfRule type="expression" dxfId="72932" priority="1507" stopIfTrue="1">
      <formula>WEEKDAY($A137)=2</formula>
    </cfRule>
    <cfRule type="expression" dxfId="72931" priority="1508" stopIfTrue="1">
      <formula>WEEKDAY($A137)=3</formula>
    </cfRule>
    <cfRule type="expression" dxfId="72930" priority="1509" stopIfTrue="1">
      <formula>WEEKDAY($A137)=4</formula>
    </cfRule>
    <cfRule type="expression" dxfId="72929" priority="1510" stopIfTrue="1">
      <formula>WEEKDAY($A137)=5</formula>
    </cfRule>
    <cfRule type="expression" dxfId="72928" priority="1511" stopIfTrue="1">
      <formula>WEEKDAY($A137)=6</formula>
    </cfRule>
    <cfRule type="expression" dxfId="72927" priority="1512" stopIfTrue="1">
      <formula>WEEKDAY($A137)=7</formula>
    </cfRule>
  </conditionalFormatting>
  <conditionalFormatting sqref="I137:I142">
    <cfRule type="expression" dxfId="72926" priority="1499" stopIfTrue="1">
      <formula>WEEKDAY($A137)=1</formula>
    </cfRule>
    <cfRule type="expression" dxfId="72925" priority="1500" stopIfTrue="1">
      <formula>WEEKDAY($A137)=2</formula>
    </cfRule>
    <cfRule type="expression" dxfId="72924" priority="1501" stopIfTrue="1">
      <formula>WEEKDAY($A137)=3</formula>
    </cfRule>
    <cfRule type="expression" dxfId="72923" priority="1502" stopIfTrue="1">
      <formula>WEEKDAY($A137)=4</formula>
    </cfRule>
    <cfRule type="expression" dxfId="72922" priority="1503" stopIfTrue="1">
      <formula>WEEKDAY($A137)=5</formula>
    </cfRule>
    <cfRule type="expression" dxfId="72921" priority="1504" stopIfTrue="1">
      <formula>WEEKDAY($A137)=6</formula>
    </cfRule>
    <cfRule type="expression" dxfId="72920" priority="1505" stopIfTrue="1">
      <formula>WEEKDAY($A137)=7</formula>
    </cfRule>
  </conditionalFormatting>
  <conditionalFormatting sqref="I134:I142">
    <cfRule type="expression" dxfId="72919" priority="1492" stopIfTrue="1">
      <formula>WEEKDAY($A134)=1</formula>
    </cfRule>
    <cfRule type="expression" dxfId="72918" priority="1493" stopIfTrue="1">
      <formula>WEEKDAY($A134)=2</formula>
    </cfRule>
    <cfRule type="expression" dxfId="72917" priority="1494" stopIfTrue="1">
      <formula>WEEKDAY($A134)=3</formula>
    </cfRule>
    <cfRule type="expression" dxfId="72916" priority="1495" stopIfTrue="1">
      <formula>WEEKDAY($A134)=4</formula>
    </cfRule>
    <cfRule type="expression" dxfId="72915" priority="1496" stopIfTrue="1">
      <formula>WEEKDAY($A134)=5</formula>
    </cfRule>
    <cfRule type="expression" dxfId="72914" priority="1497" stopIfTrue="1">
      <formula>WEEKDAY($A134)=6</formula>
    </cfRule>
    <cfRule type="expression" dxfId="72913" priority="1498" stopIfTrue="1">
      <formula>WEEKDAY($A134)=7</formula>
    </cfRule>
  </conditionalFormatting>
  <conditionalFormatting sqref="I134:I142">
    <cfRule type="expression" dxfId="72912" priority="1485" stopIfTrue="1">
      <formula>WEEKDAY($A134)=1</formula>
    </cfRule>
    <cfRule type="expression" dxfId="72911" priority="1486" stopIfTrue="1">
      <formula>WEEKDAY($A134)=2</formula>
    </cfRule>
    <cfRule type="expression" dxfId="72910" priority="1487" stopIfTrue="1">
      <formula>WEEKDAY($A134)=3</formula>
    </cfRule>
    <cfRule type="expression" dxfId="72909" priority="1488" stopIfTrue="1">
      <formula>WEEKDAY($A134)=4</formula>
    </cfRule>
    <cfRule type="expression" dxfId="72908" priority="1489" stopIfTrue="1">
      <formula>WEEKDAY($A134)=5</formula>
    </cfRule>
    <cfRule type="expression" dxfId="72907" priority="1490" stopIfTrue="1">
      <formula>WEEKDAY($A134)=6</formula>
    </cfRule>
    <cfRule type="expression" dxfId="72906" priority="1491" stopIfTrue="1">
      <formula>WEEKDAY($A134)=7</formula>
    </cfRule>
  </conditionalFormatting>
  <conditionalFormatting sqref="I134:I142">
    <cfRule type="expression" dxfId="72905" priority="1478" stopIfTrue="1">
      <formula>WEEKDAY($A134)=1</formula>
    </cfRule>
    <cfRule type="expression" dxfId="72904" priority="1479" stopIfTrue="1">
      <formula>WEEKDAY($A134)=2</formula>
    </cfRule>
    <cfRule type="expression" dxfId="72903" priority="1480" stopIfTrue="1">
      <formula>WEEKDAY($A134)=3</formula>
    </cfRule>
    <cfRule type="expression" dxfId="72902" priority="1481" stopIfTrue="1">
      <formula>WEEKDAY($A134)=4</formula>
    </cfRule>
    <cfRule type="expression" dxfId="72901" priority="1482" stopIfTrue="1">
      <formula>WEEKDAY($A134)=5</formula>
    </cfRule>
    <cfRule type="expression" dxfId="72900" priority="1483" stopIfTrue="1">
      <formula>WEEKDAY($A134)=6</formula>
    </cfRule>
    <cfRule type="expression" dxfId="72899" priority="1484" stopIfTrue="1">
      <formula>WEEKDAY($A134)=7</formula>
    </cfRule>
  </conditionalFormatting>
  <conditionalFormatting sqref="I134:I142">
    <cfRule type="expression" dxfId="72898" priority="1471" stopIfTrue="1">
      <formula>WEEKDAY($A134)=1</formula>
    </cfRule>
    <cfRule type="expression" dxfId="72897" priority="1472" stopIfTrue="1">
      <formula>WEEKDAY($A134)=2</formula>
    </cfRule>
    <cfRule type="expression" dxfId="72896" priority="1473" stopIfTrue="1">
      <formula>WEEKDAY($A134)=3</formula>
    </cfRule>
    <cfRule type="expression" dxfId="72895" priority="1474" stopIfTrue="1">
      <formula>WEEKDAY($A134)=4</formula>
    </cfRule>
    <cfRule type="expression" dxfId="72894" priority="1475" stopIfTrue="1">
      <formula>WEEKDAY($A134)=5</formula>
    </cfRule>
    <cfRule type="expression" dxfId="72893" priority="1476" stopIfTrue="1">
      <formula>WEEKDAY($A134)=6</formula>
    </cfRule>
    <cfRule type="expression" dxfId="72892" priority="1477" stopIfTrue="1">
      <formula>WEEKDAY($A134)=7</formula>
    </cfRule>
  </conditionalFormatting>
  <conditionalFormatting sqref="I134:I142">
    <cfRule type="expression" dxfId="72891" priority="1464" stopIfTrue="1">
      <formula>WEEKDAY($A134)=1</formula>
    </cfRule>
    <cfRule type="expression" dxfId="72890" priority="1465" stopIfTrue="1">
      <formula>WEEKDAY($A134)=2</formula>
    </cfRule>
    <cfRule type="expression" dxfId="72889" priority="1466" stopIfTrue="1">
      <formula>WEEKDAY($A134)=3</formula>
    </cfRule>
    <cfRule type="expression" dxfId="72888" priority="1467" stopIfTrue="1">
      <formula>WEEKDAY($A134)=4</formula>
    </cfRule>
    <cfRule type="expression" dxfId="72887" priority="1468" stopIfTrue="1">
      <formula>WEEKDAY($A134)=5</formula>
    </cfRule>
    <cfRule type="expression" dxfId="72886" priority="1469" stopIfTrue="1">
      <formula>WEEKDAY($A134)=6</formula>
    </cfRule>
    <cfRule type="expression" dxfId="72885" priority="1470" stopIfTrue="1">
      <formula>WEEKDAY($A134)=7</formula>
    </cfRule>
  </conditionalFormatting>
  <conditionalFormatting sqref="I134:I142">
    <cfRule type="expression" dxfId="72884" priority="1457" stopIfTrue="1">
      <formula>WEEKDAY($A134)=1</formula>
    </cfRule>
    <cfRule type="expression" dxfId="72883" priority="1458" stopIfTrue="1">
      <formula>WEEKDAY($A134)=2</formula>
    </cfRule>
    <cfRule type="expression" dxfId="72882" priority="1459" stopIfTrue="1">
      <formula>WEEKDAY($A134)=3</formula>
    </cfRule>
    <cfRule type="expression" dxfId="72881" priority="1460" stopIfTrue="1">
      <formula>WEEKDAY($A134)=4</formula>
    </cfRule>
    <cfRule type="expression" dxfId="72880" priority="1461" stopIfTrue="1">
      <formula>WEEKDAY($A134)=5</formula>
    </cfRule>
    <cfRule type="expression" dxfId="72879" priority="1462" stopIfTrue="1">
      <formula>WEEKDAY($A134)=6</formula>
    </cfRule>
    <cfRule type="expression" dxfId="72878" priority="1463" stopIfTrue="1">
      <formula>WEEKDAY($A134)=7</formula>
    </cfRule>
  </conditionalFormatting>
  <conditionalFormatting sqref="I134">
    <cfRule type="expression" dxfId="72877" priority="1450" stopIfTrue="1">
      <formula>WEEKDAY($A134)=1</formula>
    </cfRule>
    <cfRule type="expression" dxfId="72876" priority="1451" stopIfTrue="1">
      <formula>WEEKDAY($A134)=2</formula>
    </cfRule>
    <cfRule type="expression" dxfId="72875" priority="1452" stopIfTrue="1">
      <formula>WEEKDAY($A134)=3</formula>
    </cfRule>
    <cfRule type="expression" dxfId="72874" priority="1453" stopIfTrue="1">
      <formula>WEEKDAY($A134)=4</formula>
    </cfRule>
    <cfRule type="expression" dxfId="72873" priority="1454" stopIfTrue="1">
      <formula>WEEKDAY($A134)=5</formula>
    </cfRule>
    <cfRule type="expression" dxfId="72872" priority="1455" stopIfTrue="1">
      <formula>WEEKDAY($A134)=6</formula>
    </cfRule>
    <cfRule type="expression" dxfId="72871" priority="1456" stopIfTrue="1">
      <formula>WEEKDAY($A134)=7</formula>
    </cfRule>
  </conditionalFormatting>
  <conditionalFormatting sqref="A133:A138">
    <cfRule type="expression" dxfId="72870" priority="1443" stopIfTrue="1">
      <formula>WEEKDAY($A133)=1</formula>
    </cfRule>
    <cfRule type="expression" dxfId="72869" priority="1444" stopIfTrue="1">
      <formula>WEEKDAY($A133)=2</formula>
    </cfRule>
    <cfRule type="expression" dxfId="72868" priority="1445" stopIfTrue="1">
      <formula>WEEKDAY($A133)=3</formula>
    </cfRule>
    <cfRule type="expression" dxfId="72867" priority="1446" stopIfTrue="1">
      <formula>WEEKDAY($A133)=4</formula>
    </cfRule>
    <cfRule type="expression" dxfId="72866" priority="1447" stopIfTrue="1">
      <formula>WEEKDAY($A133)=5</formula>
    </cfRule>
    <cfRule type="expression" dxfId="72865" priority="1448" stopIfTrue="1">
      <formula>WEEKDAY($A133)=6</formula>
    </cfRule>
    <cfRule type="expression" dxfId="72864" priority="1449" stopIfTrue="1">
      <formula>WEEKDAY($A133)=7</formula>
    </cfRule>
  </conditionalFormatting>
  <conditionalFormatting sqref="A139:A142">
    <cfRule type="expression" dxfId="72863" priority="1436" stopIfTrue="1">
      <formula>WEEKDAY($A139)=1</formula>
    </cfRule>
    <cfRule type="expression" dxfId="72862" priority="1437" stopIfTrue="1">
      <formula>WEEKDAY($A139)=2</formula>
    </cfRule>
    <cfRule type="expression" dxfId="72861" priority="1438" stopIfTrue="1">
      <formula>WEEKDAY($A139)=3</formula>
    </cfRule>
    <cfRule type="expression" dxfId="72860" priority="1439" stopIfTrue="1">
      <formula>WEEKDAY($A139)=4</formula>
    </cfRule>
    <cfRule type="expression" dxfId="72859" priority="1440" stopIfTrue="1">
      <formula>WEEKDAY($A139)=5</formula>
    </cfRule>
    <cfRule type="expression" dxfId="72858" priority="1441" stopIfTrue="1">
      <formula>WEEKDAY($A139)=6</formula>
    </cfRule>
    <cfRule type="expression" dxfId="72857" priority="1442" stopIfTrue="1">
      <formula>WEEKDAY($A139)=7</formula>
    </cfRule>
  </conditionalFormatting>
  <conditionalFormatting sqref="A139:A142">
    <cfRule type="expression" dxfId="72856" priority="1429" stopIfTrue="1">
      <formula>WEEKDAY($A139)=1</formula>
    </cfRule>
    <cfRule type="expression" dxfId="72855" priority="1430" stopIfTrue="1">
      <formula>WEEKDAY($A139)=2</formula>
    </cfRule>
    <cfRule type="expression" dxfId="72854" priority="1431" stopIfTrue="1">
      <formula>WEEKDAY($A139)=3</formula>
    </cfRule>
    <cfRule type="expression" dxfId="72853" priority="1432" stopIfTrue="1">
      <formula>WEEKDAY($A139)=4</formula>
    </cfRule>
    <cfRule type="expression" dxfId="72852" priority="1433" stopIfTrue="1">
      <formula>WEEKDAY($A139)=5</formula>
    </cfRule>
    <cfRule type="expression" dxfId="72851" priority="1434" stopIfTrue="1">
      <formula>WEEKDAY($A139)=6</formula>
    </cfRule>
    <cfRule type="expression" dxfId="72850" priority="1435" stopIfTrue="1">
      <formula>WEEKDAY($A139)=7</formula>
    </cfRule>
  </conditionalFormatting>
  <conditionalFormatting sqref="A139:A142">
    <cfRule type="expression" dxfId="72849" priority="1422" stopIfTrue="1">
      <formula>WEEKDAY($A139)=1</formula>
    </cfRule>
    <cfRule type="expression" dxfId="72848" priority="1423" stopIfTrue="1">
      <formula>WEEKDAY($A139)=2</formula>
    </cfRule>
    <cfRule type="expression" dxfId="72847" priority="1424" stopIfTrue="1">
      <formula>WEEKDAY($A139)=3</formula>
    </cfRule>
    <cfRule type="expression" dxfId="72846" priority="1425" stopIfTrue="1">
      <formula>WEEKDAY($A139)=4</formula>
    </cfRule>
    <cfRule type="expression" dxfId="72845" priority="1426" stopIfTrue="1">
      <formula>WEEKDAY($A139)=5</formula>
    </cfRule>
    <cfRule type="expression" dxfId="72844" priority="1427" stopIfTrue="1">
      <formula>WEEKDAY($A139)=6</formula>
    </cfRule>
    <cfRule type="expression" dxfId="72843" priority="1428" stopIfTrue="1">
      <formula>WEEKDAY($A139)=7</formula>
    </cfRule>
  </conditionalFormatting>
  <conditionalFormatting sqref="A139:A142">
    <cfRule type="expression" dxfId="72842" priority="1415" stopIfTrue="1">
      <formula>WEEKDAY($A139)=1</formula>
    </cfRule>
    <cfRule type="expression" dxfId="72841" priority="1416" stopIfTrue="1">
      <formula>WEEKDAY($A139)=2</formula>
    </cfRule>
    <cfRule type="expression" dxfId="72840" priority="1417" stopIfTrue="1">
      <formula>WEEKDAY($A139)=3</formula>
    </cfRule>
    <cfRule type="expression" dxfId="72839" priority="1418" stopIfTrue="1">
      <formula>WEEKDAY($A139)=4</formula>
    </cfRule>
    <cfRule type="expression" dxfId="72838" priority="1419" stopIfTrue="1">
      <formula>WEEKDAY($A139)=5</formula>
    </cfRule>
    <cfRule type="expression" dxfId="72837" priority="1420" stopIfTrue="1">
      <formula>WEEKDAY($A139)=6</formula>
    </cfRule>
    <cfRule type="expression" dxfId="72836" priority="1421" stopIfTrue="1">
      <formula>WEEKDAY($A139)=7</formula>
    </cfRule>
  </conditionalFormatting>
  <conditionalFormatting sqref="A139:A142">
    <cfRule type="expression" dxfId="72835" priority="1408" stopIfTrue="1">
      <formula>WEEKDAY($A139)=1</formula>
    </cfRule>
    <cfRule type="expression" dxfId="72834" priority="1409" stopIfTrue="1">
      <formula>WEEKDAY($A139)=2</formula>
    </cfRule>
    <cfRule type="expression" dxfId="72833" priority="1410" stopIfTrue="1">
      <formula>WEEKDAY($A139)=3</formula>
    </cfRule>
    <cfRule type="expression" dxfId="72832" priority="1411" stopIfTrue="1">
      <formula>WEEKDAY($A139)=4</formula>
    </cfRule>
    <cfRule type="expression" dxfId="72831" priority="1412" stopIfTrue="1">
      <formula>WEEKDAY($A139)=5</formula>
    </cfRule>
    <cfRule type="expression" dxfId="72830" priority="1413" stopIfTrue="1">
      <formula>WEEKDAY($A139)=6</formula>
    </cfRule>
    <cfRule type="expression" dxfId="72829" priority="1414" stopIfTrue="1">
      <formula>WEEKDAY($A139)=7</formula>
    </cfRule>
  </conditionalFormatting>
  <conditionalFormatting sqref="A139:A142">
    <cfRule type="expression" dxfId="72828" priority="1401" stopIfTrue="1">
      <formula>WEEKDAY($A139)=1</formula>
    </cfRule>
    <cfRule type="expression" dxfId="72827" priority="1402" stopIfTrue="1">
      <formula>WEEKDAY($A139)=2</formula>
    </cfRule>
    <cfRule type="expression" dxfId="72826" priority="1403" stopIfTrue="1">
      <formula>WEEKDAY($A139)=3</formula>
    </cfRule>
    <cfRule type="expression" dxfId="72825" priority="1404" stopIfTrue="1">
      <formula>WEEKDAY($A139)=4</formula>
    </cfRule>
    <cfRule type="expression" dxfId="72824" priority="1405" stopIfTrue="1">
      <formula>WEEKDAY($A139)=5</formula>
    </cfRule>
    <cfRule type="expression" dxfId="72823" priority="1406" stopIfTrue="1">
      <formula>WEEKDAY($A139)=6</formula>
    </cfRule>
    <cfRule type="expression" dxfId="72822" priority="1407" stopIfTrue="1">
      <formula>WEEKDAY($A139)=7</formula>
    </cfRule>
  </conditionalFormatting>
  <conditionalFormatting sqref="A139:A142">
    <cfRule type="expression" dxfId="72821" priority="1394" stopIfTrue="1">
      <formula>WEEKDAY($A139)=1</formula>
    </cfRule>
    <cfRule type="expression" dxfId="72820" priority="1395" stopIfTrue="1">
      <formula>WEEKDAY($A139)=2</formula>
    </cfRule>
    <cfRule type="expression" dxfId="72819" priority="1396" stopIfTrue="1">
      <formula>WEEKDAY($A139)=3</formula>
    </cfRule>
    <cfRule type="expression" dxfId="72818" priority="1397" stopIfTrue="1">
      <formula>WEEKDAY($A139)=4</formula>
    </cfRule>
    <cfRule type="expression" dxfId="72817" priority="1398" stopIfTrue="1">
      <formula>WEEKDAY($A139)=5</formula>
    </cfRule>
    <cfRule type="expression" dxfId="72816" priority="1399" stopIfTrue="1">
      <formula>WEEKDAY($A139)=6</formula>
    </cfRule>
    <cfRule type="expression" dxfId="72815" priority="1400" stopIfTrue="1">
      <formula>WEEKDAY($A139)=7</formula>
    </cfRule>
  </conditionalFormatting>
  <conditionalFormatting sqref="A139:A142">
    <cfRule type="expression" dxfId="72814" priority="1387" stopIfTrue="1">
      <formula>WEEKDAY($A139)=1</formula>
    </cfRule>
    <cfRule type="expression" dxfId="72813" priority="1388" stopIfTrue="1">
      <formula>WEEKDAY($A139)=2</formula>
    </cfRule>
    <cfRule type="expression" dxfId="72812" priority="1389" stopIfTrue="1">
      <formula>WEEKDAY($A139)=3</formula>
    </cfRule>
    <cfRule type="expression" dxfId="72811" priority="1390" stopIfTrue="1">
      <formula>WEEKDAY($A139)=4</formula>
    </cfRule>
    <cfRule type="expression" dxfId="72810" priority="1391" stopIfTrue="1">
      <formula>WEEKDAY($A139)=5</formula>
    </cfRule>
    <cfRule type="expression" dxfId="72809" priority="1392" stopIfTrue="1">
      <formula>WEEKDAY($A139)=6</formula>
    </cfRule>
    <cfRule type="expression" dxfId="72808" priority="1393" stopIfTrue="1">
      <formula>WEEKDAY($A139)=7</formula>
    </cfRule>
  </conditionalFormatting>
  <conditionalFormatting sqref="A139:A142">
    <cfRule type="expression" dxfId="72807" priority="1380" stopIfTrue="1">
      <formula>WEEKDAY($A139)=1</formula>
    </cfRule>
    <cfRule type="expression" dxfId="72806" priority="1381" stopIfTrue="1">
      <formula>WEEKDAY($A139)=2</formula>
    </cfRule>
    <cfRule type="expression" dxfId="72805" priority="1382" stopIfTrue="1">
      <formula>WEEKDAY($A139)=3</formula>
    </cfRule>
    <cfRule type="expression" dxfId="72804" priority="1383" stopIfTrue="1">
      <formula>WEEKDAY($A139)=4</formula>
    </cfRule>
    <cfRule type="expression" dxfId="72803" priority="1384" stopIfTrue="1">
      <formula>WEEKDAY($A139)=5</formula>
    </cfRule>
    <cfRule type="expression" dxfId="72802" priority="1385" stopIfTrue="1">
      <formula>WEEKDAY($A139)=6</formula>
    </cfRule>
    <cfRule type="expression" dxfId="72801" priority="1386" stopIfTrue="1">
      <formula>WEEKDAY($A139)=7</formula>
    </cfRule>
  </conditionalFormatting>
  <conditionalFormatting sqref="A139:A142">
    <cfRule type="expression" dxfId="72800" priority="1373" stopIfTrue="1">
      <formula>WEEKDAY($A139)=1</formula>
    </cfRule>
    <cfRule type="expression" dxfId="72799" priority="1374" stopIfTrue="1">
      <formula>WEEKDAY($A139)=2</formula>
    </cfRule>
    <cfRule type="expression" dxfId="72798" priority="1375" stopIfTrue="1">
      <formula>WEEKDAY($A139)=3</formula>
    </cfRule>
    <cfRule type="expression" dxfId="72797" priority="1376" stopIfTrue="1">
      <formula>WEEKDAY($A139)=4</formula>
    </cfRule>
    <cfRule type="expression" dxfId="72796" priority="1377" stopIfTrue="1">
      <formula>WEEKDAY($A139)=5</formula>
    </cfRule>
    <cfRule type="expression" dxfId="72795" priority="1378" stopIfTrue="1">
      <formula>WEEKDAY($A139)=6</formula>
    </cfRule>
    <cfRule type="expression" dxfId="72794" priority="1379" stopIfTrue="1">
      <formula>WEEKDAY($A139)=7</formula>
    </cfRule>
  </conditionalFormatting>
  <conditionalFormatting sqref="A139:A142">
    <cfRule type="expression" dxfId="72793" priority="1366" stopIfTrue="1">
      <formula>WEEKDAY($A139)=1</formula>
    </cfRule>
    <cfRule type="expression" dxfId="72792" priority="1367" stopIfTrue="1">
      <formula>WEEKDAY($A139)=2</formula>
    </cfRule>
    <cfRule type="expression" dxfId="72791" priority="1368" stopIfTrue="1">
      <formula>WEEKDAY($A139)=3</formula>
    </cfRule>
    <cfRule type="expression" dxfId="72790" priority="1369" stopIfTrue="1">
      <formula>WEEKDAY($A139)=4</formula>
    </cfRule>
    <cfRule type="expression" dxfId="72789" priority="1370" stopIfTrue="1">
      <formula>WEEKDAY($A139)=5</formula>
    </cfRule>
    <cfRule type="expression" dxfId="72788" priority="1371" stopIfTrue="1">
      <formula>WEEKDAY($A139)=6</formula>
    </cfRule>
    <cfRule type="expression" dxfId="72787" priority="1372" stopIfTrue="1">
      <formula>WEEKDAY($A139)=7</formula>
    </cfRule>
  </conditionalFormatting>
  <conditionalFormatting sqref="A139:A142">
    <cfRule type="expression" dxfId="72786" priority="1359" stopIfTrue="1">
      <formula>WEEKDAY($A139)=1</formula>
    </cfRule>
    <cfRule type="expression" dxfId="72785" priority="1360" stopIfTrue="1">
      <formula>WEEKDAY($A139)=2</formula>
    </cfRule>
    <cfRule type="expression" dxfId="72784" priority="1361" stopIfTrue="1">
      <formula>WEEKDAY($A139)=3</formula>
    </cfRule>
    <cfRule type="expression" dxfId="72783" priority="1362" stopIfTrue="1">
      <formula>WEEKDAY($A139)=4</formula>
    </cfRule>
    <cfRule type="expression" dxfId="72782" priority="1363" stopIfTrue="1">
      <formula>WEEKDAY($A139)=5</formula>
    </cfRule>
    <cfRule type="expression" dxfId="72781" priority="1364" stopIfTrue="1">
      <formula>WEEKDAY($A139)=6</formula>
    </cfRule>
    <cfRule type="expression" dxfId="72780" priority="1365" stopIfTrue="1">
      <formula>WEEKDAY($A139)=7</formula>
    </cfRule>
  </conditionalFormatting>
  <conditionalFormatting sqref="A139:A142">
    <cfRule type="expression" dxfId="72779" priority="1352" stopIfTrue="1">
      <formula>WEEKDAY($A139)=1</formula>
    </cfRule>
    <cfRule type="expression" dxfId="72778" priority="1353" stopIfTrue="1">
      <formula>WEEKDAY($A139)=2</formula>
    </cfRule>
    <cfRule type="expression" dxfId="72777" priority="1354" stopIfTrue="1">
      <formula>WEEKDAY($A139)=3</formula>
    </cfRule>
    <cfRule type="expression" dxfId="72776" priority="1355" stopIfTrue="1">
      <formula>WEEKDAY($A139)=4</formula>
    </cfRule>
    <cfRule type="expression" dxfId="72775" priority="1356" stopIfTrue="1">
      <formula>WEEKDAY($A139)=5</formula>
    </cfRule>
    <cfRule type="expression" dxfId="72774" priority="1357" stopIfTrue="1">
      <formula>WEEKDAY($A139)=6</formula>
    </cfRule>
    <cfRule type="expression" dxfId="72773" priority="1358" stopIfTrue="1">
      <formula>WEEKDAY($A139)=7</formula>
    </cfRule>
  </conditionalFormatting>
  <conditionalFormatting sqref="A139:A142">
    <cfRule type="expression" dxfId="72772" priority="1345" stopIfTrue="1">
      <formula>WEEKDAY($A139)=1</formula>
    </cfRule>
    <cfRule type="expression" dxfId="72771" priority="1346" stopIfTrue="1">
      <formula>WEEKDAY($A139)=2</formula>
    </cfRule>
    <cfRule type="expression" dxfId="72770" priority="1347" stopIfTrue="1">
      <formula>WEEKDAY($A139)=3</formula>
    </cfRule>
    <cfRule type="expression" dxfId="72769" priority="1348" stopIfTrue="1">
      <formula>WEEKDAY($A139)=4</formula>
    </cfRule>
    <cfRule type="expression" dxfId="72768" priority="1349" stopIfTrue="1">
      <formula>WEEKDAY($A139)=5</formula>
    </cfRule>
    <cfRule type="expression" dxfId="72767" priority="1350" stopIfTrue="1">
      <formula>WEEKDAY($A139)=6</formula>
    </cfRule>
    <cfRule type="expression" dxfId="72766" priority="1351" stopIfTrue="1">
      <formula>WEEKDAY($A139)=7</formula>
    </cfRule>
  </conditionalFormatting>
  <conditionalFormatting sqref="A139:A142">
    <cfRule type="expression" dxfId="72765" priority="1338" stopIfTrue="1">
      <formula>WEEKDAY($A139)=1</formula>
    </cfRule>
    <cfRule type="expression" dxfId="72764" priority="1339" stopIfTrue="1">
      <formula>WEEKDAY($A139)=2</formula>
    </cfRule>
    <cfRule type="expression" dxfId="72763" priority="1340" stopIfTrue="1">
      <formula>WEEKDAY($A139)=3</formula>
    </cfRule>
    <cfRule type="expression" dxfId="72762" priority="1341" stopIfTrue="1">
      <formula>WEEKDAY($A139)=4</formula>
    </cfRule>
    <cfRule type="expression" dxfId="72761" priority="1342" stopIfTrue="1">
      <formula>WEEKDAY($A139)=5</formula>
    </cfRule>
    <cfRule type="expression" dxfId="72760" priority="1343" stopIfTrue="1">
      <formula>WEEKDAY($A139)=6</formula>
    </cfRule>
    <cfRule type="expression" dxfId="72759" priority="1344" stopIfTrue="1">
      <formula>WEEKDAY($A139)=7</formula>
    </cfRule>
  </conditionalFormatting>
  <conditionalFormatting sqref="A139:A142">
    <cfRule type="expression" dxfId="72758" priority="1331" stopIfTrue="1">
      <formula>WEEKDAY($A139)=1</formula>
    </cfRule>
    <cfRule type="expression" dxfId="72757" priority="1332" stopIfTrue="1">
      <formula>WEEKDAY($A139)=2</formula>
    </cfRule>
    <cfRule type="expression" dxfId="72756" priority="1333" stopIfTrue="1">
      <formula>WEEKDAY($A139)=3</formula>
    </cfRule>
    <cfRule type="expression" dxfId="72755" priority="1334" stopIfTrue="1">
      <formula>WEEKDAY($A139)=4</formula>
    </cfRule>
    <cfRule type="expression" dxfId="72754" priority="1335" stopIfTrue="1">
      <formula>WEEKDAY($A139)=5</formula>
    </cfRule>
    <cfRule type="expression" dxfId="72753" priority="1336" stopIfTrue="1">
      <formula>WEEKDAY($A139)=6</formula>
    </cfRule>
    <cfRule type="expression" dxfId="72752" priority="1337" stopIfTrue="1">
      <formula>WEEKDAY($A139)=7</formula>
    </cfRule>
  </conditionalFormatting>
  <conditionalFormatting sqref="A139:A142">
    <cfRule type="expression" dxfId="72751" priority="1324" stopIfTrue="1">
      <formula>WEEKDAY($A139)=1</formula>
    </cfRule>
    <cfRule type="expression" dxfId="72750" priority="1325" stopIfTrue="1">
      <formula>WEEKDAY($A139)=2</formula>
    </cfRule>
    <cfRule type="expression" dxfId="72749" priority="1326" stopIfTrue="1">
      <formula>WEEKDAY($A139)=3</formula>
    </cfRule>
    <cfRule type="expression" dxfId="72748" priority="1327" stopIfTrue="1">
      <formula>WEEKDAY($A139)=4</formula>
    </cfRule>
    <cfRule type="expression" dxfId="72747" priority="1328" stopIfTrue="1">
      <formula>WEEKDAY($A139)=5</formula>
    </cfRule>
    <cfRule type="expression" dxfId="72746" priority="1329" stopIfTrue="1">
      <formula>WEEKDAY($A139)=6</formula>
    </cfRule>
    <cfRule type="expression" dxfId="72745" priority="1330" stopIfTrue="1">
      <formula>WEEKDAY($A139)=7</formula>
    </cfRule>
  </conditionalFormatting>
  <conditionalFormatting sqref="A139:A142">
    <cfRule type="expression" dxfId="72744" priority="1317" stopIfTrue="1">
      <formula>WEEKDAY($A139)=1</formula>
    </cfRule>
    <cfRule type="expression" dxfId="72743" priority="1318" stopIfTrue="1">
      <formula>WEEKDAY($A139)=2</formula>
    </cfRule>
    <cfRule type="expression" dxfId="72742" priority="1319" stopIfTrue="1">
      <formula>WEEKDAY($A139)=3</formula>
    </cfRule>
    <cfRule type="expression" dxfId="72741" priority="1320" stopIfTrue="1">
      <formula>WEEKDAY($A139)=4</formula>
    </cfRule>
    <cfRule type="expression" dxfId="72740" priority="1321" stopIfTrue="1">
      <formula>WEEKDAY($A139)=5</formula>
    </cfRule>
    <cfRule type="expression" dxfId="72739" priority="1322" stopIfTrue="1">
      <formula>WEEKDAY($A139)=6</formula>
    </cfRule>
    <cfRule type="expression" dxfId="72738" priority="1323" stopIfTrue="1">
      <formula>WEEKDAY($A139)=7</formula>
    </cfRule>
  </conditionalFormatting>
  <conditionalFormatting sqref="A139:A142">
    <cfRule type="expression" dxfId="72737" priority="1310" stopIfTrue="1">
      <formula>WEEKDAY($A139)=1</formula>
    </cfRule>
    <cfRule type="expression" dxfId="72736" priority="1311" stopIfTrue="1">
      <formula>WEEKDAY($A139)=2</formula>
    </cfRule>
    <cfRule type="expression" dxfId="72735" priority="1312" stopIfTrue="1">
      <formula>WEEKDAY($A139)=3</formula>
    </cfRule>
    <cfRule type="expression" dxfId="72734" priority="1313" stopIfTrue="1">
      <formula>WEEKDAY($A139)=4</formula>
    </cfRule>
    <cfRule type="expression" dxfId="72733" priority="1314" stopIfTrue="1">
      <formula>WEEKDAY($A139)=5</formula>
    </cfRule>
    <cfRule type="expression" dxfId="72732" priority="1315" stopIfTrue="1">
      <formula>WEEKDAY($A139)=6</formula>
    </cfRule>
    <cfRule type="expression" dxfId="72731" priority="1316" stopIfTrue="1">
      <formula>WEEKDAY($A139)=7</formula>
    </cfRule>
  </conditionalFormatting>
  <conditionalFormatting sqref="A139:A142">
    <cfRule type="expression" dxfId="72730" priority="1303" stopIfTrue="1">
      <formula>WEEKDAY($A139)=1</formula>
    </cfRule>
    <cfRule type="expression" dxfId="72729" priority="1304" stopIfTrue="1">
      <formula>WEEKDAY($A139)=2</formula>
    </cfRule>
    <cfRule type="expression" dxfId="72728" priority="1305" stopIfTrue="1">
      <formula>WEEKDAY($A139)=3</formula>
    </cfRule>
    <cfRule type="expression" dxfId="72727" priority="1306" stopIfTrue="1">
      <formula>WEEKDAY($A139)=4</formula>
    </cfRule>
    <cfRule type="expression" dxfId="72726" priority="1307" stopIfTrue="1">
      <formula>WEEKDAY($A139)=5</formula>
    </cfRule>
    <cfRule type="expression" dxfId="72725" priority="1308" stopIfTrue="1">
      <formula>WEEKDAY($A139)=6</formula>
    </cfRule>
    <cfRule type="expression" dxfId="72724" priority="1309" stopIfTrue="1">
      <formula>WEEKDAY($A139)=7</formula>
    </cfRule>
  </conditionalFormatting>
  <conditionalFormatting sqref="A139:A142">
    <cfRule type="expression" dxfId="72723" priority="1296" stopIfTrue="1">
      <formula>WEEKDAY($A139)=1</formula>
    </cfRule>
    <cfRule type="expression" dxfId="72722" priority="1297" stopIfTrue="1">
      <formula>WEEKDAY($A139)=2</formula>
    </cfRule>
    <cfRule type="expression" dxfId="72721" priority="1298" stopIfTrue="1">
      <formula>WEEKDAY($A139)=3</formula>
    </cfRule>
    <cfRule type="expression" dxfId="72720" priority="1299" stopIfTrue="1">
      <formula>WEEKDAY($A139)=4</formula>
    </cfRule>
    <cfRule type="expression" dxfId="72719" priority="1300" stopIfTrue="1">
      <formula>WEEKDAY($A139)=5</formula>
    </cfRule>
    <cfRule type="expression" dxfId="72718" priority="1301" stopIfTrue="1">
      <formula>WEEKDAY($A139)=6</formula>
    </cfRule>
    <cfRule type="expression" dxfId="72717" priority="1302" stopIfTrue="1">
      <formula>WEEKDAY($A139)=7</formula>
    </cfRule>
  </conditionalFormatting>
  <conditionalFormatting sqref="A139:A142">
    <cfRule type="expression" dxfId="72716" priority="1289" stopIfTrue="1">
      <formula>WEEKDAY($A139)=1</formula>
    </cfRule>
    <cfRule type="expression" dxfId="72715" priority="1290" stopIfTrue="1">
      <formula>WEEKDAY($A139)=2</formula>
    </cfRule>
    <cfRule type="expression" dxfId="72714" priority="1291" stopIfTrue="1">
      <formula>WEEKDAY($A139)=3</formula>
    </cfRule>
    <cfRule type="expression" dxfId="72713" priority="1292" stopIfTrue="1">
      <formula>WEEKDAY($A139)=4</formula>
    </cfRule>
    <cfRule type="expression" dxfId="72712" priority="1293" stopIfTrue="1">
      <formula>WEEKDAY($A139)=5</formula>
    </cfRule>
    <cfRule type="expression" dxfId="72711" priority="1294" stopIfTrue="1">
      <formula>WEEKDAY($A139)=6</formula>
    </cfRule>
    <cfRule type="expression" dxfId="72710" priority="1295" stopIfTrue="1">
      <formula>WEEKDAY($A139)=7</formula>
    </cfRule>
  </conditionalFormatting>
  <conditionalFormatting sqref="A139:A142">
    <cfRule type="expression" dxfId="72709" priority="1282" stopIfTrue="1">
      <formula>WEEKDAY($A139)=1</formula>
    </cfRule>
    <cfRule type="expression" dxfId="72708" priority="1283" stopIfTrue="1">
      <formula>WEEKDAY($A139)=2</formula>
    </cfRule>
    <cfRule type="expression" dxfId="72707" priority="1284" stopIfTrue="1">
      <formula>WEEKDAY($A139)=3</formula>
    </cfRule>
    <cfRule type="expression" dxfId="72706" priority="1285" stopIfTrue="1">
      <formula>WEEKDAY($A139)=4</formula>
    </cfRule>
    <cfRule type="expression" dxfId="72705" priority="1286" stopIfTrue="1">
      <formula>WEEKDAY($A139)=5</formula>
    </cfRule>
    <cfRule type="expression" dxfId="72704" priority="1287" stopIfTrue="1">
      <formula>WEEKDAY($A139)=6</formula>
    </cfRule>
    <cfRule type="expression" dxfId="72703" priority="1288" stopIfTrue="1">
      <formula>WEEKDAY($A139)=7</formula>
    </cfRule>
  </conditionalFormatting>
  <conditionalFormatting sqref="A139:A142">
    <cfRule type="expression" dxfId="72702" priority="1275" stopIfTrue="1">
      <formula>WEEKDAY($A139)=1</formula>
    </cfRule>
    <cfRule type="expression" dxfId="72701" priority="1276" stopIfTrue="1">
      <formula>WEEKDAY($A139)=2</formula>
    </cfRule>
    <cfRule type="expression" dxfId="72700" priority="1277" stopIfTrue="1">
      <formula>WEEKDAY($A139)=3</formula>
    </cfRule>
    <cfRule type="expression" dxfId="72699" priority="1278" stopIfTrue="1">
      <formula>WEEKDAY($A139)=4</formula>
    </cfRule>
    <cfRule type="expression" dxfId="72698" priority="1279" stopIfTrue="1">
      <formula>WEEKDAY($A139)=5</formula>
    </cfRule>
    <cfRule type="expression" dxfId="72697" priority="1280" stopIfTrue="1">
      <formula>WEEKDAY($A139)=6</formula>
    </cfRule>
    <cfRule type="expression" dxfId="72696" priority="1281" stopIfTrue="1">
      <formula>WEEKDAY($A139)=7</formula>
    </cfRule>
  </conditionalFormatting>
  <conditionalFormatting sqref="A139:A142">
    <cfRule type="expression" dxfId="72695" priority="1268" stopIfTrue="1">
      <formula>WEEKDAY($A139)=1</formula>
    </cfRule>
    <cfRule type="expression" dxfId="72694" priority="1269" stopIfTrue="1">
      <formula>WEEKDAY($A139)=2</formula>
    </cfRule>
    <cfRule type="expression" dxfId="72693" priority="1270" stopIfTrue="1">
      <formula>WEEKDAY($A139)=3</formula>
    </cfRule>
    <cfRule type="expression" dxfId="72692" priority="1271" stopIfTrue="1">
      <formula>WEEKDAY($A139)=4</formula>
    </cfRule>
    <cfRule type="expression" dxfId="72691" priority="1272" stopIfTrue="1">
      <formula>WEEKDAY($A139)=5</formula>
    </cfRule>
    <cfRule type="expression" dxfId="72690" priority="1273" stopIfTrue="1">
      <formula>WEEKDAY($A139)=6</formula>
    </cfRule>
    <cfRule type="expression" dxfId="72689" priority="1274" stopIfTrue="1">
      <formula>WEEKDAY($A139)=7</formula>
    </cfRule>
  </conditionalFormatting>
  <conditionalFormatting sqref="A139:A142">
    <cfRule type="expression" dxfId="72688" priority="1261" stopIfTrue="1">
      <formula>WEEKDAY($A139)=1</formula>
    </cfRule>
    <cfRule type="expression" dxfId="72687" priority="1262" stopIfTrue="1">
      <formula>WEEKDAY($A139)=2</formula>
    </cfRule>
    <cfRule type="expression" dxfId="72686" priority="1263" stopIfTrue="1">
      <formula>WEEKDAY($A139)=3</formula>
    </cfRule>
    <cfRule type="expression" dxfId="72685" priority="1264" stopIfTrue="1">
      <formula>WEEKDAY($A139)=4</formula>
    </cfRule>
    <cfRule type="expression" dxfId="72684" priority="1265" stopIfTrue="1">
      <formula>WEEKDAY($A139)=5</formula>
    </cfRule>
    <cfRule type="expression" dxfId="72683" priority="1266" stopIfTrue="1">
      <formula>WEEKDAY($A139)=6</formula>
    </cfRule>
    <cfRule type="expression" dxfId="72682" priority="1267" stopIfTrue="1">
      <formula>WEEKDAY($A139)=7</formula>
    </cfRule>
  </conditionalFormatting>
  <conditionalFormatting sqref="A139:A142">
    <cfRule type="expression" dxfId="72681" priority="1254" stopIfTrue="1">
      <formula>WEEKDAY($A139)=1</formula>
    </cfRule>
    <cfRule type="expression" dxfId="72680" priority="1255" stopIfTrue="1">
      <formula>WEEKDAY($A139)=2</formula>
    </cfRule>
    <cfRule type="expression" dxfId="72679" priority="1256" stopIfTrue="1">
      <formula>WEEKDAY($A139)=3</formula>
    </cfRule>
    <cfRule type="expression" dxfId="72678" priority="1257" stopIfTrue="1">
      <formula>WEEKDAY($A139)=4</formula>
    </cfRule>
    <cfRule type="expression" dxfId="72677" priority="1258" stopIfTrue="1">
      <formula>WEEKDAY($A139)=5</formula>
    </cfRule>
    <cfRule type="expression" dxfId="72676" priority="1259" stopIfTrue="1">
      <formula>WEEKDAY($A139)=6</formula>
    </cfRule>
    <cfRule type="expression" dxfId="72675" priority="1260" stopIfTrue="1">
      <formula>WEEKDAY($A139)=7</formula>
    </cfRule>
  </conditionalFormatting>
  <conditionalFormatting sqref="A139:A142">
    <cfRule type="expression" dxfId="72674" priority="1247" stopIfTrue="1">
      <formula>WEEKDAY($A139)=1</formula>
    </cfRule>
    <cfRule type="expression" dxfId="72673" priority="1248" stopIfTrue="1">
      <formula>WEEKDAY($A139)=2</formula>
    </cfRule>
    <cfRule type="expression" dxfId="72672" priority="1249" stopIfTrue="1">
      <formula>WEEKDAY($A139)=3</formula>
    </cfRule>
    <cfRule type="expression" dxfId="72671" priority="1250" stopIfTrue="1">
      <formula>WEEKDAY($A139)=4</formula>
    </cfRule>
    <cfRule type="expression" dxfId="72670" priority="1251" stopIfTrue="1">
      <formula>WEEKDAY($A139)=5</formula>
    </cfRule>
    <cfRule type="expression" dxfId="72669" priority="1252" stopIfTrue="1">
      <formula>WEEKDAY($A139)=6</formula>
    </cfRule>
    <cfRule type="expression" dxfId="72668" priority="1253" stopIfTrue="1">
      <formula>WEEKDAY($A139)=7</formula>
    </cfRule>
  </conditionalFormatting>
  <conditionalFormatting sqref="A139:A142">
    <cfRule type="expression" dxfId="72667" priority="1240" stopIfTrue="1">
      <formula>WEEKDAY($A139)=1</formula>
    </cfRule>
    <cfRule type="expression" dxfId="72666" priority="1241" stopIfTrue="1">
      <formula>WEEKDAY($A139)=2</formula>
    </cfRule>
    <cfRule type="expression" dxfId="72665" priority="1242" stopIfTrue="1">
      <formula>WEEKDAY($A139)=3</formula>
    </cfRule>
    <cfRule type="expression" dxfId="72664" priority="1243" stopIfTrue="1">
      <formula>WEEKDAY($A139)=4</formula>
    </cfRule>
    <cfRule type="expression" dxfId="72663" priority="1244" stopIfTrue="1">
      <formula>WEEKDAY($A139)=5</formula>
    </cfRule>
    <cfRule type="expression" dxfId="72662" priority="1245" stopIfTrue="1">
      <formula>WEEKDAY($A139)=6</formula>
    </cfRule>
    <cfRule type="expression" dxfId="72661" priority="1246" stopIfTrue="1">
      <formula>WEEKDAY($A139)=7</formula>
    </cfRule>
  </conditionalFormatting>
  <conditionalFormatting sqref="A139:A142">
    <cfRule type="expression" dxfId="72660" priority="1233" stopIfTrue="1">
      <formula>WEEKDAY($A139)=1</formula>
    </cfRule>
    <cfRule type="expression" dxfId="72659" priority="1234" stopIfTrue="1">
      <formula>WEEKDAY($A139)=2</formula>
    </cfRule>
    <cfRule type="expression" dxfId="72658" priority="1235" stopIfTrue="1">
      <formula>WEEKDAY($A139)=3</formula>
    </cfRule>
    <cfRule type="expression" dxfId="72657" priority="1236" stopIfTrue="1">
      <formula>WEEKDAY($A139)=4</formula>
    </cfRule>
    <cfRule type="expression" dxfId="72656" priority="1237" stopIfTrue="1">
      <formula>WEEKDAY($A139)=5</formula>
    </cfRule>
    <cfRule type="expression" dxfId="72655" priority="1238" stopIfTrue="1">
      <formula>WEEKDAY($A139)=6</formula>
    </cfRule>
    <cfRule type="expression" dxfId="72654" priority="1239" stopIfTrue="1">
      <formula>WEEKDAY($A139)=7</formula>
    </cfRule>
  </conditionalFormatting>
  <conditionalFormatting sqref="A139:A142">
    <cfRule type="expression" dxfId="72653" priority="1226" stopIfTrue="1">
      <formula>WEEKDAY($A139)=1</formula>
    </cfRule>
    <cfRule type="expression" dxfId="72652" priority="1227" stopIfTrue="1">
      <formula>WEEKDAY($A139)=2</formula>
    </cfRule>
    <cfRule type="expression" dxfId="72651" priority="1228" stopIfTrue="1">
      <formula>WEEKDAY($A139)=3</formula>
    </cfRule>
    <cfRule type="expression" dxfId="72650" priority="1229" stopIfTrue="1">
      <formula>WEEKDAY($A139)=4</formula>
    </cfRule>
    <cfRule type="expression" dxfId="72649" priority="1230" stopIfTrue="1">
      <formula>WEEKDAY($A139)=5</formula>
    </cfRule>
    <cfRule type="expression" dxfId="72648" priority="1231" stopIfTrue="1">
      <formula>WEEKDAY($A139)=6</formula>
    </cfRule>
    <cfRule type="expression" dxfId="72647" priority="1232" stopIfTrue="1">
      <formula>WEEKDAY($A139)=7</formula>
    </cfRule>
  </conditionalFormatting>
  <conditionalFormatting sqref="A139:L139">
    <cfRule type="expression" dxfId="72646" priority="1219" stopIfTrue="1">
      <formula>WEEKDAY($A139)=1</formula>
    </cfRule>
    <cfRule type="expression" dxfId="72645" priority="1220" stopIfTrue="1">
      <formula>WEEKDAY($A139)=2</formula>
    </cfRule>
    <cfRule type="expression" dxfId="72644" priority="1221" stopIfTrue="1">
      <formula>WEEKDAY($A139)=3</formula>
    </cfRule>
    <cfRule type="expression" dxfId="72643" priority="1222" stopIfTrue="1">
      <formula>WEEKDAY($A139)=4</formula>
    </cfRule>
    <cfRule type="expression" dxfId="72642" priority="1223" stopIfTrue="1">
      <formula>WEEKDAY($A139)=5</formula>
    </cfRule>
    <cfRule type="expression" dxfId="72641" priority="1224" stopIfTrue="1">
      <formula>WEEKDAY($A139)=6</formula>
    </cfRule>
    <cfRule type="expression" dxfId="72640" priority="1225" stopIfTrue="1">
      <formula>WEEKDAY($A139)=7</formula>
    </cfRule>
  </conditionalFormatting>
  <conditionalFormatting sqref="I140:I142">
    <cfRule type="expression" dxfId="72639" priority="1212" stopIfTrue="1">
      <formula>WEEKDAY($A140)=1</formula>
    </cfRule>
    <cfRule type="expression" dxfId="72638" priority="1213" stopIfTrue="1">
      <formula>WEEKDAY($A140)=2</formula>
    </cfRule>
    <cfRule type="expression" dxfId="72637" priority="1214" stopIfTrue="1">
      <formula>WEEKDAY($A140)=3</formula>
    </cfRule>
    <cfRule type="expression" dxfId="72636" priority="1215" stopIfTrue="1">
      <formula>WEEKDAY($A140)=4</formula>
    </cfRule>
    <cfRule type="expression" dxfId="72635" priority="1216" stopIfTrue="1">
      <formula>WEEKDAY($A140)=5</formula>
    </cfRule>
    <cfRule type="expression" dxfId="72634" priority="1217" stopIfTrue="1">
      <formula>WEEKDAY($A140)=6</formula>
    </cfRule>
    <cfRule type="expression" dxfId="72633" priority="1218" stopIfTrue="1">
      <formula>WEEKDAY($A140)=7</formula>
    </cfRule>
  </conditionalFormatting>
  <conditionalFormatting sqref="I140:I142">
    <cfRule type="expression" dxfId="72632" priority="1205" stopIfTrue="1">
      <formula>WEEKDAY($A140)=1</formula>
    </cfRule>
    <cfRule type="expression" dxfId="72631" priority="1206" stopIfTrue="1">
      <formula>WEEKDAY($A140)=2</formula>
    </cfRule>
    <cfRule type="expression" dxfId="72630" priority="1207" stopIfTrue="1">
      <formula>WEEKDAY($A140)=3</formula>
    </cfRule>
    <cfRule type="expression" dxfId="72629" priority="1208" stopIfTrue="1">
      <formula>WEEKDAY($A140)=4</formula>
    </cfRule>
    <cfRule type="expression" dxfId="72628" priority="1209" stopIfTrue="1">
      <formula>WEEKDAY($A140)=5</formula>
    </cfRule>
    <cfRule type="expression" dxfId="72627" priority="1210" stopIfTrue="1">
      <formula>WEEKDAY($A140)=6</formula>
    </cfRule>
    <cfRule type="expression" dxfId="72626" priority="1211" stopIfTrue="1">
      <formula>WEEKDAY($A140)=7</formula>
    </cfRule>
  </conditionalFormatting>
  <conditionalFormatting sqref="I140:I142">
    <cfRule type="expression" dxfId="72625" priority="1198" stopIfTrue="1">
      <formula>WEEKDAY($A140)=1</formula>
    </cfRule>
    <cfRule type="expression" dxfId="72624" priority="1199" stopIfTrue="1">
      <formula>WEEKDAY($A140)=2</formula>
    </cfRule>
    <cfRule type="expression" dxfId="72623" priority="1200" stopIfTrue="1">
      <formula>WEEKDAY($A140)=3</formula>
    </cfRule>
    <cfRule type="expression" dxfId="72622" priority="1201" stopIfTrue="1">
      <formula>WEEKDAY($A140)=4</formula>
    </cfRule>
    <cfRule type="expression" dxfId="72621" priority="1202" stopIfTrue="1">
      <formula>WEEKDAY($A140)=5</formula>
    </cfRule>
    <cfRule type="expression" dxfId="72620" priority="1203" stopIfTrue="1">
      <formula>WEEKDAY($A140)=6</formula>
    </cfRule>
    <cfRule type="expression" dxfId="72619" priority="1204" stopIfTrue="1">
      <formula>WEEKDAY($A140)=7</formula>
    </cfRule>
  </conditionalFormatting>
  <conditionalFormatting sqref="I140:I142">
    <cfRule type="expression" dxfId="72618" priority="1191" stopIfTrue="1">
      <formula>WEEKDAY($A140)=1</formula>
    </cfRule>
    <cfRule type="expression" dxfId="72617" priority="1192" stopIfTrue="1">
      <formula>WEEKDAY($A140)=2</formula>
    </cfRule>
    <cfRule type="expression" dxfId="72616" priority="1193" stopIfTrue="1">
      <formula>WEEKDAY($A140)=3</formula>
    </cfRule>
    <cfRule type="expression" dxfId="72615" priority="1194" stopIfTrue="1">
      <formula>WEEKDAY($A140)=4</formula>
    </cfRule>
    <cfRule type="expression" dxfId="72614" priority="1195" stopIfTrue="1">
      <formula>WEEKDAY($A140)=5</formula>
    </cfRule>
    <cfRule type="expression" dxfId="72613" priority="1196" stopIfTrue="1">
      <formula>WEEKDAY($A140)=6</formula>
    </cfRule>
    <cfRule type="expression" dxfId="72612" priority="1197" stopIfTrue="1">
      <formula>WEEKDAY($A140)=7</formula>
    </cfRule>
  </conditionalFormatting>
  <conditionalFormatting sqref="I140:I142">
    <cfRule type="expression" dxfId="72611" priority="1184" stopIfTrue="1">
      <formula>WEEKDAY($A140)=1</formula>
    </cfRule>
    <cfRule type="expression" dxfId="72610" priority="1185" stopIfTrue="1">
      <formula>WEEKDAY($A140)=2</formula>
    </cfRule>
    <cfRule type="expression" dxfId="72609" priority="1186" stopIfTrue="1">
      <formula>WEEKDAY($A140)=3</formula>
    </cfRule>
    <cfRule type="expression" dxfId="72608" priority="1187" stopIfTrue="1">
      <formula>WEEKDAY($A140)=4</formula>
    </cfRule>
    <cfRule type="expression" dxfId="72607" priority="1188" stopIfTrue="1">
      <formula>WEEKDAY($A140)=5</formula>
    </cfRule>
    <cfRule type="expression" dxfId="72606" priority="1189" stopIfTrue="1">
      <formula>WEEKDAY($A140)=6</formula>
    </cfRule>
    <cfRule type="expression" dxfId="72605" priority="1190" stopIfTrue="1">
      <formula>WEEKDAY($A140)=7</formula>
    </cfRule>
  </conditionalFormatting>
  <conditionalFormatting sqref="I140:I142">
    <cfRule type="expression" dxfId="72604" priority="1177" stopIfTrue="1">
      <formula>WEEKDAY($A140)=1</formula>
    </cfRule>
    <cfRule type="expression" dxfId="72603" priority="1178" stopIfTrue="1">
      <formula>WEEKDAY($A140)=2</formula>
    </cfRule>
    <cfRule type="expression" dxfId="72602" priority="1179" stopIfTrue="1">
      <formula>WEEKDAY($A140)=3</formula>
    </cfRule>
    <cfRule type="expression" dxfId="72601" priority="1180" stopIfTrue="1">
      <formula>WEEKDAY($A140)=4</formula>
    </cfRule>
    <cfRule type="expression" dxfId="72600" priority="1181" stopIfTrue="1">
      <formula>WEEKDAY($A140)=5</formula>
    </cfRule>
    <cfRule type="expression" dxfId="72599" priority="1182" stopIfTrue="1">
      <formula>WEEKDAY($A140)=6</formula>
    </cfRule>
    <cfRule type="expression" dxfId="72598" priority="1183" stopIfTrue="1">
      <formula>WEEKDAY($A140)=7</formula>
    </cfRule>
  </conditionalFormatting>
  <conditionalFormatting sqref="I140:I142">
    <cfRule type="expression" dxfId="72597" priority="1170" stopIfTrue="1">
      <formula>WEEKDAY($A140)=1</formula>
    </cfRule>
    <cfRule type="expression" dxfId="72596" priority="1171" stopIfTrue="1">
      <formula>WEEKDAY($A140)=2</formula>
    </cfRule>
    <cfRule type="expression" dxfId="72595" priority="1172" stopIfTrue="1">
      <formula>WEEKDAY($A140)=3</formula>
    </cfRule>
    <cfRule type="expression" dxfId="72594" priority="1173" stopIfTrue="1">
      <formula>WEEKDAY($A140)=4</formula>
    </cfRule>
    <cfRule type="expression" dxfId="72593" priority="1174" stopIfTrue="1">
      <formula>WEEKDAY($A140)=5</formula>
    </cfRule>
    <cfRule type="expression" dxfId="72592" priority="1175" stopIfTrue="1">
      <formula>WEEKDAY($A140)=6</formula>
    </cfRule>
    <cfRule type="expression" dxfId="72591" priority="1176" stopIfTrue="1">
      <formula>WEEKDAY($A140)=7</formula>
    </cfRule>
  </conditionalFormatting>
  <conditionalFormatting sqref="I140:I142">
    <cfRule type="expression" dxfId="72590" priority="1163" stopIfTrue="1">
      <formula>WEEKDAY($A140)=1</formula>
    </cfRule>
    <cfRule type="expression" dxfId="72589" priority="1164" stopIfTrue="1">
      <formula>WEEKDAY($A140)=2</formula>
    </cfRule>
    <cfRule type="expression" dxfId="72588" priority="1165" stopIfTrue="1">
      <formula>WEEKDAY($A140)=3</formula>
    </cfRule>
    <cfRule type="expression" dxfId="72587" priority="1166" stopIfTrue="1">
      <formula>WEEKDAY($A140)=4</formula>
    </cfRule>
    <cfRule type="expression" dxfId="72586" priority="1167" stopIfTrue="1">
      <formula>WEEKDAY($A140)=5</formula>
    </cfRule>
    <cfRule type="expression" dxfId="72585" priority="1168" stopIfTrue="1">
      <formula>WEEKDAY($A140)=6</formula>
    </cfRule>
    <cfRule type="expression" dxfId="72584" priority="1169" stopIfTrue="1">
      <formula>WEEKDAY($A140)=7</formula>
    </cfRule>
  </conditionalFormatting>
  <conditionalFormatting sqref="I140:I142">
    <cfRule type="expression" dxfId="72583" priority="1156" stopIfTrue="1">
      <formula>WEEKDAY($A140)=1</formula>
    </cfRule>
    <cfRule type="expression" dxfId="72582" priority="1157" stopIfTrue="1">
      <formula>WEEKDAY($A140)=2</formula>
    </cfRule>
    <cfRule type="expression" dxfId="72581" priority="1158" stopIfTrue="1">
      <formula>WEEKDAY($A140)=3</formula>
    </cfRule>
    <cfRule type="expression" dxfId="72580" priority="1159" stopIfTrue="1">
      <formula>WEEKDAY($A140)=4</formula>
    </cfRule>
    <cfRule type="expression" dxfId="72579" priority="1160" stopIfTrue="1">
      <formula>WEEKDAY($A140)=5</formula>
    </cfRule>
    <cfRule type="expression" dxfId="72578" priority="1161" stopIfTrue="1">
      <formula>WEEKDAY($A140)=6</formula>
    </cfRule>
    <cfRule type="expression" dxfId="72577" priority="1162" stopIfTrue="1">
      <formula>WEEKDAY($A140)=7</formula>
    </cfRule>
  </conditionalFormatting>
  <conditionalFormatting sqref="I140:I142">
    <cfRule type="expression" dxfId="72576" priority="1149" stopIfTrue="1">
      <formula>WEEKDAY($A140)=1</formula>
    </cfRule>
    <cfRule type="expression" dxfId="72575" priority="1150" stopIfTrue="1">
      <formula>WEEKDAY($A140)=2</formula>
    </cfRule>
    <cfRule type="expression" dxfId="72574" priority="1151" stopIfTrue="1">
      <formula>WEEKDAY($A140)=3</formula>
    </cfRule>
    <cfRule type="expression" dxfId="72573" priority="1152" stopIfTrue="1">
      <formula>WEEKDAY($A140)=4</formula>
    </cfRule>
    <cfRule type="expression" dxfId="72572" priority="1153" stopIfTrue="1">
      <formula>WEEKDAY($A140)=5</formula>
    </cfRule>
    <cfRule type="expression" dxfId="72571" priority="1154" stopIfTrue="1">
      <formula>WEEKDAY($A140)=6</formula>
    </cfRule>
    <cfRule type="expression" dxfId="72570" priority="1155" stopIfTrue="1">
      <formula>WEEKDAY($A140)=7</formula>
    </cfRule>
  </conditionalFormatting>
  <conditionalFormatting sqref="I140:I142">
    <cfRule type="expression" dxfId="72569" priority="1142" stopIfTrue="1">
      <formula>WEEKDAY($A140)=1</formula>
    </cfRule>
    <cfRule type="expression" dxfId="72568" priority="1143" stopIfTrue="1">
      <formula>WEEKDAY($A140)=2</formula>
    </cfRule>
    <cfRule type="expression" dxfId="72567" priority="1144" stopIfTrue="1">
      <formula>WEEKDAY($A140)=3</formula>
    </cfRule>
    <cfRule type="expression" dxfId="72566" priority="1145" stopIfTrue="1">
      <formula>WEEKDAY($A140)=4</formula>
    </cfRule>
    <cfRule type="expression" dxfId="72565" priority="1146" stopIfTrue="1">
      <formula>WEEKDAY($A140)=5</formula>
    </cfRule>
    <cfRule type="expression" dxfId="72564" priority="1147" stopIfTrue="1">
      <formula>WEEKDAY($A140)=6</formula>
    </cfRule>
    <cfRule type="expression" dxfId="72563" priority="1148" stopIfTrue="1">
      <formula>WEEKDAY($A140)=7</formula>
    </cfRule>
  </conditionalFormatting>
  <conditionalFormatting sqref="I140:I142">
    <cfRule type="expression" dxfId="72562" priority="1135" stopIfTrue="1">
      <formula>WEEKDAY($A140)=1</formula>
    </cfRule>
    <cfRule type="expression" dxfId="72561" priority="1136" stopIfTrue="1">
      <formula>WEEKDAY($A140)=2</formula>
    </cfRule>
    <cfRule type="expression" dxfId="72560" priority="1137" stopIfTrue="1">
      <formula>WEEKDAY($A140)=3</formula>
    </cfRule>
    <cfRule type="expression" dxfId="72559" priority="1138" stopIfTrue="1">
      <formula>WEEKDAY($A140)=4</formula>
    </cfRule>
    <cfRule type="expression" dxfId="72558" priority="1139" stopIfTrue="1">
      <formula>WEEKDAY($A140)=5</formula>
    </cfRule>
    <cfRule type="expression" dxfId="72557" priority="1140" stopIfTrue="1">
      <formula>WEEKDAY($A140)=6</formula>
    </cfRule>
    <cfRule type="expression" dxfId="72556" priority="1141" stopIfTrue="1">
      <formula>WEEKDAY($A140)=7</formula>
    </cfRule>
  </conditionalFormatting>
  <conditionalFormatting sqref="I140:I142">
    <cfRule type="expression" dxfId="72555" priority="1128" stopIfTrue="1">
      <formula>WEEKDAY($A140)=1</formula>
    </cfRule>
    <cfRule type="expression" dxfId="72554" priority="1129" stopIfTrue="1">
      <formula>WEEKDAY($A140)=2</formula>
    </cfRule>
    <cfRule type="expression" dxfId="72553" priority="1130" stopIfTrue="1">
      <formula>WEEKDAY($A140)=3</formula>
    </cfRule>
    <cfRule type="expression" dxfId="72552" priority="1131" stopIfTrue="1">
      <formula>WEEKDAY($A140)=4</formula>
    </cfRule>
    <cfRule type="expression" dxfId="72551" priority="1132" stopIfTrue="1">
      <formula>WEEKDAY($A140)=5</formula>
    </cfRule>
    <cfRule type="expression" dxfId="72550" priority="1133" stopIfTrue="1">
      <formula>WEEKDAY($A140)=6</formula>
    </cfRule>
    <cfRule type="expression" dxfId="72549" priority="1134" stopIfTrue="1">
      <formula>WEEKDAY($A140)=7</formula>
    </cfRule>
  </conditionalFormatting>
  <conditionalFormatting sqref="I140:I142">
    <cfRule type="expression" dxfId="72548" priority="1121" stopIfTrue="1">
      <formula>WEEKDAY($A140)=1</formula>
    </cfRule>
    <cfRule type="expression" dxfId="72547" priority="1122" stopIfTrue="1">
      <formula>WEEKDAY($A140)=2</formula>
    </cfRule>
    <cfRule type="expression" dxfId="72546" priority="1123" stopIfTrue="1">
      <formula>WEEKDAY($A140)=3</formula>
    </cfRule>
    <cfRule type="expression" dxfId="72545" priority="1124" stopIfTrue="1">
      <formula>WEEKDAY($A140)=4</formula>
    </cfRule>
    <cfRule type="expression" dxfId="72544" priority="1125" stopIfTrue="1">
      <formula>WEEKDAY($A140)=5</formula>
    </cfRule>
    <cfRule type="expression" dxfId="72543" priority="1126" stopIfTrue="1">
      <formula>WEEKDAY($A140)=6</formula>
    </cfRule>
    <cfRule type="expression" dxfId="72542" priority="1127" stopIfTrue="1">
      <formula>WEEKDAY($A140)=7</formula>
    </cfRule>
  </conditionalFormatting>
  <conditionalFormatting sqref="I140:I142">
    <cfRule type="expression" dxfId="72541" priority="1114" stopIfTrue="1">
      <formula>WEEKDAY($A140)=1</formula>
    </cfRule>
    <cfRule type="expression" dxfId="72540" priority="1115" stopIfTrue="1">
      <formula>WEEKDAY($A140)=2</formula>
    </cfRule>
    <cfRule type="expression" dxfId="72539" priority="1116" stopIfTrue="1">
      <formula>WEEKDAY($A140)=3</formula>
    </cfRule>
    <cfRule type="expression" dxfId="72538" priority="1117" stopIfTrue="1">
      <formula>WEEKDAY($A140)=4</formula>
    </cfRule>
    <cfRule type="expression" dxfId="72537" priority="1118" stopIfTrue="1">
      <formula>WEEKDAY($A140)=5</formula>
    </cfRule>
    <cfRule type="expression" dxfId="72536" priority="1119" stopIfTrue="1">
      <formula>WEEKDAY($A140)=6</formula>
    </cfRule>
    <cfRule type="expression" dxfId="72535" priority="1120" stopIfTrue="1">
      <formula>WEEKDAY($A140)=7</formula>
    </cfRule>
  </conditionalFormatting>
  <conditionalFormatting sqref="I140:I142">
    <cfRule type="expression" dxfId="72534" priority="1107" stopIfTrue="1">
      <formula>WEEKDAY($A140)=1</formula>
    </cfRule>
    <cfRule type="expression" dxfId="72533" priority="1108" stopIfTrue="1">
      <formula>WEEKDAY($A140)=2</formula>
    </cfRule>
    <cfRule type="expression" dxfId="72532" priority="1109" stopIfTrue="1">
      <formula>WEEKDAY($A140)=3</formula>
    </cfRule>
    <cfRule type="expression" dxfId="72531" priority="1110" stopIfTrue="1">
      <formula>WEEKDAY($A140)=4</formula>
    </cfRule>
    <cfRule type="expression" dxfId="72530" priority="1111" stopIfTrue="1">
      <formula>WEEKDAY($A140)=5</formula>
    </cfRule>
    <cfRule type="expression" dxfId="72529" priority="1112" stopIfTrue="1">
      <formula>WEEKDAY($A140)=6</formula>
    </cfRule>
    <cfRule type="expression" dxfId="72528" priority="1113" stopIfTrue="1">
      <formula>WEEKDAY($A140)=7</formula>
    </cfRule>
  </conditionalFormatting>
  <conditionalFormatting sqref="I140:I142">
    <cfRule type="expression" dxfId="72527" priority="1100" stopIfTrue="1">
      <formula>WEEKDAY($A140)=1</formula>
    </cfRule>
    <cfRule type="expression" dxfId="72526" priority="1101" stopIfTrue="1">
      <formula>WEEKDAY($A140)=2</formula>
    </cfRule>
    <cfRule type="expression" dxfId="72525" priority="1102" stopIfTrue="1">
      <formula>WEEKDAY($A140)=3</formula>
    </cfRule>
    <cfRule type="expression" dxfId="72524" priority="1103" stopIfTrue="1">
      <formula>WEEKDAY($A140)=4</formula>
    </cfRule>
    <cfRule type="expression" dxfId="72523" priority="1104" stopIfTrue="1">
      <formula>WEEKDAY($A140)=5</formula>
    </cfRule>
    <cfRule type="expression" dxfId="72522" priority="1105" stopIfTrue="1">
      <formula>WEEKDAY($A140)=6</formula>
    </cfRule>
    <cfRule type="expression" dxfId="72521" priority="1106" stopIfTrue="1">
      <formula>WEEKDAY($A140)=7</formula>
    </cfRule>
  </conditionalFormatting>
  <conditionalFormatting sqref="I140:I142">
    <cfRule type="expression" dxfId="72520" priority="1093" stopIfTrue="1">
      <formula>WEEKDAY($A140)=1</formula>
    </cfRule>
    <cfRule type="expression" dxfId="72519" priority="1094" stopIfTrue="1">
      <formula>WEEKDAY($A140)=2</formula>
    </cfRule>
    <cfRule type="expression" dxfId="72518" priority="1095" stopIfTrue="1">
      <formula>WEEKDAY($A140)=3</formula>
    </cfRule>
    <cfRule type="expression" dxfId="72517" priority="1096" stopIfTrue="1">
      <formula>WEEKDAY($A140)=4</formula>
    </cfRule>
    <cfRule type="expression" dxfId="72516" priority="1097" stopIfTrue="1">
      <formula>WEEKDAY($A140)=5</formula>
    </cfRule>
    <cfRule type="expression" dxfId="72515" priority="1098" stopIfTrue="1">
      <formula>WEEKDAY($A140)=6</formula>
    </cfRule>
    <cfRule type="expression" dxfId="72514" priority="1099" stopIfTrue="1">
      <formula>WEEKDAY($A140)=7</formula>
    </cfRule>
  </conditionalFormatting>
  <conditionalFormatting sqref="I140:I142">
    <cfRule type="expression" dxfId="72513" priority="1086" stopIfTrue="1">
      <formula>WEEKDAY($A140)=1</formula>
    </cfRule>
    <cfRule type="expression" dxfId="72512" priority="1087" stopIfTrue="1">
      <formula>WEEKDAY($A140)=2</formula>
    </cfRule>
    <cfRule type="expression" dxfId="72511" priority="1088" stopIfTrue="1">
      <formula>WEEKDAY($A140)=3</formula>
    </cfRule>
    <cfRule type="expression" dxfId="72510" priority="1089" stopIfTrue="1">
      <formula>WEEKDAY($A140)=4</formula>
    </cfRule>
    <cfRule type="expression" dxfId="72509" priority="1090" stopIfTrue="1">
      <formula>WEEKDAY($A140)=5</formula>
    </cfRule>
    <cfRule type="expression" dxfId="72508" priority="1091" stopIfTrue="1">
      <formula>WEEKDAY($A140)=6</formula>
    </cfRule>
    <cfRule type="expression" dxfId="72507" priority="1092" stopIfTrue="1">
      <formula>WEEKDAY($A140)=7</formula>
    </cfRule>
  </conditionalFormatting>
  <conditionalFormatting sqref="I140:I142">
    <cfRule type="expression" dxfId="72506" priority="1079" stopIfTrue="1">
      <formula>WEEKDAY($A140)=1</formula>
    </cfRule>
    <cfRule type="expression" dxfId="72505" priority="1080" stopIfTrue="1">
      <formula>WEEKDAY($A140)=2</formula>
    </cfRule>
    <cfRule type="expression" dxfId="72504" priority="1081" stopIfTrue="1">
      <formula>WEEKDAY($A140)=3</formula>
    </cfRule>
    <cfRule type="expression" dxfId="72503" priority="1082" stopIfTrue="1">
      <formula>WEEKDAY($A140)=4</formula>
    </cfRule>
    <cfRule type="expression" dxfId="72502" priority="1083" stopIfTrue="1">
      <formula>WEEKDAY($A140)=5</formula>
    </cfRule>
    <cfRule type="expression" dxfId="72501" priority="1084" stopIfTrue="1">
      <formula>WEEKDAY($A140)=6</formula>
    </cfRule>
    <cfRule type="expression" dxfId="72500" priority="1085" stopIfTrue="1">
      <formula>WEEKDAY($A140)=7</formula>
    </cfRule>
  </conditionalFormatting>
  <conditionalFormatting sqref="I140:I142">
    <cfRule type="expression" dxfId="72499" priority="1072" stopIfTrue="1">
      <formula>WEEKDAY($A140)=1</formula>
    </cfRule>
    <cfRule type="expression" dxfId="72498" priority="1073" stopIfTrue="1">
      <formula>WEEKDAY($A140)=2</formula>
    </cfRule>
    <cfRule type="expression" dxfId="72497" priority="1074" stopIfTrue="1">
      <formula>WEEKDAY($A140)=3</formula>
    </cfRule>
    <cfRule type="expression" dxfId="72496" priority="1075" stopIfTrue="1">
      <formula>WEEKDAY($A140)=4</formula>
    </cfRule>
    <cfRule type="expression" dxfId="72495" priority="1076" stopIfTrue="1">
      <formula>WEEKDAY($A140)=5</formula>
    </cfRule>
    <cfRule type="expression" dxfId="72494" priority="1077" stopIfTrue="1">
      <formula>WEEKDAY($A140)=6</formula>
    </cfRule>
    <cfRule type="expression" dxfId="72493" priority="1078" stopIfTrue="1">
      <formula>WEEKDAY($A140)=7</formula>
    </cfRule>
  </conditionalFormatting>
  <conditionalFormatting sqref="I140:I142">
    <cfRule type="expression" dxfId="72492" priority="1065" stopIfTrue="1">
      <formula>WEEKDAY($A140)=1</formula>
    </cfRule>
    <cfRule type="expression" dxfId="72491" priority="1066" stopIfTrue="1">
      <formula>WEEKDAY($A140)=2</formula>
    </cfRule>
    <cfRule type="expression" dxfId="72490" priority="1067" stopIfTrue="1">
      <formula>WEEKDAY($A140)=3</formula>
    </cfRule>
    <cfRule type="expression" dxfId="72489" priority="1068" stopIfTrue="1">
      <formula>WEEKDAY($A140)=4</formula>
    </cfRule>
    <cfRule type="expression" dxfId="72488" priority="1069" stopIfTrue="1">
      <formula>WEEKDAY($A140)=5</formula>
    </cfRule>
    <cfRule type="expression" dxfId="72487" priority="1070" stopIfTrue="1">
      <formula>WEEKDAY($A140)=6</formula>
    </cfRule>
    <cfRule type="expression" dxfId="72486" priority="1071" stopIfTrue="1">
      <formula>WEEKDAY($A140)=7</formula>
    </cfRule>
  </conditionalFormatting>
  <conditionalFormatting sqref="I140:I142">
    <cfRule type="expression" dxfId="72485" priority="1058" stopIfTrue="1">
      <formula>WEEKDAY($A140)=1</formula>
    </cfRule>
    <cfRule type="expression" dxfId="72484" priority="1059" stopIfTrue="1">
      <formula>WEEKDAY($A140)=2</formula>
    </cfRule>
    <cfRule type="expression" dxfId="72483" priority="1060" stopIfTrue="1">
      <formula>WEEKDAY($A140)=3</formula>
    </cfRule>
    <cfRule type="expression" dxfId="72482" priority="1061" stopIfTrue="1">
      <formula>WEEKDAY($A140)=4</formula>
    </cfRule>
    <cfRule type="expression" dxfId="72481" priority="1062" stopIfTrue="1">
      <formula>WEEKDAY($A140)=5</formula>
    </cfRule>
    <cfRule type="expression" dxfId="72480" priority="1063" stopIfTrue="1">
      <formula>WEEKDAY($A140)=6</formula>
    </cfRule>
    <cfRule type="expression" dxfId="72479" priority="1064" stopIfTrue="1">
      <formula>WEEKDAY($A140)=7</formula>
    </cfRule>
  </conditionalFormatting>
  <conditionalFormatting sqref="I140:I142">
    <cfRule type="expression" dxfId="72478" priority="1051" stopIfTrue="1">
      <formula>WEEKDAY($A140)=1</formula>
    </cfRule>
    <cfRule type="expression" dxfId="72477" priority="1052" stopIfTrue="1">
      <formula>WEEKDAY($A140)=2</formula>
    </cfRule>
    <cfRule type="expression" dxfId="72476" priority="1053" stopIfTrue="1">
      <formula>WEEKDAY($A140)=3</formula>
    </cfRule>
    <cfRule type="expression" dxfId="72475" priority="1054" stopIfTrue="1">
      <formula>WEEKDAY($A140)=4</formula>
    </cfRule>
    <cfRule type="expression" dxfId="72474" priority="1055" stopIfTrue="1">
      <formula>WEEKDAY($A140)=5</formula>
    </cfRule>
    <cfRule type="expression" dxfId="72473" priority="1056" stopIfTrue="1">
      <formula>WEEKDAY($A140)=6</formula>
    </cfRule>
    <cfRule type="expression" dxfId="72472" priority="1057" stopIfTrue="1">
      <formula>WEEKDAY($A140)=7</formula>
    </cfRule>
  </conditionalFormatting>
  <conditionalFormatting sqref="I140:I142">
    <cfRule type="expression" dxfId="72471" priority="1044" stopIfTrue="1">
      <formula>WEEKDAY($A140)=1</formula>
    </cfRule>
    <cfRule type="expression" dxfId="72470" priority="1045" stopIfTrue="1">
      <formula>WEEKDAY($A140)=2</formula>
    </cfRule>
    <cfRule type="expression" dxfId="72469" priority="1046" stopIfTrue="1">
      <formula>WEEKDAY($A140)=3</formula>
    </cfRule>
    <cfRule type="expression" dxfId="72468" priority="1047" stopIfTrue="1">
      <formula>WEEKDAY($A140)=4</formula>
    </cfRule>
    <cfRule type="expression" dxfId="72467" priority="1048" stopIfTrue="1">
      <formula>WEEKDAY($A140)=5</formula>
    </cfRule>
    <cfRule type="expression" dxfId="72466" priority="1049" stopIfTrue="1">
      <formula>WEEKDAY($A140)=6</formula>
    </cfRule>
    <cfRule type="expression" dxfId="72465" priority="1050" stopIfTrue="1">
      <formula>WEEKDAY($A140)=7</formula>
    </cfRule>
  </conditionalFormatting>
  <conditionalFormatting sqref="I140:I142">
    <cfRule type="expression" dxfId="72464" priority="1037" stopIfTrue="1">
      <formula>WEEKDAY($A140)=1</formula>
    </cfRule>
    <cfRule type="expression" dxfId="72463" priority="1038" stopIfTrue="1">
      <formula>WEEKDAY($A140)=2</formula>
    </cfRule>
    <cfRule type="expression" dxfId="72462" priority="1039" stopIfTrue="1">
      <formula>WEEKDAY($A140)=3</formula>
    </cfRule>
    <cfRule type="expression" dxfId="72461" priority="1040" stopIfTrue="1">
      <formula>WEEKDAY($A140)=4</formula>
    </cfRule>
    <cfRule type="expression" dxfId="72460" priority="1041" stopIfTrue="1">
      <formula>WEEKDAY($A140)=5</formula>
    </cfRule>
    <cfRule type="expression" dxfId="72459" priority="1042" stopIfTrue="1">
      <formula>WEEKDAY($A140)=6</formula>
    </cfRule>
    <cfRule type="expression" dxfId="72458" priority="1043" stopIfTrue="1">
      <formula>WEEKDAY($A140)=7</formula>
    </cfRule>
  </conditionalFormatting>
  <conditionalFormatting sqref="I140:I142">
    <cfRule type="expression" dxfId="72457" priority="1030" stopIfTrue="1">
      <formula>WEEKDAY($A140)=1</formula>
    </cfRule>
    <cfRule type="expression" dxfId="72456" priority="1031" stopIfTrue="1">
      <formula>WEEKDAY($A140)=2</formula>
    </cfRule>
    <cfRule type="expression" dxfId="72455" priority="1032" stopIfTrue="1">
      <formula>WEEKDAY($A140)=3</formula>
    </cfRule>
    <cfRule type="expression" dxfId="72454" priority="1033" stopIfTrue="1">
      <formula>WEEKDAY($A140)=4</formula>
    </cfRule>
    <cfRule type="expression" dxfId="72453" priority="1034" stopIfTrue="1">
      <formula>WEEKDAY($A140)=5</formula>
    </cfRule>
    <cfRule type="expression" dxfId="72452" priority="1035" stopIfTrue="1">
      <formula>WEEKDAY($A140)=6</formula>
    </cfRule>
    <cfRule type="expression" dxfId="72451" priority="1036" stopIfTrue="1">
      <formula>WEEKDAY($A140)=7</formula>
    </cfRule>
  </conditionalFormatting>
  <conditionalFormatting sqref="I140:I142">
    <cfRule type="expression" dxfId="72450" priority="1023" stopIfTrue="1">
      <formula>WEEKDAY($A140)=1</formula>
    </cfRule>
    <cfRule type="expression" dxfId="72449" priority="1024" stopIfTrue="1">
      <formula>WEEKDAY($A140)=2</formula>
    </cfRule>
    <cfRule type="expression" dxfId="72448" priority="1025" stopIfTrue="1">
      <formula>WEEKDAY($A140)=3</formula>
    </cfRule>
    <cfRule type="expression" dxfId="72447" priority="1026" stopIfTrue="1">
      <formula>WEEKDAY($A140)=4</formula>
    </cfRule>
    <cfRule type="expression" dxfId="72446" priority="1027" stopIfTrue="1">
      <formula>WEEKDAY($A140)=5</formula>
    </cfRule>
    <cfRule type="expression" dxfId="72445" priority="1028" stopIfTrue="1">
      <formula>WEEKDAY($A140)=6</formula>
    </cfRule>
    <cfRule type="expression" dxfId="72444" priority="1029" stopIfTrue="1">
      <formula>WEEKDAY($A140)=7</formula>
    </cfRule>
  </conditionalFormatting>
  <conditionalFormatting sqref="I140:I142">
    <cfRule type="expression" dxfId="72443" priority="1016" stopIfTrue="1">
      <formula>WEEKDAY($A140)=1</formula>
    </cfRule>
    <cfRule type="expression" dxfId="72442" priority="1017" stopIfTrue="1">
      <formula>WEEKDAY($A140)=2</formula>
    </cfRule>
    <cfRule type="expression" dxfId="72441" priority="1018" stopIfTrue="1">
      <formula>WEEKDAY($A140)=3</formula>
    </cfRule>
    <cfRule type="expression" dxfId="72440" priority="1019" stopIfTrue="1">
      <formula>WEEKDAY($A140)=4</formula>
    </cfRule>
    <cfRule type="expression" dxfId="72439" priority="1020" stopIfTrue="1">
      <formula>WEEKDAY($A140)=5</formula>
    </cfRule>
    <cfRule type="expression" dxfId="72438" priority="1021" stopIfTrue="1">
      <formula>WEEKDAY($A140)=6</formula>
    </cfRule>
    <cfRule type="expression" dxfId="72437" priority="1022" stopIfTrue="1">
      <formula>WEEKDAY($A140)=7</formula>
    </cfRule>
  </conditionalFormatting>
  <conditionalFormatting sqref="I140:I142">
    <cfRule type="expression" dxfId="72436" priority="1009" stopIfTrue="1">
      <formula>WEEKDAY($A140)=1</formula>
    </cfRule>
    <cfRule type="expression" dxfId="72435" priority="1010" stopIfTrue="1">
      <formula>WEEKDAY($A140)=2</formula>
    </cfRule>
    <cfRule type="expression" dxfId="72434" priority="1011" stopIfTrue="1">
      <formula>WEEKDAY($A140)=3</formula>
    </cfRule>
    <cfRule type="expression" dxfId="72433" priority="1012" stopIfTrue="1">
      <formula>WEEKDAY($A140)=4</formula>
    </cfRule>
    <cfRule type="expression" dxfId="72432" priority="1013" stopIfTrue="1">
      <formula>WEEKDAY($A140)=5</formula>
    </cfRule>
    <cfRule type="expression" dxfId="72431" priority="1014" stopIfTrue="1">
      <formula>WEEKDAY($A140)=6</formula>
    </cfRule>
    <cfRule type="expression" dxfId="72430" priority="1015" stopIfTrue="1">
      <formula>WEEKDAY($A140)=7</formula>
    </cfRule>
  </conditionalFormatting>
  <conditionalFormatting sqref="I140:I142">
    <cfRule type="expression" dxfId="72429" priority="1002" stopIfTrue="1">
      <formula>WEEKDAY($A140)=1</formula>
    </cfRule>
    <cfRule type="expression" dxfId="72428" priority="1003" stopIfTrue="1">
      <formula>WEEKDAY($A140)=2</formula>
    </cfRule>
    <cfRule type="expression" dxfId="72427" priority="1004" stopIfTrue="1">
      <formula>WEEKDAY($A140)=3</formula>
    </cfRule>
    <cfRule type="expression" dxfId="72426" priority="1005" stopIfTrue="1">
      <formula>WEEKDAY($A140)=4</formula>
    </cfRule>
    <cfRule type="expression" dxfId="72425" priority="1006" stopIfTrue="1">
      <formula>WEEKDAY($A140)=5</formula>
    </cfRule>
    <cfRule type="expression" dxfId="72424" priority="1007" stopIfTrue="1">
      <formula>WEEKDAY($A140)=6</formula>
    </cfRule>
    <cfRule type="expression" dxfId="72423" priority="1008" stopIfTrue="1">
      <formula>WEEKDAY($A140)=7</formula>
    </cfRule>
  </conditionalFormatting>
  <conditionalFormatting sqref="I140:I142">
    <cfRule type="expression" dxfId="72422" priority="995" stopIfTrue="1">
      <formula>WEEKDAY($A140)=1</formula>
    </cfRule>
    <cfRule type="expression" dxfId="72421" priority="996" stopIfTrue="1">
      <formula>WEEKDAY($A140)=2</formula>
    </cfRule>
    <cfRule type="expression" dxfId="72420" priority="997" stopIfTrue="1">
      <formula>WEEKDAY($A140)=3</formula>
    </cfRule>
    <cfRule type="expression" dxfId="72419" priority="998" stopIfTrue="1">
      <formula>WEEKDAY($A140)=4</formula>
    </cfRule>
    <cfRule type="expression" dxfId="72418" priority="999" stopIfTrue="1">
      <formula>WEEKDAY($A140)=5</formula>
    </cfRule>
    <cfRule type="expression" dxfId="72417" priority="1000" stopIfTrue="1">
      <formula>WEEKDAY($A140)=6</formula>
    </cfRule>
    <cfRule type="expression" dxfId="72416" priority="1001" stopIfTrue="1">
      <formula>WEEKDAY($A140)=7</formula>
    </cfRule>
  </conditionalFormatting>
  <conditionalFormatting sqref="I140:I142">
    <cfRule type="expression" dxfId="72415" priority="988" stopIfTrue="1">
      <formula>WEEKDAY($A140)=1</formula>
    </cfRule>
    <cfRule type="expression" dxfId="72414" priority="989" stopIfTrue="1">
      <formula>WEEKDAY($A140)=2</formula>
    </cfRule>
    <cfRule type="expression" dxfId="72413" priority="990" stopIfTrue="1">
      <formula>WEEKDAY($A140)=3</formula>
    </cfRule>
    <cfRule type="expression" dxfId="72412" priority="991" stopIfTrue="1">
      <formula>WEEKDAY($A140)=4</formula>
    </cfRule>
    <cfRule type="expression" dxfId="72411" priority="992" stopIfTrue="1">
      <formula>WEEKDAY($A140)=5</formula>
    </cfRule>
    <cfRule type="expression" dxfId="72410" priority="993" stopIfTrue="1">
      <formula>WEEKDAY($A140)=6</formula>
    </cfRule>
    <cfRule type="expression" dxfId="72409" priority="994" stopIfTrue="1">
      <formula>WEEKDAY($A140)=7</formula>
    </cfRule>
  </conditionalFormatting>
  <conditionalFormatting sqref="I140:I142">
    <cfRule type="expression" dxfId="72408" priority="981" stopIfTrue="1">
      <formula>WEEKDAY($A140)=1</formula>
    </cfRule>
    <cfRule type="expression" dxfId="72407" priority="982" stopIfTrue="1">
      <formula>WEEKDAY($A140)=2</formula>
    </cfRule>
    <cfRule type="expression" dxfId="72406" priority="983" stopIfTrue="1">
      <formula>WEEKDAY($A140)=3</formula>
    </cfRule>
    <cfRule type="expression" dxfId="72405" priority="984" stopIfTrue="1">
      <formula>WEEKDAY($A140)=4</formula>
    </cfRule>
    <cfRule type="expression" dxfId="72404" priority="985" stopIfTrue="1">
      <formula>WEEKDAY($A140)=5</formula>
    </cfRule>
    <cfRule type="expression" dxfId="72403" priority="986" stopIfTrue="1">
      <formula>WEEKDAY($A140)=6</formula>
    </cfRule>
    <cfRule type="expression" dxfId="72402" priority="987" stopIfTrue="1">
      <formula>WEEKDAY($A140)=7</formula>
    </cfRule>
  </conditionalFormatting>
  <conditionalFormatting sqref="I140:I142">
    <cfRule type="expression" dxfId="72401" priority="974" stopIfTrue="1">
      <formula>WEEKDAY($A140)=1</formula>
    </cfRule>
    <cfRule type="expression" dxfId="72400" priority="975" stopIfTrue="1">
      <formula>WEEKDAY($A140)=2</formula>
    </cfRule>
    <cfRule type="expression" dxfId="72399" priority="976" stopIfTrue="1">
      <formula>WEEKDAY($A140)=3</formula>
    </cfRule>
    <cfRule type="expression" dxfId="72398" priority="977" stopIfTrue="1">
      <formula>WEEKDAY($A140)=4</formula>
    </cfRule>
    <cfRule type="expression" dxfId="72397" priority="978" stopIfTrue="1">
      <formula>WEEKDAY($A140)=5</formula>
    </cfRule>
    <cfRule type="expression" dxfId="72396" priority="979" stopIfTrue="1">
      <formula>WEEKDAY($A140)=6</formula>
    </cfRule>
    <cfRule type="expression" dxfId="72395" priority="980" stopIfTrue="1">
      <formula>WEEKDAY($A140)=7</formula>
    </cfRule>
  </conditionalFormatting>
  <conditionalFormatting sqref="I140:I142">
    <cfRule type="expression" dxfId="72394" priority="967" stopIfTrue="1">
      <formula>WEEKDAY($A140)=1</formula>
    </cfRule>
    <cfRule type="expression" dxfId="72393" priority="968" stopIfTrue="1">
      <formula>WEEKDAY($A140)=2</formula>
    </cfRule>
    <cfRule type="expression" dxfId="72392" priority="969" stopIfTrue="1">
      <formula>WEEKDAY($A140)=3</formula>
    </cfRule>
    <cfRule type="expression" dxfId="72391" priority="970" stopIfTrue="1">
      <formula>WEEKDAY($A140)=4</formula>
    </cfRule>
    <cfRule type="expression" dxfId="72390" priority="971" stopIfTrue="1">
      <formula>WEEKDAY($A140)=5</formula>
    </cfRule>
    <cfRule type="expression" dxfId="72389" priority="972" stopIfTrue="1">
      <formula>WEEKDAY($A140)=6</formula>
    </cfRule>
    <cfRule type="expression" dxfId="72388" priority="973" stopIfTrue="1">
      <formula>WEEKDAY($A140)=7</formula>
    </cfRule>
  </conditionalFormatting>
  <conditionalFormatting sqref="I140:I142">
    <cfRule type="expression" dxfId="72387" priority="960" stopIfTrue="1">
      <formula>WEEKDAY($A140)=1</formula>
    </cfRule>
    <cfRule type="expression" dxfId="72386" priority="961" stopIfTrue="1">
      <formula>WEEKDAY($A140)=2</formula>
    </cfRule>
    <cfRule type="expression" dxfId="72385" priority="962" stopIfTrue="1">
      <formula>WEEKDAY($A140)=3</formula>
    </cfRule>
    <cfRule type="expression" dxfId="72384" priority="963" stopIfTrue="1">
      <formula>WEEKDAY($A140)=4</formula>
    </cfRule>
    <cfRule type="expression" dxfId="72383" priority="964" stopIfTrue="1">
      <formula>WEEKDAY($A140)=5</formula>
    </cfRule>
    <cfRule type="expression" dxfId="72382" priority="965" stopIfTrue="1">
      <formula>WEEKDAY($A140)=6</formula>
    </cfRule>
    <cfRule type="expression" dxfId="72381" priority="966" stopIfTrue="1">
      <formula>WEEKDAY($A140)=7</formula>
    </cfRule>
  </conditionalFormatting>
  <conditionalFormatting sqref="I140:I142">
    <cfRule type="expression" dxfId="72380" priority="953" stopIfTrue="1">
      <formula>WEEKDAY($A140)=1</formula>
    </cfRule>
    <cfRule type="expression" dxfId="72379" priority="954" stopIfTrue="1">
      <formula>WEEKDAY($A140)=2</formula>
    </cfRule>
    <cfRule type="expression" dxfId="72378" priority="955" stopIfTrue="1">
      <formula>WEEKDAY($A140)=3</formula>
    </cfRule>
    <cfRule type="expression" dxfId="72377" priority="956" stopIfTrue="1">
      <formula>WEEKDAY($A140)=4</formula>
    </cfRule>
    <cfRule type="expression" dxfId="72376" priority="957" stopIfTrue="1">
      <formula>WEEKDAY($A140)=5</formula>
    </cfRule>
    <cfRule type="expression" dxfId="72375" priority="958" stopIfTrue="1">
      <formula>WEEKDAY($A140)=6</formula>
    </cfRule>
    <cfRule type="expression" dxfId="72374" priority="959" stopIfTrue="1">
      <formula>WEEKDAY($A140)=7</formula>
    </cfRule>
  </conditionalFormatting>
  <conditionalFormatting sqref="I140:I142">
    <cfRule type="expression" dxfId="72373" priority="946" stopIfTrue="1">
      <formula>WEEKDAY($A140)=1</formula>
    </cfRule>
    <cfRule type="expression" dxfId="72372" priority="947" stopIfTrue="1">
      <formula>WEEKDAY($A140)=2</formula>
    </cfRule>
    <cfRule type="expression" dxfId="72371" priority="948" stopIfTrue="1">
      <formula>WEEKDAY($A140)=3</formula>
    </cfRule>
    <cfRule type="expression" dxfId="72370" priority="949" stopIfTrue="1">
      <formula>WEEKDAY($A140)=4</formula>
    </cfRule>
    <cfRule type="expression" dxfId="72369" priority="950" stopIfTrue="1">
      <formula>WEEKDAY($A140)=5</formula>
    </cfRule>
    <cfRule type="expression" dxfId="72368" priority="951" stopIfTrue="1">
      <formula>WEEKDAY($A140)=6</formula>
    </cfRule>
    <cfRule type="expression" dxfId="72367" priority="952" stopIfTrue="1">
      <formula>WEEKDAY($A140)=7</formula>
    </cfRule>
  </conditionalFormatting>
  <conditionalFormatting sqref="I140:I142">
    <cfRule type="expression" dxfId="72366" priority="939" stopIfTrue="1">
      <formula>WEEKDAY($A140)=1</formula>
    </cfRule>
    <cfRule type="expression" dxfId="72365" priority="940" stopIfTrue="1">
      <formula>WEEKDAY($A140)=2</formula>
    </cfRule>
    <cfRule type="expression" dxfId="72364" priority="941" stopIfTrue="1">
      <formula>WEEKDAY($A140)=3</formula>
    </cfRule>
    <cfRule type="expression" dxfId="72363" priority="942" stopIfTrue="1">
      <formula>WEEKDAY($A140)=4</formula>
    </cfRule>
    <cfRule type="expression" dxfId="72362" priority="943" stopIfTrue="1">
      <formula>WEEKDAY($A140)=5</formula>
    </cfRule>
    <cfRule type="expression" dxfId="72361" priority="944" stopIfTrue="1">
      <formula>WEEKDAY($A140)=6</formula>
    </cfRule>
    <cfRule type="expression" dxfId="72360" priority="945" stopIfTrue="1">
      <formula>WEEKDAY($A140)=7</formula>
    </cfRule>
  </conditionalFormatting>
  <conditionalFormatting sqref="I140:I142">
    <cfRule type="expression" dxfId="72359" priority="932" stopIfTrue="1">
      <formula>WEEKDAY($A140)=1</formula>
    </cfRule>
    <cfRule type="expression" dxfId="72358" priority="933" stopIfTrue="1">
      <formula>WEEKDAY($A140)=2</formula>
    </cfRule>
    <cfRule type="expression" dxfId="72357" priority="934" stopIfTrue="1">
      <formula>WEEKDAY($A140)=3</formula>
    </cfRule>
    <cfRule type="expression" dxfId="72356" priority="935" stopIfTrue="1">
      <formula>WEEKDAY($A140)=4</formula>
    </cfRule>
    <cfRule type="expression" dxfId="72355" priority="936" stopIfTrue="1">
      <formula>WEEKDAY($A140)=5</formula>
    </cfRule>
    <cfRule type="expression" dxfId="72354" priority="937" stopIfTrue="1">
      <formula>WEEKDAY($A140)=6</formula>
    </cfRule>
    <cfRule type="expression" dxfId="72353" priority="938" stopIfTrue="1">
      <formula>WEEKDAY($A140)=7</formula>
    </cfRule>
  </conditionalFormatting>
  <conditionalFormatting sqref="I140:I142">
    <cfRule type="expression" dxfId="72352" priority="925" stopIfTrue="1">
      <formula>WEEKDAY($A140)=1</formula>
    </cfRule>
    <cfRule type="expression" dxfId="72351" priority="926" stopIfTrue="1">
      <formula>WEEKDAY($A140)=2</formula>
    </cfRule>
    <cfRule type="expression" dxfId="72350" priority="927" stopIfTrue="1">
      <formula>WEEKDAY($A140)=3</formula>
    </cfRule>
    <cfRule type="expression" dxfId="72349" priority="928" stopIfTrue="1">
      <formula>WEEKDAY($A140)=4</formula>
    </cfRule>
    <cfRule type="expression" dxfId="72348" priority="929" stopIfTrue="1">
      <formula>WEEKDAY($A140)=5</formula>
    </cfRule>
    <cfRule type="expression" dxfId="72347" priority="930" stopIfTrue="1">
      <formula>WEEKDAY($A140)=6</formula>
    </cfRule>
    <cfRule type="expression" dxfId="72346" priority="931" stopIfTrue="1">
      <formula>WEEKDAY($A140)=7</formula>
    </cfRule>
  </conditionalFormatting>
  <conditionalFormatting sqref="I140:I142">
    <cfRule type="expression" dxfId="72345" priority="918" stopIfTrue="1">
      <formula>WEEKDAY($A140)=1</formula>
    </cfRule>
    <cfRule type="expression" dxfId="72344" priority="919" stopIfTrue="1">
      <formula>WEEKDAY($A140)=2</formula>
    </cfRule>
    <cfRule type="expression" dxfId="72343" priority="920" stopIfTrue="1">
      <formula>WEEKDAY($A140)=3</formula>
    </cfRule>
    <cfRule type="expression" dxfId="72342" priority="921" stopIfTrue="1">
      <formula>WEEKDAY($A140)=4</formula>
    </cfRule>
    <cfRule type="expression" dxfId="72341" priority="922" stopIfTrue="1">
      <formula>WEEKDAY($A140)=5</formula>
    </cfRule>
    <cfRule type="expression" dxfId="72340" priority="923" stopIfTrue="1">
      <formula>WEEKDAY($A140)=6</formula>
    </cfRule>
    <cfRule type="expression" dxfId="72339" priority="924" stopIfTrue="1">
      <formula>WEEKDAY($A140)=7</formula>
    </cfRule>
  </conditionalFormatting>
  <conditionalFormatting sqref="A140:E140 G140:L140">
    <cfRule type="expression" dxfId="72338" priority="911" stopIfTrue="1">
      <formula>WEEKDAY($A140)=1</formula>
    </cfRule>
    <cfRule type="expression" dxfId="72337" priority="912" stopIfTrue="1">
      <formula>WEEKDAY($A140)=2</formula>
    </cfRule>
    <cfRule type="expression" dxfId="72336" priority="913" stopIfTrue="1">
      <formula>WEEKDAY($A140)=3</formula>
    </cfRule>
    <cfRule type="expression" dxfId="72335" priority="914" stopIfTrue="1">
      <formula>WEEKDAY($A140)=4</formula>
    </cfRule>
    <cfRule type="expression" dxfId="72334" priority="915" stopIfTrue="1">
      <formula>WEEKDAY($A140)=5</formula>
    </cfRule>
    <cfRule type="expression" dxfId="72333" priority="916" stopIfTrue="1">
      <formula>WEEKDAY($A140)=6</formula>
    </cfRule>
    <cfRule type="expression" dxfId="72332" priority="917" stopIfTrue="1">
      <formula>WEEKDAY($A140)=7</formula>
    </cfRule>
  </conditionalFormatting>
  <conditionalFormatting sqref="A140:A142">
    <cfRule type="expression" dxfId="72331" priority="904" stopIfTrue="1">
      <formula>WEEKDAY($A140)=1</formula>
    </cfRule>
    <cfRule type="expression" dxfId="72330" priority="905" stopIfTrue="1">
      <formula>WEEKDAY($A140)=2</formula>
    </cfRule>
    <cfRule type="expression" dxfId="72329" priority="906" stopIfTrue="1">
      <formula>WEEKDAY($A140)=3</formula>
    </cfRule>
    <cfRule type="expression" dxfId="72328" priority="907" stopIfTrue="1">
      <formula>WEEKDAY($A140)=4</formula>
    </cfRule>
    <cfRule type="expression" dxfId="72327" priority="908" stopIfTrue="1">
      <formula>WEEKDAY($A140)=5</formula>
    </cfRule>
    <cfRule type="expression" dxfId="72326" priority="909" stopIfTrue="1">
      <formula>WEEKDAY($A140)=6</formula>
    </cfRule>
    <cfRule type="expression" dxfId="72325" priority="910" stopIfTrue="1">
      <formula>WEEKDAY($A140)=7</formula>
    </cfRule>
  </conditionalFormatting>
  <conditionalFormatting sqref="I140:I142">
    <cfRule type="expression" dxfId="72324" priority="897" stopIfTrue="1">
      <formula>WEEKDAY($A140)=1</formula>
    </cfRule>
    <cfRule type="expression" dxfId="72323" priority="898" stopIfTrue="1">
      <formula>WEEKDAY($A140)=2</formula>
    </cfRule>
    <cfRule type="expression" dxfId="72322" priority="899" stopIfTrue="1">
      <formula>WEEKDAY($A140)=3</formula>
    </cfRule>
    <cfRule type="expression" dxfId="72321" priority="900" stopIfTrue="1">
      <formula>WEEKDAY($A140)=4</formula>
    </cfRule>
    <cfRule type="expression" dxfId="72320" priority="901" stopIfTrue="1">
      <formula>WEEKDAY($A140)=5</formula>
    </cfRule>
    <cfRule type="expression" dxfId="72319" priority="902" stopIfTrue="1">
      <formula>WEEKDAY($A140)=6</formula>
    </cfRule>
    <cfRule type="expression" dxfId="72318" priority="903" stopIfTrue="1">
      <formula>WEEKDAY($A140)=7</formula>
    </cfRule>
  </conditionalFormatting>
  <conditionalFormatting sqref="I140:I142">
    <cfRule type="expression" dxfId="72317" priority="890" stopIfTrue="1">
      <formula>WEEKDAY($A140)=1</formula>
    </cfRule>
    <cfRule type="expression" dxfId="72316" priority="891" stopIfTrue="1">
      <formula>WEEKDAY($A140)=2</formula>
    </cfRule>
    <cfRule type="expression" dxfId="72315" priority="892" stopIfTrue="1">
      <formula>WEEKDAY($A140)=3</formula>
    </cfRule>
    <cfRule type="expression" dxfId="72314" priority="893" stopIfTrue="1">
      <formula>WEEKDAY($A140)=4</formula>
    </cfRule>
    <cfRule type="expression" dxfId="72313" priority="894" stopIfTrue="1">
      <formula>WEEKDAY($A140)=5</formula>
    </cfRule>
    <cfRule type="expression" dxfId="72312" priority="895" stopIfTrue="1">
      <formula>WEEKDAY($A140)=6</formula>
    </cfRule>
    <cfRule type="expression" dxfId="72311" priority="896" stopIfTrue="1">
      <formula>WEEKDAY($A140)=7</formula>
    </cfRule>
  </conditionalFormatting>
  <conditionalFormatting sqref="I140:I142">
    <cfRule type="expression" dxfId="72310" priority="883" stopIfTrue="1">
      <formula>WEEKDAY($A140)=1</formula>
    </cfRule>
    <cfRule type="expression" dxfId="72309" priority="884" stopIfTrue="1">
      <formula>WEEKDAY($A140)=2</formula>
    </cfRule>
    <cfRule type="expression" dxfId="72308" priority="885" stopIfTrue="1">
      <formula>WEEKDAY($A140)=3</formula>
    </cfRule>
    <cfRule type="expression" dxfId="72307" priority="886" stopIfTrue="1">
      <formula>WEEKDAY($A140)=4</formula>
    </cfRule>
    <cfRule type="expression" dxfId="72306" priority="887" stopIfTrue="1">
      <formula>WEEKDAY($A140)=5</formula>
    </cfRule>
    <cfRule type="expression" dxfId="72305" priority="888" stopIfTrue="1">
      <formula>WEEKDAY($A140)=6</formula>
    </cfRule>
    <cfRule type="expression" dxfId="72304" priority="889" stopIfTrue="1">
      <formula>WEEKDAY($A140)=7</formula>
    </cfRule>
  </conditionalFormatting>
  <conditionalFormatting sqref="A140:A142">
    <cfRule type="expression" dxfId="72303" priority="876" stopIfTrue="1">
      <formula>WEEKDAY($A140)=1</formula>
    </cfRule>
    <cfRule type="expression" dxfId="72302" priority="877" stopIfTrue="1">
      <formula>WEEKDAY($A140)=2</formula>
    </cfRule>
    <cfRule type="expression" dxfId="72301" priority="878" stopIfTrue="1">
      <formula>WEEKDAY($A140)=3</formula>
    </cfRule>
    <cfRule type="expression" dxfId="72300" priority="879" stopIfTrue="1">
      <formula>WEEKDAY($A140)=4</formula>
    </cfRule>
    <cfRule type="expression" dxfId="72299" priority="880" stopIfTrue="1">
      <formula>WEEKDAY($A140)=5</formula>
    </cfRule>
    <cfRule type="expression" dxfId="72298" priority="881" stopIfTrue="1">
      <formula>WEEKDAY($A140)=6</formula>
    </cfRule>
    <cfRule type="expression" dxfId="72297" priority="882" stopIfTrue="1">
      <formula>WEEKDAY($A140)=7</formula>
    </cfRule>
  </conditionalFormatting>
  <conditionalFormatting sqref="F140">
    <cfRule type="expression" dxfId="72296" priority="869" stopIfTrue="1">
      <formula>WEEKDAY($A140)=1</formula>
    </cfRule>
    <cfRule type="expression" dxfId="72295" priority="870" stopIfTrue="1">
      <formula>WEEKDAY($A140)=2</formula>
    </cfRule>
    <cfRule type="expression" dxfId="72294" priority="871" stopIfTrue="1">
      <formula>WEEKDAY($A140)=3</formula>
    </cfRule>
    <cfRule type="expression" dxfId="72293" priority="872" stopIfTrue="1">
      <formula>WEEKDAY($A140)=4</formula>
    </cfRule>
    <cfRule type="expression" dxfId="72292" priority="873" stopIfTrue="1">
      <formula>WEEKDAY($A140)=5</formula>
    </cfRule>
    <cfRule type="expression" dxfId="72291" priority="874" stopIfTrue="1">
      <formula>WEEKDAY($A140)=6</formula>
    </cfRule>
    <cfRule type="expression" dxfId="72290" priority="875" stopIfTrue="1">
      <formula>WEEKDAY($A140)=7</formula>
    </cfRule>
  </conditionalFormatting>
  <conditionalFormatting sqref="I140:I142">
    <cfRule type="expression" dxfId="72289" priority="862" stopIfTrue="1">
      <formula>WEEKDAY($A140)=1</formula>
    </cfRule>
    <cfRule type="expression" dxfId="72288" priority="863" stopIfTrue="1">
      <formula>WEEKDAY($A140)=2</formula>
    </cfRule>
    <cfRule type="expression" dxfId="72287" priority="864" stopIfTrue="1">
      <formula>WEEKDAY($A140)=3</formula>
    </cfRule>
    <cfRule type="expression" dxfId="72286" priority="865" stopIfTrue="1">
      <formula>WEEKDAY($A140)=4</formula>
    </cfRule>
    <cfRule type="expression" dxfId="72285" priority="866" stopIfTrue="1">
      <formula>WEEKDAY($A140)=5</formula>
    </cfRule>
    <cfRule type="expression" dxfId="72284" priority="867" stopIfTrue="1">
      <formula>WEEKDAY($A140)=6</formula>
    </cfRule>
    <cfRule type="expression" dxfId="72283" priority="868" stopIfTrue="1">
      <formula>WEEKDAY($A140)=7</formula>
    </cfRule>
  </conditionalFormatting>
  <conditionalFormatting sqref="A140:A142">
    <cfRule type="expression" dxfId="72282" priority="855" stopIfTrue="1">
      <formula>WEEKDAY($A140)=1</formula>
    </cfRule>
    <cfRule type="expression" dxfId="72281" priority="856" stopIfTrue="1">
      <formula>WEEKDAY($A140)=2</formula>
    </cfRule>
    <cfRule type="expression" dxfId="72280" priority="857" stopIfTrue="1">
      <formula>WEEKDAY($A140)=3</formula>
    </cfRule>
    <cfRule type="expression" dxfId="72279" priority="858" stopIfTrue="1">
      <formula>WEEKDAY($A140)=4</formula>
    </cfRule>
    <cfRule type="expression" dxfId="72278" priority="859" stopIfTrue="1">
      <formula>WEEKDAY($A140)=5</formula>
    </cfRule>
    <cfRule type="expression" dxfId="72277" priority="860" stopIfTrue="1">
      <formula>WEEKDAY($A140)=6</formula>
    </cfRule>
    <cfRule type="expression" dxfId="72276" priority="861" stopIfTrue="1">
      <formula>WEEKDAY($A140)=7</formula>
    </cfRule>
  </conditionalFormatting>
  <conditionalFormatting sqref="I140:I142">
    <cfRule type="expression" dxfId="72275" priority="848" stopIfTrue="1">
      <formula>WEEKDAY($A140)=1</formula>
    </cfRule>
    <cfRule type="expression" dxfId="72274" priority="849" stopIfTrue="1">
      <formula>WEEKDAY($A140)=2</formula>
    </cfRule>
    <cfRule type="expression" dxfId="72273" priority="850" stopIfTrue="1">
      <formula>WEEKDAY($A140)=3</formula>
    </cfRule>
    <cfRule type="expression" dxfId="72272" priority="851" stopIfTrue="1">
      <formula>WEEKDAY($A140)=4</formula>
    </cfRule>
    <cfRule type="expression" dxfId="72271" priority="852" stopIfTrue="1">
      <formula>WEEKDAY($A140)=5</formula>
    </cfRule>
    <cfRule type="expression" dxfId="72270" priority="853" stopIfTrue="1">
      <formula>WEEKDAY($A140)=6</formula>
    </cfRule>
    <cfRule type="expression" dxfId="72269" priority="854" stopIfTrue="1">
      <formula>WEEKDAY($A140)=7</formula>
    </cfRule>
  </conditionalFormatting>
  <conditionalFormatting sqref="A140:A142">
    <cfRule type="expression" dxfId="72268" priority="841" stopIfTrue="1">
      <formula>WEEKDAY($A140)=1</formula>
    </cfRule>
    <cfRule type="expression" dxfId="72267" priority="842" stopIfTrue="1">
      <formula>WEEKDAY($A140)=2</formula>
    </cfRule>
    <cfRule type="expression" dxfId="72266" priority="843" stopIfTrue="1">
      <formula>WEEKDAY($A140)=3</formula>
    </cfRule>
    <cfRule type="expression" dxfId="72265" priority="844" stopIfTrue="1">
      <formula>WEEKDAY($A140)=4</formula>
    </cfRule>
    <cfRule type="expression" dxfId="72264" priority="845" stopIfTrue="1">
      <formula>WEEKDAY($A140)=5</formula>
    </cfRule>
    <cfRule type="expression" dxfId="72263" priority="846" stopIfTrue="1">
      <formula>WEEKDAY($A140)=6</formula>
    </cfRule>
    <cfRule type="expression" dxfId="72262" priority="847" stopIfTrue="1">
      <formula>WEEKDAY($A140)=7</formula>
    </cfRule>
  </conditionalFormatting>
  <conditionalFormatting sqref="I140:I142">
    <cfRule type="expression" dxfId="72261" priority="834" stopIfTrue="1">
      <formula>WEEKDAY($A140)=1</formula>
    </cfRule>
    <cfRule type="expression" dxfId="72260" priority="835" stopIfTrue="1">
      <formula>WEEKDAY($A140)=2</formula>
    </cfRule>
    <cfRule type="expression" dxfId="72259" priority="836" stopIfTrue="1">
      <formula>WEEKDAY($A140)=3</formula>
    </cfRule>
    <cfRule type="expression" dxfId="72258" priority="837" stopIfTrue="1">
      <formula>WEEKDAY($A140)=4</formula>
    </cfRule>
    <cfRule type="expression" dxfId="72257" priority="838" stopIfTrue="1">
      <formula>WEEKDAY($A140)=5</formula>
    </cfRule>
    <cfRule type="expression" dxfId="72256" priority="839" stopIfTrue="1">
      <formula>WEEKDAY($A140)=6</formula>
    </cfRule>
    <cfRule type="expression" dxfId="72255" priority="840" stopIfTrue="1">
      <formula>WEEKDAY($A140)=7</formula>
    </cfRule>
  </conditionalFormatting>
  <conditionalFormatting sqref="A140:A142">
    <cfRule type="expression" dxfId="72254" priority="827" stopIfTrue="1">
      <formula>WEEKDAY($A140)=1</formula>
    </cfRule>
    <cfRule type="expression" dxfId="72253" priority="828" stopIfTrue="1">
      <formula>WEEKDAY($A140)=2</formula>
    </cfRule>
    <cfRule type="expression" dxfId="72252" priority="829" stopIfTrue="1">
      <formula>WEEKDAY($A140)=3</formula>
    </cfRule>
    <cfRule type="expression" dxfId="72251" priority="830" stopIfTrue="1">
      <formula>WEEKDAY($A140)=4</formula>
    </cfRule>
    <cfRule type="expression" dxfId="72250" priority="831" stopIfTrue="1">
      <formula>WEEKDAY($A140)=5</formula>
    </cfRule>
    <cfRule type="expression" dxfId="72249" priority="832" stopIfTrue="1">
      <formula>WEEKDAY($A140)=6</formula>
    </cfRule>
    <cfRule type="expression" dxfId="72248" priority="833" stopIfTrue="1">
      <formula>WEEKDAY($A140)=7</formula>
    </cfRule>
  </conditionalFormatting>
  <conditionalFormatting sqref="I140:I142">
    <cfRule type="expression" dxfId="72247" priority="820" stopIfTrue="1">
      <formula>WEEKDAY($A140)=1</formula>
    </cfRule>
    <cfRule type="expression" dxfId="72246" priority="821" stopIfTrue="1">
      <formula>WEEKDAY($A140)=2</formula>
    </cfRule>
    <cfRule type="expression" dxfId="72245" priority="822" stopIfTrue="1">
      <formula>WEEKDAY($A140)=3</formula>
    </cfRule>
    <cfRule type="expression" dxfId="72244" priority="823" stopIfTrue="1">
      <formula>WEEKDAY($A140)=4</formula>
    </cfRule>
    <cfRule type="expression" dxfId="72243" priority="824" stopIfTrue="1">
      <formula>WEEKDAY($A140)=5</formula>
    </cfRule>
    <cfRule type="expression" dxfId="72242" priority="825" stopIfTrue="1">
      <formula>WEEKDAY($A140)=6</formula>
    </cfRule>
    <cfRule type="expression" dxfId="72241" priority="826" stopIfTrue="1">
      <formula>WEEKDAY($A140)=7</formula>
    </cfRule>
  </conditionalFormatting>
  <conditionalFormatting sqref="A140:A142">
    <cfRule type="expression" dxfId="72240" priority="813" stopIfTrue="1">
      <formula>WEEKDAY($A140)=1</formula>
    </cfRule>
    <cfRule type="expression" dxfId="72239" priority="814" stopIfTrue="1">
      <formula>WEEKDAY($A140)=2</formula>
    </cfRule>
    <cfRule type="expression" dxfId="72238" priority="815" stopIfTrue="1">
      <formula>WEEKDAY($A140)=3</formula>
    </cfRule>
    <cfRule type="expression" dxfId="72237" priority="816" stopIfTrue="1">
      <formula>WEEKDAY($A140)=4</formula>
    </cfRule>
    <cfRule type="expression" dxfId="72236" priority="817" stopIfTrue="1">
      <formula>WEEKDAY($A140)=5</formula>
    </cfRule>
    <cfRule type="expression" dxfId="72235" priority="818" stopIfTrue="1">
      <formula>WEEKDAY($A140)=6</formula>
    </cfRule>
    <cfRule type="expression" dxfId="72234" priority="819" stopIfTrue="1">
      <formula>WEEKDAY($A140)=7</formula>
    </cfRule>
  </conditionalFormatting>
  <conditionalFormatting sqref="I140:I142">
    <cfRule type="expression" dxfId="72233" priority="806" stopIfTrue="1">
      <formula>WEEKDAY($A140)=1</formula>
    </cfRule>
    <cfRule type="expression" dxfId="72232" priority="807" stopIfTrue="1">
      <formula>WEEKDAY($A140)=2</formula>
    </cfRule>
    <cfRule type="expression" dxfId="72231" priority="808" stopIfTrue="1">
      <formula>WEEKDAY($A140)=3</formula>
    </cfRule>
    <cfRule type="expression" dxfId="72230" priority="809" stopIfTrue="1">
      <formula>WEEKDAY($A140)=4</formula>
    </cfRule>
    <cfRule type="expression" dxfId="72229" priority="810" stopIfTrue="1">
      <formula>WEEKDAY($A140)=5</formula>
    </cfRule>
    <cfRule type="expression" dxfId="72228" priority="811" stopIfTrue="1">
      <formula>WEEKDAY($A140)=6</formula>
    </cfRule>
    <cfRule type="expression" dxfId="72227" priority="812" stopIfTrue="1">
      <formula>WEEKDAY($A140)=7</formula>
    </cfRule>
  </conditionalFormatting>
  <conditionalFormatting sqref="A140:A142">
    <cfRule type="expression" dxfId="72226" priority="799" stopIfTrue="1">
      <formula>WEEKDAY($A140)=1</formula>
    </cfRule>
    <cfRule type="expression" dxfId="72225" priority="800" stopIfTrue="1">
      <formula>WEEKDAY($A140)=2</formula>
    </cfRule>
    <cfRule type="expression" dxfId="72224" priority="801" stopIfTrue="1">
      <formula>WEEKDAY($A140)=3</formula>
    </cfRule>
    <cfRule type="expression" dxfId="72223" priority="802" stopIfTrue="1">
      <formula>WEEKDAY($A140)=4</formula>
    </cfRule>
    <cfRule type="expression" dxfId="72222" priority="803" stopIfTrue="1">
      <formula>WEEKDAY($A140)=5</formula>
    </cfRule>
    <cfRule type="expression" dxfId="72221" priority="804" stopIfTrue="1">
      <formula>WEEKDAY($A140)=6</formula>
    </cfRule>
    <cfRule type="expression" dxfId="72220" priority="805" stopIfTrue="1">
      <formula>WEEKDAY($A140)=7</formula>
    </cfRule>
  </conditionalFormatting>
  <conditionalFormatting sqref="I140:I142">
    <cfRule type="expression" dxfId="72219" priority="792" stopIfTrue="1">
      <formula>WEEKDAY($A140)=1</formula>
    </cfRule>
    <cfRule type="expression" dxfId="72218" priority="793" stopIfTrue="1">
      <formula>WEEKDAY($A140)=2</formula>
    </cfRule>
    <cfRule type="expression" dxfId="72217" priority="794" stopIfTrue="1">
      <formula>WEEKDAY($A140)=3</formula>
    </cfRule>
    <cfRule type="expression" dxfId="72216" priority="795" stopIfTrue="1">
      <formula>WEEKDAY($A140)=4</formula>
    </cfRule>
    <cfRule type="expression" dxfId="72215" priority="796" stopIfTrue="1">
      <formula>WEEKDAY($A140)=5</formula>
    </cfRule>
    <cfRule type="expression" dxfId="72214" priority="797" stopIfTrue="1">
      <formula>WEEKDAY($A140)=6</formula>
    </cfRule>
    <cfRule type="expression" dxfId="72213" priority="798" stopIfTrue="1">
      <formula>WEEKDAY($A140)=7</formula>
    </cfRule>
  </conditionalFormatting>
  <conditionalFormatting sqref="A140:A142">
    <cfRule type="expression" dxfId="72212" priority="785" stopIfTrue="1">
      <formula>WEEKDAY($A140)=1</formula>
    </cfRule>
    <cfRule type="expression" dxfId="72211" priority="786" stopIfTrue="1">
      <formula>WEEKDAY($A140)=2</formula>
    </cfRule>
    <cfRule type="expression" dxfId="72210" priority="787" stopIfTrue="1">
      <formula>WEEKDAY($A140)=3</formula>
    </cfRule>
    <cfRule type="expression" dxfId="72209" priority="788" stopIfTrue="1">
      <formula>WEEKDAY($A140)=4</formula>
    </cfRule>
    <cfRule type="expression" dxfId="72208" priority="789" stopIfTrue="1">
      <formula>WEEKDAY($A140)=5</formula>
    </cfRule>
    <cfRule type="expression" dxfId="72207" priority="790" stopIfTrue="1">
      <formula>WEEKDAY($A140)=6</formula>
    </cfRule>
    <cfRule type="expression" dxfId="72206" priority="791" stopIfTrue="1">
      <formula>WEEKDAY($A140)=7</formula>
    </cfRule>
  </conditionalFormatting>
  <conditionalFormatting sqref="I140:I142">
    <cfRule type="expression" dxfId="72205" priority="778" stopIfTrue="1">
      <formula>WEEKDAY($A140)=1</formula>
    </cfRule>
    <cfRule type="expression" dxfId="72204" priority="779" stopIfTrue="1">
      <formula>WEEKDAY($A140)=2</formula>
    </cfRule>
    <cfRule type="expression" dxfId="72203" priority="780" stopIfTrue="1">
      <formula>WEEKDAY($A140)=3</formula>
    </cfRule>
    <cfRule type="expression" dxfId="72202" priority="781" stopIfTrue="1">
      <formula>WEEKDAY($A140)=4</formula>
    </cfRule>
    <cfRule type="expression" dxfId="72201" priority="782" stopIfTrue="1">
      <formula>WEEKDAY($A140)=5</formula>
    </cfRule>
    <cfRule type="expression" dxfId="72200" priority="783" stopIfTrue="1">
      <formula>WEEKDAY($A140)=6</formula>
    </cfRule>
    <cfRule type="expression" dxfId="72199" priority="784" stopIfTrue="1">
      <formula>WEEKDAY($A140)=7</formula>
    </cfRule>
  </conditionalFormatting>
  <conditionalFormatting sqref="I141:I142">
    <cfRule type="expression" dxfId="72198" priority="771" stopIfTrue="1">
      <formula>WEEKDAY($A141)=1</formula>
    </cfRule>
    <cfRule type="expression" dxfId="72197" priority="772" stopIfTrue="1">
      <formula>WEEKDAY($A141)=2</formula>
    </cfRule>
    <cfRule type="expression" dxfId="72196" priority="773" stopIfTrue="1">
      <formula>WEEKDAY($A141)=3</formula>
    </cfRule>
    <cfRule type="expression" dxfId="72195" priority="774" stopIfTrue="1">
      <formula>WEEKDAY($A141)=4</formula>
    </cfRule>
    <cfRule type="expression" dxfId="72194" priority="775" stopIfTrue="1">
      <formula>WEEKDAY($A141)=5</formula>
    </cfRule>
    <cfRule type="expression" dxfId="72193" priority="776" stopIfTrue="1">
      <formula>WEEKDAY($A141)=6</formula>
    </cfRule>
    <cfRule type="expression" dxfId="72192" priority="777" stopIfTrue="1">
      <formula>WEEKDAY($A141)=7</formula>
    </cfRule>
  </conditionalFormatting>
  <conditionalFormatting sqref="I141:I142">
    <cfRule type="expression" dxfId="72191" priority="764" stopIfTrue="1">
      <formula>WEEKDAY($A141)=1</formula>
    </cfRule>
    <cfRule type="expression" dxfId="72190" priority="765" stopIfTrue="1">
      <formula>WEEKDAY($A141)=2</formula>
    </cfRule>
    <cfRule type="expression" dxfId="72189" priority="766" stopIfTrue="1">
      <formula>WEEKDAY($A141)=3</formula>
    </cfRule>
    <cfRule type="expression" dxfId="72188" priority="767" stopIfTrue="1">
      <formula>WEEKDAY($A141)=4</formula>
    </cfRule>
    <cfRule type="expression" dxfId="72187" priority="768" stopIfTrue="1">
      <formula>WEEKDAY($A141)=5</formula>
    </cfRule>
    <cfRule type="expression" dxfId="72186" priority="769" stopIfTrue="1">
      <formula>WEEKDAY($A141)=6</formula>
    </cfRule>
    <cfRule type="expression" dxfId="72185" priority="770" stopIfTrue="1">
      <formula>WEEKDAY($A141)=7</formula>
    </cfRule>
  </conditionalFormatting>
  <conditionalFormatting sqref="I141:I142">
    <cfRule type="expression" dxfId="72184" priority="757" stopIfTrue="1">
      <formula>WEEKDAY($A141)=1</formula>
    </cfRule>
    <cfRule type="expression" dxfId="72183" priority="758" stopIfTrue="1">
      <formula>WEEKDAY($A141)=2</formula>
    </cfRule>
    <cfRule type="expression" dxfId="72182" priority="759" stopIfTrue="1">
      <formula>WEEKDAY($A141)=3</formula>
    </cfRule>
    <cfRule type="expression" dxfId="72181" priority="760" stopIfTrue="1">
      <formula>WEEKDAY($A141)=4</formula>
    </cfRule>
    <cfRule type="expression" dxfId="72180" priority="761" stopIfTrue="1">
      <formula>WEEKDAY($A141)=5</formula>
    </cfRule>
    <cfRule type="expression" dxfId="72179" priority="762" stopIfTrue="1">
      <formula>WEEKDAY($A141)=6</formula>
    </cfRule>
    <cfRule type="expression" dxfId="72178" priority="763" stopIfTrue="1">
      <formula>WEEKDAY($A141)=7</formula>
    </cfRule>
  </conditionalFormatting>
  <conditionalFormatting sqref="I141:I142">
    <cfRule type="expression" dxfId="72177" priority="750" stopIfTrue="1">
      <formula>WEEKDAY($A141)=1</formula>
    </cfRule>
    <cfRule type="expression" dxfId="72176" priority="751" stopIfTrue="1">
      <formula>WEEKDAY($A141)=2</formula>
    </cfRule>
    <cfRule type="expression" dxfId="72175" priority="752" stopIfTrue="1">
      <formula>WEEKDAY($A141)=3</formula>
    </cfRule>
    <cfRule type="expression" dxfId="72174" priority="753" stopIfTrue="1">
      <formula>WEEKDAY($A141)=4</formula>
    </cfRule>
    <cfRule type="expression" dxfId="72173" priority="754" stopIfTrue="1">
      <formula>WEEKDAY($A141)=5</formula>
    </cfRule>
    <cfRule type="expression" dxfId="72172" priority="755" stopIfTrue="1">
      <formula>WEEKDAY($A141)=6</formula>
    </cfRule>
    <cfRule type="expression" dxfId="72171" priority="756" stopIfTrue="1">
      <formula>WEEKDAY($A141)=7</formula>
    </cfRule>
  </conditionalFormatting>
  <conditionalFormatting sqref="I141:I142">
    <cfRule type="expression" dxfId="72170" priority="743" stopIfTrue="1">
      <formula>WEEKDAY($A141)=1</formula>
    </cfRule>
    <cfRule type="expression" dxfId="72169" priority="744" stopIfTrue="1">
      <formula>WEEKDAY($A141)=2</formula>
    </cfRule>
    <cfRule type="expression" dxfId="72168" priority="745" stopIfTrue="1">
      <formula>WEEKDAY($A141)=3</formula>
    </cfRule>
    <cfRule type="expression" dxfId="72167" priority="746" stopIfTrue="1">
      <formula>WEEKDAY($A141)=4</formula>
    </cfRule>
    <cfRule type="expression" dxfId="72166" priority="747" stopIfTrue="1">
      <formula>WEEKDAY($A141)=5</formula>
    </cfRule>
    <cfRule type="expression" dxfId="72165" priority="748" stopIfTrue="1">
      <formula>WEEKDAY($A141)=6</formula>
    </cfRule>
    <cfRule type="expression" dxfId="72164" priority="749" stopIfTrue="1">
      <formula>WEEKDAY($A141)=7</formula>
    </cfRule>
  </conditionalFormatting>
  <conditionalFormatting sqref="I141:I142">
    <cfRule type="expression" dxfId="72163" priority="736" stopIfTrue="1">
      <formula>WEEKDAY($A141)=1</formula>
    </cfRule>
    <cfRule type="expression" dxfId="72162" priority="737" stopIfTrue="1">
      <formula>WEEKDAY($A141)=2</formula>
    </cfRule>
    <cfRule type="expression" dxfId="72161" priority="738" stopIfTrue="1">
      <formula>WEEKDAY($A141)=3</formula>
    </cfRule>
    <cfRule type="expression" dxfId="72160" priority="739" stopIfTrue="1">
      <formula>WEEKDAY($A141)=4</formula>
    </cfRule>
    <cfRule type="expression" dxfId="72159" priority="740" stopIfTrue="1">
      <formula>WEEKDAY($A141)=5</formula>
    </cfRule>
    <cfRule type="expression" dxfId="72158" priority="741" stopIfTrue="1">
      <formula>WEEKDAY($A141)=6</formula>
    </cfRule>
    <cfRule type="expression" dxfId="72157" priority="742" stopIfTrue="1">
      <formula>WEEKDAY($A141)=7</formula>
    </cfRule>
  </conditionalFormatting>
  <conditionalFormatting sqref="I141:I142">
    <cfRule type="expression" dxfId="72156" priority="729" stopIfTrue="1">
      <formula>WEEKDAY($A141)=1</formula>
    </cfRule>
    <cfRule type="expression" dxfId="72155" priority="730" stopIfTrue="1">
      <formula>WEEKDAY($A141)=2</formula>
    </cfRule>
    <cfRule type="expression" dxfId="72154" priority="731" stopIfTrue="1">
      <formula>WEEKDAY($A141)=3</formula>
    </cfRule>
    <cfRule type="expression" dxfId="72153" priority="732" stopIfTrue="1">
      <formula>WEEKDAY($A141)=4</formula>
    </cfRule>
    <cfRule type="expression" dxfId="72152" priority="733" stopIfTrue="1">
      <formula>WEEKDAY($A141)=5</formula>
    </cfRule>
    <cfRule type="expression" dxfId="72151" priority="734" stopIfTrue="1">
      <formula>WEEKDAY($A141)=6</formula>
    </cfRule>
    <cfRule type="expression" dxfId="72150" priority="735" stopIfTrue="1">
      <formula>WEEKDAY($A141)=7</formula>
    </cfRule>
  </conditionalFormatting>
  <conditionalFormatting sqref="I141:I142">
    <cfRule type="expression" dxfId="72149" priority="722" stopIfTrue="1">
      <formula>WEEKDAY($A141)=1</formula>
    </cfRule>
    <cfRule type="expression" dxfId="72148" priority="723" stopIfTrue="1">
      <formula>WEEKDAY($A141)=2</formula>
    </cfRule>
    <cfRule type="expression" dxfId="72147" priority="724" stopIfTrue="1">
      <formula>WEEKDAY($A141)=3</formula>
    </cfRule>
    <cfRule type="expression" dxfId="72146" priority="725" stopIfTrue="1">
      <formula>WEEKDAY($A141)=4</formula>
    </cfRule>
    <cfRule type="expression" dxfId="72145" priority="726" stopIfTrue="1">
      <formula>WEEKDAY($A141)=5</formula>
    </cfRule>
    <cfRule type="expression" dxfId="72144" priority="727" stopIfTrue="1">
      <formula>WEEKDAY($A141)=6</formula>
    </cfRule>
    <cfRule type="expression" dxfId="72143" priority="728" stopIfTrue="1">
      <formula>WEEKDAY($A141)=7</formula>
    </cfRule>
  </conditionalFormatting>
  <conditionalFormatting sqref="I141:I142">
    <cfRule type="expression" dxfId="72142" priority="715" stopIfTrue="1">
      <formula>WEEKDAY($A141)=1</formula>
    </cfRule>
    <cfRule type="expression" dxfId="72141" priority="716" stopIfTrue="1">
      <formula>WEEKDAY($A141)=2</formula>
    </cfRule>
    <cfRule type="expression" dxfId="72140" priority="717" stopIfTrue="1">
      <formula>WEEKDAY($A141)=3</formula>
    </cfRule>
    <cfRule type="expression" dxfId="72139" priority="718" stopIfTrue="1">
      <formula>WEEKDAY($A141)=4</formula>
    </cfRule>
    <cfRule type="expression" dxfId="72138" priority="719" stopIfTrue="1">
      <formula>WEEKDAY($A141)=5</formula>
    </cfRule>
    <cfRule type="expression" dxfId="72137" priority="720" stopIfTrue="1">
      <formula>WEEKDAY($A141)=6</formula>
    </cfRule>
    <cfRule type="expression" dxfId="72136" priority="721" stopIfTrue="1">
      <formula>WEEKDAY($A141)=7</formula>
    </cfRule>
  </conditionalFormatting>
  <conditionalFormatting sqref="I141:I142">
    <cfRule type="expression" dxfId="72135" priority="708" stopIfTrue="1">
      <formula>WEEKDAY($A141)=1</formula>
    </cfRule>
    <cfRule type="expression" dxfId="72134" priority="709" stopIfTrue="1">
      <formula>WEEKDAY($A141)=2</formula>
    </cfRule>
    <cfRule type="expression" dxfId="72133" priority="710" stopIfTrue="1">
      <formula>WEEKDAY($A141)=3</formula>
    </cfRule>
    <cfRule type="expression" dxfId="72132" priority="711" stopIfTrue="1">
      <formula>WEEKDAY($A141)=4</formula>
    </cfRule>
    <cfRule type="expression" dxfId="72131" priority="712" stopIfTrue="1">
      <formula>WEEKDAY($A141)=5</formula>
    </cfRule>
    <cfRule type="expression" dxfId="72130" priority="713" stopIfTrue="1">
      <formula>WEEKDAY($A141)=6</formula>
    </cfRule>
    <cfRule type="expression" dxfId="72129" priority="714" stopIfTrue="1">
      <formula>WEEKDAY($A141)=7</formula>
    </cfRule>
  </conditionalFormatting>
  <conditionalFormatting sqref="I141:I142">
    <cfRule type="expression" dxfId="72128" priority="701" stopIfTrue="1">
      <formula>WEEKDAY($A141)=1</formula>
    </cfRule>
    <cfRule type="expression" dxfId="72127" priority="702" stopIfTrue="1">
      <formula>WEEKDAY($A141)=2</formula>
    </cfRule>
    <cfRule type="expression" dxfId="72126" priority="703" stopIfTrue="1">
      <formula>WEEKDAY($A141)=3</formula>
    </cfRule>
    <cfRule type="expression" dxfId="72125" priority="704" stopIfTrue="1">
      <formula>WEEKDAY($A141)=4</formula>
    </cfRule>
    <cfRule type="expression" dxfId="72124" priority="705" stopIfTrue="1">
      <formula>WEEKDAY($A141)=5</formula>
    </cfRule>
    <cfRule type="expression" dxfId="72123" priority="706" stopIfTrue="1">
      <formula>WEEKDAY($A141)=6</formula>
    </cfRule>
    <cfRule type="expression" dxfId="72122" priority="707" stopIfTrue="1">
      <formula>WEEKDAY($A141)=7</formula>
    </cfRule>
  </conditionalFormatting>
  <conditionalFormatting sqref="I141:I142">
    <cfRule type="expression" dxfId="72121" priority="694" stopIfTrue="1">
      <formula>WEEKDAY($A141)=1</formula>
    </cfRule>
    <cfRule type="expression" dxfId="72120" priority="695" stopIfTrue="1">
      <formula>WEEKDAY($A141)=2</formula>
    </cfRule>
    <cfRule type="expression" dxfId="72119" priority="696" stopIfTrue="1">
      <formula>WEEKDAY($A141)=3</formula>
    </cfRule>
    <cfRule type="expression" dxfId="72118" priority="697" stopIfTrue="1">
      <formula>WEEKDAY($A141)=4</formula>
    </cfRule>
    <cfRule type="expression" dxfId="72117" priority="698" stopIfTrue="1">
      <formula>WEEKDAY($A141)=5</formula>
    </cfRule>
    <cfRule type="expression" dxfId="72116" priority="699" stopIfTrue="1">
      <formula>WEEKDAY($A141)=6</formula>
    </cfRule>
    <cfRule type="expression" dxfId="72115" priority="700" stopIfTrue="1">
      <formula>WEEKDAY($A141)=7</formula>
    </cfRule>
  </conditionalFormatting>
  <conditionalFormatting sqref="I141:I142">
    <cfRule type="expression" dxfId="72114" priority="687" stopIfTrue="1">
      <formula>WEEKDAY($A141)=1</formula>
    </cfRule>
    <cfRule type="expression" dxfId="72113" priority="688" stopIfTrue="1">
      <formula>WEEKDAY($A141)=2</formula>
    </cfRule>
    <cfRule type="expression" dxfId="72112" priority="689" stopIfTrue="1">
      <formula>WEEKDAY($A141)=3</formula>
    </cfRule>
    <cfRule type="expression" dxfId="72111" priority="690" stopIfTrue="1">
      <formula>WEEKDAY($A141)=4</formula>
    </cfRule>
    <cfRule type="expression" dxfId="72110" priority="691" stopIfTrue="1">
      <formula>WEEKDAY($A141)=5</formula>
    </cfRule>
    <cfRule type="expression" dxfId="72109" priority="692" stopIfTrue="1">
      <formula>WEEKDAY($A141)=6</formula>
    </cfRule>
    <cfRule type="expression" dxfId="72108" priority="693" stopIfTrue="1">
      <formula>WEEKDAY($A141)=7</formula>
    </cfRule>
  </conditionalFormatting>
  <conditionalFormatting sqref="I141:I142">
    <cfRule type="expression" dxfId="72107" priority="680" stopIfTrue="1">
      <formula>WEEKDAY($A141)=1</formula>
    </cfRule>
    <cfRule type="expression" dxfId="72106" priority="681" stopIfTrue="1">
      <formula>WEEKDAY($A141)=2</formula>
    </cfRule>
    <cfRule type="expression" dxfId="72105" priority="682" stopIfTrue="1">
      <formula>WEEKDAY($A141)=3</formula>
    </cfRule>
    <cfRule type="expression" dxfId="72104" priority="683" stopIfTrue="1">
      <formula>WEEKDAY($A141)=4</formula>
    </cfRule>
    <cfRule type="expression" dxfId="72103" priority="684" stopIfTrue="1">
      <formula>WEEKDAY($A141)=5</formula>
    </cfRule>
    <cfRule type="expression" dxfId="72102" priority="685" stopIfTrue="1">
      <formula>WEEKDAY($A141)=6</formula>
    </cfRule>
    <cfRule type="expression" dxfId="72101" priority="686" stopIfTrue="1">
      <formula>WEEKDAY($A141)=7</formula>
    </cfRule>
  </conditionalFormatting>
  <conditionalFormatting sqref="I141:I142">
    <cfRule type="expression" dxfId="72100" priority="673" stopIfTrue="1">
      <formula>WEEKDAY($A141)=1</formula>
    </cfRule>
    <cfRule type="expression" dxfId="72099" priority="674" stopIfTrue="1">
      <formula>WEEKDAY($A141)=2</formula>
    </cfRule>
    <cfRule type="expression" dxfId="72098" priority="675" stopIfTrue="1">
      <formula>WEEKDAY($A141)=3</formula>
    </cfRule>
    <cfRule type="expression" dxfId="72097" priority="676" stopIfTrue="1">
      <formula>WEEKDAY($A141)=4</formula>
    </cfRule>
    <cfRule type="expression" dxfId="72096" priority="677" stopIfTrue="1">
      <formula>WEEKDAY($A141)=5</formula>
    </cfRule>
    <cfRule type="expression" dxfId="72095" priority="678" stopIfTrue="1">
      <formula>WEEKDAY($A141)=6</formula>
    </cfRule>
    <cfRule type="expression" dxfId="72094" priority="679" stopIfTrue="1">
      <formula>WEEKDAY($A141)=7</formula>
    </cfRule>
  </conditionalFormatting>
  <conditionalFormatting sqref="I141:I142">
    <cfRule type="expression" dxfId="72093" priority="666" stopIfTrue="1">
      <formula>WEEKDAY($A141)=1</formula>
    </cfRule>
    <cfRule type="expression" dxfId="72092" priority="667" stopIfTrue="1">
      <formula>WEEKDAY($A141)=2</formula>
    </cfRule>
    <cfRule type="expression" dxfId="72091" priority="668" stopIfTrue="1">
      <formula>WEEKDAY($A141)=3</formula>
    </cfRule>
    <cfRule type="expression" dxfId="72090" priority="669" stopIfTrue="1">
      <formula>WEEKDAY($A141)=4</formula>
    </cfRule>
    <cfRule type="expression" dxfId="72089" priority="670" stopIfTrue="1">
      <formula>WEEKDAY($A141)=5</formula>
    </cfRule>
    <cfRule type="expression" dxfId="72088" priority="671" stopIfTrue="1">
      <formula>WEEKDAY($A141)=6</formula>
    </cfRule>
    <cfRule type="expression" dxfId="72087" priority="672" stopIfTrue="1">
      <formula>WEEKDAY($A141)=7</formula>
    </cfRule>
  </conditionalFormatting>
  <conditionalFormatting sqref="I141:I142">
    <cfRule type="expression" dxfId="72086" priority="659" stopIfTrue="1">
      <formula>WEEKDAY($A141)=1</formula>
    </cfRule>
    <cfRule type="expression" dxfId="72085" priority="660" stopIfTrue="1">
      <formula>WEEKDAY($A141)=2</formula>
    </cfRule>
    <cfRule type="expression" dxfId="72084" priority="661" stopIfTrue="1">
      <formula>WEEKDAY($A141)=3</formula>
    </cfRule>
    <cfRule type="expression" dxfId="72083" priority="662" stopIfTrue="1">
      <formula>WEEKDAY($A141)=4</formula>
    </cfRule>
    <cfRule type="expression" dxfId="72082" priority="663" stopIfTrue="1">
      <formula>WEEKDAY($A141)=5</formula>
    </cfRule>
    <cfRule type="expression" dxfId="72081" priority="664" stopIfTrue="1">
      <formula>WEEKDAY($A141)=6</formula>
    </cfRule>
    <cfRule type="expression" dxfId="72080" priority="665" stopIfTrue="1">
      <formula>WEEKDAY($A141)=7</formula>
    </cfRule>
  </conditionalFormatting>
  <conditionalFormatting sqref="I141:I142">
    <cfRule type="expression" dxfId="72079" priority="652" stopIfTrue="1">
      <formula>WEEKDAY($A141)=1</formula>
    </cfRule>
    <cfRule type="expression" dxfId="72078" priority="653" stopIfTrue="1">
      <formula>WEEKDAY($A141)=2</formula>
    </cfRule>
    <cfRule type="expression" dxfId="72077" priority="654" stopIfTrue="1">
      <formula>WEEKDAY($A141)=3</formula>
    </cfRule>
    <cfRule type="expression" dxfId="72076" priority="655" stopIfTrue="1">
      <formula>WEEKDAY($A141)=4</formula>
    </cfRule>
    <cfRule type="expression" dxfId="72075" priority="656" stopIfTrue="1">
      <formula>WEEKDAY($A141)=5</formula>
    </cfRule>
    <cfRule type="expression" dxfId="72074" priority="657" stopIfTrue="1">
      <formula>WEEKDAY($A141)=6</formula>
    </cfRule>
    <cfRule type="expression" dxfId="72073" priority="658" stopIfTrue="1">
      <formula>WEEKDAY($A141)=7</formula>
    </cfRule>
  </conditionalFormatting>
  <conditionalFormatting sqref="I141:I142">
    <cfRule type="expression" dxfId="72072" priority="645" stopIfTrue="1">
      <formula>WEEKDAY($A141)=1</formula>
    </cfRule>
    <cfRule type="expression" dxfId="72071" priority="646" stopIfTrue="1">
      <formula>WEEKDAY($A141)=2</formula>
    </cfRule>
    <cfRule type="expression" dxfId="72070" priority="647" stopIfTrue="1">
      <formula>WEEKDAY($A141)=3</formula>
    </cfRule>
    <cfRule type="expression" dxfId="72069" priority="648" stopIfTrue="1">
      <formula>WEEKDAY($A141)=4</formula>
    </cfRule>
    <cfRule type="expression" dxfId="72068" priority="649" stopIfTrue="1">
      <formula>WEEKDAY($A141)=5</formula>
    </cfRule>
    <cfRule type="expression" dxfId="72067" priority="650" stopIfTrue="1">
      <formula>WEEKDAY($A141)=6</formula>
    </cfRule>
    <cfRule type="expression" dxfId="72066" priority="651" stopIfTrue="1">
      <formula>WEEKDAY($A141)=7</formula>
    </cfRule>
  </conditionalFormatting>
  <conditionalFormatting sqref="I141:I142">
    <cfRule type="expression" dxfId="72065" priority="638" stopIfTrue="1">
      <formula>WEEKDAY($A141)=1</formula>
    </cfRule>
    <cfRule type="expression" dxfId="72064" priority="639" stopIfTrue="1">
      <formula>WEEKDAY($A141)=2</formula>
    </cfRule>
    <cfRule type="expression" dxfId="72063" priority="640" stopIfTrue="1">
      <formula>WEEKDAY($A141)=3</formula>
    </cfRule>
    <cfRule type="expression" dxfId="72062" priority="641" stopIfTrue="1">
      <formula>WEEKDAY($A141)=4</formula>
    </cfRule>
    <cfRule type="expression" dxfId="72061" priority="642" stopIfTrue="1">
      <formula>WEEKDAY($A141)=5</formula>
    </cfRule>
    <cfRule type="expression" dxfId="72060" priority="643" stopIfTrue="1">
      <formula>WEEKDAY($A141)=6</formula>
    </cfRule>
    <cfRule type="expression" dxfId="72059" priority="644" stopIfTrue="1">
      <formula>WEEKDAY($A141)=7</formula>
    </cfRule>
  </conditionalFormatting>
  <conditionalFormatting sqref="I141:I142">
    <cfRule type="expression" dxfId="72058" priority="631" stopIfTrue="1">
      <formula>WEEKDAY($A141)=1</formula>
    </cfRule>
    <cfRule type="expression" dxfId="72057" priority="632" stopIfTrue="1">
      <formula>WEEKDAY($A141)=2</formula>
    </cfRule>
    <cfRule type="expression" dxfId="72056" priority="633" stopIfTrue="1">
      <formula>WEEKDAY($A141)=3</formula>
    </cfRule>
    <cfRule type="expression" dxfId="72055" priority="634" stopIfTrue="1">
      <formula>WEEKDAY($A141)=4</formula>
    </cfRule>
    <cfRule type="expression" dxfId="72054" priority="635" stopIfTrue="1">
      <formula>WEEKDAY($A141)=5</formula>
    </cfRule>
    <cfRule type="expression" dxfId="72053" priority="636" stopIfTrue="1">
      <formula>WEEKDAY($A141)=6</formula>
    </cfRule>
    <cfRule type="expression" dxfId="72052" priority="637" stopIfTrue="1">
      <formula>WEEKDAY($A141)=7</formula>
    </cfRule>
  </conditionalFormatting>
  <conditionalFormatting sqref="I141:I142">
    <cfRule type="expression" dxfId="72051" priority="624" stopIfTrue="1">
      <formula>WEEKDAY($A141)=1</formula>
    </cfRule>
    <cfRule type="expression" dxfId="72050" priority="625" stopIfTrue="1">
      <formula>WEEKDAY($A141)=2</formula>
    </cfRule>
    <cfRule type="expression" dxfId="72049" priority="626" stopIfTrue="1">
      <formula>WEEKDAY($A141)=3</formula>
    </cfRule>
    <cfRule type="expression" dxfId="72048" priority="627" stopIfTrue="1">
      <formula>WEEKDAY($A141)=4</formula>
    </cfRule>
    <cfRule type="expression" dxfId="72047" priority="628" stopIfTrue="1">
      <formula>WEEKDAY($A141)=5</formula>
    </cfRule>
    <cfRule type="expression" dxfId="72046" priority="629" stopIfTrue="1">
      <formula>WEEKDAY($A141)=6</formula>
    </cfRule>
    <cfRule type="expression" dxfId="72045" priority="630" stopIfTrue="1">
      <formula>WEEKDAY($A141)=7</formula>
    </cfRule>
  </conditionalFormatting>
  <conditionalFormatting sqref="I141:I142">
    <cfRule type="expression" dxfId="72044" priority="617" stopIfTrue="1">
      <formula>WEEKDAY($A141)=1</formula>
    </cfRule>
    <cfRule type="expression" dxfId="72043" priority="618" stopIfTrue="1">
      <formula>WEEKDAY($A141)=2</formula>
    </cfRule>
    <cfRule type="expression" dxfId="72042" priority="619" stopIfTrue="1">
      <formula>WEEKDAY($A141)=3</formula>
    </cfRule>
    <cfRule type="expression" dxfId="72041" priority="620" stopIfTrue="1">
      <formula>WEEKDAY($A141)=4</formula>
    </cfRule>
    <cfRule type="expression" dxfId="72040" priority="621" stopIfTrue="1">
      <formula>WEEKDAY($A141)=5</formula>
    </cfRule>
    <cfRule type="expression" dxfId="72039" priority="622" stopIfTrue="1">
      <formula>WEEKDAY($A141)=6</formula>
    </cfRule>
    <cfRule type="expression" dxfId="72038" priority="623" stopIfTrue="1">
      <formula>WEEKDAY($A141)=7</formula>
    </cfRule>
  </conditionalFormatting>
  <conditionalFormatting sqref="I141:I142">
    <cfRule type="expression" dxfId="72037" priority="610" stopIfTrue="1">
      <formula>WEEKDAY($A141)=1</formula>
    </cfRule>
    <cfRule type="expression" dxfId="72036" priority="611" stopIfTrue="1">
      <formula>WEEKDAY($A141)=2</formula>
    </cfRule>
    <cfRule type="expression" dxfId="72035" priority="612" stopIfTrue="1">
      <formula>WEEKDAY($A141)=3</formula>
    </cfRule>
    <cfRule type="expression" dxfId="72034" priority="613" stopIfTrue="1">
      <formula>WEEKDAY($A141)=4</formula>
    </cfRule>
    <cfRule type="expression" dxfId="72033" priority="614" stopIfTrue="1">
      <formula>WEEKDAY($A141)=5</formula>
    </cfRule>
    <cfRule type="expression" dxfId="72032" priority="615" stopIfTrue="1">
      <formula>WEEKDAY($A141)=6</formula>
    </cfRule>
    <cfRule type="expression" dxfId="72031" priority="616" stopIfTrue="1">
      <formula>WEEKDAY($A141)=7</formula>
    </cfRule>
  </conditionalFormatting>
  <conditionalFormatting sqref="I141:I142">
    <cfRule type="expression" dxfId="72030" priority="603" stopIfTrue="1">
      <formula>WEEKDAY($A141)=1</formula>
    </cfRule>
    <cfRule type="expression" dxfId="72029" priority="604" stopIfTrue="1">
      <formula>WEEKDAY($A141)=2</formula>
    </cfRule>
    <cfRule type="expression" dxfId="72028" priority="605" stopIfTrue="1">
      <formula>WEEKDAY($A141)=3</formula>
    </cfRule>
    <cfRule type="expression" dxfId="72027" priority="606" stopIfTrue="1">
      <formula>WEEKDAY($A141)=4</formula>
    </cfRule>
    <cfRule type="expression" dxfId="72026" priority="607" stopIfTrue="1">
      <formula>WEEKDAY($A141)=5</formula>
    </cfRule>
    <cfRule type="expression" dxfId="72025" priority="608" stopIfTrue="1">
      <formula>WEEKDAY($A141)=6</formula>
    </cfRule>
    <cfRule type="expression" dxfId="72024" priority="609" stopIfTrue="1">
      <formula>WEEKDAY($A141)=7</formula>
    </cfRule>
  </conditionalFormatting>
  <conditionalFormatting sqref="I141:I142">
    <cfRule type="expression" dxfId="72023" priority="596" stopIfTrue="1">
      <formula>WEEKDAY($A141)=1</formula>
    </cfRule>
    <cfRule type="expression" dxfId="72022" priority="597" stopIfTrue="1">
      <formula>WEEKDAY($A141)=2</formula>
    </cfRule>
    <cfRule type="expression" dxfId="72021" priority="598" stopIfTrue="1">
      <formula>WEEKDAY($A141)=3</formula>
    </cfRule>
    <cfRule type="expression" dxfId="72020" priority="599" stopIfTrue="1">
      <formula>WEEKDAY($A141)=4</formula>
    </cfRule>
    <cfRule type="expression" dxfId="72019" priority="600" stopIfTrue="1">
      <formula>WEEKDAY($A141)=5</formula>
    </cfRule>
    <cfRule type="expression" dxfId="72018" priority="601" stopIfTrue="1">
      <formula>WEEKDAY($A141)=6</formula>
    </cfRule>
    <cfRule type="expression" dxfId="72017" priority="602" stopIfTrue="1">
      <formula>WEEKDAY($A141)=7</formula>
    </cfRule>
  </conditionalFormatting>
  <conditionalFormatting sqref="I141:I142">
    <cfRule type="expression" dxfId="72016" priority="589" stopIfTrue="1">
      <formula>WEEKDAY($A141)=1</formula>
    </cfRule>
    <cfRule type="expression" dxfId="72015" priority="590" stopIfTrue="1">
      <formula>WEEKDAY($A141)=2</formula>
    </cfRule>
    <cfRule type="expression" dxfId="72014" priority="591" stopIfTrue="1">
      <formula>WEEKDAY($A141)=3</formula>
    </cfRule>
    <cfRule type="expression" dxfId="72013" priority="592" stopIfTrue="1">
      <formula>WEEKDAY($A141)=4</formula>
    </cfRule>
    <cfRule type="expression" dxfId="72012" priority="593" stopIfTrue="1">
      <formula>WEEKDAY($A141)=5</formula>
    </cfRule>
    <cfRule type="expression" dxfId="72011" priority="594" stopIfTrue="1">
      <formula>WEEKDAY($A141)=6</formula>
    </cfRule>
    <cfRule type="expression" dxfId="72010" priority="595" stopIfTrue="1">
      <formula>WEEKDAY($A141)=7</formula>
    </cfRule>
  </conditionalFormatting>
  <conditionalFormatting sqref="I141:I142">
    <cfRule type="expression" dxfId="72009" priority="582" stopIfTrue="1">
      <formula>WEEKDAY($A141)=1</formula>
    </cfRule>
    <cfRule type="expression" dxfId="72008" priority="583" stopIfTrue="1">
      <formula>WEEKDAY($A141)=2</formula>
    </cfRule>
    <cfRule type="expression" dxfId="72007" priority="584" stopIfTrue="1">
      <formula>WEEKDAY($A141)=3</formula>
    </cfRule>
    <cfRule type="expression" dxfId="72006" priority="585" stopIfTrue="1">
      <formula>WEEKDAY($A141)=4</formula>
    </cfRule>
    <cfRule type="expression" dxfId="72005" priority="586" stopIfTrue="1">
      <formula>WEEKDAY($A141)=5</formula>
    </cfRule>
    <cfRule type="expression" dxfId="72004" priority="587" stopIfTrue="1">
      <formula>WEEKDAY($A141)=6</formula>
    </cfRule>
    <cfRule type="expression" dxfId="72003" priority="588" stopIfTrue="1">
      <formula>WEEKDAY($A141)=7</formula>
    </cfRule>
  </conditionalFormatting>
  <conditionalFormatting sqref="I141:I142">
    <cfRule type="expression" dxfId="72002" priority="575" stopIfTrue="1">
      <formula>WEEKDAY($A141)=1</formula>
    </cfRule>
    <cfRule type="expression" dxfId="72001" priority="576" stopIfTrue="1">
      <formula>WEEKDAY($A141)=2</formula>
    </cfRule>
    <cfRule type="expression" dxfId="72000" priority="577" stopIfTrue="1">
      <formula>WEEKDAY($A141)=3</formula>
    </cfRule>
    <cfRule type="expression" dxfId="71999" priority="578" stopIfTrue="1">
      <formula>WEEKDAY($A141)=4</formula>
    </cfRule>
    <cfRule type="expression" dxfId="71998" priority="579" stopIfTrue="1">
      <formula>WEEKDAY($A141)=5</formula>
    </cfRule>
    <cfRule type="expression" dxfId="71997" priority="580" stopIfTrue="1">
      <formula>WEEKDAY($A141)=6</formula>
    </cfRule>
    <cfRule type="expression" dxfId="71996" priority="581" stopIfTrue="1">
      <formula>WEEKDAY($A141)=7</formula>
    </cfRule>
  </conditionalFormatting>
  <conditionalFormatting sqref="I141:I142">
    <cfRule type="expression" dxfId="71995" priority="568" stopIfTrue="1">
      <formula>WEEKDAY($A141)=1</formula>
    </cfRule>
    <cfRule type="expression" dxfId="71994" priority="569" stopIfTrue="1">
      <formula>WEEKDAY($A141)=2</formula>
    </cfRule>
    <cfRule type="expression" dxfId="71993" priority="570" stopIfTrue="1">
      <formula>WEEKDAY($A141)=3</formula>
    </cfRule>
    <cfRule type="expression" dxfId="71992" priority="571" stopIfTrue="1">
      <formula>WEEKDAY($A141)=4</formula>
    </cfRule>
    <cfRule type="expression" dxfId="71991" priority="572" stopIfTrue="1">
      <formula>WEEKDAY($A141)=5</formula>
    </cfRule>
    <cfRule type="expression" dxfId="71990" priority="573" stopIfTrue="1">
      <formula>WEEKDAY($A141)=6</formula>
    </cfRule>
    <cfRule type="expression" dxfId="71989" priority="574" stopIfTrue="1">
      <formula>WEEKDAY($A141)=7</formula>
    </cfRule>
  </conditionalFormatting>
  <conditionalFormatting sqref="I141:I142">
    <cfRule type="expression" dxfId="71988" priority="561" stopIfTrue="1">
      <formula>WEEKDAY($A141)=1</formula>
    </cfRule>
    <cfRule type="expression" dxfId="71987" priority="562" stopIfTrue="1">
      <formula>WEEKDAY($A141)=2</formula>
    </cfRule>
    <cfRule type="expression" dxfId="71986" priority="563" stopIfTrue="1">
      <formula>WEEKDAY($A141)=3</formula>
    </cfRule>
    <cfRule type="expression" dxfId="71985" priority="564" stopIfTrue="1">
      <formula>WEEKDAY($A141)=4</formula>
    </cfRule>
    <cfRule type="expression" dxfId="71984" priority="565" stopIfTrue="1">
      <formula>WEEKDAY($A141)=5</formula>
    </cfRule>
    <cfRule type="expression" dxfId="71983" priority="566" stopIfTrue="1">
      <formula>WEEKDAY($A141)=6</formula>
    </cfRule>
    <cfRule type="expression" dxfId="71982" priority="567" stopIfTrue="1">
      <formula>WEEKDAY($A141)=7</formula>
    </cfRule>
  </conditionalFormatting>
  <conditionalFormatting sqref="I141:I142">
    <cfRule type="expression" dxfId="71981" priority="554" stopIfTrue="1">
      <formula>WEEKDAY($A141)=1</formula>
    </cfRule>
    <cfRule type="expression" dxfId="71980" priority="555" stopIfTrue="1">
      <formula>WEEKDAY($A141)=2</formula>
    </cfRule>
    <cfRule type="expression" dxfId="71979" priority="556" stopIfTrue="1">
      <formula>WEEKDAY($A141)=3</formula>
    </cfRule>
    <cfRule type="expression" dxfId="71978" priority="557" stopIfTrue="1">
      <formula>WEEKDAY($A141)=4</formula>
    </cfRule>
    <cfRule type="expression" dxfId="71977" priority="558" stopIfTrue="1">
      <formula>WEEKDAY($A141)=5</formula>
    </cfRule>
    <cfRule type="expression" dxfId="71976" priority="559" stopIfTrue="1">
      <formula>WEEKDAY($A141)=6</formula>
    </cfRule>
    <cfRule type="expression" dxfId="71975" priority="560" stopIfTrue="1">
      <formula>WEEKDAY($A141)=7</formula>
    </cfRule>
  </conditionalFormatting>
  <conditionalFormatting sqref="I141:I142">
    <cfRule type="expression" dxfId="71974" priority="547" stopIfTrue="1">
      <formula>WEEKDAY($A141)=1</formula>
    </cfRule>
    <cfRule type="expression" dxfId="71973" priority="548" stopIfTrue="1">
      <formula>WEEKDAY($A141)=2</formula>
    </cfRule>
    <cfRule type="expression" dxfId="71972" priority="549" stopIfTrue="1">
      <formula>WEEKDAY($A141)=3</formula>
    </cfRule>
    <cfRule type="expression" dxfId="71971" priority="550" stopIfTrue="1">
      <formula>WEEKDAY($A141)=4</formula>
    </cfRule>
    <cfRule type="expression" dxfId="71970" priority="551" stopIfTrue="1">
      <formula>WEEKDAY($A141)=5</formula>
    </cfRule>
    <cfRule type="expression" dxfId="71969" priority="552" stopIfTrue="1">
      <formula>WEEKDAY($A141)=6</formula>
    </cfRule>
    <cfRule type="expression" dxfId="71968" priority="553" stopIfTrue="1">
      <formula>WEEKDAY($A141)=7</formula>
    </cfRule>
  </conditionalFormatting>
  <conditionalFormatting sqref="I141:I142">
    <cfRule type="expression" dxfId="71967" priority="540" stopIfTrue="1">
      <formula>WEEKDAY($A141)=1</formula>
    </cfRule>
    <cfRule type="expression" dxfId="71966" priority="541" stopIfTrue="1">
      <formula>WEEKDAY($A141)=2</formula>
    </cfRule>
    <cfRule type="expression" dxfId="71965" priority="542" stopIfTrue="1">
      <formula>WEEKDAY($A141)=3</formula>
    </cfRule>
    <cfRule type="expression" dxfId="71964" priority="543" stopIfTrue="1">
      <formula>WEEKDAY($A141)=4</formula>
    </cfRule>
    <cfRule type="expression" dxfId="71963" priority="544" stopIfTrue="1">
      <formula>WEEKDAY($A141)=5</formula>
    </cfRule>
    <cfRule type="expression" dxfId="71962" priority="545" stopIfTrue="1">
      <formula>WEEKDAY($A141)=6</formula>
    </cfRule>
    <cfRule type="expression" dxfId="71961" priority="546" stopIfTrue="1">
      <formula>WEEKDAY($A141)=7</formula>
    </cfRule>
  </conditionalFormatting>
  <conditionalFormatting sqref="I141:I142">
    <cfRule type="expression" dxfId="71960" priority="533" stopIfTrue="1">
      <formula>WEEKDAY($A141)=1</formula>
    </cfRule>
    <cfRule type="expression" dxfId="71959" priority="534" stopIfTrue="1">
      <formula>WEEKDAY($A141)=2</formula>
    </cfRule>
    <cfRule type="expression" dxfId="71958" priority="535" stopIfTrue="1">
      <formula>WEEKDAY($A141)=3</formula>
    </cfRule>
    <cfRule type="expression" dxfId="71957" priority="536" stopIfTrue="1">
      <formula>WEEKDAY($A141)=4</formula>
    </cfRule>
    <cfRule type="expression" dxfId="71956" priority="537" stopIfTrue="1">
      <formula>WEEKDAY($A141)=5</formula>
    </cfRule>
    <cfRule type="expression" dxfId="71955" priority="538" stopIfTrue="1">
      <formula>WEEKDAY($A141)=6</formula>
    </cfRule>
    <cfRule type="expression" dxfId="71954" priority="539" stopIfTrue="1">
      <formula>WEEKDAY($A141)=7</formula>
    </cfRule>
  </conditionalFormatting>
  <conditionalFormatting sqref="I141:I142">
    <cfRule type="expression" dxfId="71953" priority="526" stopIfTrue="1">
      <formula>WEEKDAY($A141)=1</formula>
    </cfRule>
    <cfRule type="expression" dxfId="71952" priority="527" stopIfTrue="1">
      <formula>WEEKDAY($A141)=2</formula>
    </cfRule>
    <cfRule type="expression" dxfId="71951" priority="528" stopIfTrue="1">
      <formula>WEEKDAY($A141)=3</formula>
    </cfRule>
    <cfRule type="expression" dxfId="71950" priority="529" stopIfTrue="1">
      <formula>WEEKDAY($A141)=4</formula>
    </cfRule>
    <cfRule type="expression" dxfId="71949" priority="530" stopIfTrue="1">
      <formula>WEEKDAY($A141)=5</formula>
    </cfRule>
    <cfRule type="expression" dxfId="71948" priority="531" stopIfTrue="1">
      <formula>WEEKDAY($A141)=6</formula>
    </cfRule>
    <cfRule type="expression" dxfId="71947" priority="532" stopIfTrue="1">
      <formula>WEEKDAY($A141)=7</formula>
    </cfRule>
  </conditionalFormatting>
  <conditionalFormatting sqref="I141:I142">
    <cfRule type="expression" dxfId="71946" priority="519" stopIfTrue="1">
      <formula>WEEKDAY($A141)=1</formula>
    </cfRule>
    <cfRule type="expression" dxfId="71945" priority="520" stopIfTrue="1">
      <formula>WEEKDAY($A141)=2</formula>
    </cfRule>
    <cfRule type="expression" dxfId="71944" priority="521" stopIfTrue="1">
      <formula>WEEKDAY($A141)=3</formula>
    </cfRule>
    <cfRule type="expression" dxfId="71943" priority="522" stopIfTrue="1">
      <formula>WEEKDAY($A141)=4</formula>
    </cfRule>
    <cfRule type="expression" dxfId="71942" priority="523" stopIfTrue="1">
      <formula>WEEKDAY($A141)=5</formula>
    </cfRule>
    <cfRule type="expression" dxfId="71941" priority="524" stopIfTrue="1">
      <formula>WEEKDAY($A141)=6</formula>
    </cfRule>
    <cfRule type="expression" dxfId="71940" priority="525" stopIfTrue="1">
      <formula>WEEKDAY($A141)=7</formula>
    </cfRule>
  </conditionalFormatting>
  <conditionalFormatting sqref="I141:I142">
    <cfRule type="expression" dxfId="71939" priority="512" stopIfTrue="1">
      <formula>WEEKDAY($A141)=1</formula>
    </cfRule>
    <cfRule type="expression" dxfId="71938" priority="513" stopIfTrue="1">
      <formula>WEEKDAY($A141)=2</formula>
    </cfRule>
    <cfRule type="expression" dxfId="71937" priority="514" stopIfTrue="1">
      <formula>WEEKDAY($A141)=3</formula>
    </cfRule>
    <cfRule type="expression" dxfId="71936" priority="515" stopIfTrue="1">
      <formula>WEEKDAY($A141)=4</formula>
    </cfRule>
    <cfRule type="expression" dxfId="71935" priority="516" stopIfTrue="1">
      <formula>WEEKDAY($A141)=5</formula>
    </cfRule>
    <cfRule type="expression" dxfId="71934" priority="517" stopIfTrue="1">
      <formula>WEEKDAY($A141)=6</formula>
    </cfRule>
    <cfRule type="expression" dxfId="71933" priority="518" stopIfTrue="1">
      <formula>WEEKDAY($A141)=7</formula>
    </cfRule>
  </conditionalFormatting>
  <conditionalFormatting sqref="I141:I142">
    <cfRule type="expression" dxfId="71932" priority="505" stopIfTrue="1">
      <formula>WEEKDAY($A141)=1</formula>
    </cfRule>
    <cfRule type="expression" dxfId="71931" priority="506" stopIfTrue="1">
      <formula>WEEKDAY($A141)=2</formula>
    </cfRule>
    <cfRule type="expression" dxfId="71930" priority="507" stopIfTrue="1">
      <formula>WEEKDAY($A141)=3</formula>
    </cfRule>
    <cfRule type="expression" dxfId="71929" priority="508" stopIfTrue="1">
      <formula>WEEKDAY($A141)=4</formula>
    </cfRule>
    <cfRule type="expression" dxfId="71928" priority="509" stopIfTrue="1">
      <formula>WEEKDAY($A141)=5</formula>
    </cfRule>
    <cfRule type="expression" dxfId="71927" priority="510" stopIfTrue="1">
      <formula>WEEKDAY($A141)=6</formula>
    </cfRule>
    <cfRule type="expression" dxfId="71926" priority="511" stopIfTrue="1">
      <formula>WEEKDAY($A141)=7</formula>
    </cfRule>
  </conditionalFormatting>
  <conditionalFormatting sqref="I141:I142">
    <cfRule type="expression" dxfId="71925" priority="498" stopIfTrue="1">
      <formula>WEEKDAY($A141)=1</formula>
    </cfRule>
    <cfRule type="expression" dxfId="71924" priority="499" stopIfTrue="1">
      <formula>WEEKDAY($A141)=2</formula>
    </cfRule>
    <cfRule type="expression" dxfId="71923" priority="500" stopIfTrue="1">
      <formula>WEEKDAY($A141)=3</formula>
    </cfRule>
    <cfRule type="expression" dxfId="71922" priority="501" stopIfTrue="1">
      <formula>WEEKDAY($A141)=4</formula>
    </cfRule>
    <cfRule type="expression" dxfId="71921" priority="502" stopIfTrue="1">
      <formula>WEEKDAY($A141)=5</formula>
    </cfRule>
    <cfRule type="expression" dxfId="71920" priority="503" stopIfTrue="1">
      <formula>WEEKDAY($A141)=6</formula>
    </cfRule>
    <cfRule type="expression" dxfId="71919" priority="504" stopIfTrue="1">
      <formula>WEEKDAY($A141)=7</formula>
    </cfRule>
  </conditionalFormatting>
  <conditionalFormatting sqref="I141:I142">
    <cfRule type="expression" dxfId="71918" priority="491" stopIfTrue="1">
      <formula>WEEKDAY($A141)=1</formula>
    </cfRule>
    <cfRule type="expression" dxfId="71917" priority="492" stopIfTrue="1">
      <formula>WEEKDAY($A141)=2</formula>
    </cfRule>
    <cfRule type="expression" dxfId="71916" priority="493" stopIfTrue="1">
      <formula>WEEKDAY($A141)=3</formula>
    </cfRule>
    <cfRule type="expression" dxfId="71915" priority="494" stopIfTrue="1">
      <formula>WEEKDAY($A141)=4</formula>
    </cfRule>
    <cfRule type="expression" dxfId="71914" priority="495" stopIfTrue="1">
      <formula>WEEKDAY($A141)=5</formula>
    </cfRule>
    <cfRule type="expression" dxfId="71913" priority="496" stopIfTrue="1">
      <formula>WEEKDAY($A141)=6</formula>
    </cfRule>
    <cfRule type="expression" dxfId="71912" priority="497" stopIfTrue="1">
      <formula>WEEKDAY($A141)=7</formula>
    </cfRule>
  </conditionalFormatting>
  <conditionalFormatting sqref="I141:I142">
    <cfRule type="expression" dxfId="71911" priority="484" stopIfTrue="1">
      <formula>WEEKDAY($A141)=1</formula>
    </cfRule>
    <cfRule type="expression" dxfId="71910" priority="485" stopIfTrue="1">
      <formula>WEEKDAY($A141)=2</formula>
    </cfRule>
    <cfRule type="expression" dxfId="71909" priority="486" stopIfTrue="1">
      <formula>WEEKDAY($A141)=3</formula>
    </cfRule>
    <cfRule type="expression" dxfId="71908" priority="487" stopIfTrue="1">
      <formula>WEEKDAY($A141)=4</formula>
    </cfRule>
    <cfRule type="expression" dxfId="71907" priority="488" stopIfTrue="1">
      <formula>WEEKDAY($A141)=5</formula>
    </cfRule>
    <cfRule type="expression" dxfId="71906" priority="489" stopIfTrue="1">
      <formula>WEEKDAY($A141)=6</formula>
    </cfRule>
    <cfRule type="expression" dxfId="71905" priority="490" stopIfTrue="1">
      <formula>WEEKDAY($A141)=7</formula>
    </cfRule>
  </conditionalFormatting>
  <conditionalFormatting sqref="I141:I142">
    <cfRule type="expression" dxfId="71904" priority="477" stopIfTrue="1">
      <formula>WEEKDAY($A141)=1</formula>
    </cfRule>
    <cfRule type="expression" dxfId="71903" priority="478" stopIfTrue="1">
      <formula>WEEKDAY($A141)=2</formula>
    </cfRule>
    <cfRule type="expression" dxfId="71902" priority="479" stopIfTrue="1">
      <formula>WEEKDAY($A141)=3</formula>
    </cfRule>
    <cfRule type="expression" dxfId="71901" priority="480" stopIfTrue="1">
      <formula>WEEKDAY($A141)=4</formula>
    </cfRule>
    <cfRule type="expression" dxfId="71900" priority="481" stopIfTrue="1">
      <formula>WEEKDAY($A141)=5</formula>
    </cfRule>
    <cfRule type="expression" dxfId="71899" priority="482" stopIfTrue="1">
      <formula>WEEKDAY($A141)=6</formula>
    </cfRule>
    <cfRule type="expression" dxfId="71898" priority="483" stopIfTrue="1">
      <formula>WEEKDAY($A141)=7</formula>
    </cfRule>
  </conditionalFormatting>
  <conditionalFormatting sqref="A141:A142">
    <cfRule type="expression" dxfId="71897" priority="470" stopIfTrue="1">
      <formula>WEEKDAY($A141)=1</formula>
    </cfRule>
    <cfRule type="expression" dxfId="71896" priority="471" stopIfTrue="1">
      <formula>WEEKDAY($A141)=2</formula>
    </cfRule>
    <cfRule type="expression" dxfId="71895" priority="472" stopIfTrue="1">
      <formula>WEEKDAY($A141)=3</formula>
    </cfRule>
    <cfRule type="expression" dxfId="71894" priority="473" stopIfTrue="1">
      <formula>WEEKDAY($A141)=4</formula>
    </cfRule>
    <cfRule type="expression" dxfId="71893" priority="474" stopIfTrue="1">
      <formula>WEEKDAY($A141)=5</formula>
    </cfRule>
    <cfRule type="expression" dxfId="71892" priority="475" stopIfTrue="1">
      <formula>WEEKDAY($A141)=6</formula>
    </cfRule>
    <cfRule type="expression" dxfId="71891" priority="476" stopIfTrue="1">
      <formula>WEEKDAY($A141)=7</formula>
    </cfRule>
  </conditionalFormatting>
  <conditionalFormatting sqref="I141:I142">
    <cfRule type="expression" dxfId="71890" priority="463" stopIfTrue="1">
      <formula>WEEKDAY($A141)=1</formula>
    </cfRule>
    <cfRule type="expression" dxfId="71889" priority="464" stopIfTrue="1">
      <formula>WEEKDAY($A141)=2</formula>
    </cfRule>
    <cfRule type="expression" dxfId="71888" priority="465" stopIfTrue="1">
      <formula>WEEKDAY($A141)=3</formula>
    </cfRule>
    <cfRule type="expression" dxfId="71887" priority="466" stopIfTrue="1">
      <formula>WEEKDAY($A141)=4</formula>
    </cfRule>
    <cfRule type="expression" dxfId="71886" priority="467" stopIfTrue="1">
      <formula>WEEKDAY($A141)=5</formula>
    </cfRule>
    <cfRule type="expression" dxfId="71885" priority="468" stopIfTrue="1">
      <formula>WEEKDAY($A141)=6</formula>
    </cfRule>
    <cfRule type="expression" dxfId="71884" priority="469" stopIfTrue="1">
      <formula>WEEKDAY($A141)=7</formula>
    </cfRule>
  </conditionalFormatting>
  <conditionalFormatting sqref="I141:I142">
    <cfRule type="expression" dxfId="71883" priority="456" stopIfTrue="1">
      <formula>WEEKDAY($A141)=1</formula>
    </cfRule>
    <cfRule type="expression" dxfId="71882" priority="457" stopIfTrue="1">
      <formula>WEEKDAY($A141)=2</formula>
    </cfRule>
    <cfRule type="expression" dxfId="71881" priority="458" stopIfTrue="1">
      <formula>WEEKDAY($A141)=3</formula>
    </cfRule>
    <cfRule type="expression" dxfId="71880" priority="459" stopIfTrue="1">
      <formula>WEEKDAY($A141)=4</formula>
    </cfRule>
    <cfRule type="expression" dxfId="71879" priority="460" stopIfTrue="1">
      <formula>WEEKDAY($A141)=5</formula>
    </cfRule>
    <cfRule type="expression" dxfId="71878" priority="461" stopIfTrue="1">
      <formula>WEEKDAY($A141)=6</formula>
    </cfRule>
    <cfRule type="expression" dxfId="71877" priority="462" stopIfTrue="1">
      <formula>WEEKDAY($A141)=7</formula>
    </cfRule>
  </conditionalFormatting>
  <conditionalFormatting sqref="I141:I142">
    <cfRule type="expression" dxfId="71876" priority="449" stopIfTrue="1">
      <formula>WEEKDAY($A141)=1</formula>
    </cfRule>
    <cfRule type="expression" dxfId="71875" priority="450" stopIfTrue="1">
      <formula>WEEKDAY($A141)=2</formula>
    </cfRule>
    <cfRule type="expression" dxfId="71874" priority="451" stopIfTrue="1">
      <formula>WEEKDAY($A141)=3</formula>
    </cfRule>
    <cfRule type="expression" dxfId="71873" priority="452" stopIfTrue="1">
      <formula>WEEKDAY($A141)=4</formula>
    </cfRule>
    <cfRule type="expression" dxfId="71872" priority="453" stopIfTrue="1">
      <formula>WEEKDAY($A141)=5</formula>
    </cfRule>
    <cfRule type="expression" dxfId="71871" priority="454" stopIfTrue="1">
      <formula>WEEKDAY($A141)=6</formula>
    </cfRule>
    <cfRule type="expression" dxfId="71870" priority="455" stopIfTrue="1">
      <formula>WEEKDAY($A141)=7</formula>
    </cfRule>
  </conditionalFormatting>
  <conditionalFormatting sqref="A141:A142">
    <cfRule type="expression" dxfId="71869" priority="442" stopIfTrue="1">
      <formula>WEEKDAY($A141)=1</formula>
    </cfRule>
    <cfRule type="expression" dxfId="71868" priority="443" stopIfTrue="1">
      <formula>WEEKDAY($A141)=2</formula>
    </cfRule>
    <cfRule type="expression" dxfId="71867" priority="444" stopIfTrue="1">
      <formula>WEEKDAY($A141)=3</formula>
    </cfRule>
    <cfRule type="expression" dxfId="71866" priority="445" stopIfTrue="1">
      <formula>WEEKDAY($A141)=4</formula>
    </cfRule>
    <cfRule type="expression" dxfId="71865" priority="446" stopIfTrue="1">
      <formula>WEEKDAY($A141)=5</formula>
    </cfRule>
    <cfRule type="expression" dxfId="71864" priority="447" stopIfTrue="1">
      <formula>WEEKDAY($A141)=6</formula>
    </cfRule>
    <cfRule type="expression" dxfId="71863" priority="448" stopIfTrue="1">
      <formula>WEEKDAY($A141)=7</formula>
    </cfRule>
  </conditionalFormatting>
  <conditionalFormatting sqref="I141:I142">
    <cfRule type="expression" dxfId="71862" priority="435" stopIfTrue="1">
      <formula>WEEKDAY($A141)=1</formula>
    </cfRule>
    <cfRule type="expression" dxfId="71861" priority="436" stopIfTrue="1">
      <formula>WEEKDAY($A141)=2</formula>
    </cfRule>
    <cfRule type="expression" dxfId="71860" priority="437" stopIfTrue="1">
      <formula>WEEKDAY($A141)=3</formula>
    </cfRule>
    <cfRule type="expression" dxfId="71859" priority="438" stopIfTrue="1">
      <formula>WEEKDAY($A141)=4</formula>
    </cfRule>
    <cfRule type="expression" dxfId="71858" priority="439" stopIfTrue="1">
      <formula>WEEKDAY($A141)=5</formula>
    </cfRule>
    <cfRule type="expression" dxfId="71857" priority="440" stopIfTrue="1">
      <formula>WEEKDAY($A141)=6</formula>
    </cfRule>
    <cfRule type="expression" dxfId="71856" priority="441" stopIfTrue="1">
      <formula>WEEKDAY($A141)=7</formula>
    </cfRule>
  </conditionalFormatting>
  <conditionalFormatting sqref="I141:I142">
    <cfRule type="expression" dxfId="71855" priority="428" stopIfTrue="1">
      <formula>WEEKDAY($A141)=1</formula>
    </cfRule>
    <cfRule type="expression" dxfId="71854" priority="429" stopIfTrue="1">
      <formula>WEEKDAY($A141)=2</formula>
    </cfRule>
    <cfRule type="expression" dxfId="71853" priority="430" stopIfTrue="1">
      <formula>WEEKDAY($A141)=3</formula>
    </cfRule>
    <cfRule type="expression" dxfId="71852" priority="431" stopIfTrue="1">
      <formula>WEEKDAY($A141)=4</formula>
    </cfRule>
    <cfRule type="expression" dxfId="71851" priority="432" stopIfTrue="1">
      <formula>WEEKDAY($A141)=5</formula>
    </cfRule>
    <cfRule type="expression" dxfId="71850" priority="433" stopIfTrue="1">
      <formula>WEEKDAY($A141)=6</formula>
    </cfRule>
    <cfRule type="expression" dxfId="71849" priority="434" stopIfTrue="1">
      <formula>WEEKDAY($A141)=7</formula>
    </cfRule>
  </conditionalFormatting>
  <conditionalFormatting sqref="I141:I142">
    <cfRule type="expression" dxfId="71848" priority="421" stopIfTrue="1">
      <formula>WEEKDAY($A141)=1</formula>
    </cfRule>
    <cfRule type="expression" dxfId="71847" priority="422" stopIfTrue="1">
      <formula>WEEKDAY($A141)=2</formula>
    </cfRule>
    <cfRule type="expression" dxfId="71846" priority="423" stopIfTrue="1">
      <formula>WEEKDAY($A141)=3</formula>
    </cfRule>
    <cfRule type="expression" dxfId="71845" priority="424" stopIfTrue="1">
      <formula>WEEKDAY($A141)=4</formula>
    </cfRule>
    <cfRule type="expression" dxfId="71844" priority="425" stopIfTrue="1">
      <formula>WEEKDAY($A141)=5</formula>
    </cfRule>
    <cfRule type="expression" dxfId="71843" priority="426" stopIfTrue="1">
      <formula>WEEKDAY($A141)=6</formula>
    </cfRule>
    <cfRule type="expression" dxfId="71842" priority="427" stopIfTrue="1">
      <formula>WEEKDAY($A141)=7</formula>
    </cfRule>
  </conditionalFormatting>
  <conditionalFormatting sqref="I141:I142">
    <cfRule type="expression" dxfId="71841" priority="414" stopIfTrue="1">
      <formula>WEEKDAY($A141)=1</formula>
    </cfRule>
    <cfRule type="expression" dxfId="71840" priority="415" stopIfTrue="1">
      <formula>WEEKDAY($A141)=2</formula>
    </cfRule>
    <cfRule type="expression" dxfId="71839" priority="416" stopIfTrue="1">
      <formula>WEEKDAY($A141)=3</formula>
    </cfRule>
    <cfRule type="expression" dxfId="71838" priority="417" stopIfTrue="1">
      <formula>WEEKDAY($A141)=4</formula>
    </cfRule>
    <cfRule type="expression" dxfId="71837" priority="418" stopIfTrue="1">
      <formula>WEEKDAY($A141)=5</formula>
    </cfRule>
    <cfRule type="expression" dxfId="71836" priority="419" stopIfTrue="1">
      <formula>WEEKDAY($A141)=6</formula>
    </cfRule>
    <cfRule type="expression" dxfId="71835" priority="420" stopIfTrue="1">
      <formula>WEEKDAY($A141)=7</formula>
    </cfRule>
  </conditionalFormatting>
  <conditionalFormatting sqref="I141:I142">
    <cfRule type="expression" dxfId="71834" priority="407" stopIfTrue="1">
      <formula>WEEKDAY($A141)=1</formula>
    </cfRule>
    <cfRule type="expression" dxfId="71833" priority="408" stopIfTrue="1">
      <formula>WEEKDAY($A141)=2</formula>
    </cfRule>
    <cfRule type="expression" dxfId="71832" priority="409" stopIfTrue="1">
      <formula>WEEKDAY($A141)=3</formula>
    </cfRule>
    <cfRule type="expression" dxfId="71831" priority="410" stopIfTrue="1">
      <formula>WEEKDAY($A141)=4</formula>
    </cfRule>
    <cfRule type="expression" dxfId="71830" priority="411" stopIfTrue="1">
      <formula>WEEKDAY($A141)=5</formula>
    </cfRule>
    <cfRule type="expression" dxfId="71829" priority="412" stopIfTrue="1">
      <formula>WEEKDAY($A141)=6</formula>
    </cfRule>
    <cfRule type="expression" dxfId="71828" priority="413" stopIfTrue="1">
      <formula>WEEKDAY($A141)=7</formula>
    </cfRule>
  </conditionalFormatting>
  <conditionalFormatting sqref="I141:I142">
    <cfRule type="expression" dxfId="71827" priority="400" stopIfTrue="1">
      <formula>WEEKDAY($A141)=1</formula>
    </cfRule>
    <cfRule type="expression" dxfId="71826" priority="401" stopIfTrue="1">
      <formula>WEEKDAY($A141)=2</formula>
    </cfRule>
    <cfRule type="expression" dxfId="71825" priority="402" stopIfTrue="1">
      <formula>WEEKDAY($A141)=3</formula>
    </cfRule>
    <cfRule type="expression" dxfId="71824" priority="403" stopIfTrue="1">
      <formula>WEEKDAY($A141)=4</formula>
    </cfRule>
    <cfRule type="expression" dxfId="71823" priority="404" stopIfTrue="1">
      <formula>WEEKDAY($A141)=5</formula>
    </cfRule>
    <cfRule type="expression" dxfId="71822" priority="405" stopIfTrue="1">
      <formula>WEEKDAY($A141)=6</formula>
    </cfRule>
    <cfRule type="expression" dxfId="71821" priority="406" stopIfTrue="1">
      <formula>WEEKDAY($A141)=7</formula>
    </cfRule>
  </conditionalFormatting>
  <conditionalFormatting sqref="I141:I142">
    <cfRule type="expression" dxfId="71820" priority="393" stopIfTrue="1">
      <formula>WEEKDAY($A141)=1</formula>
    </cfRule>
    <cfRule type="expression" dxfId="71819" priority="394" stopIfTrue="1">
      <formula>WEEKDAY($A141)=2</formula>
    </cfRule>
    <cfRule type="expression" dxfId="71818" priority="395" stopIfTrue="1">
      <formula>WEEKDAY($A141)=3</formula>
    </cfRule>
    <cfRule type="expression" dxfId="71817" priority="396" stopIfTrue="1">
      <formula>WEEKDAY($A141)=4</formula>
    </cfRule>
    <cfRule type="expression" dxfId="71816" priority="397" stopIfTrue="1">
      <formula>WEEKDAY($A141)=5</formula>
    </cfRule>
    <cfRule type="expression" dxfId="71815" priority="398" stopIfTrue="1">
      <formula>WEEKDAY($A141)=6</formula>
    </cfRule>
    <cfRule type="expression" dxfId="71814" priority="399" stopIfTrue="1">
      <formula>WEEKDAY($A141)=7</formula>
    </cfRule>
  </conditionalFormatting>
  <conditionalFormatting sqref="I141:I142">
    <cfRule type="expression" dxfId="71813" priority="386" stopIfTrue="1">
      <formula>WEEKDAY($A141)=1</formula>
    </cfRule>
    <cfRule type="expression" dxfId="71812" priority="387" stopIfTrue="1">
      <formula>WEEKDAY($A141)=2</formula>
    </cfRule>
    <cfRule type="expression" dxfId="71811" priority="388" stopIfTrue="1">
      <formula>WEEKDAY($A141)=3</formula>
    </cfRule>
    <cfRule type="expression" dxfId="71810" priority="389" stopIfTrue="1">
      <formula>WEEKDAY($A141)=4</formula>
    </cfRule>
    <cfRule type="expression" dxfId="71809" priority="390" stopIfTrue="1">
      <formula>WEEKDAY($A141)=5</formula>
    </cfRule>
    <cfRule type="expression" dxfId="71808" priority="391" stopIfTrue="1">
      <formula>WEEKDAY($A141)=6</formula>
    </cfRule>
    <cfRule type="expression" dxfId="71807" priority="392" stopIfTrue="1">
      <formula>WEEKDAY($A141)=7</formula>
    </cfRule>
  </conditionalFormatting>
  <conditionalFormatting sqref="I141:I142">
    <cfRule type="expression" dxfId="71806" priority="379" stopIfTrue="1">
      <formula>WEEKDAY($A141)=1</formula>
    </cfRule>
    <cfRule type="expression" dxfId="71805" priority="380" stopIfTrue="1">
      <formula>WEEKDAY($A141)=2</formula>
    </cfRule>
    <cfRule type="expression" dxfId="71804" priority="381" stopIfTrue="1">
      <formula>WEEKDAY($A141)=3</formula>
    </cfRule>
    <cfRule type="expression" dxfId="71803" priority="382" stopIfTrue="1">
      <formula>WEEKDAY($A141)=4</formula>
    </cfRule>
    <cfRule type="expression" dxfId="71802" priority="383" stopIfTrue="1">
      <formula>WEEKDAY($A141)=5</formula>
    </cfRule>
    <cfRule type="expression" dxfId="71801" priority="384" stopIfTrue="1">
      <formula>WEEKDAY($A141)=6</formula>
    </cfRule>
    <cfRule type="expression" dxfId="71800" priority="385" stopIfTrue="1">
      <formula>WEEKDAY($A141)=7</formula>
    </cfRule>
  </conditionalFormatting>
  <conditionalFormatting sqref="I141:I142">
    <cfRule type="expression" dxfId="71799" priority="372" stopIfTrue="1">
      <formula>WEEKDAY($A141)=1</formula>
    </cfRule>
    <cfRule type="expression" dxfId="71798" priority="373" stopIfTrue="1">
      <formula>WEEKDAY($A141)=2</formula>
    </cfRule>
    <cfRule type="expression" dxfId="71797" priority="374" stopIfTrue="1">
      <formula>WEEKDAY($A141)=3</formula>
    </cfRule>
    <cfRule type="expression" dxfId="71796" priority="375" stopIfTrue="1">
      <formula>WEEKDAY($A141)=4</formula>
    </cfRule>
    <cfRule type="expression" dxfId="71795" priority="376" stopIfTrue="1">
      <formula>WEEKDAY($A141)=5</formula>
    </cfRule>
    <cfRule type="expression" dxfId="71794" priority="377" stopIfTrue="1">
      <formula>WEEKDAY($A141)=6</formula>
    </cfRule>
    <cfRule type="expression" dxfId="71793" priority="378" stopIfTrue="1">
      <formula>WEEKDAY($A141)=7</formula>
    </cfRule>
  </conditionalFormatting>
  <conditionalFormatting sqref="I141:I142">
    <cfRule type="expression" dxfId="71792" priority="365" stopIfTrue="1">
      <formula>WEEKDAY($A141)=1</formula>
    </cfRule>
    <cfRule type="expression" dxfId="71791" priority="366" stopIfTrue="1">
      <formula>WEEKDAY($A141)=2</formula>
    </cfRule>
    <cfRule type="expression" dxfId="71790" priority="367" stopIfTrue="1">
      <formula>WEEKDAY($A141)=3</formula>
    </cfRule>
    <cfRule type="expression" dxfId="71789" priority="368" stopIfTrue="1">
      <formula>WEEKDAY($A141)=4</formula>
    </cfRule>
    <cfRule type="expression" dxfId="71788" priority="369" stopIfTrue="1">
      <formula>WEEKDAY($A141)=5</formula>
    </cfRule>
    <cfRule type="expression" dxfId="71787" priority="370" stopIfTrue="1">
      <formula>WEEKDAY($A141)=6</formula>
    </cfRule>
    <cfRule type="expression" dxfId="71786" priority="371" stopIfTrue="1">
      <formula>WEEKDAY($A141)=7</formula>
    </cfRule>
  </conditionalFormatting>
  <conditionalFormatting sqref="I141:I142">
    <cfRule type="expression" dxfId="71785" priority="358" stopIfTrue="1">
      <formula>WEEKDAY($A141)=1</formula>
    </cfRule>
    <cfRule type="expression" dxfId="71784" priority="359" stopIfTrue="1">
      <formula>WEEKDAY($A141)=2</formula>
    </cfRule>
    <cfRule type="expression" dxfId="71783" priority="360" stopIfTrue="1">
      <formula>WEEKDAY($A141)=3</formula>
    </cfRule>
    <cfRule type="expression" dxfId="71782" priority="361" stopIfTrue="1">
      <formula>WEEKDAY($A141)=4</formula>
    </cfRule>
    <cfRule type="expression" dxfId="71781" priority="362" stopIfTrue="1">
      <formula>WEEKDAY($A141)=5</formula>
    </cfRule>
    <cfRule type="expression" dxfId="71780" priority="363" stopIfTrue="1">
      <formula>WEEKDAY($A141)=6</formula>
    </cfRule>
    <cfRule type="expression" dxfId="71779" priority="364" stopIfTrue="1">
      <formula>WEEKDAY($A141)=7</formula>
    </cfRule>
  </conditionalFormatting>
  <conditionalFormatting sqref="I141:I142">
    <cfRule type="expression" dxfId="71778" priority="351" stopIfTrue="1">
      <formula>WEEKDAY($A141)=1</formula>
    </cfRule>
    <cfRule type="expression" dxfId="71777" priority="352" stopIfTrue="1">
      <formula>WEEKDAY($A141)=2</formula>
    </cfRule>
    <cfRule type="expression" dxfId="71776" priority="353" stopIfTrue="1">
      <formula>WEEKDAY($A141)=3</formula>
    </cfRule>
    <cfRule type="expression" dxfId="71775" priority="354" stopIfTrue="1">
      <formula>WEEKDAY($A141)=4</formula>
    </cfRule>
    <cfRule type="expression" dxfId="71774" priority="355" stopIfTrue="1">
      <formula>WEEKDAY($A141)=5</formula>
    </cfRule>
    <cfRule type="expression" dxfId="71773" priority="356" stopIfTrue="1">
      <formula>WEEKDAY($A141)=6</formula>
    </cfRule>
    <cfRule type="expression" dxfId="71772" priority="357" stopIfTrue="1">
      <formula>WEEKDAY($A141)=7</formula>
    </cfRule>
  </conditionalFormatting>
  <conditionalFormatting sqref="I141:I142">
    <cfRule type="expression" dxfId="71771" priority="344" stopIfTrue="1">
      <formula>WEEKDAY($A141)=1</formula>
    </cfRule>
    <cfRule type="expression" dxfId="71770" priority="345" stopIfTrue="1">
      <formula>WEEKDAY($A141)=2</formula>
    </cfRule>
    <cfRule type="expression" dxfId="71769" priority="346" stopIfTrue="1">
      <formula>WEEKDAY($A141)=3</formula>
    </cfRule>
    <cfRule type="expression" dxfId="71768" priority="347" stopIfTrue="1">
      <formula>WEEKDAY($A141)=4</formula>
    </cfRule>
    <cfRule type="expression" dxfId="71767" priority="348" stopIfTrue="1">
      <formula>WEEKDAY($A141)=5</formula>
    </cfRule>
    <cfRule type="expression" dxfId="71766" priority="349" stopIfTrue="1">
      <formula>WEEKDAY($A141)=6</formula>
    </cfRule>
    <cfRule type="expression" dxfId="71765" priority="350" stopIfTrue="1">
      <formula>WEEKDAY($A141)=7</formula>
    </cfRule>
  </conditionalFormatting>
  <conditionalFormatting sqref="I141:I142">
    <cfRule type="expression" dxfId="71764" priority="337" stopIfTrue="1">
      <formula>WEEKDAY($A141)=1</formula>
    </cfRule>
    <cfRule type="expression" dxfId="71763" priority="338" stopIfTrue="1">
      <formula>WEEKDAY($A141)=2</formula>
    </cfRule>
    <cfRule type="expression" dxfId="71762" priority="339" stopIfTrue="1">
      <formula>WEEKDAY($A141)=3</formula>
    </cfRule>
    <cfRule type="expression" dxfId="71761" priority="340" stopIfTrue="1">
      <formula>WEEKDAY($A141)=4</formula>
    </cfRule>
    <cfRule type="expression" dxfId="71760" priority="341" stopIfTrue="1">
      <formula>WEEKDAY($A141)=5</formula>
    </cfRule>
    <cfRule type="expression" dxfId="71759" priority="342" stopIfTrue="1">
      <formula>WEEKDAY($A141)=6</formula>
    </cfRule>
    <cfRule type="expression" dxfId="71758" priority="343" stopIfTrue="1">
      <formula>WEEKDAY($A141)=7</formula>
    </cfRule>
  </conditionalFormatting>
  <conditionalFormatting sqref="I141:I142">
    <cfRule type="expression" dxfId="71757" priority="330" stopIfTrue="1">
      <formula>WEEKDAY($A141)=1</formula>
    </cfRule>
    <cfRule type="expression" dxfId="71756" priority="331" stopIfTrue="1">
      <formula>WEEKDAY($A141)=2</formula>
    </cfRule>
    <cfRule type="expression" dxfId="71755" priority="332" stopIfTrue="1">
      <formula>WEEKDAY($A141)=3</formula>
    </cfRule>
    <cfRule type="expression" dxfId="71754" priority="333" stopIfTrue="1">
      <formula>WEEKDAY($A141)=4</formula>
    </cfRule>
    <cfRule type="expression" dxfId="71753" priority="334" stopIfTrue="1">
      <formula>WEEKDAY($A141)=5</formula>
    </cfRule>
    <cfRule type="expression" dxfId="71752" priority="335" stopIfTrue="1">
      <formula>WEEKDAY($A141)=6</formula>
    </cfRule>
    <cfRule type="expression" dxfId="71751" priority="336" stopIfTrue="1">
      <formula>WEEKDAY($A141)=7</formula>
    </cfRule>
  </conditionalFormatting>
  <conditionalFormatting sqref="I141:I142">
    <cfRule type="expression" dxfId="71750" priority="323" stopIfTrue="1">
      <formula>WEEKDAY($A141)=1</formula>
    </cfRule>
    <cfRule type="expression" dxfId="71749" priority="324" stopIfTrue="1">
      <formula>WEEKDAY($A141)=2</formula>
    </cfRule>
    <cfRule type="expression" dxfId="71748" priority="325" stopIfTrue="1">
      <formula>WEEKDAY($A141)=3</formula>
    </cfRule>
    <cfRule type="expression" dxfId="71747" priority="326" stopIfTrue="1">
      <formula>WEEKDAY($A141)=4</formula>
    </cfRule>
    <cfRule type="expression" dxfId="71746" priority="327" stopIfTrue="1">
      <formula>WEEKDAY($A141)=5</formula>
    </cfRule>
    <cfRule type="expression" dxfId="71745" priority="328" stopIfTrue="1">
      <formula>WEEKDAY($A141)=6</formula>
    </cfRule>
    <cfRule type="expression" dxfId="71744" priority="329" stopIfTrue="1">
      <formula>WEEKDAY($A141)=7</formula>
    </cfRule>
  </conditionalFormatting>
  <conditionalFormatting sqref="I141:I142">
    <cfRule type="expression" dxfId="71743" priority="316" stopIfTrue="1">
      <formula>WEEKDAY($A141)=1</formula>
    </cfRule>
    <cfRule type="expression" dxfId="71742" priority="317" stopIfTrue="1">
      <formula>WEEKDAY($A141)=2</formula>
    </cfRule>
    <cfRule type="expression" dxfId="71741" priority="318" stopIfTrue="1">
      <formula>WEEKDAY($A141)=3</formula>
    </cfRule>
    <cfRule type="expression" dxfId="71740" priority="319" stopIfTrue="1">
      <formula>WEEKDAY($A141)=4</formula>
    </cfRule>
    <cfRule type="expression" dxfId="71739" priority="320" stopIfTrue="1">
      <formula>WEEKDAY($A141)=5</formula>
    </cfRule>
    <cfRule type="expression" dxfId="71738" priority="321" stopIfTrue="1">
      <formula>WEEKDAY($A141)=6</formula>
    </cfRule>
    <cfRule type="expression" dxfId="71737" priority="322" stopIfTrue="1">
      <formula>WEEKDAY($A141)=7</formula>
    </cfRule>
  </conditionalFormatting>
  <conditionalFormatting sqref="I141:I142">
    <cfRule type="expression" dxfId="71736" priority="309" stopIfTrue="1">
      <formula>WEEKDAY($A141)=1</formula>
    </cfRule>
    <cfRule type="expression" dxfId="71735" priority="310" stopIfTrue="1">
      <formula>WEEKDAY($A141)=2</formula>
    </cfRule>
    <cfRule type="expression" dxfId="71734" priority="311" stopIfTrue="1">
      <formula>WEEKDAY($A141)=3</formula>
    </cfRule>
    <cfRule type="expression" dxfId="71733" priority="312" stopIfTrue="1">
      <formula>WEEKDAY($A141)=4</formula>
    </cfRule>
    <cfRule type="expression" dxfId="71732" priority="313" stopIfTrue="1">
      <formula>WEEKDAY($A141)=5</formula>
    </cfRule>
    <cfRule type="expression" dxfId="71731" priority="314" stopIfTrue="1">
      <formula>WEEKDAY($A141)=6</formula>
    </cfRule>
    <cfRule type="expression" dxfId="71730" priority="315" stopIfTrue="1">
      <formula>WEEKDAY($A141)=7</formula>
    </cfRule>
  </conditionalFormatting>
  <conditionalFormatting sqref="I141:I142">
    <cfRule type="expression" dxfId="71729" priority="302" stopIfTrue="1">
      <formula>WEEKDAY($A141)=1</formula>
    </cfRule>
    <cfRule type="expression" dxfId="71728" priority="303" stopIfTrue="1">
      <formula>WEEKDAY($A141)=2</formula>
    </cfRule>
    <cfRule type="expression" dxfId="71727" priority="304" stopIfTrue="1">
      <formula>WEEKDAY($A141)=3</formula>
    </cfRule>
    <cfRule type="expression" dxfId="71726" priority="305" stopIfTrue="1">
      <formula>WEEKDAY($A141)=4</formula>
    </cfRule>
    <cfRule type="expression" dxfId="71725" priority="306" stopIfTrue="1">
      <formula>WEEKDAY($A141)=5</formula>
    </cfRule>
    <cfRule type="expression" dxfId="71724" priority="307" stopIfTrue="1">
      <formula>WEEKDAY($A141)=6</formula>
    </cfRule>
    <cfRule type="expression" dxfId="71723" priority="308" stopIfTrue="1">
      <formula>WEEKDAY($A141)=7</formula>
    </cfRule>
  </conditionalFormatting>
  <conditionalFormatting sqref="I141:I142">
    <cfRule type="expression" dxfId="71722" priority="295" stopIfTrue="1">
      <formula>WEEKDAY($A141)=1</formula>
    </cfRule>
    <cfRule type="expression" dxfId="71721" priority="296" stopIfTrue="1">
      <formula>WEEKDAY($A141)=2</formula>
    </cfRule>
    <cfRule type="expression" dxfId="71720" priority="297" stopIfTrue="1">
      <formula>WEEKDAY($A141)=3</formula>
    </cfRule>
    <cfRule type="expression" dxfId="71719" priority="298" stopIfTrue="1">
      <formula>WEEKDAY($A141)=4</formula>
    </cfRule>
    <cfRule type="expression" dxfId="71718" priority="299" stopIfTrue="1">
      <formula>WEEKDAY($A141)=5</formula>
    </cfRule>
    <cfRule type="expression" dxfId="71717" priority="300" stopIfTrue="1">
      <formula>WEEKDAY($A141)=6</formula>
    </cfRule>
    <cfRule type="expression" dxfId="71716" priority="301" stopIfTrue="1">
      <formula>WEEKDAY($A141)=7</formula>
    </cfRule>
  </conditionalFormatting>
  <conditionalFormatting sqref="I141:I142">
    <cfRule type="expression" dxfId="71715" priority="288" stopIfTrue="1">
      <formula>WEEKDAY($A141)=1</formula>
    </cfRule>
    <cfRule type="expression" dxfId="71714" priority="289" stopIfTrue="1">
      <formula>WEEKDAY($A141)=2</formula>
    </cfRule>
    <cfRule type="expression" dxfId="71713" priority="290" stopIfTrue="1">
      <formula>WEEKDAY($A141)=3</formula>
    </cfRule>
    <cfRule type="expression" dxfId="71712" priority="291" stopIfTrue="1">
      <formula>WEEKDAY($A141)=4</formula>
    </cfRule>
    <cfRule type="expression" dxfId="71711" priority="292" stopIfTrue="1">
      <formula>WEEKDAY($A141)=5</formula>
    </cfRule>
    <cfRule type="expression" dxfId="71710" priority="293" stopIfTrue="1">
      <formula>WEEKDAY($A141)=6</formula>
    </cfRule>
    <cfRule type="expression" dxfId="71709" priority="294" stopIfTrue="1">
      <formula>WEEKDAY($A141)=7</formula>
    </cfRule>
  </conditionalFormatting>
  <conditionalFormatting sqref="A141:A142">
    <cfRule type="expression" dxfId="71708" priority="281" stopIfTrue="1">
      <formula>WEEKDAY($A141)=1</formula>
    </cfRule>
    <cfRule type="expression" dxfId="71707" priority="282" stopIfTrue="1">
      <formula>WEEKDAY($A141)=2</formula>
    </cfRule>
    <cfRule type="expression" dxfId="71706" priority="283" stopIfTrue="1">
      <formula>WEEKDAY($A141)=3</formula>
    </cfRule>
    <cfRule type="expression" dxfId="71705" priority="284" stopIfTrue="1">
      <formula>WEEKDAY($A141)=4</formula>
    </cfRule>
    <cfRule type="expression" dxfId="71704" priority="285" stopIfTrue="1">
      <formula>WEEKDAY($A141)=5</formula>
    </cfRule>
    <cfRule type="expression" dxfId="71703" priority="286" stopIfTrue="1">
      <formula>WEEKDAY($A141)=6</formula>
    </cfRule>
    <cfRule type="expression" dxfId="71702" priority="287" stopIfTrue="1">
      <formula>WEEKDAY($A141)=7</formula>
    </cfRule>
  </conditionalFormatting>
  <conditionalFormatting sqref="I141:I142">
    <cfRule type="expression" dxfId="71701" priority="274" stopIfTrue="1">
      <formula>WEEKDAY($A141)=1</formula>
    </cfRule>
    <cfRule type="expression" dxfId="71700" priority="275" stopIfTrue="1">
      <formula>WEEKDAY($A141)=2</formula>
    </cfRule>
    <cfRule type="expression" dxfId="71699" priority="276" stopIfTrue="1">
      <formula>WEEKDAY($A141)=3</formula>
    </cfRule>
    <cfRule type="expression" dxfId="71698" priority="277" stopIfTrue="1">
      <formula>WEEKDAY($A141)=4</formula>
    </cfRule>
    <cfRule type="expression" dxfId="71697" priority="278" stopIfTrue="1">
      <formula>WEEKDAY($A141)=5</formula>
    </cfRule>
    <cfRule type="expression" dxfId="71696" priority="279" stopIfTrue="1">
      <formula>WEEKDAY($A141)=6</formula>
    </cfRule>
    <cfRule type="expression" dxfId="71695" priority="280" stopIfTrue="1">
      <formula>WEEKDAY($A141)=7</formula>
    </cfRule>
  </conditionalFormatting>
  <conditionalFormatting sqref="A141:I141 K141:L141">
    <cfRule type="expression" dxfId="71694" priority="267" stopIfTrue="1">
      <formula>WEEKDAY($A141)=1</formula>
    </cfRule>
    <cfRule type="expression" dxfId="71693" priority="268" stopIfTrue="1">
      <formula>WEEKDAY($A141)=2</formula>
    </cfRule>
    <cfRule type="expression" dxfId="71692" priority="269" stopIfTrue="1">
      <formula>WEEKDAY($A141)=3</formula>
    </cfRule>
    <cfRule type="expression" dxfId="71691" priority="270" stopIfTrue="1">
      <formula>WEEKDAY($A141)=4</formula>
    </cfRule>
    <cfRule type="expression" dxfId="71690" priority="271" stopIfTrue="1">
      <formula>WEEKDAY($A141)=5</formula>
    </cfRule>
    <cfRule type="expression" dxfId="71689" priority="272" stopIfTrue="1">
      <formula>WEEKDAY($A141)=6</formula>
    </cfRule>
    <cfRule type="expression" dxfId="71688" priority="273" stopIfTrue="1">
      <formula>WEEKDAY($A141)=7</formula>
    </cfRule>
  </conditionalFormatting>
  <conditionalFormatting sqref="A141:I141 K141:L141">
    <cfRule type="expression" dxfId="71687" priority="260" stopIfTrue="1">
      <formula>WEEKDAY($A141)=1</formula>
    </cfRule>
    <cfRule type="expression" dxfId="71686" priority="261" stopIfTrue="1">
      <formula>WEEKDAY($A141)=2</formula>
    </cfRule>
    <cfRule type="expression" dxfId="71685" priority="262" stopIfTrue="1">
      <formula>WEEKDAY($A141)=3</formula>
    </cfRule>
    <cfRule type="expression" dxfId="71684" priority="263" stopIfTrue="1">
      <formula>WEEKDAY($A141)=4</formula>
    </cfRule>
    <cfRule type="expression" dxfId="71683" priority="264" stopIfTrue="1">
      <formula>WEEKDAY($A141)=5</formula>
    </cfRule>
    <cfRule type="expression" dxfId="71682" priority="265" stopIfTrue="1">
      <formula>WEEKDAY($A141)=6</formula>
    </cfRule>
    <cfRule type="expression" dxfId="71681" priority="266" stopIfTrue="1">
      <formula>WEEKDAY($A141)=7</formula>
    </cfRule>
  </conditionalFormatting>
  <conditionalFormatting sqref="A141:A142">
    <cfRule type="expression" dxfId="71680" priority="253" stopIfTrue="1">
      <formula>WEEKDAY($A141)=1</formula>
    </cfRule>
    <cfRule type="expression" dxfId="71679" priority="254" stopIfTrue="1">
      <formula>WEEKDAY($A141)=2</formula>
    </cfRule>
    <cfRule type="expression" dxfId="71678" priority="255" stopIfTrue="1">
      <formula>WEEKDAY($A141)=3</formula>
    </cfRule>
    <cfRule type="expression" dxfId="71677" priority="256" stopIfTrue="1">
      <formula>WEEKDAY($A141)=4</formula>
    </cfRule>
    <cfRule type="expression" dxfId="71676" priority="257" stopIfTrue="1">
      <formula>WEEKDAY($A141)=5</formula>
    </cfRule>
    <cfRule type="expression" dxfId="71675" priority="258" stopIfTrue="1">
      <formula>WEEKDAY($A141)=6</formula>
    </cfRule>
    <cfRule type="expression" dxfId="71674" priority="259" stopIfTrue="1">
      <formula>WEEKDAY($A141)=7</formula>
    </cfRule>
  </conditionalFormatting>
  <conditionalFormatting sqref="A141:A142">
    <cfRule type="expression" dxfId="71673" priority="246" stopIfTrue="1">
      <formula>WEEKDAY($A141)=1</formula>
    </cfRule>
    <cfRule type="expression" dxfId="71672" priority="247" stopIfTrue="1">
      <formula>WEEKDAY($A141)=2</formula>
    </cfRule>
    <cfRule type="expression" dxfId="71671" priority="248" stopIfTrue="1">
      <formula>WEEKDAY($A141)=3</formula>
    </cfRule>
    <cfRule type="expression" dxfId="71670" priority="249" stopIfTrue="1">
      <formula>WEEKDAY($A141)=4</formula>
    </cfRule>
    <cfRule type="expression" dxfId="71669" priority="250" stopIfTrue="1">
      <formula>WEEKDAY($A141)=5</formula>
    </cfRule>
    <cfRule type="expression" dxfId="71668" priority="251" stopIfTrue="1">
      <formula>WEEKDAY($A141)=6</formula>
    </cfRule>
    <cfRule type="expression" dxfId="71667" priority="252" stopIfTrue="1">
      <formula>WEEKDAY($A141)=7</formula>
    </cfRule>
  </conditionalFormatting>
  <conditionalFormatting sqref="I141:I142">
    <cfRule type="expression" dxfId="71666" priority="239" stopIfTrue="1">
      <formula>WEEKDAY($A141)=1</formula>
    </cfRule>
    <cfRule type="expression" dxfId="71665" priority="240" stopIfTrue="1">
      <formula>WEEKDAY($A141)=2</formula>
    </cfRule>
    <cfRule type="expression" dxfId="71664" priority="241" stopIfTrue="1">
      <formula>WEEKDAY($A141)=3</formula>
    </cfRule>
    <cfRule type="expression" dxfId="71663" priority="242" stopIfTrue="1">
      <formula>WEEKDAY($A141)=4</formula>
    </cfRule>
    <cfRule type="expression" dxfId="71662" priority="243" stopIfTrue="1">
      <formula>WEEKDAY($A141)=5</formula>
    </cfRule>
    <cfRule type="expression" dxfId="71661" priority="244" stopIfTrue="1">
      <formula>WEEKDAY($A141)=6</formula>
    </cfRule>
    <cfRule type="expression" dxfId="71660" priority="245" stopIfTrue="1">
      <formula>WEEKDAY($A141)=7</formula>
    </cfRule>
  </conditionalFormatting>
  <conditionalFormatting sqref="A141:A142">
    <cfRule type="expression" dxfId="71659" priority="232" stopIfTrue="1">
      <formula>WEEKDAY($A141)=1</formula>
    </cfRule>
    <cfRule type="expression" dxfId="71658" priority="233" stopIfTrue="1">
      <formula>WEEKDAY($A141)=2</formula>
    </cfRule>
    <cfRule type="expression" dxfId="71657" priority="234" stopIfTrue="1">
      <formula>WEEKDAY($A141)=3</formula>
    </cfRule>
    <cfRule type="expression" dxfId="71656" priority="235" stopIfTrue="1">
      <formula>WEEKDAY($A141)=4</formula>
    </cfRule>
    <cfRule type="expression" dxfId="71655" priority="236" stopIfTrue="1">
      <formula>WEEKDAY($A141)=5</formula>
    </cfRule>
    <cfRule type="expression" dxfId="71654" priority="237" stopIfTrue="1">
      <formula>WEEKDAY($A141)=6</formula>
    </cfRule>
    <cfRule type="expression" dxfId="71653" priority="238" stopIfTrue="1">
      <formula>WEEKDAY($A141)=7</formula>
    </cfRule>
  </conditionalFormatting>
  <conditionalFormatting sqref="I141:I142">
    <cfRule type="expression" dxfId="71652" priority="225" stopIfTrue="1">
      <formula>WEEKDAY($A141)=1</formula>
    </cfRule>
    <cfRule type="expression" dxfId="71651" priority="226" stopIfTrue="1">
      <formula>WEEKDAY($A141)=2</formula>
    </cfRule>
    <cfRule type="expression" dxfId="71650" priority="227" stopIfTrue="1">
      <formula>WEEKDAY($A141)=3</formula>
    </cfRule>
    <cfRule type="expression" dxfId="71649" priority="228" stopIfTrue="1">
      <formula>WEEKDAY($A141)=4</formula>
    </cfRule>
    <cfRule type="expression" dxfId="71648" priority="229" stopIfTrue="1">
      <formula>WEEKDAY($A141)=5</formula>
    </cfRule>
    <cfRule type="expression" dxfId="71647" priority="230" stopIfTrue="1">
      <formula>WEEKDAY($A141)=6</formula>
    </cfRule>
    <cfRule type="expression" dxfId="71646" priority="231" stopIfTrue="1">
      <formula>WEEKDAY($A141)=7</formula>
    </cfRule>
  </conditionalFormatting>
  <conditionalFormatting sqref="A142:I142 K142:L142">
    <cfRule type="expression" dxfId="71645" priority="218" stopIfTrue="1">
      <formula>WEEKDAY($A142)=1</formula>
    </cfRule>
    <cfRule type="expression" dxfId="71644" priority="219" stopIfTrue="1">
      <formula>WEEKDAY($A142)=2</formula>
    </cfRule>
    <cfRule type="expression" dxfId="71643" priority="220" stopIfTrue="1">
      <formula>WEEKDAY($A142)=3</formula>
    </cfRule>
    <cfRule type="expression" dxfId="71642" priority="221" stopIfTrue="1">
      <formula>WEEKDAY($A142)=4</formula>
    </cfRule>
    <cfRule type="expression" dxfId="71641" priority="222" stopIfTrue="1">
      <formula>WEEKDAY($A142)=5</formula>
    </cfRule>
    <cfRule type="expression" dxfId="71640" priority="223" stopIfTrue="1">
      <formula>WEEKDAY($A142)=6</formula>
    </cfRule>
    <cfRule type="expression" dxfId="71639" priority="224" stopIfTrue="1">
      <formula>WEEKDAY($A142)=7</formula>
    </cfRule>
  </conditionalFormatting>
  <conditionalFormatting sqref="A142:I142 K142:L142">
    <cfRule type="expression" dxfId="71638" priority="211" stopIfTrue="1">
      <formula>WEEKDAY($A142)=1</formula>
    </cfRule>
    <cfRule type="expression" dxfId="71637" priority="212" stopIfTrue="1">
      <formula>WEEKDAY($A142)=2</formula>
    </cfRule>
    <cfRule type="expression" dxfId="71636" priority="213" stopIfTrue="1">
      <formula>WEEKDAY($A142)=3</formula>
    </cfRule>
    <cfRule type="expression" dxfId="71635" priority="214" stopIfTrue="1">
      <formula>WEEKDAY($A142)=4</formula>
    </cfRule>
    <cfRule type="expression" dxfId="71634" priority="215" stopIfTrue="1">
      <formula>WEEKDAY($A142)=5</formula>
    </cfRule>
    <cfRule type="expression" dxfId="71633" priority="216" stopIfTrue="1">
      <formula>WEEKDAY($A142)=6</formula>
    </cfRule>
    <cfRule type="expression" dxfId="71632" priority="217" stopIfTrue="1">
      <formula>WEEKDAY($A142)=7</formula>
    </cfRule>
  </conditionalFormatting>
  <conditionalFormatting sqref="A142">
    <cfRule type="expression" dxfId="71631" priority="204" stopIfTrue="1">
      <formula>WEEKDAY($A142)=1</formula>
    </cfRule>
    <cfRule type="expression" dxfId="71630" priority="205" stopIfTrue="1">
      <formula>WEEKDAY($A142)=2</formula>
    </cfRule>
    <cfRule type="expression" dxfId="71629" priority="206" stopIfTrue="1">
      <formula>WEEKDAY($A142)=3</formula>
    </cfRule>
    <cfRule type="expression" dxfId="71628" priority="207" stopIfTrue="1">
      <formula>WEEKDAY($A142)=4</formula>
    </cfRule>
    <cfRule type="expression" dxfId="71627" priority="208" stopIfTrue="1">
      <formula>WEEKDAY($A142)=5</formula>
    </cfRule>
    <cfRule type="expression" dxfId="71626" priority="209" stopIfTrue="1">
      <formula>WEEKDAY($A142)=6</formula>
    </cfRule>
    <cfRule type="expression" dxfId="71625" priority="210" stopIfTrue="1">
      <formula>WEEKDAY($A142)=7</formula>
    </cfRule>
  </conditionalFormatting>
  <conditionalFormatting sqref="A142">
    <cfRule type="expression" dxfId="71624" priority="197" stopIfTrue="1">
      <formula>WEEKDAY($A142)=1</formula>
    </cfRule>
    <cfRule type="expression" dxfId="71623" priority="198" stopIfTrue="1">
      <formula>WEEKDAY($A142)=2</formula>
    </cfRule>
    <cfRule type="expression" dxfId="71622" priority="199" stopIfTrue="1">
      <formula>WEEKDAY($A142)=3</formula>
    </cfRule>
    <cfRule type="expression" dxfId="71621" priority="200" stopIfTrue="1">
      <formula>WEEKDAY($A142)=4</formula>
    </cfRule>
    <cfRule type="expression" dxfId="71620" priority="201" stopIfTrue="1">
      <formula>WEEKDAY($A142)=5</formula>
    </cfRule>
    <cfRule type="expression" dxfId="71619" priority="202" stopIfTrue="1">
      <formula>WEEKDAY($A142)=6</formula>
    </cfRule>
    <cfRule type="expression" dxfId="71618" priority="203" stopIfTrue="1">
      <formula>WEEKDAY($A142)=7</formula>
    </cfRule>
  </conditionalFormatting>
  <conditionalFormatting sqref="I142">
    <cfRule type="expression" dxfId="71617" priority="190" stopIfTrue="1">
      <formula>WEEKDAY($A142)=1</formula>
    </cfRule>
    <cfRule type="expression" dxfId="71616" priority="191" stopIfTrue="1">
      <formula>WEEKDAY($A142)=2</formula>
    </cfRule>
    <cfRule type="expression" dxfId="71615" priority="192" stopIfTrue="1">
      <formula>WEEKDAY($A142)=3</formula>
    </cfRule>
    <cfRule type="expression" dxfId="71614" priority="193" stopIfTrue="1">
      <formula>WEEKDAY($A142)=4</formula>
    </cfRule>
    <cfRule type="expression" dxfId="71613" priority="194" stopIfTrue="1">
      <formula>WEEKDAY($A142)=5</formula>
    </cfRule>
    <cfRule type="expression" dxfId="71612" priority="195" stopIfTrue="1">
      <formula>WEEKDAY($A142)=6</formula>
    </cfRule>
    <cfRule type="expression" dxfId="71611" priority="196" stopIfTrue="1">
      <formula>WEEKDAY($A142)=7</formula>
    </cfRule>
  </conditionalFormatting>
  <conditionalFormatting sqref="A142">
    <cfRule type="expression" dxfId="71610" priority="183" stopIfTrue="1">
      <formula>WEEKDAY($A142)=1</formula>
    </cfRule>
    <cfRule type="expression" dxfId="71609" priority="184" stopIfTrue="1">
      <formula>WEEKDAY($A142)=2</formula>
    </cfRule>
    <cfRule type="expression" dxfId="71608" priority="185" stopIfTrue="1">
      <formula>WEEKDAY($A142)=3</formula>
    </cfRule>
    <cfRule type="expression" dxfId="71607" priority="186" stopIfTrue="1">
      <formula>WEEKDAY($A142)=4</formula>
    </cfRule>
    <cfRule type="expression" dxfId="71606" priority="187" stopIfTrue="1">
      <formula>WEEKDAY($A142)=5</formula>
    </cfRule>
    <cfRule type="expression" dxfId="71605" priority="188" stopIfTrue="1">
      <formula>WEEKDAY($A142)=6</formula>
    </cfRule>
    <cfRule type="expression" dxfId="71604" priority="189" stopIfTrue="1">
      <formula>WEEKDAY($A142)=7</formula>
    </cfRule>
  </conditionalFormatting>
  <conditionalFormatting sqref="A142">
    <cfRule type="expression" dxfId="71603" priority="176" stopIfTrue="1">
      <formula>WEEKDAY($A142)=1</formula>
    </cfRule>
    <cfRule type="expression" dxfId="71602" priority="177" stopIfTrue="1">
      <formula>WEEKDAY($A142)=2</formula>
    </cfRule>
    <cfRule type="expression" dxfId="71601" priority="178" stopIfTrue="1">
      <formula>WEEKDAY($A142)=3</formula>
    </cfRule>
    <cfRule type="expression" dxfId="71600" priority="179" stopIfTrue="1">
      <formula>WEEKDAY($A142)=4</formula>
    </cfRule>
    <cfRule type="expression" dxfId="71599" priority="180" stopIfTrue="1">
      <formula>WEEKDAY($A142)=5</formula>
    </cfRule>
    <cfRule type="expression" dxfId="71598" priority="181" stopIfTrue="1">
      <formula>WEEKDAY($A142)=6</formula>
    </cfRule>
    <cfRule type="expression" dxfId="71597" priority="182" stopIfTrue="1">
      <formula>WEEKDAY($A142)=7</formula>
    </cfRule>
  </conditionalFormatting>
  <conditionalFormatting sqref="I142">
    <cfRule type="expression" dxfId="71596" priority="169" stopIfTrue="1">
      <formula>WEEKDAY($A142)=1</formula>
    </cfRule>
    <cfRule type="expression" dxfId="71595" priority="170" stopIfTrue="1">
      <formula>WEEKDAY($A142)=2</formula>
    </cfRule>
    <cfRule type="expression" dxfId="71594" priority="171" stopIfTrue="1">
      <formula>WEEKDAY($A142)=3</formula>
    </cfRule>
    <cfRule type="expression" dxfId="71593" priority="172" stopIfTrue="1">
      <formula>WEEKDAY($A142)=4</formula>
    </cfRule>
    <cfRule type="expression" dxfId="71592" priority="173" stopIfTrue="1">
      <formula>WEEKDAY($A142)=5</formula>
    </cfRule>
    <cfRule type="expression" dxfId="71591" priority="174" stopIfTrue="1">
      <formula>WEEKDAY($A142)=6</formula>
    </cfRule>
    <cfRule type="expression" dxfId="71590" priority="175" stopIfTrue="1">
      <formula>WEEKDAY($A142)=7</formula>
    </cfRule>
  </conditionalFormatting>
  <conditionalFormatting sqref="I142">
    <cfRule type="expression" dxfId="71589" priority="162" stopIfTrue="1">
      <formula>WEEKDAY($A142)=1</formula>
    </cfRule>
    <cfRule type="expression" dxfId="71588" priority="163" stopIfTrue="1">
      <formula>WEEKDAY($A142)=2</formula>
    </cfRule>
    <cfRule type="expression" dxfId="71587" priority="164" stopIfTrue="1">
      <formula>WEEKDAY($A142)=3</formula>
    </cfRule>
    <cfRule type="expression" dxfId="71586" priority="165" stopIfTrue="1">
      <formula>WEEKDAY($A142)=4</formula>
    </cfRule>
    <cfRule type="expression" dxfId="71585" priority="166" stopIfTrue="1">
      <formula>WEEKDAY($A142)=5</formula>
    </cfRule>
    <cfRule type="expression" dxfId="71584" priority="167" stopIfTrue="1">
      <formula>WEEKDAY($A142)=6</formula>
    </cfRule>
    <cfRule type="expression" dxfId="71583" priority="168" stopIfTrue="1">
      <formula>WEEKDAY($A142)=7</formula>
    </cfRule>
  </conditionalFormatting>
  <conditionalFormatting sqref="I141:I142">
    <cfRule type="expression" dxfId="71582" priority="155" stopIfTrue="1">
      <formula>WEEKDAY($A141)=1</formula>
    </cfRule>
    <cfRule type="expression" dxfId="71581" priority="156" stopIfTrue="1">
      <formula>WEEKDAY($A141)=2</formula>
    </cfRule>
    <cfRule type="expression" dxfId="71580" priority="157" stopIfTrue="1">
      <formula>WEEKDAY($A141)=3</formula>
    </cfRule>
    <cfRule type="expression" dxfId="71579" priority="158" stopIfTrue="1">
      <formula>WEEKDAY($A141)=4</formula>
    </cfRule>
    <cfRule type="expression" dxfId="71578" priority="159" stopIfTrue="1">
      <formula>WEEKDAY($A141)=5</formula>
    </cfRule>
    <cfRule type="expression" dxfId="71577" priority="160" stopIfTrue="1">
      <formula>WEEKDAY($A141)=6</formula>
    </cfRule>
    <cfRule type="expression" dxfId="71576" priority="161" stopIfTrue="1">
      <formula>WEEKDAY($A141)=7</formula>
    </cfRule>
  </conditionalFormatting>
  <conditionalFormatting sqref="I141:I142">
    <cfRule type="expression" dxfId="71575" priority="148" stopIfTrue="1">
      <formula>WEEKDAY($A141)=1</formula>
    </cfRule>
    <cfRule type="expression" dxfId="71574" priority="149" stopIfTrue="1">
      <formula>WEEKDAY($A141)=2</formula>
    </cfRule>
    <cfRule type="expression" dxfId="71573" priority="150" stopIfTrue="1">
      <formula>WEEKDAY($A141)=3</formula>
    </cfRule>
    <cfRule type="expression" dxfId="71572" priority="151" stopIfTrue="1">
      <formula>WEEKDAY($A141)=4</formula>
    </cfRule>
    <cfRule type="expression" dxfId="71571" priority="152" stopIfTrue="1">
      <formula>WEEKDAY($A141)=5</formula>
    </cfRule>
    <cfRule type="expression" dxfId="71570" priority="153" stopIfTrue="1">
      <formula>WEEKDAY($A141)=6</formula>
    </cfRule>
    <cfRule type="expression" dxfId="71569" priority="154" stopIfTrue="1">
      <formula>WEEKDAY($A141)=7</formula>
    </cfRule>
  </conditionalFormatting>
  <conditionalFormatting sqref="A141:A142">
    <cfRule type="expression" dxfId="71568" priority="141" stopIfTrue="1">
      <formula>WEEKDAY($A141)=1</formula>
    </cfRule>
    <cfRule type="expression" dxfId="71567" priority="142" stopIfTrue="1">
      <formula>WEEKDAY($A141)=2</formula>
    </cfRule>
    <cfRule type="expression" dxfId="71566" priority="143" stopIfTrue="1">
      <formula>WEEKDAY($A141)=3</formula>
    </cfRule>
    <cfRule type="expression" dxfId="71565" priority="144" stopIfTrue="1">
      <formula>WEEKDAY($A141)=4</formula>
    </cfRule>
    <cfRule type="expression" dxfId="71564" priority="145" stopIfTrue="1">
      <formula>WEEKDAY($A141)=5</formula>
    </cfRule>
    <cfRule type="expression" dxfId="71563" priority="146" stopIfTrue="1">
      <formula>WEEKDAY($A141)=6</formula>
    </cfRule>
    <cfRule type="expression" dxfId="71562" priority="147" stopIfTrue="1">
      <formula>WEEKDAY($A141)=7</formula>
    </cfRule>
  </conditionalFormatting>
  <conditionalFormatting sqref="I141:I142">
    <cfRule type="expression" dxfId="71561" priority="134" stopIfTrue="1">
      <formula>WEEKDAY($A141)=1</formula>
    </cfRule>
    <cfRule type="expression" dxfId="71560" priority="135" stopIfTrue="1">
      <formula>WEEKDAY($A141)=2</formula>
    </cfRule>
    <cfRule type="expression" dxfId="71559" priority="136" stopIfTrue="1">
      <formula>WEEKDAY($A141)=3</formula>
    </cfRule>
    <cfRule type="expression" dxfId="71558" priority="137" stopIfTrue="1">
      <formula>WEEKDAY($A141)=4</formula>
    </cfRule>
    <cfRule type="expression" dxfId="71557" priority="138" stopIfTrue="1">
      <formula>WEEKDAY($A141)=5</formula>
    </cfRule>
    <cfRule type="expression" dxfId="71556" priority="139" stopIfTrue="1">
      <formula>WEEKDAY($A141)=6</formula>
    </cfRule>
    <cfRule type="expression" dxfId="71555" priority="140" stopIfTrue="1">
      <formula>WEEKDAY($A141)=7</formula>
    </cfRule>
  </conditionalFormatting>
  <conditionalFormatting sqref="J141">
    <cfRule type="expression" dxfId="71554" priority="127" stopIfTrue="1">
      <formula>WEEKDAY($A141)=1</formula>
    </cfRule>
    <cfRule type="expression" dxfId="71553" priority="128" stopIfTrue="1">
      <formula>WEEKDAY($A141)=2</formula>
    </cfRule>
    <cfRule type="expression" dxfId="71552" priority="129" stopIfTrue="1">
      <formula>WEEKDAY($A141)=3</formula>
    </cfRule>
    <cfRule type="expression" dxfId="71551" priority="130" stopIfTrue="1">
      <formula>WEEKDAY($A141)=4</formula>
    </cfRule>
    <cfRule type="expression" dxfId="71550" priority="131" stopIfTrue="1">
      <formula>WEEKDAY($A141)=5</formula>
    </cfRule>
    <cfRule type="expression" dxfId="71549" priority="132" stopIfTrue="1">
      <formula>WEEKDAY($A141)=6</formula>
    </cfRule>
    <cfRule type="expression" dxfId="71548" priority="133" stopIfTrue="1">
      <formula>WEEKDAY($A141)=7</formula>
    </cfRule>
  </conditionalFormatting>
  <conditionalFormatting sqref="J142">
    <cfRule type="expression" dxfId="71547" priority="120" stopIfTrue="1">
      <formula>WEEKDAY($A142)=1</formula>
    </cfRule>
    <cfRule type="expression" dxfId="71546" priority="121" stopIfTrue="1">
      <formula>WEEKDAY($A142)=2</formula>
    </cfRule>
    <cfRule type="expression" dxfId="71545" priority="122" stopIfTrue="1">
      <formula>WEEKDAY($A142)=3</formula>
    </cfRule>
    <cfRule type="expression" dxfId="71544" priority="123" stopIfTrue="1">
      <formula>WEEKDAY($A142)=4</formula>
    </cfRule>
    <cfRule type="expression" dxfId="71543" priority="124" stopIfTrue="1">
      <formula>WEEKDAY($A142)=5</formula>
    </cfRule>
    <cfRule type="expression" dxfId="71542" priority="125" stopIfTrue="1">
      <formula>WEEKDAY($A142)=6</formula>
    </cfRule>
    <cfRule type="expression" dxfId="71541" priority="126" stopIfTrue="1">
      <formula>WEEKDAY($A142)=7</formula>
    </cfRule>
  </conditionalFormatting>
  <conditionalFormatting sqref="A141:A142">
    <cfRule type="expression" dxfId="71540" priority="113" stopIfTrue="1">
      <formula>WEEKDAY($A141)=1</formula>
    </cfRule>
    <cfRule type="expression" dxfId="71539" priority="114" stopIfTrue="1">
      <formula>WEEKDAY($A141)=2</formula>
    </cfRule>
    <cfRule type="expression" dxfId="71538" priority="115" stopIfTrue="1">
      <formula>WEEKDAY($A141)=3</formula>
    </cfRule>
    <cfRule type="expression" dxfId="71537" priority="116" stopIfTrue="1">
      <formula>WEEKDAY($A141)=4</formula>
    </cfRule>
    <cfRule type="expression" dxfId="71536" priority="117" stopIfTrue="1">
      <formula>WEEKDAY($A141)=5</formula>
    </cfRule>
    <cfRule type="expression" dxfId="71535" priority="118" stopIfTrue="1">
      <formula>WEEKDAY($A141)=6</formula>
    </cfRule>
    <cfRule type="expression" dxfId="71534" priority="119" stopIfTrue="1">
      <formula>WEEKDAY($A141)=7</formula>
    </cfRule>
  </conditionalFormatting>
  <conditionalFormatting sqref="I141:I142">
    <cfRule type="expression" dxfId="71533" priority="106" stopIfTrue="1">
      <formula>WEEKDAY($A141)=1</formula>
    </cfRule>
    <cfRule type="expression" dxfId="71532" priority="107" stopIfTrue="1">
      <formula>WEEKDAY($A141)=2</formula>
    </cfRule>
    <cfRule type="expression" dxfId="71531" priority="108" stopIfTrue="1">
      <formula>WEEKDAY($A141)=3</formula>
    </cfRule>
    <cfRule type="expression" dxfId="71530" priority="109" stopIfTrue="1">
      <formula>WEEKDAY($A141)=4</formula>
    </cfRule>
    <cfRule type="expression" dxfId="71529" priority="110" stopIfTrue="1">
      <formula>WEEKDAY($A141)=5</formula>
    </cfRule>
    <cfRule type="expression" dxfId="71528" priority="111" stopIfTrue="1">
      <formula>WEEKDAY($A141)=6</formula>
    </cfRule>
    <cfRule type="expression" dxfId="71527" priority="112" stopIfTrue="1">
      <formula>WEEKDAY($A141)=7</formula>
    </cfRule>
  </conditionalFormatting>
  <conditionalFormatting sqref="A141:A142">
    <cfRule type="expression" dxfId="71526" priority="99" stopIfTrue="1">
      <formula>WEEKDAY($A141)=1</formula>
    </cfRule>
    <cfRule type="expression" dxfId="71525" priority="100" stopIfTrue="1">
      <formula>WEEKDAY($A141)=2</formula>
    </cfRule>
    <cfRule type="expression" dxfId="71524" priority="101" stopIfTrue="1">
      <formula>WEEKDAY($A141)=3</formula>
    </cfRule>
    <cfRule type="expression" dxfId="71523" priority="102" stopIfTrue="1">
      <formula>WEEKDAY($A141)=4</formula>
    </cfRule>
    <cfRule type="expression" dxfId="71522" priority="103" stopIfTrue="1">
      <formula>WEEKDAY($A141)=5</formula>
    </cfRule>
    <cfRule type="expression" dxfId="71521" priority="104" stopIfTrue="1">
      <formula>WEEKDAY($A141)=6</formula>
    </cfRule>
    <cfRule type="expression" dxfId="71520" priority="105" stopIfTrue="1">
      <formula>WEEKDAY($A141)=7</formula>
    </cfRule>
  </conditionalFormatting>
  <conditionalFormatting sqref="I141:I142">
    <cfRule type="expression" dxfId="71519" priority="92" stopIfTrue="1">
      <formula>WEEKDAY($A141)=1</formula>
    </cfRule>
    <cfRule type="expression" dxfId="71518" priority="93" stopIfTrue="1">
      <formula>WEEKDAY($A141)=2</formula>
    </cfRule>
    <cfRule type="expression" dxfId="71517" priority="94" stopIfTrue="1">
      <formula>WEEKDAY($A141)=3</formula>
    </cfRule>
    <cfRule type="expression" dxfId="71516" priority="95" stopIfTrue="1">
      <formula>WEEKDAY($A141)=4</formula>
    </cfRule>
    <cfRule type="expression" dxfId="71515" priority="96" stopIfTrue="1">
      <formula>WEEKDAY($A141)=5</formula>
    </cfRule>
    <cfRule type="expression" dxfId="71514" priority="97" stopIfTrue="1">
      <formula>WEEKDAY($A141)=6</formula>
    </cfRule>
    <cfRule type="expression" dxfId="71513" priority="98" stopIfTrue="1">
      <formula>WEEKDAY($A141)=7</formula>
    </cfRule>
  </conditionalFormatting>
  <conditionalFormatting sqref="A141:A142">
    <cfRule type="expression" dxfId="71512" priority="85" stopIfTrue="1">
      <formula>WEEKDAY($A141)=1</formula>
    </cfRule>
    <cfRule type="expression" dxfId="71511" priority="86" stopIfTrue="1">
      <formula>WEEKDAY($A141)=2</formula>
    </cfRule>
    <cfRule type="expression" dxfId="71510" priority="87" stopIfTrue="1">
      <formula>WEEKDAY($A141)=3</formula>
    </cfRule>
    <cfRule type="expression" dxfId="71509" priority="88" stopIfTrue="1">
      <formula>WEEKDAY($A141)=4</formula>
    </cfRule>
    <cfRule type="expression" dxfId="71508" priority="89" stopIfTrue="1">
      <formula>WEEKDAY($A141)=5</formula>
    </cfRule>
    <cfRule type="expression" dxfId="71507" priority="90" stopIfTrue="1">
      <formula>WEEKDAY($A141)=6</formula>
    </cfRule>
    <cfRule type="expression" dxfId="71506" priority="91" stopIfTrue="1">
      <formula>WEEKDAY($A141)=7</formula>
    </cfRule>
  </conditionalFormatting>
  <conditionalFormatting sqref="I141:I142">
    <cfRule type="expression" dxfId="71505" priority="78" stopIfTrue="1">
      <formula>WEEKDAY($A141)=1</formula>
    </cfRule>
    <cfRule type="expression" dxfId="71504" priority="79" stopIfTrue="1">
      <formula>WEEKDAY($A141)=2</formula>
    </cfRule>
    <cfRule type="expression" dxfId="71503" priority="80" stopIfTrue="1">
      <formula>WEEKDAY($A141)=3</formula>
    </cfRule>
    <cfRule type="expression" dxfId="71502" priority="81" stopIfTrue="1">
      <formula>WEEKDAY($A141)=4</formula>
    </cfRule>
    <cfRule type="expression" dxfId="71501" priority="82" stopIfTrue="1">
      <formula>WEEKDAY($A141)=5</formula>
    </cfRule>
    <cfRule type="expression" dxfId="71500" priority="83" stopIfTrue="1">
      <formula>WEEKDAY($A141)=6</formula>
    </cfRule>
    <cfRule type="expression" dxfId="71499" priority="84" stopIfTrue="1">
      <formula>WEEKDAY($A141)=7</formula>
    </cfRule>
  </conditionalFormatting>
  <conditionalFormatting sqref="A141:A142">
    <cfRule type="expression" dxfId="71498" priority="71" stopIfTrue="1">
      <formula>WEEKDAY($A141)=1</formula>
    </cfRule>
    <cfRule type="expression" dxfId="71497" priority="72" stopIfTrue="1">
      <formula>WEEKDAY($A141)=2</formula>
    </cfRule>
    <cfRule type="expression" dxfId="71496" priority="73" stopIfTrue="1">
      <formula>WEEKDAY($A141)=3</formula>
    </cfRule>
    <cfRule type="expression" dxfId="71495" priority="74" stopIfTrue="1">
      <formula>WEEKDAY($A141)=4</formula>
    </cfRule>
    <cfRule type="expression" dxfId="71494" priority="75" stopIfTrue="1">
      <formula>WEEKDAY($A141)=5</formula>
    </cfRule>
    <cfRule type="expression" dxfId="71493" priority="76" stopIfTrue="1">
      <formula>WEEKDAY($A141)=6</formula>
    </cfRule>
    <cfRule type="expression" dxfId="71492" priority="77" stopIfTrue="1">
      <formula>WEEKDAY($A141)=7</formula>
    </cfRule>
  </conditionalFormatting>
  <conditionalFormatting sqref="I141:I142">
    <cfRule type="expression" dxfId="71491" priority="64" stopIfTrue="1">
      <formula>WEEKDAY($A141)=1</formula>
    </cfRule>
    <cfRule type="expression" dxfId="71490" priority="65" stopIfTrue="1">
      <formula>WEEKDAY($A141)=2</formula>
    </cfRule>
    <cfRule type="expression" dxfId="71489" priority="66" stopIfTrue="1">
      <formula>WEEKDAY($A141)=3</formula>
    </cfRule>
    <cfRule type="expression" dxfId="71488" priority="67" stopIfTrue="1">
      <formula>WEEKDAY($A141)=4</formula>
    </cfRule>
    <cfRule type="expression" dxfId="71487" priority="68" stopIfTrue="1">
      <formula>WEEKDAY($A141)=5</formula>
    </cfRule>
    <cfRule type="expression" dxfId="71486" priority="69" stopIfTrue="1">
      <formula>WEEKDAY($A141)=6</formula>
    </cfRule>
    <cfRule type="expression" dxfId="71485" priority="70" stopIfTrue="1">
      <formula>WEEKDAY($A141)=7</formula>
    </cfRule>
  </conditionalFormatting>
  <conditionalFormatting sqref="A141:A142">
    <cfRule type="expression" dxfId="71484" priority="57" stopIfTrue="1">
      <formula>WEEKDAY($A141)=1</formula>
    </cfRule>
    <cfRule type="expression" dxfId="71483" priority="58" stopIfTrue="1">
      <formula>WEEKDAY($A141)=2</formula>
    </cfRule>
    <cfRule type="expression" dxfId="71482" priority="59" stopIfTrue="1">
      <formula>WEEKDAY($A141)=3</formula>
    </cfRule>
    <cfRule type="expression" dxfId="71481" priority="60" stopIfTrue="1">
      <formula>WEEKDAY($A141)=4</formula>
    </cfRule>
    <cfRule type="expression" dxfId="71480" priority="61" stopIfTrue="1">
      <formula>WEEKDAY($A141)=5</formula>
    </cfRule>
    <cfRule type="expression" dxfId="71479" priority="62" stopIfTrue="1">
      <formula>WEEKDAY($A141)=6</formula>
    </cfRule>
    <cfRule type="expression" dxfId="71478" priority="63" stopIfTrue="1">
      <formula>WEEKDAY($A141)=7</formula>
    </cfRule>
  </conditionalFormatting>
  <conditionalFormatting sqref="I141:I142">
    <cfRule type="expression" dxfId="71477" priority="50" stopIfTrue="1">
      <formula>WEEKDAY($A141)=1</formula>
    </cfRule>
    <cfRule type="expression" dxfId="71476" priority="51" stopIfTrue="1">
      <formula>WEEKDAY($A141)=2</formula>
    </cfRule>
    <cfRule type="expression" dxfId="71475" priority="52" stopIfTrue="1">
      <formula>WEEKDAY($A141)=3</formula>
    </cfRule>
    <cfRule type="expression" dxfId="71474" priority="53" stopIfTrue="1">
      <formula>WEEKDAY($A141)=4</formula>
    </cfRule>
    <cfRule type="expression" dxfId="71473" priority="54" stopIfTrue="1">
      <formula>WEEKDAY($A141)=5</formula>
    </cfRule>
    <cfRule type="expression" dxfId="71472" priority="55" stopIfTrue="1">
      <formula>WEEKDAY($A141)=6</formula>
    </cfRule>
    <cfRule type="expression" dxfId="71471" priority="56" stopIfTrue="1">
      <formula>WEEKDAY($A141)=7</formula>
    </cfRule>
  </conditionalFormatting>
  <conditionalFormatting sqref="A141:A142">
    <cfRule type="expression" dxfId="71470" priority="43" stopIfTrue="1">
      <formula>WEEKDAY($A141)=1</formula>
    </cfRule>
    <cfRule type="expression" dxfId="71469" priority="44" stopIfTrue="1">
      <formula>WEEKDAY($A141)=2</formula>
    </cfRule>
    <cfRule type="expression" dxfId="71468" priority="45" stopIfTrue="1">
      <formula>WEEKDAY($A141)=3</formula>
    </cfRule>
    <cfRule type="expression" dxfId="71467" priority="46" stopIfTrue="1">
      <formula>WEEKDAY($A141)=4</formula>
    </cfRule>
    <cfRule type="expression" dxfId="71466" priority="47" stopIfTrue="1">
      <formula>WEEKDAY($A141)=5</formula>
    </cfRule>
    <cfRule type="expression" dxfId="71465" priority="48" stopIfTrue="1">
      <formula>WEEKDAY($A141)=6</formula>
    </cfRule>
    <cfRule type="expression" dxfId="71464" priority="49" stopIfTrue="1">
      <formula>WEEKDAY($A141)=7</formula>
    </cfRule>
  </conditionalFormatting>
  <conditionalFormatting sqref="I141:I142">
    <cfRule type="expression" dxfId="71463" priority="36" stopIfTrue="1">
      <formula>WEEKDAY($A141)=1</formula>
    </cfRule>
    <cfRule type="expression" dxfId="71462" priority="37" stopIfTrue="1">
      <formula>WEEKDAY($A141)=2</formula>
    </cfRule>
    <cfRule type="expression" dxfId="71461" priority="38" stopIfTrue="1">
      <formula>WEEKDAY($A141)=3</formula>
    </cfRule>
    <cfRule type="expression" dxfId="71460" priority="39" stopIfTrue="1">
      <formula>WEEKDAY($A141)=4</formula>
    </cfRule>
    <cfRule type="expression" dxfId="71459" priority="40" stopIfTrue="1">
      <formula>WEEKDAY($A141)=5</formula>
    </cfRule>
    <cfRule type="expression" dxfId="71458" priority="41" stopIfTrue="1">
      <formula>WEEKDAY($A141)=6</formula>
    </cfRule>
    <cfRule type="expression" dxfId="71457" priority="42" stopIfTrue="1">
      <formula>WEEKDAY($A141)=7</formula>
    </cfRule>
  </conditionalFormatting>
  <conditionalFormatting sqref="A140:A142">
    <cfRule type="expression" dxfId="71456" priority="29" stopIfTrue="1">
      <formula>WEEKDAY($A140)=1</formula>
    </cfRule>
    <cfRule type="expression" dxfId="71455" priority="30" stopIfTrue="1">
      <formula>WEEKDAY($A140)=2</formula>
    </cfRule>
    <cfRule type="expression" dxfId="71454" priority="31" stopIfTrue="1">
      <formula>WEEKDAY($A140)=3</formula>
    </cfRule>
    <cfRule type="expression" dxfId="71453" priority="32" stopIfTrue="1">
      <formula>WEEKDAY($A140)=4</formula>
    </cfRule>
    <cfRule type="expression" dxfId="71452" priority="33" stopIfTrue="1">
      <formula>WEEKDAY($A140)=5</formula>
    </cfRule>
    <cfRule type="expression" dxfId="71451" priority="34" stopIfTrue="1">
      <formula>WEEKDAY($A140)=6</formula>
    </cfRule>
    <cfRule type="expression" dxfId="71450" priority="35" stopIfTrue="1">
      <formula>WEEKDAY($A140)=7</formula>
    </cfRule>
  </conditionalFormatting>
  <conditionalFormatting sqref="I140:I142">
    <cfRule type="expression" dxfId="71449" priority="22" stopIfTrue="1">
      <formula>WEEKDAY($A140)=1</formula>
    </cfRule>
    <cfRule type="expression" dxfId="71448" priority="23" stopIfTrue="1">
      <formula>WEEKDAY($A140)=2</formula>
    </cfRule>
    <cfRule type="expression" dxfId="71447" priority="24" stopIfTrue="1">
      <formula>WEEKDAY($A140)=3</formula>
    </cfRule>
    <cfRule type="expression" dxfId="71446" priority="25" stopIfTrue="1">
      <formula>WEEKDAY($A140)=4</formula>
    </cfRule>
    <cfRule type="expression" dxfId="71445" priority="26" stopIfTrue="1">
      <formula>WEEKDAY($A140)=5</formula>
    </cfRule>
    <cfRule type="expression" dxfId="71444" priority="27" stopIfTrue="1">
      <formula>WEEKDAY($A140)=6</formula>
    </cfRule>
    <cfRule type="expression" dxfId="71443" priority="28" stopIfTrue="1">
      <formula>WEEKDAY($A140)=7</formula>
    </cfRule>
  </conditionalFormatting>
  <conditionalFormatting sqref="A140:A142">
    <cfRule type="expression" dxfId="71442" priority="15" stopIfTrue="1">
      <formula>WEEKDAY($A140)=1</formula>
    </cfRule>
    <cfRule type="expression" dxfId="71441" priority="16" stopIfTrue="1">
      <formula>WEEKDAY($A140)=2</formula>
    </cfRule>
    <cfRule type="expression" dxfId="71440" priority="17" stopIfTrue="1">
      <formula>WEEKDAY($A140)=3</formula>
    </cfRule>
    <cfRule type="expression" dxfId="71439" priority="18" stopIfTrue="1">
      <formula>WEEKDAY($A140)=4</formula>
    </cfRule>
    <cfRule type="expression" dxfId="71438" priority="19" stopIfTrue="1">
      <formula>WEEKDAY($A140)=5</formula>
    </cfRule>
    <cfRule type="expression" dxfId="71437" priority="20" stopIfTrue="1">
      <formula>WEEKDAY($A140)=6</formula>
    </cfRule>
    <cfRule type="expression" dxfId="71436" priority="21" stopIfTrue="1">
      <formula>WEEKDAY($A140)=7</formula>
    </cfRule>
  </conditionalFormatting>
  <conditionalFormatting sqref="I140:I142">
    <cfRule type="expression" dxfId="71435" priority="8" stopIfTrue="1">
      <formula>WEEKDAY($A140)=1</formula>
    </cfRule>
    <cfRule type="expression" dxfId="71434" priority="9" stopIfTrue="1">
      <formula>WEEKDAY($A140)=2</formula>
    </cfRule>
    <cfRule type="expression" dxfId="71433" priority="10" stopIfTrue="1">
      <formula>WEEKDAY($A140)=3</formula>
    </cfRule>
    <cfRule type="expression" dxfId="71432" priority="11" stopIfTrue="1">
      <formula>WEEKDAY($A140)=4</formula>
    </cfRule>
    <cfRule type="expression" dxfId="71431" priority="12" stopIfTrue="1">
      <formula>WEEKDAY($A140)=5</formula>
    </cfRule>
    <cfRule type="expression" dxfId="71430" priority="13" stopIfTrue="1">
      <formula>WEEKDAY($A140)=6</formula>
    </cfRule>
    <cfRule type="expression" dxfId="71429" priority="14" stopIfTrue="1">
      <formula>WEEKDAY($A140)=7</formula>
    </cfRule>
  </conditionalFormatting>
  <conditionalFormatting sqref="A140:A142">
    <cfRule type="expression" dxfId="71428" priority="1" stopIfTrue="1">
      <formula>WEEKDAY($A140)=1</formula>
    </cfRule>
    <cfRule type="expression" dxfId="71427" priority="2" stopIfTrue="1">
      <formula>WEEKDAY($A140)=2</formula>
    </cfRule>
    <cfRule type="expression" dxfId="71426" priority="3" stopIfTrue="1">
      <formula>WEEKDAY($A140)=3</formula>
    </cfRule>
    <cfRule type="expression" dxfId="71425" priority="4" stopIfTrue="1">
      <formula>WEEKDAY($A140)=4</formula>
    </cfRule>
    <cfRule type="expression" dxfId="71424" priority="5" stopIfTrue="1">
      <formula>WEEKDAY($A140)=5</formula>
    </cfRule>
    <cfRule type="expression" dxfId="71423" priority="6" stopIfTrue="1">
      <formula>WEEKDAY($A140)=6</formula>
    </cfRule>
    <cfRule type="expression" dxfId="71422" priority="7" stopIfTrue="1">
      <formula>WEEKDAY($A140)=7</formula>
    </cfRule>
  </conditionalFormatting>
  <dataValidations count="6">
    <dataValidation type="list" allowBlank="1" showInputMessage="1" showErrorMessage="1" sqref="D157:D596 D64:D124 D126:D147" xr:uid="{9D315EA4-43B3-45C4-A88A-DF5C57064880}">
      <formula1>"1st,2nd"</formula1>
    </dataValidation>
    <dataValidation type="list" allowBlank="1" showInputMessage="1" showErrorMessage="1" sqref="K158:K597 K64:K124 K126:K147" xr:uid="{1767B2C4-4D89-45F5-914B-31E956ACA2D0}">
      <formula1>"ZOMCO,IMI"</formula1>
    </dataValidation>
    <dataValidation type="list" allowBlank="1" showInputMessage="1" showErrorMessage="1" sqref="B157:B596 B64:B124 B126:B147" xr:uid="{FE7EA5EB-C9C4-4948-A027-246831794CC6}">
      <formula1>"HVAC"</formula1>
    </dataValidation>
    <dataValidation type="list" allowBlank="1" showInputMessage="1" showErrorMessage="1" sqref="C157:C596 C64:C124 C126:C147" xr:uid="{A0C3C7F6-3DB1-444D-8D42-AC66E86B8513}">
      <formula1>"A,B,C,D,E,F"</formula1>
    </dataValidation>
    <dataValidation type="list" sqref="J158:J597 J64:J124 J126:J147" xr:uid="{D6C4C620-4B9C-4688-9572-DD756AD8C68E}">
      <formula1>"Jaffar,Rizwan,Adnan,Afzal,Arbaz,Nirmal,Asif,Abdulilah,Jaffar,Anthony,Nayaz,Sadiq Hussain,Faheem,Danish,George,GhurahuGond,Kumar,Mario,Mokarram,Mahfooz,Mustakim,Nasir,Sardar,Zubair,Sadik,MDAfzal,Waseem,Salman,MD Ali,Sadiq Ali,Erickson,Asharaf,Naque,Dinnies"</formula1>
    </dataValidation>
    <dataValidation type="list" allowBlank="1" showInputMessage="1" showErrorMessage="1" sqref="L64:L124 L126:L147" xr:uid="{2A49CF65-43C2-4168-8F8C-5BC5D53F6D48}">
      <formula1>"Mohammed Ali,Abdullah AlSubaie,Mario,Rizwan,Mokarram,Arbaz, Jaffar,Tahir"</formula1>
    </dataValidation>
  </dataValidations>
  <pageMargins left="0.7" right="0.7" top="0.75" bottom="0.75" header="0.3" footer="0.3"/>
  <drawing r:id="rId8"/>
  <legacyDrawing r:id="rId9"/>
  <tableParts count="4">
    <tablePart r:id="rId10"/>
    <tablePart r:id="rId11"/>
    <tablePart r:id="rId12"/>
    <tablePart r:id="rId13"/>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2D60B9-94E1-43CF-8C2E-0A5A6FACF573}">
  <sheetPr codeName="Sheet3">
    <tabColor theme="3" tint="0.79998168889431442"/>
  </sheetPr>
  <dimension ref="A1:Q1108"/>
  <sheetViews>
    <sheetView topLeftCell="A44" zoomScale="72" zoomScaleNormal="75" workbookViewId="0">
      <selection activeCell="E226" sqref="E226"/>
    </sheetView>
  </sheetViews>
  <sheetFormatPr defaultRowHeight="18"/>
  <cols>
    <col min="1" max="1" width="12.140625" bestFit="1" customWidth="1"/>
    <col min="2" max="2" width="11" bestFit="1" customWidth="1"/>
    <col min="3" max="3" width="8.640625" bestFit="1" customWidth="1"/>
    <col min="4" max="4" width="8.640625" customWidth="1"/>
    <col min="5" max="5" width="24.5" customWidth="1"/>
    <col min="6" max="6" width="14.78515625" customWidth="1"/>
    <col min="7" max="7" width="23.42578125" customWidth="1"/>
    <col min="8" max="8" width="30.640625" bestFit="1" customWidth="1"/>
    <col min="9" max="9" width="36.0703125" bestFit="1" customWidth="1"/>
    <col min="10" max="10" width="22.140625" bestFit="1" customWidth="1"/>
    <col min="11" max="11" width="12.640625" customWidth="1"/>
    <col min="12" max="12" width="21" bestFit="1" customWidth="1"/>
    <col min="13" max="13" width="24.7109375" bestFit="1" customWidth="1"/>
    <col min="16" max="16" width="10.140625" bestFit="1" customWidth="1"/>
    <col min="17" max="17" width="21.85546875" bestFit="1" customWidth="1"/>
    <col min="18" max="18" width="29.2109375" customWidth="1"/>
    <col min="19" max="19" width="39.92578125" bestFit="1" customWidth="1"/>
    <col min="20" max="22" width="14.5703125" bestFit="1" customWidth="1"/>
    <col min="23" max="23" width="10.5703125" bestFit="1" customWidth="1"/>
    <col min="24" max="26" width="14.5703125" bestFit="1" customWidth="1"/>
    <col min="27" max="27" width="9.92578125" bestFit="1" customWidth="1"/>
    <col min="28" max="29" width="14.5703125" bestFit="1" customWidth="1"/>
    <col min="30" max="30" width="10.5703125" bestFit="1" customWidth="1"/>
    <col min="31" max="31" width="14.5703125" bestFit="1" customWidth="1"/>
    <col min="32" max="32" width="9.92578125" bestFit="1" customWidth="1"/>
    <col min="33" max="33" width="8.35546875" bestFit="1" customWidth="1"/>
    <col min="34" max="34" width="9.92578125" bestFit="1" customWidth="1"/>
    <col min="35" max="35" width="8" bestFit="1" customWidth="1"/>
    <col min="36" max="36" width="8.35546875" bestFit="1" customWidth="1"/>
    <col min="37" max="43" width="19.35546875" bestFit="1" customWidth="1"/>
  </cols>
  <sheetData>
    <row r="1" spans="1:17" ht="50" customHeight="1">
      <c r="A1" s="109" t="s">
        <v>24</v>
      </c>
      <c r="B1" s="109" t="s">
        <v>385</v>
      </c>
      <c r="C1" s="109" t="s">
        <v>376</v>
      </c>
      <c r="D1" s="109" t="s">
        <v>54</v>
      </c>
      <c r="E1" s="109" t="s">
        <v>377</v>
      </c>
      <c r="F1" s="109" t="s">
        <v>378</v>
      </c>
      <c r="G1" s="109" t="s">
        <v>379</v>
      </c>
      <c r="H1" s="109" t="s">
        <v>380</v>
      </c>
      <c r="I1" s="109" t="s">
        <v>381</v>
      </c>
      <c r="J1" s="109" t="s">
        <v>1</v>
      </c>
      <c r="K1" s="109" t="s">
        <v>382</v>
      </c>
      <c r="L1" s="109" t="s">
        <v>383</v>
      </c>
      <c r="M1" s="109" t="s">
        <v>435</v>
      </c>
      <c r="P1" s="1" t="s">
        <v>51</v>
      </c>
      <c r="Q1" s="1" t="s">
        <v>869</v>
      </c>
    </row>
    <row r="2" spans="1:17" ht="36" customHeight="1">
      <c r="A2" s="99"/>
      <c r="B2" s="99"/>
      <c r="C2" s="1"/>
      <c r="D2" s="1"/>
      <c r="E2" s="132"/>
      <c r="F2" s="121"/>
      <c r="G2" s="134"/>
      <c r="H2" s="1"/>
      <c r="I2" s="1"/>
      <c r="J2" s="1" t="s">
        <v>432</v>
      </c>
      <c r="K2" s="1"/>
      <c r="L2" s="1"/>
      <c r="M2" s="1"/>
      <c r="P2" s="1" t="s">
        <v>870</v>
      </c>
      <c r="Q2" s="1" t="s">
        <v>871</v>
      </c>
    </row>
    <row r="3" spans="1:17" ht="33">
      <c r="A3" s="99">
        <v>45659</v>
      </c>
      <c r="B3" s="99" t="s">
        <v>386</v>
      </c>
      <c r="C3" s="1" t="s">
        <v>384</v>
      </c>
      <c r="D3" s="1" t="s">
        <v>433</v>
      </c>
      <c r="E3" s="133" t="s">
        <v>439</v>
      </c>
      <c r="F3" s="121">
        <v>11239</v>
      </c>
      <c r="G3" s="135" t="s">
        <v>437</v>
      </c>
      <c r="H3" s="1" t="s">
        <v>431</v>
      </c>
      <c r="I3" s="1" t="s">
        <v>387</v>
      </c>
      <c r="J3" s="1" t="s">
        <v>432</v>
      </c>
      <c r="K3" s="1" t="s">
        <v>434</v>
      </c>
      <c r="L3" s="1" t="s">
        <v>392</v>
      </c>
      <c r="M3" s="1" t="s">
        <v>436</v>
      </c>
      <c r="P3" s="1" t="s">
        <v>872</v>
      </c>
      <c r="Q3" s="1" t="s">
        <v>873</v>
      </c>
    </row>
    <row r="4" spans="1:17" ht="33">
      <c r="A4" s="99">
        <v>45659</v>
      </c>
      <c r="B4" s="99" t="s">
        <v>386</v>
      </c>
      <c r="C4" s="1" t="s">
        <v>384</v>
      </c>
      <c r="D4" s="1" t="s">
        <v>433</v>
      </c>
      <c r="E4" s="133" t="s">
        <v>450</v>
      </c>
      <c r="F4" s="121"/>
      <c r="G4" s="135" t="s">
        <v>438</v>
      </c>
      <c r="H4" s="1" t="s">
        <v>431</v>
      </c>
      <c r="I4" s="1" t="s">
        <v>387</v>
      </c>
      <c r="J4" s="1" t="s">
        <v>432</v>
      </c>
      <c r="K4" s="1" t="s">
        <v>434</v>
      </c>
      <c r="L4" s="1" t="s">
        <v>392</v>
      </c>
      <c r="M4" s="1" t="s">
        <v>440</v>
      </c>
      <c r="P4" s="1" t="s">
        <v>874</v>
      </c>
      <c r="Q4" s="1" t="s">
        <v>875</v>
      </c>
    </row>
    <row r="5" spans="1:17" ht="33">
      <c r="A5" s="99">
        <v>45659</v>
      </c>
      <c r="B5" s="99" t="s">
        <v>386</v>
      </c>
      <c r="C5" s="1" t="s">
        <v>384</v>
      </c>
      <c r="D5" s="1" t="s">
        <v>433</v>
      </c>
      <c r="E5" s="133" t="s">
        <v>451</v>
      </c>
      <c r="F5" s="121"/>
      <c r="G5" s="135" t="s">
        <v>438</v>
      </c>
      <c r="H5" s="1" t="s">
        <v>431</v>
      </c>
      <c r="I5" s="1" t="s">
        <v>387</v>
      </c>
      <c r="J5" s="1" t="s">
        <v>432</v>
      </c>
      <c r="K5" s="1" t="s">
        <v>434</v>
      </c>
      <c r="L5" s="1" t="s">
        <v>392</v>
      </c>
      <c r="M5" s="1" t="s">
        <v>440</v>
      </c>
      <c r="P5" s="1" t="s">
        <v>876</v>
      </c>
      <c r="Q5" s="1" t="s">
        <v>877</v>
      </c>
    </row>
    <row r="6" spans="1:17" ht="33">
      <c r="A6" s="99">
        <v>45659</v>
      </c>
      <c r="B6" s="99" t="s">
        <v>386</v>
      </c>
      <c r="C6" s="1" t="s">
        <v>441</v>
      </c>
      <c r="D6" s="1" t="s">
        <v>433</v>
      </c>
      <c r="E6" s="133" t="s">
        <v>442</v>
      </c>
      <c r="F6" s="121">
        <v>11268</v>
      </c>
      <c r="G6" s="135" t="s">
        <v>438</v>
      </c>
      <c r="H6" s="1" t="s">
        <v>431</v>
      </c>
      <c r="I6" s="1" t="s">
        <v>387</v>
      </c>
      <c r="J6" s="1" t="s">
        <v>432</v>
      </c>
      <c r="K6" s="1" t="s">
        <v>434</v>
      </c>
      <c r="L6" s="1" t="s">
        <v>392</v>
      </c>
      <c r="M6" s="1" t="s">
        <v>440</v>
      </c>
      <c r="P6" s="1" t="s">
        <v>878</v>
      </c>
      <c r="Q6" s="1" t="s">
        <v>879</v>
      </c>
    </row>
    <row r="7" spans="1:17" ht="33">
      <c r="A7" s="99">
        <v>45660</v>
      </c>
      <c r="B7" s="99" t="s">
        <v>386</v>
      </c>
      <c r="C7" s="1" t="s">
        <v>384</v>
      </c>
      <c r="D7" s="1" t="s">
        <v>433</v>
      </c>
      <c r="E7" s="133" t="s">
        <v>439</v>
      </c>
      <c r="F7" s="121">
        <v>11239</v>
      </c>
      <c r="G7" s="135" t="s">
        <v>437</v>
      </c>
      <c r="H7" s="1" t="s">
        <v>431</v>
      </c>
      <c r="I7" s="1" t="s">
        <v>387</v>
      </c>
      <c r="J7" s="1" t="s">
        <v>432</v>
      </c>
      <c r="K7" s="1" t="s">
        <v>434</v>
      </c>
      <c r="L7" s="1" t="s">
        <v>392</v>
      </c>
      <c r="M7" s="1" t="s">
        <v>443</v>
      </c>
      <c r="P7" s="1" t="s">
        <v>880</v>
      </c>
      <c r="Q7" s="1" t="s">
        <v>881</v>
      </c>
    </row>
    <row r="8" spans="1:17" ht="33">
      <c r="A8" s="99">
        <v>45661</v>
      </c>
      <c r="B8" s="99" t="s">
        <v>386</v>
      </c>
      <c r="C8" s="1" t="s">
        <v>444</v>
      </c>
      <c r="D8" s="1" t="s">
        <v>433</v>
      </c>
      <c r="E8" s="133" t="s">
        <v>445</v>
      </c>
      <c r="F8" s="121">
        <v>11263</v>
      </c>
      <c r="G8" s="135" t="s">
        <v>437</v>
      </c>
      <c r="H8" s="1" t="s">
        <v>431</v>
      </c>
      <c r="I8" s="1" t="s">
        <v>446</v>
      </c>
      <c r="J8" s="1" t="s">
        <v>432</v>
      </c>
      <c r="K8" s="1" t="s">
        <v>434</v>
      </c>
      <c r="L8" s="1" t="s">
        <v>392</v>
      </c>
      <c r="M8" s="1" t="s">
        <v>447</v>
      </c>
      <c r="P8" s="1" t="s">
        <v>882</v>
      </c>
      <c r="Q8" s="1" t="s">
        <v>883</v>
      </c>
    </row>
    <row r="9" spans="1:17" ht="33">
      <c r="A9" s="99">
        <v>45661</v>
      </c>
      <c r="B9" s="99" t="s">
        <v>386</v>
      </c>
      <c r="C9" s="1" t="s">
        <v>384</v>
      </c>
      <c r="D9" s="1" t="s">
        <v>433</v>
      </c>
      <c r="E9" s="133" t="s">
        <v>439</v>
      </c>
      <c r="F9" s="121">
        <v>11239</v>
      </c>
      <c r="G9" s="135" t="s">
        <v>437</v>
      </c>
      <c r="H9" s="1" t="s">
        <v>431</v>
      </c>
      <c r="I9" s="1" t="s">
        <v>387</v>
      </c>
      <c r="J9" s="1" t="s">
        <v>432</v>
      </c>
      <c r="K9" s="1" t="s">
        <v>434</v>
      </c>
      <c r="L9" s="1" t="s">
        <v>392</v>
      </c>
      <c r="M9" s="1" t="s">
        <v>449</v>
      </c>
    </row>
    <row r="10" spans="1:17" ht="33">
      <c r="A10" s="99">
        <v>45661</v>
      </c>
      <c r="B10" s="99" t="s">
        <v>386</v>
      </c>
      <c r="C10" s="1" t="s">
        <v>384</v>
      </c>
      <c r="D10" s="1" t="s">
        <v>433</v>
      </c>
      <c r="E10" s="133" t="s">
        <v>450</v>
      </c>
      <c r="F10" s="121">
        <v>11265</v>
      </c>
      <c r="G10" s="135" t="s">
        <v>438</v>
      </c>
      <c r="H10" s="1" t="s">
        <v>431</v>
      </c>
      <c r="I10" s="1" t="s">
        <v>387</v>
      </c>
      <c r="J10" s="1" t="s">
        <v>432</v>
      </c>
      <c r="K10" s="1" t="s">
        <v>434</v>
      </c>
      <c r="L10" s="1" t="s">
        <v>392</v>
      </c>
      <c r="M10" s="1" t="s">
        <v>447</v>
      </c>
    </row>
    <row r="11" spans="1:17" ht="33">
      <c r="A11" s="99">
        <v>45661</v>
      </c>
      <c r="B11" s="99" t="s">
        <v>386</v>
      </c>
      <c r="C11" s="1" t="s">
        <v>441</v>
      </c>
      <c r="D11" s="1" t="s">
        <v>433</v>
      </c>
      <c r="E11" s="133" t="s">
        <v>452</v>
      </c>
      <c r="F11" s="121">
        <v>11264</v>
      </c>
      <c r="G11" s="135" t="s">
        <v>438</v>
      </c>
      <c r="H11" s="1" t="s">
        <v>431</v>
      </c>
      <c r="I11" s="1" t="s">
        <v>387</v>
      </c>
      <c r="J11" s="1" t="s">
        <v>432</v>
      </c>
      <c r="K11" s="1" t="s">
        <v>434</v>
      </c>
      <c r="L11" s="1" t="s">
        <v>392</v>
      </c>
      <c r="M11" s="1" t="s">
        <v>447</v>
      </c>
    </row>
    <row r="12" spans="1:17" ht="33">
      <c r="A12" s="99">
        <v>45661</v>
      </c>
      <c r="B12" s="99" t="s">
        <v>386</v>
      </c>
      <c r="C12" s="1" t="s">
        <v>384</v>
      </c>
      <c r="D12" s="1" t="s">
        <v>453</v>
      </c>
      <c r="E12" s="133" t="s">
        <v>450</v>
      </c>
      <c r="F12" s="121">
        <v>11265</v>
      </c>
      <c r="G12" s="135" t="s">
        <v>438</v>
      </c>
      <c r="H12" s="1" t="s">
        <v>431</v>
      </c>
      <c r="I12" s="1" t="s">
        <v>387</v>
      </c>
      <c r="J12" s="1" t="s">
        <v>432</v>
      </c>
      <c r="K12" s="1" t="s">
        <v>434</v>
      </c>
      <c r="L12" s="1" t="s">
        <v>448</v>
      </c>
      <c r="M12" s="1"/>
    </row>
    <row r="13" spans="1:17" ht="33">
      <c r="A13" s="99">
        <v>45662</v>
      </c>
      <c r="B13" s="99" t="s">
        <v>386</v>
      </c>
      <c r="C13" s="1" t="s">
        <v>384</v>
      </c>
      <c r="D13" s="1" t="s">
        <v>433</v>
      </c>
      <c r="E13" s="133" t="s">
        <v>450</v>
      </c>
      <c r="F13" s="121">
        <v>11265</v>
      </c>
      <c r="G13" s="135" t="s">
        <v>438</v>
      </c>
      <c r="H13" s="1" t="s">
        <v>431</v>
      </c>
      <c r="I13" s="1" t="s">
        <v>387</v>
      </c>
      <c r="J13" s="1" t="s">
        <v>432</v>
      </c>
      <c r="K13" s="1" t="s">
        <v>434</v>
      </c>
      <c r="L13" s="1" t="s">
        <v>392</v>
      </c>
      <c r="M13" s="1"/>
    </row>
    <row r="14" spans="1:17" ht="33">
      <c r="A14" s="99">
        <v>45662</v>
      </c>
      <c r="B14" s="99" t="s">
        <v>386</v>
      </c>
      <c r="C14" s="1" t="s">
        <v>384</v>
      </c>
      <c r="D14" s="1" t="s">
        <v>433</v>
      </c>
      <c r="E14" s="133" t="s">
        <v>451</v>
      </c>
      <c r="F14" s="121">
        <v>11266</v>
      </c>
      <c r="G14" s="135" t="s">
        <v>438</v>
      </c>
      <c r="H14" s="1" t="s">
        <v>431</v>
      </c>
      <c r="I14" s="1" t="s">
        <v>387</v>
      </c>
      <c r="J14" s="1" t="s">
        <v>432</v>
      </c>
      <c r="K14" s="1" t="s">
        <v>434</v>
      </c>
      <c r="L14" s="1" t="s">
        <v>392</v>
      </c>
      <c r="M14" s="1"/>
    </row>
    <row r="15" spans="1:17" ht="33">
      <c r="A15" s="99">
        <v>45662</v>
      </c>
      <c r="B15" s="99" t="s">
        <v>386</v>
      </c>
      <c r="C15" s="1" t="s">
        <v>441</v>
      </c>
      <c r="D15" s="1" t="s">
        <v>433</v>
      </c>
      <c r="E15" s="133" t="s">
        <v>452</v>
      </c>
      <c r="F15" s="121">
        <v>11264</v>
      </c>
      <c r="G15" s="135" t="s">
        <v>438</v>
      </c>
      <c r="H15" s="1" t="s">
        <v>431</v>
      </c>
      <c r="I15" s="1" t="s">
        <v>387</v>
      </c>
      <c r="J15" s="1" t="s">
        <v>432</v>
      </c>
      <c r="K15" s="1" t="s">
        <v>434</v>
      </c>
      <c r="L15" s="1" t="s">
        <v>392</v>
      </c>
      <c r="M15" s="1"/>
    </row>
    <row r="16" spans="1:17" ht="33">
      <c r="A16" s="99">
        <v>45662</v>
      </c>
      <c r="B16" s="99" t="s">
        <v>386</v>
      </c>
      <c r="C16" s="1" t="s">
        <v>384</v>
      </c>
      <c r="D16" s="1" t="s">
        <v>453</v>
      </c>
      <c r="E16" s="133" t="s">
        <v>450</v>
      </c>
      <c r="F16" s="121">
        <v>11265</v>
      </c>
      <c r="G16" s="135" t="s">
        <v>438</v>
      </c>
      <c r="H16" s="1" t="s">
        <v>431</v>
      </c>
      <c r="I16" s="1" t="s">
        <v>387</v>
      </c>
      <c r="J16" s="1" t="s">
        <v>432</v>
      </c>
      <c r="K16" s="1" t="s">
        <v>434</v>
      </c>
      <c r="L16" s="1" t="s">
        <v>392</v>
      </c>
      <c r="M16" s="1"/>
    </row>
    <row r="17" spans="1:13" ht="33">
      <c r="A17" s="99">
        <v>45663</v>
      </c>
      <c r="B17" s="99" t="s">
        <v>386</v>
      </c>
      <c r="C17" s="1" t="s">
        <v>441</v>
      </c>
      <c r="D17" s="1" t="s">
        <v>433</v>
      </c>
      <c r="E17" s="133" t="s">
        <v>517</v>
      </c>
      <c r="F17" s="121">
        <v>11264</v>
      </c>
      <c r="G17" s="135" t="s">
        <v>438</v>
      </c>
      <c r="H17" s="1" t="s">
        <v>431</v>
      </c>
      <c r="I17" s="1" t="s">
        <v>387</v>
      </c>
      <c r="J17" s="1" t="s">
        <v>432</v>
      </c>
      <c r="K17" s="1" t="s">
        <v>434</v>
      </c>
      <c r="L17" s="1" t="s">
        <v>392</v>
      </c>
      <c r="M17" s="1"/>
    </row>
    <row r="18" spans="1:13" ht="33">
      <c r="A18" s="99">
        <v>45663</v>
      </c>
      <c r="B18" s="99" t="s">
        <v>386</v>
      </c>
      <c r="C18" s="1" t="s">
        <v>384</v>
      </c>
      <c r="D18" s="1" t="s">
        <v>453</v>
      </c>
      <c r="E18" s="133" t="s">
        <v>506</v>
      </c>
      <c r="F18" s="121">
        <v>11465</v>
      </c>
      <c r="G18" s="135" t="s">
        <v>437</v>
      </c>
      <c r="H18" s="1" t="s">
        <v>431</v>
      </c>
      <c r="I18" s="1" t="s">
        <v>387</v>
      </c>
      <c r="J18" s="1" t="s">
        <v>432</v>
      </c>
      <c r="K18" s="1" t="s">
        <v>434</v>
      </c>
      <c r="L18" s="1" t="s">
        <v>392</v>
      </c>
      <c r="M18" s="1" t="s">
        <v>507</v>
      </c>
    </row>
    <row r="19" spans="1:13" ht="33">
      <c r="A19" s="99">
        <v>45664</v>
      </c>
      <c r="B19" s="99" t="s">
        <v>386</v>
      </c>
      <c r="C19" s="1" t="s">
        <v>441</v>
      </c>
      <c r="D19" s="1" t="s">
        <v>433</v>
      </c>
      <c r="E19" s="133" t="s">
        <v>517</v>
      </c>
      <c r="F19" s="121">
        <v>11264</v>
      </c>
      <c r="G19" s="135" t="s">
        <v>438</v>
      </c>
      <c r="H19" s="1" t="s">
        <v>431</v>
      </c>
      <c r="I19" s="1" t="s">
        <v>387</v>
      </c>
      <c r="J19" s="1" t="s">
        <v>432</v>
      </c>
      <c r="K19" s="1" t="s">
        <v>434</v>
      </c>
      <c r="L19" s="1" t="s">
        <v>392</v>
      </c>
      <c r="M19" s="1" t="s">
        <v>520</v>
      </c>
    </row>
    <row r="20" spans="1:13" ht="33">
      <c r="A20" s="99">
        <v>45664</v>
      </c>
      <c r="B20" s="99" t="s">
        <v>386</v>
      </c>
      <c r="C20" s="1" t="s">
        <v>384</v>
      </c>
      <c r="D20" s="1" t="s">
        <v>433</v>
      </c>
      <c r="E20" s="133" t="s">
        <v>518</v>
      </c>
      <c r="F20" s="121">
        <v>11465</v>
      </c>
      <c r="G20" s="135" t="s">
        <v>437</v>
      </c>
      <c r="H20" s="1" t="s">
        <v>431</v>
      </c>
      <c r="I20" s="1" t="s">
        <v>387</v>
      </c>
      <c r="J20" s="1" t="s">
        <v>432</v>
      </c>
      <c r="K20" s="1" t="s">
        <v>434</v>
      </c>
      <c r="L20" s="1" t="s">
        <v>392</v>
      </c>
      <c r="M20" s="106" t="s">
        <v>519</v>
      </c>
    </row>
    <row r="21" spans="1:13" ht="33">
      <c r="A21" s="99">
        <v>45664</v>
      </c>
      <c r="B21" s="99" t="s">
        <v>386</v>
      </c>
      <c r="C21" s="1" t="s">
        <v>516</v>
      </c>
      <c r="D21" s="1" t="s">
        <v>433</v>
      </c>
      <c r="E21" s="133" t="s">
        <v>521</v>
      </c>
      <c r="F21" s="121">
        <v>11493</v>
      </c>
      <c r="G21" s="135" t="s">
        <v>437</v>
      </c>
      <c r="H21" s="1" t="s">
        <v>431</v>
      </c>
      <c r="I21" s="1" t="s">
        <v>387</v>
      </c>
      <c r="J21" s="1" t="s">
        <v>432</v>
      </c>
      <c r="K21" s="1" t="s">
        <v>434</v>
      </c>
      <c r="L21" s="1" t="s">
        <v>392</v>
      </c>
      <c r="M21" s="1"/>
    </row>
    <row r="22" spans="1:13" ht="33">
      <c r="A22" s="99">
        <v>45664</v>
      </c>
      <c r="B22" s="99" t="s">
        <v>386</v>
      </c>
      <c r="C22" s="1" t="s">
        <v>384</v>
      </c>
      <c r="D22" s="1" t="s">
        <v>453</v>
      </c>
      <c r="E22" s="133" t="s">
        <v>450</v>
      </c>
      <c r="F22" s="121">
        <v>11265</v>
      </c>
      <c r="G22" s="135" t="s">
        <v>438</v>
      </c>
      <c r="H22" s="1" t="s">
        <v>431</v>
      </c>
      <c r="I22" s="1" t="s">
        <v>387</v>
      </c>
      <c r="J22" s="1" t="s">
        <v>432</v>
      </c>
      <c r="K22" s="1" t="s">
        <v>434</v>
      </c>
      <c r="L22" s="1" t="s">
        <v>392</v>
      </c>
      <c r="M22" s="1"/>
    </row>
    <row r="23" spans="1:13" ht="33">
      <c r="A23" s="99">
        <v>45664</v>
      </c>
      <c r="B23" s="99" t="s">
        <v>386</v>
      </c>
      <c r="C23" s="1" t="s">
        <v>384</v>
      </c>
      <c r="D23" s="1" t="s">
        <v>433</v>
      </c>
      <c r="E23" s="133" t="s">
        <v>450</v>
      </c>
      <c r="F23" s="121">
        <v>11265</v>
      </c>
      <c r="G23" s="135" t="s">
        <v>438</v>
      </c>
      <c r="H23" s="1" t="s">
        <v>431</v>
      </c>
      <c r="I23" s="1" t="s">
        <v>387</v>
      </c>
      <c r="J23" s="1" t="s">
        <v>432</v>
      </c>
      <c r="K23" s="1" t="s">
        <v>434</v>
      </c>
      <c r="L23" s="1" t="s">
        <v>392</v>
      </c>
      <c r="M23" s="1" t="s">
        <v>520</v>
      </c>
    </row>
    <row r="24" spans="1:13" ht="33">
      <c r="A24" s="99">
        <v>45665</v>
      </c>
      <c r="B24" s="99" t="s">
        <v>386</v>
      </c>
      <c r="C24" s="1" t="s">
        <v>516</v>
      </c>
      <c r="D24" s="1" t="s">
        <v>433</v>
      </c>
      <c r="E24" s="133" t="s">
        <v>521</v>
      </c>
      <c r="F24" s="121">
        <v>11486</v>
      </c>
      <c r="G24" s="135" t="s">
        <v>437</v>
      </c>
      <c r="H24" s="1" t="s">
        <v>431</v>
      </c>
      <c r="I24" s="1" t="s">
        <v>387</v>
      </c>
      <c r="J24" s="1" t="s">
        <v>432</v>
      </c>
      <c r="K24" s="1" t="s">
        <v>434</v>
      </c>
      <c r="L24" s="1" t="s">
        <v>392</v>
      </c>
      <c r="M24" s="1" t="s">
        <v>440</v>
      </c>
    </row>
    <row r="25" spans="1:13" ht="33">
      <c r="A25" s="99">
        <v>45665</v>
      </c>
      <c r="B25" s="99" t="s">
        <v>386</v>
      </c>
      <c r="C25" s="1" t="s">
        <v>384</v>
      </c>
      <c r="D25" s="1" t="s">
        <v>433</v>
      </c>
      <c r="E25" s="133" t="s">
        <v>506</v>
      </c>
      <c r="F25" s="121">
        <v>11465</v>
      </c>
      <c r="G25" s="135" t="s">
        <v>437</v>
      </c>
      <c r="H25" s="1" t="s">
        <v>431</v>
      </c>
      <c r="I25" s="1" t="s">
        <v>387</v>
      </c>
      <c r="J25" s="1" t="s">
        <v>432</v>
      </c>
      <c r="K25" s="1" t="s">
        <v>434</v>
      </c>
      <c r="L25" s="1" t="s">
        <v>392</v>
      </c>
      <c r="M25" s="1" t="s">
        <v>522</v>
      </c>
    </row>
    <row r="26" spans="1:13" ht="33">
      <c r="A26" s="99">
        <v>45666</v>
      </c>
      <c r="B26" s="99" t="s">
        <v>386</v>
      </c>
      <c r="C26" s="1" t="s">
        <v>384</v>
      </c>
      <c r="D26" s="1" t="s">
        <v>433</v>
      </c>
      <c r="E26" s="133" t="s">
        <v>506</v>
      </c>
      <c r="F26" s="121">
        <v>11465</v>
      </c>
      <c r="G26" s="135" t="s">
        <v>437</v>
      </c>
      <c r="H26" s="1" t="s">
        <v>431</v>
      </c>
      <c r="I26" s="1" t="s">
        <v>387</v>
      </c>
      <c r="J26" s="1" t="s">
        <v>432</v>
      </c>
      <c r="K26" s="1" t="s">
        <v>434</v>
      </c>
      <c r="L26" s="1" t="s">
        <v>392</v>
      </c>
      <c r="M26" s="1" t="s">
        <v>440</v>
      </c>
    </row>
    <row r="27" spans="1:13" ht="33">
      <c r="A27" s="99">
        <v>45666</v>
      </c>
      <c r="B27" s="99" t="s">
        <v>386</v>
      </c>
      <c r="C27" s="1" t="s">
        <v>384</v>
      </c>
      <c r="D27" s="1" t="s">
        <v>453</v>
      </c>
      <c r="E27" s="133" t="s">
        <v>450</v>
      </c>
      <c r="F27" s="121">
        <v>11592</v>
      </c>
      <c r="G27" s="135" t="s">
        <v>438</v>
      </c>
      <c r="H27" s="1" t="s">
        <v>431</v>
      </c>
      <c r="I27" s="1" t="s">
        <v>387</v>
      </c>
      <c r="J27" s="1" t="s">
        <v>432</v>
      </c>
      <c r="K27" s="1" t="s">
        <v>434</v>
      </c>
      <c r="L27" s="1" t="s">
        <v>392</v>
      </c>
      <c r="M27" s="1"/>
    </row>
    <row r="28" spans="1:13" ht="33">
      <c r="A28" s="99">
        <v>45668</v>
      </c>
      <c r="B28" s="99" t="s">
        <v>386</v>
      </c>
      <c r="C28" s="1" t="s">
        <v>384</v>
      </c>
      <c r="D28" s="1" t="s">
        <v>433</v>
      </c>
      <c r="E28" s="133" t="s">
        <v>451</v>
      </c>
      <c r="F28" s="121">
        <v>11595</v>
      </c>
      <c r="G28" s="135" t="s">
        <v>438</v>
      </c>
      <c r="H28" s="1" t="s">
        <v>431</v>
      </c>
      <c r="I28" s="1" t="s">
        <v>387</v>
      </c>
      <c r="J28" s="1" t="s">
        <v>432</v>
      </c>
      <c r="K28" s="1" t="s">
        <v>434</v>
      </c>
      <c r="L28" s="1" t="s">
        <v>392</v>
      </c>
      <c r="M28" s="1"/>
    </row>
    <row r="29" spans="1:13" ht="33">
      <c r="A29" s="99">
        <v>45668</v>
      </c>
      <c r="B29" s="99" t="s">
        <v>386</v>
      </c>
      <c r="C29" s="1" t="s">
        <v>384</v>
      </c>
      <c r="D29" s="1" t="s">
        <v>433</v>
      </c>
      <c r="E29" s="133" t="s">
        <v>450</v>
      </c>
      <c r="F29" s="121">
        <v>11592</v>
      </c>
      <c r="G29" s="135" t="s">
        <v>438</v>
      </c>
      <c r="H29" s="1" t="s">
        <v>431</v>
      </c>
      <c r="I29" s="1" t="s">
        <v>387</v>
      </c>
      <c r="J29" s="1" t="s">
        <v>432</v>
      </c>
      <c r="K29" s="1" t="s">
        <v>434</v>
      </c>
      <c r="L29" s="1" t="s">
        <v>392</v>
      </c>
      <c r="M29" s="1"/>
    </row>
    <row r="30" spans="1:13" ht="33">
      <c r="A30" s="99">
        <v>45668</v>
      </c>
      <c r="B30" s="99" t="s">
        <v>386</v>
      </c>
      <c r="C30" s="1" t="s">
        <v>441</v>
      </c>
      <c r="D30" s="1" t="s">
        <v>433</v>
      </c>
      <c r="E30" s="133" t="s">
        <v>452</v>
      </c>
      <c r="F30" s="121">
        <v>11608</v>
      </c>
      <c r="G30" s="135" t="s">
        <v>438</v>
      </c>
      <c r="H30" s="1" t="s">
        <v>431</v>
      </c>
      <c r="I30" s="1" t="s">
        <v>387</v>
      </c>
      <c r="J30" s="1" t="s">
        <v>432</v>
      </c>
      <c r="K30" s="1" t="s">
        <v>434</v>
      </c>
      <c r="L30" s="1" t="s">
        <v>392</v>
      </c>
      <c r="M30" s="1"/>
    </row>
    <row r="31" spans="1:13" ht="33">
      <c r="A31" s="99">
        <v>45668</v>
      </c>
      <c r="B31" s="99" t="s">
        <v>386</v>
      </c>
      <c r="C31" s="1" t="s">
        <v>384</v>
      </c>
      <c r="D31" s="1" t="s">
        <v>433</v>
      </c>
      <c r="E31" s="133" t="s">
        <v>506</v>
      </c>
      <c r="F31" s="121">
        <v>11465</v>
      </c>
      <c r="G31" s="135" t="s">
        <v>437</v>
      </c>
      <c r="H31" s="1" t="s">
        <v>431</v>
      </c>
      <c r="I31" s="1" t="s">
        <v>387</v>
      </c>
      <c r="J31" s="1" t="s">
        <v>432</v>
      </c>
      <c r="K31" s="1" t="s">
        <v>434</v>
      </c>
      <c r="L31" s="1" t="s">
        <v>392</v>
      </c>
      <c r="M31" s="1" t="s">
        <v>527</v>
      </c>
    </row>
    <row r="32" spans="1:13" ht="33">
      <c r="A32" s="99">
        <v>45668</v>
      </c>
      <c r="B32" s="99" t="s">
        <v>386</v>
      </c>
      <c r="C32" s="1" t="s">
        <v>384</v>
      </c>
      <c r="D32" s="1" t="s">
        <v>453</v>
      </c>
      <c r="E32" s="133" t="s">
        <v>450</v>
      </c>
      <c r="F32" s="121">
        <v>11592</v>
      </c>
      <c r="G32" s="135" t="s">
        <v>438</v>
      </c>
      <c r="H32" s="1" t="s">
        <v>431</v>
      </c>
      <c r="I32" s="1" t="s">
        <v>387</v>
      </c>
      <c r="J32" s="1" t="s">
        <v>432</v>
      </c>
      <c r="K32" s="1" t="s">
        <v>434</v>
      </c>
      <c r="L32" s="1" t="s">
        <v>105</v>
      </c>
      <c r="M32" s="1"/>
    </row>
    <row r="33" spans="1:13" ht="33">
      <c r="A33" s="99">
        <v>45669</v>
      </c>
      <c r="B33" s="99" t="s">
        <v>386</v>
      </c>
      <c r="C33" s="1" t="s">
        <v>384</v>
      </c>
      <c r="D33" s="1" t="s">
        <v>433</v>
      </c>
      <c r="E33" s="133" t="s">
        <v>528</v>
      </c>
      <c r="F33" s="121">
        <v>11621</v>
      </c>
      <c r="G33" s="135" t="s">
        <v>437</v>
      </c>
      <c r="H33" s="1" t="s">
        <v>431</v>
      </c>
      <c r="I33" s="1" t="s">
        <v>387</v>
      </c>
      <c r="J33" s="1" t="s">
        <v>432</v>
      </c>
      <c r="K33" s="1" t="s">
        <v>434</v>
      </c>
      <c r="L33" s="1" t="s">
        <v>392</v>
      </c>
      <c r="M33" s="1" t="s">
        <v>529</v>
      </c>
    </row>
    <row r="34" spans="1:13" ht="33">
      <c r="A34" s="99">
        <v>45669</v>
      </c>
      <c r="B34" s="99" t="s">
        <v>386</v>
      </c>
      <c r="C34" s="1" t="s">
        <v>441</v>
      </c>
      <c r="D34" s="1" t="s">
        <v>433</v>
      </c>
      <c r="E34" s="133" t="s">
        <v>452</v>
      </c>
      <c r="F34" s="121">
        <v>11608</v>
      </c>
      <c r="G34" s="135" t="s">
        <v>438</v>
      </c>
      <c r="H34" s="1" t="s">
        <v>431</v>
      </c>
      <c r="I34" s="1" t="s">
        <v>387</v>
      </c>
      <c r="J34" s="1" t="s">
        <v>432</v>
      </c>
      <c r="K34" s="1" t="s">
        <v>434</v>
      </c>
      <c r="L34" s="1" t="s">
        <v>392</v>
      </c>
      <c r="M34" s="1" t="s">
        <v>529</v>
      </c>
    </row>
    <row r="35" spans="1:13" ht="33">
      <c r="A35" s="99">
        <v>45669</v>
      </c>
      <c r="B35" s="99" t="s">
        <v>386</v>
      </c>
      <c r="C35" s="1" t="s">
        <v>384</v>
      </c>
      <c r="D35" s="1" t="s">
        <v>433</v>
      </c>
      <c r="E35" s="133" t="s">
        <v>451</v>
      </c>
      <c r="F35" s="121">
        <v>11595</v>
      </c>
      <c r="G35" s="135" t="s">
        <v>438</v>
      </c>
      <c r="H35" s="1" t="s">
        <v>431</v>
      </c>
      <c r="I35" s="1" t="s">
        <v>387</v>
      </c>
      <c r="J35" s="1" t="s">
        <v>432</v>
      </c>
      <c r="K35" s="1" t="s">
        <v>434</v>
      </c>
      <c r="L35" s="1" t="s">
        <v>392</v>
      </c>
      <c r="M35" s="1" t="s">
        <v>529</v>
      </c>
    </row>
    <row r="36" spans="1:13" ht="33">
      <c r="A36" s="99">
        <v>45669</v>
      </c>
      <c r="B36" s="99" t="s">
        <v>386</v>
      </c>
      <c r="C36" s="1" t="s">
        <v>384</v>
      </c>
      <c r="D36" s="1" t="s">
        <v>453</v>
      </c>
      <c r="E36" s="133" t="s">
        <v>450</v>
      </c>
      <c r="F36" s="121">
        <v>11621</v>
      </c>
      <c r="G36" s="135" t="s">
        <v>438</v>
      </c>
      <c r="H36" s="1" t="s">
        <v>431</v>
      </c>
      <c r="I36" s="1" t="s">
        <v>387</v>
      </c>
      <c r="J36" s="1" t="s">
        <v>432</v>
      </c>
      <c r="K36" s="1" t="s">
        <v>434</v>
      </c>
      <c r="L36" s="1" t="s">
        <v>392</v>
      </c>
      <c r="M36" s="1"/>
    </row>
    <row r="37" spans="1:13" ht="33">
      <c r="A37" s="99">
        <v>45670</v>
      </c>
      <c r="B37" s="99" t="s">
        <v>386</v>
      </c>
      <c r="C37" s="1" t="s">
        <v>384</v>
      </c>
      <c r="D37" s="1" t="s">
        <v>433</v>
      </c>
      <c r="E37" s="133" t="s">
        <v>451</v>
      </c>
      <c r="F37" s="121">
        <v>11595</v>
      </c>
      <c r="G37" s="135" t="s">
        <v>438</v>
      </c>
      <c r="H37" s="1" t="s">
        <v>431</v>
      </c>
      <c r="I37" s="1" t="s">
        <v>387</v>
      </c>
      <c r="J37" s="1" t="s">
        <v>432</v>
      </c>
      <c r="K37" s="1" t="s">
        <v>434</v>
      </c>
      <c r="L37" s="1" t="s">
        <v>392</v>
      </c>
      <c r="M37" s="1" t="s">
        <v>529</v>
      </c>
    </row>
    <row r="38" spans="1:13" ht="33">
      <c r="A38" s="99">
        <v>45670</v>
      </c>
      <c r="B38" s="99" t="s">
        <v>386</v>
      </c>
      <c r="C38" s="1" t="s">
        <v>384</v>
      </c>
      <c r="D38" s="1" t="s">
        <v>433</v>
      </c>
      <c r="E38" s="133" t="s">
        <v>450</v>
      </c>
      <c r="F38" s="121">
        <v>11592</v>
      </c>
      <c r="G38" s="135" t="s">
        <v>438</v>
      </c>
      <c r="H38" s="1" t="s">
        <v>431</v>
      </c>
      <c r="I38" s="1" t="s">
        <v>387</v>
      </c>
      <c r="J38" s="1" t="s">
        <v>432</v>
      </c>
      <c r="K38" s="1" t="s">
        <v>434</v>
      </c>
      <c r="L38" s="1" t="s">
        <v>392</v>
      </c>
      <c r="M38" s="1" t="s">
        <v>529</v>
      </c>
    </row>
    <row r="39" spans="1:13" ht="33">
      <c r="A39" s="99">
        <v>45670</v>
      </c>
      <c r="B39" s="99" t="s">
        <v>386</v>
      </c>
      <c r="C39" s="1" t="s">
        <v>441</v>
      </c>
      <c r="D39" s="1" t="s">
        <v>433</v>
      </c>
      <c r="E39" s="133" t="s">
        <v>452</v>
      </c>
      <c r="F39" s="121">
        <v>11608</v>
      </c>
      <c r="G39" s="135" t="s">
        <v>438</v>
      </c>
      <c r="H39" s="1" t="s">
        <v>431</v>
      </c>
      <c r="I39" s="1" t="s">
        <v>387</v>
      </c>
      <c r="J39" s="1" t="s">
        <v>432</v>
      </c>
      <c r="K39" s="1" t="s">
        <v>434</v>
      </c>
      <c r="L39" s="1" t="s">
        <v>392</v>
      </c>
      <c r="M39" s="1" t="s">
        <v>530</v>
      </c>
    </row>
    <row r="40" spans="1:13" ht="33">
      <c r="A40" s="99">
        <v>45670</v>
      </c>
      <c r="B40" s="99" t="s">
        <v>386</v>
      </c>
      <c r="C40" s="1" t="s">
        <v>384</v>
      </c>
      <c r="D40" s="1" t="s">
        <v>453</v>
      </c>
      <c r="E40" s="133" t="s">
        <v>450</v>
      </c>
      <c r="F40" s="121">
        <v>11592</v>
      </c>
      <c r="G40" s="135" t="s">
        <v>438</v>
      </c>
      <c r="H40" s="1" t="s">
        <v>431</v>
      </c>
      <c r="I40" s="1" t="s">
        <v>387</v>
      </c>
      <c r="J40" s="1" t="s">
        <v>432</v>
      </c>
      <c r="K40" s="1" t="s">
        <v>434</v>
      </c>
      <c r="L40" s="1" t="s">
        <v>105</v>
      </c>
      <c r="M40" s="1"/>
    </row>
    <row r="41" spans="1:13" ht="33">
      <c r="A41" s="99">
        <v>45671</v>
      </c>
      <c r="B41" s="99" t="s">
        <v>386</v>
      </c>
      <c r="C41" s="1" t="s">
        <v>441</v>
      </c>
      <c r="D41" s="1" t="s">
        <v>433</v>
      </c>
      <c r="E41" s="133" t="s">
        <v>452</v>
      </c>
      <c r="F41" s="121">
        <v>11608</v>
      </c>
      <c r="G41" s="135" t="s">
        <v>438</v>
      </c>
      <c r="H41" s="1" t="s">
        <v>431</v>
      </c>
      <c r="I41" s="1" t="s">
        <v>387</v>
      </c>
      <c r="J41" s="1" t="s">
        <v>432</v>
      </c>
      <c r="K41" s="1" t="s">
        <v>434</v>
      </c>
      <c r="L41" s="1" t="s">
        <v>392</v>
      </c>
      <c r="M41" s="1" t="s">
        <v>529</v>
      </c>
    </row>
    <row r="42" spans="1:13" ht="33">
      <c r="A42" s="99">
        <v>45671</v>
      </c>
      <c r="B42" s="99" t="s">
        <v>386</v>
      </c>
      <c r="C42" s="1" t="s">
        <v>384</v>
      </c>
      <c r="D42" s="1" t="s">
        <v>433</v>
      </c>
      <c r="E42" s="133" t="s">
        <v>450</v>
      </c>
      <c r="F42" s="121">
        <v>11592</v>
      </c>
      <c r="G42" s="135" t="s">
        <v>438</v>
      </c>
      <c r="H42" s="1" t="s">
        <v>431</v>
      </c>
      <c r="I42" s="1" t="s">
        <v>387</v>
      </c>
      <c r="J42" s="1" t="s">
        <v>432</v>
      </c>
      <c r="K42" s="1" t="s">
        <v>434</v>
      </c>
      <c r="L42" s="1" t="s">
        <v>392</v>
      </c>
      <c r="M42" s="1" t="s">
        <v>529</v>
      </c>
    </row>
    <row r="43" spans="1:13" ht="33">
      <c r="A43" s="99">
        <v>45671</v>
      </c>
      <c r="B43" s="99" t="s">
        <v>386</v>
      </c>
      <c r="C43" s="1" t="s">
        <v>384</v>
      </c>
      <c r="D43" s="1" t="s">
        <v>433</v>
      </c>
      <c r="E43" s="133" t="s">
        <v>451</v>
      </c>
      <c r="F43" s="121">
        <v>11595</v>
      </c>
      <c r="G43" s="135" t="s">
        <v>438</v>
      </c>
      <c r="H43" s="1" t="s">
        <v>431</v>
      </c>
      <c r="I43" s="1" t="s">
        <v>387</v>
      </c>
      <c r="J43" s="1" t="s">
        <v>432</v>
      </c>
      <c r="K43" s="1" t="s">
        <v>434</v>
      </c>
      <c r="L43" s="1" t="s">
        <v>392</v>
      </c>
      <c r="M43" s="1" t="s">
        <v>529</v>
      </c>
    </row>
    <row r="44" spans="1:13" ht="33">
      <c r="A44" s="99">
        <v>45671</v>
      </c>
      <c r="B44" s="99" t="s">
        <v>386</v>
      </c>
      <c r="C44" s="1" t="s">
        <v>384</v>
      </c>
      <c r="D44" s="1" t="s">
        <v>433</v>
      </c>
      <c r="E44" s="133" t="s">
        <v>528</v>
      </c>
      <c r="F44" s="121">
        <v>11621</v>
      </c>
      <c r="G44" s="135" t="s">
        <v>437</v>
      </c>
      <c r="H44" s="1" t="s">
        <v>431</v>
      </c>
      <c r="I44" s="1" t="s">
        <v>387</v>
      </c>
      <c r="J44" s="1" t="s">
        <v>432</v>
      </c>
      <c r="K44" s="1" t="s">
        <v>434</v>
      </c>
      <c r="L44" s="1" t="s">
        <v>392</v>
      </c>
      <c r="M44" s="1" t="s">
        <v>529</v>
      </c>
    </row>
    <row r="45" spans="1:13" ht="33">
      <c r="A45" s="99">
        <v>45672</v>
      </c>
      <c r="B45" s="99" t="s">
        <v>386</v>
      </c>
      <c r="C45" s="1" t="s">
        <v>384</v>
      </c>
      <c r="D45" s="1" t="s">
        <v>433</v>
      </c>
      <c r="E45" s="133" t="s">
        <v>531</v>
      </c>
      <c r="F45" s="121">
        <v>11714</v>
      </c>
      <c r="G45" s="135" t="s">
        <v>437</v>
      </c>
      <c r="H45" s="1" t="s">
        <v>431</v>
      </c>
      <c r="I45" s="1" t="s">
        <v>387</v>
      </c>
      <c r="J45" s="1" t="s">
        <v>432</v>
      </c>
      <c r="K45" s="1" t="s">
        <v>434</v>
      </c>
      <c r="L45" s="1" t="s">
        <v>392</v>
      </c>
      <c r="M45" s="1" t="s">
        <v>532</v>
      </c>
    </row>
    <row r="46" spans="1:13" ht="33">
      <c r="A46" s="99">
        <v>45672</v>
      </c>
      <c r="B46" s="99" t="s">
        <v>386</v>
      </c>
      <c r="C46" s="1" t="s">
        <v>384</v>
      </c>
      <c r="D46" s="1" t="s">
        <v>433</v>
      </c>
      <c r="E46" s="133" t="s">
        <v>528</v>
      </c>
      <c r="F46" s="121">
        <v>11621</v>
      </c>
      <c r="G46" s="135" t="s">
        <v>437</v>
      </c>
      <c r="H46" s="1" t="s">
        <v>431</v>
      </c>
      <c r="I46" s="1" t="s">
        <v>387</v>
      </c>
      <c r="J46" s="1" t="s">
        <v>432</v>
      </c>
      <c r="K46" s="1" t="s">
        <v>434</v>
      </c>
      <c r="L46" s="1" t="s">
        <v>392</v>
      </c>
      <c r="M46" s="1" t="s">
        <v>533</v>
      </c>
    </row>
    <row r="47" spans="1:13" ht="33">
      <c r="A47" s="99">
        <v>45672</v>
      </c>
      <c r="B47" s="99" t="s">
        <v>386</v>
      </c>
      <c r="C47" s="1" t="s">
        <v>384</v>
      </c>
      <c r="D47" s="1" t="s">
        <v>453</v>
      </c>
      <c r="E47" s="133" t="s">
        <v>534</v>
      </c>
      <c r="F47" s="121">
        <v>11714</v>
      </c>
      <c r="G47" s="135" t="s">
        <v>437</v>
      </c>
      <c r="H47" s="1" t="s">
        <v>431</v>
      </c>
      <c r="I47" s="1" t="s">
        <v>387</v>
      </c>
      <c r="J47" s="1" t="s">
        <v>432</v>
      </c>
      <c r="K47" s="1" t="s">
        <v>434</v>
      </c>
      <c r="L47" s="1" t="s">
        <v>105</v>
      </c>
      <c r="M47" s="1"/>
    </row>
    <row r="48" spans="1:13" ht="33">
      <c r="A48" s="99">
        <v>45673</v>
      </c>
      <c r="B48" s="99" t="s">
        <v>386</v>
      </c>
      <c r="C48" s="1" t="s">
        <v>384</v>
      </c>
      <c r="D48" s="1" t="s">
        <v>433</v>
      </c>
      <c r="E48" s="133" t="s">
        <v>540</v>
      </c>
      <c r="F48" s="121">
        <v>11769</v>
      </c>
      <c r="G48" s="135" t="s">
        <v>438</v>
      </c>
      <c r="H48" s="1" t="s">
        <v>431</v>
      </c>
      <c r="I48" s="1" t="s">
        <v>387</v>
      </c>
      <c r="J48" s="1" t="s">
        <v>432</v>
      </c>
      <c r="K48" s="1" t="s">
        <v>434</v>
      </c>
      <c r="L48" s="1" t="s">
        <v>392</v>
      </c>
      <c r="M48" s="1" t="s">
        <v>542</v>
      </c>
    </row>
    <row r="49" spans="1:16" ht="33">
      <c r="A49" s="99">
        <v>45673</v>
      </c>
      <c r="B49" s="99" t="s">
        <v>386</v>
      </c>
      <c r="C49" s="1" t="s">
        <v>384</v>
      </c>
      <c r="D49" s="1" t="s">
        <v>433</v>
      </c>
      <c r="E49" s="133" t="s">
        <v>543</v>
      </c>
      <c r="F49" s="121">
        <v>11735</v>
      </c>
      <c r="G49" s="135" t="s">
        <v>437</v>
      </c>
      <c r="H49" s="1" t="s">
        <v>431</v>
      </c>
      <c r="I49" s="1" t="s">
        <v>387</v>
      </c>
      <c r="J49" s="1" t="s">
        <v>432</v>
      </c>
      <c r="K49" s="1" t="s">
        <v>434</v>
      </c>
      <c r="L49" s="1" t="s">
        <v>392</v>
      </c>
      <c r="M49" s="1" t="s">
        <v>544</v>
      </c>
    </row>
    <row r="50" spans="1:16" ht="33">
      <c r="A50" s="99">
        <v>45673</v>
      </c>
      <c r="B50" s="99" t="s">
        <v>386</v>
      </c>
      <c r="C50" s="1" t="s">
        <v>384</v>
      </c>
      <c r="D50" s="1" t="s">
        <v>433</v>
      </c>
      <c r="E50" s="133" t="s">
        <v>534</v>
      </c>
      <c r="F50" s="121">
        <v>11714</v>
      </c>
      <c r="G50" s="135" t="s">
        <v>437</v>
      </c>
      <c r="H50" s="1" t="s">
        <v>431</v>
      </c>
      <c r="I50" s="1" t="s">
        <v>387</v>
      </c>
      <c r="J50" s="1" t="s">
        <v>432</v>
      </c>
      <c r="K50" s="1" t="s">
        <v>434</v>
      </c>
      <c r="L50" s="1" t="s">
        <v>392</v>
      </c>
      <c r="M50" s="1"/>
    </row>
    <row r="51" spans="1:16" ht="33">
      <c r="A51" s="99">
        <v>45673</v>
      </c>
      <c r="B51" s="99" t="s">
        <v>386</v>
      </c>
      <c r="C51" s="1" t="s">
        <v>384</v>
      </c>
      <c r="D51" s="1" t="s">
        <v>433</v>
      </c>
      <c r="E51" s="133" t="s">
        <v>649</v>
      </c>
      <c r="F51" s="121">
        <v>11736</v>
      </c>
      <c r="G51" s="135" t="s">
        <v>437</v>
      </c>
      <c r="H51" s="1" t="s">
        <v>431</v>
      </c>
      <c r="I51" s="1" t="s">
        <v>387</v>
      </c>
      <c r="J51" s="1" t="s">
        <v>432</v>
      </c>
      <c r="K51" s="1" t="s">
        <v>434</v>
      </c>
      <c r="L51" s="1" t="s">
        <v>392</v>
      </c>
      <c r="M51" s="1"/>
    </row>
    <row r="52" spans="1:16" ht="33">
      <c r="A52" s="99">
        <v>45673</v>
      </c>
      <c r="B52" s="99" t="s">
        <v>386</v>
      </c>
      <c r="C52" s="1" t="s">
        <v>384</v>
      </c>
      <c r="D52" s="1" t="s">
        <v>433</v>
      </c>
      <c r="E52" s="133" t="s">
        <v>546</v>
      </c>
      <c r="F52" s="121">
        <v>11737</v>
      </c>
      <c r="G52" s="135" t="s">
        <v>438</v>
      </c>
      <c r="H52" s="1" t="s">
        <v>431</v>
      </c>
      <c r="I52" s="1" t="s">
        <v>387</v>
      </c>
      <c r="J52" s="1" t="s">
        <v>432</v>
      </c>
      <c r="K52" s="1" t="s">
        <v>434</v>
      </c>
      <c r="L52" s="1" t="s">
        <v>392</v>
      </c>
      <c r="M52" s="1"/>
    </row>
    <row r="53" spans="1:16" ht="33">
      <c r="A53" s="99">
        <v>45673</v>
      </c>
      <c r="B53" s="99" t="s">
        <v>386</v>
      </c>
      <c r="C53" s="1" t="s">
        <v>384</v>
      </c>
      <c r="D53" s="1" t="s">
        <v>433</v>
      </c>
      <c r="E53" s="133" t="s">
        <v>450</v>
      </c>
      <c r="F53" s="121">
        <v>11738</v>
      </c>
      <c r="G53" s="135" t="s">
        <v>438</v>
      </c>
      <c r="H53" s="1" t="s">
        <v>431</v>
      </c>
      <c r="I53" s="1" t="s">
        <v>387</v>
      </c>
      <c r="J53" s="1" t="s">
        <v>432</v>
      </c>
      <c r="K53" s="1" t="s">
        <v>434</v>
      </c>
      <c r="L53" s="1" t="s">
        <v>392</v>
      </c>
      <c r="M53" s="1"/>
    </row>
    <row r="54" spans="1:16" ht="33">
      <c r="A54" s="99">
        <v>45673</v>
      </c>
      <c r="B54" s="99" t="s">
        <v>386</v>
      </c>
      <c r="C54" s="1" t="s">
        <v>441</v>
      </c>
      <c r="D54" s="1" t="s">
        <v>433</v>
      </c>
      <c r="E54" s="133" t="s">
        <v>452</v>
      </c>
      <c r="F54" s="121">
        <v>11739</v>
      </c>
      <c r="G54" s="135" t="s">
        <v>438</v>
      </c>
      <c r="H54" s="1" t="s">
        <v>431</v>
      </c>
      <c r="I54" s="1" t="s">
        <v>387</v>
      </c>
      <c r="J54" s="1" t="s">
        <v>432</v>
      </c>
      <c r="K54" s="1" t="s">
        <v>434</v>
      </c>
      <c r="L54" s="1" t="s">
        <v>392</v>
      </c>
      <c r="M54" s="1"/>
    </row>
    <row r="55" spans="1:16" ht="33">
      <c r="A55" s="99">
        <v>45674</v>
      </c>
      <c r="B55" s="99" t="s">
        <v>386</v>
      </c>
      <c r="C55" s="1" t="s">
        <v>384</v>
      </c>
      <c r="D55" s="1" t="s">
        <v>433</v>
      </c>
      <c r="E55" s="133" t="s">
        <v>545</v>
      </c>
      <c r="F55" s="121">
        <v>11769</v>
      </c>
      <c r="G55" s="135" t="s">
        <v>437</v>
      </c>
      <c r="H55" s="1" t="s">
        <v>431</v>
      </c>
      <c r="I55" s="1" t="s">
        <v>387</v>
      </c>
      <c r="J55" s="1" t="s">
        <v>432</v>
      </c>
      <c r="K55" s="1" t="s">
        <v>434</v>
      </c>
      <c r="L55" s="1" t="s">
        <v>541</v>
      </c>
      <c r="M55" s="1" t="s">
        <v>547</v>
      </c>
      <c r="P55" s="30"/>
    </row>
    <row r="56" spans="1:16" ht="33">
      <c r="A56" s="99">
        <v>45674</v>
      </c>
      <c r="B56" s="99" t="s">
        <v>386</v>
      </c>
      <c r="C56" s="1" t="s">
        <v>384</v>
      </c>
      <c r="D56" s="1" t="s">
        <v>453</v>
      </c>
      <c r="E56" s="133" t="s">
        <v>545</v>
      </c>
      <c r="F56" s="121">
        <v>11769</v>
      </c>
      <c r="G56" s="135" t="s">
        <v>437</v>
      </c>
      <c r="H56" s="1" t="s">
        <v>431</v>
      </c>
      <c r="I56" s="1" t="s">
        <v>387</v>
      </c>
      <c r="J56" s="1" t="s">
        <v>432</v>
      </c>
      <c r="K56" s="1" t="s">
        <v>434</v>
      </c>
      <c r="L56" s="1" t="s">
        <v>541</v>
      </c>
      <c r="M56" s="1"/>
    </row>
    <row r="57" spans="1:16" ht="33">
      <c r="A57" s="99">
        <v>45675</v>
      </c>
      <c r="B57" s="99" t="s">
        <v>386</v>
      </c>
      <c r="C57" s="1" t="s">
        <v>441</v>
      </c>
      <c r="D57" s="1" t="s">
        <v>433</v>
      </c>
      <c r="E57" s="133" t="s">
        <v>452</v>
      </c>
      <c r="F57" s="121">
        <v>11739</v>
      </c>
      <c r="G57" s="135" t="s">
        <v>438</v>
      </c>
      <c r="H57" s="1" t="s">
        <v>431</v>
      </c>
      <c r="I57" s="1" t="s">
        <v>387</v>
      </c>
      <c r="J57" s="1" t="s">
        <v>432</v>
      </c>
      <c r="K57" s="1" t="s">
        <v>434</v>
      </c>
      <c r="L57" s="1" t="s">
        <v>541</v>
      </c>
      <c r="M57" s="1" t="s">
        <v>440</v>
      </c>
    </row>
    <row r="58" spans="1:16" ht="33">
      <c r="A58" s="99">
        <v>45675</v>
      </c>
      <c r="B58" s="99" t="s">
        <v>386</v>
      </c>
      <c r="C58" s="1" t="s">
        <v>384</v>
      </c>
      <c r="D58" s="1" t="s">
        <v>453</v>
      </c>
      <c r="E58" s="133" t="s">
        <v>450</v>
      </c>
      <c r="F58" s="121">
        <v>11738</v>
      </c>
      <c r="G58" s="135" t="s">
        <v>438</v>
      </c>
      <c r="H58" s="1" t="s">
        <v>431</v>
      </c>
      <c r="I58" s="1" t="s">
        <v>387</v>
      </c>
      <c r="J58" s="1" t="s">
        <v>432</v>
      </c>
      <c r="K58" s="1" t="s">
        <v>434</v>
      </c>
      <c r="L58" s="1" t="s">
        <v>105</v>
      </c>
      <c r="M58" s="1"/>
    </row>
    <row r="59" spans="1:16" ht="33">
      <c r="A59" s="99">
        <v>45675</v>
      </c>
      <c r="B59" s="99" t="s">
        <v>386</v>
      </c>
      <c r="C59" s="1" t="s">
        <v>384</v>
      </c>
      <c r="D59" s="1" t="s">
        <v>433</v>
      </c>
      <c r="E59" s="133" t="s">
        <v>450</v>
      </c>
      <c r="F59" s="121">
        <v>11738</v>
      </c>
      <c r="G59" s="135" t="s">
        <v>438</v>
      </c>
      <c r="H59" s="1" t="s">
        <v>431</v>
      </c>
      <c r="I59" s="1" t="s">
        <v>387</v>
      </c>
      <c r="J59" s="1" t="s">
        <v>432</v>
      </c>
      <c r="K59" s="1" t="s">
        <v>434</v>
      </c>
      <c r="L59" s="1" t="s">
        <v>541</v>
      </c>
      <c r="M59" s="1" t="s">
        <v>440</v>
      </c>
    </row>
    <row r="60" spans="1:16" ht="33">
      <c r="A60" s="99">
        <v>45675</v>
      </c>
      <c r="B60" s="99" t="s">
        <v>386</v>
      </c>
      <c r="C60" s="1" t="s">
        <v>384</v>
      </c>
      <c r="D60" s="1" t="s">
        <v>433</v>
      </c>
      <c r="E60" s="133" t="s">
        <v>451</v>
      </c>
      <c r="F60" s="121">
        <v>11737</v>
      </c>
      <c r="G60" s="135" t="s">
        <v>438</v>
      </c>
      <c r="H60" s="1" t="s">
        <v>431</v>
      </c>
      <c r="I60" s="1" t="s">
        <v>387</v>
      </c>
      <c r="J60" s="1" t="s">
        <v>432</v>
      </c>
      <c r="K60" s="1" t="s">
        <v>434</v>
      </c>
      <c r="L60" s="1" t="s">
        <v>541</v>
      </c>
      <c r="M60" s="1" t="s">
        <v>440</v>
      </c>
    </row>
    <row r="61" spans="1:16" ht="33">
      <c r="A61" s="99">
        <v>45675</v>
      </c>
      <c r="B61" s="99" t="s">
        <v>386</v>
      </c>
      <c r="C61" s="1" t="s">
        <v>384</v>
      </c>
      <c r="D61" s="1" t="s">
        <v>433</v>
      </c>
      <c r="E61" s="133" t="s">
        <v>649</v>
      </c>
      <c r="F61" s="121">
        <v>11736</v>
      </c>
      <c r="G61" s="135" t="s">
        <v>437</v>
      </c>
      <c r="H61" s="1" t="s">
        <v>431</v>
      </c>
      <c r="I61" s="1" t="s">
        <v>387</v>
      </c>
      <c r="J61" s="1" t="s">
        <v>432</v>
      </c>
      <c r="K61" s="1" t="s">
        <v>434</v>
      </c>
      <c r="L61" s="1" t="s">
        <v>541</v>
      </c>
      <c r="M61" s="1" t="s">
        <v>547</v>
      </c>
    </row>
    <row r="62" spans="1:16" ht="33">
      <c r="A62" s="99">
        <v>45675</v>
      </c>
      <c r="B62" s="99" t="s">
        <v>386</v>
      </c>
      <c r="C62" s="1" t="s">
        <v>384</v>
      </c>
      <c r="D62" s="1" t="s">
        <v>433</v>
      </c>
      <c r="E62" s="133" t="s">
        <v>545</v>
      </c>
      <c r="F62" s="121">
        <v>11769</v>
      </c>
      <c r="G62" s="135" t="s">
        <v>437</v>
      </c>
      <c r="H62" s="1" t="s">
        <v>431</v>
      </c>
      <c r="I62" s="1" t="s">
        <v>387</v>
      </c>
      <c r="J62" s="1" t="s">
        <v>432</v>
      </c>
      <c r="K62" s="1" t="s">
        <v>434</v>
      </c>
      <c r="L62" s="1" t="s">
        <v>541</v>
      </c>
      <c r="M62" s="1" t="s">
        <v>547</v>
      </c>
      <c r="P62" s="30"/>
    </row>
    <row r="63" spans="1:16" ht="33">
      <c r="A63" s="99">
        <v>45676</v>
      </c>
      <c r="B63" s="99" t="s">
        <v>386</v>
      </c>
      <c r="C63" s="1" t="s">
        <v>384</v>
      </c>
      <c r="D63" s="1" t="s">
        <v>453</v>
      </c>
      <c r="E63" s="133" t="s">
        <v>450</v>
      </c>
      <c r="F63" s="121">
        <v>11738</v>
      </c>
      <c r="G63" s="135" t="s">
        <v>438</v>
      </c>
      <c r="H63" s="1" t="s">
        <v>431</v>
      </c>
      <c r="I63" s="1" t="s">
        <v>387</v>
      </c>
      <c r="J63" s="1" t="s">
        <v>432</v>
      </c>
      <c r="K63" s="1" t="s">
        <v>434</v>
      </c>
      <c r="L63" s="1" t="s">
        <v>105</v>
      </c>
      <c r="M63" s="1"/>
    </row>
    <row r="64" spans="1:16" ht="33">
      <c r="A64" s="99">
        <v>45676</v>
      </c>
      <c r="B64" s="99" t="s">
        <v>386</v>
      </c>
      <c r="C64" s="1" t="s">
        <v>384</v>
      </c>
      <c r="D64" s="1" t="s">
        <v>433</v>
      </c>
      <c r="E64" s="133" t="s">
        <v>450</v>
      </c>
      <c r="F64" s="121">
        <v>11738</v>
      </c>
      <c r="G64" s="135" t="s">
        <v>438</v>
      </c>
      <c r="H64" s="1" t="s">
        <v>431</v>
      </c>
      <c r="I64" s="1" t="s">
        <v>387</v>
      </c>
      <c r="J64" s="1" t="s">
        <v>432</v>
      </c>
      <c r="K64" s="1" t="s">
        <v>434</v>
      </c>
      <c r="L64" s="1" t="s">
        <v>105</v>
      </c>
      <c r="M64" s="1"/>
    </row>
    <row r="65" spans="1:13" ht="33">
      <c r="A65" s="99">
        <v>45676</v>
      </c>
      <c r="B65" s="99" t="s">
        <v>386</v>
      </c>
      <c r="C65" s="1" t="s">
        <v>384</v>
      </c>
      <c r="D65" s="1" t="s">
        <v>433</v>
      </c>
      <c r="E65" s="133" t="s">
        <v>451</v>
      </c>
      <c r="F65" s="121">
        <v>11737</v>
      </c>
      <c r="G65" s="135" t="s">
        <v>438</v>
      </c>
      <c r="H65" s="1" t="s">
        <v>431</v>
      </c>
      <c r="I65" s="1" t="s">
        <v>387</v>
      </c>
      <c r="J65" s="1" t="s">
        <v>432</v>
      </c>
      <c r="K65" s="1" t="s">
        <v>434</v>
      </c>
      <c r="L65" s="1" t="s">
        <v>105</v>
      </c>
      <c r="M65" s="1"/>
    </row>
    <row r="66" spans="1:13" ht="33">
      <c r="A66" s="99">
        <v>45676</v>
      </c>
      <c r="B66" s="99" t="s">
        <v>386</v>
      </c>
      <c r="C66" s="1" t="s">
        <v>441</v>
      </c>
      <c r="D66" s="1" t="s">
        <v>433</v>
      </c>
      <c r="E66" s="133" t="s">
        <v>452</v>
      </c>
      <c r="F66" s="121">
        <v>11739</v>
      </c>
      <c r="G66" s="135" t="s">
        <v>438</v>
      </c>
      <c r="H66" s="1" t="s">
        <v>431</v>
      </c>
      <c r="I66" s="1" t="s">
        <v>387</v>
      </c>
      <c r="J66" s="1" t="s">
        <v>432</v>
      </c>
      <c r="K66" s="1" t="s">
        <v>434</v>
      </c>
      <c r="L66" s="1" t="s">
        <v>105</v>
      </c>
      <c r="M66" s="1"/>
    </row>
    <row r="67" spans="1:13" ht="33">
      <c r="A67" s="99">
        <v>45676</v>
      </c>
      <c r="B67" s="99" t="s">
        <v>386</v>
      </c>
      <c r="C67" s="1" t="s">
        <v>384</v>
      </c>
      <c r="D67" s="1" t="s">
        <v>433</v>
      </c>
      <c r="E67" s="133" t="s">
        <v>649</v>
      </c>
      <c r="F67" s="121">
        <v>11736</v>
      </c>
      <c r="G67" s="135" t="s">
        <v>437</v>
      </c>
      <c r="H67" s="1" t="s">
        <v>431</v>
      </c>
      <c r="I67" s="1" t="s">
        <v>387</v>
      </c>
      <c r="J67" s="1" t="s">
        <v>432</v>
      </c>
      <c r="K67" s="1" t="s">
        <v>434</v>
      </c>
      <c r="L67" s="1" t="s">
        <v>105</v>
      </c>
      <c r="M67" s="1"/>
    </row>
    <row r="68" spans="1:13" ht="33">
      <c r="A68" s="99">
        <v>45676</v>
      </c>
      <c r="B68" s="99" t="s">
        <v>386</v>
      </c>
      <c r="C68" s="1" t="s">
        <v>384</v>
      </c>
      <c r="D68" s="1" t="s">
        <v>433</v>
      </c>
      <c r="E68" s="133" t="s">
        <v>650</v>
      </c>
      <c r="F68" s="121">
        <v>11735</v>
      </c>
      <c r="G68" s="135" t="s">
        <v>437</v>
      </c>
      <c r="H68" s="1" t="s">
        <v>431</v>
      </c>
      <c r="I68" s="1" t="s">
        <v>387</v>
      </c>
      <c r="J68" s="1" t="s">
        <v>432</v>
      </c>
      <c r="K68" s="1" t="s">
        <v>434</v>
      </c>
      <c r="L68" s="1" t="s">
        <v>105</v>
      </c>
      <c r="M68" s="1"/>
    </row>
    <row r="69" spans="1:13" ht="33">
      <c r="A69" s="99">
        <v>45677</v>
      </c>
      <c r="B69" s="99" t="s">
        <v>386</v>
      </c>
      <c r="C69" s="1" t="s">
        <v>384</v>
      </c>
      <c r="D69" s="1" t="s">
        <v>433</v>
      </c>
      <c r="E69" s="133" t="s">
        <v>651</v>
      </c>
      <c r="F69" s="121">
        <v>11809</v>
      </c>
      <c r="G69" s="135" t="s">
        <v>437</v>
      </c>
      <c r="H69" s="1" t="s">
        <v>431</v>
      </c>
      <c r="I69" s="1" t="s">
        <v>387</v>
      </c>
      <c r="J69" s="1" t="s">
        <v>432</v>
      </c>
      <c r="K69" s="1" t="s">
        <v>434</v>
      </c>
      <c r="L69" s="1" t="s">
        <v>105</v>
      </c>
      <c r="M69" s="1"/>
    </row>
    <row r="70" spans="1:13" ht="33">
      <c r="A70" s="99">
        <v>45677</v>
      </c>
      <c r="B70" s="99" t="s">
        <v>386</v>
      </c>
      <c r="C70" s="1" t="s">
        <v>384</v>
      </c>
      <c r="D70" s="1" t="s">
        <v>453</v>
      </c>
      <c r="E70" s="133" t="s">
        <v>450</v>
      </c>
      <c r="F70" s="121">
        <v>11738</v>
      </c>
      <c r="G70" s="135" t="s">
        <v>438</v>
      </c>
      <c r="H70" s="1" t="s">
        <v>431</v>
      </c>
      <c r="I70" s="1" t="s">
        <v>387</v>
      </c>
      <c r="J70" s="1" t="s">
        <v>432</v>
      </c>
      <c r="K70" s="1" t="s">
        <v>434</v>
      </c>
      <c r="L70" s="1" t="s">
        <v>105</v>
      </c>
      <c r="M70" s="1"/>
    </row>
    <row r="71" spans="1:13" ht="33">
      <c r="A71" s="99">
        <v>45677</v>
      </c>
      <c r="B71" s="99" t="s">
        <v>386</v>
      </c>
      <c r="C71" s="1" t="s">
        <v>384</v>
      </c>
      <c r="D71" s="1" t="s">
        <v>433</v>
      </c>
      <c r="E71" s="133" t="s">
        <v>450</v>
      </c>
      <c r="F71" s="121">
        <v>11738</v>
      </c>
      <c r="G71" s="135" t="s">
        <v>438</v>
      </c>
      <c r="H71" s="1" t="s">
        <v>431</v>
      </c>
      <c r="I71" s="1" t="s">
        <v>387</v>
      </c>
      <c r="J71" s="1" t="s">
        <v>432</v>
      </c>
      <c r="K71" s="1" t="s">
        <v>434</v>
      </c>
      <c r="L71" s="1" t="s">
        <v>105</v>
      </c>
      <c r="M71" s="1"/>
    </row>
    <row r="72" spans="1:13" ht="33">
      <c r="A72" s="99">
        <v>45677</v>
      </c>
      <c r="B72" s="99" t="s">
        <v>386</v>
      </c>
      <c r="C72" s="1" t="s">
        <v>384</v>
      </c>
      <c r="D72" s="1" t="s">
        <v>433</v>
      </c>
      <c r="E72" s="133" t="s">
        <v>451</v>
      </c>
      <c r="F72" s="121">
        <v>11737</v>
      </c>
      <c r="G72" s="135" t="s">
        <v>438</v>
      </c>
      <c r="H72" s="1" t="s">
        <v>431</v>
      </c>
      <c r="I72" s="1" t="s">
        <v>387</v>
      </c>
      <c r="J72" s="1" t="s">
        <v>432</v>
      </c>
      <c r="K72" s="1" t="s">
        <v>434</v>
      </c>
      <c r="L72" s="1" t="s">
        <v>105</v>
      </c>
      <c r="M72" s="1"/>
    </row>
    <row r="73" spans="1:13" ht="33">
      <c r="A73" s="99">
        <v>45677</v>
      </c>
      <c r="B73" s="99" t="s">
        <v>386</v>
      </c>
      <c r="C73" s="1" t="s">
        <v>441</v>
      </c>
      <c r="D73" s="1" t="s">
        <v>433</v>
      </c>
      <c r="E73" s="133" t="s">
        <v>452</v>
      </c>
      <c r="F73" s="121">
        <v>11739</v>
      </c>
      <c r="G73" s="135" t="s">
        <v>438</v>
      </c>
      <c r="H73" s="1" t="s">
        <v>431</v>
      </c>
      <c r="I73" s="1" t="s">
        <v>387</v>
      </c>
      <c r="J73" s="1" t="s">
        <v>432</v>
      </c>
      <c r="K73" s="1" t="s">
        <v>434</v>
      </c>
      <c r="L73" s="1" t="s">
        <v>105</v>
      </c>
      <c r="M73" s="1"/>
    </row>
    <row r="74" spans="1:13" ht="33">
      <c r="A74" s="99">
        <v>45678</v>
      </c>
      <c r="B74" s="99" t="s">
        <v>386</v>
      </c>
      <c r="C74" s="1" t="s">
        <v>384</v>
      </c>
      <c r="D74" s="1" t="s">
        <v>453</v>
      </c>
      <c r="E74" s="133" t="s">
        <v>450</v>
      </c>
      <c r="F74" s="121">
        <v>11738</v>
      </c>
      <c r="G74" s="135" t="s">
        <v>438</v>
      </c>
      <c r="H74" s="1" t="s">
        <v>431</v>
      </c>
      <c r="I74" s="1" t="s">
        <v>387</v>
      </c>
      <c r="J74" s="1" t="s">
        <v>432</v>
      </c>
      <c r="K74" s="1" t="s">
        <v>434</v>
      </c>
      <c r="L74" s="1" t="s">
        <v>105</v>
      </c>
      <c r="M74" s="1"/>
    </row>
    <row r="75" spans="1:13" ht="33">
      <c r="A75" s="99">
        <v>45677</v>
      </c>
      <c r="B75" s="99" t="s">
        <v>386</v>
      </c>
      <c r="C75" s="1" t="s">
        <v>384</v>
      </c>
      <c r="D75" s="1" t="s">
        <v>433</v>
      </c>
      <c r="E75" s="133" t="s">
        <v>451</v>
      </c>
      <c r="F75" s="121">
        <v>11737</v>
      </c>
      <c r="G75" s="135" t="s">
        <v>438</v>
      </c>
      <c r="H75" s="1" t="s">
        <v>431</v>
      </c>
      <c r="I75" s="1" t="s">
        <v>387</v>
      </c>
      <c r="J75" s="1" t="s">
        <v>432</v>
      </c>
      <c r="K75" s="1" t="s">
        <v>434</v>
      </c>
      <c r="L75" s="1" t="s">
        <v>105</v>
      </c>
      <c r="M75" s="1" t="s">
        <v>447</v>
      </c>
    </row>
    <row r="76" spans="1:13" ht="33">
      <c r="A76" s="99">
        <v>45677</v>
      </c>
      <c r="B76" s="99" t="s">
        <v>386</v>
      </c>
      <c r="C76" s="1" t="s">
        <v>384</v>
      </c>
      <c r="D76" s="1" t="s">
        <v>433</v>
      </c>
      <c r="E76" s="133" t="s">
        <v>450</v>
      </c>
      <c r="F76" s="121">
        <v>11738</v>
      </c>
      <c r="G76" s="135" t="s">
        <v>438</v>
      </c>
      <c r="H76" s="1" t="s">
        <v>431</v>
      </c>
      <c r="I76" s="1" t="s">
        <v>387</v>
      </c>
      <c r="J76" s="1" t="s">
        <v>432</v>
      </c>
      <c r="K76" s="1" t="s">
        <v>434</v>
      </c>
      <c r="L76" s="1" t="s">
        <v>105</v>
      </c>
      <c r="M76" s="1" t="s">
        <v>447</v>
      </c>
    </row>
    <row r="77" spans="1:13" ht="33">
      <c r="A77" s="99">
        <v>45678</v>
      </c>
      <c r="B77" s="99" t="s">
        <v>386</v>
      </c>
      <c r="C77" s="1" t="s">
        <v>384</v>
      </c>
      <c r="D77" s="1" t="s">
        <v>433</v>
      </c>
      <c r="E77" s="133" t="s">
        <v>652</v>
      </c>
      <c r="F77" s="121">
        <v>11810</v>
      </c>
      <c r="G77" s="135" t="s">
        <v>437</v>
      </c>
      <c r="H77" s="1" t="s">
        <v>431</v>
      </c>
      <c r="I77" s="1" t="s">
        <v>387</v>
      </c>
      <c r="J77" s="1" t="s">
        <v>432</v>
      </c>
      <c r="K77" s="1" t="s">
        <v>434</v>
      </c>
      <c r="L77" s="1" t="s">
        <v>105</v>
      </c>
      <c r="M77" s="1" t="s">
        <v>653</v>
      </c>
    </row>
    <row r="78" spans="1:13" ht="33">
      <c r="A78" s="99">
        <v>45678</v>
      </c>
      <c r="B78" s="99" t="s">
        <v>386</v>
      </c>
      <c r="C78" s="1" t="s">
        <v>384</v>
      </c>
      <c r="D78" s="1" t="s">
        <v>453</v>
      </c>
      <c r="E78" s="133" t="s">
        <v>450</v>
      </c>
      <c r="F78" s="121">
        <v>11738</v>
      </c>
      <c r="G78" s="135" t="s">
        <v>438</v>
      </c>
      <c r="H78" s="1" t="s">
        <v>431</v>
      </c>
      <c r="I78" s="1" t="s">
        <v>387</v>
      </c>
      <c r="J78" s="1" t="s">
        <v>432</v>
      </c>
      <c r="K78" s="1" t="s">
        <v>434</v>
      </c>
      <c r="L78" s="1" t="s">
        <v>105</v>
      </c>
      <c r="M78" s="1"/>
    </row>
    <row r="79" spans="1:13" ht="33">
      <c r="A79" s="99">
        <v>45678</v>
      </c>
      <c r="B79" s="99" t="s">
        <v>386</v>
      </c>
      <c r="C79" s="1" t="s">
        <v>384</v>
      </c>
      <c r="D79" s="1" t="s">
        <v>433</v>
      </c>
      <c r="E79" s="133" t="s">
        <v>450</v>
      </c>
      <c r="F79" s="121">
        <v>11738</v>
      </c>
      <c r="G79" s="135" t="s">
        <v>438</v>
      </c>
      <c r="H79" s="1" t="s">
        <v>431</v>
      </c>
      <c r="I79" s="1" t="s">
        <v>387</v>
      </c>
      <c r="J79" s="1" t="s">
        <v>432</v>
      </c>
      <c r="K79" s="1" t="s">
        <v>434</v>
      </c>
      <c r="L79" s="1" t="s">
        <v>105</v>
      </c>
      <c r="M79" s="1" t="s">
        <v>447</v>
      </c>
    </row>
    <row r="80" spans="1:13" ht="33">
      <c r="A80" s="99">
        <v>45678</v>
      </c>
      <c r="B80" s="99" t="s">
        <v>386</v>
      </c>
      <c r="C80" s="1" t="s">
        <v>384</v>
      </c>
      <c r="D80" s="1" t="s">
        <v>433</v>
      </c>
      <c r="E80" s="133" t="s">
        <v>451</v>
      </c>
      <c r="F80" s="121">
        <v>11737</v>
      </c>
      <c r="G80" s="135" t="s">
        <v>438</v>
      </c>
      <c r="H80" s="1" t="s">
        <v>431</v>
      </c>
      <c r="I80" s="1" t="s">
        <v>387</v>
      </c>
      <c r="J80" s="1" t="s">
        <v>432</v>
      </c>
      <c r="K80" s="1" t="s">
        <v>434</v>
      </c>
      <c r="L80" s="1" t="s">
        <v>105</v>
      </c>
      <c r="M80" s="1" t="s">
        <v>447</v>
      </c>
    </row>
    <row r="81" spans="1:13" ht="33">
      <c r="A81" s="99">
        <v>45679</v>
      </c>
      <c r="B81" s="99" t="s">
        <v>386</v>
      </c>
      <c r="C81" s="1" t="s">
        <v>384</v>
      </c>
      <c r="D81" s="1" t="s">
        <v>433</v>
      </c>
      <c r="E81" s="133" t="s">
        <v>652</v>
      </c>
      <c r="F81" s="121">
        <v>11810</v>
      </c>
      <c r="G81" s="135" t="s">
        <v>437</v>
      </c>
      <c r="H81" s="1" t="s">
        <v>431</v>
      </c>
      <c r="I81" s="1" t="s">
        <v>387</v>
      </c>
      <c r="J81" s="1" t="s">
        <v>432</v>
      </c>
      <c r="K81" s="1" t="s">
        <v>434</v>
      </c>
      <c r="L81" s="1" t="s">
        <v>105</v>
      </c>
      <c r="M81" s="1"/>
    </row>
    <row r="82" spans="1:13" ht="33">
      <c r="A82" s="99">
        <v>45679</v>
      </c>
      <c r="B82" s="99" t="s">
        <v>386</v>
      </c>
      <c r="C82" s="1" t="s">
        <v>384</v>
      </c>
      <c r="D82" s="1" t="s">
        <v>433</v>
      </c>
      <c r="E82" s="133" t="s">
        <v>657</v>
      </c>
      <c r="F82" s="121">
        <v>11811</v>
      </c>
      <c r="G82" s="135" t="s">
        <v>437</v>
      </c>
      <c r="H82" s="1" t="s">
        <v>431</v>
      </c>
      <c r="I82" s="1" t="s">
        <v>387</v>
      </c>
      <c r="J82" s="1" t="s">
        <v>432</v>
      </c>
      <c r="K82" s="1" t="s">
        <v>434</v>
      </c>
      <c r="L82" s="1" t="s">
        <v>105</v>
      </c>
      <c r="M82" s="1" t="s">
        <v>659</v>
      </c>
    </row>
    <row r="83" spans="1:13" ht="33">
      <c r="A83" s="99">
        <v>45679</v>
      </c>
      <c r="B83" s="99" t="s">
        <v>386</v>
      </c>
      <c r="C83" s="1" t="s">
        <v>441</v>
      </c>
      <c r="D83" s="1" t="s">
        <v>433</v>
      </c>
      <c r="E83" s="133" t="s">
        <v>452</v>
      </c>
      <c r="F83" s="121">
        <v>11987</v>
      </c>
      <c r="G83" s="135" t="s">
        <v>438</v>
      </c>
      <c r="H83" s="1" t="s">
        <v>431</v>
      </c>
      <c r="I83" s="1" t="s">
        <v>387</v>
      </c>
      <c r="J83" s="1" t="s">
        <v>432</v>
      </c>
      <c r="K83" s="1" t="s">
        <v>434</v>
      </c>
      <c r="L83" s="1" t="s">
        <v>105</v>
      </c>
      <c r="M83" s="1" t="s">
        <v>544</v>
      </c>
    </row>
    <row r="84" spans="1:13" ht="33">
      <c r="A84" s="99">
        <v>45679</v>
      </c>
      <c r="B84" s="99" t="s">
        <v>386</v>
      </c>
      <c r="C84" s="1" t="s">
        <v>384</v>
      </c>
      <c r="D84" s="1" t="s">
        <v>433</v>
      </c>
      <c r="E84" s="133" t="s">
        <v>451</v>
      </c>
      <c r="F84" s="121">
        <v>11990</v>
      </c>
      <c r="G84" s="135" t="s">
        <v>438</v>
      </c>
      <c r="H84" s="1" t="s">
        <v>431</v>
      </c>
      <c r="I84" s="1" t="s">
        <v>387</v>
      </c>
      <c r="J84" s="1" t="s">
        <v>432</v>
      </c>
      <c r="K84" s="1" t="s">
        <v>434</v>
      </c>
      <c r="L84" s="1" t="s">
        <v>105</v>
      </c>
      <c r="M84" s="1" t="s">
        <v>447</v>
      </c>
    </row>
    <row r="85" spans="1:13" ht="33">
      <c r="A85" s="99">
        <v>45679</v>
      </c>
      <c r="B85" s="99" t="s">
        <v>386</v>
      </c>
      <c r="C85" s="1" t="s">
        <v>384</v>
      </c>
      <c r="D85" s="1" t="s">
        <v>453</v>
      </c>
      <c r="E85" s="133" t="s">
        <v>450</v>
      </c>
      <c r="F85" s="121">
        <v>11989</v>
      </c>
      <c r="G85" s="135" t="s">
        <v>438</v>
      </c>
      <c r="H85" s="1" t="s">
        <v>431</v>
      </c>
      <c r="I85" s="1" t="s">
        <v>387</v>
      </c>
      <c r="J85" s="1" t="s">
        <v>432</v>
      </c>
      <c r="K85" s="1" t="s">
        <v>434</v>
      </c>
      <c r="L85" s="1" t="s">
        <v>105</v>
      </c>
      <c r="M85" s="1"/>
    </row>
    <row r="86" spans="1:13" ht="33">
      <c r="A86" s="99">
        <v>45679</v>
      </c>
      <c r="B86" s="99" t="s">
        <v>386</v>
      </c>
      <c r="C86" s="1" t="s">
        <v>384</v>
      </c>
      <c r="D86" s="1" t="s">
        <v>433</v>
      </c>
      <c r="E86" s="133" t="s">
        <v>450</v>
      </c>
      <c r="F86" s="121">
        <v>11989</v>
      </c>
      <c r="G86" s="135" t="s">
        <v>438</v>
      </c>
      <c r="H86" s="1" t="s">
        <v>431</v>
      </c>
      <c r="I86" s="1" t="s">
        <v>387</v>
      </c>
      <c r="J86" s="1" t="s">
        <v>432</v>
      </c>
      <c r="K86" s="1" t="s">
        <v>434</v>
      </c>
      <c r="L86" s="1" t="s">
        <v>105</v>
      </c>
      <c r="M86" s="1" t="s">
        <v>447</v>
      </c>
    </row>
    <row r="87" spans="1:13" ht="33">
      <c r="A87" s="99">
        <v>45680</v>
      </c>
      <c r="B87" s="99" t="s">
        <v>386</v>
      </c>
      <c r="C87" s="1" t="s">
        <v>384</v>
      </c>
      <c r="D87" s="1" t="s">
        <v>433</v>
      </c>
      <c r="E87" s="133" t="s">
        <v>658</v>
      </c>
      <c r="F87" s="121">
        <v>11992</v>
      </c>
      <c r="G87" s="135" t="s">
        <v>437</v>
      </c>
      <c r="H87" s="1" t="s">
        <v>431</v>
      </c>
      <c r="I87" s="1" t="s">
        <v>387</v>
      </c>
      <c r="J87" s="1" t="s">
        <v>432</v>
      </c>
      <c r="K87" s="1" t="s">
        <v>434</v>
      </c>
      <c r="L87" s="1" t="s">
        <v>105</v>
      </c>
      <c r="M87" s="1" t="s">
        <v>522</v>
      </c>
    </row>
    <row r="88" spans="1:13" ht="33">
      <c r="A88" s="99">
        <v>45680</v>
      </c>
      <c r="B88" s="99" t="s">
        <v>386</v>
      </c>
      <c r="C88" s="1" t="s">
        <v>384</v>
      </c>
      <c r="D88" s="1" t="s">
        <v>433</v>
      </c>
      <c r="E88" s="133" t="s">
        <v>660</v>
      </c>
      <c r="F88" s="121">
        <v>11991</v>
      </c>
      <c r="G88" s="135" t="s">
        <v>437</v>
      </c>
      <c r="H88" s="1" t="s">
        <v>431</v>
      </c>
      <c r="I88" s="1" t="s">
        <v>387</v>
      </c>
      <c r="J88" s="1" t="s">
        <v>432</v>
      </c>
      <c r="K88" s="1" t="s">
        <v>434</v>
      </c>
      <c r="L88" s="1" t="s">
        <v>105</v>
      </c>
      <c r="M88" s="1" t="s">
        <v>522</v>
      </c>
    </row>
    <row r="89" spans="1:13" ht="33">
      <c r="A89" s="99">
        <v>45680</v>
      </c>
      <c r="B89" s="99" t="s">
        <v>386</v>
      </c>
      <c r="C89" s="1" t="s">
        <v>384</v>
      </c>
      <c r="D89" s="1" t="s">
        <v>453</v>
      </c>
      <c r="E89" s="133" t="s">
        <v>450</v>
      </c>
      <c r="F89" s="121">
        <v>11989</v>
      </c>
      <c r="G89" s="135" t="s">
        <v>438</v>
      </c>
      <c r="H89" s="1" t="s">
        <v>431</v>
      </c>
      <c r="I89" s="1" t="s">
        <v>387</v>
      </c>
      <c r="J89" s="1" t="s">
        <v>432</v>
      </c>
      <c r="K89" s="1" t="s">
        <v>434</v>
      </c>
      <c r="L89" s="1" t="s">
        <v>105</v>
      </c>
      <c r="M89" s="1"/>
    </row>
    <row r="90" spans="1:13" ht="33">
      <c r="A90" s="99">
        <v>45680</v>
      </c>
      <c r="B90" s="99" t="s">
        <v>386</v>
      </c>
      <c r="C90" s="1" t="s">
        <v>384</v>
      </c>
      <c r="D90" s="1" t="s">
        <v>433</v>
      </c>
      <c r="E90" s="133" t="s">
        <v>450</v>
      </c>
      <c r="F90" s="121">
        <v>11989</v>
      </c>
      <c r="G90" s="135" t="s">
        <v>438</v>
      </c>
      <c r="H90" s="1" t="s">
        <v>431</v>
      </c>
      <c r="I90" s="1" t="s">
        <v>387</v>
      </c>
      <c r="J90" s="1" t="s">
        <v>432</v>
      </c>
      <c r="K90" s="1" t="s">
        <v>434</v>
      </c>
      <c r="L90" s="1" t="s">
        <v>105</v>
      </c>
      <c r="M90" s="1" t="s">
        <v>522</v>
      </c>
    </row>
    <row r="91" spans="1:13" ht="33">
      <c r="A91" s="99">
        <v>45680</v>
      </c>
      <c r="B91" s="99" t="s">
        <v>386</v>
      </c>
      <c r="C91" s="1" t="s">
        <v>384</v>
      </c>
      <c r="D91" s="1" t="s">
        <v>433</v>
      </c>
      <c r="E91" s="133" t="s">
        <v>451</v>
      </c>
      <c r="F91" s="121">
        <v>11990</v>
      </c>
      <c r="G91" s="135" t="s">
        <v>438</v>
      </c>
      <c r="H91" s="1" t="s">
        <v>431</v>
      </c>
      <c r="I91" s="1" t="s">
        <v>387</v>
      </c>
      <c r="J91" s="1" t="s">
        <v>432</v>
      </c>
      <c r="K91" s="1" t="s">
        <v>434</v>
      </c>
      <c r="L91" s="1" t="s">
        <v>105</v>
      </c>
      <c r="M91" s="1" t="s">
        <v>522</v>
      </c>
    </row>
    <row r="92" spans="1:13" ht="33">
      <c r="A92" s="99">
        <v>45680</v>
      </c>
      <c r="B92" s="99" t="s">
        <v>386</v>
      </c>
      <c r="C92" s="1" t="s">
        <v>441</v>
      </c>
      <c r="D92" s="1" t="s">
        <v>433</v>
      </c>
      <c r="E92" s="133" t="s">
        <v>452</v>
      </c>
      <c r="F92" s="121">
        <v>11987</v>
      </c>
      <c r="G92" s="135" t="s">
        <v>438</v>
      </c>
      <c r="H92" s="1" t="s">
        <v>431</v>
      </c>
      <c r="I92" s="1" t="s">
        <v>387</v>
      </c>
      <c r="J92" s="1" t="s">
        <v>432</v>
      </c>
      <c r="K92" s="1" t="s">
        <v>434</v>
      </c>
      <c r="L92" s="1" t="s">
        <v>105</v>
      </c>
      <c r="M92" s="1" t="s">
        <v>522</v>
      </c>
    </row>
    <row r="93" spans="1:13" ht="33">
      <c r="A93" s="99">
        <v>45680</v>
      </c>
      <c r="B93" s="99" t="s">
        <v>386</v>
      </c>
      <c r="C93" s="1" t="s">
        <v>384</v>
      </c>
      <c r="D93" s="1" t="s">
        <v>433</v>
      </c>
      <c r="E93" s="133" t="s">
        <v>657</v>
      </c>
      <c r="F93" s="121">
        <v>11811</v>
      </c>
      <c r="G93" s="135" t="s">
        <v>437</v>
      </c>
      <c r="H93" s="1" t="s">
        <v>431</v>
      </c>
      <c r="I93" s="1" t="s">
        <v>387</v>
      </c>
      <c r="J93" s="1" t="s">
        <v>432</v>
      </c>
      <c r="K93" s="1" t="s">
        <v>434</v>
      </c>
      <c r="L93" s="1" t="s">
        <v>105</v>
      </c>
      <c r="M93" s="1" t="s">
        <v>661</v>
      </c>
    </row>
    <row r="94" spans="1:13" ht="33">
      <c r="A94" s="99">
        <v>45680</v>
      </c>
      <c r="B94" s="99" t="s">
        <v>386</v>
      </c>
      <c r="C94" s="1" t="s">
        <v>516</v>
      </c>
      <c r="D94" s="1" t="s">
        <v>433</v>
      </c>
      <c r="E94" s="133" t="s">
        <v>662</v>
      </c>
      <c r="F94" s="121">
        <v>11493</v>
      </c>
      <c r="G94" s="135" t="s">
        <v>438</v>
      </c>
      <c r="H94" s="1" t="s">
        <v>431</v>
      </c>
      <c r="I94" s="1" t="s">
        <v>387</v>
      </c>
      <c r="J94" s="1" t="s">
        <v>432</v>
      </c>
      <c r="K94" s="1" t="s">
        <v>434</v>
      </c>
      <c r="L94" s="1" t="s">
        <v>105</v>
      </c>
      <c r="M94" s="1"/>
    </row>
    <row r="95" spans="1:13" ht="33">
      <c r="A95" s="99">
        <v>45681</v>
      </c>
      <c r="B95" s="99" t="s">
        <v>386</v>
      </c>
      <c r="C95" s="1" t="s">
        <v>384</v>
      </c>
      <c r="D95" s="1" t="s">
        <v>453</v>
      </c>
      <c r="E95" s="133" t="s">
        <v>450</v>
      </c>
      <c r="F95" s="121">
        <v>11989</v>
      </c>
      <c r="G95" s="135" t="s">
        <v>438</v>
      </c>
      <c r="H95" s="1" t="s">
        <v>431</v>
      </c>
      <c r="I95" s="1" t="s">
        <v>387</v>
      </c>
      <c r="J95" s="1" t="s">
        <v>432</v>
      </c>
      <c r="K95" s="1" t="s">
        <v>434</v>
      </c>
      <c r="L95" s="1" t="s">
        <v>448</v>
      </c>
      <c r="M95" s="1"/>
    </row>
    <row r="96" spans="1:13" ht="33">
      <c r="A96" s="99">
        <v>45681</v>
      </c>
      <c r="B96" s="99" t="s">
        <v>386</v>
      </c>
      <c r="C96" s="1" t="s">
        <v>384</v>
      </c>
      <c r="D96" s="1" t="s">
        <v>433</v>
      </c>
      <c r="E96" s="133" t="s">
        <v>450</v>
      </c>
      <c r="F96" s="121">
        <v>11989</v>
      </c>
      <c r="G96" s="135" t="s">
        <v>438</v>
      </c>
      <c r="H96" s="1" t="s">
        <v>431</v>
      </c>
      <c r="I96" s="1" t="s">
        <v>387</v>
      </c>
      <c r="J96" s="1" t="s">
        <v>432</v>
      </c>
      <c r="K96" s="1" t="s">
        <v>434</v>
      </c>
      <c r="L96" s="1" t="s">
        <v>448</v>
      </c>
      <c r="M96" s="1" t="s">
        <v>522</v>
      </c>
    </row>
    <row r="97" spans="1:13" ht="33">
      <c r="A97" s="99">
        <v>45681</v>
      </c>
      <c r="B97" s="99" t="s">
        <v>386</v>
      </c>
      <c r="C97" s="1" t="s">
        <v>384</v>
      </c>
      <c r="D97" s="1" t="s">
        <v>433</v>
      </c>
      <c r="E97" s="133" t="s">
        <v>658</v>
      </c>
      <c r="F97" s="121">
        <v>11992</v>
      </c>
      <c r="G97" s="135" t="s">
        <v>437</v>
      </c>
      <c r="H97" s="1" t="s">
        <v>431</v>
      </c>
      <c r="I97" s="1" t="s">
        <v>387</v>
      </c>
      <c r="J97" s="1" t="s">
        <v>432</v>
      </c>
      <c r="K97" s="1" t="s">
        <v>434</v>
      </c>
      <c r="L97" s="1" t="s">
        <v>522</v>
      </c>
      <c r="M97" s="1" t="s">
        <v>670</v>
      </c>
    </row>
    <row r="98" spans="1:13" ht="33">
      <c r="A98" s="99">
        <v>45681</v>
      </c>
      <c r="B98" s="99" t="s">
        <v>386</v>
      </c>
      <c r="C98" s="1" t="s">
        <v>384</v>
      </c>
      <c r="D98" s="1" t="s">
        <v>433</v>
      </c>
      <c r="E98" s="133" t="s">
        <v>451</v>
      </c>
      <c r="F98" s="121">
        <v>11990</v>
      </c>
      <c r="G98" s="135" t="s">
        <v>438</v>
      </c>
      <c r="H98" s="1" t="s">
        <v>431</v>
      </c>
      <c r="I98" s="1" t="s">
        <v>387</v>
      </c>
      <c r="J98" s="1" t="s">
        <v>432</v>
      </c>
      <c r="K98" s="1" t="s">
        <v>434</v>
      </c>
      <c r="L98" s="1" t="s">
        <v>522</v>
      </c>
      <c r="M98" s="1" t="s">
        <v>522</v>
      </c>
    </row>
    <row r="99" spans="1:13" ht="33">
      <c r="A99" s="99">
        <v>45681</v>
      </c>
      <c r="B99" s="99" t="s">
        <v>386</v>
      </c>
      <c r="C99" s="1" t="s">
        <v>384</v>
      </c>
      <c r="D99" s="1" t="s">
        <v>433</v>
      </c>
      <c r="E99" s="133" t="s">
        <v>657</v>
      </c>
      <c r="F99" s="121">
        <v>11811</v>
      </c>
      <c r="G99" s="135" t="s">
        <v>437</v>
      </c>
      <c r="H99" s="1" t="s">
        <v>431</v>
      </c>
      <c r="I99" s="1" t="s">
        <v>387</v>
      </c>
      <c r="J99" s="1" t="s">
        <v>432</v>
      </c>
      <c r="K99" s="1" t="s">
        <v>434</v>
      </c>
      <c r="L99" s="1" t="s">
        <v>522</v>
      </c>
      <c r="M99" s="1" t="s">
        <v>670</v>
      </c>
    </row>
    <row r="100" spans="1:13" ht="33">
      <c r="A100" s="99">
        <v>45682</v>
      </c>
      <c r="B100" s="99" t="s">
        <v>386</v>
      </c>
      <c r="C100" s="1" t="s">
        <v>384</v>
      </c>
      <c r="D100" s="1" t="s">
        <v>453</v>
      </c>
      <c r="E100" s="133" t="s">
        <v>450</v>
      </c>
      <c r="F100" s="121">
        <v>11989</v>
      </c>
      <c r="G100" s="135" t="s">
        <v>438</v>
      </c>
      <c r="H100" s="1" t="s">
        <v>431</v>
      </c>
      <c r="I100" s="1" t="s">
        <v>387</v>
      </c>
      <c r="J100" s="1" t="s">
        <v>432</v>
      </c>
      <c r="K100" s="1" t="s">
        <v>434</v>
      </c>
      <c r="L100" s="1" t="s">
        <v>105</v>
      </c>
      <c r="M100" s="1"/>
    </row>
    <row r="101" spans="1:13" ht="33">
      <c r="A101" s="99">
        <v>45682</v>
      </c>
      <c r="B101" s="99" t="s">
        <v>386</v>
      </c>
      <c r="C101" s="1" t="s">
        <v>384</v>
      </c>
      <c r="D101" s="1" t="s">
        <v>433</v>
      </c>
      <c r="E101" s="133" t="s">
        <v>450</v>
      </c>
      <c r="F101" s="121">
        <v>11989</v>
      </c>
      <c r="G101" s="135" t="s">
        <v>438</v>
      </c>
      <c r="H101" s="1" t="s">
        <v>431</v>
      </c>
      <c r="I101" s="1" t="s">
        <v>387</v>
      </c>
      <c r="J101" s="1" t="s">
        <v>432</v>
      </c>
      <c r="K101" s="1" t="s">
        <v>434</v>
      </c>
      <c r="L101" s="1" t="s">
        <v>105</v>
      </c>
      <c r="M101" s="1" t="s">
        <v>522</v>
      </c>
    </row>
    <row r="102" spans="1:13" ht="33">
      <c r="A102" s="99">
        <v>45682</v>
      </c>
      <c r="B102" s="99" t="s">
        <v>386</v>
      </c>
      <c r="C102" s="1" t="s">
        <v>384</v>
      </c>
      <c r="D102" s="1" t="s">
        <v>433</v>
      </c>
      <c r="E102" s="133" t="s">
        <v>660</v>
      </c>
      <c r="F102" s="121">
        <v>11991</v>
      </c>
      <c r="G102" s="135" t="s">
        <v>437</v>
      </c>
      <c r="H102" s="1" t="s">
        <v>431</v>
      </c>
      <c r="I102" s="1" t="s">
        <v>387</v>
      </c>
      <c r="J102" s="1" t="s">
        <v>432</v>
      </c>
      <c r="K102" s="1" t="s">
        <v>434</v>
      </c>
      <c r="L102" s="1" t="s">
        <v>105</v>
      </c>
      <c r="M102" s="1" t="s">
        <v>670</v>
      </c>
    </row>
    <row r="103" spans="1:13" ht="33">
      <c r="A103" s="99">
        <v>45682</v>
      </c>
      <c r="B103" s="99" t="s">
        <v>386</v>
      </c>
      <c r="C103" s="1" t="s">
        <v>384</v>
      </c>
      <c r="D103" s="1" t="s">
        <v>433</v>
      </c>
      <c r="E103" s="133" t="s">
        <v>658</v>
      </c>
      <c r="F103" s="121">
        <v>11992</v>
      </c>
      <c r="G103" s="135" t="s">
        <v>437</v>
      </c>
      <c r="H103" s="1" t="s">
        <v>431</v>
      </c>
      <c r="I103" s="1" t="s">
        <v>387</v>
      </c>
      <c r="J103" s="1" t="s">
        <v>432</v>
      </c>
      <c r="K103" s="1" t="s">
        <v>434</v>
      </c>
      <c r="L103" s="1" t="s">
        <v>105</v>
      </c>
      <c r="M103" s="1" t="s">
        <v>670</v>
      </c>
    </row>
    <row r="104" spans="1:13" ht="33">
      <c r="A104" s="99">
        <v>45682</v>
      </c>
      <c r="B104" s="99" t="s">
        <v>386</v>
      </c>
      <c r="C104" s="1" t="s">
        <v>441</v>
      </c>
      <c r="D104" s="1" t="s">
        <v>433</v>
      </c>
      <c r="E104" s="133" t="s">
        <v>452</v>
      </c>
      <c r="F104" s="121">
        <v>11987</v>
      </c>
      <c r="G104" s="135" t="s">
        <v>438</v>
      </c>
      <c r="H104" s="1" t="s">
        <v>431</v>
      </c>
      <c r="I104" s="1" t="s">
        <v>387</v>
      </c>
      <c r="J104" s="1" t="s">
        <v>432</v>
      </c>
      <c r="K104" s="1" t="s">
        <v>434</v>
      </c>
      <c r="L104" s="1" t="s">
        <v>105</v>
      </c>
      <c r="M104" s="1" t="s">
        <v>522</v>
      </c>
    </row>
    <row r="105" spans="1:13" ht="33">
      <c r="A105" s="99">
        <v>45682</v>
      </c>
      <c r="B105" s="99" t="s">
        <v>386</v>
      </c>
      <c r="C105" s="1" t="s">
        <v>384</v>
      </c>
      <c r="D105" s="1" t="s">
        <v>433</v>
      </c>
      <c r="E105" s="133" t="s">
        <v>451</v>
      </c>
      <c r="F105" s="121">
        <v>11990</v>
      </c>
      <c r="G105" s="135" t="s">
        <v>438</v>
      </c>
      <c r="H105" s="1" t="s">
        <v>431</v>
      </c>
      <c r="I105" s="1" t="s">
        <v>387</v>
      </c>
      <c r="J105" s="1" t="s">
        <v>432</v>
      </c>
      <c r="K105" s="1" t="s">
        <v>434</v>
      </c>
      <c r="L105" s="1" t="s">
        <v>105</v>
      </c>
      <c r="M105" s="1" t="s">
        <v>522</v>
      </c>
    </row>
    <row r="106" spans="1:13" ht="33">
      <c r="A106" s="99">
        <v>45683</v>
      </c>
      <c r="B106" s="99" t="s">
        <v>386</v>
      </c>
      <c r="C106" s="1" t="s">
        <v>384</v>
      </c>
      <c r="D106" s="1" t="s">
        <v>433</v>
      </c>
      <c r="E106" s="133" t="s">
        <v>451</v>
      </c>
      <c r="F106" s="121">
        <v>11990</v>
      </c>
      <c r="G106" s="135" t="s">
        <v>438</v>
      </c>
      <c r="H106" s="1" t="s">
        <v>431</v>
      </c>
      <c r="I106" s="1" t="s">
        <v>387</v>
      </c>
      <c r="J106" s="1" t="s">
        <v>432</v>
      </c>
      <c r="K106" s="1" t="s">
        <v>434</v>
      </c>
      <c r="L106" s="1" t="s">
        <v>105</v>
      </c>
      <c r="M106" s="1" t="s">
        <v>522</v>
      </c>
    </row>
    <row r="107" spans="1:13" ht="33">
      <c r="A107" s="99">
        <v>45683</v>
      </c>
      <c r="B107" s="99" t="s">
        <v>386</v>
      </c>
      <c r="C107" s="1" t="s">
        <v>384</v>
      </c>
      <c r="D107" s="1" t="s">
        <v>453</v>
      </c>
      <c r="E107" s="133" t="s">
        <v>451</v>
      </c>
      <c r="F107" s="121">
        <v>11990</v>
      </c>
      <c r="G107" s="135" t="s">
        <v>438</v>
      </c>
      <c r="H107" s="106" t="s">
        <v>673</v>
      </c>
      <c r="I107" s="106" t="s">
        <v>674</v>
      </c>
      <c r="J107" s="1" t="s">
        <v>432</v>
      </c>
      <c r="K107" s="1" t="s">
        <v>434</v>
      </c>
      <c r="L107" s="1" t="s">
        <v>105</v>
      </c>
      <c r="M107" s="1"/>
    </row>
    <row r="108" spans="1:13" ht="33">
      <c r="A108" s="99">
        <v>45683</v>
      </c>
      <c r="B108" s="99" t="s">
        <v>386</v>
      </c>
      <c r="C108" s="1" t="s">
        <v>384</v>
      </c>
      <c r="D108" s="1" t="s">
        <v>433</v>
      </c>
      <c r="E108" s="133" t="s">
        <v>450</v>
      </c>
      <c r="F108" s="121">
        <v>11989</v>
      </c>
      <c r="G108" s="135" t="s">
        <v>438</v>
      </c>
      <c r="H108" s="1" t="s">
        <v>431</v>
      </c>
      <c r="I108" s="1" t="s">
        <v>387</v>
      </c>
      <c r="J108" s="1" t="s">
        <v>432</v>
      </c>
      <c r="K108" s="1" t="s">
        <v>434</v>
      </c>
      <c r="L108" s="1" t="s">
        <v>105</v>
      </c>
      <c r="M108" s="1" t="s">
        <v>675</v>
      </c>
    </row>
    <row r="109" spans="1:13" ht="33">
      <c r="A109" s="99">
        <v>45683</v>
      </c>
      <c r="B109" s="99" t="s">
        <v>386</v>
      </c>
      <c r="C109" s="1" t="s">
        <v>441</v>
      </c>
      <c r="D109" s="1" t="s">
        <v>433</v>
      </c>
      <c r="E109" s="133" t="s">
        <v>452</v>
      </c>
      <c r="F109" s="121">
        <v>11987</v>
      </c>
      <c r="G109" s="135" t="s">
        <v>438</v>
      </c>
      <c r="H109" s="1" t="s">
        <v>431</v>
      </c>
      <c r="I109" s="1" t="s">
        <v>387</v>
      </c>
      <c r="J109" s="1" t="s">
        <v>432</v>
      </c>
      <c r="K109" s="1" t="s">
        <v>434</v>
      </c>
      <c r="L109" s="1" t="s">
        <v>105</v>
      </c>
      <c r="M109" s="1"/>
    </row>
    <row r="110" spans="1:13" ht="33">
      <c r="A110" s="99">
        <v>45683</v>
      </c>
      <c r="B110" s="99" t="s">
        <v>386</v>
      </c>
      <c r="C110" s="1" t="s">
        <v>384</v>
      </c>
      <c r="D110" s="1" t="s">
        <v>433</v>
      </c>
      <c r="E110" s="133" t="s">
        <v>658</v>
      </c>
      <c r="F110" s="121">
        <v>11992</v>
      </c>
      <c r="G110" s="135" t="s">
        <v>437</v>
      </c>
      <c r="H110" s="1" t="s">
        <v>431</v>
      </c>
      <c r="I110" s="1" t="s">
        <v>387</v>
      </c>
      <c r="J110" s="1" t="s">
        <v>432</v>
      </c>
      <c r="K110" s="1" t="s">
        <v>434</v>
      </c>
      <c r="L110" s="1" t="s">
        <v>105</v>
      </c>
      <c r="M110" s="1" t="s">
        <v>522</v>
      </c>
    </row>
    <row r="111" spans="1:13" ht="33">
      <c r="A111" s="99">
        <v>45683</v>
      </c>
      <c r="B111" s="99" t="s">
        <v>386</v>
      </c>
      <c r="C111" s="1" t="s">
        <v>384</v>
      </c>
      <c r="D111" s="1" t="s">
        <v>433</v>
      </c>
      <c r="E111" s="133" t="s">
        <v>660</v>
      </c>
      <c r="F111" s="121">
        <v>11991</v>
      </c>
      <c r="G111" s="135" t="s">
        <v>437</v>
      </c>
      <c r="H111" s="1" t="s">
        <v>431</v>
      </c>
      <c r="I111" s="1" t="s">
        <v>387</v>
      </c>
      <c r="J111" s="1" t="s">
        <v>432</v>
      </c>
      <c r="K111" s="1" t="s">
        <v>434</v>
      </c>
      <c r="L111" s="1" t="s">
        <v>105</v>
      </c>
      <c r="M111" s="1" t="s">
        <v>676</v>
      </c>
    </row>
    <row r="112" spans="1:13" ht="33">
      <c r="A112" s="99">
        <v>45684</v>
      </c>
      <c r="B112" s="99" t="s">
        <v>386</v>
      </c>
      <c r="C112" s="1" t="s">
        <v>384</v>
      </c>
      <c r="D112" s="1" t="s">
        <v>433</v>
      </c>
      <c r="E112" s="133" t="s">
        <v>451</v>
      </c>
      <c r="F112" s="121">
        <v>11990</v>
      </c>
      <c r="G112" s="135" t="s">
        <v>438</v>
      </c>
      <c r="H112" s="1" t="s">
        <v>431</v>
      </c>
      <c r="I112" s="1" t="s">
        <v>387</v>
      </c>
      <c r="J112" s="1" t="s">
        <v>432</v>
      </c>
      <c r="K112" s="1" t="s">
        <v>434</v>
      </c>
      <c r="L112" s="1" t="s">
        <v>105</v>
      </c>
      <c r="M112" s="1" t="s">
        <v>447</v>
      </c>
    </row>
    <row r="113" spans="1:13" ht="33">
      <c r="A113" s="99">
        <v>45684</v>
      </c>
      <c r="B113" s="99" t="s">
        <v>386</v>
      </c>
      <c r="C113" s="1" t="s">
        <v>384</v>
      </c>
      <c r="D113" s="1" t="s">
        <v>433</v>
      </c>
      <c r="E113" s="133" t="s">
        <v>450</v>
      </c>
      <c r="F113" s="121">
        <v>11989</v>
      </c>
      <c r="G113" s="135" t="s">
        <v>438</v>
      </c>
      <c r="H113" s="1" t="s">
        <v>431</v>
      </c>
      <c r="I113" s="1" t="s">
        <v>387</v>
      </c>
      <c r="J113" s="1" t="s">
        <v>432</v>
      </c>
      <c r="K113" s="1" t="s">
        <v>434</v>
      </c>
      <c r="L113" s="1" t="s">
        <v>105</v>
      </c>
      <c r="M113" s="1"/>
    </row>
    <row r="114" spans="1:13" ht="33">
      <c r="A114" s="99">
        <v>45684</v>
      </c>
      <c r="B114" s="99" t="s">
        <v>386</v>
      </c>
      <c r="C114" s="1" t="s">
        <v>441</v>
      </c>
      <c r="D114" s="1" t="s">
        <v>433</v>
      </c>
      <c r="E114" s="133" t="s">
        <v>452</v>
      </c>
      <c r="F114" s="121">
        <v>11987</v>
      </c>
      <c r="G114" s="135" t="s">
        <v>438</v>
      </c>
      <c r="H114" s="1" t="s">
        <v>431</v>
      </c>
      <c r="I114" s="1" t="s">
        <v>387</v>
      </c>
      <c r="J114" s="1" t="s">
        <v>432</v>
      </c>
      <c r="K114" s="1" t="s">
        <v>434</v>
      </c>
      <c r="L114" s="1" t="s">
        <v>105</v>
      </c>
      <c r="M114" s="1"/>
    </row>
    <row r="115" spans="1:13" ht="33">
      <c r="A115" s="99">
        <v>45684</v>
      </c>
      <c r="B115" s="99" t="s">
        <v>386</v>
      </c>
      <c r="C115" s="1" t="s">
        <v>384</v>
      </c>
      <c r="D115" s="1" t="s">
        <v>433</v>
      </c>
      <c r="E115" s="133" t="s">
        <v>660</v>
      </c>
      <c r="F115" s="121">
        <v>11991</v>
      </c>
      <c r="G115" s="135" t="s">
        <v>438</v>
      </c>
      <c r="H115" s="106" t="s">
        <v>431</v>
      </c>
      <c r="I115" s="106" t="s">
        <v>677</v>
      </c>
      <c r="J115" s="1" t="s">
        <v>432</v>
      </c>
      <c r="K115" s="1" t="s">
        <v>434</v>
      </c>
      <c r="L115" s="1" t="s">
        <v>105</v>
      </c>
      <c r="M115" s="1" t="s">
        <v>678</v>
      </c>
    </row>
    <row r="116" spans="1:13" ht="33">
      <c r="A116" s="99">
        <v>45684</v>
      </c>
      <c r="B116" s="99" t="s">
        <v>386</v>
      </c>
      <c r="C116" s="1" t="s">
        <v>384</v>
      </c>
      <c r="D116" s="1" t="s">
        <v>453</v>
      </c>
      <c r="E116" s="133" t="s">
        <v>450</v>
      </c>
      <c r="F116" s="121">
        <v>11989</v>
      </c>
      <c r="G116" s="135" t="s">
        <v>438</v>
      </c>
      <c r="H116" s="106" t="s">
        <v>673</v>
      </c>
      <c r="I116" s="106" t="s">
        <v>677</v>
      </c>
      <c r="J116" s="1" t="s">
        <v>432</v>
      </c>
      <c r="K116" s="1" t="s">
        <v>434</v>
      </c>
      <c r="L116" s="1" t="s">
        <v>105</v>
      </c>
      <c r="M116" s="1"/>
    </row>
    <row r="117" spans="1:13" ht="33">
      <c r="A117" s="99">
        <v>45684</v>
      </c>
      <c r="B117" s="99" t="s">
        <v>386</v>
      </c>
      <c r="C117" s="1" t="s">
        <v>384</v>
      </c>
      <c r="D117" s="1" t="s">
        <v>433</v>
      </c>
      <c r="E117" s="133" t="s">
        <v>658</v>
      </c>
      <c r="F117" s="121">
        <v>11992</v>
      </c>
      <c r="G117" s="135" t="s">
        <v>437</v>
      </c>
      <c r="H117" s="1" t="s">
        <v>431</v>
      </c>
      <c r="I117" s="1" t="s">
        <v>387</v>
      </c>
      <c r="J117" s="1" t="s">
        <v>432</v>
      </c>
      <c r="K117" s="1" t="s">
        <v>434</v>
      </c>
      <c r="L117" s="1" t="s">
        <v>105</v>
      </c>
      <c r="M117" s="1" t="s">
        <v>522</v>
      </c>
    </row>
    <row r="118" spans="1:13" ht="33">
      <c r="A118" s="99">
        <v>45685</v>
      </c>
      <c r="B118" s="99" t="s">
        <v>386</v>
      </c>
      <c r="C118" s="1" t="s">
        <v>384</v>
      </c>
      <c r="D118" s="1" t="s">
        <v>453</v>
      </c>
      <c r="E118" s="133" t="s">
        <v>450</v>
      </c>
      <c r="F118" s="121">
        <v>11989</v>
      </c>
      <c r="G118" s="135" t="s">
        <v>438</v>
      </c>
      <c r="H118" s="106" t="s">
        <v>673</v>
      </c>
      <c r="I118" s="106" t="s">
        <v>677</v>
      </c>
      <c r="J118" s="1" t="s">
        <v>432</v>
      </c>
      <c r="K118" s="1" t="s">
        <v>434</v>
      </c>
      <c r="L118" s="1" t="s">
        <v>105</v>
      </c>
      <c r="M118" s="1"/>
    </row>
    <row r="119" spans="1:13" ht="33">
      <c r="A119" s="99">
        <v>45685</v>
      </c>
      <c r="B119" s="99" t="s">
        <v>386</v>
      </c>
      <c r="C119" s="1" t="s">
        <v>384</v>
      </c>
      <c r="D119" s="1" t="s">
        <v>433</v>
      </c>
      <c r="E119" s="133" t="s">
        <v>660</v>
      </c>
      <c r="F119" s="121">
        <v>11991</v>
      </c>
      <c r="G119" s="135" t="s">
        <v>438</v>
      </c>
      <c r="H119" s="106" t="s">
        <v>431</v>
      </c>
      <c r="I119" s="106" t="s">
        <v>677</v>
      </c>
      <c r="J119" s="1" t="s">
        <v>432</v>
      </c>
      <c r="K119" s="1" t="s">
        <v>434</v>
      </c>
      <c r="L119" s="1" t="s">
        <v>105</v>
      </c>
      <c r="M119" s="1" t="s">
        <v>661</v>
      </c>
    </row>
    <row r="120" spans="1:13" ht="33">
      <c r="A120" s="99">
        <v>45685</v>
      </c>
      <c r="B120" s="99" t="s">
        <v>386</v>
      </c>
      <c r="C120" s="1" t="s">
        <v>441</v>
      </c>
      <c r="D120" s="1" t="s">
        <v>433</v>
      </c>
      <c r="E120" s="133" t="s">
        <v>452</v>
      </c>
      <c r="F120" s="121">
        <v>11987</v>
      </c>
      <c r="G120" s="135" t="s">
        <v>438</v>
      </c>
      <c r="H120" s="1" t="s">
        <v>431</v>
      </c>
      <c r="I120" s="1" t="s">
        <v>387</v>
      </c>
      <c r="J120" s="1" t="s">
        <v>432</v>
      </c>
      <c r="K120" s="1" t="s">
        <v>434</v>
      </c>
      <c r="L120" s="1" t="s">
        <v>105</v>
      </c>
      <c r="M120" s="1"/>
    </row>
    <row r="121" spans="1:13" ht="33">
      <c r="A121" s="99">
        <v>45685</v>
      </c>
      <c r="B121" s="99" t="s">
        <v>386</v>
      </c>
      <c r="C121" s="1" t="s">
        <v>384</v>
      </c>
      <c r="D121" s="1" t="s">
        <v>433</v>
      </c>
      <c r="E121" s="133" t="s">
        <v>451</v>
      </c>
      <c r="F121" s="121">
        <v>11990</v>
      </c>
      <c r="G121" s="135" t="s">
        <v>438</v>
      </c>
      <c r="H121" s="1" t="s">
        <v>431</v>
      </c>
      <c r="I121" s="1" t="s">
        <v>387</v>
      </c>
      <c r="J121" s="1" t="s">
        <v>432</v>
      </c>
      <c r="K121" s="1" t="s">
        <v>434</v>
      </c>
      <c r="L121" s="1" t="s">
        <v>105</v>
      </c>
      <c r="M121" s="1" t="s">
        <v>447</v>
      </c>
    </row>
    <row r="122" spans="1:13" ht="33">
      <c r="A122" s="99">
        <v>45685</v>
      </c>
      <c r="B122" s="99" t="s">
        <v>386</v>
      </c>
      <c r="C122" s="1" t="s">
        <v>384</v>
      </c>
      <c r="D122" s="1" t="s">
        <v>433</v>
      </c>
      <c r="E122" s="133" t="s">
        <v>450</v>
      </c>
      <c r="F122" s="121">
        <v>11989</v>
      </c>
      <c r="G122" s="135" t="s">
        <v>438</v>
      </c>
      <c r="H122" s="1" t="s">
        <v>431</v>
      </c>
      <c r="I122" s="1" t="s">
        <v>387</v>
      </c>
      <c r="J122" s="1" t="s">
        <v>432</v>
      </c>
      <c r="K122" s="1" t="s">
        <v>434</v>
      </c>
      <c r="L122" s="1" t="s">
        <v>105</v>
      </c>
      <c r="M122" s="1" t="s">
        <v>522</v>
      </c>
    </row>
    <row r="123" spans="1:13" ht="33">
      <c r="A123" s="99">
        <v>45686</v>
      </c>
      <c r="B123" s="99" t="s">
        <v>386</v>
      </c>
      <c r="C123" s="1" t="s">
        <v>384</v>
      </c>
      <c r="D123" s="1" t="s">
        <v>433</v>
      </c>
      <c r="E123" s="133" t="s">
        <v>450</v>
      </c>
      <c r="F123" s="121">
        <v>12244</v>
      </c>
      <c r="G123" s="135" t="s">
        <v>438</v>
      </c>
      <c r="H123" s="1" t="s">
        <v>431</v>
      </c>
      <c r="I123" s="1" t="s">
        <v>387</v>
      </c>
      <c r="J123" s="1" t="s">
        <v>432</v>
      </c>
      <c r="K123" s="1" t="s">
        <v>434</v>
      </c>
      <c r="L123" s="1" t="s">
        <v>105</v>
      </c>
      <c r="M123" s="1" t="s">
        <v>696</v>
      </c>
    </row>
    <row r="124" spans="1:13" ht="33">
      <c r="A124" s="99">
        <v>45686</v>
      </c>
      <c r="B124" s="99" t="s">
        <v>386</v>
      </c>
      <c r="C124" s="1" t="s">
        <v>384</v>
      </c>
      <c r="D124" s="1" t="s">
        <v>433</v>
      </c>
      <c r="E124" s="133" t="s">
        <v>451</v>
      </c>
      <c r="F124" s="121">
        <v>12245</v>
      </c>
      <c r="G124" s="135" t="s">
        <v>438</v>
      </c>
      <c r="H124" s="1" t="s">
        <v>431</v>
      </c>
      <c r="I124" s="1" t="s">
        <v>387</v>
      </c>
      <c r="J124" s="1" t="s">
        <v>432</v>
      </c>
      <c r="K124" s="1" t="s">
        <v>434</v>
      </c>
      <c r="L124" s="1" t="s">
        <v>105</v>
      </c>
      <c r="M124" s="1" t="s">
        <v>696</v>
      </c>
    </row>
    <row r="125" spans="1:13" ht="33">
      <c r="A125" s="99">
        <v>45686</v>
      </c>
      <c r="B125" s="99" t="s">
        <v>386</v>
      </c>
      <c r="C125" s="1" t="s">
        <v>441</v>
      </c>
      <c r="D125" s="1" t="s">
        <v>433</v>
      </c>
      <c r="E125" s="133" t="s">
        <v>452</v>
      </c>
      <c r="F125" s="121">
        <v>12243</v>
      </c>
      <c r="G125" s="135" t="s">
        <v>438</v>
      </c>
      <c r="H125" s="1" t="s">
        <v>431</v>
      </c>
      <c r="I125" s="1" t="s">
        <v>387</v>
      </c>
      <c r="J125" s="1" t="s">
        <v>432</v>
      </c>
      <c r="K125" s="1" t="s">
        <v>434</v>
      </c>
      <c r="L125" s="1" t="s">
        <v>105</v>
      </c>
      <c r="M125" s="1" t="s">
        <v>696</v>
      </c>
    </row>
    <row r="126" spans="1:13" ht="33">
      <c r="A126" s="99">
        <v>45687</v>
      </c>
      <c r="B126" s="99" t="s">
        <v>386</v>
      </c>
      <c r="C126" s="1" t="s">
        <v>384</v>
      </c>
      <c r="D126" s="1" t="s">
        <v>433</v>
      </c>
      <c r="E126" s="133" t="s">
        <v>451</v>
      </c>
      <c r="F126" s="121">
        <v>12245</v>
      </c>
      <c r="G126" s="135" t="s">
        <v>438</v>
      </c>
      <c r="H126" s="1" t="s">
        <v>431</v>
      </c>
      <c r="I126" s="1" t="s">
        <v>387</v>
      </c>
      <c r="J126" s="1" t="s">
        <v>432</v>
      </c>
      <c r="K126" s="1" t="s">
        <v>434</v>
      </c>
      <c r="L126" s="1" t="s">
        <v>105</v>
      </c>
      <c r="M126" s="1" t="s">
        <v>522</v>
      </c>
    </row>
    <row r="127" spans="1:13" ht="33">
      <c r="A127" s="99">
        <v>45687</v>
      </c>
      <c r="B127" s="99" t="s">
        <v>386</v>
      </c>
      <c r="C127" s="1" t="s">
        <v>384</v>
      </c>
      <c r="D127" s="1" t="s">
        <v>433</v>
      </c>
      <c r="E127" s="133" t="s">
        <v>450</v>
      </c>
      <c r="F127" s="121">
        <v>12244</v>
      </c>
      <c r="G127" s="135" t="s">
        <v>438</v>
      </c>
      <c r="H127" s="1" t="s">
        <v>431</v>
      </c>
      <c r="I127" s="1" t="s">
        <v>387</v>
      </c>
      <c r="J127" s="1" t="s">
        <v>432</v>
      </c>
      <c r="K127" s="1" t="s">
        <v>434</v>
      </c>
      <c r="L127" s="1" t="s">
        <v>105</v>
      </c>
      <c r="M127" s="1" t="s">
        <v>661</v>
      </c>
    </row>
    <row r="128" spans="1:13" ht="33">
      <c r="A128" s="99">
        <v>45687</v>
      </c>
      <c r="B128" s="99" t="s">
        <v>386</v>
      </c>
      <c r="C128" s="1" t="s">
        <v>441</v>
      </c>
      <c r="D128" s="1" t="s">
        <v>433</v>
      </c>
      <c r="E128" s="133" t="s">
        <v>452</v>
      </c>
      <c r="F128" s="121">
        <v>12243</v>
      </c>
      <c r="G128" s="135" t="s">
        <v>438</v>
      </c>
      <c r="H128" s="1" t="s">
        <v>431</v>
      </c>
      <c r="I128" s="1" t="s">
        <v>387</v>
      </c>
      <c r="J128" s="1" t="s">
        <v>432</v>
      </c>
      <c r="K128" s="1" t="s">
        <v>434</v>
      </c>
      <c r="L128" s="1" t="s">
        <v>105</v>
      </c>
      <c r="M128" s="1" t="s">
        <v>661</v>
      </c>
    </row>
    <row r="129" spans="1:13" ht="28" customHeight="1">
      <c r="A129" s="99">
        <v>45687</v>
      </c>
      <c r="B129" s="99" t="s">
        <v>386</v>
      </c>
      <c r="C129" s="1" t="s">
        <v>384</v>
      </c>
      <c r="D129" s="1" t="s">
        <v>453</v>
      </c>
      <c r="E129" s="133" t="s">
        <v>450</v>
      </c>
      <c r="F129" s="121">
        <v>12244</v>
      </c>
      <c r="G129" s="135" t="s">
        <v>438</v>
      </c>
      <c r="H129" s="106" t="s">
        <v>673</v>
      </c>
      <c r="I129" s="106" t="s">
        <v>677</v>
      </c>
      <c r="J129" s="1" t="s">
        <v>432</v>
      </c>
      <c r="K129" s="1" t="s">
        <v>434</v>
      </c>
      <c r="L129" s="1" t="s">
        <v>105</v>
      </c>
      <c r="M129" s="1"/>
    </row>
    <row r="130" spans="1:13" ht="28" customHeight="1">
      <c r="A130" s="99">
        <v>45689</v>
      </c>
      <c r="B130" s="99" t="s">
        <v>386</v>
      </c>
      <c r="C130" s="1" t="s">
        <v>384</v>
      </c>
      <c r="D130" s="1" t="s">
        <v>433</v>
      </c>
      <c r="E130" s="133" t="s">
        <v>451</v>
      </c>
      <c r="F130" s="121">
        <v>12245</v>
      </c>
      <c r="G130" s="135" t="s">
        <v>438</v>
      </c>
      <c r="H130" s="1" t="s">
        <v>431</v>
      </c>
      <c r="I130" s="1" t="s">
        <v>387</v>
      </c>
      <c r="J130" s="1" t="s">
        <v>432</v>
      </c>
      <c r="K130" s="1" t="s">
        <v>434</v>
      </c>
      <c r="L130" s="1" t="s">
        <v>105</v>
      </c>
      <c r="M130" s="1" t="s">
        <v>522</v>
      </c>
    </row>
    <row r="131" spans="1:13" ht="35.5" customHeight="1">
      <c r="A131" s="99">
        <v>45689</v>
      </c>
      <c r="B131" s="99" t="s">
        <v>386</v>
      </c>
      <c r="C131" s="1" t="s">
        <v>441</v>
      </c>
      <c r="D131" s="1" t="s">
        <v>433</v>
      </c>
      <c r="E131" s="133" t="s">
        <v>716</v>
      </c>
      <c r="F131" s="121">
        <v>12273</v>
      </c>
      <c r="G131" s="135" t="s">
        <v>437</v>
      </c>
      <c r="H131" s="1" t="s">
        <v>431</v>
      </c>
      <c r="I131" s="1" t="s">
        <v>387</v>
      </c>
      <c r="J131" s="1" t="s">
        <v>432</v>
      </c>
      <c r="K131" s="1" t="s">
        <v>434</v>
      </c>
      <c r="L131" s="1" t="s">
        <v>105</v>
      </c>
      <c r="M131" s="1" t="s">
        <v>522</v>
      </c>
    </row>
    <row r="132" spans="1:13" ht="33">
      <c r="A132" s="99">
        <v>45689</v>
      </c>
      <c r="B132" s="99" t="s">
        <v>386</v>
      </c>
      <c r="C132" s="1" t="s">
        <v>384</v>
      </c>
      <c r="D132" s="1" t="s">
        <v>433</v>
      </c>
      <c r="E132" s="133" t="s">
        <v>450</v>
      </c>
      <c r="F132" s="121">
        <v>12244</v>
      </c>
      <c r="G132" s="135" t="s">
        <v>438</v>
      </c>
      <c r="H132" s="1" t="s">
        <v>431</v>
      </c>
      <c r="I132" s="1" t="s">
        <v>387</v>
      </c>
      <c r="J132" s="1" t="s">
        <v>432</v>
      </c>
      <c r="K132" s="1" t="s">
        <v>434</v>
      </c>
      <c r="L132" s="1" t="s">
        <v>105</v>
      </c>
      <c r="M132" s="1" t="s">
        <v>522</v>
      </c>
    </row>
    <row r="133" spans="1:13" ht="33">
      <c r="A133" s="99">
        <v>45689</v>
      </c>
      <c r="B133" s="99" t="s">
        <v>386</v>
      </c>
      <c r="C133" s="1" t="s">
        <v>384</v>
      </c>
      <c r="D133" s="1" t="s">
        <v>453</v>
      </c>
      <c r="E133" s="133" t="s">
        <v>450</v>
      </c>
      <c r="F133" s="121">
        <v>12244</v>
      </c>
      <c r="G133" s="135" t="s">
        <v>438</v>
      </c>
      <c r="H133" s="106" t="s">
        <v>673</v>
      </c>
      <c r="I133" s="106" t="s">
        <v>677</v>
      </c>
      <c r="J133" s="1" t="s">
        <v>432</v>
      </c>
      <c r="K133" s="1" t="s">
        <v>434</v>
      </c>
      <c r="L133" s="1" t="s">
        <v>105</v>
      </c>
      <c r="M133" s="1"/>
    </row>
    <row r="134" spans="1:13" ht="28" customHeight="1">
      <c r="A134" s="99">
        <v>45689</v>
      </c>
      <c r="B134" s="99" t="s">
        <v>386</v>
      </c>
      <c r="C134" s="1" t="s">
        <v>441</v>
      </c>
      <c r="D134" s="1" t="s">
        <v>433</v>
      </c>
      <c r="E134" s="133" t="s">
        <v>452</v>
      </c>
      <c r="F134" s="121">
        <v>12243</v>
      </c>
      <c r="G134" s="135" t="s">
        <v>438</v>
      </c>
      <c r="H134" s="1" t="s">
        <v>431</v>
      </c>
      <c r="I134" s="1" t="s">
        <v>387</v>
      </c>
      <c r="J134" s="1" t="s">
        <v>432</v>
      </c>
      <c r="K134" s="1" t="s">
        <v>434</v>
      </c>
      <c r="L134" s="1" t="s">
        <v>105</v>
      </c>
      <c r="M134" s="1" t="s">
        <v>522</v>
      </c>
    </row>
    <row r="135" spans="1:13" ht="33">
      <c r="A135" s="99">
        <v>45690</v>
      </c>
      <c r="B135" s="99" t="s">
        <v>386</v>
      </c>
      <c r="C135" s="1" t="s">
        <v>384</v>
      </c>
      <c r="D135" s="1" t="s">
        <v>433</v>
      </c>
      <c r="E135" s="133" t="s">
        <v>451</v>
      </c>
      <c r="F135" s="121">
        <v>12245</v>
      </c>
      <c r="G135" s="135" t="s">
        <v>438</v>
      </c>
      <c r="H135" s="1" t="s">
        <v>431</v>
      </c>
      <c r="I135" s="1" t="s">
        <v>387</v>
      </c>
      <c r="J135" s="1" t="s">
        <v>432</v>
      </c>
      <c r="K135" s="1" t="s">
        <v>434</v>
      </c>
      <c r="L135" s="1" t="s">
        <v>105</v>
      </c>
      <c r="M135" s="1" t="s">
        <v>717</v>
      </c>
    </row>
    <row r="136" spans="1:13" ht="28" customHeight="1">
      <c r="A136" s="99">
        <v>45690</v>
      </c>
      <c r="B136" s="99" t="s">
        <v>386</v>
      </c>
      <c r="C136" s="1" t="s">
        <v>441</v>
      </c>
      <c r="D136" s="1" t="s">
        <v>433</v>
      </c>
      <c r="E136" s="133" t="s">
        <v>452</v>
      </c>
      <c r="F136" s="121">
        <v>12243</v>
      </c>
      <c r="G136" s="135" t="s">
        <v>438</v>
      </c>
      <c r="H136" s="1" t="s">
        <v>431</v>
      </c>
      <c r="I136" s="1" t="s">
        <v>387</v>
      </c>
      <c r="J136" s="1" t="s">
        <v>432</v>
      </c>
      <c r="K136" s="1" t="s">
        <v>434</v>
      </c>
      <c r="L136" s="1" t="s">
        <v>105</v>
      </c>
      <c r="M136" s="1" t="s">
        <v>718</v>
      </c>
    </row>
    <row r="137" spans="1:13" ht="33">
      <c r="A137" s="99">
        <v>45690</v>
      </c>
      <c r="B137" s="99" t="s">
        <v>386</v>
      </c>
      <c r="C137" s="1" t="s">
        <v>384</v>
      </c>
      <c r="D137" s="1" t="s">
        <v>453</v>
      </c>
      <c r="E137" s="133" t="s">
        <v>450</v>
      </c>
      <c r="F137" s="121">
        <v>12244</v>
      </c>
      <c r="G137" s="135" t="s">
        <v>438</v>
      </c>
      <c r="H137" s="106" t="s">
        <v>673</v>
      </c>
      <c r="I137" s="106" t="s">
        <v>677</v>
      </c>
      <c r="J137" s="1" t="s">
        <v>432</v>
      </c>
      <c r="K137" s="1" t="s">
        <v>434</v>
      </c>
      <c r="L137" s="1" t="s">
        <v>105</v>
      </c>
      <c r="M137" s="1"/>
    </row>
    <row r="138" spans="1:13" ht="33">
      <c r="A138" s="99">
        <v>45690</v>
      </c>
      <c r="B138" s="99" t="s">
        <v>386</v>
      </c>
      <c r="C138" s="1" t="s">
        <v>384</v>
      </c>
      <c r="D138" s="1" t="s">
        <v>433</v>
      </c>
      <c r="E138" s="133" t="s">
        <v>450</v>
      </c>
      <c r="F138" s="121">
        <v>12244</v>
      </c>
      <c r="G138" s="135" t="s">
        <v>438</v>
      </c>
      <c r="H138" s="1" t="s">
        <v>431</v>
      </c>
      <c r="I138" s="1" t="s">
        <v>387</v>
      </c>
      <c r="J138" s="1" t="s">
        <v>432</v>
      </c>
      <c r="K138" s="1" t="s">
        <v>434</v>
      </c>
      <c r="L138" s="1" t="s">
        <v>105</v>
      </c>
      <c r="M138" s="1" t="s">
        <v>719</v>
      </c>
    </row>
    <row r="139" spans="1:13" ht="35.5" customHeight="1">
      <c r="A139" s="99">
        <v>45690</v>
      </c>
      <c r="B139" s="99" t="s">
        <v>386</v>
      </c>
      <c r="C139" s="1" t="s">
        <v>441</v>
      </c>
      <c r="D139" s="1" t="s">
        <v>433</v>
      </c>
      <c r="E139" s="133" t="s">
        <v>716</v>
      </c>
      <c r="F139" s="121">
        <v>12273</v>
      </c>
      <c r="G139" s="135" t="s">
        <v>437</v>
      </c>
      <c r="H139" s="1" t="s">
        <v>431</v>
      </c>
      <c r="I139" s="1" t="s">
        <v>387</v>
      </c>
      <c r="J139" s="1" t="s">
        <v>432</v>
      </c>
      <c r="K139" s="1" t="s">
        <v>434</v>
      </c>
      <c r="L139" s="1" t="s">
        <v>105</v>
      </c>
      <c r="M139" s="1" t="s">
        <v>522</v>
      </c>
    </row>
    <row r="140" spans="1:13" ht="33">
      <c r="A140" s="99">
        <v>45691</v>
      </c>
      <c r="B140" s="99" t="s">
        <v>386</v>
      </c>
      <c r="C140" s="1" t="s">
        <v>384</v>
      </c>
      <c r="D140" s="1" t="s">
        <v>433</v>
      </c>
      <c r="E140" s="133" t="s">
        <v>451</v>
      </c>
      <c r="F140" s="121">
        <v>12245</v>
      </c>
      <c r="G140" s="135" t="s">
        <v>438</v>
      </c>
      <c r="H140" s="1" t="s">
        <v>431</v>
      </c>
      <c r="I140" s="1" t="s">
        <v>387</v>
      </c>
      <c r="J140" s="1" t="s">
        <v>432</v>
      </c>
      <c r="K140" s="1" t="s">
        <v>434</v>
      </c>
      <c r="L140" s="1" t="s">
        <v>105</v>
      </c>
      <c r="M140" s="1" t="s">
        <v>529</v>
      </c>
    </row>
    <row r="141" spans="1:13" ht="33">
      <c r="A141" s="99">
        <v>45691</v>
      </c>
      <c r="B141" s="99" t="s">
        <v>386</v>
      </c>
      <c r="C141" s="1" t="s">
        <v>384</v>
      </c>
      <c r="D141" s="1" t="s">
        <v>433</v>
      </c>
      <c r="E141" s="133" t="s">
        <v>450</v>
      </c>
      <c r="F141" s="121">
        <v>12244</v>
      </c>
      <c r="G141" s="135" t="s">
        <v>438</v>
      </c>
      <c r="H141" s="1" t="s">
        <v>431</v>
      </c>
      <c r="I141" s="1" t="s">
        <v>387</v>
      </c>
      <c r="J141" s="1" t="s">
        <v>432</v>
      </c>
      <c r="K141" s="1" t="s">
        <v>434</v>
      </c>
      <c r="L141" s="1" t="s">
        <v>105</v>
      </c>
      <c r="M141" s="1" t="s">
        <v>529</v>
      </c>
    </row>
    <row r="142" spans="1:13" ht="28" customHeight="1">
      <c r="A142" s="99">
        <v>45691</v>
      </c>
      <c r="B142" s="99" t="s">
        <v>386</v>
      </c>
      <c r="C142" s="1" t="s">
        <v>441</v>
      </c>
      <c r="D142" s="1" t="s">
        <v>433</v>
      </c>
      <c r="E142" s="133" t="s">
        <v>452</v>
      </c>
      <c r="F142" s="121">
        <v>12243</v>
      </c>
      <c r="G142" s="135" t="s">
        <v>438</v>
      </c>
      <c r="H142" s="1" t="s">
        <v>431</v>
      </c>
      <c r="I142" s="1" t="s">
        <v>387</v>
      </c>
      <c r="J142" s="1" t="s">
        <v>432</v>
      </c>
      <c r="K142" s="1" t="s">
        <v>434</v>
      </c>
      <c r="L142" s="1" t="s">
        <v>105</v>
      </c>
      <c r="M142" s="1"/>
    </row>
    <row r="143" spans="1:13" ht="33">
      <c r="A143" s="99">
        <v>45691</v>
      </c>
      <c r="B143" s="99" t="s">
        <v>386</v>
      </c>
      <c r="C143" s="1" t="s">
        <v>384</v>
      </c>
      <c r="D143" s="1" t="s">
        <v>433</v>
      </c>
      <c r="E143" s="133" t="s">
        <v>720</v>
      </c>
      <c r="F143" s="121">
        <v>12299</v>
      </c>
      <c r="G143" s="135" t="s">
        <v>437</v>
      </c>
      <c r="H143" s="1" t="s">
        <v>431</v>
      </c>
      <c r="I143" s="1" t="s">
        <v>387</v>
      </c>
      <c r="J143" s="1" t="s">
        <v>432</v>
      </c>
      <c r="K143" s="1" t="s">
        <v>434</v>
      </c>
      <c r="L143" s="1" t="s">
        <v>105</v>
      </c>
      <c r="M143" s="1" t="s">
        <v>721</v>
      </c>
    </row>
    <row r="144" spans="1:13" ht="33">
      <c r="A144" s="99">
        <v>45691</v>
      </c>
      <c r="B144" s="99" t="s">
        <v>386</v>
      </c>
      <c r="C144" s="1" t="s">
        <v>384</v>
      </c>
      <c r="D144" s="1" t="s">
        <v>433</v>
      </c>
      <c r="E144" s="133" t="s">
        <v>722</v>
      </c>
      <c r="F144" s="121">
        <v>12297</v>
      </c>
      <c r="G144" s="135" t="s">
        <v>437</v>
      </c>
      <c r="H144" s="1" t="s">
        <v>431</v>
      </c>
      <c r="I144" s="1" t="s">
        <v>387</v>
      </c>
      <c r="J144" s="1" t="s">
        <v>432</v>
      </c>
      <c r="K144" s="1" t="s">
        <v>434</v>
      </c>
      <c r="L144" s="1" t="s">
        <v>105</v>
      </c>
      <c r="M144" s="1" t="s">
        <v>723</v>
      </c>
    </row>
    <row r="145" spans="1:13" ht="33">
      <c r="A145" s="99">
        <v>45691</v>
      </c>
      <c r="B145" s="99" t="s">
        <v>386</v>
      </c>
      <c r="C145" s="1" t="s">
        <v>384</v>
      </c>
      <c r="D145" s="1" t="s">
        <v>453</v>
      </c>
      <c r="E145" s="133" t="s">
        <v>450</v>
      </c>
      <c r="F145" s="121">
        <v>12244</v>
      </c>
      <c r="G145" s="135" t="s">
        <v>438</v>
      </c>
      <c r="H145" s="106" t="s">
        <v>673</v>
      </c>
      <c r="I145" s="106" t="s">
        <v>677</v>
      </c>
      <c r="J145" s="1" t="s">
        <v>432</v>
      </c>
      <c r="K145" s="1" t="s">
        <v>434</v>
      </c>
      <c r="L145" s="1" t="s">
        <v>105</v>
      </c>
      <c r="M145" s="1"/>
    </row>
    <row r="146" spans="1:13" ht="28" customHeight="1">
      <c r="A146" s="99">
        <v>45692</v>
      </c>
      <c r="B146" s="99" t="s">
        <v>386</v>
      </c>
      <c r="C146" s="1" t="s">
        <v>441</v>
      </c>
      <c r="D146" s="1" t="s">
        <v>433</v>
      </c>
      <c r="E146" s="133" t="s">
        <v>452</v>
      </c>
      <c r="F146" s="121">
        <v>12243</v>
      </c>
      <c r="G146" s="135" t="s">
        <v>438</v>
      </c>
      <c r="H146" s="1" t="s">
        <v>431</v>
      </c>
      <c r="I146" s="1" t="s">
        <v>387</v>
      </c>
      <c r="J146" s="1" t="s">
        <v>432</v>
      </c>
      <c r="K146" s="1" t="s">
        <v>434</v>
      </c>
      <c r="L146" s="1" t="s">
        <v>105</v>
      </c>
      <c r="M146" s="1" t="s">
        <v>661</v>
      </c>
    </row>
    <row r="147" spans="1:13" ht="33">
      <c r="A147" s="99">
        <v>45692</v>
      </c>
      <c r="B147" s="99" t="s">
        <v>386</v>
      </c>
      <c r="C147" s="1" t="s">
        <v>384</v>
      </c>
      <c r="D147" s="1" t="s">
        <v>433</v>
      </c>
      <c r="E147" s="133" t="s">
        <v>722</v>
      </c>
      <c r="F147" s="121">
        <v>12297</v>
      </c>
      <c r="G147" s="135" t="s">
        <v>437</v>
      </c>
      <c r="H147" s="1" t="s">
        <v>431</v>
      </c>
      <c r="I147" s="1" t="s">
        <v>387</v>
      </c>
      <c r="J147" s="1" t="s">
        <v>432</v>
      </c>
      <c r="K147" s="1" t="s">
        <v>434</v>
      </c>
      <c r="L147" s="1" t="s">
        <v>105</v>
      </c>
      <c r="M147" s="1" t="s">
        <v>723</v>
      </c>
    </row>
    <row r="148" spans="1:13" ht="33">
      <c r="A148" s="99">
        <v>45692</v>
      </c>
      <c r="B148" s="99" t="s">
        <v>386</v>
      </c>
      <c r="C148" s="1" t="s">
        <v>384</v>
      </c>
      <c r="D148" s="1" t="s">
        <v>433</v>
      </c>
      <c r="E148" s="133" t="s">
        <v>720</v>
      </c>
      <c r="F148" s="121">
        <v>12299</v>
      </c>
      <c r="G148" s="135" t="s">
        <v>437</v>
      </c>
      <c r="H148" s="1" t="s">
        <v>431</v>
      </c>
      <c r="I148" s="1" t="s">
        <v>387</v>
      </c>
      <c r="J148" s="1" t="s">
        <v>432</v>
      </c>
      <c r="K148" s="1" t="s">
        <v>434</v>
      </c>
      <c r="L148" s="1" t="s">
        <v>105</v>
      </c>
      <c r="M148" s="1" t="s">
        <v>724</v>
      </c>
    </row>
    <row r="149" spans="1:13" ht="33">
      <c r="A149" s="99">
        <v>45692</v>
      </c>
      <c r="B149" s="99" t="s">
        <v>386</v>
      </c>
      <c r="C149" s="1" t="s">
        <v>384</v>
      </c>
      <c r="D149" s="1" t="s">
        <v>433</v>
      </c>
      <c r="E149" s="133" t="s">
        <v>450</v>
      </c>
      <c r="F149" s="121">
        <v>12244</v>
      </c>
      <c r="G149" s="135" t="s">
        <v>438</v>
      </c>
      <c r="H149" s="1" t="s">
        <v>431</v>
      </c>
      <c r="I149" s="1" t="s">
        <v>387</v>
      </c>
      <c r="J149" s="1" t="s">
        <v>432</v>
      </c>
      <c r="K149" s="1" t="s">
        <v>434</v>
      </c>
      <c r="L149" s="1" t="s">
        <v>105</v>
      </c>
      <c r="M149" s="1" t="s">
        <v>725</v>
      </c>
    </row>
    <row r="150" spans="1:13" ht="33">
      <c r="A150" s="99">
        <v>45692</v>
      </c>
      <c r="B150" s="99" t="s">
        <v>386</v>
      </c>
      <c r="C150" s="1" t="s">
        <v>384</v>
      </c>
      <c r="D150" s="1" t="s">
        <v>433</v>
      </c>
      <c r="E150" s="133" t="s">
        <v>451</v>
      </c>
      <c r="F150" s="121">
        <v>12245</v>
      </c>
      <c r="G150" s="135" t="s">
        <v>438</v>
      </c>
      <c r="H150" s="1" t="s">
        <v>431</v>
      </c>
      <c r="I150" s="1" t="s">
        <v>387</v>
      </c>
      <c r="J150" s="1" t="s">
        <v>432</v>
      </c>
      <c r="K150" s="1" t="s">
        <v>434</v>
      </c>
      <c r="L150" s="1" t="s">
        <v>105</v>
      </c>
      <c r="M150" s="1" t="s">
        <v>529</v>
      </c>
    </row>
    <row r="151" spans="1:13" ht="33">
      <c r="A151" s="99">
        <v>45692</v>
      </c>
      <c r="B151" s="99" t="s">
        <v>386</v>
      </c>
      <c r="C151" s="1" t="s">
        <v>384</v>
      </c>
      <c r="D151" s="1" t="s">
        <v>453</v>
      </c>
      <c r="E151" s="133" t="s">
        <v>450</v>
      </c>
      <c r="F151" s="121">
        <v>12244</v>
      </c>
      <c r="G151" s="135" t="s">
        <v>438</v>
      </c>
      <c r="H151" s="106" t="s">
        <v>673</v>
      </c>
      <c r="I151" s="106" t="s">
        <v>677</v>
      </c>
      <c r="J151" s="1" t="s">
        <v>432</v>
      </c>
      <c r="K151" s="1" t="s">
        <v>434</v>
      </c>
      <c r="L151" s="1" t="s">
        <v>105</v>
      </c>
      <c r="M151" s="1"/>
    </row>
    <row r="152" spans="1:13" ht="33">
      <c r="A152" s="99">
        <v>45693</v>
      </c>
      <c r="B152" s="99" t="s">
        <v>386</v>
      </c>
      <c r="C152" s="1" t="s">
        <v>384</v>
      </c>
      <c r="D152" s="1" t="s">
        <v>433</v>
      </c>
      <c r="E152" s="133" t="s">
        <v>722</v>
      </c>
      <c r="F152" s="121">
        <v>12297</v>
      </c>
      <c r="G152" s="135" t="s">
        <v>437</v>
      </c>
      <c r="H152" s="1" t="s">
        <v>431</v>
      </c>
      <c r="I152" s="1" t="s">
        <v>387</v>
      </c>
      <c r="J152" s="1" t="s">
        <v>432</v>
      </c>
      <c r="K152" s="1" t="s">
        <v>434</v>
      </c>
      <c r="L152" s="1" t="s">
        <v>105</v>
      </c>
      <c r="M152" s="1" t="s">
        <v>726</v>
      </c>
    </row>
    <row r="153" spans="1:13" ht="33">
      <c r="A153" s="99">
        <v>45693</v>
      </c>
      <c r="B153" s="99" t="s">
        <v>386</v>
      </c>
      <c r="C153" s="1" t="s">
        <v>384</v>
      </c>
      <c r="D153" s="1" t="s">
        <v>433</v>
      </c>
      <c r="E153" s="133" t="s">
        <v>720</v>
      </c>
      <c r="F153" s="121">
        <v>12299</v>
      </c>
      <c r="G153" s="135" t="s">
        <v>437</v>
      </c>
      <c r="H153" s="1" t="s">
        <v>431</v>
      </c>
      <c r="I153" s="1" t="s">
        <v>387</v>
      </c>
      <c r="J153" s="1" t="s">
        <v>432</v>
      </c>
      <c r="K153" s="1" t="s">
        <v>434</v>
      </c>
      <c r="L153" s="1" t="s">
        <v>105</v>
      </c>
      <c r="M153" s="1" t="s">
        <v>727</v>
      </c>
    </row>
    <row r="154" spans="1:13" ht="33">
      <c r="A154" s="99">
        <v>45693</v>
      </c>
      <c r="B154" s="99" t="s">
        <v>386</v>
      </c>
      <c r="C154" s="1" t="s">
        <v>384</v>
      </c>
      <c r="D154" s="1" t="s">
        <v>453</v>
      </c>
      <c r="E154" s="133" t="s">
        <v>451</v>
      </c>
      <c r="F154" s="121">
        <v>12378</v>
      </c>
      <c r="G154" s="135" t="s">
        <v>438</v>
      </c>
      <c r="H154" s="1" t="s">
        <v>431</v>
      </c>
      <c r="I154" s="1" t="s">
        <v>387</v>
      </c>
      <c r="J154" s="1" t="s">
        <v>432</v>
      </c>
      <c r="K154" s="1" t="s">
        <v>434</v>
      </c>
      <c r="L154" s="1" t="s">
        <v>105</v>
      </c>
      <c r="M154" s="1"/>
    </row>
    <row r="155" spans="1:13" ht="33">
      <c r="A155" s="99">
        <v>45693</v>
      </c>
      <c r="B155" s="99" t="s">
        <v>386</v>
      </c>
      <c r="C155" s="1" t="s">
        <v>384</v>
      </c>
      <c r="D155" s="1" t="s">
        <v>453</v>
      </c>
      <c r="E155" s="133" t="s">
        <v>450</v>
      </c>
      <c r="F155" s="121">
        <v>12377</v>
      </c>
      <c r="G155" s="135" t="s">
        <v>438</v>
      </c>
      <c r="H155" s="1" t="s">
        <v>431</v>
      </c>
      <c r="I155" s="1" t="s">
        <v>387</v>
      </c>
      <c r="J155" s="1" t="s">
        <v>432</v>
      </c>
      <c r="K155" s="1" t="s">
        <v>434</v>
      </c>
      <c r="L155" s="1" t="s">
        <v>105</v>
      </c>
      <c r="M155" s="1"/>
    </row>
    <row r="156" spans="1:13" ht="33">
      <c r="A156" s="99">
        <v>45694</v>
      </c>
      <c r="B156" s="99" t="s">
        <v>386</v>
      </c>
      <c r="C156" s="1" t="s">
        <v>384</v>
      </c>
      <c r="D156" s="1" t="s">
        <v>453</v>
      </c>
      <c r="E156" s="133" t="s">
        <v>450</v>
      </c>
      <c r="F156" s="121">
        <v>12378</v>
      </c>
      <c r="G156" s="135" t="s">
        <v>438</v>
      </c>
      <c r="H156" s="1" t="s">
        <v>431</v>
      </c>
      <c r="I156" s="1" t="s">
        <v>387</v>
      </c>
      <c r="J156" s="1" t="s">
        <v>432</v>
      </c>
      <c r="K156" s="1" t="s">
        <v>434</v>
      </c>
      <c r="L156" s="1" t="s">
        <v>105</v>
      </c>
      <c r="M156" s="1"/>
    </row>
    <row r="157" spans="1:13" ht="28" customHeight="1">
      <c r="A157" s="99">
        <v>45694</v>
      </c>
      <c r="B157" s="99" t="s">
        <v>386</v>
      </c>
      <c r="C157" s="1" t="s">
        <v>441</v>
      </c>
      <c r="D157" s="1" t="s">
        <v>433</v>
      </c>
      <c r="E157" s="133" t="s">
        <v>452</v>
      </c>
      <c r="F157" s="121">
        <v>12375</v>
      </c>
      <c r="G157" s="135" t="s">
        <v>438</v>
      </c>
      <c r="H157" s="1" t="s">
        <v>431</v>
      </c>
      <c r="I157" s="1" t="s">
        <v>387</v>
      </c>
      <c r="J157" s="1" t="s">
        <v>432</v>
      </c>
      <c r="K157" s="1" t="s">
        <v>434</v>
      </c>
      <c r="L157" s="1" t="s">
        <v>105</v>
      </c>
      <c r="M157" s="1" t="s">
        <v>661</v>
      </c>
    </row>
    <row r="158" spans="1:13" ht="33">
      <c r="A158" s="99">
        <v>45694</v>
      </c>
      <c r="B158" s="99" t="s">
        <v>386</v>
      </c>
      <c r="C158" s="1" t="s">
        <v>384</v>
      </c>
      <c r="D158" s="1" t="s">
        <v>433</v>
      </c>
      <c r="E158" s="133" t="s">
        <v>451</v>
      </c>
      <c r="F158" s="121">
        <v>12378</v>
      </c>
      <c r="G158" s="135" t="s">
        <v>438</v>
      </c>
      <c r="H158" s="1" t="s">
        <v>431</v>
      </c>
      <c r="I158" s="1" t="s">
        <v>387</v>
      </c>
      <c r="J158" s="1" t="s">
        <v>432</v>
      </c>
      <c r="K158" s="1" t="s">
        <v>434</v>
      </c>
      <c r="L158" s="1" t="s">
        <v>105</v>
      </c>
      <c r="M158" s="1"/>
    </row>
    <row r="159" spans="1:13" ht="33">
      <c r="A159" s="99">
        <v>45694</v>
      </c>
      <c r="B159" s="99" t="s">
        <v>386</v>
      </c>
      <c r="C159" s="1" t="s">
        <v>384</v>
      </c>
      <c r="D159" s="1" t="s">
        <v>433</v>
      </c>
      <c r="E159" s="133" t="s">
        <v>450</v>
      </c>
      <c r="F159" s="121">
        <v>12377</v>
      </c>
      <c r="G159" s="135" t="s">
        <v>438</v>
      </c>
      <c r="H159" s="1" t="s">
        <v>431</v>
      </c>
      <c r="I159" s="1" t="s">
        <v>387</v>
      </c>
      <c r="J159" s="1" t="s">
        <v>432</v>
      </c>
      <c r="K159" s="1" t="s">
        <v>434</v>
      </c>
      <c r="L159" s="1" t="s">
        <v>105</v>
      </c>
      <c r="M159" s="1" t="s">
        <v>661</v>
      </c>
    </row>
    <row r="160" spans="1:13" ht="33">
      <c r="A160" s="99">
        <v>45694</v>
      </c>
      <c r="B160" s="99" t="s">
        <v>386</v>
      </c>
      <c r="C160" s="1" t="s">
        <v>384</v>
      </c>
      <c r="D160" s="1" t="s">
        <v>433</v>
      </c>
      <c r="E160" s="133" t="s">
        <v>720</v>
      </c>
      <c r="F160" s="121">
        <v>12299</v>
      </c>
      <c r="G160" s="135" t="s">
        <v>437</v>
      </c>
      <c r="H160" s="1" t="s">
        <v>431</v>
      </c>
      <c r="I160" s="1" t="s">
        <v>387</v>
      </c>
      <c r="J160" s="1" t="s">
        <v>432</v>
      </c>
      <c r="K160" s="1" t="s">
        <v>434</v>
      </c>
      <c r="L160" s="1" t="s">
        <v>105</v>
      </c>
      <c r="M160" s="1" t="s">
        <v>661</v>
      </c>
    </row>
    <row r="161" spans="1:13" ht="33">
      <c r="A161" s="99">
        <v>45694</v>
      </c>
      <c r="B161" s="99" t="s">
        <v>386</v>
      </c>
      <c r="C161" s="1" t="s">
        <v>384</v>
      </c>
      <c r="D161" s="1" t="s">
        <v>433</v>
      </c>
      <c r="E161" s="133" t="s">
        <v>722</v>
      </c>
      <c r="F161" s="121">
        <v>12297</v>
      </c>
      <c r="G161" s="135" t="s">
        <v>437</v>
      </c>
      <c r="H161" s="1" t="s">
        <v>431</v>
      </c>
      <c r="I161" s="1" t="s">
        <v>387</v>
      </c>
      <c r="J161" s="1" t="s">
        <v>432</v>
      </c>
      <c r="K161" s="1" t="s">
        <v>434</v>
      </c>
      <c r="L161" s="1" t="s">
        <v>105</v>
      </c>
      <c r="M161" s="1" t="s">
        <v>440</v>
      </c>
    </row>
    <row r="162" spans="1:13" ht="33">
      <c r="A162" s="99">
        <v>45695</v>
      </c>
      <c r="B162" s="99" t="s">
        <v>386</v>
      </c>
      <c r="C162" s="1" t="s">
        <v>384</v>
      </c>
      <c r="D162" s="1" t="s">
        <v>433</v>
      </c>
      <c r="E162" s="133" t="s">
        <v>716</v>
      </c>
      <c r="F162" s="121">
        <v>12380</v>
      </c>
      <c r="G162" s="135" t="s">
        <v>437</v>
      </c>
      <c r="H162" s="1" t="s">
        <v>431</v>
      </c>
      <c r="I162" s="1" t="s">
        <v>387</v>
      </c>
      <c r="J162" s="1" t="s">
        <v>432</v>
      </c>
      <c r="K162" s="1" t="s">
        <v>434</v>
      </c>
      <c r="L162" s="1" t="s">
        <v>392</v>
      </c>
      <c r="M162" s="1" t="s">
        <v>728</v>
      </c>
    </row>
    <row r="163" spans="1:13" ht="33">
      <c r="A163" s="99">
        <v>45696</v>
      </c>
      <c r="B163" s="99" t="s">
        <v>386</v>
      </c>
      <c r="C163" s="1" t="s">
        <v>384</v>
      </c>
      <c r="D163" s="1" t="s">
        <v>453</v>
      </c>
      <c r="E163" s="133" t="s">
        <v>450</v>
      </c>
      <c r="F163" s="121">
        <v>12377</v>
      </c>
      <c r="G163" s="135" t="s">
        <v>438</v>
      </c>
      <c r="H163" s="1" t="s">
        <v>431</v>
      </c>
      <c r="I163" s="1" t="s">
        <v>387</v>
      </c>
      <c r="J163" s="1" t="s">
        <v>432</v>
      </c>
      <c r="K163" s="1" t="s">
        <v>434</v>
      </c>
      <c r="L163" s="1" t="s">
        <v>105</v>
      </c>
      <c r="M163" s="1"/>
    </row>
    <row r="164" spans="1:13" ht="33">
      <c r="A164" s="99">
        <v>45696</v>
      </c>
      <c r="B164" s="99" t="s">
        <v>386</v>
      </c>
      <c r="C164" s="1" t="s">
        <v>384</v>
      </c>
      <c r="D164" s="1" t="s">
        <v>433</v>
      </c>
      <c r="E164" s="133" t="s">
        <v>716</v>
      </c>
      <c r="F164" s="121">
        <v>12380</v>
      </c>
      <c r="G164" s="135" t="s">
        <v>437</v>
      </c>
      <c r="H164" s="1" t="s">
        <v>431</v>
      </c>
      <c r="I164" s="1" t="s">
        <v>387</v>
      </c>
      <c r="J164" s="1" t="s">
        <v>432</v>
      </c>
      <c r="K164" s="1" t="s">
        <v>434</v>
      </c>
      <c r="L164" s="1" t="s">
        <v>729</v>
      </c>
      <c r="M164" s="1" t="s">
        <v>544</v>
      </c>
    </row>
    <row r="165" spans="1:13" ht="28" customHeight="1">
      <c r="A165" s="99">
        <v>45696</v>
      </c>
      <c r="B165" s="99" t="s">
        <v>386</v>
      </c>
      <c r="C165" s="1" t="s">
        <v>441</v>
      </c>
      <c r="D165" s="1" t="s">
        <v>433</v>
      </c>
      <c r="E165" s="133" t="s">
        <v>452</v>
      </c>
      <c r="F165" s="121">
        <v>12375</v>
      </c>
      <c r="G165" s="135" t="s">
        <v>438</v>
      </c>
      <c r="H165" s="1" t="s">
        <v>431</v>
      </c>
      <c r="I165" s="1" t="s">
        <v>387</v>
      </c>
      <c r="J165" s="1" t="s">
        <v>432</v>
      </c>
      <c r="K165" s="1" t="s">
        <v>434</v>
      </c>
      <c r="L165" s="1" t="s">
        <v>729</v>
      </c>
      <c r="M165" s="1"/>
    </row>
    <row r="166" spans="1:13" ht="33">
      <c r="A166" s="99">
        <v>45696</v>
      </c>
      <c r="B166" s="99" t="s">
        <v>386</v>
      </c>
      <c r="C166" s="1" t="s">
        <v>384</v>
      </c>
      <c r="D166" s="1" t="s">
        <v>433</v>
      </c>
      <c r="E166" s="133" t="s">
        <v>451</v>
      </c>
      <c r="F166" s="121">
        <v>12378</v>
      </c>
      <c r="G166" s="135" t="s">
        <v>438</v>
      </c>
      <c r="H166" s="1" t="s">
        <v>431</v>
      </c>
      <c r="I166" s="1" t="s">
        <v>387</v>
      </c>
      <c r="J166" s="1" t="s">
        <v>432</v>
      </c>
      <c r="K166" s="1" t="s">
        <v>434</v>
      </c>
      <c r="L166" s="1" t="s">
        <v>729</v>
      </c>
      <c r="M166" s="1"/>
    </row>
    <row r="167" spans="1:13" ht="33">
      <c r="A167" s="99">
        <v>45696</v>
      </c>
      <c r="B167" s="99" t="s">
        <v>386</v>
      </c>
      <c r="C167" s="1" t="s">
        <v>384</v>
      </c>
      <c r="D167" s="1" t="s">
        <v>433</v>
      </c>
      <c r="E167" s="133" t="s">
        <v>450</v>
      </c>
      <c r="F167" s="121">
        <v>12377</v>
      </c>
      <c r="G167" s="135" t="s">
        <v>438</v>
      </c>
      <c r="H167" s="1" t="s">
        <v>431</v>
      </c>
      <c r="I167" s="1" t="s">
        <v>387</v>
      </c>
      <c r="J167" s="1" t="s">
        <v>432</v>
      </c>
      <c r="K167" s="1" t="s">
        <v>434</v>
      </c>
      <c r="L167" s="1" t="s">
        <v>105</v>
      </c>
      <c r="M167" s="1"/>
    </row>
    <row r="168" spans="1:13" ht="28" customHeight="1">
      <c r="A168" s="99">
        <v>45697</v>
      </c>
      <c r="B168" s="99" t="s">
        <v>386</v>
      </c>
      <c r="C168" s="1" t="s">
        <v>441</v>
      </c>
      <c r="D168" s="1" t="s">
        <v>433</v>
      </c>
      <c r="E168" s="133" t="s">
        <v>452</v>
      </c>
      <c r="F168" s="121">
        <v>12375</v>
      </c>
      <c r="G168" s="135" t="s">
        <v>438</v>
      </c>
      <c r="H168" s="1" t="s">
        <v>431</v>
      </c>
      <c r="I168" s="1" t="s">
        <v>387</v>
      </c>
      <c r="J168" s="1" t="s">
        <v>432</v>
      </c>
      <c r="K168" s="1" t="s">
        <v>434</v>
      </c>
      <c r="L168" s="1" t="s">
        <v>105</v>
      </c>
      <c r="M168" s="1"/>
    </row>
    <row r="169" spans="1:13" ht="33">
      <c r="A169" s="99">
        <v>45697</v>
      </c>
      <c r="B169" s="99" t="s">
        <v>386</v>
      </c>
      <c r="C169" s="1" t="s">
        <v>384</v>
      </c>
      <c r="D169" s="1" t="s">
        <v>433</v>
      </c>
      <c r="E169" s="133" t="s">
        <v>450</v>
      </c>
      <c r="F169" s="121">
        <v>12377</v>
      </c>
      <c r="G169" s="135" t="s">
        <v>438</v>
      </c>
      <c r="H169" s="1" t="s">
        <v>431</v>
      </c>
      <c r="I169" s="1" t="s">
        <v>387</v>
      </c>
      <c r="J169" s="1" t="s">
        <v>432</v>
      </c>
      <c r="K169" s="1" t="s">
        <v>434</v>
      </c>
      <c r="L169" s="1" t="s">
        <v>105</v>
      </c>
      <c r="M169" s="1"/>
    </row>
    <row r="170" spans="1:13" ht="33">
      <c r="A170" s="99">
        <v>45697</v>
      </c>
      <c r="B170" s="99" t="s">
        <v>386</v>
      </c>
      <c r="C170" s="1" t="s">
        <v>384</v>
      </c>
      <c r="D170" s="1" t="s">
        <v>433</v>
      </c>
      <c r="E170" s="133" t="s">
        <v>451</v>
      </c>
      <c r="F170" s="121">
        <v>12378</v>
      </c>
      <c r="G170" s="135" t="s">
        <v>438</v>
      </c>
      <c r="H170" s="1" t="s">
        <v>431</v>
      </c>
      <c r="I170" s="1" t="s">
        <v>387</v>
      </c>
      <c r="J170" s="1" t="s">
        <v>432</v>
      </c>
      <c r="K170" s="1" t="s">
        <v>434</v>
      </c>
      <c r="L170" s="1" t="s">
        <v>105</v>
      </c>
      <c r="M170" s="1"/>
    </row>
    <row r="171" spans="1:13" ht="33">
      <c r="A171" s="99">
        <v>45697</v>
      </c>
      <c r="B171" s="99" t="s">
        <v>386</v>
      </c>
      <c r="C171" s="1" t="s">
        <v>384</v>
      </c>
      <c r="D171" s="1" t="s">
        <v>453</v>
      </c>
      <c r="E171" s="133" t="s">
        <v>450</v>
      </c>
      <c r="F171" s="121">
        <v>12377</v>
      </c>
      <c r="G171" s="135" t="s">
        <v>438</v>
      </c>
      <c r="H171" s="1" t="s">
        <v>431</v>
      </c>
      <c r="I171" s="1" t="s">
        <v>387</v>
      </c>
      <c r="J171" s="1" t="s">
        <v>432</v>
      </c>
      <c r="K171" s="1" t="s">
        <v>434</v>
      </c>
      <c r="L171" s="1" t="s">
        <v>392</v>
      </c>
      <c r="M171" s="1"/>
    </row>
    <row r="172" spans="1:13" ht="33">
      <c r="A172" s="99">
        <v>45698</v>
      </c>
      <c r="B172" s="99" t="s">
        <v>386</v>
      </c>
      <c r="C172" s="1" t="s">
        <v>384</v>
      </c>
      <c r="D172" s="1" t="s">
        <v>433</v>
      </c>
      <c r="E172" s="133" t="s">
        <v>450</v>
      </c>
      <c r="F172" s="121">
        <v>12377</v>
      </c>
      <c r="G172" s="135" t="s">
        <v>438</v>
      </c>
      <c r="H172" s="1" t="s">
        <v>431</v>
      </c>
      <c r="I172" s="1" t="s">
        <v>387</v>
      </c>
      <c r="J172" s="1" t="s">
        <v>432</v>
      </c>
      <c r="K172" s="1" t="s">
        <v>434</v>
      </c>
      <c r="L172" s="1" t="s">
        <v>105</v>
      </c>
      <c r="M172" s="1" t="s">
        <v>529</v>
      </c>
    </row>
    <row r="173" spans="1:13" ht="33">
      <c r="A173" s="99">
        <v>45698</v>
      </c>
      <c r="B173" s="99" t="s">
        <v>386</v>
      </c>
      <c r="C173" s="1" t="s">
        <v>384</v>
      </c>
      <c r="D173" s="1" t="s">
        <v>433</v>
      </c>
      <c r="E173" s="133" t="s">
        <v>451</v>
      </c>
      <c r="F173" s="121">
        <v>12378</v>
      </c>
      <c r="G173" s="135" t="s">
        <v>438</v>
      </c>
      <c r="H173" s="1" t="s">
        <v>431</v>
      </c>
      <c r="I173" s="1" t="s">
        <v>387</v>
      </c>
      <c r="J173" s="1" t="s">
        <v>432</v>
      </c>
      <c r="K173" s="1" t="s">
        <v>434</v>
      </c>
      <c r="L173" s="1" t="s">
        <v>105</v>
      </c>
      <c r="M173" s="1" t="s">
        <v>529</v>
      </c>
    </row>
    <row r="174" spans="1:13" ht="27" customHeight="1">
      <c r="A174" s="99">
        <v>45698</v>
      </c>
      <c r="B174" s="99" t="s">
        <v>386</v>
      </c>
      <c r="C174" s="1" t="s">
        <v>441</v>
      </c>
      <c r="D174" s="1" t="s">
        <v>433</v>
      </c>
      <c r="E174" s="133" t="s">
        <v>452</v>
      </c>
      <c r="F174" s="121">
        <v>12375</v>
      </c>
      <c r="G174" s="135" t="s">
        <v>438</v>
      </c>
      <c r="H174" s="1" t="s">
        <v>431</v>
      </c>
      <c r="I174" s="1" t="s">
        <v>387</v>
      </c>
      <c r="J174" s="1" t="s">
        <v>432</v>
      </c>
      <c r="K174" s="1" t="s">
        <v>434</v>
      </c>
      <c r="L174" s="1" t="s">
        <v>105</v>
      </c>
      <c r="M174" s="1"/>
    </row>
    <row r="175" spans="1:13" ht="33">
      <c r="A175" s="99">
        <v>45698</v>
      </c>
      <c r="B175" s="99" t="s">
        <v>386</v>
      </c>
      <c r="C175" s="1" t="s">
        <v>384</v>
      </c>
      <c r="D175" s="1" t="s">
        <v>433</v>
      </c>
      <c r="E175" s="133" t="s">
        <v>730</v>
      </c>
      <c r="F175" s="121">
        <v>12525</v>
      </c>
      <c r="G175" s="135" t="s">
        <v>437</v>
      </c>
      <c r="H175" s="1" t="s">
        <v>431</v>
      </c>
      <c r="I175" s="1" t="s">
        <v>387</v>
      </c>
      <c r="J175" s="1" t="s">
        <v>432</v>
      </c>
      <c r="K175" s="1" t="s">
        <v>434</v>
      </c>
      <c r="L175" s="1" t="s">
        <v>105</v>
      </c>
      <c r="M175" s="1" t="s">
        <v>733</v>
      </c>
    </row>
    <row r="176" spans="1:13" ht="33">
      <c r="A176" s="99">
        <v>45698</v>
      </c>
      <c r="B176" s="99" t="s">
        <v>386</v>
      </c>
      <c r="C176" s="1" t="s">
        <v>384</v>
      </c>
      <c r="D176" s="1" t="s">
        <v>433</v>
      </c>
      <c r="E176" s="133" t="s">
        <v>734</v>
      </c>
      <c r="F176" s="121">
        <v>12451</v>
      </c>
      <c r="G176" s="135" t="s">
        <v>437</v>
      </c>
      <c r="H176" s="1" t="s">
        <v>431</v>
      </c>
      <c r="I176" s="1" t="s">
        <v>387</v>
      </c>
      <c r="J176" s="1" t="s">
        <v>432</v>
      </c>
      <c r="K176" s="1" t="s">
        <v>434</v>
      </c>
      <c r="L176" s="1" t="s">
        <v>105</v>
      </c>
      <c r="M176" s="1"/>
    </row>
    <row r="177" spans="1:13" ht="33">
      <c r="A177" s="99">
        <v>45698</v>
      </c>
      <c r="B177" s="99" t="s">
        <v>386</v>
      </c>
      <c r="C177" s="1" t="s">
        <v>384</v>
      </c>
      <c r="D177" s="1" t="s">
        <v>453</v>
      </c>
      <c r="E177" s="133" t="s">
        <v>450</v>
      </c>
      <c r="F177" s="121">
        <v>12377</v>
      </c>
      <c r="G177" s="135" t="s">
        <v>438</v>
      </c>
      <c r="H177" s="1" t="s">
        <v>431</v>
      </c>
      <c r="I177" s="1" t="s">
        <v>387</v>
      </c>
      <c r="J177" s="1" t="s">
        <v>432</v>
      </c>
      <c r="K177" s="1" t="s">
        <v>434</v>
      </c>
      <c r="L177" s="1" t="s">
        <v>105</v>
      </c>
      <c r="M177" s="1"/>
    </row>
    <row r="178" spans="1:13" ht="33">
      <c r="A178" s="99">
        <v>45699</v>
      </c>
      <c r="B178" s="99" t="s">
        <v>386</v>
      </c>
      <c r="C178" s="1" t="s">
        <v>384</v>
      </c>
      <c r="D178" s="1" t="s">
        <v>433</v>
      </c>
      <c r="E178" s="133" t="s">
        <v>734</v>
      </c>
      <c r="F178" s="121">
        <v>12451</v>
      </c>
      <c r="G178" s="135" t="s">
        <v>437</v>
      </c>
      <c r="H178" s="1" t="s">
        <v>431</v>
      </c>
      <c r="I178" s="1" t="s">
        <v>387</v>
      </c>
      <c r="J178" s="1" t="s">
        <v>432</v>
      </c>
      <c r="K178" s="1" t="s">
        <v>434</v>
      </c>
      <c r="L178" s="1" t="s">
        <v>105</v>
      </c>
      <c r="M178" s="1" t="s">
        <v>733</v>
      </c>
    </row>
    <row r="179" spans="1:13" ht="33">
      <c r="A179" s="99">
        <v>45699</v>
      </c>
      <c r="B179" s="99" t="s">
        <v>386</v>
      </c>
      <c r="C179" s="1" t="s">
        <v>384</v>
      </c>
      <c r="D179" s="1" t="s">
        <v>433</v>
      </c>
      <c r="E179" s="133" t="s">
        <v>730</v>
      </c>
      <c r="F179" s="121">
        <v>12525</v>
      </c>
      <c r="G179" s="135" t="s">
        <v>437</v>
      </c>
      <c r="H179" s="1" t="s">
        <v>431</v>
      </c>
      <c r="I179" s="1" t="s">
        <v>387</v>
      </c>
      <c r="J179" s="1" t="s">
        <v>432</v>
      </c>
      <c r="K179" s="1" t="s">
        <v>434</v>
      </c>
      <c r="L179" s="1" t="s">
        <v>105</v>
      </c>
      <c r="M179" s="1" t="s">
        <v>661</v>
      </c>
    </row>
    <row r="180" spans="1:13" ht="33">
      <c r="A180" s="99">
        <v>45699</v>
      </c>
      <c r="B180" s="99" t="s">
        <v>386</v>
      </c>
      <c r="C180" s="1" t="s">
        <v>384</v>
      </c>
      <c r="D180" s="1" t="s">
        <v>433</v>
      </c>
      <c r="E180" s="133" t="s">
        <v>451</v>
      </c>
      <c r="F180" s="121">
        <v>12378</v>
      </c>
      <c r="G180" s="135" t="s">
        <v>438</v>
      </c>
      <c r="H180" s="1" t="s">
        <v>431</v>
      </c>
      <c r="I180" s="1" t="s">
        <v>387</v>
      </c>
      <c r="J180" s="1" t="s">
        <v>432</v>
      </c>
      <c r="K180" s="1" t="s">
        <v>434</v>
      </c>
      <c r="L180" s="1" t="s">
        <v>105</v>
      </c>
      <c r="M180" s="1" t="s">
        <v>532</v>
      </c>
    </row>
    <row r="181" spans="1:13" ht="33">
      <c r="A181" s="99">
        <v>45699</v>
      </c>
      <c r="B181" s="99" t="s">
        <v>386</v>
      </c>
      <c r="C181" s="1" t="s">
        <v>384</v>
      </c>
      <c r="D181" s="1" t="s">
        <v>453</v>
      </c>
      <c r="E181" s="133" t="s">
        <v>450</v>
      </c>
      <c r="F181" s="121">
        <v>12377</v>
      </c>
      <c r="G181" s="135" t="s">
        <v>438</v>
      </c>
      <c r="H181" s="1" t="s">
        <v>431</v>
      </c>
      <c r="I181" s="1" t="s">
        <v>387</v>
      </c>
      <c r="J181" s="1" t="s">
        <v>432</v>
      </c>
      <c r="K181" s="1" t="s">
        <v>434</v>
      </c>
      <c r="L181" s="1" t="s">
        <v>105</v>
      </c>
      <c r="M181" s="1" t="s">
        <v>532</v>
      </c>
    </row>
    <row r="182" spans="1:13" ht="28" customHeight="1">
      <c r="A182" s="99">
        <v>45699</v>
      </c>
      <c r="B182" s="99" t="s">
        <v>386</v>
      </c>
      <c r="C182" s="1" t="s">
        <v>441</v>
      </c>
      <c r="D182" s="1" t="s">
        <v>433</v>
      </c>
      <c r="E182" s="133" t="s">
        <v>452</v>
      </c>
      <c r="F182" s="121">
        <v>12375</v>
      </c>
      <c r="G182" s="135" t="s">
        <v>438</v>
      </c>
      <c r="H182" s="1" t="s">
        <v>431</v>
      </c>
      <c r="I182" s="1" t="s">
        <v>387</v>
      </c>
      <c r="J182" s="1" t="s">
        <v>432</v>
      </c>
      <c r="K182" s="1" t="s">
        <v>434</v>
      </c>
      <c r="L182" s="1" t="s">
        <v>105</v>
      </c>
      <c r="M182" s="1" t="s">
        <v>522</v>
      </c>
    </row>
    <row r="183" spans="1:13" ht="33">
      <c r="A183" s="99">
        <v>45699</v>
      </c>
      <c r="B183" s="99" t="s">
        <v>386</v>
      </c>
      <c r="C183" s="1" t="s">
        <v>384</v>
      </c>
      <c r="D183" s="1" t="s">
        <v>453</v>
      </c>
      <c r="E183" s="133" t="s">
        <v>450</v>
      </c>
      <c r="F183" s="121">
        <v>12377</v>
      </c>
      <c r="G183" s="135" t="s">
        <v>438</v>
      </c>
      <c r="H183" s="1" t="s">
        <v>431</v>
      </c>
      <c r="I183" s="1" t="s">
        <v>387</v>
      </c>
      <c r="J183" s="1" t="s">
        <v>432</v>
      </c>
      <c r="K183" s="1" t="s">
        <v>434</v>
      </c>
      <c r="L183" s="1" t="s">
        <v>105</v>
      </c>
      <c r="M183" s="1"/>
    </row>
    <row r="184" spans="1:13" ht="33">
      <c r="A184" s="99">
        <v>45700</v>
      </c>
      <c r="B184" s="99" t="s">
        <v>386</v>
      </c>
      <c r="C184" s="1" t="s">
        <v>384</v>
      </c>
      <c r="D184" s="1" t="s">
        <v>433</v>
      </c>
      <c r="E184" s="133" t="s">
        <v>734</v>
      </c>
      <c r="F184" s="121">
        <v>12451</v>
      </c>
      <c r="G184" s="135" t="s">
        <v>437</v>
      </c>
      <c r="H184" s="1" t="s">
        <v>431</v>
      </c>
      <c r="I184" s="1" t="s">
        <v>387</v>
      </c>
      <c r="J184" s="1" t="s">
        <v>432</v>
      </c>
      <c r="K184" s="1" t="s">
        <v>434</v>
      </c>
      <c r="L184" s="1" t="s">
        <v>105</v>
      </c>
      <c r="M184" s="1" t="s">
        <v>752</v>
      </c>
    </row>
    <row r="185" spans="1:13" ht="33">
      <c r="A185" s="99">
        <v>45700</v>
      </c>
      <c r="B185" s="99" t="s">
        <v>386</v>
      </c>
      <c r="C185" s="1" t="s">
        <v>384</v>
      </c>
      <c r="D185" s="1" t="s">
        <v>433</v>
      </c>
      <c r="E185" s="133" t="s">
        <v>730</v>
      </c>
      <c r="F185" s="121">
        <v>12525</v>
      </c>
      <c r="G185" s="135" t="s">
        <v>437</v>
      </c>
      <c r="H185" s="1" t="s">
        <v>431</v>
      </c>
      <c r="I185" s="1" t="s">
        <v>387</v>
      </c>
      <c r="J185" s="1" t="s">
        <v>432</v>
      </c>
      <c r="K185" s="1" t="s">
        <v>434</v>
      </c>
      <c r="L185" s="1" t="s">
        <v>105</v>
      </c>
      <c r="M185" s="1"/>
    </row>
    <row r="186" spans="1:13" ht="28" customHeight="1">
      <c r="A186" s="99">
        <v>45700</v>
      </c>
      <c r="B186" s="99" t="s">
        <v>386</v>
      </c>
      <c r="C186" s="1" t="s">
        <v>441</v>
      </c>
      <c r="D186" s="1" t="s">
        <v>433</v>
      </c>
      <c r="E186" s="133" t="s">
        <v>452</v>
      </c>
      <c r="F186" s="121">
        <v>12375</v>
      </c>
      <c r="G186" s="135" t="s">
        <v>438</v>
      </c>
      <c r="H186" s="1" t="s">
        <v>431</v>
      </c>
      <c r="I186" s="1" t="s">
        <v>387</v>
      </c>
      <c r="J186" s="1" t="s">
        <v>432</v>
      </c>
      <c r="K186" s="1" t="s">
        <v>434</v>
      </c>
      <c r="L186" s="1" t="s">
        <v>105</v>
      </c>
      <c r="M186" s="1"/>
    </row>
    <row r="187" spans="1:13" ht="33">
      <c r="A187" s="99">
        <v>45700</v>
      </c>
      <c r="B187" s="99" t="s">
        <v>386</v>
      </c>
      <c r="C187" s="1" t="s">
        <v>384</v>
      </c>
      <c r="D187" s="1" t="s">
        <v>453</v>
      </c>
      <c r="E187" s="133" t="s">
        <v>450</v>
      </c>
      <c r="F187" s="121">
        <v>12602</v>
      </c>
      <c r="G187" s="135" t="s">
        <v>438</v>
      </c>
      <c r="H187" s="1" t="s">
        <v>431</v>
      </c>
      <c r="I187" s="1" t="s">
        <v>387</v>
      </c>
      <c r="J187" s="1" t="s">
        <v>432</v>
      </c>
      <c r="K187" s="1" t="s">
        <v>434</v>
      </c>
      <c r="L187" s="1" t="s">
        <v>105</v>
      </c>
      <c r="M187" s="1"/>
    </row>
    <row r="188" spans="1:13" ht="33">
      <c r="A188" s="99">
        <v>45701</v>
      </c>
      <c r="B188" s="99" t="s">
        <v>386</v>
      </c>
      <c r="C188" s="1" t="s">
        <v>384</v>
      </c>
      <c r="D188" s="1" t="s">
        <v>433</v>
      </c>
      <c r="E188" s="133" t="s">
        <v>450</v>
      </c>
      <c r="F188" s="121">
        <v>12635</v>
      </c>
      <c r="G188" s="135" t="s">
        <v>438</v>
      </c>
      <c r="H188" s="1" t="s">
        <v>431</v>
      </c>
      <c r="I188" s="1" t="s">
        <v>387</v>
      </c>
      <c r="J188" s="1" t="s">
        <v>432</v>
      </c>
      <c r="K188" s="1" t="s">
        <v>434</v>
      </c>
      <c r="L188" s="1" t="s">
        <v>105</v>
      </c>
      <c r="M188" s="1" t="s">
        <v>522</v>
      </c>
    </row>
    <row r="189" spans="1:13" ht="28" customHeight="1">
      <c r="A189" s="99">
        <v>45701</v>
      </c>
      <c r="B189" s="99" t="s">
        <v>386</v>
      </c>
      <c r="C189" s="1" t="s">
        <v>441</v>
      </c>
      <c r="D189" s="1" t="s">
        <v>433</v>
      </c>
      <c r="E189" s="133" t="s">
        <v>452</v>
      </c>
      <c r="F189" s="121">
        <v>12598</v>
      </c>
      <c r="G189" s="135" t="s">
        <v>438</v>
      </c>
      <c r="H189" s="1" t="s">
        <v>431</v>
      </c>
      <c r="I189" s="1" t="s">
        <v>387</v>
      </c>
      <c r="J189" s="1" t="s">
        <v>432</v>
      </c>
      <c r="K189" s="1" t="s">
        <v>434</v>
      </c>
      <c r="L189" s="1" t="s">
        <v>105</v>
      </c>
      <c r="M189" s="1" t="s">
        <v>522</v>
      </c>
    </row>
    <row r="190" spans="1:13" ht="33">
      <c r="A190" s="99">
        <v>45701</v>
      </c>
      <c r="B190" s="99" t="s">
        <v>386</v>
      </c>
      <c r="C190" s="1" t="s">
        <v>384</v>
      </c>
      <c r="D190" s="1" t="s">
        <v>433</v>
      </c>
      <c r="E190" s="133" t="s">
        <v>938</v>
      </c>
      <c r="F190" s="121">
        <v>12903</v>
      </c>
      <c r="G190" s="135" t="s">
        <v>437</v>
      </c>
      <c r="H190" s="1" t="s">
        <v>431</v>
      </c>
      <c r="I190" s="1" t="s">
        <v>387</v>
      </c>
      <c r="J190" s="1" t="s">
        <v>432</v>
      </c>
      <c r="K190" s="1" t="s">
        <v>434</v>
      </c>
      <c r="L190" s="1" t="s">
        <v>105</v>
      </c>
      <c r="M190" s="1" t="s">
        <v>447</v>
      </c>
    </row>
    <row r="191" spans="1:13" ht="33">
      <c r="A191" s="99">
        <v>45701</v>
      </c>
      <c r="B191" s="99" t="s">
        <v>386</v>
      </c>
      <c r="C191" s="1" t="s">
        <v>384</v>
      </c>
      <c r="D191" s="1" t="s">
        <v>433</v>
      </c>
      <c r="E191" s="133" t="s">
        <v>451</v>
      </c>
      <c r="F191" s="121">
        <v>12600</v>
      </c>
      <c r="G191" s="135" t="s">
        <v>438</v>
      </c>
      <c r="H191" s="1" t="s">
        <v>431</v>
      </c>
      <c r="I191" s="1" t="s">
        <v>387</v>
      </c>
      <c r="J191" s="1" t="s">
        <v>432</v>
      </c>
      <c r="K191" s="1" t="s">
        <v>434</v>
      </c>
      <c r="L191" s="1" t="s">
        <v>105</v>
      </c>
      <c r="M191" s="1" t="s">
        <v>522</v>
      </c>
    </row>
    <row r="192" spans="1:13" ht="33">
      <c r="A192" s="99">
        <v>45701</v>
      </c>
      <c r="B192" s="99" t="s">
        <v>386</v>
      </c>
      <c r="C192" s="1" t="s">
        <v>384</v>
      </c>
      <c r="D192" s="1" t="s">
        <v>433</v>
      </c>
      <c r="E192" s="133" t="s">
        <v>753</v>
      </c>
      <c r="F192" s="121">
        <v>12904</v>
      </c>
      <c r="G192" s="135" t="s">
        <v>437</v>
      </c>
      <c r="H192" s="1" t="s">
        <v>431</v>
      </c>
      <c r="I192" s="1" t="s">
        <v>387</v>
      </c>
      <c r="J192" s="1" t="s">
        <v>432</v>
      </c>
      <c r="K192" s="1" t="s">
        <v>434</v>
      </c>
      <c r="L192" s="1" t="s">
        <v>105</v>
      </c>
      <c r="M192" s="1" t="s">
        <v>661</v>
      </c>
    </row>
    <row r="193" spans="1:13" ht="33">
      <c r="A193" s="99">
        <v>45701</v>
      </c>
      <c r="B193" s="99" t="s">
        <v>386</v>
      </c>
      <c r="C193" s="1" t="s">
        <v>441</v>
      </c>
      <c r="D193" s="1" t="s">
        <v>433</v>
      </c>
      <c r="E193" s="133" t="s">
        <v>716</v>
      </c>
      <c r="F193" s="121">
        <v>12905</v>
      </c>
      <c r="G193" s="135" t="s">
        <v>437</v>
      </c>
      <c r="H193" s="1" t="s">
        <v>431</v>
      </c>
      <c r="I193" s="1" t="s">
        <v>387</v>
      </c>
      <c r="J193" s="1" t="s">
        <v>432</v>
      </c>
      <c r="K193" s="1" t="s">
        <v>434</v>
      </c>
      <c r="L193" s="1" t="s">
        <v>105</v>
      </c>
      <c r="M193" s="1" t="s">
        <v>754</v>
      </c>
    </row>
    <row r="194" spans="1:13" ht="33">
      <c r="A194" s="99">
        <v>45701</v>
      </c>
      <c r="B194" s="99" t="s">
        <v>386</v>
      </c>
      <c r="C194" s="1" t="s">
        <v>384</v>
      </c>
      <c r="D194" s="1" t="s">
        <v>453</v>
      </c>
      <c r="E194" s="133" t="s">
        <v>450</v>
      </c>
      <c r="F194" s="121">
        <v>12635</v>
      </c>
      <c r="G194" s="135" t="s">
        <v>438</v>
      </c>
      <c r="H194" s="1" t="s">
        <v>431</v>
      </c>
      <c r="I194" s="1" t="s">
        <v>387</v>
      </c>
      <c r="J194" s="1" t="s">
        <v>432</v>
      </c>
      <c r="K194" s="1" t="s">
        <v>434</v>
      </c>
      <c r="L194" s="1" t="s">
        <v>105</v>
      </c>
      <c r="M194" s="1"/>
    </row>
    <row r="195" spans="1:13" ht="28" customHeight="1">
      <c r="A195" s="99">
        <v>45703</v>
      </c>
      <c r="B195" s="99" t="s">
        <v>386</v>
      </c>
      <c r="C195" s="1" t="s">
        <v>384</v>
      </c>
      <c r="D195" s="1" t="s">
        <v>433</v>
      </c>
      <c r="E195" s="133" t="s">
        <v>451</v>
      </c>
      <c r="F195" s="121">
        <v>12600</v>
      </c>
      <c r="G195" s="135" t="s">
        <v>438</v>
      </c>
      <c r="H195" s="1" t="s">
        <v>431</v>
      </c>
      <c r="I195" s="1" t="s">
        <v>387</v>
      </c>
      <c r="J195" s="1" t="s">
        <v>432</v>
      </c>
      <c r="K195" s="1" t="s">
        <v>434</v>
      </c>
      <c r="L195" s="1" t="s">
        <v>105</v>
      </c>
      <c r="M195" s="1"/>
    </row>
    <row r="196" spans="1:13" ht="33">
      <c r="A196" s="99">
        <v>45703</v>
      </c>
      <c r="B196" s="99" t="s">
        <v>386</v>
      </c>
      <c r="C196" s="1" t="s">
        <v>384</v>
      </c>
      <c r="D196" s="1" t="s">
        <v>433</v>
      </c>
      <c r="E196" s="133" t="s">
        <v>450</v>
      </c>
      <c r="F196" s="121">
        <v>12635</v>
      </c>
      <c r="G196" s="135" t="s">
        <v>438</v>
      </c>
      <c r="H196" s="1" t="s">
        <v>431</v>
      </c>
      <c r="I196" s="1" t="s">
        <v>387</v>
      </c>
      <c r="J196" s="1" t="s">
        <v>432</v>
      </c>
      <c r="K196" s="1" t="s">
        <v>434</v>
      </c>
      <c r="L196" s="1" t="s">
        <v>105</v>
      </c>
      <c r="M196" s="1"/>
    </row>
    <row r="197" spans="1:13" ht="28" customHeight="1">
      <c r="A197" s="99">
        <v>45703</v>
      </c>
      <c r="B197" s="99" t="s">
        <v>386</v>
      </c>
      <c r="C197" s="1" t="s">
        <v>441</v>
      </c>
      <c r="D197" s="1" t="s">
        <v>433</v>
      </c>
      <c r="E197" s="133" t="s">
        <v>452</v>
      </c>
      <c r="F197" s="121">
        <v>12598</v>
      </c>
      <c r="G197" s="135" t="s">
        <v>438</v>
      </c>
      <c r="H197" s="1" t="s">
        <v>431</v>
      </c>
      <c r="I197" s="1" t="s">
        <v>387</v>
      </c>
      <c r="J197" s="1" t="s">
        <v>432</v>
      </c>
      <c r="K197" s="1" t="s">
        <v>434</v>
      </c>
      <c r="L197" s="1" t="s">
        <v>105</v>
      </c>
      <c r="M197" s="1" t="s">
        <v>754</v>
      </c>
    </row>
    <row r="198" spans="1:13" ht="33">
      <c r="A198" s="99">
        <v>45703</v>
      </c>
      <c r="B198" s="99" t="s">
        <v>386</v>
      </c>
      <c r="C198" s="1" t="s">
        <v>384</v>
      </c>
      <c r="D198" s="1" t="s">
        <v>453</v>
      </c>
      <c r="E198" s="133" t="s">
        <v>450</v>
      </c>
      <c r="F198" s="121">
        <v>12635</v>
      </c>
      <c r="G198" s="135" t="s">
        <v>438</v>
      </c>
      <c r="H198" s="1" t="s">
        <v>431</v>
      </c>
      <c r="I198" s="1" t="s">
        <v>387</v>
      </c>
      <c r="J198" s="1" t="s">
        <v>432</v>
      </c>
      <c r="K198" s="1" t="s">
        <v>434</v>
      </c>
      <c r="L198" s="1" t="s">
        <v>105</v>
      </c>
      <c r="M198" s="1"/>
    </row>
    <row r="199" spans="1:13" ht="33">
      <c r="A199" s="99">
        <v>45703</v>
      </c>
      <c r="B199" s="99" t="s">
        <v>386</v>
      </c>
      <c r="C199" s="1" t="s">
        <v>384</v>
      </c>
      <c r="D199" s="1" t="s">
        <v>433</v>
      </c>
      <c r="E199" s="133" t="s">
        <v>756</v>
      </c>
      <c r="F199" s="121">
        <v>12933</v>
      </c>
      <c r="G199" s="135" t="s">
        <v>437</v>
      </c>
      <c r="H199" s="1" t="s">
        <v>431</v>
      </c>
      <c r="I199" s="1" t="s">
        <v>387</v>
      </c>
      <c r="J199" s="1" t="s">
        <v>432</v>
      </c>
      <c r="K199" s="1" t="s">
        <v>434</v>
      </c>
      <c r="L199" s="1" t="s">
        <v>392</v>
      </c>
      <c r="M199" s="1" t="s">
        <v>754</v>
      </c>
    </row>
    <row r="200" spans="1:13" ht="33">
      <c r="A200" s="99">
        <v>45703</v>
      </c>
      <c r="B200" s="99" t="s">
        <v>386</v>
      </c>
      <c r="C200" s="1" t="s">
        <v>441</v>
      </c>
      <c r="D200" s="1" t="s">
        <v>433</v>
      </c>
      <c r="E200" s="133" t="s">
        <v>757</v>
      </c>
      <c r="F200" s="121">
        <v>12912</v>
      </c>
      <c r="G200" s="135" t="s">
        <v>438</v>
      </c>
      <c r="H200" s="1" t="s">
        <v>431</v>
      </c>
      <c r="I200" s="1" t="s">
        <v>387</v>
      </c>
      <c r="J200" s="1" t="s">
        <v>432</v>
      </c>
      <c r="K200" s="1" t="s">
        <v>434</v>
      </c>
      <c r="L200" s="1" t="s">
        <v>392</v>
      </c>
      <c r="M200" s="1"/>
    </row>
    <row r="201" spans="1:13" ht="33">
      <c r="A201" s="99">
        <v>45703</v>
      </c>
      <c r="B201" s="99" t="s">
        <v>386</v>
      </c>
      <c r="C201" s="1" t="s">
        <v>384</v>
      </c>
      <c r="D201" s="1" t="s">
        <v>433</v>
      </c>
      <c r="E201" s="133" t="s">
        <v>758</v>
      </c>
      <c r="F201" s="121">
        <v>12932</v>
      </c>
      <c r="G201" s="135" t="s">
        <v>437</v>
      </c>
      <c r="H201" s="1" t="s">
        <v>431</v>
      </c>
      <c r="I201" s="1" t="s">
        <v>387</v>
      </c>
      <c r="J201" s="1" t="s">
        <v>432</v>
      </c>
      <c r="K201" s="1" t="s">
        <v>434</v>
      </c>
      <c r="L201" s="1" t="s">
        <v>392</v>
      </c>
      <c r="M201" s="1" t="s">
        <v>754</v>
      </c>
    </row>
    <row r="202" spans="1:13" ht="33">
      <c r="A202" s="99">
        <v>45703</v>
      </c>
      <c r="B202" s="99" t="s">
        <v>386</v>
      </c>
      <c r="C202" s="1" t="s">
        <v>441</v>
      </c>
      <c r="D202" s="1" t="s">
        <v>433</v>
      </c>
      <c r="E202" s="133" t="s">
        <v>759</v>
      </c>
      <c r="F202" s="121">
        <v>12898</v>
      </c>
      <c r="G202" s="135" t="s">
        <v>437</v>
      </c>
      <c r="H202" s="1" t="s">
        <v>431</v>
      </c>
      <c r="I202" s="1" t="s">
        <v>387</v>
      </c>
      <c r="J202" s="1" t="s">
        <v>432</v>
      </c>
      <c r="K202" s="1" t="s">
        <v>434</v>
      </c>
      <c r="L202" s="1" t="s">
        <v>392</v>
      </c>
      <c r="M202" s="1" t="s">
        <v>754</v>
      </c>
    </row>
    <row r="203" spans="1:13" ht="33">
      <c r="A203" s="99">
        <v>45704</v>
      </c>
      <c r="B203" s="99" t="s">
        <v>386</v>
      </c>
      <c r="C203" s="1" t="s">
        <v>384</v>
      </c>
      <c r="D203" s="1" t="s">
        <v>433</v>
      </c>
      <c r="E203" s="133" t="s">
        <v>756</v>
      </c>
      <c r="F203" s="121">
        <v>12933</v>
      </c>
      <c r="G203" s="135" t="s">
        <v>437</v>
      </c>
      <c r="H203" s="1" t="s">
        <v>431</v>
      </c>
      <c r="I203" s="1" t="s">
        <v>387</v>
      </c>
      <c r="J203" s="1" t="s">
        <v>432</v>
      </c>
      <c r="K203" s="1" t="s">
        <v>434</v>
      </c>
      <c r="L203" s="1" t="s">
        <v>392</v>
      </c>
      <c r="M203" s="1" t="s">
        <v>447</v>
      </c>
    </row>
    <row r="204" spans="1:13" ht="33">
      <c r="A204" s="99">
        <v>45704</v>
      </c>
      <c r="B204" s="99" t="s">
        <v>386</v>
      </c>
      <c r="C204" s="1" t="s">
        <v>384</v>
      </c>
      <c r="D204" s="1" t="s">
        <v>433</v>
      </c>
      <c r="E204" s="133" t="s">
        <v>760</v>
      </c>
      <c r="F204" s="121">
        <v>12949</v>
      </c>
      <c r="G204" s="135" t="s">
        <v>437</v>
      </c>
      <c r="H204" s="1" t="s">
        <v>431</v>
      </c>
      <c r="I204" s="1" t="s">
        <v>387</v>
      </c>
      <c r="J204" s="1" t="s">
        <v>432</v>
      </c>
      <c r="K204" s="1" t="s">
        <v>434</v>
      </c>
      <c r="L204" s="1" t="s">
        <v>448</v>
      </c>
      <c r="M204" s="1"/>
    </row>
    <row r="205" spans="1:13" ht="33">
      <c r="A205" s="99">
        <v>45704</v>
      </c>
      <c r="B205" s="99" t="s">
        <v>386</v>
      </c>
      <c r="C205" s="1" t="s">
        <v>384</v>
      </c>
      <c r="D205" s="1" t="s">
        <v>433</v>
      </c>
      <c r="E205" s="133" t="s">
        <v>761</v>
      </c>
      <c r="F205" s="121">
        <v>12948</v>
      </c>
      <c r="G205" s="135" t="s">
        <v>437</v>
      </c>
      <c r="H205" s="1" t="s">
        <v>431</v>
      </c>
      <c r="I205" s="1" t="s">
        <v>387</v>
      </c>
      <c r="J205" s="1" t="s">
        <v>432</v>
      </c>
      <c r="K205" s="1" t="s">
        <v>434</v>
      </c>
      <c r="L205" s="1" t="s">
        <v>448</v>
      </c>
      <c r="M205" s="1"/>
    </row>
    <row r="206" spans="1:13" ht="33">
      <c r="A206" s="99">
        <v>45704</v>
      </c>
      <c r="B206" s="99" t="s">
        <v>386</v>
      </c>
      <c r="C206" s="1" t="s">
        <v>384</v>
      </c>
      <c r="D206" s="1" t="s">
        <v>433</v>
      </c>
      <c r="E206" s="133" t="s">
        <v>762</v>
      </c>
      <c r="F206" s="121">
        <v>12950</v>
      </c>
      <c r="G206" s="135" t="s">
        <v>437</v>
      </c>
      <c r="H206" s="1" t="s">
        <v>431</v>
      </c>
      <c r="I206" s="1" t="s">
        <v>387</v>
      </c>
      <c r="J206" s="1" t="s">
        <v>432</v>
      </c>
      <c r="K206" s="1" t="s">
        <v>434</v>
      </c>
      <c r="L206" s="1" t="s">
        <v>448</v>
      </c>
      <c r="M206" s="1" t="s">
        <v>763</v>
      </c>
    </row>
    <row r="207" spans="1:13" ht="33">
      <c r="A207" s="99">
        <v>45704</v>
      </c>
      <c r="B207" s="99" t="s">
        <v>386</v>
      </c>
      <c r="C207" s="1" t="s">
        <v>384</v>
      </c>
      <c r="D207" s="1" t="s">
        <v>433</v>
      </c>
      <c r="E207" s="133" t="s">
        <v>450</v>
      </c>
      <c r="F207" s="121">
        <v>12635</v>
      </c>
      <c r="G207" s="135" t="s">
        <v>438</v>
      </c>
      <c r="H207" s="1" t="s">
        <v>431</v>
      </c>
      <c r="I207" s="1" t="s">
        <v>387</v>
      </c>
      <c r="J207" s="1" t="s">
        <v>432</v>
      </c>
      <c r="K207" s="1" t="s">
        <v>434</v>
      </c>
      <c r="L207" s="1" t="s">
        <v>392</v>
      </c>
      <c r="M207" s="1" t="s">
        <v>529</v>
      </c>
    </row>
    <row r="208" spans="1:13" ht="33">
      <c r="A208" s="99">
        <v>45704</v>
      </c>
      <c r="B208" s="99" t="s">
        <v>386</v>
      </c>
      <c r="C208" s="1" t="s">
        <v>384</v>
      </c>
      <c r="D208" s="1" t="s">
        <v>453</v>
      </c>
      <c r="E208" s="133" t="s">
        <v>450</v>
      </c>
      <c r="F208" s="121">
        <v>12635</v>
      </c>
      <c r="G208" s="135" t="s">
        <v>438</v>
      </c>
      <c r="H208" s="1" t="s">
        <v>431</v>
      </c>
      <c r="I208" s="1" t="s">
        <v>387</v>
      </c>
      <c r="J208" s="1" t="s">
        <v>432</v>
      </c>
      <c r="K208" s="1" t="s">
        <v>434</v>
      </c>
      <c r="L208" s="1" t="s">
        <v>448</v>
      </c>
      <c r="M208" s="1"/>
    </row>
    <row r="209" spans="1:13" ht="33">
      <c r="A209" s="99">
        <v>45704</v>
      </c>
      <c r="B209" s="99" t="s">
        <v>386</v>
      </c>
      <c r="C209" s="1" t="s">
        <v>384</v>
      </c>
      <c r="D209" s="1" t="s">
        <v>433</v>
      </c>
      <c r="E209" s="133" t="s">
        <v>758</v>
      </c>
      <c r="F209" s="121">
        <v>12932</v>
      </c>
      <c r="G209" s="135" t="s">
        <v>437</v>
      </c>
      <c r="H209" s="1" t="s">
        <v>431</v>
      </c>
      <c r="I209" s="1" t="s">
        <v>387</v>
      </c>
      <c r="J209" s="1" t="s">
        <v>432</v>
      </c>
      <c r="K209" s="1" t="s">
        <v>434</v>
      </c>
      <c r="L209" s="1" t="s">
        <v>392</v>
      </c>
      <c r="M209" s="1" t="s">
        <v>763</v>
      </c>
    </row>
    <row r="210" spans="1:13" ht="28" customHeight="1">
      <c r="A210" s="99">
        <v>45704</v>
      </c>
      <c r="B210" s="99" t="s">
        <v>386</v>
      </c>
      <c r="C210" s="1" t="s">
        <v>441</v>
      </c>
      <c r="D210" s="1" t="s">
        <v>433</v>
      </c>
      <c r="E210" s="133" t="s">
        <v>452</v>
      </c>
      <c r="F210" s="121">
        <v>12598</v>
      </c>
      <c r="G210" s="135" t="s">
        <v>438</v>
      </c>
      <c r="H210" s="1" t="s">
        <v>431</v>
      </c>
      <c r="I210" s="1" t="s">
        <v>387</v>
      </c>
      <c r="J210" s="1" t="s">
        <v>432</v>
      </c>
      <c r="K210" s="1" t="s">
        <v>434</v>
      </c>
      <c r="L210" s="1" t="s">
        <v>392</v>
      </c>
      <c r="M210" s="1" t="s">
        <v>754</v>
      </c>
    </row>
    <row r="211" spans="1:13" ht="33">
      <c r="A211" s="99">
        <v>45704</v>
      </c>
      <c r="B211" s="99" t="s">
        <v>386</v>
      </c>
      <c r="C211" s="1" t="s">
        <v>384</v>
      </c>
      <c r="D211" s="1" t="s">
        <v>433</v>
      </c>
      <c r="E211" s="133" t="s">
        <v>451</v>
      </c>
      <c r="F211" s="121">
        <v>12600</v>
      </c>
      <c r="G211" s="135" t="s">
        <v>438</v>
      </c>
      <c r="H211" s="1" t="s">
        <v>431</v>
      </c>
      <c r="I211" s="1" t="s">
        <v>387</v>
      </c>
      <c r="J211" s="1" t="s">
        <v>432</v>
      </c>
      <c r="K211" s="1" t="s">
        <v>434</v>
      </c>
      <c r="L211" s="1" t="s">
        <v>392</v>
      </c>
      <c r="M211" s="1" t="s">
        <v>529</v>
      </c>
    </row>
    <row r="212" spans="1:13" ht="33">
      <c r="A212" s="99">
        <v>45705</v>
      </c>
      <c r="B212" s="99" t="s">
        <v>386</v>
      </c>
      <c r="C212" s="1" t="s">
        <v>384</v>
      </c>
      <c r="D212" s="1" t="s">
        <v>433</v>
      </c>
      <c r="E212" s="133" t="s">
        <v>760</v>
      </c>
      <c r="F212" s="121">
        <v>12949</v>
      </c>
      <c r="G212" s="135" t="s">
        <v>437</v>
      </c>
      <c r="H212" s="1" t="s">
        <v>431</v>
      </c>
      <c r="I212" s="1" t="s">
        <v>387</v>
      </c>
      <c r="J212" s="1" t="s">
        <v>432</v>
      </c>
      <c r="K212" s="1" t="s">
        <v>434</v>
      </c>
      <c r="L212" s="1" t="s">
        <v>448</v>
      </c>
      <c r="M212" s="1"/>
    </row>
    <row r="213" spans="1:13" ht="33">
      <c r="A213" s="99">
        <v>45705</v>
      </c>
      <c r="B213" s="99" t="s">
        <v>386</v>
      </c>
      <c r="C213" s="1" t="s">
        <v>384</v>
      </c>
      <c r="D213" s="1" t="s">
        <v>433</v>
      </c>
      <c r="E213" s="133" t="s">
        <v>762</v>
      </c>
      <c r="F213" s="121">
        <v>12950</v>
      </c>
      <c r="G213" s="135" t="s">
        <v>437</v>
      </c>
      <c r="H213" s="1" t="s">
        <v>431</v>
      </c>
      <c r="I213" s="1" t="s">
        <v>387</v>
      </c>
      <c r="J213" s="1" t="s">
        <v>432</v>
      </c>
      <c r="K213" s="1" t="s">
        <v>434</v>
      </c>
      <c r="L213" s="1" t="s">
        <v>448</v>
      </c>
      <c r="M213" s="1"/>
    </row>
    <row r="214" spans="1:13" ht="33">
      <c r="A214" s="99">
        <v>45705</v>
      </c>
      <c r="B214" s="99" t="s">
        <v>386</v>
      </c>
      <c r="C214" s="1" t="s">
        <v>384</v>
      </c>
      <c r="D214" s="1" t="s">
        <v>433</v>
      </c>
      <c r="E214" s="133" t="s">
        <v>761</v>
      </c>
      <c r="F214" s="121">
        <v>12948</v>
      </c>
      <c r="G214" s="135" t="s">
        <v>437</v>
      </c>
      <c r="H214" s="1" t="s">
        <v>431</v>
      </c>
      <c r="I214" s="1" t="s">
        <v>387</v>
      </c>
      <c r="J214" s="1" t="s">
        <v>432</v>
      </c>
      <c r="K214" s="1" t="s">
        <v>434</v>
      </c>
      <c r="L214" s="1" t="s">
        <v>448</v>
      </c>
      <c r="M214" s="1"/>
    </row>
    <row r="215" spans="1:13" ht="28" customHeight="1">
      <c r="A215" s="99">
        <v>45705</v>
      </c>
      <c r="B215" s="99" t="s">
        <v>386</v>
      </c>
      <c r="C215" s="1" t="s">
        <v>441</v>
      </c>
      <c r="D215" s="1" t="s">
        <v>433</v>
      </c>
      <c r="E215" s="133" t="s">
        <v>452</v>
      </c>
      <c r="F215" s="121">
        <v>12598</v>
      </c>
      <c r="G215" s="135" t="s">
        <v>438</v>
      </c>
      <c r="H215" s="1" t="s">
        <v>431</v>
      </c>
      <c r="I215" s="1" t="s">
        <v>387</v>
      </c>
      <c r="J215" s="1" t="s">
        <v>432</v>
      </c>
      <c r="K215" s="1" t="s">
        <v>434</v>
      </c>
      <c r="L215" s="1" t="s">
        <v>448</v>
      </c>
      <c r="M215" s="1"/>
    </row>
    <row r="216" spans="1:13" ht="33">
      <c r="A216" s="99">
        <v>45705</v>
      </c>
      <c r="B216" s="99" t="s">
        <v>386</v>
      </c>
      <c r="C216" s="1" t="s">
        <v>441</v>
      </c>
      <c r="D216" s="1" t="s">
        <v>433</v>
      </c>
      <c r="E216" s="133" t="s">
        <v>757</v>
      </c>
      <c r="F216" s="121">
        <v>12912</v>
      </c>
      <c r="G216" s="135" t="s">
        <v>437</v>
      </c>
      <c r="H216" s="1" t="s">
        <v>431</v>
      </c>
      <c r="I216" s="1" t="s">
        <v>387</v>
      </c>
      <c r="J216" s="1" t="s">
        <v>432</v>
      </c>
      <c r="K216" s="1" t="s">
        <v>434</v>
      </c>
      <c r="L216" s="1" t="s">
        <v>448</v>
      </c>
      <c r="M216" s="1"/>
    </row>
    <row r="217" spans="1:13" ht="33">
      <c r="A217" s="99">
        <v>45705</v>
      </c>
      <c r="B217" s="99" t="s">
        <v>386</v>
      </c>
      <c r="C217" s="1" t="s">
        <v>384</v>
      </c>
      <c r="D217" s="1" t="s">
        <v>433</v>
      </c>
      <c r="E217" s="133" t="s">
        <v>450</v>
      </c>
      <c r="F217" s="121">
        <v>12635</v>
      </c>
      <c r="G217" s="135" t="s">
        <v>438</v>
      </c>
      <c r="H217" s="1" t="s">
        <v>431</v>
      </c>
      <c r="I217" s="1" t="s">
        <v>387</v>
      </c>
      <c r="J217" s="1" t="s">
        <v>432</v>
      </c>
      <c r="K217" s="1" t="s">
        <v>434</v>
      </c>
      <c r="L217" s="1" t="s">
        <v>448</v>
      </c>
      <c r="M217" s="1"/>
    </row>
    <row r="218" spans="1:13" ht="33">
      <c r="A218" s="99">
        <v>45705</v>
      </c>
      <c r="B218" s="99" t="s">
        <v>386</v>
      </c>
      <c r="C218" s="1" t="s">
        <v>384</v>
      </c>
      <c r="D218" s="1" t="s">
        <v>453</v>
      </c>
      <c r="E218" s="133" t="s">
        <v>450</v>
      </c>
      <c r="F218" s="121">
        <v>12635</v>
      </c>
      <c r="G218" s="135" t="s">
        <v>438</v>
      </c>
      <c r="H218" s="1" t="s">
        <v>431</v>
      </c>
      <c r="I218" s="1" t="s">
        <v>387</v>
      </c>
      <c r="J218" s="1" t="s">
        <v>432</v>
      </c>
      <c r="K218" s="1" t="s">
        <v>434</v>
      </c>
      <c r="L218" s="1" t="s">
        <v>105</v>
      </c>
      <c r="M218" s="1"/>
    </row>
    <row r="219" spans="1:13" ht="33">
      <c r="A219" s="99">
        <v>45706</v>
      </c>
      <c r="B219" s="99" t="s">
        <v>386</v>
      </c>
      <c r="C219" s="1" t="s">
        <v>384</v>
      </c>
      <c r="D219" s="1" t="s">
        <v>433</v>
      </c>
      <c r="E219" s="133" t="s">
        <v>757</v>
      </c>
      <c r="F219" s="121">
        <v>12973</v>
      </c>
      <c r="G219" s="135" t="s">
        <v>437</v>
      </c>
      <c r="H219" s="1" t="s">
        <v>431</v>
      </c>
      <c r="I219" s="1" t="s">
        <v>387</v>
      </c>
      <c r="J219" s="1" t="s">
        <v>432</v>
      </c>
      <c r="K219" s="1" t="s">
        <v>434</v>
      </c>
      <c r="L219" s="1" t="s">
        <v>392</v>
      </c>
      <c r="M219" s="1" t="s">
        <v>544</v>
      </c>
    </row>
    <row r="220" spans="1:13" ht="33">
      <c r="A220" s="99">
        <v>45706</v>
      </c>
      <c r="B220" s="99" t="s">
        <v>386</v>
      </c>
      <c r="C220" s="1" t="s">
        <v>384</v>
      </c>
      <c r="D220" s="1" t="s">
        <v>433</v>
      </c>
      <c r="E220" s="133" t="s">
        <v>451</v>
      </c>
      <c r="F220" s="121">
        <v>12600</v>
      </c>
      <c r="G220" s="135" t="s">
        <v>438</v>
      </c>
      <c r="H220" s="1" t="s">
        <v>431</v>
      </c>
      <c r="I220" s="1" t="s">
        <v>387</v>
      </c>
      <c r="J220" s="1" t="s">
        <v>432</v>
      </c>
      <c r="K220" s="1" t="s">
        <v>434</v>
      </c>
      <c r="L220" s="1" t="s">
        <v>392</v>
      </c>
      <c r="M220" s="1"/>
    </row>
    <row r="221" spans="1:13" ht="33">
      <c r="A221" s="99">
        <v>45706</v>
      </c>
      <c r="B221" s="99" t="s">
        <v>386</v>
      </c>
      <c r="C221" s="1" t="s">
        <v>384</v>
      </c>
      <c r="D221" s="1" t="s">
        <v>433</v>
      </c>
      <c r="E221" s="133" t="s">
        <v>450</v>
      </c>
      <c r="F221" s="121">
        <v>12635</v>
      </c>
      <c r="G221" s="135" t="s">
        <v>438</v>
      </c>
      <c r="H221" s="1" t="s">
        <v>431</v>
      </c>
      <c r="I221" s="1" t="s">
        <v>387</v>
      </c>
      <c r="J221" s="1" t="s">
        <v>432</v>
      </c>
      <c r="K221" s="1" t="s">
        <v>434</v>
      </c>
      <c r="L221" s="1" t="s">
        <v>392</v>
      </c>
      <c r="M221" s="1"/>
    </row>
    <row r="222" spans="1:13" ht="33">
      <c r="A222" s="99">
        <v>45706</v>
      </c>
      <c r="B222" s="99" t="s">
        <v>386</v>
      </c>
      <c r="C222" s="1" t="s">
        <v>384</v>
      </c>
      <c r="D222" s="1" t="s">
        <v>433</v>
      </c>
      <c r="E222" s="133" t="s">
        <v>761</v>
      </c>
      <c r="F222" s="121">
        <v>12948</v>
      </c>
      <c r="G222" s="135" t="s">
        <v>437</v>
      </c>
      <c r="H222" s="1" t="s">
        <v>431</v>
      </c>
      <c r="I222" s="1" t="s">
        <v>387</v>
      </c>
      <c r="J222" s="1" t="s">
        <v>432</v>
      </c>
      <c r="K222" s="1" t="s">
        <v>434</v>
      </c>
      <c r="L222" s="1" t="s">
        <v>392</v>
      </c>
      <c r="M222" s="1"/>
    </row>
    <row r="223" spans="1:13" ht="28" customHeight="1">
      <c r="A223" s="99">
        <v>45706</v>
      </c>
      <c r="B223" s="99" t="s">
        <v>386</v>
      </c>
      <c r="C223" s="1" t="s">
        <v>441</v>
      </c>
      <c r="D223" s="1" t="s">
        <v>433</v>
      </c>
      <c r="E223" s="133" t="s">
        <v>452</v>
      </c>
      <c r="F223" s="121">
        <v>12598</v>
      </c>
      <c r="G223" s="135" t="s">
        <v>438</v>
      </c>
      <c r="H223" s="1" t="s">
        <v>431</v>
      </c>
      <c r="I223" s="1" t="s">
        <v>387</v>
      </c>
      <c r="J223" s="1" t="s">
        <v>432</v>
      </c>
      <c r="K223" s="1" t="s">
        <v>434</v>
      </c>
      <c r="L223" s="1" t="s">
        <v>392</v>
      </c>
      <c r="M223" s="1"/>
    </row>
    <row r="224" spans="1:13" ht="33">
      <c r="A224" s="99">
        <v>45706</v>
      </c>
      <c r="B224" s="99" t="s">
        <v>386</v>
      </c>
      <c r="C224" s="1" t="s">
        <v>441</v>
      </c>
      <c r="D224" s="1" t="s">
        <v>433</v>
      </c>
      <c r="E224" s="133" t="s">
        <v>759</v>
      </c>
      <c r="F224" s="121">
        <v>12898</v>
      </c>
      <c r="G224" s="135" t="s">
        <v>437</v>
      </c>
      <c r="H224" s="1" t="s">
        <v>431</v>
      </c>
      <c r="I224" s="1" t="s">
        <v>387</v>
      </c>
      <c r="J224" s="1" t="s">
        <v>432</v>
      </c>
      <c r="K224" s="1" t="s">
        <v>434</v>
      </c>
      <c r="L224" s="1" t="s">
        <v>392</v>
      </c>
      <c r="M224" s="1"/>
    </row>
    <row r="225" spans="1:13" ht="33">
      <c r="A225" s="99">
        <v>45706</v>
      </c>
      <c r="B225" s="99" t="s">
        <v>386</v>
      </c>
      <c r="C225" s="1" t="s">
        <v>384</v>
      </c>
      <c r="D225" s="1" t="s">
        <v>433</v>
      </c>
      <c r="E225" s="133" t="s">
        <v>764</v>
      </c>
      <c r="F225" s="121">
        <v>12982</v>
      </c>
      <c r="G225" s="135" t="s">
        <v>437</v>
      </c>
      <c r="H225" s="1" t="s">
        <v>431</v>
      </c>
      <c r="I225" s="1" t="s">
        <v>387</v>
      </c>
      <c r="J225" s="1" t="s">
        <v>432</v>
      </c>
      <c r="K225" s="1" t="s">
        <v>434</v>
      </c>
      <c r="L225" s="1" t="s">
        <v>448</v>
      </c>
      <c r="M225" s="1"/>
    </row>
    <row r="226" spans="1:13" ht="33">
      <c r="A226" s="99">
        <v>45706</v>
      </c>
      <c r="B226" s="99" t="s">
        <v>386</v>
      </c>
      <c r="C226" s="1" t="s">
        <v>384</v>
      </c>
      <c r="D226" s="1" t="s">
        <v>433</v>
      </c>
      <c r="E226" s="133" t="s">
        <v>765</v>
      </c>
      <c r="F226" s="121">
        <v>12978</v>
      </c>
      <c r="G226" s="135" t="s">
        <v>437</v>
      </c>
      <c r="H226" s="1" t="s">
        <v>431</v>
      </c>
      <c r="I226" s="1" t="s">
        <v>387</v>
      </c>
      <c r="J226" s="1" t="s">
        <v>432</v>
      </c>
      <c r="K226" s="1" t="s">
        <v>434</v>
      </c>
      <c r="L226" s="1" t="s">
        <v>448</v>
      </c>
      <c r="M226" s="1"/>
    </row>
    <row r="227" spans="1:13" ht="33">
      <c r="A227" s="99">
        <v>45707</v>
      </c>
      <c r="B227" s="99" t="s">
        <v>386</v>
      </c>
      <c r="C227" s="1" t="s">
        <v>384</v>
      </c>
      <c r="D227" s="1" t="s">
        <v>433</v>
      </c>
      <c r="E227" s="133" t="s">
        <v>766</v>
      </c>
      <c r="F227" s="121">
        <v>12976</v>
      </c>
      <c r="G227" s="135" t="s">
        <v>437</v>
      </c>
      <c r="H227" s="1" t="s">
        <v>431</v>
      </c>
      <c r="I227" s="106" t="s">
        <v>783</v>
      </c>
      <c r="J227" s="1" t="s">
        <v>432</v>
      </c>
      <c r="K227" s="1" t="s">
        <v>434</v>
      </c>
      <c r="L227" s="1" t="s">
        <v>392</v>
      </c>
      <c r="M227" s="1"/>
    </row>
    <row r="228" spans="1:13" ht="33">
      <c r="A228" s="99">
        <v>45707</v>
      </c>
      <c r="B228" s="99" t="s">
        <v>386</v>
      </c>
      <c r="C228" s="1" t="s">
        <v>384</v>
      </c>
      <c r="D228" s="1" t="s">
        <v>433</v>
      </c>
      <c r="E228" s="133" t="s">
        <v>450</v>
      </c>
      <c r="F228" s="121">
        <v>12635</v>
      </c>
      <c r="G228" s="135" t="s">
        <v>438</v>
      </c>
      <c r="H228" s="1" t="s">
        <v>431</v>
      </c>
      <c r="I228" s="106" t="s">
        <v>767</v>
      </c>
      <c r="J228" s="1" t="s">
        <v>432</v>
      </c>
      <c r="K228" s="1" t="s">
        <v>434</v>
      </c>
      <c r="L228" s="1" t="s">
        <v>392</v>
      </c>
      <c r="M228" s="1"/>
    </row>
    <row r="229" spans="1:13" ht="33">
      <c r="A229" s="99">
        <v>45707</v>
      </c>
      <c r="B229" s="99" t="s">
        <v>386</v>
      </c>
      <c r="C229" s="1" t="s">
        <v>384</v>
      </c>
      <c r="D229" s="1" t="s">
        <v>433</v>
      </c>
      <c r="E229" s="133" t="s">
        <v>451</v>
      </c>
      <c r="F229" s="121">
        <v>12600</v>
      </c>
      <c r="G229" s="135" t="s">
        <v>438</v>
      </c>
      <c r="H229" s="1" t="s">
        <v>431</v>
      </c>
      <c r="I229" s="106" t="s">
        <v>767</v>
      </c>
      <c r="J229" s="1" t="s">
        <v>432</v>
      </c>
      <c r="K229" s="1" t="s">
        <v>434</v>
      </c>
      <c r="L229" s="1" t="s">
        <v>392</v>
      </c>
      <c r="M229" s="1"/>
    </row>
    <row r="230" spans="1:13" ht="33">
      <c r="A230" s="99">
        <v>45708</v>
      </c>
      <c r="B230" s="99" t="s">
        <v>386</v>
      </c>
      <c r="C230" s="1" t="s">
        <v>441</v>
      </c>
      <c r="D230" s="1" t="s">
        <v>433</v>
      </c>
      <c r="E230" s="133" t="s">
        <v>759</v>
      </c>
      <c r="F230" s="121">
        <v>13115</v>
      </c>
      <c r="G230" s="135" t="s">
        <v>437</v>
      </c>
      <c r="H230" s="1" t="s">
        <v>431</v>
      </c>
      <c r="I230" s="1" t="s">
        <v>768</v>
      </c>
      <c r="J230" s="1" t="s">
        <v>432</v>
      </c>
      <c r="K230" s="1" t="s">
        <v>434</v>
      </c>
      <c r="L230" s="1" t="s">
        <v>392</v>
      </c>
      <c r="M230" s="1" t="s">
        <v>754</v>
      </c>
    </row>
    <row r="231" spans="1:13" ht="33">
      <c r="A231" s="99">
        <v>45708</v>
      </c>
      <c r="B231" s="99" t="s">
        <v>386</v>
      </c>
      <c r="C231" s="1" t="s">
        <v>441</v>
      </c>
      <c r="D231" s="1" t="s">
        <v>433</v>
      </c>
      <c r="E231" s="133" t="s">
        <v>769</v>
      </c>
      <c r="F231" s="121">
        <v>13112</v>
      </c>
      <c r="G231" s="135" t="s">
        <v>437</v>
      </c>
      <c r="H231" s="1" t="s">
        <v>431</v>
      </c>
      <c r="I231" s="1" t="s">
        <v>387</v>
      </c>
      <c r="J231" s="1" t="s">
        <v>432</v>
      </c>
      <c r="K231" s="1" t="s">
        <v>434</v>
      </c>
      <c r="L231" s="1" t="s">
        <v>392</v>
      </c>
      <c r="M231" s="1"/>
    </row>
    <row r="232" spans="1:13" ht="28" customHeight="1">
      <c r="A232" s="99">
        <v>45708</v>
      </c>
      <c r="B232" s="99" t="s">
        <v>386</v>
      </c>
      <c r="C232" s="1" t="s">
        <v>441</v>
      </c>
      <c r="D232" s="1" t="s">
        <v>433</v>
      </c>
      <c r="E232" s="133" t="s">
        <v>452</v>
      </c>
      <c r="F232" s="121">
        <v>13088</v>
      </c>
      <c r="G232" s="135" t="s">
        <v>438</v>
      </c>
      <c r="H232" s="1" t="s">
        <v>431</v>
      </c>
      <c r="I232" s="1" t="s">
        <v>387</v>
      </c>
      <c r="J232" s="1" t="s">
        <v>432</v>
      </c>
      <c r="K232" s="1" t="s">
        <v>434</v>
      </c>
      <c r="L232" s="1" t="s">
        <v>392</v>
      </c>
      <c r="M232" s="1" t="s">
        <v>754</v>
      </c>
    </row>
    <row r="233" spans="1:13" ht="33">
      <c r="A233" s="99">
        <v>45708</v>
      </c>
      <c r="B233" s="99" t="s">
        <v>386</v>
      </c>
      <c r="C233" s="1" t="s">
        <v>384</v>
      </c>
      <c r="D233" s="1" t="s">
        <v>433</v>
      </c>
      <c r="E233" s="133" t="s">
        <v>450</v>
      </c>
      <c r="F233" s="121">
        <v>13094</v>
      </c>
      <c r="G233" s="135" t="s">
        <v>438</v>
      </c>
      <c r="H233" s="1" t="s">
        <v>431</v>
      </c>
      <c r="I233" s="106" t="s">
        <v>767</v>
      </c>
      <c r="J233" s="1" t="s">
        <v>432</v>
      </c>
      <c r="K233" s="1" t="s">
        <v>434</v>
      </c>
      <c r="L233" s="1" t="s">
        <v>392</v>
      </c>
      <c r="M233" s="1" t="s">
        <v>754</v>
      </c>
    </row>
    <row r="234" spans="1:13" ht="33">
      <c r="A234" s="99">
        <v>45708</v>
      </c>
      <c r="B234" s="99" t="s">
        <v>386</v>
      </c>
      <c r="C234" s="1" t="s">
        <v>384</v>
      </c>
      <c r="D234" s="1" t="s">
        <v>453</v>
      </c>
      <c r="E234" s="133" t="s">
        <v>450</v>
      </c>
      <c r="F234" s="121">
        <v>13094</v>
      </c>
      <c r="G234" s="135" t="s">
        <v>438</v>
      </c>
      <c r="H234" s="1" t="s">
        <v>431</v>
      </c>
      <c r="I234" s="106" t="s">
        <v>768</v>
      </c>
      <c r="J234" s="1" t="s">
        <v>432</v>
      </c>
      <c r="K234" s="1" t="s">
        <v>434</v>
      </c>
      <c r="L234" s="1" t="s">
        <v>392</v>
      </c>
      <c r="M234" s="1"/>
    </row>
    <row r="235" spans="1:13" ht="36">
      <c r="A235" s="99">
        <v>45708</v>
      </c>
      <c r="B235" s="99" t="s">
        <v>386</v>
      </c>
      <c r="C235" s="1" t="s">
        <v>384</v>
      </c>
      <c r="D235" s="1" t="s">
        <v>433</v>
      </c>
      <c r="E235" s="133" t="s">
        <v>451</v>
      </c>
      <c r="F235" s="121">
        <v>13105</v>
      </c>
      <c r="G235" s="135" t="s">
        <v>438</v>
      </c>
      <c r="H235" s="1" t="s">
        <v>431</v>
      </c>
      <c r="I235" s="106" t="s">
        <v>770</v>
      </c>
      <c r="J235" s="1" t="s">
        <v>432</v>
      </c>
      <c r="K235" s="1" t="s">
        <v>434</v>
      </c>
      <c r="L235" s="1" t="s">
        <v>392</v>
      </c>
      <c r="M235" s="1" t="s">
        <v>754</v>
      </c>
    </row>
    <row r="236" spans="1:13" ht="33">
      <c r="A236" s="99">
        <v>45708</v>
      </c>
      <c r="B236" s="99" t="s">
        <v>386</v>
      </c>
      <c r="C236" s="1" t="s">
        <v>441</v>
      </c>
      <c r="D236" s="1" t="s">
        <v>433</v>
      </c>
      <c r="E236" s="133" t="s">
        <v>780</v>
      </c>
      <c r="F236" s="121">
        <v>13114</v>
      </c>
      <c r="G236" s="135" t="s">
        <v>437</v>
      </c>
      <c r="H236" s="1" t="s">
        <v>431</v>
      </c>
      <c r="I236" s="1" t="s">
        <v>387</v>
      </c>
      <c r="J236" s="1" t="s">
        <v>432</v>
      </c>
      <c r="K236" s="1" t="s">
        <v>434</v>
      </c>
      <c r="L236" s="1" t="s">
        <v>392</v>
      </c>
      <c r="M236" s="1"/>
    </row>
    <row r="237" spans="1:13" ht="33">
      <c r="A237" s="99">
        <v>45708</v>
      </c>
      <c r="B237" s="99" t="s">
        <v>386</v>
      </c>
      <c r="C237" s="1" t="s">
        <v>441</v>
      </c>
      <c r="D237" s="1" t="s">
        <v>433</v>
      </c>
      <c r="E237" s="133" t="s">
        <v>771</v>
      </c>
      <c r="F237" s="121">
        <v>13111</v>
      </c>
      <c r="G237" s="135" t="s">
        <v>437</v>
      </c>
      <c r="H237" s="1" t="s">
        <v>431</v>
      </c>
      <c r="I237" s="1" t="s">
        <v>387</v>
      </c>
      <c r="J237" s="1" t="s">
        <v>432</v>
      </c>
      <c r="K237" s="1" t="s">
        <v>434</v>
      </c>
      <c r="L237" s="1" t="s">
        <v>392</v>
      </c>
      <c r="M237" s="1"/>
    </row>
    <row r="238" spans="1:13" ht="33">
      <c r="A238" s="99">
        <v>45708</v>
      </c>
      <c r="B238" s="99" t="s">
        <v>386</v>
      </c>
      <c r="C238" s="1" t="s">
        <v>441</v>
      </c>
      <c r="D238" s="1" t="s">
        <v>433</v>
      </c>
      <c r="E238" s="133" t="s">
        <v>772</v>
      </c>
      <c r="F238" s="121">
        <v>13106</v>
      </c>
      <c r="G238" s="135" t="s">
        <v>437</v>
      </c>
      <c r="H238" s="1" t="s">
        <v>431</v>
      </c>
      <c r="I238" s="1" t="s">
        <v>773</v>
      </c>
      <c r="J238" s="1" t="s">
        <v>432</v>
      </c>
      <c r="K238" s="1" t="s">
        <v>434</v>
      </c>
      <c r="L238" s="1" t="s">
        <v>392</v>
      </c>
      <c r="M238" s="1"/>
    </row>
    <row r="239" spans="1:13" ht="28" customHeight="1">
      <c r="A239" s="99">
        <v>45709</v>
      </c>
      <c r="B239" s="99" t="s">
        <v>386</v>
      </c>
      <c r="C239" s="1" t="s">
        <v>441</v>
      </c>
      <c r="D239" s="1" t="s">
        <v>433</v>
      </c>
      <c r="E239" s="133" t="s">
        <v>452</v>
      </c>
      <c r="F239" s="121">
        <v>13088</v>
      </c>
      <c r="G239" s="135" t="s">
        <v>438</v>
      </c>
      <c r="H239" s="1" t="s">
        <v>431</v>
      </c>
      <c r="I239" s="1" t="s">
        <v>774</v>
      </c>
      <c r="J239" s="1" t="s">
        <v>432</v>
      </c>
      <c r="K239" s="1" t="s">
        <v>434</v>
      </c>
      <c r="L239" s="1" t="s">
        <v>392</v>
      </c>
      <c r="M239" s="1" t="s">
        <v>754</v>
      </c>
    </row>
    <row r="240" spans="1:13" ht="33">
      <c r="A240" s="99">
        <v>45709</v>
      </c>
      <c r="B240" s="99" t="s">
        <v>386</v>
      </c>
      <c r="C240" s="1" t="s">
        <v>384</v>
      </c>
      <c r="D240" s="1" t="s">
        <v>433</v>
      </c>
      <c r="E240" s="133" t="s">
        <v>451</v>
      </c>
      <c r="F240" s="121">
        <v>13105</v>
      </c>
      <c r="G240" s="135" t="s">
        <v>438</v>
      </c>
      <c r="H240" s="1" t="s">
        <v>431</v>
      </c>
      <c r="I240" s="1" t="s">
        <v>774</v>
      </c>
      <c r="J240" s="1" t="s">
        <v>432</v>
      </c>
      <c r="K240" s="1" t="s">
        <v>434</v>
      </c>
      <c r="L240" s="1" t="s">
        <v>392</v>
      </c>
      <c r="M240" s="1" t="s">
        <v>754</v>
      </c>
    </row>
    <row r="241" spans="1:13" ht="33">
      <c r="A241" s="99">
        <v>45709</v>
      </c>
      <c r="B241" s="99" t="s">
        <v>386</v>
      </c>
      <c r="C241" s="1" t="s">
        <v>384</v>
      </c>
      <c r="D241" s="1" t="s">
        <v>433</v>
      </c>
      <c r="E241" s="133" t="s">
        <v>450</v>
      </c>
      <c r="F241" s="121">
        <v>13094</v>
      </c>
      <c r="G241" s="135" t="s">
        <v>438</v>
      </c>
      <c r="H241" s="1" t="s">
        <v>431</v>
      </c>
      <c r="I241" s="106" t="s">
        <v>775</v>
      </c>
      <c r="J241" s="1" t="s">
        <v>432</v>
      </c>
      <c r="K241" s="1" t="s">
        <v>434</v>
      </c>
      <c r="L241" s="1" t="s">
        <v>392</v>
      </c>
      <c r="M241" s="1" t="s">
        <v>754</v>
      </c>
    </row>
    <row r="242" spans="1:13" ht="33">
      <c r="A242" s="99">
        <v>45709</v>
      </c>
      <c r="B242" s="99" t="s">
        <v>386</v>
      </c>
      <c r="C242" s="1" t="s">
        <v>441</v>
      </c>
      <c r="D242" s="1" t="s">
        <v>433</v>
      </c>
      <c r="E242" s="133" t="s">
        <v>769</v>
      </c>
      <c r="F242" s="121">
        <v>13112</v>
      </c>
      <c r="G242" s="135" t="s">
        <v>437</v>
      </c>
      <c r="H242" s="1" t="s">
        <v>431</v>
      </c>
      <c r="I242" s="1" t="s">
        <v>387</v>
      </c>
      <c r="J242" s="1" t="s">
        <v>432</v>
      </c>
      <c r="K242" s="1" t="s">
        <v>434</v>
      </c>
      <c r="L242" s="1" t="s">
        <v>392</v>
      </c>
      <c r="M242" s="1" t="s">
        <v>754</v>
      </c>
    </row>
    <row r="243" spans="1:13" ht="33">
      <c r="A243" s="99">
        <v>45709</v>
      </c>
      <c r="B243" s="99" t="s">
        <v>386</v>
      </c>
      <c r="C243" s="1" t="s">
        <v>441</v>
      </c>
      <c r="D243" s="1" t="s">
        <v>433</v>
      </c>
      <c r="E243" s="133" t="s">
        <v>776</v>
      </c>
      <c r="F243" s="121">
        <v>13110</v>
      </c>
      <c r="G243" s="135" t="s">
        <v>437</v>
      </c>
      <c r="H243" s="1" t="s">
        <v>431</v>
      </c>
      <c r="I243" s="106" t="s">
        <v>777</v>
      </c>
      <c r="J243" s="1" t="s">
        <v>432</v>
      </c>
      <c r="K243" s="1" t="s">
        <v>434</v>
      </c>
      <c r="L243" s="1" t="s">
        <v>392</v>
      </c>
      <c r="M243" s="1" t="s">
        <v>754</v>
      </c>
    </row>
    <row r="244" spans="1:13" ht="33">
      <c r="A244" s="99">
        <v>45709</v>
      </c>
      <c r="B244" s="99" t="s">
        <v>386</v>
      </c>
      <c r="C244" s="1" t="s">
        <v>384</v>
      </c>
      <c r="D244" s="1" t="s">
        <v>433</v>
      </c>
      <c r="E244" s="133" t="s">
        <v>766</v>
      </c>
      <c r="F244" s="121">
        <v>12976</v>
      </c>
      <c r="G244" s="135" t="s">
        <v>437</v>
      </c>
      <c r="H244" s="1" t="s">
        <v>431</v>
      </c>
      <c r="I244" s="106" t="s">
        <v>778</v>
      </c>
      <c r="J244" s="1" t="s">
        <v>432</v>
      </c>
      <c r="K244" s="1" t="s">
        <v>434</v>
      </c>
      <c r="L244" s="1" t="s">
        <v>392</v>
      </c>
      <c r="M244" s="1" t="s">
        <v>754</v>
      </c>
    </row>
    <row r="245" spans="1:13" ht="33">
      <c r="A245" s="99">
        <v>45709</v>
      </c>
      <c r="B245" s="99" t="s">
        <v>386</v>
      </c>
      <c r="C245" s="1" t="s">
        <v>441</v>
      </c>
      <c r="D245" s="1" t="s">
        <v>433</v>
      </c>
      <c r="E245" s="133" t="s">
        <v>779</v>
      </c>
      <c r="F245" s="121">
        <v>13107</v>
      </c>
      <c r="G245" s="135" t="s">
        <v>437</v>
      </c>
      <c r="H245" s="1" t="s">
        <v>431</v>
      </c>
      <c r="I245" s="106" t="s">
        <v>777</v>
      </c>
      <c r="J245" s="1" t="s">
        <v>432</v>
      </c>
      <c r="K245" s="1" t="s">
        <v>434</v>
      </c>
      <c r="L245" s="1" t="s">
        <v>392</v>
      </c>
      <c r="M245" s="1" t="s">
        <v>754</v>
      </c>
    </row>
    <row r="246" spans="1:13" ht="33">
      <c r="A246" s="99">
        <v>45706</v>
      </c>
      <c r="B246" s="99" t="s">
        <v>386</v>
      </c>
      <c r="C246" s="1" t="s">
        <v>441</v>
      </c>
      <c r="D246" s="1" t="s">
        <v>433</v>
      </c>
      <c r="E246" s="133" t="s">
        <v>781</v>
      </c>
      <c r="F246" s="121">
        <v>13109</v>
      </c>
      <c r="G246" s="135" t="s">
        <v>437</v>
      </c>
      <c r="H246" s="1" t="s">
        <v>431</v>
      </c>
      <c r="I246" s="106" t="s">
        <v>782</v>
      </c>
      <c r="J246" s="1" t="s">
        <v>432</v>
      </c>
      <c r="K246" s="1" t="s">
        <v>434</v>
      </c>
      <c r="L246" s="1" t="s">
        <v>392</v>
      </c>
      <c r="M246" s="1" t="s">
        <v>754</v>
      </c>
    </row>
    <row r="247" spans="1:13" ht="33">
      <c r="A247" s="99">
        <v>45707</v>
      </c>
      <c r="B247" s="99" t="s">
        <v>386</v>
      </c>
      <c r="C247" s="1" t="s">
        <v>516</v>
      </c>
      <c r="D247" s="1" t="s">
        <v>433</v>
      </c>
      <c r="E247" s="133" t="s">
        <v>784</v>
      </c>
      <c r="F247" s="121">
        <v>12986</v>
      </c>
      <c r="G247" s="135" t="s">
        <v>437</v>
      </c>
      <c r="H247" s="1" t="s">
        <v>431</v>
      </c>
      <c r="I247" s="106" t="s">
        <v>785</v>
      </c>
      <c r="J247" s="1" t="s">
        <v>432</v>
      </c>
      <c r="K247" s="1" t="s">
        <v>434</v>
      </c>
      <c r="L247" s="1" t="s">
        <v>392</v>
      </c>
      <c r="M247" s="1" t="s">
        <v>529</v>
      </c>
    </row>
    <row r="248" spans="1:13" ht="36">
      <c r="A248" s="99">
        <v>45707</v>
      </c>
      <c r="B248" s="99" t="s">
        <v>386</v>
      </c>
      <c r="C248" s="1" t="s">
        <v>516</v>
      </c>
      <c r="D248" s="1" t="s">
        <v>433</v>
      </c>
      <c r="E248" s="133" t="s">
        <v>786</v>
      </c>
      <c r="F248" s="121">
        <v>12984</v>
      </c>
      <c r="G248" s="135" t="s">
        <v>437</v>
      </c>
      <c r="H248" s="1" t="s">
        <v>431</v>
      </c>
      <c r="I248" s="106" t="s">
        <v>787</v>
      </c>
      <c r="J248" s="1" t="s">
        <v>432</v>
      </c>
      <c r="K248" s="1" t="s">
        <v>434</v>
      </c>
      <c r="L248" s="1" t="s">
        <v>392</v>
      </c>
      <c r="M248" s="1"/>
    </row>
    <row r="249" spans="1:13" ht="33">
      <c r="A249" s="99">
        <v>45707</v>
      </c>
      <c r="B249" s="99" t="s">
        <v>386</v>
      </c>
      <c r="C249" s="1" t="s">
        <v>516</v>
      </c>
      <c r="D249" s="1" t="s">
        <v>433</v>
      </c>
      <c r="E249" s="133" t="s">
        <v>788</v>
      </c>
      <c r="F249" s="121">
        <v>12983</v>
      </c>
      <c r="G249" s="135" t="s">
        <v>437</v>
      </c>
      <c r="H249" s="1" t="s">
        <v>431</v>
      </c>
      <c r="I249" s="1" t="s">
        <v>387</v>
      </c>
      <c r="J249" s="1" t="s">
        <v>432</v>
      </c>
      <c r="K249" s="1" t="s">
        <v>434</v>
      </c>
      <c r="L249" s="1" t="s">
        <v>392</v>
      </c>
      <c r="M249" s="1" t="s">
        <v>529</v>
      </c>
    </row>
    <row r="250" spans="1:13" ht="33">
      <c r="A250" s="99">
        <v>45707</v>
      </c>
      <c r="B250" s="99" t="s">
        <v>386</v>
      </c>
      <c r="C250" s="1" t="s">
        <v>516</v>
      </c>
      <c r="D250" s="1" t="s">
        <v>433</v>
      </c>
      <c r="E250" s="133" t="s">
        <v>789</v>
      </c>
      <c r="F250" s="121">
        <v>12988</v>
      </c>
      <c r="G250" s="135" t="s">
        <v>437</v>
      </c>
      <c r="H250" s="1" t="s">
        <v>431</v>
      </c>
      <c r="I250" s="1" t="s">
        <v>387</v>
      </c>
      <c r="J250" s="1" t="s">
        <v>432</v>
      </c>
      <c r="K250" s="1" t="s">
        <v>434</v>
      </c>
      <c r="L250" s="1" t="s">
        <v>392</v>
      </c>
      <c r="M250" s="1" t="s">
        <v>529</v>
      </c>
    </row>
    <row r="251" spans="1:13" ht="33">
      <c r="A251" s="99">
        <v>45705</v>
      </c>
      <c r="B251" s="99" t="s">
        <v>386</v>
      </c>
      <c r="C251" s="1" t="s">
        <v>384</v>
      </c>
      <c r="D251" s="1" t="s">
        <v>433</v>
      </c>
      <c r="E251" s="133" t="s">
        <v>451</v>
      </c>
      <c r="F251" s="121">
        <v>12600</v>
      </c>
      <c r="G251" s="135" t="s">
        <v>438</v>
      </c>
      <c r="H251" s="1" t="s">
        <v>431</v>
      </c>
      <c r="I251" s="1" t="s">
        <v>387</v>
      </c>
      <c r="J251" s="1" t="s">
        <v>432</v>
      </c>
      <c r="K251" s="1" t="s">
        <v>434</v>
      </c>
      <c r="L251" s="1" t="s">
        <v>448</v>
      </c>
      <c r="M251" s="1"/>
    </row>
    <row r="252" spans="1:13" ht="33">
      <c r="A252" s="99">
        <v>45709</v>
      </c>
      <c r="B252" s="99" t="s">
        <v>386</v>
      </c>
      <c r="C252" s="1" t="s">
        <v>384</v>
      </c>
      <c r="D252" s="1" t="s">
        <v>453</v>
      </c>
      <c r="E252" s="133" t="s">
        <v>450</v>
      </c>
      <c r="F252" s="121">
        <v>13094</v>
      </c>
      <c r="G252" s="135" t="s">
        <v>438</v>
      </c>
      <c r="H252" s="1" t="s">
        <v>431</v>
      </c>
      <c r="I252" s="106" t="s">
        <v>790</v>
      </c>
      <c r="J252" s="1" t="s">
        <v>432</v>
      </c>
      <c r="K252" s="1" t="s">
        <v>434</v>
      </c>
      <c r="L252" s="1" t="s">
        <v>392</v>
      </c>
      <c r="M252" s="1"/>
    </row>
    <row r="253" spans="1:13" ht="33">
      <c r="A253" s="99">
        <v>45710</v>
      </c>
      <c r="B253" s="99" t="s">
        <v>386</v>
      </c>
      <c r="C253" s="1" t="s">
        <v>384</v>
      </c>
      <c r="D253" s="1" t="s">
        <v>433</v>
      </c>
      <c r="E253" s="133" t="s">
        <v>451</v>
      </c>
      <c r="F253" s="121">
        <v>13105</v>
      </c>
      <c r="G253" s="135" t="s">
        <v>438</v>
      </c>
      <c r="H253" s="1" t="s">
        <v>431</v>
      </c>
      <c r="I253" s="1" t="s">
        <v>782</v>
      </c>
      <c r="J253" s="1" t="s">
        <v>432</v>
      </c>
      <c r="K253" s="1" t="s">
        <v>434</v>
      </c>
      <c r="L253" s="1" t="s">
        <v>392</v>
      </c>
      <c r="M253" s="1" t="s">
        <v>754</v>
      </c>
    </row>
    <row r="254" spans="1:13" ht="28" customHeight="1">
      <c r="A254" s="99">
        <v>45710</v>
      </c>
      <c r="B254" s="99" t="s">
        <v>386</v>
      </c>
      <c r="C254" s="1" t="s">
        <v>441</v>
      </c>
      <c r="D254" s="1" t="s">
        <v>433</v>
      </c>
      <c r="E254" s="133" t="s">
        <v>452</v>
      </c>
      <c r="F254" s="121">
        <v>13088</v>
      </c>
      <c r="G254" s="135" t="s">
        <v>438</v>
      </c>
      <c r="H254" s="1" t="s">
        <v>431</v>
      </c>
      <c r="I254" s="1" t="s">
        <v>782</v>
      </c>
      <c r="J254" s="1" t="s">
        <v>432</v>
      </c>
      <c r="K254" s="1" t="s">
        <v>434</v>
      </c>
      <c r="L254" s="1" t="s">
        <v>392</v>
      </c>
      <c r="M254" s="1" t="s">
        <v>754</v>
      </c>
    </row>
    <row r="255" spans="1:13" ht="33">
      <c r="A255" s="99">
        <v>45710</v>
      </c>
      <c r="B255" s="99" t="s">
        <v>386</v>
      </c>
      <c r="C255" s="1" t="s">
        <v>516</v>
      </c>
      <c r="D255" s="1" t="s">
        <v>433</v>
      </c>
      <c r="E255" s="133" t="s">
        <v>784</v>
      </c>
      <c r="F255" s="121">
        <v>12986</v>
      </c>
      <c r="G255" s="135" t="s">
        <v>437</v>
      </c>
      <c r="H255" s="1" t="s">
        <v>431</v>
      </c>
      <c r="I255" s="1" t="s">
        <v>782</v>
      </c>
      <c r="J255" s="1" t="s">
        <v>432</v>
      </c>
      <c r="K255" s="1" t="s">
        <v>434</v>
      </c>
      <c r="L255" s="1" t="s">
        <v>392</v>
      </c>
      <c r="M255" s="1"/>
    </row>
    <row r="256" spans="1:13" ht="33">
      <c r="A256" s="99">
        <v>45710</v>
      </c>
      <c r="B256" s="99" t="s">
        <v>386</v>
      </c>
      <c r="C256" s="1" t="s">
        <v>384</v>
      </c>
      <c r="D256" s="1" t="s">
        <v>433</v>
      </c>
      <c r="E256" s="133" t="s">
        <v>450</v>
      </c>
      <c r="F256" s="121">
        <v>13094</v>
      </c>
      <c r="G256" s="135" t="s">
        <v>438</v>
      </c>
      <c r="H256" s="1" t="s">
        <v>431</v>
      </c>
      <c r="I256" s="1" t="s">
        <v>782</v>
      </c>
      <c r="J256" s="1" t="s">
        <v>432</v>
      </c>
      <c r="K256" s="1" t="s">
        <v>434</v>
      </c>
      <c r="L256" s="1" t="s">
        <v>392</v>
      </c>
      <c r="M256" s="1" t="s">
        <v>754</v>
      </c>
    </row>
    <row r="257" spans="1:13" ht="33">
      <c r="A257" s="99">
        <v>45710</v>
      </c>
      <c r="B257" s="99" t="s">
        <v>386</v>
      </c>
      <c r="C257" s="1" t="s">
        <v>384</v>
      </c>
      <c r="D257" s="1" t="s">
        <v>453</v>
      </c>
      <c r="E257" s="133" t="s">
        <v>450</v>
      </c>
      <c r="F257" s="121">
        <v>13094</v>
      </c>
      <c r="G257" s="135" t="s">
        <v>438</v>
      </c>
      <c r="H257" s="1" t="s">
        <v>431</v>
      </c>
      <c r="I257" s="1" t="s">
        <v>782</v>
      </c>
      <c r="J257" s="1" t="s">
        <v>432</v>
      </c>
      <c r="K257" s="1" t="s">
        <v>434</v>
      </c>
      <c r="L257" s="1" t="s">
        <v>392</v>
      </c>
      <c r="M257" s="1"/>
    </row>
    <row r="258" spans="1:13" ht="33">
      <c r="A258" s="99">
        <v>45710</v>
      </c>
      <c r="B258" s="99" t="s">
        <v>386</v>
      </c>
      <c r="C258" s="1" t="s">
        <v>441</v>
      </c>
      <c r="D258" s="1" t="s">
        <v>433</v>
      </c>
      <c r="E258" s="133" t="s">
        <v>781</v>
      </c>
      <c r="F258" s="121">
        <v>13109</v>
      </c>
      <c r="G258" s="135" t="s">
        <v>437</v>
      </c>
      <c r="H258" s="1" t="s">
        <v>431</v>
      </c>
      <c r="I258" s="106" t="s">
        <v>782</v>
      </c>
      <c r="J258" s="1" t="s">
        <v>432</v>
      </c>
      <c r="K258" s="1" t="s">
        <v>434</v>
      </c>
      <c r="L258" s="1" t="s">
        <v>392</v>
      </c>
      <c r="M258" s="1" t="s">
        <v>754</v>
      </c>
    </row>
    <row r="259" spans="1:13" ht="33">
      <c r="A259" s="99">
        <v>45710</v>
      </c>
      <c r="B259" s="99" t="s">
        <v>386</v>
      </c>
      <c r="C259" s="1" t="s">
        <v>384</v>
      </c>
      <c r="D259" s="1" t="s">
        <v>433</v>
      </c>
      <c r="E259" s="133" t="s">
        <v>766</v>
      </c>
      <c r="F259" s="121">
        <v>12976</v>
      </c>
      <c r="G259" s="135" t="s">
        <v>437</v>
      </c>
      <c r="H259" s="1" t="s">
        <v>431</v>
      </c>
      <c r="I259" s="106" t="s">
        <v>782</v>
      </c>
      <c r="J259" s="1" t="s">
        <v>432</v>
      </c>
      <c r="K259" s="1" t="s">
        <v>434</v>
      </c>
      <c r="L259" s="1" t="s">
        <v>392</v>
      </c>
      <c r="M259" s="1" t="s">
        <v>754</v>
      </c>
    </row>
    <row r="260" spans="1:13" ht="33">
      <c r="A260" s="99">
        <v>45710</v>
      </c>
      <c r="B260" s="99" t="s">
        <v>386</v>
      </c>
      <c r="C260" s="1" t="s">
        <v>516</v>
      </c>
      <c r="D260" s="1" t="s">
        <v>433</v>
      </c>
      <c r="E260" s="133" t="s">
        <v>789</v>
      </c>
      <c r="F260" s="121">
        <v>12988</v>
      </c>
      <c r="G260" s="135" t="s">
        <v>437</v>
      </c>
      <c r="H260" s="1" t="s">
        <v>431</v>
      </c>
      <c r="I260" s="106" t="s">
        <v>782</v>
      </c>
      <c r="J260" s="1" t="s">
        <v>432</v>
      </c>
      <c r="K260" s="1" t="s">
        <v>434</v>
      </c>
      <c r="L260" s="1" t="s">
        <v>392</v>
      </c>
      <c r="M260" s="1"/>
    </row>
    <row r="261" spans="1:13" ht="33">
      <c r="A261" s="99">
        <v>45711</v>
      </c>
      <c r="B261" s="99" t="s">
        <v>386</v>
      </c>
      <c r="C261" s="1" t="s">
        <v>516</v>
      </c>
      <c r="D261" s="1" t="s">
        <v>433</v>
      </c>
      <c r="E261" s="133" t="s">
        <v>791</v>
      </c>
      <c r="F261" s="121">
        <v>13148</v>
      </c>
      <c r="G261" s="135" t="s">
        <v>437</v>
      </c>
      <c r="H261" s="1" t="s">
        <v>431</v>
      </c>
      <c r="I261" s="1" t="s">
        <v>792</v>
      </c>
      <c r="J261" s="1" t="s">
        <v>432</v>
      </c>
      <c r="K261" s="1" t="s">
        <v>434</v>
      </c>
      <c r="L261" s="1" t="s">
        <v>392</v>
      </c>
      <c r="M261" s="1"/>
    </row>
    <row r="262" spans="1:13" ht="33">
      <c r="A262" s="99">
        <v>45711</v>
      </c>
      <c r="B262" s="99" t="s">
        <v>386</v>
      </c>
      <c r="C262" s="1" t="s">
        <v>516</v>
      </c>
      <c r="D262" s="1" t="s">
        <v>433</v>
      </c>
      <c r="E262" s="133" t="s">
        <v>800</v>
      </c>
      <c r="F262" s="121">
        <v>13147</v>
      </c>
      <c r="G262" s="135" t="s">
        <v>437</v>
      </c>
      <c r="H262" s="1" t="s">
        <v>431</v>
      </c>
      <c r="I262" s="106" t="s">
        <v>793</v>
      </c>
      <c r="J262" s="1" t="s">
        <v>432</v>
      </c>
      <c r="K262" s="1" t="s">
        <v>434</v>
      </c>
      <c r="L262" s="1" t="s">
        <v>392</v>
      </c>
      <c r="M262" s="1"/>
    </row>
    <row r="263" spans="1:13" ht="33">
      <c r="A263" s="99">
        <v>45711</v>
      </c>
      <c r="B263" s="99" t="s">
        <v>386</v>
      </c>
      <c r="C263" s="1" t="s">
        <v>384</v>
      </c>
      <c r="D263" s="1" t="s">
        <v>433</v>
      </c>
      <c r="E263" s="133" t="s">
        <v>450</v>
      </c>
      <c r="F263" s="121">
        <v>13094</v>
      </c>
      <c r="G263" s="135" t="s">
        <v>438</v>
      </c>
      <c r="H263" s="1" t="s">
        <v>431</v>
      </c>
      <c r="I263" s="1" t="s">
        <v>782</v>
      </c>
      <c r="J263" s="1" t="s">
        <v>432</v>
      </c>
      <c r="K263" s="1" t="s">
        <v>434</v>
      </c>
      <c r="L263" s="1" t="s">
        <v>392</v>
      </c>
      <c r="M263" s="1"/>
    </row>
    <row r="264" spans="1:13" ht="33">
      <c r="A264" s="99">
        <v>45711</v>
      </c>
      <c r="B264" s="99" t="s">
        <v>386</v>
      </c>
      <c r="C264" s="1" t="s">
        <v>384</v>
      </c>
      <c r="D264" s="1" t="s">
        <v>453</v>
      </c>
      <c r="E264" s="133" t="s">
        <v>450</v>
      </c>
      <c r="F264" s="121">
        <v>13094</v>
      </c>
      <c r="G264" s="135" t="s">
        <v>438</v>
      </c>
      <c r="H264" s="1" t="s">
        <v>431</v>
      </c>
      <c r="I264" s="1" t="s">
        <v>782</v>
      </c>
      <c r="J264" s="1" t="s">
        <v>432</v>
      </c>
      <c r="K264" s="1" t="s">
        <v>434</v>
      </c>
      <c r="L264" s="1" t="s">
        <v>448</v>
      </c>
      <c r="M264" s="1"/>
    </row>
    <row r="265" spans="1:13" ht="33">
      <c r="A265" s="99">
        <v>45711</v>
      </c>
      <c r="B265" s="99" t="s">
        <v>386</v>
      </c>
      <c r="C265" s="1" t="s">
        <v>384</v>
      </c>
      <c r="D265" s="1" t="s">
        <v>433</v>
      </c>
      <c r="E265" s="133" t="s">
        <v>451</v>
      </c>
      <c r="F265" s="121">
        <v>13105</v>
      </c>
      <c r="G265" s="135" t="s">
        <v>438</v>
      </c>
      <c r="H265" s="1" t="s">
        <v>431</v>
      </c>
      <c r="I265" s="106" t="s">
        <v>794</v>
      </c>
      <c r="J265" s="1" t="s">
        <v>432</v>
      </c>
      <c r="K265" s="1" t="s">
        <v>434</v>
      </c>
      <c r="L265" s="1" t="s">
        <v>392</v>
      </c>
      <c r="M265" s="1"/>
    </row>
    <row r="266" spans="1:13" ht="28" customHeight="1">
      <c r="A266" s="99">
        <v>45711</v>
      </c>
      <c r="B266" s="99" t="s">
        <v>386</v>
      </c>
      <c r="C266" s="1" t="s">
        <v>441</v>
      </c>
      <c r="D266" s="1" t="s">
        <v>433</v>
      </c>
      <c r="E266" s="133" t="s">
        <v>452</v>
      </c>
      <c r="F266" s="121">
        <v>13088</v>
      </c>
      <c r="G266" s="135" t="s">
        <v>438</v>
      </c>
      <c r="H266" s="1" t="s">
        <v>431</v>
      </c>
      <c r="I266" s="1" t="s">
        <v>795</v>
      </c>
      <c r="J266" s="1" t="s">
        <v>432</v>
      </c>
      <c r="K266" s="1" t="s">
        <v>434</v>
      </c>
      <c r="L266" s="1" t="s">
        <v>392</v>
      </c>
      <c r="M266" s="1"/>
    </row>
    <row r="267" spans="1:13" ht="36">
      <c r="A267" s="99">
        <v>45712</v>
      </c>
      <c r="B267" s="99" t="s">
        <v>386</v>
      </c>
      <c r="C267" s="1" t="s">
        <v>384</v>
      </c>
      <c r="D267" s="1" t="s">
        <v>433</v>
      </c>
      <c r="E267" s="133" t="s">
        <v>451</v>
      </c>
      <c r="F267" s="121">
        <v>13105</v>
      </c>
      <c r="G267" s="135" t="s">
        <v>438</v>
      </c>
      <c r="H267" s="1" t="s">
        <v>431</v>
      </c>
      <c r="I267" s="106" t="s">
        <v>797</v>
      </c>
      <c r="J267" s="1" t="s">
        <v>432</v>
      </c>
      <c r="K267" s="1" t="s">
        <v>434</v>
      </c>
      <c r="L267" s="1" t="s">
        <v>392</v>
      </c>
      <c r="M267" s="1"/>
    </row>
    <row r="268" spans="1:13" ht="36">
      <c r="A268" s="99">
        <v>45712</v>
      </c>
      <c r="B268" s="99" t="s">
        <v>386</v>
      </c>
      <c r="C268" s="1" t="s">
        <v>516</v>
      </c>
      <c r="D268" s="1" t="s">
        <v>433</v>
      </c>
      <c r="E268" s="133" t="s">
        <v>796</v>
      </c>
      <c r="F268" s="121">
        <v>13150</v>
      </c>
      <c r="G268" s="135" t="s">
        <v>437</v>
      </c>
      <c r="H268" s="1" t="s">
        <v>431</v>
      </c>
      <c r="I268" s="106" t="s">
        <v>797</v>
      </c>
      <c r="J268" s="1" t="s">
        <v>432</v>
      </c>
      <c r="K268" s="1" t="s">
        <v>434</v>
      </c>
      <c r="L268" s="1" t="s">
        <v>392</v>
      </c>
      <c r="M268" s="1"/>
    </row>
    <row r="269" spans="1:13" ht="36">
      <c r="A269" s="99">
        <v>45712</v>
      </c>
      <c r="B269" s="99" t="s">
        <v>386</v>
      </c>
      <c r="C269" s="1" t="s">
        <v>516</v>
      </c>
      <c r="D269" s="1" t="s">
        <v>433</v>
      </c>
      <c r="E269" s="133" t="s">
        <v>798</v>
      </c>
      <c r="F269" s="121">
        <v>13149</v>
      </c>
      <c r="G269" s="135" t="s">
        <v>437</v>
      </c>
      <c r="H269" s="1" t="s">
        <v>431</v>
      </c>
      <c r="I269" s="106" t="s">
        <v>797</v>
      </c>
      <c r="J269" s="1" t="s">
        <v>432</v>
      </c>
      <c r="K269" s="1" t="s">
        <v>434</v>
      </c>
      <c r="L269" s="1" t="s">
        <v>392</v>
      </c>
      <c r="M269" s="1"/>
    </row>
    <row r="270" spans="1:13" ht="33">
      <c r="A270" s="99">
        <v>45712</v>
      </c>
      <c r="B270" s="99" t="s">
        <v>386</v>
      </c>
      <c r="C270" s="1" t="s">
        <v>516</v>
      </c>
      <c r="D270" s="1" t="s">
        <v>433</v>
      </c>
      <c r="E270" s="133" t="s">
        <v>799</v>
      </c>
      <c r="F270" s="121">
        <v>13147</v>
      </c>
      <c r="G270" s="135" t="s">
        <v>437</v>
      </c>
      <c r="H270" s="1" t="s">
        <v>431</v>
      </c>
      <c r="I270" s="106" t="s">
        <v>793</v>
      </c>
      <c r="J270" s="1" t="s">
        <v>432</v>
      </c>
      <c r="K270" s="1" t="s">
        <v>434</v>
      </c>
      <c r="L270" s="1" t="s">
        <v>392</v>
      </c>
      <c r="M270" s="1"/>
    </row>
    <row r="271" spans="1:13" ht="33">
      <c r="A271" s="99">
        <v>45712</v>
      </c>
      <c r="B271" s="99" t="s">
        <v>386</v>
      </c>
      <c r="C271" s="1" t="s">
        <v>384</v>
      </c>
      <c r="D271" s="1" t="s">
        <v>433</v>
      </c>
      <c r="E271" s="133" t="s">
        <v>450</v>
      </c>
      <c r="F271" s="121">
        <v>13094</v>
      </c>
      <c r="G271" s="135" t="s">
        <v>438</v>
      </c>
      <c r="H271" s="1" t="s">
        <v>431</v>
      </c>
      <c r="I271" s="106" t="s">
        <v>801</v>
      </c>
      <c r="J271" s="1" t="s">
        <v>432</v>
      </c>
      <c r="K271" s="1" t="s">
        <v>434</v>
      </c>
      <c r="L271" s="1" t="s">
        <v>392</v>
      </c>
      <c r="M271" s="1"/>
    </row>
    <row r="272" spans="1:13" ht="36">
      <c r="A272" s="99">
        <v>45712</v>
      </c>
      <c r="B272" s="99" t="s">
        <v>386</v>
      </c>
      <c r="C272" s="1" t="s">
        <v>441</v>
      </c>
      <c r="D272" s="1" t="s">
        <v>433</v>
      </c>
      <c r="E272" s="133" t="s">
        <v>452</v>
      </c>
      <c r="F272" s="121">
        <v>13088</v>
      </c>
      <c r="G272" s="135" t="s">
        <v>438</v>
      </c>
      <c r="H272" s="1" t="s">
        <v>431</v>
      </c>
      <c r="I272" s="106" t="s">
        <v>797</v>
      </c>
      <c r="J272" s="1" t="s">
        <v>432</v>
      </c>
      <c r="K272" s="1" t="s">
        <v>434</v>
      </c>
      <c r="L272" s="1" t="s">
        <v>392</v>
      </c>
      <c r="M272" s="1"/>
    </row>
    <row r="273" spans="1:13" ht="36">
      <c r="A273" s="99">
        <v>45713</v>
      </c>
      <c r="B273" s="99" t="s">
        <v>386</v>
      </c>
      <c r="C273" s="1" t="s">
        <v>384</v>
      </c>
      <c r="D273" s="1" t="s">
        <v>433</v>
      </c>
      <c r="E273" s="133" t="s">
        <v>451</v>
      </c>
      <c r="F273" s="121">
        <v>13105</v>
      </c>
      <c r="G273" s="135" t="s">
        <v>438</v>
      </c>
      <c r="H273" s="1" t="s">
        <v>431</v>
      </c>
      <c r="I273" s="106" t="s">
        <v>802</v>
      </c>
      <c r="J273" s="1" t="s">
        <v>432</v>
      </c>
      <c r="K273" s="1" t="s">
        <v>434</v>
      </c>
      <c r="L273" s="1" t="s">
        <v>392</v>
      </c>
      <c r="M273" s="1"/>
    </row>
    <row r="274" spans="1:13" ht="36">
      <c r="A274" s="99">
        <v>45713</v>
      </c>
      <c r="B274" s="99" t="s">
        <v>386</v>
      </c>
      <c r="C274" s="1" t="s">
        <v>441</v>
      </c>
      <c r="D274" s="1" t="s">
        <v>433</v>
      </c>
      <c r="E274" s="133" t="s">
        <v>452</v>
      </c>
      <c r="F274" s="121">
        <v>13088</v>
      </c>
      <c r="G274" s="135" t="s">
        <v>438</v>
      </c>
      <c r="H274" s="1" t="s">
        <v>431</v>
      </c>
      <c r="I274" s="106" t="s">
        <v>802</v>
      </c>
      <c r="J274" s="1" t="s">
        <v>432</v>
      </c>
      <c r="K274" s="1" t="s">
        <v>434</v>
      </c>
      <c r="L274" s="1" t="s">
        <v>392</v>
      </c>
      <c r="M274" s="1"/>
    </row>
    <row r="275" spans="1:13" ht="36">
      <c r="A275" s="99">
        <v>45713</v>
      </c>
      <c r="B275" s="99" t="s">
        <v>386</v>
      </c>
      <c r="C275" s="1" t="s">
        <v>384</v>
      </c>
      <c r="D275" s="1" t="s">
        <v>433</v>
      </c>
      <c r="E275" s="133" t="s">
        <v>450</v>
      </c>
      <c r="F275" s="121">
        <v>13094</v>
      </c>
      <c r="G275" s="135" t="s">
        <v>438</v>
      </c>
      <c r="H275" s="1" t="s">
        <v>431</v>
      </c>
      <c r="I275" s="106" t="s">
        <v>802</v>
      </c>
      <c r="J275" s="1" t="s">
        <v>432</v>
      </c>
      <c r="K275" s="1" t="s">
        <v>434</v>
      </c>
      <c r="L275" s="1" t="s">
        <v>392</v>
      </c>
      <c r="M275" s="1"/>
    </row>
    <row r="276" spans="1:13" ht="36">
      <c r="A276" s="99">
        <v>45713</v>
      </c>
      <c r="B276" s="99" t="s">
        <v>386</v>
      </c>
      <c r="C276" s="1" t="s">
        <v>384</v>
      </c>
      <c r="D276" s="1" t="s">
        <v>453</v>
      </c>
      <c r="E276" s="133" t="s">
        <v>450</v>
      </c>
      <c r="F276" s="121">
        <v>13094</v>
      </c>
      <c r="G276" s="135" t="s">
        <v>438</v>
      </c>
      <c r="H276" s="1" t="s">
        <v>431</v>
      </c>
      <c r="I276" s="106" t="s">
        <v>802</v>
      </c>
      <c r="J276" s="1" t="s">
        <v>432</v>
      </c>
      <c r="K276" s="1" t="s">
        <v>434</v>
      </c>
      <c r="L276" s="1" t="s">
        <v>392</v>
      </c>
      <c r="M276" s="1"/>
    </row>
    <row r="277" spans="1:13" ht="33">
      <c r="A277" s="99">
        <v>45713</v>
      </c>
      <c r="B277" s="99" t="s">
        <v>386</v>
      </c>
      <c r="C277" s="1" t="s">
        <v>384</v>
      </c>
      <c r="D277" s="1" t="s">
        <v>433</v>
      </c>
      <c r="E277" s="133" t="s">
        <v>803</v>
      </c>
      <c r="F277" s="121">
        <v>13229</v>
      </c>
      <c r="G277" s="135" t="s">
        <v>437</v>
      </c>
      <c r="H277" s="1" t="s">
        <v>431</v>
      </c>
      <c r="I277" s="1" t="s">
        <v>804</v>
      </c>
      <c r="J277" s="1" t="s">
        <v>432</v>
      </c>
      <c r="K277" s="1" t="s">
        <v>434</v>
      </c>
      <c r="L277" s="1" t="s">
        <v>105</v>
      </c>
      <c r="M277" s="1"/>
    </row>
    <row r="278" spans="1:13" ht="33">
      <c r="A278" s="99">
        <v>45713</v>
      </c>
      <c r="B278" s="99" t="s">
        <v>386</v>
      </c>
      <c r="C278" s="1" t="s">
        <v>515</v>
      </c>
      <c r="D278" s="1" t="s">
        <v>433</v>
      </c>
      <c r="E278" s="133" t="s">
        <v>805</v>
      </c>
      <c r="F278" s="121">
        <v>13151</v>
      </c>
      <c r="G278" s="135" t="s">
        <v>437</v>
      </c>
      <c r="H278" s="1" t="s">
        <v>431</v>
      </c>
      <c r="I278" s="1" t="s">
        <v>806</v>
      </c>
      <c r="J278" s="1" t="s">
        <v>432</v>
      </c>
      <c r="K278" s="1" t="s">
        <v>434</v>
      </c>
      <c r="L278" s="1" t="s">
        <v>392</v>
      </c>
      <c r="M278" s="1"/>
    </row>
    <row r="279" spans="1:13" ht="29.15" customHeight="1">
      <c r="A279" s="99">
        <v>45714</v>
      </c>
      <c r="B279" s="99" t="s">
        <v>386</v>
      </c>
      <c r="C279" s="1" t="s">
        <v>441</v>
      </c>
      <c r="D279" s="1" t="s">
        <v>433</v>
      </c>
      <c r="E279" s="133" t="s">
        <v>452</v>
      </c>
      <c r="F279" s="121">
        <v>13244</v>
      </c>
      <c r="G279" s="135" t="s">
        <v>438</v>
      </c>
      <c r="H279" s="1" t="s">
        <v>431</v>
      </c>
      <c r="I279" s="1" t="s">
        <v>807</v>
      </c>
      <c r="J279" s="1" t="s">
        <v>432</v>
      </c>
      <c r="K279" s="1" t="s">
        <v>434</v>
      </c>
      <c r="L279" s="1" t="s">
        <v>105</v>
      </c>
      <c r="M279" s="1"/>
    </row>
    <row r="280" spans="1:13" ht="33">
      <c r="A280" s="99">
        <v>45714</v>
      </c>
      <c r="B280" s="99" t="s">
        <v>386</v>
      </c>
      <c r="C280" s="1" t="s">
        <v>384</v>
      </c>
      <c r="D280" s="1" t="s">
        <v>433</v>
      </c>
      <c r="E280" s="133" t="s">
        <v>450</v>
      </c>
      <c r="F280" s="121">
        <v>13245</v>
      </c>
      <c r="G280" s="135" t="s">
        <v>438</v>
      </c>
      <c r="H280" s="1" t="s">
        <v>431</v>
      </c>
      <c r="I280" s="106" t="s">
        <v>808</v>
      </c>
      <c r="J280" s="1" t="s">
        <v>432</v>
      </c>
      <c r="K280" s="1" t="s">
        <v>434</v>
      </c>
      <c r="L280" s="1" t="s">
        <v>105</v>
      </c>
      <c r="M280" s="1"/>
    </row>
    <row r="281" spans="1:13" ht="33">
      <c r="A281" s="99">
        <v>45714</v>
      </c>
      <c r="B281" s="99" t="s">
        <v>386</v>
      </c>
      <c r="C281" s="1" t="s">
        <v>384</v>
      </c>
      <c r="D281" s="1" t="s">
        <v>433</v>
      </c>
      <c r="E281" s="133" t="s">
        <v>451</v>
      </c>
      <c r="F281" s="121">
        <v>13246</v>
      </c>
      <c r="G281" s="135" t="s">
        <v>438</v>
      </c>
      <c r="H281" s="1" t="s">
        <v>431</v>
      </c>
      <c r="I281" s="106" t="s">
        <v>808</v>
      </c>
      <c r="J281" s="1" t="s">
        <v>432</v>
      </c>
      <c r="K281" s="1" t="s">
        <v>434</v>
      </c>
      <c r="L281" s="1" t="s">
        <v>105</v>
      </c>
      <c r="M281" s="1"/>
    </row>
    <row r="282" spans="1:13" ht="33">
      <c r="A282" s="99">
        <v>45714</v>
      </c>
      <c r="B282" s="99" t="s">
        <v>386</v>
      </c>
      <c r="C282" s="1" t="s">
        <v>384</v>
      </c>
      <c r="D282" s="1" t="s">
        <v>433</v>
      </c>
      <c r="E282" s="133" t="s">
        <v>809</v>
      </c>
      <c r="F282" s="121">
        <v>13233</v>
      </c>
      <c r="G282" s="135" t="s">
        <v>437</v>
      </c>
      <c r="H282" s="1" t="s">
        <v>431</v>
      </c>
      <c r="I282" s="106" t="s">
        <v>808</v>
      </c>
      <c r="J282" s="1" t="s">
        <v>432</v>
      </c>
      <c r="K282" s="1" t="s">
        <v>434</v>
      </c>
      <c r="L282" s="1" t="s">
        <v>105</v>
      </c>
      <c r="M282" s="1"/>
    </row>
    <row r="283" spans="1:13" ht="33">
      <c r="A283" s="99">
        <v>45714</v>
      </c>
      <c r="B283" s="99" t="s">
        <v>386</v>
      </c>
      <c r="C283" s="1" t="s">
        <v>384</v>
      </c>
      <c r="D283" s="1" t="s">
        <v>433</v>
      </c>
      <c r="E283" s="133" t="s">
        <v>810</v>
      </c>
      <c r="F283" s="121">
        <v>13238</v>
      </c>
      <c r="G283" s="135" t="s">
        <v>437</v>
      </c>
      <c r="H283" s="1" t="s">
        <v>431</v>
      </c>
      <c r="I283" s="106" t="s">
        <v>808</v>
      </c>
      <c r="J283" s="1" t="s">
        <v>432</v>
      </c>
      <c r="K283" s="1" t="s">
        <v>434</v>
      </c>
      <c r="L283" s="1" t="s">
        <v>105</v>
      </c>
      <c r="M283" s="1"/>
    </row>
    <row r="284" spans="1:13" ht="33">
      <c r="A284" s="99">
        <v>45715</v>
      </c>
      <c r="B284" s="99" t="s">
        <v>386</v>
      </c>
      <c r="C284" s="1" t="s">
        <v>384</v>
      </c>
      <c r="D284" s="1" t="s">
        <v>433</v>
      </c>
      <c r="E284" s="133" t="s">
        <v>811</v>
      </c>
      <c r="F284" s="121">
        <v>13242</v>
      </c>
      <c r="G284" s="135" t="s">
        <v>437</v>
      </c>
      <c r="H284" s="1" t="s">
        <v>431</v>
      </c>
      <c r="I284" s="106" t="s">
        <v>812</v>
      </c>
      <c r="J284" s="1" t="s">
        <v>432</v>
      </c>
      <c r="K284" s="1" t="s">
        <v>434</v>
      </c>
      <c r="L284" s="1" t="s">
        <v>392</v>
      </c>
      <c r="M284" s="1"/>
    </row>
    <row r="285" spans="1:13" ht="33">
      <c r="A285" s="99">
        <v>45715</v>
      </c>
      <c r="B285" s="99" t="s">
        <v>386</v>
      </c>
      <c r="C285" s="1" t="s">
        <v>384</v>
      </c>
      <c r="D285" s="1" t="s">
        <v>433</v>
      </c>
      <c r="E285" s="133" t="s">
        <v>451</v>
      </c>
      <c r="F285" s="121">
        <v>13246</v>
      </c>
      <c r="G285" s="135" t="s">
        <v>438</v>
      </c>
      <c r="H285" s="1" t="s">
        <v>431</v>
      </c>
      <c r="I285" s="106" t="s">
        <v>812</v>
      </c>
      <c r="J285" s="1" t="s">
        <v>432</v>
      </c>
      <c r="K285" s="1" t="s">
        <v>434</v>
      </c>
      <c r="L285" s="1" t="s">
        <v>392</v>
      </c>
      <c r="M285" s="1" t="s">
        <v>754</v>
      </c>
    </row>
    <row r="286" spans="1:13" ht="33">
      <c r="A286" s="99">
        <v>45715</v>
      </c>
      <c r="B286" s="99" t="s">
        <v>386</v>
      </c>
      <c r="C286" s="99" t="s">
        <v>444</v>
      </c>
      <c r="D286" s="99" t="s">
        <v>433</v>
      </c>
      <c r="E286" s="133" t="s">
        <v>445</v>
      </c>
      <c r="F286" s="121">
        <v>13298</v>
      </c>
      <c r="G286" s="135" t="s">
        <v>437</v>
      </c>
      <c r="H286" s="1" t="s">
        <v>431</v>
      </c>
      <c r="I286" s="106" t="s">
        <v>812</v>
      </c>
      <c r="J286" s="1" t="s">
        <v>432</v>
      </c>
      <c r="K286" s="1" t="s">
        <v>434</v>
      </c>
      <c r="L286" s="1" t="s">
        <v>392</v>
      </c>
      <c r="M286" s="1"/>
    </row>
    <row r="287" spans="1:13" ht="33">
      <c r="A287" s="99">
        <v>45715</v>
      </c>
      <c r="B287" s="99" t="s">
        <v>386</v>
      </c>
      <c r="C287" s="1" t="s">
        <v>441</v>
      </c>
      <c r="D287" s="1" t="s">
        <v>433</v>
      </c>
      <c r="E287" s="133" t="s">
        <v>452</v>
      </c>
      <c r="F287" s="121">
        <v>13244</v>
      </c>
      <c r="G287" s="135" t="s">
        <v>438</v>
      </c>
      <c r="H287" s="1" t="s">
        <v>431</v>
      </c>
      <c r="I287" s="106" t="s">
        <v>812</v>
      </c>
      <c r="J287" s="1" t="s">
        <v>432</v>
      </c>
      <c r="K287" s="1" t="s">
        <v>434</v>
      </c>
      <c r="L287" s="1" t="s">
        <v>392</v>
      </c>
      <c r="M287" s="1"/>
    </row>
    <row r="288" spans="1:13" ht="33">
      <c r="A288" s="99">
        <v>45715</v>
      </c>
      <c r="B288" s="99" t="s">
        <v>386</v>
      </c>
      <c r="C288" s="1" t="s">
        <v>384</v>
      </c>
      <c r="D288" s="1" t="s">
        <v>453</v>
      </c>
      <c r="E288" s="133" t="s">
        <v>450</v>
      </c>
      <c r="F288" s="121">
        <v>13245</v>
      </c>
      <c r="G288" s="135" t="s">
        <v>438</v>
      </c>
      <c r="H288" s="1" t="s">
        <v>431</v>
      </c>
      <c r="I288" s="106" t="s">
        <v>812</v>
      </c>
      <c r="J288" s="1" t="s">
        <v>432</v>
      </c>
      <c r="K288" s="1" t="s">
        <v>434</v>
      </c>
      <c r="L288" s="1" t="s">
        <v>392</v>
      </c>
      <c r="M288" s="1" t="s">
        <v>754</v>
      </c>
    </row>
    <row r="289" spans="1:13" ht="33">
      <c r="A289" s="99">
        <v>45715</v>
      </c>
      <c r="B289" s="99" t="s">
        <v>386</v>
      </c>
      <c r="C289" s="1" t="s">
        <v>384</v>
      </c>
      <c r="D289" s="1" t="s">
        <v>433</v>
      </c>
      <c r="E289" s="133" t="s">
        <v>450</v>
      </c>
      <c r="F289" s="121">
        <v>13245</v>
      </c>
      <c r="G289" s="135" t="s">
        <v>438</v>
      </c>
      <c r="H289" s="1" t="s">
        <v>431</v>
      </c>
      <c r="I289" s="106" t="s">
        <v>812</v>
      </c>
      <c r="J289" s="1" t="s">
        <v>432</v>
      </c>
      <c r="K289" s="1" t="s">
        <v>434</v>
      </c>
      <c r="L289" s="1" t="s">
        <v>392</v>
      </c>
      <c r="M289" s="1"/>
    </row>
    <row r="290" spans="1:13" ht="33">
      <c r="A290" s="99">
        <v>45716</v>
      </c>
      <c r="B290" s="106" t="s">
        <v>386</v>
      </c>
      <c r="C290" s="106" t="s">
        <v>384</v>
      </c>
      <c r="D290" s="106" t="s">
        <v>433</v>
      </c>
      <c r="E290" s="133" t="s">
        <v>813</v>
      </c>
      <c r="F290" s="125">
        <v>13291</v>
      </c>
      <c r="G290" s="135" t="s">
        <v>437</v>
      </c>
      <c r="H290" s="106" t="s">
        <v>431</v>
      </c>
      <c r="I290" s="106" t="s">
        <v>814</v>
      </c>
      <c r="J290" s="106" t="s">
        <v>432</v>
      </c>
      <c r="K290" s="106" t="s">
        <v>434</v>
      </c>
      <c r="L290" s="106" t="s">
        <v>392</v>
      </c>
      <c r="M290" s="106"/>
    </row>
    <row r="291" spans="1:13" ht="33">
      <c r="A291" s="99">
        <v>45717</v>
      </c>
      <c r="B291" s="99" t="s">
        <v>386</v>
      </c>
      <c r="C291" s="1" t="s">
        <v>384</v>
      </c>
      <c r="D291" s="1" t="s">
        <v>433</v>
      </c>
      <c r="E291" s="133" t="s">
        <v>451</v>
      </c>
      <c r="F291" s="121">
        <v>13246</v>
      </c>
      <c r="G291" s="135" t="s">
        <v>438</v>
      </c>
      <c r="H291" s="1" t="s">
        <v>431</v>
      </c>
      <c r="I291" s="106" t="s">
        <v>812</v>
      </c>
      <c r="J291" s="1" t="s">
        <v>432</v>
      </c>
      <c r="K291" s="1" t="s">
        <v>434</v>
      </c>
      <c r="L291" s="1" t="s">
        <v>448</v>
      </c>
      <c r="M291" s="1"/>
    </row>
    <row r="292" spans="1:13" ht="28" customHeight="1">
      <c r="A292" s="99">
        <v>45717</v>
      </c>
      <c r="B292" s="99" t="s">
        <v>386</v>
      </c>
      <c r="C292" s="1" t="s">
        <v>441</v>
      </c>
      <c r="D292" s="1" t="s">
        <v>433</v>
      </c>
      <c r="E292" s="133" t="s">
        <v>452</v>
      </c>
      <c r="F292" s="121">
        <v>13244</v>
      </c>
      <c r="G292" s="135" t="s">
        <v>438</v>
      </c>
      <c r="H292" s="1" t="s">
        <v>431</v>
      </c>
      <c r="I292" s="106" t="s">
        <v>387</v>
      </c>
      <c r="J292" s="1" t="s">
        <v>432</v>
      </c>
      <c r="K292" s="1" t="s">
        <v>434</v>
      </c>
      <c r="L292" s="1" t="s">
        <v>448</v>
      </c>
      <c r="M292" s="1" t="s">
        <v>754</v>
      </c>
    </row>
    <row r="293" spans="1:13" ht="33">
      <c r="A293" s="99">
        <v>45717</v>
      </c>
      <c r="B293" s="106" t="s">
        <v>386</v>
      </c>
      <c r="C293" s="106" t="s">
        <v>384</v>
      </c>
      <c r="D293" s="106" t="s">
        <v>433</v>
      </c>
      <c r="E293" s="133" t="s">
        <v>813</v>
      </c>
      <c r="F293" s="125">
        <v>13291</v>
      </c>
      <c r="G293" s="135" t="s">
        <v>437</v>
      </c>
      <c r="H293" s="106" t="s">
        <v>431</v>
      </c>
      <c r="I293" s="106" t="s">
        <v>812</v>
      </c>
      <c r="J293" s="106" t="s">
        <v>432</v>
      </c>
      <c r="K293" s="106" t="s">
        <v>434</v>
      </c>
      <c r="L293" s="106" t="s">
        <v>392</v>
      </c>
      <c r="M293" s="106" t="s">
        <v>754</v>
      </c>
    </row>
    <row r="294" spans="1:13" ht="33">
      <c r="A294" s="99">
        <v>45718</v>
      </c>
      <c r="B294" s="99" t="s">
        <v>386</v>
      </c>
      <c r="C294" s="1" t="s">
        <v>384</v>
      </c>
      <c r="D294" s="1" t="s">
        <v>453</v>
      </c>
      <c r="E294" s="133" t="s">
        <v>451</v>
      </c>
      <c r="F294" s="121">
        <v>13246</v>
      </c>
      <c r="G294" s="135" t="s">
        <v>438</v>
      </c>
      <c r="H294" s="1" t="s">
        <v>431</v>
      </c>
      <c r="I294" s="106" t="s">
        <v>815</v>
      </c>
      <c r="J294" s="1" t="s">
        <v>432</v>
      </c>
      <c r="K294" s="1" t="s">
        <v>434</v>
      </c>
      <c r="L294" s="1" t="s">
        <v>448</v>
      </c>
      <c r="M294" s="1" t="s">
        <v>754</v>
      </c>
    </row>
    <row r="295" spans="1:13" ht="33">
      <c r="A295" s="99">
        <v>45718</v>
      </c>
      <c r="B295" s="99" t="s">
        <v>386</v>
      </c>
      <c r="C295" s="1" t="s">
        <v>384</v>
      </c>
      <c r="D295" s="1" t="s">
        <v>433</v>
      </c>
      <c r="E295" s="133" t="s">
        <v>450</v>
      </c>
      <c r="F295" s="121">
        <v>13245</v>
      </c>
      <c r="G295" s="135" t="s">
        <v>438</v>
      </c>
      <c r="H295" s="1" t="s">
        <v>431</v>
      </c>
      <c r="I295" s="106" t="s">
        <v>815</v>
      </c>
      <c r="J295" s="1" t="s">
        <v>432</v>
      </c>
      <c r="K295" s="1" t="s">
        <v>434</v>
      </c>
      <c r="L295" s="1" t="s">
        <v>392</v>
      </c>
      <c r="M295" s="1" t="s">
        <v>754</v>
      </c>
    </row>
    <row r="296" spans="1:13" ht="33">
      <c r="A296" s="99">
        <v>45718</v>
      </c>
      <c r="B296" s="99" t="s">
        <v>386</v>
      </c>
      <c r="C296" s="1" t="s">
        <v>384</v>
      </c>
      <c r="D296" s="1" t="s">
        <v>433</v>
      </c>
      <c r="E296" s="133" t="s">
        <v>451</v>
      </c>
      <c r="F296" s="121">
        <v>13246</v>
      </c>
      <c r="G296" s="135" t="s">
        <v>438</v>
      </c>
      <c r="H296" s="1" t="s">
        <v>431</v>
      </c>
      <c r="I296" s="106" t="s">
        <v>815</v>
      </c>
      <c r="J296" s="1" t="s">
        <v>432</v>
      </c>
      <c r="K296" s="1" t="s">
        <v>434</v>
      </c>
      <c r="L296" s="1" t="s">
        <v>392</v>
      </c>
      <c r="M296" s="1"/>
    </row>
    <row r="297" spans="1:13" ht="28" customHeight="1">
      <c r="A297" s="99">
        <v>45718</v>
      </c>
      <c r="B297" s="99" t="s">
        <v>386</v>
      </c>
      <c r="C297" s="1" t="s">
        <v>441</v>
      </c>
      <c r="D297" s="1" t="s">
        <v>433</v>
      </c>
      <c r="E297" s="133" t="s">
        <v>452</v>
      </c>
      <c r="F297" s="121">
        <v>13244</v>
      </c>
      <c r="G297" s="135" t="s">
        <v>438</v>
      </c>
      <c r="H297" s="1" t="s">
        <v>431</v>
      </c>
      <c r="I297" s="106" t="s">
        <v>815</v>
      </c>
      <c r="J297" s="1" t="s">
        <v>432</v>
      </c>
      <c r="K297" s="1" t="s">
        <v>434</v>
      </c>
      <c r="L297" s="1" t="s">
        <v>392</v>
      </c>
      <c r="M297" s="1" t="s">
        <v>754</v>
      </c>
    </row>
    <row r="298" spans="1:13" ht="33">
      <c r="A298" s="99">
        <v>45718</v>
      </c>
      <c r="B298" s="1" t="s">
        <v>386</v>
      </c>
      <c r="C298" s="1" t="s">
        <v>384</v>
      </c>
      <c r="D298" s="1" t="s">
        <v>433</v>
      </c>
      <c r="E298" s="133" t="s">
        <v>816</v>
      </c>
      <c r="F298" s="121">
        <v>13289</v>
      </c>
      <c r="G298" s="135" t="s">
        <v>437</v>
      </c>
      <c r="H298" s="1" t="s">
        <v>431</v>
      </c>
      <c r="I298" s="106" t="s">
        <v>815</v>
      </c>
      <c r="J298" s="1" t="s">
        <v>432</v>
      </c>
      <c r="K298" s="1" t="s">
        <v>434</v>
      </c>
      <c r="L298" s="1" t="s">
        <v>392</v>
      </c>
      <c r="M298" s="1" t="s">
        <v>754</v>
      </c>
    </row>
    <row r="299" spans="1:13" ht="33">
      <c r="A299" s="99">
        <v>45719</v>
      </c>
      <c r="B299" s="1" t="s">
        <v>386</v>
      </c>
      <c r="C299" s="1" t="s">
        <v>384</v>
      </c>
      <c r="D299" s="1" t="s">
        <v>433</v>
      </c>
      <c r="E299" s="133" t="s">
        <v>817</v>
      </c>
      <c r="F299" s="121">
        <v>13290</v>
      </c>
      <c r="G299" s="135" t="s">
        <v>437</v>
      </c>
      <c r="H299" s="1" t="s">
        <v>431</v>
      </c>
      <c r="I299" s="106" t="s">
        <v>818</v>
      </c>
      <c r="J299" s="1" t="s">
        <v>432</v>
      </c>
      <c r="K299" s="1" t="s">
        <v>434</v>
      </c>
      <c r="L299" s="1" t="s">
        <v>392</v>
      </c>
      <c r="M299" s="1" t="s">
        <v>754</v>
      </c>
    </row>
    <row r="300" spans="1:13" ht="28" customHeight="1">
      <c r="A300" s="99">
        <v>45719</v>
      </c>
      <c r="B300" s="99" t="s">
        <v>386</v>
      </c>
      <c r="C300" s="1" t="s">
        <v>441</v>
      </c>
      <c r="D300" s="1" t="s">
        <v>433</v>
      </c>
      <c r="E300" s="133" t="s">
        <v>452</v>
      </c>
      <c r="F300" s="121">
        <v>13244</v>
      </c>
      <c r="G300" s="135" t="s">
        <v>438</v>
      </c>
      <c r="H300" s="1" t="s">
        <v>431</v>
      </c>
      <c r="I300" s="106" t="s">
        <v>818</v>
      </c>
      <c r="J300" s="1" t="s">
        <v>432</v>
      </c>
      <c r="K300" s="1" t="s">
        <v>434</v>
      </c>
      <c r="L300" s="1" t="s">
        <v>392</v>
      </c>
      <c r="M300" s="1" t="s">
        <v>754</v>
      </c>
    </row>
    <row r="301" spans="1:13" ht="33">
      <c r="A301" s="99">
        <v>45719</v>
      </c>
      <c r="B301" s="99" t="s">
        <v>386</v>
      </c>
      <c r="C301" s="1" t="s">
        <v>384</v>
      </c>
      <c r="D301" s="1" t="s">
        <v>433</v>
      </c>
      <c r="E301" s="133" t="s">
        <v>451</v>
      </c>
      <c r="F301" s="121">
        <v>13246</v>
      </c>
      <c r="G301" s="135" t="s">
        <v>438</v>
      </c>
      <c r="H301" s="1" t="s">
        <v>431</v>
      </c>
      <c r="I301" s="106" t="s">
        <v>818</v>
      </c>
      <c r="J301" s="1" t="s">
        <v>432</v>
      </c>
      <c r="K301" s="1" t="s">
        <v>434</v>
      </c>
      <c r="L301" s="1" t="s">
        <v>392</v>
      </c>
      <c r="M301" s="1" t="s">
        <v>754</v>
      </c>
    </row>
    <row r="302" spans="1:13" ht="33">
      <c r="A302" s="99">
        <v>45719</v>
      </c>
      <c r="B302" s="99" t="s">
        <v>386</v>
      </c>
      <c r="C302" s="1" t="s">
        <v>384</v>
      </c>
      <c r="D302" s="1" t="s">
        <v>433</v>
      </c>
      <c r="E302" s="133" t="s">
        <v>450</v>
      </c>
      <c r="F302" s="121">
        <v>13245</v>
      </c>
      <c r="G302" s="135" t="s">
        <v>438</v>
      </c>
      <c r="H302" s="1" t="s">
        <v>431</v>
      </c>
      <c r="I302" s="106" t="s">
        <v>818</v>
      </c>
      <c r="J302" s="1" t="s">
        <v>432</v>
      </c>
      <c r="K302" s="1" t="s">
        <v>434</v>
      </c>
      <c r="L302" s="1" t="s">
        <v>392</v>
      </c>
      <c r="M302" s="1" t="s">
        <v>754</v>
      </c>
    </row>
    <row r="303" spans="1:13" ht="33">
      <c r="A303" s="99">
        <v>45719</v>
      </c>
      <c r="B303" s="1" t="s">
        <v>386</v>
      </c>
      <c r="C303" s="1" t="s">
        <v>384</v>
      </c>
      <c r="D303" s="1" t="s">
        <v>433</v>
      </c>
      <c r="E303" s="133" t="s">
        <v>816</v>
      </c>
      <c r="F303" s="121">
        <v>13289</v>
      </c>
      <c r="G303" s="135" t="s">
        <v>437</v>
      </c>
      <c r="H303" s="1" t="s">
        <v>431</v>
      </c>
      <c r="I303" s="106" t="s">
        <v>815</v>
      </c>
      <c r="J303" s="1" t="s">
        <v>432</v>
      </c>
      <c r="K303" s="1" t="s">
        <v>434</v>
      </c>
      <c r="L303" s="1" t="s">
        <v>392</v>
      </c>
      <c r="M303" s="1" t="s">
        <v>754</v>
      </c>
    </row>
    <row r="304" spans="1:13" ht="36">
      <c r="A304" s="99">
        <v>45719</v>
      </c>
      <c r="B304" s="99" t="s">
        <v>386</v>
      </c>
      <c r="C304" s="1" t="s">
        <v>384</v>
      </c>
      <c r="D304" s="1" t="s">
        <v>453</v>
      </c>
      <c r="E304" s="133" t="s">
        <v>450</v>
      </c>
      <c r="F304" s="121">
        <v>13245</v>
      </c>
      <c r="G304" s="135" t="s">
        <v>438</v>
      </c>
      <c r="H304" s="1" t="s">
        <v>431</v>
      </c>
      <c r="I304" s="106" t="s">
        <v>819</v>
      </c>
      <c r="J304" s="1" t="s">
        <v>432</v>
      </c>
      <c r="K304" s="1" t="s">
        <v>434</v>
      </c>
      <c r="L304" s="1" t="s">
        <v>392</v>
      </c>
      <c r="M304" s="1"/>
    </row>
    <row r="305" spans="1:13" ht="33">
      <c r="A305" s="99">
        <v>45717</v>
      </c>
      <c r="B305" s="99" t="s">
        <v>386</v>
      </c>
      <c r="C305" s="1" t="s">
        <v>384</v>
      </c>
      <c r="D305" s="1" t="s">
        <v>433</v>
      </c>
      <c r="E305" s="133" t="s">
        <v>450</v>
      </c>
      <c r="F305" s="121">
        <v>13245</v>
      </c>
      <c r="G305" s="135" t="s">
        <v>438</v>
      </c>
      <c r="H305" s="1" t="s">
        <v>431</v>
      </c>
      <c r="I305" s="106" t="s">
        <v>820</v>
      </c>
      <c r="J305" s="1" t="s">
        <v>432</v>
      </c>
      <c r="K305" s="1" t="s">
        <v>434</v>
      </c>
      <c r="L305" s="1" t="s">
        <v>448</v>
      </c>
      <c r="M305" s="1" t="s">
        <v>754</v>
      </c>
    </row>
    <row r="306" spans="1:13" ht="33">
      <c r="A306" s="99">
        <v>45720</v>
      </c>
      <c r="B306" s="99" t="s">
        <v>386</v>
      </c>
      <c r="C306" s="1" t="s">
        <v>384</v>
      </c>
      <c r="D306" s="1" t="s">
        <v>453</v>
      </c>
      <c r="E306" s="133" t="s">
        <v>450</v>
      </c>
      <c r="F306" s="121">
        <v>13245</v>
      </c>
      <c r="G306" s="135" t="s">
        <v>438</v>
      </c>
      <c r="H306" s="1" t="s">
        <v>431</v>
      </c>
      <c r="I306" s="106" t="s">
        <v>774</v>
      </c>
      <c r="J306" s="1" t="s">
        <v>432</v>
      </c>
      <c r="K306" s="1" t="s">
        <v>434</v>
      </c>
      <c r="L306" s="1" t="s">
        <v>392</v>
      </c>
      <c r="M306" s="1"/>
    </row>
    <row r="307" spans="1:13" ht="33">
      <c r="A307" s="99">
        <v>45720</v>
      </c>
      <c r="B307" s="99" t="s">
        <v>386</v>
      </c>
      <c r="C307" s="1" t="s">
        <v>384</v>
      </c>
      <c r="D307" s="1" t="s">
        <v>433</v>
      </c>
      <c r="E307" s="133" t="s">
        <v>450</v>
      </c>
      <c r="F307" s="121">
        <v>13245</v>
      </c>
      <c r="G307" s="135" t="s">
        <v>438</v>
      </c>
      <c r="H307" s="1" t="s">
        <v>431</v>
      </c>
      <c r="I307" s="106" t="s">
        <v>774</v>
      </c>
      <c r="J307" s="1" t="s">
        <v>432</v>
      </c>
      <c r="K307" s="1" t="s">
        <v>434</v>
      </c>
      <c r="L307" s="1" t="s">
        <v>392</v>
      </c>
      <c r="M307" s="1"/>
    </row>
    <row r="308" spans="1:13" ht="33">
      <c r="A308" s="99">
        <v>45720</v>
      </c>
      <c r="B308" s="99" t="s">
        <v>386</v>
      </c>
      <c r="C308" s="99" t="s">
        <v>384</v>
      </c>
      <c r="D308" s="99" t="s">
        <v>433</v>
      </c>
      <c r="E308" s="133" t="s">
        <v>816</v>
      </c>
      <c r="F308" s="121">
        <v>13289</v>
      </c>
      <c r="G308" s="135" t="s">
        <v>437</v>
      </c>
      <c r="H308" s="1" t="s">
        <v>431</v>
      </c>
      <c r="I308" s="106" t="s">
        <v>774</v>
      </c>
      <c r="J308" s="1" t="s">
        <v>432</v>
      </c>
      <c r="K308" s="1" t="s">
        <v>434</v>
      </c>
      <c r="L308" s="1" t="s">
        <v>392</v>
      </c>
      <c r="M308" s="1" t="s">
        <v>754</v>
      </c>
    </row>
    <row r="309" spans="1:13" ht="33">
      <c r="A309" s="99">
        <v>45720</v>
      </c>
      <c r="B309" s="99" t="s">
        <v>386</v>
      </c>
      <c r="C309" s="1" t="s">
        <v>384</v>
      </c>
      <c r="D309" s="1" t="s">
        <v>433</v>
      </c>
      <c r="E309" s="133" t="s">
        <v>451</v>
      </c>
      <c r="F309" s="121">
        <v>13246</v>
      </c>
      <c r="G309" s="135" t="s">
        <v>438</v>
      </c>
      <c r="H309" s="1" t="s">
        <v>431</v>
      </c>
      <c r="I309" s="106" t="s">
        <v>774</v>
      </c>
      <c r="J309" s="1" t="s">
        <v>432</v>
      </c>
      <c r="K309" s="1" t="s">
        <v>434</v>
      </c>
      <c r="L309" s="1" t="s">
        <v>392</v>
      </c>
      <c r="M309" s="1"/>
    </row>
    <row r="310" spans="1:13" ht="28" customHeight="1">
      <c r="A310" s="99">
        <v>45720</v>
      </c>
      <c r="B310" s="99" t="s">
        <v>386</v>
      </c>
      <c r="C310" s="1" t="s">
        <v>441</v>
      </c>
      <c r="D310" s="1" t="s">
        <v>433</v>
      </c>
      <c r="E310" s="133" t="s">
        <v>452</v>
      </c>
      <c r="F310" s="121">
        <v>13244</v>
      </c>
      <c r="G310" s="135" t="s">
        <v>438</v>
      </c>
      <c r="H310" s="1" t="s">
        <v>431</v>
      </c>
      <c r="I310" s="1" t="s">
        <v>774</v>
      </c>
      <c r="J310" s="1" t="s">
        <v>432</v>
      </c>
      <c r="K310" s="1" t="s">
        <v>434</v>
      </c>
      <c r="L310" s="1" t="s">
        <v>392</v>
      </c>
      <c r="M310" s="1"/>
    </row>
    <row r="311" spans="1:13" ht="33">
      <c r="A311" s="99">
        <v>45720</v>
      </c>
      <c r="B311" s="1" t="s">
        <v>386</v>
      </c>
      <c r="C311" s="1" t="s">
        <v>384</v>
      </c>
      <c r="D311" s="1" t="s">
        <v>433</v>
      </c>
      <c r="E311" s="133" t="s">
        <v>817</v>
      </c>
      <c r="F311" s="121">
        <v>13290</v>
      </c>
      <c r="G311" s="135" t="s">
        <v>437</v>
      </c>
      <c r="H311" s="1" t="s">
        <v>431</v>
      </c>
      <c r="I311" s="106" t="s">
        <v>774</v>
      </c>
      <c r="J311" s="1" t="s">
        <v>432</v>
      </c>
      <c r="K311" s="1" t="s">
        <v>434</v>
      </c>
      <c r="L311" s="1" t="s">
        <v>392</v>
      </c>
      <c r="M311" s="1" t="s">
        <v>754</v>
      </c>
    </row>
    <row r="312" spans="1:13" ht="28" customHeight="1">
      <c r="A312" s="99">
        <v>45721</v>
      </c>
      <c r="B312" s="99" t="s">
        <v>386</v>
      </c>
      <c r="C312" s="1" t="s">
        <v>384</v>
      </c>
      <c r="D312" s="1" t="s">
        <v>433</v>
      </c>
      <c r="E312" s="133" t="s">
        <v>452</v>
      </c>
      <c r="F312" s="121">
        <v>13417</v>
      </c>
      <c r="G312" s="135" t="s">
        <v>438</v>
      </c>
      <c r="H312" s="1" t="s">
        <v>431</v>
      </c>
      <c r="I312" s="1" t="s">
        <v>821</v>
      </c>
      <c r="J312" s="1" t="s">
        <v>432</v>
      </c>
      <c r="K312" s="1" t="s">
        <v>434</v>
      </c>
      <c r="L312" s="1" t="s">
        <v>392</v>
      </c>
      <c r="M312" s="1" t="s">
        <v>754</v>
      </c>
    </row>
    <row r="313" spans="1:13" ht="33">
      <c r="A313" s="99">
        <v>45721</v>
      </c>
      <c r="B313" s="1" t="s">
        <v>386</v>
      </c>
      <c r="C313" s="1" t="s">
        <v>384</v>
      </c>
      <c r="D313" s="1" t="s">
        <v>433</v>
      </c>
      <c r="E313" s="133" t="s">
        <v>817</v>
      </c>
      <c r="F313" s="121">
        <v>13290</v>
      </c>
      <c r="G313" s="135" t="s">
        <v>437</v>
      </c>
      <c r="H313" s="1" t="s">
        <v>431</v>
      </c>
      <c r="I313" s="106" t="s">
        <v>774</v>
      </c>
      <c r="J313" s="1" t="s">
        <v>432</v>
      </c>
      <c r="K313" s="1" t="s">
        <v>434</v>
      </c>
      <c r="L313" s="1" t="s">
        <v>392</v>
      </c>
      <c r="M313" s="1" t="s">
        <v>754</v>
      </c>
    </row>
    <row r="314" spans="1:13" ht="33">
      <c r="A314" s="99">
        <v>45723</v>
      </c>
      <c r="B314" s="99" t="s">
        <v>386</v>
      </c>
      <c r="C314" s="1" t="s">
        <v>384</v>
      </c>
      <c r="D314" s="1" t="s">
        <v>433</v>
      </c>
      <c r="E314" s="133" t="s">
        <v>822</v>
      </c>
      <c r="F314" s="121">
        <v>13349</v>
      </c>
      <c r="G314" s="135" t="s">
        <v>437</v>
      </c>
      <c r="H314" s="1" t="s">
        <v>431</v>
      </c>
      <c r="I314" s="1" t="s">
        <v>823</v>
      </c>
      <c r="J314" s="1" t="s">
        <v>432</v>
      </c>
      <c r="K314" s="1" t="s">
        <v>434</v>
      </c>
      <c r="L314" s="1" t="s">
        <v>706</v>
      </c>
      <c r="M314" s="1" t="s">
        <v>754</v>
      </c>
    </row>
    <row r="315" spans="1:13" ht="33">
      <c r="A315" s="99">
        <v>45722</v>
      </c>
      <c r="B315" s="99" t="s">
        <v>386</v>
      </c>
      <c r="C315" s="1" t="s">
        <v>384</v>
      </c>
      <c r="D315" s="1" t="s">
        <v>433</v>
      </c>
      <c r="E315" s="133" t="s">
        <v>822</v>
      </c>
      <c r="F315" s="121">
        <v>13349</v>
      </c>
      <c r="G315" s="135" t="s">
        <v>437</v>
      </c>
      <c r="H315" s="1" t="s">
        <v>431</v>
      </c>
      <c r="I315" s="1" t="s">
        <v>807</v>
      </c>
      <c r="J315" s="1" t="s">
        <v>432</v>
      </c>
      <c r="K315" s="1" t="s">
        <v>434</v>
      </c>
      <c r="L315" s="1" t="s">
        <v>392</v>
      </c>
      <c r="M315" s="1" t="s">
        <v>824</v>
      </c>
    </row>
    <row r="316" spans="1:13" ht="33">
      <c r="A316" s="99">
        <v>45721</v>
      </c>
      <c r="B316" s="99" t="s">
        <v>386</v>
      </c>
      <c r="C316" s="1" t="s">
        <v>384</v>
      </c>
      <c r="D316" s="1" t="s">
        <v>433</v>
      </c>
      <c r="E316" s="133" t="s">
        <v>816</v>
      </c>
      <c r="F316" s="121">
        <v>13289</v>
      </c>
      <c r="G316" s="135" t="s">
        <v>437</v>
      </c>
      <c r="H316" s="1" t="s">
        <v>431</v>
      </c>
      <c r="I316" s="1" t="s">
        <v>821</v>
      </c>
      <c r="J316" s="1" t="s">
        <v>432</v>
      </c>
      <c r="K316" s="1" t="s">
        <v>434</v>
      </c>
      <c r="L316" s="1" t="s">
        <v>392</v>
      </c>
      <c r="M316" s="1" t="s">
        <v>754</v>
      </c>
    </row>
    <row r="317" spans="1:13" ht="28" customHeight="1">
      <c r="A317" s="99">
        <v>45722</v>
      </c>
      <c r="B317" s="99" t="s">
        <v>386</v>
      </c>
      <c r="C317" s="1" t="s">
        <v>384</v>
      </c>
      <c r="D317" s="1" t="s">
        <v>433</v>
      </c>
      <c r="E317" s="133" t="s">
        <v>452</v>
      </c>
      <c r="F317" s="121">
        <v>13417</v>
      </c>
      <c r="G317" s="135" t="s">
        <v>438</v>
      </c>
      <c r="H317" s="1" t="s">
        <v>431</v>
      </c>
      <c r="I317" s="1" t="s">
        <v>807</v>
      </c>
      <c r="J317" s="1" t="s">
        <v>432</v>
      </c>
      <c r="K317" s="1" t="s">
        <v>434</v>
      </c>
      <c r="L317" s="1" t="s">
        <v>392</v>
      </c>
      <c r="M317" s="1" t="s">
        <v>754</v>
      </c>
    </row>
    <row r="318" spans="1:13" ht="28" customHeight="1">
      <c r="A318" s="99">
        <v>45722</v>
      </c>
      <c r="B318" s="99" t="s">
        <v>386</v>
      </c>
      <c r="C318" s="1" t="s">
        <v>384</v>
      </c>
      <c r="D318" s="1" t="s">
        <v>433</v>
      </c>
      <c r="E318" s="133" t="s">
        <v>452</v>
      </c>
      <c r="F318" s="121">
        <v>13418</v>
      </c>
      <c r="G318" s="135" t="s">
        <v>438</v>
      </c>
      <c r="H318" s="1" t="s">
        <v>431</v>
      </c>
      <c r="I318" s="1" t="s">
        <v>807</v>
      </c>
      <c r="J318" s="1" t="s">
        <v>432</v>
      </c>
      <c r="K318" s="1" t="s">
        <v>434</v>
      </c>
      <c r="L318" s="1" t="s">
        <v>392</v>
      </c>
      <c r="M318" s="1"/>
    </row>
    <row r="319" spans="1:13" ht="33">
      <c r="A319" s="99">
        <v>45722</v>
      </c>
      <c r="B319" s="99" t="s">
        <v>386</v>
      </c>
      <c r="C319" s="1" t="s">
        <v>384</v>
      </c>
      <c r="D319" s="1" t="s">
        <v>433</v>
      </c>
      <c r="E319" s="133" t="s">
        <v>825</v>
      </c>
      <c r="F319" s="121">
        <v>13350</v>
      </c>
      <c r="G319" s="135" t="s">
        <v>437</v>
      </c>
      <c r="H319" s="1" t="s">
        <v>431</v>
      </c>
      <c r="I319" s="1" t="s">
        <v>807</v>
      </c>
      <c r="J319" s="1" t="s">
        <v>432</v>
      </c>
      <c r="K319" s="1" t="s">
        <v>434</v>
      </c>
      <c r="L319" s="1" t="s">
        <v>392</v>
      </c>
      <c r="M319" s="1" t="s">
        <v>826</v>
      </c>
    </row>
    <row r="320" spans="1:13" ht="33">
      <c r="A320" s="99">
        <v>45723</v>
      </c>
      <c r="B320" s="99" t="s">
        <v>386</v>
      </c>
      <c r="C320" s="1" t="s">
        <v>384</v>
      </c>
      <c r="D320" s="1" t="s">
        <v>433</v>
      </c>
      <c r="E320" s="133" t="s">
        <v>825</v>
      </c>
      <c r="F320" s="121">
        <v>13350</v>
      </c>
      <c r="G320" s="135" t="s">
        <v>437</v>
      </c>
      <c r="H320" s="1" t="s">
        <v>431</v>
      </c>
      <c r="I320" s="1" t="s">
        <v>821</v>
      </c>
      <c r="J320" s="1" t="s">
        <v>432</v>
      </c>
      <c r="K320" s="1" t="s">
        <v>434</v>
      </c>
      <c r="L320" s="1" t="s">
        <v>392</v>
      </c>
      <c r="M320" s="1" t="s">
        <v>754</v>
      </c>
    </row>
    <row r="321" spans="1:13" ht="28" customHeight="1">
      <c r="A321" s="99">
        <v>45722</v>
      </c>
      <c r="B321" s="99" t="s">
        <v>386</v>
      </c>
      <c r="C321" s="1" t="s">
        <v>441</v>
      </c>
      <c r="D321" s="1" t="s">
        <v>433</v>
      </c>
      <c r="E321" s="133" t="s">
        <v>452</v>
      </c>
      <c r="F321" s="121">
        <v>13415</v>
      </c>
      <c r="G321" s="135" t="s">
        <v>438</v>
      </c>
      <c r="H321" s="1" t="s">
        <v>431</v>
      </c>
      <c r="I321" s="1" t="s">
        <v>807</v>
      </c>
      <c r="J321" s="1" t="s">
        <v>432</v>
      </c>
      <c r="K321" s="1" t="s">
        <v>434</v>
      </c>
      <c r="L321" s="1" t="s">
        <v>392</v>
      </c>
      <c r="M321" s="1"/>
    </row>
    <row r="322" spans="1:13" ht="33">
      <c r="A322" s="99">
        <v>45722</v>
      </c>
      <c r="B322" s="99" t="s">
        <v>386</v>
      </c>
      <c r="C322" s="1" t="s">
        <v>444</v>
      </c>
      <c r="D322" s="1" t="s">
        <v>453</v>
      </c>
      <c r="E322" s="133" t="s">
        <v>450</v>
      </c>
      <c r="F322" s="121">
        <v>13417</v>
      </c>
      <c r="G322" s="135" t="s">
        <v>438</v>
      </c>
      <c r="H322" s="1" t="s">
        <v>431</v>
      </c>
      <c r="I322" s="1" t="s">
        <v>807</v>
      </c>
      <c r="J322" s="1" t="s">
        <v>432</v>
      </c>
      <c r="K322" s="1" t="s">
        <v>434</v>
      </c>
      <c r="L322" s="1" t="s">
        <v>392</v>
      </c>
      <c r="M322" s="1"/>
    </row>
    <row r="323" spans="1:13" ht="28" customHeight="1">
      <c r="A323" s="99">
        <v>45721</v>
      </c>
      <c r="B323" s="99" t="s">
        <v>386</v>
      </c>
      <c r="C323" s="1" t="s">
        <v>384</v>
      </c>
      <c r="D323" s="1" t="s">
        <v>453</v>
      </c>
      <c r="E323" s="133" t="s">
        <v>452</v>
      </c>
      <c r="F323" s="121">
        <v>13417</v>
      </c>
      <c r="G323" s="135" t="s">
        <v>438</v>
      </c>
      <c r="H323" s="1" t="s">
        <v>431</v>
      </c>
      <c r="I323" s="1" t="s">
        <v>821</v>
      </c>
      <c r="J323" s="1" t="s">
        <v>432</v>
      </c>
      <c r="K323" s="1" t="s">
        <v>434</v>
      </c>
      <c r="L323" s="1" t="s">
        <v>392</v>
      </c>
      <c r="M323" s="1" t="s">
        <v>754</v>
      </c>
    </row>
    <row r="324" spans="1:13" ht="30" customHeight="1">
      <c r="A324" s="99">
        <v>45724</v>
      </c>
      <c r="B324" s="99" t="s">
        <v>386</v>
      </c>
      <c r="C324" s="1" t="s">
        <v>384</v>
      </c>
      <c r="D324" s="1" t="s">
        <v>433</v>
      </c>
      <c r="E324" s="133" t="s">
        <v>825</v>
      </c>
      <c r="F324" s="121">
        <v>13350</v>
      </c>
      <c r="G324" s="135" t="s">
        <v>437</v>
      </c>
      <c r="H324" s="1" t="s">
        <v>431</v>
      </c>
      <c r="I324" s="1" t="s">
        <v>821</v>
      </c>
      <c r="J324" s="1" t="s">
        <v>432</v>
      </c>
      <c r="K324" s="1" t="s">
        <v>434</v>
      </c>
      <c r="L324" s="1" t="s">
        <v>392</v>
      </c>
      <c r="M324" s="1" t="s">
        <v>754</v>
      </c>
    </row>
    <row r="325" spans="1:13" ht="28" customHeight="1">
      <c r="A325" s="99">
        <v>45724</v>
      </c>
      <c r="B325" s="99" t="s">
        <v>386</v>
      </c>
      <c r="C325" s="1" t="s">
        <v>441</v>
      </c>
      <c r="D325" s="1" t="s">
        <v>433</v>
      </c>
      <c r="E325" s="133" t="s">
        <v>452</v>
      </c>
      <c r="F325" s="121">
        <v>13415</v>
      </c>
      <c r="G325" s="135" t="s">
        <v>438</v>
      </c>
      <c r="H325" s="1" t="s">
        <v>431</v>
      </c>
      <c r="I325" s="1" t="s">
        <v>821</v>
      </c>
      <c r="J325" s="1" t="s">
        <v>432</v>
      </c>
      <c r="K325" s="1" t="s">
        <v>434</v>
      </c>
      <c r="L325" s="1" t="s">
        <v>392</v>
      </c>
      <c r="M325" s="1" t="s">
        <v>754</v>
      </c>
    </row>
    <row r="326" spans="1:13" ht="28" customHeight="1">
      <c r="A326" s="99">
        <v>45724</v>
      </c>
      <c r="B326" s="99" t="s">
        <v>386</v>
      </c>
      <c r="C326" s="1" t="s">
        <v>384</v>
      </c>
      <c r="D326" s="1" t="s">
        <v>433</v>
      </c>
      <c r="E326" s="133" t="s">
        <v>452</v>
      </c>
      <c r="F326" s="121">
        <v>13418</v>
      </c>
      <c r="G326" s="135" t="s">
        <v>438</v>
      </c>
      <c r="H326" s="1" t="s">
        <v>431</v>
      </c>
      <c r="I326" s="1" t="s">
        <v>821</v>
      </c>
      <c r="J326" s="1" t="s">
        <v>432</v>
      </c>
      <c r="K326" s="1" t="s">
        <v>434</v>
      </c>
      <c r="L326" s="1" t="s">
        <v>392</v>
      </c>
      <c r="M326" s="1" t="s">
        <v>754</v>
      </c>
    </row>
    <row r="327" spans="1:13" ht="28" customHeight="1">
      <c r="A327" s="99">
        <v>45724</v>
      </c>
      <c r="B327" s="99" t="s">
        <v>386</v>
      </c>
      <c r="C327" s="1" t="s">
        <v>384</v>
      </c>
      <c r="D327" s="1" t="s">
        <v>453</v>
      </c>
      <c r="E327" s="133" t="s">
        <v>452</v>
      </c>
      <c r="F327" s="121">
        <v>13417</v>
      </c>
      <c r="G327" s="135" t="s">
        <v>438</v>
      </c>
      <c r="H327" s="1" t="s">
        <v>431</v>
      </c>
      <c r="I327" s="1" t="s">
        <v>821</v>
      </c>
      <c r="J327" s="1" t="s">
        <v>432</v>
      </c>
      <c r="K327" s="1" t="s">
        <v>434</v>
      </c>
      <c r="L327" s="1" t="s">
        <v>392</v>
      </c>
      <c r="M327" s="1"/>
    </row>
    <row r="328" spans="1:13" ht="33">
      <c r="A328" s="99">
        <v>45725</v>
      </c>
      <c r="B328" s="99" t="s">
        <v>386</v>
      </c>
      <c r="C328" s="1" t="s">
        <v>384</v>
      </c>
      <c r="D328" s="1" t="s">
        <v>433</v>
      </c>
      <c r="E328" s="133" t="s">
        <v>822</v>
      </c>
      <c r="F328" s="121">
        <v>13349</v>
      </c>
      <c r="G328" s="135" t="s">
        <v>437</v>
      </c>
      <c r="H328" s="1" t="s">
        <v>431</v>
      </c>
      <c r="I328" s="106" t="s">
        <v>828</v>
      </c>
      <c r="J328" s="1" t="s">
        <v>432</v>
      </c>
      <c r="K328" s="1" t="s">
        <v>434</v>
      </c>
      <c r="L328" s="1" t="s">
        <v>392</v>
      </c>
      <c r="M328" s="1" t="s">
        <v>754</v>
      </c>
    </row>
    <row r="329" spans="1:13" ht="33">
      <c r="A329" s="99">
        <v>45725</v>
      </c>
      <c r="B329" s="99" t="s">
        <v>386</v>
      </c>
      <c r="C329" s="1" t="s">
        <v>384</v>
      </c>
      <c r="D329" s="1" t="s">
        <v>433</v>
      </c>
      <c r="E329" s="133" t="s">
        <v>825</v>
      </c>
      <c r="F329" s="121">
        <v>13350</v>
      </c>
      <c r="G329" s="135" t="s">
        <v>437</v>
      </c>
      <c r="H329" s="1" t="s">
        <v>431</v>
      </c>
      <c r="I329" s="106" t="s">
        <v>828</v>
      </c>
      <c r="J329" s="1" t="s">
        <v>432</v>
      </c>
      <c r="K329" s="1" t="s">
        <v>434</v>
      </c>
      <c r="L329" s="1" t="s">
        <v>392</v>
      </c>
      <c r="M329" s="1" t="s">
        <v>754</v>
      </c>
    </row>
    <row r="330" spans="1:13" ht="33">
      <c r="A330" s="99">
        <v>45725</v>
      </c>
      <c r="B330" s="99" t="s">
        <v>386</v>
      </c>
      <c r="C330" s="1" t="s">
        <v>384</v>
      </c>
      <c r="D330" s="1" t="s">
        <v>433</v>
      </c>
      <c r="E330" s="133" t="s">
        <v>452</v>
      </c>
      <c r="F330" s="121">
        <v>13417</v>
      </c>
      <c r="G330" s="135" t="s">
        <v>438</v>
      </c>
      <c r="H330" s="1" t="s">
        <v>431</v>
      </c>
      <c r="I330" s="106" t="s">
        <v>828</v>
      </c>
      <c r="J330" s="1" t="s">
        <v>432</v>
      </c>
      <c r="K330" s="1" t="s">
        <v>434</v>
      </c>
      <c r="L330" s="1" t="s">
        <v>392</v>
      </c>
      <c r="M330" s="1" t="s">
        <v>754</v>
      </c>
    </row>
    <row r="331" spans="1:13" ht="33">
      <c r="A331" s="99">
        <v>45726</v>
      </c>
      <c r="B331" s="99" t="s">
        <v>386</v>
      </c>
      <c r="C331" s="1" t="s">
        <v>384</v>
      </c>
      <c r="D331" s="1" t="s">
        <v>433</v>
      </c>
      <c r="E331" s="133" t="s">
        <v>829</v>
      </c>
      <c r="F331" s="121">
        <v>13348</v>
      </c>
      <c r="G331" s="135" t="s">
        <v>437</v>
      </c>
      <c r="H331" s="1" t="s">
        <v>431</v>
      </c>
      <c r="I331" s="106" t="s">
        <v>828</v>
      </c>
      <c r="J331" s="1" t="s">
        <v>432</v>
      </c>
      <c r="K331" s="1" t="s">
        <v>434</v>
      </c>
      <c r="L331" s="1" t="s">
        <v>392</v>
      </c>
      <c r="M331" s="1"/>
    </row>
    <row r="332" spans="1:13" ht="33">
      <c r="A332" s="99">
        <v>45726</v>
      </c>
      <c r="B332" s="99" t="s">
        <v>386</v>
      </c>
      <c r="C332" s="1" t="s">
        <v>384</v>
      </c>
      <c r="D332" s="1" t="s">
        <v>433</v>
      </c>
      <c r="E332" s="133" t="s">
        <v>452</v>
      </c>
      <c r="F332" s="121">
        <v>13417</v>
      </c>
      <c r="G332" s="135" t="s">
        <v>438</v>
      </c>
      <c r="H332" s="1" t="s">
        <v>431</v>
      </c>
      <c r="I332" s="106" t="s">
        <v>830</v>
      </c>
      <c r="J332" s="1" t="s">
        <v>432</v>
      </c>
      <c r="K332" s="1" t="s">
        <v>434</v>
      </c>
      <c r="L332" s="1" t="s">
        <v>392</v>
      </c>
      <c r="M332" s="1"/>
    </row>
    <row r="333" spans="1:13" ht="33">
      <c r="A333" s="99">
        <v>45726</v>
      </c>
      <c r="B333" s="99" t="s">
        <v>386</v>
      </c>
      <c r="C333" s="1" t="s">
        <v>441</v>
      </c>
      <c r="D333" s="1" t="s">
        <v>433</v>
      </c>
      <c r="E333" s="133" t="s">
        <v>452</v>
      </c>
      <c r="F333" s="121">
        <v>13415</v>
      </c>
      <c r="G333" s="135" t="s">
        <v>438</v>
      </c>
      <c r="H333" s="1" t="s">
        <v>431</v>
      </c>
      <c r="I333" s="106" t="s">
        <v>828</v>
      </c>
      <c r="J333" s="1" t="s">
        <v>432</v>
      </c>
      <c r="K333" s="1" t="s">
        <v>434</v>
      </c>
      <c r="L333" s="1" t="s">
        <v>392</v>
      </c>
      <c r="M333" s="1" t="s">
        <v>754</v>
      </c>
    </row>
    <row r="334" spans="1:13" ht="33">
      <c r="A334" s="99">
        <v>45726</v>
      </c>
      <c r="B334" s="99" t="s">
        <v>386</v>
      </c>
      <c r="C334" s="1" t="s">
        <v>384</v>
      </c>
      <c r="D334" s="1" t="s">
        <v>433</v>
      </c>
      <c r="E334" s="133" t="s">
        <v>831</v>
      </c>
      <c r="F334" s="121">
        <v>13346</v>
      </c>
      <c r="G334" s="135" t="s">
        <v>437</v>
      </c>
      <c r="H334" s="1" t="s">
        <v>431</v>
      </c>
      <c r="I334" s="106" t="s">
        <v>832</v>
      </c>
      <c r="J334" s="1" t="s">
        <v>432</v>
      </c>
      <c r="K334" s="1" t="s">
        <v>434</v>
      </c>
      <c r="L334" s="1" t="s">
        <v>392</v>
      </c>
      <c r="M334" s="1" t="s">
        <v>754</v>
      </c>
    </row>
    <row r="335" spans="1:13" ht="33">
      <c r="A335" s="99">
        <v>45726</v>
      </c>
      <c r="B335" s="99" t="s">
        <v>386</v>
      </c>
      <c r="C335" s="1" t="s">
        <v>384</v>
      </c>
      <c r="D335" s="1" t="s">
        <v>433</v>
      </c>
      <c r="E335" s="133" t="s">
        <v>833</v>
      </c>
      <c r="F335" s="121">
        <v>13347</v>
      </c>
      <c r="G335" s="135" t="s">
        <v>437</v>
      </c>
      <c r="H335" s="1" t="s">
        <v>431</v>
      </c>
      <c r="I335" s="106" t="s">
        <v>832</v>
      </c>
      <c r="J335" s="1" t="s">
        <v>432</v>
      </c>
      <c r="K335" s="1" t="s">
        <v>434</v>
      </c>
      <c r="L335" s="1" t="s">
        <v>392</v>
      </c>
      <c r="M335" s="1" t="s">
        <v>834</v>
      </c>
    </row>
    <row r="336" spans="1:13" ht="33">
      <c r="A336" s="99">
        <v>45726</v>
      </c>
      <c r="B336" s="99" t="s">
        <v>386</v>
      </c>
      <c r="C336" s="1" t="s">
        <v>384</v>
      </c>
      <c r="D336" s="1" t="s">
        <v>453</v>
      </c>
      <c r="E336" s="133" t="s">
        <v>452</v>
      </c>
      <c r="F336" s="121">
        <v>13417</v>
      </c>
      <c r="G336" s="135" t="s">
        <v>438</v>
      </c>
      <c r="H336" s="1" t="s">
        <v>431</v>
      </c>
      <c r="I336" s="106" t="s">
        <v>835</v>
      </c>
      <c r="J336" s="1" t="s">
        <v>432</v>
      </c>
      <c r="K336" s="1" t="s">
        <v>434</v>
      </c>
      <c r="L336" s="1" t="s">
        <v>392</v>
      </c>
      <c r="M336" s="1" t="s">
        <v>754</v>
      </c>
    </row>
    <row r="337" spans="1:13" ht="33">
      <c r="A337" s="99">
        <v>45726</v>
      </c>
      <c r="B337" s="99" t="s">
        <v>386</v>
      </c>
      <c r="C337" s="1" t="s">
        <v>384</v>
      </c>
      <c r="D337" s="1" t="s">
        <v>433</v>
      </c>
      <c r="E337" s="133" t="s">
        <v>452</v>
      </c>
      <c r="F337" s="121">
        <v>13418</v>
      </c>
      <c r="G337" s="135" t="s">
        <v>438</v>
      </c>
      <c r="H337" s="1" t="s">
        <v>431</v>
      </c>
      <c r="I337" s="106" t="s">
        <v>828</v>
      </c>
      <c r="J337" s="1" t="s">
        <v>432</v>
      </c>
      <c r="K337" s="1" t="s">
        <v>434</v>
      </c>
      <c r="L337" s="1" t="s">
        <v>392</v>
      </c>
      <c r="M337" s="1" t="s">
        <v>754</v>
      </c>
    </row>
    <row r="338" spans="1:13" ht="33">
      <c r="A338" s="99">
        <v>45727</v>
      </c>
      <c r="B338" s="99" t="s">
        <v>386</v>
      </c>
      <c r="C338" s="1" t="s">
        <v>384</v>
      </c>
      <c r="D338" s="1" t="s">
        <v>433</v>
      </c>
      <c r="E338" s="133" t="s">
        <v>831</v>
      </c>
      <c r="F338" s="121">
        <v>13550</v>
      </c>
      <c r="G338" s="135" t="s">
        <v>437</v>
      </c>
      <c r="H338" s="1" t="s">
        <v>431</v>
      </c>
      <c r="I338" s="106" t="s">
        <v>836</v>
      </c>
      <c r="J338" s="1" t="s">
        <v>432</v>
      </c>
      <c r="K338" s="1" t="s">
        <v>434</v>
      </c>
      <c r="L338" s="1" t="s">
        <v>392</v>
      </c>
      <c r="M338" s="1" t="s">
        <v>754</v>
      </c>
    </row>
    <row r="339" spans="1:13" ht="33">
      <c r="A339" s="99">
        <v>45727</v>
      </c>
      <c r="B339" s="99" t="s">
        <v>386</v>
      </c>
      <c r="C339" s="1" t="s">
        <v>384</v>
      </c>
      <c r="D339" s="1" t="s">
        <v>453</v>
      </c>
      <c r="E339" s="133" t="s">
        <v>452</v>
      </c>
      <c r="F339" s="121">
        <v>13418</v>
      </c>
      <c r="G339" s="135" t="s">
        <v>438</v>
      </c>
      <c r="H339" s="1" t="s">
        <v>431</v>
      </c>
      <c r="I339" s="106" t="s">
        <v>836</v>
      </c>
      <c r="J339" s="1" t="s">
        <v>432</v>
      </c>
      <c r="K339" s="1" t="s">
        <v>434</v>
      </c>
      <c r="L339" s="1" t="s">
        <v>392</v>
      </c>
      <c r="M339" s="1"/>
    </row>
    <row r="340" spans="1:13" ht="33">
      <c r="A340" s="99">
        <v>45728</v>
      </c>
      <c r="B340" s="99" t="s">
        <v>386</v>
      </c>
      <c r="C340" s="1" t="s">
        <v>384</v>
      </c>
      <c r="D340" s="1" t="s">
        <v>453</v>
      </c>
      <c r="E340" s="133" t="s">
        <v>452</v>
      </c>
      <c r="F340" s="121">
        <v>13548</v>
      </c>
      <c r="G340" s="135" t="s">
        <v>438</v>
      </c>
      <c r="H340" s="1" t="s">
        <v>431</v>
      </c>
      <c r="I340" s="1" t="s">
        <v>837</v>
      </c>
      <c r="J340" s="1" t="s">
        <v>432</v>
      </c>
      <c r="K340" s="1" t="s">
        <v>434</v>
      </c>
      <c r="L340" s="1" t="s">
        <v>448</v>
      </c>
      <c r="M340" s="1"/>
    </row>
    <row r="341" spans="1:13" ht="33">
      <c r="A341" s="99">
        <v>45728</v>
      </c>
      <c r="B341" s="99" t="s">
        <v>386</v>
      </c>
      <c r="C341" s="1" t="s">
        <v>384</v>
      </c>
      <c r="D341" s="1" t="s">
        <v>433</v>
      </c>
      <c r="E341" s="133" t="s">
        <v>452</v>
      </c>
      <c r="F341" s="121">
        <v>13548</v>
      </c>
      <c r="G341" s="135" t="s">
        <v>438</v>
      </c>
      <c r="H341" s="1" t="s">
        <v>431</v>
      </c>
      <c r="I341" s="1" t="s">
        <v>837</v>
      </c>
      <c r="J341" s="1" t="s">
        <v>432</v>
      </c>
      <c r="K341" s="1" t="s">
        <v>434</v>
      </c>
      <c r="L341" s="1" t="s">
        <v>448</v>
      </c>
      <c r="M341" s="1"/>
    </row>
    <row r="342" spans="1:13" ht="33">
      <c r="A342" s="99">
        <v>45728</v>
      </c>
      <c r="B342" s="99" t="s">
        <v>386</v>
      </c>
      <c r="C342" s="1" t="s">
        <v>441</v>
      </c>
      <c r="D342" s="1" t="s">
        <v>433</v>
      </c>
      <c r="E342" s="133" t="s">
        <v>452</v>
      </c>
      <c r="F342" s="121">
        <v>13547</v>
      </c>
      <c r="G342" s="135" t="s">
        <v>438</v>
      </c>
      <c r="H342" s="1" t="s">
        <v>431</v>
      </c>
      <c r="I342" s="106" t="s">
        <v>838</v>
      </c>
      <c r="J342" s="1" t="s">
        <v>432</v>
      </c>
      <c r="K342" s="1" t="s">
        <v>434</v>
      </c>
      <c r="L342" s="1" t="s">
        <v>392</v>
      </c>
      <c r="M342" s="1" t="s">
        <v>754</v>
      </c>
    </row>
    <row r="343" spans="1:13" ht="33">
      <c r="A343" s="99">
        <v>45728</v>
      </c>
      <c r="B343" s="99" t="s">
        <v>386</v>
      </c>
      <c r="C343" s="1" t="s">
        <v>384</v>
      </c>
      <c r="D343" s="1" t="s">
        <v>433</v>
      </c>
      <c r="E343" s="133" t="s">
        <v>831</v>
      </c>
      <c r="F343" s="121">
        <v>13346</v>
      </c>
      <c r="G343" s="135" t="s">
        <v>437</v>
      </c>
      <c r="H343" s="1" t="s">
        <v>431</v>
      </c>
      <c r="I343" s="1" t="s">
        <v>837</v>
      </c>
      <c r="J343" s="1" t="s">
        <v>432</v>
      </c>
      <c r="K343" s="1" t="s">
        <v>434</v>
      </c>
      <c r="L343" s="1" t="s">
        <v>392</v>
      </c>
      <c r="M343" s="1" t="s">
        <v>754</v>
      </c>
    </row>
    <row r="344" spans="1:13" ht="33">
      <c r="A344" s="99">
        <v>45727</v>
      </c>
      <c r="B344" s="99" t="s">
        <v>386</v>
      </c>
      <c r="C344" s="1" t="s">
        <v>384</v>
      </c>
      <c r="D344" s="1" t="s">
        <v>433</v>
      </c>
      <c r="E344" s="133" t="s">
        <v>833</v>
      </c>
      <c r="F344" s="121">
        <v>13347</v>
      </c>
      <c r="G344" s="135" t="s">
        <v>437</v>
      </c>
      <c r="H344" s="1" t="s">
        <v>431</v>
      </c>
      <c r="I344" s="106" t="s">
        <v>836</v>
      </c>
      <c r="J344" s="1" t="s">
        <v>432</v>
      </c>
      <c r="K344" s="1" t="s">
        <v>434</v>
      </c>
      <c r="L344" s="1" t="s">
        <v>392</v>
      </c>
      <c r="M344" s="1" t="s">
        <v>754</v>
      </c>
    </row>
    <row r="345" spans="1:13" ht="33">
      <c r="A345" s="99">
        <v>45727</v>
      </c>
      <c r="B345" s="99" t="s">
        <v>386</v>
      </c>
      <c r="C345" s="1" t="s">
        <v>384</v>
      </c>
      <c r="D345" s="1" t="s">
        <v>433</v>
      </c>
      <c r="E345" s="133" t="s">
        <v>452</v>
      </c>
      <c r="F345" s="121">
        <v>13417</v>
      </c>
      <c r="G345" s="135" t="s">
        <v>438</v>
      </c>
      <c r="H345" s="1" t="s">
        <v>431</v>
      </c>
      <c r="I345" s="106" t="s">
        <v>836</v>
      </c>
      <c r="J345" s="1" t="s">
        <v>432</v>
      </c>
      <c r="K345" s="1" t="s">
        <v>434</v>
      </c>
      <c r="L345" s="1" t="s">
        <v>392</v>
      </c>
      <c r="M345" s="1"/>
    </row>
    <row r="346" spans="1:13" ht="33">
      <c r="A346" s="99">
        <v>45727</v>
      </c>
      <c r="B346" s="99" t="s">
        <v>386</v>
      </c>
      <c r="C346" s="1" t="s">
        <v>384</v>
      </c>
      <c r="D346" s="1" t="s">
        <v>433</v>
      </c>
      <c r="E346" s="133" t="s">
        <v>452</v>
      </c>
      <c r="F346" s="121">
        <v>13418</v>
      </c>
      <c r="G346" s="135" t="s">
        <v>438</v>
      </c>
      <c r="H346" s="1" t="s">
        <v>431</v>
      </c>
      <c r="I346" s="106" t="s">
        <v>836</v>
      </c>
      <c r="J346" s="1" t="s">
        <v>432</v>
      </c>
      <c r="K346" s="1" t="s">
        <v>434</v>
      </c>
      <c r="L346" s="1" t="s">
        <v>392</v>
      </c>
      <c r="M346" s="1"/>
    </row>
    <row r="347" spans="1:13" ht="33">
      <c r="A347" s="99">
        <v>45728</v>
      </c>
      <c r="B347" s="99" t="s">
        <v>386</v>
      </c>
      <c r="C347" s="1" t="s">
        <v>384</v>
      </c>
      <c r="D347" s="1" t="s">
        <v>433</v>
      </c>
      <c r="E347" s="133" t="s">
        <v>833</v>
      </c>
      <c r="F347" s="121">
        <v>13552</v>
      </c>
      <c r="G347" s="135" t="s">
        <v>437</v>
      </c>
      <c r="H347" s="1" t="s">
        <v>431</v>
      </c>
      <c r="I347" s="1" t="s">
        <v>837</v>
      </c>
      <c r="J347" s="1" t="s">
        <v>432</v>
      </c>
      <c r="K347" s="1" t="s">
        <v>434</v>
      </c>
      <c r="L347" s="1" t="s">
        <v>392</v>
      </c>
      <c r="M347" s="1" t="s">
        <v>754</v>
      </c>
    </row>
    <row r="348" spans="1:13" ht="33">
      <c r="A348" s="99">
        <v>45729</v>
      </c>
      <c r="B348" s="99" t="s">
        <v>386</v>
      </c>
      <c r="C348" s="1" t="s">
        <v>384</v>
      </c>
      <c r="D348" s="1" t="s">
        <v>453</v>
      </c>
      <c r="E348" s="133" t="s">
        <v>452</v>
      </c>
      <c r="F348" s="121">
        <v>13548</v>
      </c>
      <c r="G348" s="135" t="s">
        <v>438</v>
      </c>
      <c r="H348" s="1" t="s">
        <v>431</v>
      </c>
      <c r="I348" s="1" t="s">
        <v>804</v>
      </c>
      <c r="J348" s="1" t="s">
        <v>432</v>
      </c>
      <c r="K348" s="1" t="s">
        <v>434</v>
      </c>
      <c r="L348" s="1" t="s">
        <v>392</v>
      </c>
      <c r="M348" s="1"/>
    </row>
    <row r="349" spans="1:13" ht="33">
      <c r="A349" s="99">
        <v>45730</v>
      </c>
      <c r="B349" s="99" t="s">
        <v>386</v>
      </c>
      <c r="C349" s="1" t="s">
        <v>384</v>
      </c>
      <c r="D349" s="1" t="s">
        <v>433</v>
      </c>
      <c r="E349" s="133" t="s">
        <v>829</v>
      </c>
      <c r="F349" s="121">
        <v>13551</v>
      </c>
      <c r="G349" s="135" t="s">
        <v>437</v>
      </c>
      <c r="H349" s="1" t="s">
        <v>431</v>
      </c>
      <c r="I349" s="1" t="s">
        <v>839</v>
      </c>
      <c r="J349" s="1" t="s">
        <v>432</v>
      </c>
      <c r="K349" s="1" t="s">
        <v>434</v>
      </c>
      <c r="L349" s="1" t="s">
        <v>392</v>
      </c>
      <c r="M349" s="1" t="s">
        <v>754</v>
      </c>
    </row>
    <row r="350" spans="1:13" ht="33">
      <c r="A350" s="99">
        <v>45729</v>
      </c>
      <c r="B350" s="99" t="s">
        <v>386</v>
      </c>
      <c r="C350" s="1" t="s">
        <v>441</v>
      </c>
      <c r="D350" s="1" t="s">
        <v>433</v>
      </c>
      <c r="E350" s="133" t="s">
        <v>452</v>
      </c>
      <c r="F350" s="121">
        <v>13547</v>
      </c>
      <c r="G350" s="135" t="s">
        <v>438</v>
      </c>
      <c r="H350" s="1" t="s">
        <v>431</v>
      </c>
      <c r="I350" s="1" t="s">
        <v>804</v>
      </c>
      <c r="J350" s="1" t="s">
        <v>432</v>
      </c>
      <c r="K350" s="1" t="s">
        <v>434</v>
      </c>
      <c r="L350" s="1" t="s">
        <v>392</v>
      </c>
      <c r="M350" s="1" t="s">
        <v>754</v>
      </c>
    </row>
    <row r="351" spans="1:13" ht="33">
      <c r="A351" s="99">
        <v>45729</v>
      </c>
      <c r="B351" s="99" t="s">
        <v>386</v>
      </c>
      <c r="C351" s="1" t="s">
        <v>384</v>
      </c>
      <c r="D351" s="1" t="s">
        <v>433</v>
      </c>
      <c r="E351" s="133" t="s">
        <v>817</v>
      </c>
      <c r="F351" s="121">
        <v>13553</v>
      </c>
      <c r="G351" s="135" t="s">
        <v>437</v>
      </c>
      <c r="H351" s="1" t="s">
        <v>431</v>
      </c>
      <c r="I351" s="1" t="s">
        <v>804</v>
      </c>
      <c r="J351" s="1" t="s">
        <v>432</v>
      </c>
      <c r="K351" s="1" t="s">
        <v>434</v>
      </c>
      <c r="L351" s="1" t="s">
        <v>392</v>
      </c>
      <c r="M351" s="1" t="s">
        <v>754</v>
      </c>
    </row>
    <row r="352" spans="1:13" ht="33">
      <c r="A352" s="99">
        <v>45729</v>
      </c>
      <c r="B352" s="99" t="s">
        <v>386</v>
      </c>
      <c r="C352" s="1" t="s">
        <v>384</v>
      </c>
      <c r="D352" s="1" t="s">
        <v>433</v>
      </c>
      <c r="E352" s="133" t="s">
        <v>452</v>
      </c>
      <c r="F352" s="121">
        <v>13418</v>
      </c>
      <c r="G352" s="135" t="s">
        <v>438</v>
      </c>
      <c r="H352" s="1" t="s">
        <v>431</v>
      </c>
      <c r="I352" s="1" t="s">
        <v>804</v>
      </c>
      <c r="J352" s="1" t="s">
        <v>432</v>
      </c>
      <c r="K352" s="1" t="s">
        <v>434</v>
      </c>
      <c r="L352" s="1" t="s">
        <v>392</v>
      </c>
      <c r="M352" s="1"/>
    </row>
    <row r="353" spans="1:13" ht="33">
      <c r="A353" s="99">
        <v>45728</v>
      </c>
      <c r="B353" s="99" t="s">
        <v>386</v>
      </c>
      <c r="C353" s="1" t="s">
        <v>384</v>
      </c>
      <c r="D353" s="1" t="s">
        <v>433</v>
      </c>
      <c r="E353" s="133" t="s">
        <v>452</v>
      </c>
      <c r="F353" s="121">
        <v>13549</v>
      </c>
      <c r="G353" s="135" t="s">
        <v>438</v>
      </c>
      <c r="H353" s="1" t="s">
        <v>431</v>
      </c>
      <c r="I353" s="1" t="s">
        <v>837</v>
      </c>
      <c r="J353" s="1" t="s">
        <v>432</v>
      </c>
      <c r="K353" s="1" t="s">
        <v>434</v>
      </c>
      <c r="L353" s="1" t="s">
        <v>392</v>
      </c>
      <c r="M353" s="1"/>
    </row>
    <row r="354" spans="1:13" ht="33">
      <c r="A354" s="99">
        <v>45729</v>
      </c>
      <c r="B354" s="99" t="s">
        <v>386</v>
      </c>
      <c r="C354" s="1" t="s">
        <v>384</v>
      </c>
      <c r="D354" s="1" t="s">
        <v>433</v>
      </c>
      <c r="E354" s="133" t="s">
        <v>452</v>
      </c>
      <c r="F354" s="121">
        <v>13548</v>
      </c>
      <c r="G354" s="135" t="s">
        <v>438</v>
      </c>
      <c r="H354" s="1" t="s">
        <v>431</v>
      </c>
      <c r="I354" s="1" t="s">
        <v>804</v>
      </c>
      <c r="J354" s="1" t="s">
        <v>432</v>
      </c>
      <c r="K354" s="1" t="s">
        <v>434</v>
      </c>
      <c r="L354" s="1" t="s">
        <v>392</v>
      </c>
      <c r="M354" s="1"/>
    </row>
    <row r="355" spans="1:13" ht="33">
      <c r="A355" s="99">
        <v>45729</v>
      </c>
      <c r="B355" s="99" t="s">
        <v>386</v>
      </c>
      <c r="C355" s="1" t="s">
        <v>384</v>
      </c>
      <c r="D355" s="1" t="s">
        <v>433</v>
      </c>
      <c r="E355" s="133" t="s">
        <v>452</v>
      </c>
      <c r="F355" s="121">
        <v>13549</v>
      </c>
      <c r="G355" s="135" t="s">
        <v>438</v>
      </c>
      <c r="H355" s="1" t="s">
        <v>431</v>
      </c>
      <c r="I355" s="1" t="s">
        <v>804</v>
      </c>
      <c r="J355" s="1" t="s">
        <v>432</v>
      </c>
      <c r="K355" s="1" t="s">
        <v>434</v>
      </c>
      <c r="L355" s="1" t="s">
        <v>392</v>
      </c>
      <c r="M355" s="1"/>
    </row>
    <row r="356" spans="1:13" ht="33">
      <c r="A356" s="99">
        <v>45729</v>
      </c>
      <c r="B356" s="99" t="s">
        <v>386</v>
      </c>
      <c r="C356" s="1" t="s">
        <v>384</v>
      </c>
      <c r="D356" s="1" t="s">
        <v>433</v>
      </c>
      <c r="E356" s="133" t="s">
        <v>833</v>
      </c>
      <c r="F356" s="121">
        <v>13552</v>
      </c>
      <c r="G356" s="135" t="s">
        <v>437</v>
      </c>
      <c r="H356" s="1" t="s">
        <v>431</v>
      </c>
      <c r="I356" s="1" t="s">
        <v>804</v>
      </c>
      <c r="J356" s="1" t="s">
        <v>432</v>
      </c>
      <c r="K356" s="1" t="s">
        <v>434</v>
      </c>
      <c r="L356" s="1" t="s">
        <v>392</v>
      </c>
      <c r="M356" s="1"/>
    </row>
    <row r="357" spans="1:13" ht="33">
      <c r="A357" s="99">
        <v>45729</v>
      </c>
      <c r="B357" s="99" t="s">
        <v>386</v>
      </c>
      <c r="C357" s="1" t="s">
        <v>384</v>
      </c>
      <c r="D357" s="1" t="s">
        <v>433</v>
      </c>
      <c r="E357" s="133" t="s">
        <v>829</v>
      </c>
      <c r="F357" s="121">
        <v>13551</v>
      </c>
      <c r="G357" s="135" t="s">
        <v>437</v>
      </c>
      <c r="H357" s="1" t="s">
        <v>431</v>
      </c>
      <c r="I357" s="1" t="s">
        <v>804</v>
      </c>
      <c r="J357" s="1" t="s">
        <v>432</v>
      </c>
      <c r="K357" s="1" t="s">
        <v>434</v>
      </c>
      <c r="L357" s="1" t="s">
        <v>392</v>
      </c>
      <c r="M357" s="1"/>
    </row>
    <row r="358" spans="1:13" ht="33">
      <c r="A358" s="99">
        <v>45731</v>
      </c>
      <c r="B358" s="99" t="s">
        <v>386</v>
      </c>
      <c r="C358" s="1" t="s">
        <v>384</v>
      </c>
      <c r="D358" s="1" t="s">
        <v>433</v>
      </c>
      <c r="E358" s="133" t="s">
        <v>829</v>
      </c>
      <c r="F358" s="121">
        <v>13551</v>
      </c>
      <c r="G358" s="135" t="s">
        <v>437</v>
      </c>
      <c r="H358" s="1" t="s">
        <v>431</v>
      </c>
      <c r="I358" s="1" t="s">
        <v>839</v>
      </c>
      <c r="J358" s="1" t="s">
        <v>432</v>
      </c>
      <c r="K358" s="1" t="s">
        <v>434</v>
      </c>
      <c r="L358" s="1" t="s">
        <v>448</v>
      </c>
      <c r="M358" s="1" t="s">
        <v>754</v>
      </c>
    </row>
    <row r="359" spans="1:13" ht="33">
      <c r="A359" s="99">
        <v>45731</v>
      </c>
      <c r="B359" s="99" t="s">
        <v>386</v>
      </c>
      <c r="C359" s="1" t="s">
        <v>441</v>
      </c>
      <c r="D359" s="1" t="s">
        <v>433</v>
      </c>
      <c r="E359" s="133" t="s">
        <v>452</v>
      </c>
      <c r="F359" s="121">
        <v>13547</v>
      </c>
      <c r="G359" s="135" t="s">
        <v>438</v>
      </c>
      <c r="H359" s="1" t="s">
        <v>431</v>
      </c>
      <c r="I359" s="1" t="s">
        <v>839</v>
      </c>
      <c r="J359" s="1" t="s">
        <v>432</v>
      </c>
      <c r="K359" s="1" t="s">
        <v>434</v>
      </c>
      <c r="L359" s="1" t="s">
        <v>448</v>
      </c>
      <c r="M359" s="1" t="s">
        <v>754</v>
      </c>
    </row>
    <row r="360" spans="1:13" ht="33">
      <c r="A360" s="99">
        <v>45731</v>
      </c>
      <c r="B360" s="99" t="s">
        <v>386</v>
      </c>
      <c r="C360" s="1" t="s">
        <v>384</v>
      </c>
      <c r="D360" s="1" t="s">
        <v>433</v>
      </c>
      <c r="E360" s="133" t="s">
        <v>452</v>
      </c>
      <c r="F360" s="121">
        <v>13549</v>
      </c>
      <c r="G360" s="135" t="s">
        <v>438</v>
      </c>
      <c r="H360" s="1" t="s">
        <v>431</v>
      </c>
      <c r="I360" s="1" t="s">
        <v>839</v>
      </c>
      <c r="J360" s="1" t="s">
        <v>432</v>
      </c>
      <c r="K360" s="1" t="s">
        <v>434</v>
      </c>
      <c r="L360" s="1" t="s">
        <v>448</v>
      </c>
      <c r="M360" s="1" t="s">
        <v>754</v>
      </c>
    </row>
    <row r="361" spans="1:13" ht="36">
      <c r="A361" s="99">
        <v>45731</v>
      </c>
      <c r="B361" s="99" t="s">
        <v>386</v>
      </c>
      <c r="C361" s="1" t="s">
        <v>384</v>
      </c>
      <c r="D361" s="1" t="s">
        <v>453</v>
      </c>
      <c r="E361" s="133" t="s">
        <v>452</v>
      </c>
      <c r="F361" s="121">
        <v>13548</v>
      </c>
      <c r="G361" s="135" t="s">
        <v>438</v>
      </c>
      <c r="H361" s="1" t="s">
        <v>431</v>
      </c>
      <c r="I361" s="106" t="s">
        <v>840</v>
      </c>
      <c r="J361" s="1" t="s">
        <v>432</v>
      </c>
      <c r="K361" s="1" t="s">
        <v>434</v>
      </c>
      <c r="L361" s="1" t="s">
        <v>448</v>
      </c>
      <c r="M361" s="1" t="s">
        <v>754</v>
      </c>
    </row>
    <row r="362" spans="1:13" ht="33">
      <c r="A362" s="99">
        <v>45731</v>
      </c>
      <c r="B362" s="99" t="s">
        <v>386</v>
      </c>
      <c r="C362" s="1" t="s">
        <v>384</v>
      </c>
      <c r="D362" s="1" t="s">
        <v>433</v>
      </c>
      <c r="E362" s="133" t="s">
        <v>452</v>
      </c>
      <c r="F362" s="121">
        <v>13548</v>
      </c>
      <c r="G362" s="135" t="s">
        <v>438</v>
      </c>
      <c r="H362" s="1" t="s">
        <v>431</v>
      </c>
      <c r="I362" s="1" t="s">
        <v>839</v>
      </c>
      <c r="J362" s="1" t="s">
        <v>432</v>
      </c>
      <c r="K362" s="1" t="s">
        <v>434</v>
      </c>
      <c r="L362" s="1" t="s">
        <v>448</v>
      </c>
      <c r="M362" s="1" t="s">
        <v>754</v>
      </c>
    </row>
    <row r="363" spans="1:13" ht="33">
      <c r="A363" s="99">
        <v>45732</v>
      </c>
      <c r="B363" s="99" t="s">
        <v>386</v>
      </c>
      <c r="C363" s="1" t="s">
        <v>384</v>
      </c>
      <c r="D363" s="1" t="s">
        <v>433</v>
      </c>
      <c r="E363" s="133" t="s">
        <v>452</v>
      </c>
      <c r="F363" s="121">
        <v>13548</v>
      </c>
      <c r="G363" s="135" t="s">
        <v>438</v>
      </c>
      <c r="H363" s="1" t="s">
        <v>431</v>
      </c>
      <c r="I363" s="1" t="s">
        <v>841</v>
      </c>
      <c r="J363" s="1" t="s">
        <v>432</v>
      </c>
      <c r="K363" s="1" t="s">
        <v>434</v>
      </c>
      <c r="L363" s="1" t="s">
        <v>448</v>
      </c>
      <c r="M363" s="1" t="s">
        <v>754</v>
      </c>
    </row>
    <row r="364" spans="1:13" ht="33">
      <c r="A364" s="99">
        <v>45732</v>
      </c>
      <c r="B364" s="99" t="s">
        <v>386</v>
      </c>
      <c r="C364" s="1" t="s">
        <v>384</v>
      </c>
      <c r="D364" s="1" t="s">
        <v>453</v>
      </c>
      <c r="E364" s="133" t="s">
        <v>452</v>
      </c>
      <c r="F364" s="121">
        <v>13548</v>
      </c>
      <c r="G364" s="135" t="s">
        <v>438</v>
      </c>
      <c r="H364" s="1" t="s">
        <v>431</v>
      </c>
      <c r="I364" s="1" t="s">
        <v>841</v>
      </c>
      <c r="J364" s="1" t="s">
        <v>432</v>
      </c>
      <c r="K364" s="1" t="s">
        <v>434</v>
      </c>
      <c r="L364" s="1" t="s">
        <v>448</v>
      </c>
      <c r="M364" s="1" t="s">
        <v>754</v>
      </c>
    </row>
    <row r="365" spans="1:13" ht="33">
      <c r="A365" s="99">
        <v>45732</v>
      </c>
      <c r="B365" s="99" t="s">
        <v>386</v>
      </c>
      <c r="C365" s="1" t="s">
        <v>441</v>
      </c>
      <c r="D365" s="1" t="s">
        <v>433</v>
      </c>
      <c r="E365" s="133" t="s">
        <v>452</v>
      </c>
      <c r="F365" s="121">
        <v>13547</v>
      </c>
      <c r="G365" s="135" t="s">
        <v>438</v>
      </c>
      <c r="H365" s="1" t="s">
        <v>431</v>
      </c>
      <c r="I365" s="1" t="s">
        <v>841</v>
      </c>
      <c r="J365" s="1" t="s">
        <v>432</v>
      </c>
      <c r="K365" s="1" t="s">
        <v>434</v>
      </c>
      <c r="L365" s="1" t="s">
        <v>448</v>
      </c>
      <c r="M365" s="1" t="s">
        <v>754</v>
      </c>
    </row>
    <row r="366" spans="1:13" ht="33">
      <c r="A366" s="99">
        <v>45732</v>
      </c>
      <c r="B366" s="99" t="s">
        <v>386</v>
      </c>
      <c r="C366" s="1" t="s">
        <v>384</v>
      </c>
      <c r="D366" s="1" t="s">
        <v>433</v>
      </c>
      <c r="E366" s="133" t="s">
        <v>452</v>
      </c>
      <c r="F366" s="121">
        <v>13549</v>
      </c>
      <c r="G366" s="135" t="s">
        <v>438</v>
      </c>
      <c r="H366" s="1" t="s">
        <v>431</v>
      </c>
      <c r="I366" s="1" t="s">
        <v>841</v>
      </c>
      <c r="J366" s="1" t="s">
        <v>432</v>
      </c>
      <c r="K366" s="1" t="s">
        <v>434</v>
      </c>
      <c r="L366" s="1" t="s">
        <v>448</v>
      </c>
      <c r="M366" s="1" t="s">
        <v>754</v>
      </c>
    </row>
    <row r="367" spans="1:13" ht="33">
      <c r="A367" s="99">
        <v>45732</v>
      </c>
      <c r="B367" s="99" t="s">
        <v>386</v>
      </c>
      <c r="C367" s="1" t="s">
        <v>384</v>
      </c>
      <c r="D367" s="1" t="s">
        <v>453</v>
      </c>
      <c r="E367" s="133" t="s">
        <v>452</v>
      </c>
      <c r="F367" s="121">
        <v>13549</v>
      </c>
      <c r="G367" s="135" t="s">
        <v>438</v>
      </c>
      <c r="H367" s="1" t="s">
        <v>431</v>
      </c>
      <c r="I367" s="1" t="s">
        <v>841</v>
      </c>
      <c r="J367" s="1" t="s">
        <v>432</v>
      </c>
      <c r="K367" s="1" t="s">
        <v>434</v>
      </c>
      <c r="L367" s="1" t="s">
        <v>448</v>
      </c>
      <c r="M367" s="1" t="s">
        <v>754</v>
      </c>
    </row>
    <row r="368" spans="1:13" ht="33">
      <c r="A368" s="99">
        <v>45732</v>
      </c>
      <c r="B368" s="99" t="s">
        <v>386</v>
      </c>
      <c r="C368" s="1" t="s">
        <v>384</v>
      </c>
      <c r="D368" s="1" t="s">
        <v>433</v>
      </c>
      <c r="E368" s="133" t="s">
        <v>829</v>
      </c>
      <c r="F368" s="121">
        <v>13551</v>
      </c>
      <c r="G368" s="135" t="s">
        <v>437</v>
      </c>
      <c r="H368" s="1" t="s">
        <v>431</v>
      </c>
      <c r="I368" s="1" t="s">
        <v>841</v>
      </c>
      <c r="J368" s="1" t="s">
        <v>432</v>
      </c>
      <c r="K368" s="1" t="s">
        <v>434</v>
      </c>
      <c r="L368" s="1" t="s">
        <v>448</v>
      </c>
      <c r="M368" s="1" t="s">
        <v>754</v>
      </c>
    </row>
    <row r="369" spans="1:13" ht="33">
      <c r="A369" s="99">
        <v>45733</v>
      </c>
      <c r="B369" s="99" t="s">
        <v>386</v>
      </c>
      <c r="C369" s="1" t="s">
        <v>384</v>
      </c>
      <c r="D369" s="1" t="s">
        <v>433</v>
      </c>
      <c r="E369" s="133" t="s">
        <v>843</v>
      </c>
      <c r="F369" s="121">
        <v>13723</v>
      </c>
      <c r="G369" s="135" t="s">
        <v>437</v>
      </c>
      <c r="H369" s="1" t="s">
        <v>431</v>
      </c>
      <c r="I369" s="1" t="s">
        <v>844</v>
      </c>
      <c r="J369" s="1" t="s">
        <v>432</v>
      </c>
      <c r="K369" s="1" t="s">
        <v>434</v>
      </c>
      <c r="L369" s="1" t="s">
        <v>448</v>
      </c>
      <c r="M369" s="1" t="s">
        <v>754</v>
      </c>
    </row>
    <row r="370" spans="1:13" ht="33">
      <c r="A370" s="99">
        <v>45733</v>
      </c>
      <c r="B370" s="99" t="s">
        <v>386</v>
      </c>
      <c r="C370" s="1" t="s">
        <v>441</v>
      </c>
      <c r="D370" s="1" t="s">
        <v>433</v>
      </c>
      <c r="E370" s="133" t="s">
        <v>452</v>
      </c>
      <c r="F370" s="121">
        <v>13547</v>
      </c>
      <c r="G370" s="135" t="s">
        <v>438</v>
      </c>
      <c r="H370" s="1" t="s">
        <v>431</v>
      </c>
      <c r="I370" s="1" t="s">
        <v>844</v>
      </c>
      <c r="J370" s="1" t="s">
        <v>432</v>
      </c>
      <c r="K370" s="1" t="s">
        <v>434</v>
      </c>
      <c r="L370" s="1" t="s">
        <v>448</v>
      </c>
      <c r="M370" s="1" t="s">
        <v>754</v>
      </c>
    </row>
    <row r="371" spans="1:13" ht="33">
      <c r="A371" s="99">
        <v>45733</v>
      </c>
      <c r="B371" s="99" t="s">
        <v>386</v>
      </c>
      <c r="C371" s="1" t="s">
        <v>384</v>
      </c>
      <c r="D371" s="1" t="s">
        <v>453</v>
      </c>
      <c r="E371" s="133" t="s">
        <v>452</v>
      </c>
      <c r="F371" s="121">
        <v>13548</v>
      </c>
      <c r="G371" s="135" t="s">
        <v>438</v>
      </c>
      <c r="H371" s="1" t="s">
        <v>431</v>
      </c>
      <c r="I371" s="1" t="s">
        <v>844</v>
      </c>
      <c r="J371" s="1" t="s">
        <v>432</v>
      </c>
      <c r="K371" s="1" t="s">
        <v>434</v>
      </c>
      <c r="L371" s="1" t="s">
        <v>448</v>
      </c>
      <c r="M371" s="1" t="s">
        <v>754</v>
      </c>
    </row>
    <row r="372" spans="1:13" ht="33">
      <c r="A372" s="99">
        <v>45733</v>
      </c>
      <c r="B372" s="99" t="s">
        <v>386</v>
      </c>
      <c r="C372" s="1" t="s">
        <v>384</v>
      </c>
      <c r="D372" s="1" t="s">
        <v>433</v>
      </c>
      <c r="E372" s="133" t="s">
        <v>452</v>
      </c>
      <c r="F372" s="121">
        <v>13548</v>
      </c>
      <c r="G372" s="135" t="s">
        <v>438</v>
      </c>
      <c r="H372" s="1" t="s">
        <v>431</v>
      </c>
      <c r="I372" s="1" t="s">
        <v>844</v>
      </c>
      <c r="J372" s="1" t="s">
        <v>432</v>
      </c>
      <c r="K372" s="1" t="s">
        <v>434</v>
      </c>
      <c r="L372" s="1" t="s">
        <v>448</v>
      </c>
      <c r="M372" s="1" t="s">
        <v>754</v>
      </c>
    </row>
    <row r="373" spans="1:13" ht="33">
      <c r="A373" s="99">
        <v>45733</v>
      </c>
      <c r="B373" s="99" t="s">
        <v>386</v>
      </c>
      <c r="C373" s="1" t="s">
        <v>384</v>
      </c>
      <c r="D373" s="1" t="s">
        <v>453</v>
      </c>
      <c r="E373" s="133" t="s">
        <v>452</v>
      </c>
      <c r="F373" s="121">
        <v>13549</v>
      </c>
      <c r="G373" s="135" t="s">
        <v>438</v>
      </c>
      <c r="H373" s="1" t="s">
        <v>431</v>
      </c>
      <c r="I373" s="1" t="s">
        <v>844</v>
      </c>
      <c r="J373" s="1" t="s">
        <v>432</v>
      </c>
      <c r="K373" s="1" t="s">
        <v>434</v>
      </c>
      <c r="L373" s="1" t="s">
        <v>448</v>
      </c>
      <c r="M373" s="1" t="s">
        <v>754</v>
      </c>
    </row>
    <row r="374" spans="1:13" ht="33">
      <c r="A374" s="99">
        <v>45733</v>
      </c>
      <c r="B374" s="99" t="s">
        <v>386</v>
      </c>
      <c r="C374" s="1" t="s">
        <v>384</v>
      </c>
      <c r="D374" s="1" t="s">
        <v>433</v>
      </c>
      <c r="E374" s="133" t="s">
        <v>452</v>
      </c>
      <c r="F374" s="121">
        <v>13549</v>
      </c>
      <c r="G374" s="135" t="s">
        <v>438</v>
      </c>
      <c r="H374" s="1" t="s">
        <v>431</v>
      </c>
      <c r="I374" s="1" t="s">
        <v>844</v>
      </c>
      <c r="J374" s="1" t="s">
        <v>432</v>
      </c>
      <c r="K374" s="1" t="s">
        <v>434</v>
      </c>
      <c r="L374" s="1" t="s">
        <v>448</v>
      </c>
      <c r="M374" s="1" t="s">
        <v>754</v>
      </c>
    </row>
    <row r="375" spans="1:13" ht="33">
      <c r="A375" s="99">
        <v>45734</v>
      </c>
      <c r="B375" s="99" t="s">
        <v>386</v>
      </c>
      <c r="C375" s="1" t="s">
        <v>384</v>
      </c>
      <c r="D375" s="1" t="s">
        <v>433</v>
      </c>
      <c r="E375" s="133" t="s">
        <v>843</v>
      </c>
      <c r="F375" s="121">
        <v>13723</v>
      </c>
      <c r="G375" s="135" t="s">
        <v>437</v>
      </c>
      <c r="H375" s="1" t="s">
        <v>431</v>
      </c>
      <c r="I375" s="1" t="s">
        <v>387</v>
      </c>
      <c r="J375" s="1" t="s">
        <v>432</v>
      </c>
      <c r="K375" s="1" t="s">
        <v>434</v>
      </c>
      <c r="L375" s="1" t="s">
        <v>448</v>
      </c>
      <c r="M375" s="1" t="s">
        <v>845</v>
      </c>
    </row>
    <row r="376" spans="1:13" ht="33">
      <c r="A376" s="99">
        <v>45734</v>
      </c>
      <c r="B376" s="99" t="s">
        <v>386</v>
      </c>
      <c r="C376" s="1" t="s">
        <v>441</v>
      </c>
      <c r="D376" s="1" t="s">
        <v>433</v>
      </c>
      <c r="E376" s="133" t="s">
        <v>452</v>
      </c>
      <c r="F376" s="121">
        <v>13547</v>
      </c>
      <c r="G376" s="135" t="s">
        <v>438</v>
      </c>
      <c r="H376" s="1" t="s">
        <v>431</v>
      </c>
      <c r="I376" s="1" t="s">
        <v>387</v>
      </c>
      <c r="J376" s="1" t="s">
        <v>432</v>
      </c>
      <c r="K376" s="1" t="s">
        <v>434</v>
      </c>
      <c r="L376" s="1" t="s">
        <v>448</v>
      </c>
      <c r="M376" s="1" t="s">
        <v>754</v>
      </c>
    </row>
    <row r="377" spans="1:13" ht="33">
      <c r="A377" s="99">
        <v>45734</v>
      </c>
      <c r="B377" s="99" t="s">
        <v>386</v>
      </c>
      <c r="C377" s="1" t="s">
        <v>384</v>
      </c>
      <c r="D377" s="1" t="s">
        <v>453</v>
      </c>
      <c r="E377" s="133" t="s">
        <v>452</v>
      </c>
      <c r="F377" s="121">
        <v>13548</v>
      </c>
      <c r="G377" s="135" t="s">
        <v>438</v>
      </c>
      <c r="H377" s="1" t="s">
        <v>431</v>
      </c>
      <c r="I377" s="1" t="s">
        <v>387</v>
      </c>
      <c r="J377" s="1" t="s">
        <v>432</v>
      </c>
      <c r="K377" s="1" t="s">
        <v>434</v>
      </c>
      <c r="L377" s="1" t="s">
        <v>448</v>
      </c>
      <c r="M377" s="1" t="s">
        <v>754</v>
      </c>
    </row>
    <row r="378" spans="1:13" ht="33">
      <c r="A378" s="99">
        <v>45734</v>
      </c>
      <c r="B378" s="99" t="s">
        <v>386</v>
      </c>
      <c r="C378" s="1" t="s">
        <v>384</v>
      </c>
      <c r="D378" s="1" t="s">
        <v>433</v>
      </c>
      <c r="E378" s="133" t="s">
        <v>452</v>
      </c>
      <c r="F378" s="121">
        <v>13548</v>
      </c>
      <c r="G378" s="135" t="s">
        <v>438</v>
      </c>
      <c r="H378" s="1" t="s">
        <v>431</v>
      </c>
      <c r="I378" s="1" t="s">
        <v>387</v>
      </c>
      <c r="J378" s="1" t="s">
        <v>432</v>
      </c>
      <c r="K378" s="1" t="s">
        <v>434</v>
      </c>
      <c r="L378" s="1" t="s">
        <v>448</v>
      </c>
      <c r="M378" s="1" t="s">
        <v>754</v>
      </c>
    </row>
    <row r="379" spans="1:13" ht="33">
      <c r="A379" s="99">
        <v>45734</v>
      </c>
      <c r="B379" s="99" t="s">
        <v>386</v>
      </c>
      <c r="C379" s="1" t="s">
        <v>384</v>
      </c>
      <c r="D379" s="1" t="s">
        <v>453</v>
      </c>
      <c r="E379" s="133" t="s">
        <v>452</v>
      </c>
      <c r="F379" s="121">
        <v>13549</v>
      </c>
      <c r="G379" s="135" t="s">
        <v>438</v>
      </c>
      <c r="H379" s="1" t="s">
        <v>431</v>
      </c>
      <c r="I379" s="1" t="s">
        <v>387</v>
      </c>
      <c r="J379" s="1" t="s">
        <v>432</v>
      </c>
      <c r="K379" s="1" t="s">
        <v>434</v>
      </c>
      <c r="L379" s="1" t="s">
        <v>448</v>
      </c>
      <c r="M379" s="1" t="s">
        <v>754</v>
      </c>
    </row>
    <row r="380" spans="1:13" ht="33">
      <c r="A380" s="99">
        <v>45734</v>
      </c>
      <c r="B380" s="99" t="s">
        <v>386</v>
      </c>
      <c r="C380" s="1" t="s">
        <v>384</v>
      </c>
      <c r="D380" s="1" t="s">
        <v>433</v>
      </c>
      <c r="E380" s="133" t="s">
        <v>452</v>
      </c>
      <c r="F380" s="121">
        <v>13549</v>
      </c>
      <c r="G380" s="135" t="s">
        <v>438</v>
      </c>
      <c r="H380" s="1" t="s">
        <v>431</v>
      </c>
      <c r="I380" s="1" t="s">
        <v>387</v>
      </c>
      <c r="J380" s="1" t="s">
        <v>432</v>
      </c>
      <c r="K380" s="1" t="s">
        <v>434</v>
      </c>
      <c r="L380" s="1" t="s">
        <v>448</v>
      </c>
      <c r="M380" s="1" t="s">
        <v>754</v>
      </c>
    </row>
    <row r="381" spans="1:13" ht="33">
      <c r="A381" s="99">
        <v>45735</v>
      </c>
      <c r="B381" s="99" t="s">
        <v>386</v>
      </c>
      <c r="C381" s="1" t="s">
        <v>441</v>
      </c>
      <c r="D381" s="1" t="s">
        <v>433</v>
      </c>
      <c r="E381" s="133" t="s">
        <v>452</v>
      </c>
      <c r="F381" s="121">
        <v>13800</v>
      </c>
      <c r="G381" s="135" t="s">
        <v>438</v>
      </c>
      <c r="H381" s="1" t="s">
        <v>431</v>
      </c>
      <c r="I381" s="1" t="s">
        <v>846</v>
      </c>
      <c r="J381" s="1" t="s">
        <v>432</v>
      </c>
      <c r="K381" s="1" t="s">
        <v>434</v>
      </c>
      <c r="L381" s="1" t="s">
        <v>105</v>
      </c>
      <c r="M381" s="1" t="s">
        <v>754</v>
      </c>
    </row>
    <row r="382" spans="1:13" ht="33">
      <c r="A382" s="99">
        <v>45735</v>
      </c>
      <c r="B382" s="99" t="s">
        <v>386</v>
      </c>
      <c r="C382" s="1" t="s">
        <v>384</v>
      </c>
      <c r="D382" s="1" t="s">
        <v>433</v>
      </c>
      <c r="E382" s="133" t="s">
        <v>843</v>
      </c>
      <c r="F382" s="121">
        <v>13723</v>
      </c>
      <c r="G382" s="135" t="s">
        <v>437</v>
      </c>
      <c r="H382" s="1" t="s">
        <v>431</v>
      </c>
      <c r="I382" s="1" t="s">
        <v>846</v>
      </c>
      <c r="J382" s="1" t="s">
        <v>432</v>
      </c>
      <c r="K382" s="1" t="s">
        <v>434</v>
      </c>
      <c r="L382" s="1" t="s">
        <v>105</v>
      </c>
      <c r="M382" s="1" t="s">
        <v>754</v>
      </c>
    </row>
    <row r="383" spans="1:13" ht="33">
      <c r="A383" s="99">
        <v>45735</v>
      </c>
      <c r="B383" s="99" t="s">
        <v>386</v>
      </c>
      <c r="C383" s="1" t="s">
        <v>384</v>
      </c>
      <c r="D383" s="1" t="s">
        <v>433</v>
      </c>
      <c r="E383" s="133" t="s">
        <v>847</v>
      </c>
      <c r="F383" s="121">
        <v>13805</v>
      </c>
      <c r="G383" s="135" t="s">
        <v>438</v>
      </c>
      <c r="H383" s="1" t="s">
        <v>431</v>
      </c>
      <c r="I383" s="1" t="s">
        <v>846</v>
      </c>
      <c r="J383" s="1" t="s">
        <v>432</v>
      </c>
      <c r="K383" s="1" t="s">
        <v>434</v>
      </c>
      <c r="L383" s="1" t="s">
        <v>105</v>
      </c>
      <c r="M383" s="1"/>
    </row>
    <row r="384" spans="1:13" ht="33">
      <c r="A384" s="99">
        <v>45735</v>
      </c>
      <c r="B384" s="99" t="s">
        <v>386</v>
      </c>
      <c r="C384" s="1" t="s">
        <v>384</v>
      </c>
      <c r="D384" s="1" t="s">
        <v>453</v>
      </c>
      <c r="E384" s="133" t="s">
        <v>847</v>
      </c>
      <c r="F384" s="121">
        <v>13805</v>
      </c>
      <c r="G384" s="135" t="s">
        <v>438</v>
      </c>
      <c r="H384" s="1" t="s">
        <v>431</v>
      </c>
      <c r="I384" s="1" t="s">
        <v>846</v>
      </c>
      <c r="J384" s="1" t="s">
        <v>432</v>
      </c>
      <c r="K384" s="1" t="s">
        <v>434</v>
      </c>
      <c r="L384" s="1" t="s">
        <v>105</v>
      </c>
      <c r="M384" s="1"/>
    </row>
    <row r="385" spans="1:13" ht="33">
      <c r="A385" s="99">
        <v>45735</v>
      </c>
      <c r="B385" s="99" t="s">
        <v>386</v>
      </c>
      <c r="C385" s="1" t="s">
        <v>384</v>
      </c>
      <c r="D385" s="1" t="s">
        <v>433</v>
      </c>
      <c r="E385" s="133" t="s">
        <v>848</v>
      </c>
      <c r="F385" s="121">
        <v>13804</v>
      </c>
      <c r="G385" s="135" t="s">
        <v>438</v>
      </c>
      <c r="H385" s="1" t="s">
        <v>431</v>
      </c>
      <c r="I385" s="1" t="s">
        <v>846</v>
      </c>
      <c r="J385" s="1" t="s">
        <v>432</v>
      </c>
      <c r="K385" s="1" t="s">
        <v>434</v>
      </c>
      <c r="L385" s="1" t="s">
        <v>105</v>
      </c>
      <c r="M385" s="1"/>
    </row>
    <row r="386" spans="1:13" ht="33">
      <c r="A386" s="99">
        <v>45735</v>
      </c>
      <c r="B386" s="99" t="s">
        <v>386</v>
      </c>
      <c r="C386" s="1" t="s">
        <v>384</v>
      </c>
      <c r="D386" s="1" t="s">
        <v>453</v>
      </c>
      <c r="E386" s="133" t="s">
        <v>848</v>
      </c>
      <c r="F386" s="121">
        <v>13804</v>
      </c>
      <c r="G386" s="135" t="s">
        <v>438</v>
      </c>
      <c r="H386" s="1" t="s">
        <v>431</v>
      </c>
      <c r="I386" s="1" t="s">
        <v>846</v>
      </c>
      <c r="J386" s="1" t="s">
        <v>432</v>
      </c>
      <c r="K386" s="1" t="s">
        <v>434</v>
      </c>
      <c r="L386" s="1" t="s">
        <v>105</v>
      </c>
      <c r="M386" s="1"/>
    </row>
    <row r="387" spans="1:13" ht="33">
      <c r="A387" s="99">
        <v>45736</v>
      </c>
      <c r="B387" s="99" t="s">
        <v>386</v>
      </c>
      <c r="C387" s="1" t="s">
        <v>384</v>
      </c>
      <c r="D387" s="1" t="s">
        <v>433</v>
      </c>
      <c r="E387" s="133" t="s">
        <v>849</v>
      </c>
      <c r="F387" s="121">
        <v>13843</v>
      </c>
      <c r="G387" s="135" t="s">
        <v>437</v>
      </c>
      <c r="H387" s="1" t="s">
        <v>431</v>
      </c>
      <c r="I387" s="106" t="s">
        <v>850</v>
      </c>
      <c r="J387" s="1" t="s">
        <v>432</v>
      </c>
      <c r="K387" s="1" t="s">
        <v>434</v>
      </c>
      <c r="L387" s="1" t="s">
        <v>392</v>
      </c>
      <c r="M387" s="1" t="s">
        <v>754</v>
      </c>
    </row>
    <row r="388" spans="1:13" ht="33">
      <c r="A388" s="99">
        <v>45736</v>
      </c>
      <c r="B388" s="99" t="s">
        <v>386</v>
      </c>
      <c r="C388" s="1" t="s">
        <v>384</v>
      </c>
      <c r="D388" s="1" t="s">
        <v>433</v>
      </c>
      <c r="E388" s="133" t="s">
        <v>848</v>
      </c>
      <c r="F388" s="121">
        <v>13804</v>
      </c>
      <c r="G388" s="135" t="s">
        <v>438</v>
      </c>
      <c r="H388" s="1" t="s">
        <v>431</v>
      </c>
      <c r="I388" s="1" t="s">
        <v>807</v>
      </c>
      <c r="J388" s="1" t="s">
        <v>432</v>
      </c>
      <c r="K388" s="1" t="s">
        <v>434</v>
      </c>
      <c r="L388" s="1" t="s">
        <v>392</v>
      </c>
      <c r="M388" s="1" t="s">
        <v>754</v>
      </c>
    </row>
    <row r="389" spans="1:13" ht="33">
      <c r="A389" s="99">
        <v>45736</v>
      </c>
      <c r="B389" s="99" t="s">
        <v>386</v>
      </c>
      <c r="C389" s="1" t="s">
        <v>384</v>
      </c>
      <c r="D389" s="1" t="s">
        <v>433</v>
      </c>
      <c r="E389" s="133" t="s">
        <v>847</v>
      </c>
      <c r="F389" s="121">
        <v>13805</v>
      </c>
      <c r="G389" s="135" t="s">
        <v>438</v>
      </c>
      <c r="H389" s="1" t="s">
        <v>431</v>
      </c>
      <c r="I389" s="1" t="s">
        <v>807</v>
      </c>
      <c r="J389" s="1" t="s">
        <v>432</v>
      </c>
      <c r="K389" s="1" t="s">
        <v>434</v>
      </c>
      <c r="L389" s="1" t="s">
        <v>392</v>
      </c>
      <c r="M389" s="1" t="s">
        <v>754</v>
      </c>
    </row>
    <row r="390" spans="1:13" ht="33">
      <c r="A390" s="99">
        <v>45736</v>
      </c>
      <c r="B390" s="99" t="s">
        <v>386</v>
      </c>
      <c r="C390" s="1" t="s">
        <v>441</v>
      </c>
      <c r="D390" s="1" t="s">
        <v>433</v>
      </c>
      <c r="E390" s="133" t="s">
        <v>452</v>
      </c>
      <c r="F390" s="121">
        <v>13800</v>
      </c>
      <c r="G390" s="135" t="s">
        <v>438</v>
      </c>
      <c r="H390" s="1" t="s">
        <v>431</v>
      </c>
      <c r="I390" s="1" t="s">
        <v>807</v>
      </c>
      <c r="J390" s="1" t="s">
        <v>432</v>
      </c>
      <c r="K390" s="1" t="s">
        <v>434</v>
      </c>
      <c r="L390" s="1" t="s">
        <v>392</v>
      </c>
      <c r="M390" s="1" t="s">
        <v>754</v>
      </c>
    </row>
    <row r="391" spans="1:13" ht="33">
      <c r="A391" s="99">
        <v>45737</v>
      </c>
      <c r="B391" s="99" t="s">
        <v>386</v>
      </c>
      <c r="C391" s="1" t="s">
        <v>384</v>
      </c>
      <c r="D391" s="1" t="s">
        <v>433</v>
      </c>
      <c r="E391" s="133" t="s">
        <v>849</v>
      </c>
      <c r="F391" s="121">
        <v>13843</v>
      </c>
      <c r="G391" s="135" t="s">
        <v>437</v>
      </c>
      <c r="H391" s="1" t="s">
        <v>431</v>
      </c>
      <c r="I391" s="106" t="s">
        <v>851</v>
      </c>
      <c r="J391" s="1" t="s">
        <v>432</v>
      </c>
      <c r="K391" s="1" t="s">
        <v>434</v>
      </c>
      <c r="L391" s="1" t="s">
        <v>392</v>
      </c>
      <c r="M391" s="1" t="s">
        <v>852</v>
      </c>
    </row>
    <row r="392" spans="1:13" ht="33">
      <c r="A392" s="99">
        <v>45738</v>
      </c>
      <c r="B392" s="99" t="s">
        <v>386</v>
      </c>
      <c r="C392" s="1" t="s">
        <v>441</v>
      </c>
      <c r="D392" s="1" t="s">
        <v>433</v>
      </c>
      <c r="E392" s="133" t="s">
        <v>452</v>
      </c>
      <c r="F392" s="121">
        <v>13800</v>
      </c>
      <c r="G392" s="135" t="s">
        <v>438</v>
      </c>
      <c r="H392" s="1" t="s">
        <v>431</v>
      </c>
      <c r="I392" s="1" t="s">
        <v>853</v>
      </c>
      <c r="J392" s="1" t="s">
        <v>432</v>
      </c>
      <c r="K392" s="1" t="s">
        <v>434</v>
      </c>
      <c r="L392" s="1" t="s">
        <v>392</v>
      </c>
      <c r="M392" s="1"/>
    </row>
    <row r="393" spans="1:13" ht="33">
      <c r="A393" s="99">
        <v>45738</v>
      </c>
      <c r="B393" s="99" t="s">
        <v>386</v>
      </c>
      <c r="C393" s="1" t="s">
        <v>384</v>
      </c>
      <c r="D393" s="1" t="s">
        <v>433</v>
      </c>
      <c r="E393" s="133" t="s">
        <v>849</v>
      </c>
      <c r="F393" s="121">
        <v>13843</v>
      </c>
      <c r="G393" s="135" t="s">
        <v>437</v>
      </c>
      <c r="H393" s="1" t="s">
        <v>431</v>
      </c>
      <c r="I393" s="1" t="s">
        <v>853</v>
      </c>
      <c r="J393" s="1" t="s">
        <v>432</v>
      </c>
      <c r="K393" s="1" t="s">
        <v>434</v>
      </c>
      <c r="L393" s="1" t="s">
        <v>392</v>
      </c>
      <c r="M393" s="1"/>
    </row>
    <row r="394" spans="1:13" ht="33">
      <c r="A394" s="99">
        <v>45738</v>
      </c>
      <c r="B394" s="99" t="s">
        <v>386</v>
      </c>
      <c r="C394" s="1" t="s">
        <v>384</v>
      </c>
      <c r="D394" s="1" t="s">
        <v>453</v>
      </c>
      <c r="E394" s="133" t="s">
        <v>848</v>
      </c>
      <c r="F394" s="121">
        <v>13804</v>
      </c>
      <c r="G394" s="135" t="s">
        <v>438</v>
      </c>
      <c r="H394" s="1" t="s">
        <v>431</v>
      </c>
      <c r="I394" s="1" t="s">
        <v>854</v>
      </c>
      <c r="J394" s="1" t="s">
        <v>432</v>
      </c>
      <c r="K394" s="1" t="s">
        <v>434</v>
      </c>
      <c r="L394" s="1" t="s">
        <v>392</v>
      </c>
      <c r="M394" s="1"/>
    </row>
    <row r="395" spans="1:13" ht="33">
      <c r="A395" s="99">
        <v>45738</v>
      </c>
      <c r="B395" s="99" t="s">
        <v>386</v>
      </c>
      <c r="C395" s="1" t="s">
        <v>384</v>
      </c>
      <c r="D395" s="1" t="s">
        <v>433</v>
      </c>
      <c r="E395" s="133" t="s">
        <v>848</v>
      </c>
      <c r="F395" s="121">
        <v>13804</v>
      </c>
      <c r="G395" s="135" t="s">
        <v>438</v>
      </c>
      <c r="H395" s="1" t="s">
        <v>431</v>
      </c>
      <c r="I395" s="1" t="s">
        <v>853</v>
      </c>
      <c r="J395" s="1" t="s">
        <v>432</v>
      </c>
      <c r="K395" s="1" t="s">
        <v>434</v>
      </c>
      <c r="L395" s="1" t="s">
        <v>392</v>
      </c>
      <c r="M395" s="1"/>
    </row>
    <row r="396" spans="1:13" ht="33">
      <c r="A396" s="99">
        <v>45738</v>
      </c>
      <c r="B396" s="99" t="s">
        <v>386</v>
      </c>
      <c r="C396" s="1" t="s">
        <v>384</v>
      </c>
      <c r="D396" s="1" t="s">
        <v>433</v>
      </c>
      <c r="E396" s="133" t="s">
        <v>847</v>
      </c>
      <c r="F396" s="121">
        <v>13805</v>
      </c>
      <c r="G396" s="135" t="s">
        <v>438</v>
      </c>
      <c r="H396" s="1" t="s">
        <v>431</v>
      </c>
      <c r="I396" s="1" t="s">
        <v>853</v>
      </c>
      <c r="J396" s="1" t="s">
        <v>432</v>
      </c>
      <c r="K396" s="1" t="s">
        <v>434</v>
      </c>
      <c r="L396" s="1" t="s">
        <v>392</v>
      </c>
      <c r="M396" s="1"/>
    </row>
    <row r="397" spans="1:13" ht="33">
      <c r="A397" s="99">
        <v>45739</v>
      </c>
      <c r="B397" s="99" t="s">
        <v>386</v>
      </c>
      <c r="C397" s="1" t="s">
        <v>384</v>
      </c>
      <c r="D397" s="1" t="s">
        <v>433</v>
      </c>
      <c r="E397" s="133" t="s">
        <v>849</v>
      </c>
      <c r="F397" s="121">
        <v>13843</v>
      </c>
      <c r="G397" s="135" t="s">
        <v>437</v>
      </c>
      <c r="H397" s="1" t="s">
        <v>431</v>
      </c>
      <c r="I397" s="1" t="s">
        <v>858</v>
      </c>
      <c r="J397" s="1" t="s">
        <v>432</v>
      </c>
      <c r="K397" s="1" t="s">
        <v>434</v>
      </c>
      <c r="L397" s="1" t="s">
        <v>392</v>
      </c>
      <c r="M397" s="1"/>
    </row>
    <row r="398" spans="1:13" ht="33">
      <c r="A398" s="99">
        <v>45739</v>
      </c>
      <c r="B398" s="99" t="s">
        <v>386</v>
      </c>
      <c r="C398" s="1" t="s">
        <v>384</v>
      </c>
      <c r="D398" s="1" t="s">
        <v>433</v>
      </c>
      <c r="E398" s="133" t="s">
        <v>847</v>
      </c>
      <c r="F398" s="121">
        <v>13805</v>
      </c>
      <c r="G398" s="135" t="s">
        <v>438</v>
      </c>
      <c r="H398" s="1" t="s">
        <v>431</v>
      </c>
      <c r="I398" s="1" t="s">
        <v>858</v>
      </c>
      <c r="J398" s="1" t="s">
        <v>432</v>
      </c>
      <c r="K398" s="1" t="s">
        <v>434</v>
      </c>
      <c r="L398" s="1" t="s">
        <v>448</v>
      </c>
      <c r="M398" s="1"/>
    </row>
    <row r="399" spans="1:13" ht="33">
      <c r="A399" s="99">
        <v>45739</v>
      </c>
      <c r="B399" s="99" t="s">
        <v>386</v>
      </c>
      <c r="C399" s="1" t="s">
        <v>384</v>
      </c>
      <c r="D399" s="1" t="s">
        <v>453</v>
      </c>
      <c r="E399" s="133" t="s">
        <v>847</v>
      </c>
      <c r="F399" s="121">
        <v>13805</v>
      </c>
      <c r="G399" s="135" t="s">
        <v>438</v>
      </c>
      <c r="H399" s="1" t="s">
        <v>431</v>
      </c>
      <c r="I399" s="1" t="s">
        <v>858</v>
      </c>
      <c r="J399" s="1" t="s">
        <v>432</v>
      </c>
      <c r="K399" s="1" t="s">
        <v>434</v>
      </c>
      <c r="L399" s="1" t="s">
        <v>105</v>
      </c>
      <c r="M399" s="1"/>
    </row>
    <row r="400" spans="1:13" ht="33">
      <c r="A400" s="99">
        <v>45739</v>
      </c>
      <c r="B400" s="99" t="s">
        <v>386</v>
      </c>
      <c r="C400" s="1" t="s">
        <v>384</v>
      </c>
      <c r="D400" s="1" t="s">
        <v>433</v>
      </c>
      <c r="E400" s="133" t="s">
        <v>848</v>
      </c>
      <c r="F400" s="121">
        <v>13804</v>
      </c>
      <c r="G400" s="135" t="s">
        <v>438</v>
      </c>
      <c r="H400" s="1" t="s">
        <v>431</v>
      </c>
      <c r="I400" s="1" t="s">
        <v>858</v>
      </c>
      <c r="J400" s="1" t="s">
        <v>432</v>
      </c>
      <c r="K400" s="1" t="s">
        <v>434</v>
      </c>
      <c r="L400" s="1" t="s">
        <v>448</v>
      </c>
      <c r="M400" s="1"/>
    </row>
    <row r="401" spans="1:13" ht="33">
      <c r="A401" s="99">
        <v>45739</v>
      </c>
      <c r="B401" s="99" t="s">
        <v>386</v>
      </c>
      <c r="C401" s="1" t="s">
        <v>384</v>
      </c>
      <c r="D401" s="1" t="s">
        <v>453</v>
      </c>
      <c r="E401" s="133" t="s">
        <v>848</v>
      </c>
      <c r="F401" s="121">
        <v>13804</v>
      </c>
      <c r="G401" s="135" t="s">
        <v>438</v>
      </c>
      <c r="H401" s="1" t="s">
        <v>431</v>
      </c>
      <c r="I401" s="1" t="s">
        <v>858</v>
      </c>
      <c r="J401" s="1" t="s">
        <v>432</v>
      </c>
      <c r="K401" s="1" t="s">
        <v>434</v>
      </c>
      <c r="L401" s="1" t="s">
        <v>105</v>
      </c>
      <c r="M401" s="1"/>
    </row>
    <row r="402" spans="1:13" ht="33">
      <c r="A402" s="99">
        <v>45739</v>
      </c>
      <c r="B402" s="99" t="s">
        <v>386</v>
      </c>
      <c r="C402" s="1" t="s">
        <v>441</v>
      </c>
      <c r="D402" s="1" t="s">
        <v>433</v>
      </c>
      <c r="E402" s="133" t="s">
        <v>452</v>
      </c>
      <c r="F402" s="121">
        <v>13800</v>
      </c>
      <c r="G402" s="135" t="s">
        <v>438</v>
      </c>
      <c r="H402" s="1" t="s">
        <v>431</v>
      </c>
      <c r="I402" s="1" t="s">
        <v>858</v>
      </c>
      <c r="J402" s="1" t="s">
        <v>432</v>
      </c>
      <c r="K402" s="1" t="s">
        <v>434</v>
      </c>
      <c r="L402" s="1" t="s">
        <v>448</v>
      </c>
      <c r="M402" s="1"/>
    </row>
    <row r="403" spans="1:13" ht="33">
      <c r="A403" s="99">
        <v>45740</v>
      </c>
      <c r="B403" s="99" t="s">
        <v>386</v>
      </c>
      <c r="C403" s="1" t="s">
        <v>384</v>
      </c>
      <c r="D403" s="1" t="s">
        <v>433</v>
      </c>
      <c r="E403" s="133" t="s">
        <v>849</v>
      </c>
      <c r="F403" s="121">
        <v>13843</v>
      </c>
      <c r="G403" s="135" t="s">
        <v>437</v>
      </c>
      <c r="H403" s="1" t="s">
        <v>431</v>
      </c>
      <c r="I403" s="1" t="s">
        <v>885</v>
      </c>
      <c r="J403" s="1" t="s">
        <v>432</v>
      </c>
      <c r="K403" s="1" t="s">
        <v>434</v>
      </c>
      <c r="L403" s="1" t="s">
        <v>105</v>
      </c>
      <c r="M403" s="1" t="s">
        <v>754</v>
      </c>
    </row>
    <row r="404" spans="1:13" ht="33">
      <c r="A404" s="99">
        <v>45740</v>
      </c>
      <c r="B404" s="99" t="s">
        <v>386</v>
      </c>
      <c r="C404" s="1" t="s">
        <v>384</v>
      </c>
      <c r="D404" s="1" t="s">
        <v>433</v>
      </c>
      <c r="E404" s="133" t="s">
        <v>884</v>
      </c>
      <c r="F404" s="121">
        <v>13875</v>
      </c>
      <c r="G404" s="135" t="s">
        <v>437</v>
      </c>
      <c r="H404" s="1" t="s">
        <v>431</v>
      </c>
      <c r="I404" s="1" t="s">
        <v>885</v>
      </c>
      <c r="J404" s="1" t="s">
        <v>432</v>
      </c>
      <c r="K404" s="1" t="s">
        <v>434</v>
      </c>
      <c r="L404" s="1" t="s">
        <v>105</v>
      </c>
      <c r="M404" s="1"/>
    </row>
    <row r="405" spans="1:13" ht="33">
      <c r="A405" s="99">
        <v>45740</v>
      </c>
      <c r="B405" s="99" t="s">
        <v>386</v>
      </c>
      <c r="C405" s="1" t="s">
        <v>441</v>
      </c>
      <c r="D405" s="1" t="s">
        <v>433</v>
      </c>
      <c r="E405" s="133" t="s">
        <v>452</v>
      </c>
      <c r="F405" s="121">
        <v>13800</v>
      </c>
      <c r="G405" s="135" t="s">
        <v>438</v>
      </c>
      <c r="H405" s="1" t="s">
        <v>431</v>
      </c>
      <c r="I405" s="1" t="s">
        <v>885</v>
      </c>
      <c r="J405" s="1" t="s">
        <v>432</v>
      </c>
      <c r="K405" s="1" t="s">
        <v>434</v>
      </c>
      <c r="L405" s="1" t="s">
        <v>105</v>
      </c>
      <c r="M405" s="1"/>
    </row>
    <row r="406" spans="1:13" ht="33">
      <c r="A406" s="99">
        <v>45740</v>
      </c>
      <c r="B406" s="99" t="s">
        <v>386</v>
      </c>
      <c r="C406" s="1" t="s">
        <v>384</v>
      </c>
      <c r="D406" s="1" t="s">
        <v>433</v>
      </c>
      <c r="E406" s="133" t="s">
        <v>847</v>
      </c>
      <c r="F406" s="121">
        <v>13805</v>
      </c>
      <c r="G406" s="135" t="s">
        <v>438</v>
      </c>
      <c r="H406" s="1" t="s">
        <v>431</v>
      </c>
      <c r="I406" s="1" t="s">
        <v>885</v>
      </c>
      <c r="J406" s="1" t="s">
        <v>432</v>
      </c>
      <c r="K406" s="1" t="s">
        <v>434</v>
      </c>
      <c r="L406" s="1" t="s">
        <v>105</v>
      </c>
      <c r="M406" s="1"/>
    </row>
    <row r="407" spans="1:13" ht="33">
      <c r="A407" s="99">
        <v>45740</v>
      </c>
      <c r="B407" s="99" t="s">
        <v>386</v>
      </c>
      <c r="C407" s="1" t="s">
        <v>384</v>
      </c>
      <c r="D407" s="1" t="s">
        <v>453</v>
      </c>
      <c r="E407" s="133" t="s">
        <v>847</v>
      </c>
      <c r="F407" s="121">
        <v>13805</v>
      </c>
      <c r="G407" s="135" t="s">
        <v>438</v>
      </c>
      <c r="H407" s="1" t="s">
        <v>431</v>
      </c>
      <c r="I407" s="1" t="s">
        <v>885</v>
      </c>
      <c r="J407" s="1" t="s">
        <v>432</v>
      </c>
      <c r="K407" s="1" t="s">
        <v>434</v>
      </c>
      <c r="L407" s="1" t="s">
        <v>105</v>
      </c>
      <c r="M407" s="1"/>
    </row>
    <row r="408" spans="1:13" ht="33">
      <c r="A408" s="99">
        <v>45740</v>
      </c>
      <c r="B408" s="99" t="s">
        <v>386</v>
      </c>
      <c r="C408" s="1" t="s">
        <v>384</v>
      </c>
      <c r="D408" s="1" t="s">
        <v>453</v>
      </c>
      <c r="E408" s="133" t="s">
        <v>848</v>
      </c>
      <c r="F408" s="121">
        <v>13804</v>
      </c>
      <c r="G408" s="135" t="s">
        <v>438</v>
      </c>
      <c r="H408" s="1" t="s">
        <v>431</v>
      </c>
      <c r="I408" s="1" t="s">
        <v>885</v>
      </c>
      <c r="J408" s="1" t="s">
        <v>432</v>
      </c>
      <c r="K408" s="1" t="s">
        <v>434</v>
      </c>
      <c r="L408" s="1" t="s">
        <v>105</v>
      </c>
      <c r="M408" s="1"/>
    </row>
    <row r="409" spans="1:13" ht="33">
      <c r="A409" s="99">
        <v>45740</v>
      </c>
      <c r="B409" s="99" t="s">
        <v>386</v>
      </c>
      <c r="C409" s="1" t="s">
        <v>384</v>
      </c>
      <c r="D409" s="1" t="s">
        <v>433</v>
      </c>
      <c r="E409" s="133" t="s">
        <v>848</v>
      </c>
      <c r="F409" s="121">
        <v>13804</v>
      </c>
      <c r="G409" s="135" t="s">
        <v>438</v>
      </c>
      <c r="H409" s="1" t="s">
        <v>431</v>
      </c>
      <c r="I409" s="1" t="s">
        <v>885</v>
      </c>
      <c r="J409" s="1" t="s">
        <v>432</v>
      </c>
      <c r="K409" s="1" t="s">
        <v>434</v>
      </c>
      <c r="L409" s="1" t="s">
        <v>105</v>
      </c>
      <c r="M409" s="1"/>
    </row>
    <row r="410" spans="1:13" ht="33">
      <c r="A410" s="99">
        <v>45740</v>
      </c>
      <c r="B410" s="99" t="s">
        <v>386</v>
      </c>
      <c r="C410" s="1" t="s">
        <v>441</v>
      </c>
      <c r="D410" s="1" t="s">
        <v>433</v>
      </c>
      <c r="E410" s="133" t="s">
        <v>452</v>
      </c>
      <c r="F410" s="121">
        <v>13800</v>
      </c>
      <c r="G410" s="135" t="s">
        <v>438</v>
      </c>
      <c r="H410" s="1" t="s">
        <v>431</v>
      </c>
      <c r="I410" s="1" t="s">
        <v>885</v>
      </c>
      <c r="J410" s="1" t="s">
        <v>432</v>
      </c>
      <c r="K410" s="1" t="s">
        <v>434</v>
      </c>
      <c r="L410" s="1" t="s">
        <v>105</v>
      </c>
      <c r="M410" s="1"/>
    </row>
    <row r="411" spans="1:13" ht="33">
      <c r="A411" s="99">
        <v>45741</v>
      </c>
      <c r="B411" s="99" t="s">
        <v>386</v>
      </c>
      <c r="C411" s="1" t="s">
        <v>384</v>
      </c>
      <c r="D411" s="1" t="s">
        <v>433</v>
      </c>
      <c r="E411" s="133" t="s">
        <v>884</v>
      </c>
      <c r="F411" s="121">
        <v>13875</v>
      </c>
      <c r="G411" s="135" t="s">
        <v>437</v>
      </c>
      <c r="H411" s="1" t="s">
        <v>431</v>
      </c>
      <c r="I411" s="1" t="s">
        <v>886</v>
      </c>
      <c r="J411" s="1" t="s">
        <v>432</v>
      </c>
      <c r="K411" s="1" t="s">
        <v>434</v>
      </c>
      <c r="L411" s="1" t="s">
        <v>105</v>
      </c>
      <c r="M411" s="1" t="s">
        <v>754</v>
      </c>
    </row>
    <row r="412" spans="1:13" ht="33">
      <c r="A412" s="99">
        <v>45741</v>
      </c>
      <c r="B412" s="99" t="s">
        <v>386</v>
      </c>
      <c r="C412" s="1" t="s">
        <v>441</v>
      </c>
      <c r="D412" s="1" t="s">
        <v>433</v>
      </c>
      <c r="E412" s="133" t="s">
        <v>452</v>
      </c>
      <c r="F412" s="121">
        <v>13800</v>
      </c>
      <c r="G412" s="135" t="s">
        <v>438</v>
      </c>
      <c r="H412" s="1" t="s">
        <v>431</v>
      </c>
      <c r="I412" s="1" t="s">
        <v>886</v>
      </c>
      <c r="J412" s="1" t="s">
        <v>432</v>
      </c>
      <c r="K412" s="1" t="s">
        <v>434</v>
      </c>
      <c r="L412" s="1" t="s">
        <v>105</v>
      </c>
      <c r="M412" s="1" t="s">
        <v>754</v>
      </c>
    </row>
    <row r="413" spans="1:13" ht="33">
      <c r="A413" s="99">
        <v>45741</v>
      </c>
      <c r="B413" s="99" t="s">
        <v>386</v>
      </c>
      <c r="C413" s="1" t="s">
        <v>384</v>
      </c>
      <c r="D413" s="1" t="s">
        <v>433</v>
      </c>
      <c r="E413" s="133" t="s">
        <v>847</v>
      </c>
      <c r="F413" s="121">
        <v>13805</v>
      </c>
      <c r="G413" s="135" t="s">
        <v>438</v>
      </c>
      <c r="H413" s="1" t="s">
        <v>431</v>
      </c>
      <c r="I413" s="1" t="s">
        <v>886</v>
      </c>
      <c r="J413" s="1" t="s">
        <v>432</v>
      </c>
      <c r="K413" s="1" t="s">
        <v>434</v>
      </c>
      <c r="L413" s="1" t="s">
        <v>105</v>
      </c>
      <c r="M413" s="1" t="s">
        <v>754</v>
      </c>
    </row>
    <row r="414" spans="1:13" ht="33">
      <c r="A414" s="99">
        <v>45741</v>
      </c>
      <c r="B414" s="99" t="s">
        <v>386</v>
      </c>
      <c r="C414" s="1" t="s">
        <v>384</v>
      </c>
      <c r="D414" s="1" t="s">
        <v>453</v>
      </c>
      <c r="E414" s="133" t="s">
        <v>847</v>
      </c>
      <c r="F414" s="121">
        <v>13805</v>
      </c>
      <c r="G414" s="135" t="s">
        <v>438</v>
      </c>
      <c r="H414" s="1" t="s">
        <v>431</v>
      </c>
      <c r="I414" s="1" t="s">
        <v>886</v>
      </c>
      <c r="J414" s="1" t="s">
        <v>432</v>
      </c>
      <c r="K414" s="1" t="s">
        <v>434</v>
      </c>
      <c r="L414" s="1" t="s">
        <v>105</v>
      </c>
      <c r="M414" s="1" t="s">
        <v>754</v>
      </c>
    </row>
    <row r="415" spans="1:13" ht="33">
      <c r="A415" s="99">
        <v>45741</v>
      </c>
      <c r="B415" s="99" t="s">
        <v>386</v>
      </c>
      <c r="C415" s="1" t="s">
        <v>384</v>
      </c>
      <c r="D415" s="1" t="s">
        <v>453</v>
      </c>
      <c r="E415" s="133" t="s">
        <v>848</v>
      </c>
      <c r="F415" s="121">
        <v>13804</v>
      </c>
      <c r="G415" s="135" t="s">
        <v>438</v>
      </c>
      <c r="H415" s="1" t="s">
        <v>431</v>
      </c>
      <c r="I415" s="1" t="s">
        <v>886</v>
      </c>
      <c r="J415" s="1" t="s">
        <v>432</v>
      </c>
      <c r="K415" s="1" t="s">
        <v>434</v>
      </c>
      <c r="L415" s="1" t="s">
        <v>105</v>
      </c>
      <c r="M415" s="1" t="s">
        <v>754</v>
      </c>
    </row>
    <row r="416" spans="1:13" ht="33">
      <c r="A416" s="99">
        <v>45741</v>
      </c>
      <c r="B416" s="99" t="s">
        <v>386</v>
      </c>
      <c r="C416" s="1" t="s">
        <v>384</v>
      </c>
      <c r="D416" s="1" t="s">
        <v>433</v>
      </c>
      <c r="E416" s="133" t="s">
        <v>848</v>
      </c>
      <c r="F416" s="121">
        <v>13804</v>
      </c>
      <c r="G416" s="135" t="s">
        <v>438</v>
      </c>
      <c r="H416" s="1" t="s">
        <v>431</v>
      </c>
      <c r="I416" s="1" t="s">
        <v>886</v>
      </c>
      <c r="J416" s="1" t="s">
        <v>432</v>
      </c>
      <c r="K416" s="1" t="s">
        <v>434</v>
      </c>
      <c r="L416" s="1" t="s">
        <v>105</v>
      </c>
      <c r="M416" s="1" t="s">
        <v>754</v>
      </c>
    </row>
    <row r="417" spans="1:13" ht="33">
      <c r="A417" s="99">
        <v>45742</v>
      </c>
      <c r="B417" s="99" t="s">
        <v>386</v>
      </c>
      <c r="C417" s="1" t="s">
        <v>384</v>
      </c>
      <c r="D417" s="1" t="s">
        <v>433</v>
      </c>
      <c r="E417" s="133" t="s">
        <v>884</v>
      </c>
      <c r="F417" s="121">
        <v>13875</v>
      </c>
      <c r="G417" s="135" t="s">
        <v>437</v>
      </c>
      <c r="H417" s="1" t="s">
        <v>431</v>
      </c>
      <c r="I417" s="1" t="s">
        <v>894</v>
      </c>
      <c r="J417" s="1" t="s">
        <v>432</v>
      </c>
      <c r="K417" s="1" t="s">
        <v>434</v>
      </c>
      <c r="L417" s="1" t="s">
        <v>105</v>
      </c>
      <c r="M417" s="1" t="s">
        <v>754</v>
      </c>
    </row>
    <row r="418" spans="1:13" ht="33">
      <c r="A418" s="99">
        <v>45742</v>
      </c>
      <c r="B418" s="99" t="s">
        <v>386</v>
      </c>
      <c r="C418" s="1" t="s">
        <v>441</v>
      </c>
      <c r="D418" s="1" t="s">
        <v>433</v>
      </c>
      <c r="E418" s="133" t="s">
        <v>452</v>
      </c>
      <c r="F418" s="121">
        <v>14035</v>
      </c>
      <c r="G418" s="135" t="s">
        <v>438</v>
      </c>
      <c r="H418" s="1" t="s">
        <v>431</v>
      </c>
      <c r="I418" s="1" t="s">
        <v>894</v>
      </c>
      <c r="J418" s="1" t="s">
        <v>432</v>
      </c>
      <c r="K418" s="1" t="s">
        <v>434</v>
      </c>
      <c r="L418" s="1" t="s">
        <v>105</v>
      </c>
      <c r="M418" s="1" t="s">
        <v>754</v>
      </c>
    </row>
    <row r="419" spans="1:13" ht="33">
      <c r="A419" s="99">
        <v>45742</v>
      </c>
      <c r="B419" s="99" t="s">
        <v>386</v>
      </c>
      <c r="C419" s="1" t="s">
        <v>384</v>
      </c>
      <c r="D419" s="1" t="s">
        <v>433</v>
      </c>
      <c r="E419" s="133" t="s">
        <v>847</v>
      </c>
      <c r="F419" s="121">
        <v>13805</v>
      </c>
      <c r="G419" s="135" t="s">
        <v>438</v>
      </c>
      <c r="H419" s="1" t="s">
        <v>431</v>
      </c>
      <c r="I419" s="1" t="s">
        <v>894</v>
      </c>
      <c r="J419" s="1" t="s">
        <v>432</v>
      </c>
      <c r="K419" s="1" t="s">
        <v>434</v>
      </c>
      <c r="L419" s="1" t="s">
        <v>105</v>
      </c>
      <c r="M419" s="1" t="s">
        <v>754</v>
      </c>
    </row>
    <row r="420" spans="1:13" ht="33">
      <c r="A420" s="99">
        <v>45742</v>
      </c>
      <c r="B420" s="99" t="s">
        <v>386</v>
      </c>
      <c r="C420" s="1" t="s">
        <v>384</v>
      </c>
      <c r="D420" s="1" t="s">
        <v>453</v>
      </c>
      <c r="E420" s="133" t="s">
        <v>847</v>
      </c>
      <c r="F420" s="121">
        <v>14017</v>
      </c>
      <c r="G420" s="135" t="s">
        <v>438</v>
      </c>
      <c r="H420" s="1" t="s">
        <v>431</v>
      </c>
      <c r="I420" s="1" t="s">
        <v>894</v>
      </c>
      <c r="J420" s="1" t="s">
        <v>432</v>
      </c>
      <c r="K420" s="1" t="s">
        <v>434</v>
      </c>
      <c r="L420" s="1" t="s">
        <v>105</v>
      </c>
      <c r="M420" s="1" t="s">
        <v>754</v>
      </c>
    </row>
    <row r="421" spans="1:13" ht="33">
      <c r="A421" s="99">
        <v>45742</v>
      </c>
      <c r="B421" s="99" t="s">
        <v>386</v>
      </c>
      <c r="C421" s="1" t="s">
        <v>384</v>
      </c>
      <c r="D421" s="1" t="s">
        <v>453</v>
      </c>
      <c r="E421" s="133" t="s">
        <v>848</v>
      </c>
      <c r="F421" s="121">
        <v>14024</v>
      </c>
      <c r="G421" s="135" t="s">
        <v>438</v>
      </c>
      <c r="H421" s="1" t="s">
        <v>431</v>
      </c>
      <c r="I421" s="1" t="s">
        <v>894</v>
      </c>
      <c r="J421" s="1" t="s">
        <v>432</v>
      </c>
      <c r="K421" s="1" t="s">
        <v>434</v>
      </c>
      <c r="L421" s="1" t="s">
        <v>105</v>
      </c>
      <c r="M421" s="1" t="s">
        <v>754</v>
      </c>
    </row>
    <row r="422" spans="1:13" ht="33">
      <c r="A422" s="99">
        <v>45742</v>
      </c>
      <c r="B422" s="99" t="s">
        <v>386</v>
      </c>
      <c r="C422" s="1" t="s">
        <v>384</v>
      </c>
      <c r="D422" s="1" t="s">
        <v>433</v>
      </c>
      <c r="E422" s="133" t="s">
        <v>848</v>
      </c>
      <c r="F422" s="121">
        <v>14024</v>
      </c>
      <c r="G422" s="135" t="s">
        <v>438</v>
      </c>
      <c r="H422" s="1" t="s">
        <v>431</v>
      </c>
      <c r="I422" s="1" t="s">
        <v>894</v>
      </c>
      <c r="J422" s="1" t="s">
        <v>432</v>
      </c>
      <c r="K422" s="1" t="s">
        <v>434</v>
      </c>
      <c r="L422" s="1" t="s">
        <v>105</v>
      </c>
      <c r="M422" s="1" t="s">
        <v>754</v>
      </c>
    </row>
    <row r="423" spans="1:13" ht="33">
      <c r="A423" s="99">
        <v>45743</v>
      </c>
      <c r="B423" s="99" t="s">
        <v>386</v>
      </c>
      <c r="C423" s="1" t="s">
        <v>441</v>
      </c>
      <c r="D423" s="1" t="s">
        <v>433</v>
      </c>
      <c r="E423" s="133" t="s">
        <v>452</v>
      </c>
      <c r="F423" s="121">
        <v>14035</v>
      </c>
      <c r="G423" s="135" t="s">
        <v>438</v>
      </c>
      <c r="H423" s="1" t="s">
        <v>431</v>
      </c>
      <c r="I423" s="1"/>
      <c r="J423" s="1" t="s">
        <v>432</v>
      </c>
      <c r="K423" s="1" t="s">
        <v>434</v>
      </c>
      <c r="L423" s="1" t="s">
        <v>105</v>
      </c>
      <c r="M423" s="1"/>
    </row>
    <row r="424" spans="1:13" ht="33">
      <c r="A424" s="99">
        <v>45743</v>
      </c>
      <c r="B424" s="99" t="s">
        <v>386</v>
      </c>
      <c r="C424" s="1" t="s">
        <v>384</v>
      </c>
      <c r="D424" s="1" t="s">
        <v>433</v>
      </c>
      <c r="E424" s="133" t="s">
        <v>847</v>
      </c>
      <c r="F424" s="121">
        <v>13805</v>
      </c>
      <c r="G424" s="135" t="s">
        <v>438</v>
      </c>
      <c r="H424" s="1" t="s">
        <v>431</v>
      </c>
      <c r="I424" s="1"/>
      <c r="J424" s="1" t="s">
        <v>432</v>
      </c>
      <c r="K424" s="1" t="s">
        <v>434</v>
      </c>
      <c r="L424" s="1" t="s">
        <v>105</v>
      </c>
      <c r="M424" s="1"/>
    </row>
    <row r="425" spans="1:13" ht="33">
      <c r="A425" s="99">
        <v>45743</v>
      </c>
      <c r="B425" s="99" t="s">
        <v>386</v>
      </c>
      <c r="C425" s="1" t="s">
        <v>384</v>
      </c>
      <c r="D425" s="1" t="s">
        <v>453</v>
      </c>
      <c r="E425" s="133" t="s">
        <v>847</v>
      </c>
      <c r="F425" s="121">
        <v>14017</v>
      </c>
      <c r="G425" s="135" t="s">
        <v>438</v>
      </c>
      <c r="H425" s="1" t="s">
        <v>431</v>
      </c>
      <c r="I425" s="1"/>
      <c r="J425" s="1" t="s">
        <v>432</v>
      </c>
      <c r="K425" s="1" t="s">
        <v>434</v>
      </c>
      <c r="L425" s="1" t="s">
        <v>105</v>
      </c>
      <c r="M425" s="1"/>
    </row>
    <row r="426" spans="1:13" ht="33">
      <c r="A426" s="99">
        <v>45743</v>
      </c>
      <c r="B426" s="99" t="s">
        <v>386</v>
      </c>
      <c r="C426" s="1" t="s">
        <v>384</v>
      </c>
      <c r="D426" s="1" t="s">
        <v>453</v>
      </c>
      <c r="E426" s="133" t="s">
        <v>848</v>
      </c>
      <c r="F426" s="121">
        <v>14024</v>
      </c>
      <c r="G426" s="135" t="s">
        <v>438</v>
      </c>
      <c r="H426" s="1" t="s">
        <v>431</v>
      </c>
      <c r="I426" s="1"/>
      <c r="J426" s="1" t="s">
        <v>432</v>
      </c>
      <c r="K426" s="1" t="s">
        <v>434</v>
      </c>
      <c r="L426" s="1" t="s">
        <v>105</v>
      </c>
      <c r="M426" s="1"/>
    </row>
    <row r="427" spans="1:13" ht="33">
      <c r="A427" s="99">
        <v>45743</v>
      </c>
      <c r="B427" s="99" t="s">
        <v>386</v>
      </c>
      <c r="C427" s="1" t="s">
        <v>384</v>
      </c>
      <c r="D427" s="1" t="s">
        <v>433</v>
      </c>
      <c r="E427" s="133" t="s">
        <v>848</v>
      </c>
      <c r="F427" s="121">
        <v>14024</v>
      </c>
      <c r="G427" s="135" t="s">
        <v>438</v>
      </c>
      <c r="H427" s="1" t="s">
        <v>431</v>
      </c>
      <c r="I427" s="1"/>
      <c r="J427" s="1" t="s">
        <v>432</v>
      </c>
      <c r="K427" s="1" t="s">
        <v>434</v>
      </c>
      <c r="L427" s="1" t="s">
        <v>105</v>
      </c>
      <c r="M427" s="1"/>
    </row>
    <row r="428" spans="1:13" ht="33">
      <c r="A428" s="99">
        <v>45743</v>
      </c>
      <c r="B428" s="99" t="s">
        <v>386</v>
      </c>
      <c r="C428" s="1" t="s">
        <v>384</v>
      </c>
      <c r="D428" s="1" t="s">
        <v>433</v>
      </c>
      <c r="E428" s="133" t="s">
        <v>884</v>
      </c>
      <c r="F428" s="121">
        <v>13875</v>
      </c>
      <c r="G428" s="135" t="s">
        <v>437</v>
      </c>
      <c r="H428" s="1" t="s">
        <v>431</v>
      </c>
      <c r="I428" s="1"/>
      <c r="J428" s="1" t="s">
        <v>432</v>
      </c>
      <c r="K428" s="1" t="s">
        <v>434</v>
      </c>
      <c r="L428" s="1" t="s">
        <v>105</v>
      </c>
      <c r="M428" s="1"/>
    </row>
    <row r="429" spans="1:13" ht="33">
      <c r="A429" s="99">
        <v>45744</v>
      </c>
      <c r="B429" s="99" t="s">
        <v>386</v>
      </c>
      <c r="C429" s="1" t="s">
        <v>441</v>
      </c>
      <c r="D429" s="1" t="s">
        <v>433</v>
      </c>
      <c r="E429" s="133" t="s">
        <v>452</v>
      </c>
      <c r="F429" s="121">
        <v>14035</v>
      </c>
      <c r="G429" s="135" t="s">
        <v>438</v>
      </c>
      <c r="H429" s="1" t="s">
        <v>431</v>
      </c>
      <c r="I429" s="1"/>
      <c r="J429" s="1" t="s">
        <v>432</v>
      </c>
      <c r="K429" s="1" t="s">
        <v>434</v>
      </c>
      <c r="L429" s="1" t="s">
        <v>105</v>
      </c>
      <c r="M429" s="1"/>
    </row>
    <row r="430" spans="1:13" ht="33">
      <c r="A430" s="99">
        <v>45744</v>
      </c>
      <c r="B430" s="99" t="s">
        <v>386</v>
      </c>
      <c r="C430" s="1" t="s">
        <v>384</v>
      </c>
      <c r="D430" s="1" t="s">
        <v>433</v>
      </c>
      <c r="E430" s="133" t="s">
        <v>847</v>
      </c>
      <c r="F430" s="121">
        <v>13805</v>
      </c>
      <c r="G430" s="135" t="s">
        <v>438</v>
      </c>
      <c r="H430" s="1" t="s">
        <v>431</v>
      </c>
      <c r="I430" s="1"/>
      <c r="J430" s="1" t="s">
        <v>432</v>
      </c>
      <c r="K430" s="1" t="s">
        <v>434</v>
      </c>
      <c r="L430" s="1" t="s">
        <v>105</v>
      </c>
      <c r="M430" s="1"/>
    </row>
    <row r="431" spans="1:13" ht="33">
      <c r="A431" s="99">
        <v>45744</v>
      </c>
      <c r="B431" s="99" t="s">
        <v>386</v>
      </c>
      <c r="C431" s="1" t="s">
        <v>384</v>
      </c>
      <c r="D431" s="1" t="s">
        <v>453</v>
      </c>
      <c r="E431" s="133" t="s">
        <v>847</v>
      </c>
      <c r="F431" s="121">
        <v>14017</v>
      </c>
      <c r="G431" s="135" t="s">
        <v>438</v>
      </c>
      <c r="H431" s="1" t="s">
        <v>431</v>
      </c>
      <c r="I431" s="1"/>
      <c r="J431" s="1" t="s">
        <v>432</v>
      </c>
      <c r="K431" s="1" t="s">
        <v>434</v>
      </c>
      <c r="L431" s="1" t="s">
        <v>105</v>
      </c>
      <c r="M431" s="1"/>
    </row>
    <row r="432" spans="1:13" ht="33">
      <c r="A432" s="99">
        <v>45744</v>
      </c>
      <c r="B432" s="99" t="s">
        <v>386</v>
      </c>
      <c r="C432" s="1" t="s">
        <v>384</v>
      </c>
      <c r="D432" s="1" t="s">
        <v>453</v>
      </c>
      <c r="E432" s="133" t="s">
        <v>848</v>
      </c>
      <c r="F432" s="121">
        <v>14024</v>
      </c>
      <c r="G432" s="135" t="s">
        <v>438</v>
      </c>
      <c r="H432" s="1" t="s">
        <v>431</v>
      </c>
      <c r="I432" s="1"/>
      <c r="J432" s="1" t="s">
        <v>432</v>
      </c>
      <c r="K432" s="1" t="s">
        <v>434</v>
      </c>
      <c r="L432" s="1" t="s">
        <v>105</v>
      </c>
      <c r="M432" s="1"/>
    </row>
    <row r="433" spans="1:13" ht="33">
      <c r="A433" s="99">
        <v>45744</v>
      </c>
      <c r="B433" s="99" t="s">
        <v>386</v>
      </c>
      <c r="C433" s="1" t="s">
        <v>384</v>
      </c>
      <c r="D433" s="1" t="s">
        <v>433</v>
      </c>
      <c r="E433" s="133" t="s">
        <v>848</v>
      </c>
      <c r="F433" s="121">
        <v>14024</v>
      </c>
      <c r="G433" s="135" t="s">
        <v>438</v>
      </c>
      <c r="H433" s="1" t="s">
        <v>431</v>
      </c>
      <c r="I433" s="1"/>
      <c r="J433" s="1" t="s">
        <v>432</v>
      </c>
      <c r="K433" s="1" t="s">
        <v>434</v>
      </c>
      <c r="L433" s="1" t="s">
        <v>105</v>
      </c>
      <c r="M433" s="1"/>
    </row>
    <row r="434" spans="1:13" ht="33">
      <c r="A434" s="99">
        <v>45744</v>
      </c>
      <c r="B434" s="99" t="s">
        <v>386</v>
      </c>
      <c r="C434" s="1" t="s">
        <v>384</v>
      </c>
      <c r="D434" s="1" t="s">
        <v>433</v>
      </c>
      <c r="E434" s="133" t="s">
        <v>884</v>
      </c>
      <c r="F434" s="121">
        <v>13875</v>
      </c>
      <c r="G434" s="135" t="s">
        <v>437</v>
      </c>
      <c r="H434" s="1" t="s">
        <v>431</v>
      </c>
      <c r="I434" s="1"/>
      <c r="J434" s="1" t="s">
        <v>432</v>
      </c>
      <c r="K434" s="1" t="s">
        <v>434</v>
      </c>
      <c r="L434" s="1" t="s">
        <v>105</v>
      </c>
      <c r="M434" s="1"/>
    </row>
    <row r="435" spans="1:13" ht="28.5" customHeight="1">
      <c r="A435" s="99">
        <v>45745</v>
      </c>
      <c r="B435" s="99" t="s">
        <v>386</v>
      </c>
      <c r="C435" s="99" t="s">
        <v>441</v>
      </c>
      <c r="D435" s="99" t="s">
        <v>433</v>
      </c>
      <c r="E435" s="133" t="s">
        <v>452</v>
      </c>
      <c r="F435" s="121">
        <v>14035</v>
      </c>
      <c r="G435" s="135" t="s">
        <v>438</v>
      </c>
      <c r="H435" s="99" t="s">
        <v>431</v>
      </c>
      <c r="I435" s="99"/>
      <c r="J435" s="99" t="s">
        <v>432</v>
      </c>
      <c r="K435" s="99" t="s">
        <v>434</v>
      </c>
      <c r="L435" s="99" t="s">
        <v>105</v>
      </c>
      <c r="M435" s="99"/>
    </row>
    <row r="436" spans="1:13" ht="33">
      <c r="A436" s="99">
        <v>45745</v>
      </c>
      <c r="B436" s="99" t="s">
        <v>386</v>
      </c>
      <c r="C436" s="99" t="s">
        <v>384</v>
      </c>
      <c r="D436" s="99" t="s">
        <v>433</v>
      </c>
      <c r="E436" s="133" t="s">
        <v>847</v>
      </c>
      <c r="F436" s="121">
        <v>13805</v>
      </c>
      <c r="G436" s="135" t="s">
        <v>438</v>
      </c>
      <c r="H436" s="99" t="s">
        <v>431</v>
      </c>
      <c r="I436" s="99"/>
      <c r="J436" s="99" t="s">
        <v>432</v>
      </c>
      <c r="K436" s="99" t="s">
        <v>434</v>
      </c>
      <c r="L436" s="99" t="s">
        <v>105</v>
      </c>
      <c r="M436" s="99"/>
    </row>
    <row r="437" spans="1:13" ht="33">
      <c r="A437" s="99">
        <v>45745</v>
      </c>
      <c r="B437" s="99" t="s">
        <v>386</v>
      </c>
      <c r="C437" s="99" t="s">
        <v>384</v>
      </c>
      <c r="D437" s="99" t="s">
        <v>453</v>
      </c>
      <c r="E437" s="133" t="s">
        <v>847</v>
      </c>
      <c r="F437" s="121">
        <v>14017</v>
      </c>
      <c r="G437" s="135" t="s">
        <v>438</v>
      </c>
      <c r="H437" s="99" t="s">
        <v>431</v>
      </c>
      <c r="I437" s="99"/>
      <c r="J437" s="99" t="s">
        <v>432</v>
      </c>
      <c r="K437" s="99" t="s">
        <v>434</v>
      </c>
      <c r="L437" s="99" t="s">
        <v>105</v>
      </c>
      <c r="M437" s="99"/>
    </row>
    <row r="438" spans="1:13" ht="33">
      <c r="A438" s="99">
        <v>45745</v>
      </c>
      <c r="B438" s="99" t="s">
        <v>386</v>
      </c>
      <c r="C438" s="99" t="s">
        <v>384</v>
      </c>
      <c r="D438" s="99" t="s">
        <v>453</v>
      </c>
      <c r="E438" s="133" t="s">
        <v>848</v>
      </c>
      <c r="F438" s="121">
        <v>14024</v>
      </c>
      <c r="G438" s="135" t="s">
        <v>438</v>
      </c>
      <c r="H438" s="99" t="s">
        <v>431</v>
      </c>
      <c r="I438" s="99"/>
      <c r="J438" s="99" t="s">
        <v>432</v>
      </c>
      <c r="K438" s="99" t="s">
        <v>434</v>
      </c>
      <c r="L438" s="99" t="s">
        <v>105</v>
      </c>
      <c r="M438" s="99"/>
    </row>
    <row r="439" spans="1:13" ht="33">
      <c r="A439" s="99">
        <v>45745</v>
      </c>
      <c r="B439" s="99" t="s">
        <v>386</v>
      </c>
      <c r="C439" s="99" t="s">
        <v>384</v>
      </c>
      <c r="D439" s="99" t="s">
        <v>433</v>
      </c>
      <c r="E439" s="133" t="s">
        <v>848</v>
      </c>
      <c r="F439" s="121">
        <v>14024</v>
      </c>
      <c r="G439" s="135" t="s">
        <v>438</v>
      </c>
      <c r="H439" s="99" t="s">
        <v>431</v>
      </c>
      <c r="I439" s="99"/>
      <c r="J439" s="99" t="s">
        <v>432</v>
      </c>
      <c r="K439" s="99" t="s">
        <v>434</v>
      </c>
      <c r="L439" s="99" t="s">
        <v>105</v>
      </c>
      <c r="M439" s="99"/>
    </row>
    <row r="440" spans="1:13" ht="33">
      <c r="A440" s="99">
        <v>45745</v>
      </c>
      <c r="B440" s="99" t="s">
        <v>386</v>
      </c>
      <c r="C440" s="99" t="s">
        <v>384</v>
      </c>
      <c r="D440" s="99" t="s">
        <v>433</v>
      </c>
      <c r="E440" s="133" t="s">
        <v>884</v>
      </c>
      <c r="F440" s="121">
        <v>13875</v>
      </c>
      <c r="G440" s="135" t="s">
        <v>437</v>
      </c>
      <c r="H440" s="99" t="s">
        <v>431</v>
      </c>
      <c r="I440" s="99"/>
      <c r="J440" s="99" t="s">
        <v>432</v>
      </c>
      <c r="K440" s="99" t="s">
        <v>434</v>
      </c>
      <c r="L440" s="99" t="s">
        <v>105</v>
      </c>
      <c r="M440" s="99"/>
    </row>
    <row r="441" spans="1:13" ht="33">
      <c r="A441" s="99">
        <v>45747</v>
      </c>
      <c r="B441" s="99" t="s">
        <v>386</v>
      </c>
      <c r="C441" s="99" t="s">
        <v>384</v>
      </c>
      <c r="D441" s="99" t="s">
        <v>453</v>
      </c>
      <c r="E441" s="133" t="s">
        <v>847</v>
      </c>
      <c r="F441" s="121">
        <v>14017</v>
      </c>
      <c r="G441" s="135" t="s">
        <v>438</v>
      </c>
      <c r="H441" s="99" t="s">
        <v>431</v>
      </c>
      <c r="I441" s="99"/>
      <c r="J441" s="99" t="s">
        <v>432</v>
      </c>
      <c r="K441" s="99" t="s">
        <v>434</v>
      </c>
      <c r="L441" s="99"/>
      <c r="M441" s="99"/>
    </row>
    <row r="442" spans="1:13" ht="33">
      <c r="A442" s="99">
        <v>45747</v>
      </c>
      <c r="B442" s="99" t="s">
        <v>386</v>
      </c>
      <c r="C442" s="99" t="s">
        <v>441</v>
      </c>
      <c r="D442" s="99" t="s">
        <v>433</v>
      </c>
      <c r="E442" s="133" t="s">
        <v>452</v>
      </c>
      <c r="F442" s="121">
        <v>14035</v>
      </c>
      <c r="G442" s="135" t="s">
        <v>438</v>
      </c>
      <c r="H442" s="99" t="s">
        <v>431</v>
      </c>
      <c r="I442" s="99" t="s">
        <v>895</v>
      </c>
      <c r="J442" s="99" t="s">
        <v>432</v>
      </c>
      <c r="K442" s="99" t="s">
        <v>434</v>
      </c>
      <c r="L442" s="99"/>
      <c r="M442" s="99" t="s">
        <v>896</v>
      </c>
    </row>
    <row r="443" spans="1:13" ht="33">
      <c r="A443" s="99">
        <v>45749</v>
      </c>
      <c r="B443" s="99" t="s">
        <v>386</v>
      </c>
      <c r="C443" s="99" t="s">
        <v>384</v>
      </c>
      <c r="D443" s="99" t="s">
        <v>433</v>
      </c>
      <c r="E443" s="133" t="s">
        <v>848</v>
      </c>
      <c r="F443" s="121">
        <v>14039</v>
      </c>
      <c r="G443" s="135" t="s">
        <v>438</v>
      </c>
      <c r="H443" s="99" t="s">
        <v>431</v>
      </c>
      <c r="I443" s="99" t="s">
        <v>23</v>
      </c>
      <c r="J443" s="99" t="s">
        <v>432</v>
      </c>
      <c r="K443" s="99" t="s">
        <v>434</v>
      </c>
      <c r="L443" s="99" t="s">
        <v>105</v>
      </c>
      <c r="M443" s="99" t="s">
        <v>754</v>
      </c>
    </row>
    <row r="444" spans="1:13" ht="33">
      <c r="A444" s="99">
        <v>45749</v>
      </c>
      <c r="B444" s="99" t="s">
        <v>386</v>
      </c>
      <c r="C444" s="99" t="s">
        <v>384</v>
      </c>
      <c r="D444" s="99" t="s">
        <v>433</v>
      </c>
      <c r="E444" s="133" t="s">
        <v>847</v>
      </c>
      <c r="F444" s="121">
        <v>14041</v>
      </c>
      <c r="G444" s="135" t="s">
        <v>438</v>
      </c>
      <c r="H444" s="99" t="s">
        <v>431</v>
      </c>
      <c r="I444" s="99" t="s">
        <v>23</v>
      </c>
      <c r="J444" s="99" t="s">
        <v>432</v>
      </c>
      <c r="K444" s="99" t="s">
        <v>434</v>
      </c>
      <c r="L444" s="99" t="s">
        <v>105</v>
      </c>
      <c r="M444" s="99" t="s">
        <v>754</v>
      </c>
    </row>
    <row r="445" spans="1:13" ht="33">
      <c r="A445" s="99">
        <v>45749</v>
      </c>
      <c r="B445" s="99" t="s">
        <v>386</v>
      </c>
      <c r="C445" s="99" t="s">
        <v>441</v>
      </c>
      <c r="D445" s="99" t="s">
        <v>433</v>
      </c>
      <c r="E445" s="133" t="s">
        <v>452</v>
      </c>
      <c r="F445" s="121">
        <v>14042</v>
      </c>
      <c r="G445" s="135" t="s">
        <v>438</v>
      </c>
      <c r="H445" s="99" t="s">
        <v>431</v>
      </c>
      <c r="I445" s="99" t="s">
        <v>23</v>
      </c>
      <c r="J445" s="99" t="s">
        <v>432</v>
      </c>
      <c r="K445" s="99" t="s">
        <v>434</v>
      </c>
      <c r="L445" s="99" t="s">
        <v>105</v>
      </c>
      <c r="M445" s="99" t="s">
        <v>754</v>
      </c>
    </row>
    <row r="446" spans="1:13" ht="33">
      <c r="A446" s="99">
        <v>45750</v>
      </c>
      <c r="B446" s="99" t="s">
        <v>386</v>
      </c>
      <c r="C446" s="99" t="s">
        <v>384</v>
      </c>
      <c r="D446" s="99" t="s">
        <v>433</v>
      </c>
      <c r="E446" s="133" t="s">
        <v>848</v>
      </c>
      <c r="F446" s="121">
        <v>14039</v>
      </c>
      <c r="G446" s="135" t="s">
        <v>438</v>
      </c>
      <c r="H446" s="99" t="s">
        <v>431</v>
      </c>
      <c r="I446" s="99" t="s">
        <v>897</v>
      </c>
      <c r="J446" s="99" t="s">
        <v>432</v>
      </c>
      <c r="K446" s="99" t="s">
        <v>434</v>
      </c>
      <c r="L446" s="99" t="s">
        <v>448</v>
      </c>
      <c r="M446" s="99" t="s">
        <v>754</v>
      </c>
    </row>
    <row r="447" spans="1:13" ht="33">
      <c r="A447" s="99">
        <v>45750</v>
      </c>
      <c r="B447" s="99" t="s">
        <v>386</v>
      </c>
      <c r="C447" s="99" t="s">
        <v>441</v>
      </c>
      <c r="D447" s="99" t="s">
        <v>433</v>
      </c>
      <c r="E447" s="133" t="s">
        <v>452</v>
      </c>
      <c r="F447" s="121">
        <v>14042</v>
      </c>
      <c r="G447" s="135" t="s">
        <v>438</v>
      </c>
      <c r="H447" s="99" t="s">
        <v>431</v>
      </c>
      <c r="I447" s="99" t="s">
        <v>897</v>
      </c>
      <c r="J447" s="99" t="s">
        <v>432</v>
      </c>
      <c r="K447" s="99" t="s">
        <v>434</v>
      </c>
      <c r="L447" s="99" t="s">
        <v>448</v>
      </c>
      <c r="M447" s="99" t="s">
        <v>754</v>
      </c>
    </row>
    <row r="448" spans="1:13" ht="33">
      <c r="A448" s="99">
        <v>45750</v>
      </c>
      <c r="B448" s="99" t="s">
        <v>386</v>
      </c>
      <c r="C448" s="99" t="s">
        <v>384</v>
      </c>
      <c r="D448" s="99" t="s">
        <v>433</v>
      </c>
      <c r="E448" s="133" t="s">
        <v>847</v>
      </c>
      <c r="F448" s="121">
        <v>14041</v>
      </c>
      <c r="G448" s="135" t="s">
        <v>438</v>
      </c>
      <c r="H448" s="99" t="s">
        <v>431</v>
      </c>
      <c r="I448" s="99" t="s">
        <v>897</v>
      </c>
      <c r="J448" s="99" t="s">
        <v>432</v>
      </c>
      <c r="K448" s="99" t="s">
        <v>434</v>
      </c>
      <c r="L448" s="99" t="s">
        <v>448</v>
      </c>
      <c r="M448" s="99" t="s">
        <v>754</v>
      </c>
    </row>
    <row r="449" spans="1:13" ht="33">
      <c r="A449" s="99">
        <v>45750</v>
      </c>
      <c r="B449" s="99" t="s">
        <v>386</v>
      </c>
      <c r="C449" s="99" t="s">
        <v>384</v>
      </c>
      <c r="D449" s="99" t="s">
        <v>453</v>
      </c>
      <c r="E449" s="133" t="s">
        <v>848</v>
      </c>
      <c r="F449" s="121">
        <v>14039</v>
      </c>
      <c r="G449" s="135" t="s">
        <v>438</v>
      </c>
      <c r="H449" s="99" t="s">
        <v>431</v>
      </c>
      <c r="I449" s="99" t="s">
        <v>897</v>
      </c>
      <c r="J449" s="99" t="s">
        <v>432</v>
      </c>
      <c r="K449" s="99" t="s">
        <v>434</v>
      </c>
      <c r="L449" s="99" t="s">
        <v>448</v>
      </c>
      <c r="M449" s="99" t="s">
        <v>754</v>
      </c>
    </row>
    <row r="450" spans="1:13" ht="33">
      <c r="A450" s="99">
        <v>45750</v>
      </c>
      <c r="B450" s="99" t="s">
        <v>386</v>
      </c>
      <c r="C450" s="99" t="s">
        <v>384</v>
      </c>
      <c r="D450" s="99" t="s">
        <v>453</v>
      </c>
      <c r="E450" s="133" t="s">
        <v>847</v>
      </c>
      <c r="F450" s="121">
        <v>14041</v>
      </c>
      <c r="G450" s="135" t="s">
        <v>438</v>
      </c>
      <c r="H450" s="99" t="s">
        <v>431</v>
      </c>
      <c r="I450" s="99" t="s">
        <v>897</v>
      </c>
      <c r="J450" s="99" t="s">
        <v>432</v>
      </c>
      <c r="K450" s="99" t="s">
        <v>434</v>
      </c>
      <c r="L450" s="99" t="s">
        <v>448</v>
      </c>
      <c r="M450" s="99" t="s">
        <v>754</v>
      </c>
    </row>
    <row r="451" spans="1:13" ht="30" customHeight="1">
      <c r="A451" s="99">
        <v>45750</v>
      </c>
      <c r="B451" s="99" t="s">
        <v>386</v>
      </c>
      <c r="C451" s="1" t="s">
        <v>384</v>
      </c>
      <c r="D451" s="1" t="s">
        <v>433</v>
      </c>
      <c r="E451" s="133" t="s">
        <v>898</v>
      </c>
      <c r="F451" s="121">
        <v>14000</v>
      </c>
      <c r="G451" s="135" t="s">
        <v>437</v>
      </c>
      <c r="H451" s="99" t="s">
        <v>431</v>
      </c>
      <c r="I451" s="99" t="s">
        <v>897</v>
      </c>
      <c r="J451" s="1" t="s">
        <v>432</v>
      </c>
      <c r="K451" s="1" t="s">
        <v>434</v>
      </c>
      <c r="L451" s="1" t="s">
        <v>448</v>
      </c>
      <c r="M451" s="99" t="s">
        <v>754</v>
      </c>
    </row>
    <row r="452" spans="1:13" ht="33">
      <c r="A452" s="99">
        <v>45752</v>
      </c>
      <c r="B452" s="99" t="s">
        <v>386</v>
      </c>
      <c r="C452" s="99" t="s">
        <v>384</v>
      </c>
      <c r="D452" s="99" t="s">
        <v>433</v>
      </c>
      <c r="E452" s="133" t="s">
        <v>847</v>
      </c>
      <c r="F452" s="121">
        <v>14041</v>
      </c>
      <c r="G452" s="135" t="s">
        <v>438</v>
      </c>
      <c r="H452" s="99" t="s">
        <v>431</v>
      </c>
      <c r="I452" s="99" t="s">
        <v>899</v>
      </c>
      <c r="J452" s="99" t="s">
        <v>432</v>
      </c>
      <c r="K452" s="99" t="s">
        <v>434</v>
      </c>
      <c r="L452" s="99" t="s">
        <v>448</v>
      </c>
      <c r="M452" s="99" t="s">
        <v>754</v>
      </c>
    </row>
    <row r="453" spans="1:13" ht="33">
      <c r="A453" s="99">
        <v>45752</v>
      </c>
      <c r="B453" s="99" t="s">
        <v>386</v>
      </c>
      <c r="C453" s="99" t="s">
        <v>384</v>
      </c>
      <c r="D453" s="99" t="s">
        <v>453</v>
      </c>
      <c r="E453" s="133" t="s">
        <v>847</v>
      </c>
      <c r="F453" s="121">
        <v>14041</v>
      </c>
      <c r="G453" s="135" t="s">
        <v>438</v>
      </c>
      <c r="H453" s="99" t="s">
        <v>431</v>
      </c>
      <c r="I453" s="99" t="s">
        <v>899</v>
      </c>
      <c r="J453" s="99" t="s">
        <v>432</v>
      </c>
      <c r="K453" s="99" t="s">
        <v>434</v>
      </c>
      <c r="L453" s="99" t="s">
        <v>448</v>
      </c>
      <c r="M453" s="99" t="s">
        <v>754</v>
      </c>
    </row>
    <row r="454" spans="1:13" ht="33">
      <c r="A454" s="99">
        <v>45752</v>
      </c>
      <c r="B454" s="99" t="s">
        <v>386</v>
      </c>
      <c r="C454" s="1" t="s">
        <v>384</v>
      </c>
      <c r="D454" s="1" t="s">
        <v>433</v>
      </c>
      <c r="E454" s="133" t="s">
        <v>898</v>
      </c>
      <c r="F454" s="121">
        <v>14000</v>
      </c>
      <c r="G454" s="135" t="s">
        <v>437</v>
      </c>
      <c r="H454" s="99" t="s">
        <v>431</v>
      </c>
      <c r="I454" s="99" t="s">
        <v>899</v>
      </c>
      <c r="J454" s="99" t="s">
        <v>432</v>
      </c>
      <c r="K454" s="1" t="s">
        <v>434</v>
      </c>
      <c r="L454" s="1" t="s">
        <v>448</v>
      </c>
      <c r="M454" s="99" t="s">
        <v>754</v>
      </c>
    </row>
    <row r="455" spans="1:13" ht="33">
      <c r="A455" s="99">
        <v>45752</v>
      </c>
      <c r="B455" s="99" t="s">
        <v>386</v>
      </c>
      <c r="C455" s="99" t="s">
        <v>441</v>
      </c>
      <c r="D455" s="99" t="s">
        <v>433</v>
      </c>
      <c r="E455" s="133" t="s">
        <v>452</v>
      </c>
      <c r="F455" s="121">
        <v>14042</v>
      </c>
      <c r="G455" s="135" t="s">
        <v>438</v>
      </c>
      <c r="H455" s="99" t="s">
        <v>431</v>
      </c>
      <c r="I455" s="99" t="s">
        <v>899</v>
      </c>
      <c r="J455" s="99" t="s">
        <v>432</v>
      </c>
      <c r="K455" s="99" t="s">
        <v>434</v>
      </c>
      <c r="L455" s="99" t="s">
        <v>448</v>
      </c>
      <c r="M455" s="99" t="s">
        <v>754</v>
      </c>
    </row>
    <row r="456" spans="1:13" ht="33">
      <c r="A456" s="99">
        <v>45752</v>
      </c>
      <c r="B456" s="99" t="s">
        <v>386</v>
      </c>
      <c r="C456" s="99" t="s">
        <v>384</v>
      </c>
      <c r="D456" s="99" t="s">
        <v>433</v>
      </c>
      <c r="E456" s="133" t="s">
        <v>848</v>
      </c>
      <c r="F456" s="121">
        <v>14039</v>
      </c>
      <c r="G456" s="135" t="s">
        <v>438</v>
      </c>
      <c r="H456" s="99" t="s">
        <v>431</v>
      </c>
      <c r="I456" s="99" t="s">
        <v>899</v>
      </c>
      <c r="J456" s="99" t="s">
        <v>432</v>
      </c>
      <c r="K456" s="99" t="s">
        <v>434</v>
      </c>
      <c r="L456" s="99" t="s">
        <v>448</v>
      </c>
      <c r="M456" s="99" t="s">
        <v>754</v>
      </c>
    </row>
    <row r="457" spans="1:13" ht="33">
      <c r="A457" s="99">
        <v>45752</v>
      </c>
      <c r="B457" s="99" t="s">
        <v>386</v>
      </c>
      <c r="C457" s="99" t="s">
        <v>384</v>
      </c>
      <c r="D457" s="99" t="s">
        <v>453</v>
      </c>
      <c r="E457" s="133" t="s">
        <v>848</v>
      </c>
      <c r="F457" s="121">
        <v>14039</v>
      </c>
      <c r="G457" s="135" t="s">
        <v>438</v>
      </c>
      <c r="H457" s="99" t="s">
        <v>431</v>
      </c>
      <c r="I457" s="99" t="s">
        <v>899</v>
      </c>
      <c r="J457" s="99" t="s">
        <v>432</v>
      </c>
      <c r="K457" s="99" t="s">
        <v>434</v>
      </c>
      <c r="L457" s="99" t="s">
        <v>448</v>
      </c>
      <c r="M457" s="99" t="s">
        <v>754</v>
      </c>
    </row>
    <row r="458" spans="1:13" ht="33">
      <c r="A458" s="99">
        <v>45753</v>
      </c>
      <c r="B458" s="99" t="s">
        <v>386</v>
      </c>
      <c r="C458" s="99" t="s">
        <v>384</v>
      </c>
      <c r="D458" s="99" t="s">
        <v>453</v>
      </c>
      <c r="E458" s="133" t="s">
        <v>848</v>
      </c>
      <c r="F458" s="121">
        <v>14039</v>
      </c>
      <c r="G458" s="135" t="s">
        <v>438</v>
      </c>
      <c r="H458" s="99" t="s">
        <v>431</v>
      </c>
      <c r="I458" s="99" t="s">
        <v>900</v>
      </c>
      <c r="J458" s="99" t="s">
        <v>432</v>
      </c>
      <c r="K458" s="99" t="s">
        <v>434</v>
      </c>
      <c r="L458" s="99" t="s">
        <v>105</v>
      </c>
      <c r="M458" s="99"/>
    </row>
    <row r="459" spans="1:13" ht="33">
      <c r="A459" s="99">
        <v>45753</v>
      </c>
      <c r="B459" s="99" t="s">
        <v>386</v>
      </c>
      <c r="C459" s="99" t="s">
        <v>384</v>
      </c>
      <c r="D459" s="99" t="s">
        <v>433</v>
      </c>
      <c r="E459" s="133" t="s">
        <v>848</v>
      </c>
      <c r="F459" s="121">
        <v>14039</v>
      </c>
      <c r="G459" s="135" t="s">
        <v>438</v>
      </c>
      <c r="H459" s="99" t="s">
        <v>431</v>
      </c>
      <c r="I459" s="99" t="s">
        <v>900</v>
      </c>
      <c r="J459" s="99" t="s">
        <v>432</v>
      </c>
      <c r="K459" s="99" t="s">
        <v>434</v>
      </c>
      <c r="L459" s="99" t="s">
        <v>448</v>
      </c>
      <c r="M459" s="99" t="s">
        <v>754</v>
      </c>
    </row>
    <row r="460" spans="1:13" ht="33">
      <c r="A460" s="99">
        <v>45753</v>
      </c>
      <c r="B460" s="99" t="s">
        <v>386</v>
      </c>
      <c r="C460" s="99" t="s">
        <v>384</v>
      </c>
      <c r="D460" s="99" t="s">
        <v>433</v>
      </c>
      <c r="E460" s="133" t="s">
        <v>847</v>
      </c>
      <c r="F460" s="121">
        <v>14041</v>
      </c>
      <c r="G460" s="135" t="s">
        <v>438</v>
      </c>
      <c r="H460" s="99" t="s">
        <v>431</v>
      </c>
      <c r="I460" s="99" t="s">
        <v>900</v>
      </c>
      <c r="J460" s="99" t="s">
        <v>432</v>
      </c>
      <c r="K460" s="99" t="s">
        <v>434</v>
      </c>
      <c r="L460" s="99" t="s">
        <v>448</v>
      </c>
      <c r="M460" s="99" t="s">
        <v>754</v>
      </c>
    </row>
    <row r="461" spans="1:13" ht="33">
      <c r="A461" s="99">
        <v>45753</v>
      </c>
      <c r="B461" s="99" t="s">
        <v>386</v>
      </c>
      <c r="C461" s="99" t="s">
        <v>441</v>
      </c>
      <c r="D461" s="99" t="s">
        <v>433</v>
      </c>
      <c r="E461" s="133" t="s">
        <v>452</v>
      </c>
      <c r="F461" s="121">
        <v>14042</v>
      </c>
      <c r="G461" s="135" t="s">
        <v>438</v>
      </c>
      <c r="H461" s="99" t="s">
        <v>431</v>
      </c>
      <c r="I461" s="99" t="s">
        <v>900</v>
      </c>
      <c r="J461" s="99" t="s">
        <v>432</v>
      </c>
      <c r="K461" s="99" t="s">
        <v>434</v>
      </c>
      <c r="L461" s="99" t="s">
        <v>448</v>
      </c>
      <c r="M461" s="99" t="s">
        <v>754</v>
      </c>
    </row>
    <row r="462" spans="1:13" ht="33" customHeight="1">
      <c r="A462" s="99">
        <v>45753</v>
      </c>
      <c r="B462" s="99" t="s">
        <v>386</v>
      </c>
      <c r="C462" s="99" t="s">
        <v>441</v>
      </c>
      <c r="D462" s="99" t="s">
        <v>433</v>
      </c>
      <c r="E462" s="133" t="s">
        <v>901</v>
      </c>
      <c r="F462" s="121">
        <v>14075</v>
      </c>
      <c r="G462" s="135" t="s">
        <v>437</v>
      </c>
      <c r="H462" s="99" t="s">
        <v>431</v>
      </c>
      <c r="I462" s="99" t="s">
        <v>900</v>
      </c>
      <c r="J462" s="99" t="s">
        <v>432</v>
      </c>
      <c r="K462" s="99" t="s">
        <v>434</v>
      </c>
      <c r="L462" s="99" t="s">
        <v>448</v>
      </c>
      <c r="M462" s="99" t="s">
        <v>754</v>
      </c>
    </row>
    <row r="463" spans="1:13" ht="33">
      <c r="A463" s="99">
        <v>45754</v>
      </c>
      <c r="B463" s="99" t="s">
        <v>386</v>
      </c>
      <c r="C463" s="99" t="s">
        <v>441</v>
      </c>
      <c r="D463" s="99" t="s">
        <v>433</v>
      </c>
      <c r="E463" s="133" t="s">
        <v>901</v>
      </c>
      <c r="F463" s="121">
        <v>14075</v>
      </c>
      <c r="G463" s="135" t="s">
        <v>437</v>
      </c>
      <c r="H463" s="99" t="s">
        <v>431</v>
      </c>
      <c r="I463" s="99" t="s">
        <v>902</v>
      </c>
      <c r="J463" s="99" t="s">
        <v>432</v>
      </c>
      <c r="K463" s="99" t="s">
        <v>434</v>
      </c>
      <c r="L463" s="99" t="s">
        <v>105</v>
      </c>
      <c r="M463" s="99" t="s">
        <v>754</v>
      </c>
    </row>
    <row r="464" spans="1:13" ht="33">
      <c r="A464" s="99">
        <v>45754</v>
      </c>
      <c r="B464" s="99" t="s">
        <v>386</v>
      </c>
      <c r="C464" s="99" t="s">
        <v>384</v>
      </c>
      <c r="D464" s="99" t="s">
        <v>433</v>
      </c>
      <c r="E464" s="133" t="s">
        <v>847</v>
      </c>
      <c r="F464" s="121">
        <v>14041</v>
      </c>
      <c r="G464" s="135" t="s">
        <v>438</v>
      </c>
      <c r="H464" s="99" t="s">
        <v>431</v>
      </c>
      <c r="I464" s="99" t="s">
        <v>902</v>
      </c>
      <c r="J464" s="99" t="s">
        <v>432</v>
      </c>
      <c r="K464" s="99" t="s">
        <v>434</v>
      </c>
      <c r="L464" s="99" t="s">
        <v>105</v>
      </c>
      <c r="M464" s="99" t="s">
        <v>754</v>
      </c>
    </row>
    <row r="465" spans="1:13" ht="33">
      <c r="A465" s="99">
        <v>45754</v>
      </c>
      <c r="B465" s="99" t="s">
        <v>386</v>
      </c>
      <c r="C465" s="99" t="s">
        <v>384</v>
      </c>
      <c r="D465" s="99" t="s">
        <v>453</v>
      </c>
      <c r="E465" s="133" t="s">
        <v>847</v>
      </c>
      <c r="F465" s="121">
        <v>14041</v>
      </c>
      <c r="G465" s="135" t="s">
        <v>438</v>
      </c>
      <c r="H465" s="99" t="s">
        <v>431</v>
      </c>
      <c r="I465" s="99" t="s">
        <v>900</v>
      </c>
      <c r="J465" s="99" t="s">
        <v>432</v>
      </c>
      <c r="K465" s="99" t="s">
        <v>434</v>
      </c>
      <c r="L465" s="99" t="s">
        <v>105</v>
      </c>
      <c r="M465" s="99" t="s">
        <v>754</v>
      </c>
    </row>
    <row r="466" spans="1:13" ht="33">
      <c r="A466" s="99">
        <v>45754</v>
      </c>
      <c r="B466" s="99" t="s">
        <v>386</v>
      </c>
      <c r="C466" s="99" t="s">
        <v>441</v>
      </c>
      <c r="D466" s="99" t="s">
        <v>433</v>
      </c>
      <c r="E466" s="133" t="s">
        <v>452</v>
      </c>
      <c r="F466" s="121">
        <v>14042</v>
      </c>
      <c r="G466" s="135" t="s">
        <v>438</v>
      </c>
      <c r="H466" s="99" t="s">
        <v>431</v>
      </c>
      <c r="I466" s="99" t="s">
        <v>902</v>
      </c>
      <c r="J466" s="99" t="s">
        <v>432</v>
      </c>
      <c r="K466" s="99" t="s">
        <v>434</v>
      </c>
      <c r="L466" s="99" t="s">
        <v>105</v>
      </c>
      <c r="M466" s="99" t="s">
        <v>754</v>
      </c>
    </row>
    <row r="467" spans="1:13" ht="33">
      <c r="A467" s="99">
        <v>45754</v>
      </c>
      <c r="B467" s="99" t="s">
        <v>386</v>
      </c>
      <c r="C467" s="99" t="s">
        <v>384</v>
      </c>
      <c r="D467" s="99" t="s">
        <v>433</v>
      </c>
      <c r="E467" s="133" t="s">
        <v>848</v>
      </c>
      <c r="F467" s="121">
        <v>14039</v>
      </c>
      <c r="G467" s="135" t="s">
        <v>438</v>
      </c>
      <c r="H467" s="99" t="s">
        <v>431</v>
      </c>
      <c r="I467" s="99" t="s">
        <v>902</v>
      </c>
      <c r="J467" s="99" t="s">
        <v>432</v>
      </c>
      <c r="K467" s="99" t="s">
        <v>434</v>
      </c>
      <c r="L467" s="99" t="s">
        <v>105</v>
      </c>
      <c r="M467" s="99" t="s">
        <v>754</v>
      </c>
    </row>
    <row r="468" spans="1:13" ht="33">
      <c r="A468" s="99">
        <v>45754</v>
      </c>
      <c r="B468" s="99" t="s">
        <v>386</v>
      </c>
      <c r="C468" s="99" t="s">
        <v>384</v>
      </c>
      <c r="D468" s="99" t="s">
        <v>453</v>
      </c>
      <c r="E468" s="133" t="s">
        <v>848</v>
      </c>
      <c r="F468" s="121">
        <v>14039</v>
      </c>
      <c r="G468" s="135" t="s">
        <v>438</v>
      </c>
      <c r="H468" s="99" t="s">
        <v>431</v>
      </c>
      <c r="I468" s="99" t="s">
        <v>902</v>
      </c>
      <c r="J468" s="99" t="s">
        <v>432</v>
      </c>
      <c r="K468" s="99" t="s">
        <v>434</v>
      </c>
      <c r="L468" s="99" t="s">
        <v>105</v>
      </c>
      <c r="M468" s="99" t="s">
        <v>754</v>
      </c>
    </row>
    <row r="469" spans="1:13" ht="33">
      <c r="A469" s="99">
        <v>45753</v>
      </c>
      <c r="B469" s="99" t="s">
        <v>386</v>
      </c>
      <c r="C469" s="99" t="s">
        <v>516</v>
      </c>
      <c r="D469" s="99" t="s">
        <v>433</v>
      </c>
      <c r="E469" s="133" t="s">
        <v>442</v>
      </c>
      <c r="F469" s="121">
        <v>14033</v>
      </c>
      <c r="G469" s="135" t="s">
        <v>438</v>
      </c>
      <c r="H469" s="99" t="s">
        <v>431</v>
      </c>
      <c r="I469" s="99" t="s">
        <v>903</v>
      </c>
      <c r="J469" s="99" t="s">
        <v>432</v>
      </c>
      <c r="K469" s="99" t="s">
        <v>434</v>
      </c>
      <c r="L469" s="99" t="s">
        <v>392</v>
      </c>
      <c r="M469" s="99" t="s">
        <v>754</v>
      </c>
    </row>
    <row r="470" spans="1:13" ht="33">
      <c r="A470" s="99">
        <v>45755</v>
      </c>
      <c r="B470" s="99" t="s">
        <v>386</v>
      </c>
      <c r="C470" s="1" t="s">
        <v>384</v>
      </c>
      <c r="D470" s="1" t="s">
        <v>433</v>
      </c>
      <c r="E470" s="133" t="s">
        <v>904</v>
      </c>
      <c r="F470" s="121">
        <v>14151</v>
      </c>
      <c r="G470" s="135" t="s">
        <v>437</v>
      </c>
      <c r="H470" s="99" t="s">
        <v>431</v>
      </c>
      <c r="I470" s="1" t="s">
        <v>905</v>
      </c>
      <c r="J470" s="1" t="s">
        <v>432</v>
      </c>
      <c r="K470" s="1" t="s">
        <v>434</v>
      </c>
      <c r="L470" s="1" t="s">
        <v>105</v>
      </c>
      <c r="M470" s="99" t="s">
        <v>754</v>
      </c>
    </row>
    <row r="471" spans="1:13" ht="33">
      <c r="A471" s="99">
        <v>45755</v>
      </c>
      <c r="B471" s="99" t="s">
        <v>386</v>
      </c>
      <c r="C471" s="99" t="s">
        <v>384</v>
      </c>
      <c r="D471" s="99" t="s">
        <v>433</v>
      </c>
      <c r="E471" s="133" t="s">
        <v>848</v>
      </c>
      <c r="F471" s="121">
        <v>14039</v>
      </c>
      <c r="G471" s="135" t="s">
        <v>438</v>
      </c>
      <c r="H471" s="99" t="s">
        <v>431</v>
      </c>
      <c r="I471" s="1" t="s">
        <v>906</v>
      </c>
      <c r="J471" s="99" t="s">
        <v>432</v>
      </c>
      <c r="K471" s="99" t="s">
        <v>434</v>
      </c>
      <c r="L471" s="99" t="s">
        <v>105</v>
      </c>
      <c r="M471" s="99" t="s">
        <v>754</v>
      </c>
    </row>
    <row r="472" spans="1:13" ht="33">
      <c r="A472" s="99">
        <v>45755</v>
      </c>
      <c r="B472" s="99" t="s">
        <v>386</v>
      </c>
      <c r="C472" s="99" t="s">
        <v>384</v>
      </c>
      <c r="D472" s="99" t="s">
        <v>453</v>
      </c>
      <c r="E472" s="133" t="s">
        <v>848</v>
      </c>
      <c r="F472" s="121">
        <v>14039</v>
      </c>
      <c r="G472" s="135" t="s">
        <v>438</v>
      </c>
      <c r="H472" s="99" t="s">
        <v>431</v>
      </c>
      <c r="I472" s="1" t="s">
        <v>906</v>
      </c>
      <c r="J472" s="99" t="s">
        <v>432</v>
      </c>
      <c r="K472" s="99" t="s">
        <v>434</v>
      </c>
      <c r="L472" s="99" t="s">
        <v>105</v>
      </c>
      <c r="M472" s="99" t="s">
        <v>754</v>
      </c>
    </row>
    <row r="473" spans="1:13" ht="33">
      <c r="A473" s="99">
        <v>45755</v>
      </c>
      <c r="B473" s="99" t="s">
        <v>386</v>
      </c>
      <c r="C473" s="99" t="s">
        <v>384</v>
      </c>
      <c r="D473" s="99" t="s">
        <v>433</v>
      </c>
      <c r="E473" s="133" t="s">
        <v>847</v>
      </c>
      <c r="F473" s="121">
        <v>14041</v>
      </c>
      <c r="G473" s="135" t="s">
        <v>438</v>
      </c>
      <c r="H473" s="99" t="s">
        <v>431</v>
      </c>
      <c r="I473" s="1" t="s">
        <v>906</v>
      </c>
      <c r="J473" s="99" t="s">
        <v>432</v>
      </c>
      <c r="K473" s="99" t="s">
        <v>434</v>
      </c>
      <c r="L473" s="99" t="s">
        <v>105</v>
      </c>
      <c r="M473" s="99" t="s">
        <v>754</v>
      </c>
    </row>
    <row r="474" spans="1:13" ht="33">
      <c r="A474" s="99">
        <v>45755</v>
      </c>
      <c r="B474" s="99" t="s">
        <v>386</v>
      </c>
      <c r="C474" s="99" t="s">
        <v>384</v>
      </c>
      <c r="D474" s="99" t="s">
        <v>453</v>
      </c>
      <c r="E474" s="133" t="s">
        <v>847</v>
      </c>
      <c r="F474" s="121">
        <v>14041</v>
      </c>
      <c r="G474" s="135" t="s">
        <v>438</v>
      </c>
      <c r="H474" s="99" t="s">
        <v>431</v>
      </c>
      <c r="I474" s="1" t="s">
        <v>906</v>
      </c>
      <c r="J474" s="99" t="s">
        <v>432</v>
      </c>
      <c r="K474" s="99" t="s">
        <v>434</v>
      </c>
      <c r="L474" s="99" t="s">
        <v>105</v>
      </c>
      <c r="M474" s="99" t="s">
        <v>754</v>
      </c>
    </row>
    <row r="475" spans="1:13" ht="33">
      <c r="A475" s="99">
        <v>45755</v>
      </c>
      <c r="B475" s="99" t="s">
        <v>386</v>
      </c>
      <c r="C475" s="99" t="s">
        <v>441</v>
      </c>
      <c r="D475" s="99" t="s">
        <v>433</v>
      </c>
      <c r="E475" s="133" t="s">
        <v>452</v>
      </c>
      <c r="F475" s="121">
        <v>14042</v>
      </c>
      <c r="G475" s="135" t="s">
        <v>438</v>
      </c>
      <c r="H475" s="99" t="s">
        <v>431</v>
      </c>
      <c r="I475" s="1" t="s">
        <v>906</v>
      </c>
      <c r="J475" s="99" t="s">
        <v>432</v>
      </c>
      <c r="K475" s="99" t="s">
        <v>434</v>
      </c>
      <c r="L475" s="99" t="s">
        <v>105</v>
      </c>
      <c r="M475" s="99" t="s">
        <v>754</v>
      </c>
    </row>
    <row r="476" spans="1:13" ht="33">
      <c r="A476" s="99">
        <v>45755</v>
      </c>
      <c r="B476" s="99" t="s">
        <v>386</v>
      </c>
      <c r="C476" s="99" t="s">
        <v>384</v>
      </c>
      <c r="D476" s="99" t="s">
        <v>433</v>
      </c>
      <c r="E476" s="133" t="s">
        <v>901</v>
      </c>
      <c r="F476" s="121">
        <v>14075</v>
      </c>
      <c r="G476" s="135" t="s">
        <v>437</v>
      </c>
      <c r="H476" s="99" t="s">
        <v>431</v>
      </c>
      <c r="I476" s="1" t="s">
        <v>906</v>
      </c>
      <c r="J476" s="99" t="s">
        <v>432</v>
      </c>
      <c r="K476" s="99" t="s">
        <v>434</v>
      </c>
      <c r="L476" s="99" t="s">
        <v>105</v>
      </c>
      <c r="M476" s="99" t="s">
        <v>754</v>
      </c>
    </row>
    <row r="477" spans="1:13" ht="33">
      <c r="A477" s="99">
        <v>45756</v>
      </c>
      <c r="B477" s="99" t="s">
        <v>386</v>
      </c>
      <c r="C477" s="1" t="s">
        <v>384</v>
      </c>
      <c r="D477" s="1" t="s">
        <v>453</v>
      </c>
      <c r="E477" s="133" t="s">
        <v>847</v>
      </c>
      <c r="F477" s="121">
        <v>14168</v>
      </c>
      <c r="G477" s="135" t="s">
        <v>438</v>
      </c>
      <c r="H477" s="99" t="s">
        <v>431</v>
      </c>
      <c r="I477" s="1" t="s">
        <v>907</v>
      </c>
      <c r="J477" s="1" t="s">
        <v>432</v>
      </c>
      <c r="K477" s="1" t="s">
        <v>434</v>
      </c>
      <c r="L477" s="1" t="s">
        <v>448</v>
      </c>
      <c r="M477" s="1"/>
    </row>
    <row r="478" spans="1:13" ht="33">
      <c r="A478" s="99">
        <v>45756</v>
      </c>
      <c r="B478" s="99" t="s">
        <v>386</v>
      </c>
      <c r="C478" s="99" t="s">
        <v>384</v>
      </c>
      <c r="D478" s="99" t="s">
        <v>453</v>
      </c>
      <c r="E478" s="133" t="s">
        <v>848</v>
      </c>
      <c r="F478" s="121">
        <v>14171</v>
      </c>
      <c r="G478" s="135" t="s">
        <v>438</v>
      </c>
      <c r="H478" s="99" t="s">
        <v>431</v>
      </c>
      <c r="I478" s="1" t="s">
        <v>907</v>
      </c>
      <c r="J478" s="99" t="s">
        <v>432</v>
      </c>
      <c r="K478" s="99" t="s">
        <v>434</v>
      </c>
      <c r="L478" s="99" t="s">
        <v>448</v>
      </c>
      <c r="M478" s="99"/>
    </row>
    <row r="479" spans="1:13" ht="33">
      <c r="A479" s="99">
        <v>45756</v>
      </c>
      <c r="B479" s="99" t="s">
        <v>386</v>
      </c>
      <c r="C479" s="99" t="s">
        <v>384</v>
      </c>
      <c r="D479" s="99" t="s">
        <v>433</v>
      </c>
      <c r="E479" s="133" t="s">
        <v>847</v>
      </c>
      <c r="F479" s="121">
        <v>14168</v>
      </c>
      <c r="G479" s="135" t="s">
        <v>438</v>
      </c>
      <c r="H479" s="99" t="s">
        <v>431</v>
      </c>
      <c r="I479" s="1" t="s">
        <v>907</v>
      </c>
      <c r="J479" s="99" t="s">
        <v>432</v>
      </c>
      <c r="K479" s="99" t="s">
        <v>434</v>
      </c>
      <c r="L479" s="99" t="s">
        <v>448</v>
      </c>
      <c r="M479" s="99" t="s">
        <v>754</v>
      </c>
    </row>
    <row r="480" spans="1:13" ht="33">
      <c r="A480" s="99">
        <v>45756</v>
      </c>
      <c r="B480" s="99" t="s">
        <v>386</v>
      </c>
      <c r="C480" s="99" t="s">
        <v>384</v>
      </c>
      <c r="D480" s="99" t="s">
        <v>433</v>
      </c>
      <c r="E480" s="133" t="s">
        <v>848</v>
      </c>
      <c r="F480" s="121">
        <v>14171</v>
      </c>
      <c r="G480" s="135" t="s">
        <v>438</v>
      </c>
      <c r="H480" s="99" t="s">
        <v>431</v>
      </c>
      <c r="I480" s="1" t="s">
        <v>907</v>
      </c>
      <c r="J480" s="99" t="s">
        <v>432</v>
      </c>
      <c r="K480" s="99" t="s">
        <v>434</v>
      </c>
      <c r="L480" s="99" t="s">
        <v>448</v>
      </c>
      <c r="M480" s="99" t="s">
        <v>754</v>
      </c>
    </row>
    <row r="481" spans="1:13" ht="33">
      <c r="A481" s="99">
        <v>45756</v>
      </c>
      <c r="B481" s="99" t="s">
        <v>386</v>
      </c>
      <c r="C481" s="99" t="s">
        <v>516</v>
      </c>
      <c r="D481" s="99" t="s">
        <v>433</v>
      </c>
      <c r="E481" s="133" t="s">
        <v>442</v>
      </c>
      <c r="F481" s="121">
        <v>14033</v>
      </c>
      <c r="G481" s="135" t="s">
        <v>438</v>
      </c>
      <c r="H481" s="99" t="s">
        <v>431</v>
      </c>
      <c r="I481" s="1" t="s">
        <v>907</v>
      </c>
      <c r="J481" s="99" t="s">
        <v>432</v>
      </c>
      <c r="K481" s="99" t="s">
        <v>434</v>
      </c>
      <c r="L481" s="99" t="s">
        <v>448</v>
      </c>
      <c r="M481" s="99" t="s">
        <v>754</v>
      </c>
    </row>
    <row r="482" spans="1:13" ht="33">
      <c r="A482" s="99">
        <v>45756</v>
      </c>
      <c r="B482" s="99" t="s">
        <v>386</v>
      </c>
      <c r="C482" s="99" t="s">
        <v>441</v>
      </c>
      <c r="D482" s="99" t="s">
        <v>433</v>
      </c>
      <c r="E482" s="133" t="s">
        <v>452</v>
      </c>
      <c r="F482" s="121">
        <v>14167</v>
      </c>
      <c r="G482" s="135" t="s">
        <v>438</v>
      </c>
      <c r="H482" s="99" t="s">
        <v>431</v>
      </c>
      <c r="I482" s="1" t="s">
        <v>907</v>
      </c>
      <c r="J482" s="99" t="s">
        <v>432</v>
      </c>
      <c r="K482" s="99" t="s">
        <v>434</v>
      </c>
      <c r="L482" s="99" t="s">
        <v>448</v>
      </c>
      <c r="M482" s="99" t="s">
        <v>754</v>
      </c>
    </row>
    <row r="483" spans="1:13" ht="33">
      <c r="A483" s="99">
        <v>45756</v>
      </c>
      <c r="B483" s="99" t="s">
        <v>386</v>
      </c>
      <c r="C483" s="1" t="s">
        <v>384</v>
      </c>
      <c r="D483" s="1" t="s">
        <v>433</v>
      </c>
      <c r="E483" s="133" t="s">
        <v>904</v>
      </c>
      <c r="F483" s="121">
        <v>14151</v>
      </c>
      <c r="G483" s="135" t="s">
        <v>437</v>
      </c>
      <c r="H483" s="99" t="s">
        <v>431</v>
      </c>
      <c r="I483" s="1" t="s">
        <v>907</v>
      </c>
      <c r="J483" s="1" t="s">
        <v>432</v>
      </c>
      <c r="K483" s="1" t="s">
        <v>434</v>
      </c>
      <c r="L483" s="1" t="s">
        <v>448</v>
      </c>
      <c r="M483" s="99" t="s">
        <v>754</v>
      </c>
    </row>
    <row r="484" spans="1:13" ht="33">
      <c r="A484" s="99">
        <v>45757</v>
      </c>
      <c r="B484" s="99" t="s">
        <v>386</v>
      </c>
      <c r="C484" s="99" t="s">
        <v>516</v>
      </c>
      <c r="D484" s="99" t="s">
        <v>433</v>
      </c>
      <c r="E484" s="133" t="s">
        <v>442</v>
      </c>
      <c r="F484" s="121">
        <v>14033</v>
      </c>
      <c r="G484" s="135" t="s">
        <v>438</v>
      </c>
      <c r="H484" s="99" t="s">
        <v>431</v>
      </c>
      <c r="I484" s="1" t="s">
        <v>908</v>
      </c>
      <c r="J484" s="99" t="s">
        <v>432</v>
      </c>
      <c r="K484" s="99" t="s">
        <v>434</v>
      </c>
      <c r="L484" s="99" t="s">
        <v>448</v>
      </c>
      <c r="M484" s="99" t="s">
        <v>754</v>
      </c>
    </row>
    <row r="485" spans="1:13" ht="33">
      <c r="A485" s="99">
        <v>45757</v>
      </c>
      <c r="B485" s="99" t="s">
        <v>386</v>
      </c>
      <c r="C485" s="99" t="s">
        <v>384</v>
      </c>
      <c r="D485" s="99" t="s">
        <v>433</v>
      </c>
      <c r="E485" s="133" t="s">
        <v>848</v>
      </c>
      <c r="F485" s="121">
        <v>14171</v>
      </c>
      <c r="G485" s="135" t="s">
        <v>438</v>
      </c>
      <c r="H485" s="99" t="s">
        <v>431</v>
      </c>
      <c r="I485" s="1" t="s">
        <v>908</v>
      </c>
      <c r="J485" s="99" t="s">
        <v>432</v>
      </c>
      <c r="K485" s="99" t="s">
        <v>434</v>
      </c>
      <c r="L485" s="99" t="s">
        <v>448</v>
      </c>
      <c r="M485" s="99" t="s">
        <v>754</v>
      </c>
    </row>
    <row r="486" spans="1:13" ht="33">
      <c r="A486" s="99">
        <v>45757</v>
      </c>
      <c r="B486" s="99" t="s">
        <v>386</v>
      </c>
      <c r="C486" s="99" t="s">
        <v>384</v>
      </c>
      <c r="D486" s="99" t="s">
        <v>453</v>
      </c>
      <c r="E486" s="133" t="s">
        <v>848</v>
      </c>
      <c r="F486" s="121">
        <v>14171</v>
      </c>
      <c r="G486" s="135" t="s">
        <v>438</v>
      </c>
      <c r="H486" s="99" t="s">
        <v>431</v>
      </c>
      <c r="I486" s="1" t="s">
        <v>908</v>
      </c>
      <c r="J486" s="99" t="s">
        <v>432</v>
      </c>
      <c r="K486" s="99" t="s">
        <v>434</v>
      </c>
      <c r="L486" s="99" t="s">
        <v>448</v>
      </c>
      <c r="M486" s="99" t="s">
        <v>754</v>
      </c>
    </row>
    <row r="487" spans="1:13" ht="33">
      <c r="A487" s="99">
        <v>45757</v>
      </c>
      <c r="B487" s="99" t="s">
        <v>386</v>
      </c>
      <c r="C487" s="99" t="s">
        <v>384</v>
      </c>
      <c r="D487" s="99" t="s">
        <v>433</v>
      </c>
      <c r="E487" s="133" t="s">
        <v>847</v>
      </c>
      <c r="F487" s="121">
        <v>14168</v>
      </c>
      <c r="G487" s="135" t="s">
        <v>438</v>
      </c>
      <c r="H487" s="99" t="s">
        <v>431</v>
      </c>
      <c r="I487" s="1" t="s">
        <v>908</v>
      </c>
      <c r="J487" s="99" t="s">
        <v>432</v>
      </c>
      <c r="K487" s="99" t="s">
        <v>434</v>
      </c>
      <c r="L487" s="99" t="s">
        <v>448</v>
      </c>
      <c r="M487" s="99" t="s">
        <v>754</v>
      </c>
    </row>
    <row r="488" spans="1:13" ht="33">
      <c r="A488" s="99">
        <v>45757</v>
      </c>
      <c r="B488" s="99" t="s">
        <v>386</v>
      </c>
      <c r="C488" s="1" t="s">
        <v>384</v>
      </c>
      <c r="D488" s="1" t="s">
        <v>453</v>
      </c>
      <c r="E488" s="133" t="s">
        <v>847</v>
      </c>
      <c r="F488" s="121">
        <v>14168</v>
      </c>
      <c r="G488" s="135" t="s">
        <v>438</v>
      </c>
      <c r="H488" s="99" t="s">
        <v>431</v>
      </c>
      <c r="I488" s="1" t="s">
        <v>908</v>
      </c>
      <c r="J488" s="1" t="s">
        <v>432</v>
      </c>
      <c r="K488" s="1" t="s">
        <v>434</v>
      </c>
      <c r="L488" s="1" t="s">
        <v>448</v>
      </c>
      <c r="M488" s="99" t="s">
        <v>754</v>
      </c>
    </row>
    <row r="489" spans="1:13" ht="33">
      <c r="A489" s="99">
        <v>45757</v>
      </c>
      <c r="B489" s="99" t="s">
        <v>386</v>
      </c>
      <c r="C489" s="99" t="s">
        <v>441</v>
      </c>
      <c r="D489" s="99" t="s">
        <v>433</v>
      </c>
      <c r="E489" s="133" t="s">
        <v>452</v>
      </c>
      <c r="F489" s="121">
        <v>14167</v>
      </c>
      <c r="G489" s="135" t="s">
        <v>438</v>
      </c>
      <c r="H489" s="99" t="s">
        <v>431</v>
      </c>
      <c r="I489" s="1" t="s">
        <v>908</v>
      </c>
      <c r="J489" s="99" t="s">
        <v>432</v>
      </c>
      <c r="K489" s="99" t="s">
        <v>434</v>
      </c>
      <c r="L489" s="99" t="s">
        <v>448</v>
      </c>
      <c r="M489" s="99" t="s">
        <v>754</v>
      </c>
    </row>
    <row r="490" spans="1:13" ht="33">
      <c r="A490" s="99">
        <v>45757</v>
      </c>
      <c r="B490" s="99" t="s">
        <v>386</v>
      </c>
      <c r="C490" s="1" t="s">
        <v>384</v>
      </c>
      <c r="D490" s="1" t="s">
        <v>433</v>
      </c>
      <c r="E490" s="133" t="s">
        <v>909</v>
      </c>
      <c r="F490" s="121">
        <v>14205</v>
      </c>
      <c r="G490" s="135" t="s">
        <v>437</v>
      </c>
      <c r="H490" s="99" t="s">
        <v>431</v>
      </c>
      <c r="I490" s="1" t="s">
        <v>908</v>
      </c>
      <c r="J490" s="1" t="s">
        <v>432</v>
      </c>
      <c r="K490" s="1" t="s">
        <v>434</v>
      </c>
      <c r="L490" s="1" t="s">
        <v>448</v>
      </c>
      <c r="M490" s="1"/>
    </row>
    <row r="491" spans="1:13" ht="33">
      <c r="A491" s="99">
        <v>45757</v>
      </c>
      <c r="B491" s="99" t="s">
        <v>386</v>
      </c>
      <c r="C491" s="1" t="s">
        <v>384</v>
      </c>
      <c r="D491" s="1" t="s">
        <v>433</v>
      </c>
      <c r="E491" s="133" t="s">
        <v>904</v>
      </c>
      <c r="F491" s="121">
        <v>14151</v>
      </c>
      <c r="G491" s="135" t="s">
        <v>437</v>
      </c>
      <c r="H491" s="99" t="s">
        <v>431</v>
      </c>
      <c r="I491" s="1" t="s">
        <v>908</v>
      </c>
      <c r="J491" s="1" t="s">
        <v>432</v>
      </c>
      <c r="K491" s="1" t="s">
        <v>434</v>
      </c>
      <c r="L491" s="1" t="s">
        <v>448</v>
      </c>
      <c r="M491" s="99" t="s">
        <v>754</v>
      </c>
    </row>
    <row r="492" spans="1:13" ht="33">
      <c r="A492" s="99">
        <v>45758</v>
      </c>
      <c r="B492" s="99" t="s">
        <v>386</v>
      </c>
      <c r="C492" s="99" t="s">
        <v>384</v>
      </c>
      <c r="D492" s="99" t="s">
        <v>453</v>
      </c>
      <c r="E492" s="133" t="s">
        <v>848</v>
      </c>
      <c r="F492" s="121">
        <v>14171</v>
      </c>
      <c r="G492" s="135" t="s">
        <v>438</v>
      </c>
      <c r="H492" s="99" t="s">
        <v>431</v>
      </c>
      <c r="I492" s="1" t="s">
        <v>908</v>
      </c>
      <c r="J492" s="99" t="s">
        <v>432</v>
      </c>
      <c r="K492" s="99" t="s">
        <v>434</v>
      </c>
      <c r="L492" s="99" t="s">
        <v>448</v>
      </c>
      <c r="M492" s="99" t="s">
        <v>754</v>
      </c>
    </row>
    <row r="493" spans="1:13" ht="33">
      <c r="A493" s="99">
        <v>45759</v>
      </c>
      <c r="B493" s="99" t="s">
        <v>386</v>
      </c>
      <c r="C493" s="99" t="s">
        <v>441</v>
      </c>
      <c r="D493" s="99" t="s">
        <v>433</v>
      </c>
      <c r="E493" s="133" t="s">
        <v>452</v>
      </c>
      <c r="F493" s="121">
        <v>14167</v>
      </c>
      <c r="G493" s="135" t="s">
        <v>438</v>
      </c>
      <c r="H493" s="99" t="s">
        <v>431</v>
      </c>
      <c r="I493" s="1" t="s">
        <v>902</v>
      </c>
      <c r="J493" s="99" t="s">
        <v>432</v>
      </c>
      <c r="K493" s="99" t="s">
        <v>434</v>
      </c>
      <c r="L493" s="99" t="s">
        <v>448</v>
      </c>
      <c r="M493" s="99"/>
    </row>
    <row r="494" spans="1:13" ht="33">
      <c r="A494" s="99">
        <v>45759</v>
      </c>
      <c r="B494" s="99" t="s">
        <v>386</v>
      </c>
      <c r="C494" s="99" t="s">
        <v>384</v>
      </c>
      <c r="D494" s="99" t="s">
        <v>433</v>
      </c>
      <c r="E494" s="133" t="s">
        <v>848</v>
      </c>
      <c r="F494" s="121">
        <v>14171</v>
      </c>
      <c r="G494" s="135" t="s">
        <v>438</v>
      </c>
      <c r="H494" s="99" t="s">
        <v>431</v>
      </c>
      <c r="I494" s="1" t="s">
        <v>902</v>
      </c>
      <c r="J494" s="99" t="s">
        <v>432</v>
      </c>
      <c r="K494" s="99" t="s">
        <v>434</v>
      </c>
      <c r="L494" s="99" t="s">
        <v>448</v>
      </c>
      <c r="M494" s="99"/>
    </row>
    <row r="495" spans="1:13" ht="33">
      <c r="A495" s="99">
        <v>45759</v>
      </c>
      <c r="B495" s="99" t="s">
        <v>386</v>
      </c>
      <c r="C495" s="1" t="s">
        <v>384</v>
      </c>
      <c r="D495" s="1" t="s">
        <v>433</v>
      </c>
      <c r="E495" s="133" t="s">
        <v>904</v>
      </c>
      <c r="F495" s="121">
        <v>14151</v>
      </c>
      <c r="G495" s="135" t="s">
        <v>437</v>
      </c>
      <c r="H495" s="99" t="s">
        <v>431</v>
      </c>
      <c r="I495" s="1" t="s">
        <v>902</v>
      </c>
      <c r="J495" s="1" t="s">
        <v>432</v>
      </c>
      <c r="K495" s="1" t="s">
        <v>434</v>
      </c>
      <c r="L495" s="1" t="s">
        <v>448</v>
      </c>
      <c r="M495" s="99"/>
    </row>
    <row r="496" spans="1:13" ht="33">
      <c r="A496" s="99">
        <v>45759</v>
      </c>
      <c r="B496" s="99" t="s">
        <v>386</v>
      </c>
      <c r="C496" s="99" t="s">
        <v>384</v>
      </c>
      <c r="D496" s="99" t="s">
        <v>433</v>
      </c>
      <c r="E496" s="133" t="s">
        <v>847</v>
      </c>
      <c r="F496" s="121">
        <v>14168</v>
      </c>
      <c r="G496" s="135" t="s">
        <v>438</v>
      </c>
      <c r="H496" s="99" t="s">
        <v>431</v>
      </c>
      <c r="I496" s="1" t="s">
        <v>902</v>
      </c>
      <c r="J496" s="99" t="s">
        <v>432</v>
      </c>
      <c r="K496" s="99" t="s">
        <v>434</v>
      </c>
      <c r="L496" s="99" t="s">
        <v>448</v>
      </c>
      <c r="M496" s="99"/>
    </row>
    <row r="497" spans="1:13" ht="33">
      <c r="A497" s="99">
        <v>45759</v>
      </c>
      <c r="B497" s="99" t="s">
        <v>386</v>
      </c>
      <c r="C497" s="1" t="s">
        <v>384</v>
      </c>
      <c r="D497" s="1" t="s">
        <v>433</v>
      </c>
      <c r="E497" s="133" t="s">
        <v>909</v>
      </c>
      <c r="F497" s="121">
        <v>14205</v>
      </c>
      <c r="G497" s="135" t="s">
        <v>437</v>
      </c>
      <c r="H497" s="99" t="s">
        <v>431</v>
      </c>
      <c r="I497" s="1" t="s">
        <v>902</v>
      </c>
      <c r="J497" s="1" t="s">
        <v>432</v>
      </c>
      <c r="K497" s="1" t="s">
        <v>434</v>
      </c>
      <c r="L497" s="1" t="s">
        <v>448</v>
      </c>
      <c r="M497" s="1"/>
    </row>
    <row r="498" spans="1:13" ht="33">
      <c r="A498" s="99">
        <v>45759</v>
      </c>
      <c r="B498" s="99" t="s">
        <v>386</v>
      </c>
      <c r="C498" s="99" t="s">
        <v>516</v>
      </c>
      <c r="D498" s="99" t="s">
        <v>433</v>
      </c>
      <c r="E498" s="133" t="s">
        <v>442</v>
      </c>
      <c r="F498" s="121">
        <v>14033</v>
      </c>
      <c r="G498" s="135" t="s">
        <v>438</v>
      </c>
      <c r="H498" s="99" t="s">
        <v>431</v>
      </c>
      <c r="I498" s="1" t="s">
        <v>908</v>
      </c>
      <c r="J498" s="99" t="s">
        <v>432</v>
      </c>
      <c r="K498" s="99" t="s">
        <v>434</v>
      </c>
      <c r="L498" s="99" t="s">
        <v>448</v>
      </c>
      <c r="M498" s="99"/>
    </row>
    <row r="499" spans="1:13" ht="33">
      <c r="A499" s="99">
        <v>45760</v>
      </c>
      <c r="B499" s="99" t="s">
        <v>386</v>
      </c>
      <c r="C499" s="99" t="s">
        <v>384</v>
      </c>
      <c r="D499" s="99" t="s">
        <v>433</v>
      </c>
      <c r="E499" s="133" t="s">
        <v>848</v>
      </c>
      <c r="F499" s="121">
        <v>14171</v>
      </c>
      <c r="G499" s="135" t="s">
        <v>438</v>
      </c>
      <c r="H499" s="99" t="s">
        <v>431</v>
      </c>
      <c r="I499" s="1" t="s">
        <v>823</v>
      </c>
      <c r="J499" s="99" t="s">
        <v>432</v>
      </c>
      <c r="K499" s="99" t="s">
        <v>434</v>
      </c>
      <c r="L499" s="99" t="s">
        <v>448</v>
      </c>
      <c r="M499" s="99"/>
    </row>
    <row r="500" spans="1:13" ht="33">
      <c r="A500" s="99">
        <v>45760</v>
      </c>
      <c r="B500" s="99" t="s">
        <v>386</v>
      </c>
      <c r="C500" s="99" t="s">
        <v>384</v>
      </c>
      <c r="D500" s="99" t="s">
        <v>453</v>
      </c>
      <c r="E500" s="133" t="s">
        <v>848</v>
      </c>
      <c r="F500" s="121">
        <v>14171</v>
      </c>
      <c r="G500" s="135" t="s">
        <v>438</v>
      </c>
      <c r="H500" s="99" t="s">
        <v>431</v>
      </c>
      <c r="I500" s="1" t="s">
        <v>902</v>
      </c>
      <c r="J500" s="99" t="s">
        <v>432</v>
      </c>
      <c r="K500" s="99" t="s">
        <v>434</v>
      </c>
      <c r="L500" s="99" t="s">
        <v>105</v>
      </c>
      <c r="M500" s="99"/>
    </row>
    <row r="501" spans="1:13" ht="33">
      <c r="A501" s="99">
        <v>45760</v>
      </c>
      <c r="B501" s="99" t="s">
        <v>386</v>
      </c>
      <c r="C501" s="99" t="s">
        <v>384</v>
      </c>
      <c r="D501" s="99" t="s">
        <v>433</v>
      </c>
      <c r="E501" s="133" t="s">
        <v>847</v>
      </c>
      <c r="F501" s="121">
        <v>14168</v>
      </c>
      <c r="G501" s="135" t="s">
        <v>438</v>
      </c>
      <c r="H501" s="99" t="s">
        <v>431</v>
      </c>
      <c r="I501" s="1" t="s">
        <v>823</v>
      </c>
      <c r="J501" s="99" t="s">
        <v>432</v>
      </c>
      <c r="K501" s="99" t="s">
        <v>434</v>
      </c>
      <c r="L501" s="99" t="s">
        <v>448</v>
      </c>
      <c r="M501" s="99"/>
    </row>
    <row r="502" spans="1:13" ht="33">
      <c r="A502" s="99">
        <v>45760</v>
      </c>
      <c r="B502" s="99" t="s">
        <v>386</v>
      </c>
      <c r="C502" s="1" t="s">
        <v>384</v>
      </c>
      <c r="D502" s="1" t="s">
        <v>453</v>
      </c>
      <c r="E502" s="133" t="s">
        <v>847</v>
      </c>
      <c r="F502" s="121">
        <v>14168</v>
      </c>
      <c r="G502" s="135" t="s">
        <v>438</v>
      </c>
      <c r="H502" s="99" t="s">
        <v>431</v>
      </c>
      <c r="I502" s="1" t="s">
        <v>823</v>
      </c>
      <c r="J502" s="1" t="s">
        <v>432</v>
      </c>
      <c r="K502" s="1" t="s">
        <v>434</v>
      </c>
      <c r="L502" s="1" t="s">
        <v>105</v>
      </c>
      <c r="M502" s="99"/>
    </row>
    <row r="503" spans="1:13" ht="33">
      <c r="A503" s="99">
        <v>45760</v>
      </c>
      <c r="B503" s="99" t="s">
        <v>386</v>
      </c>
      <c r="C503" s="99" t="s">
        <v>441</v>
      </c>
      <c r="D503" s="99" t="s">
        <v>433</v>
      </c>
      <c r="E503" s="133" t="s">
        <v>452</v>
      </c>
      <c r="F503" s="121">
        <v>14167</v>
      </c>
      <c r="G503" s="135" t="s">
        <v>438</v>
      </c>
      <c r="H503" s="99" t="s">
        <v>431</v>
      </c>
      <c r="I503" s="1" t="s">
        <v>823</v>
      </c>
      <c r="J503" s="99" t="s">
        <v>432</v>
      </c>
      <c r="K503" s="99" t="s">
        <v>434</v>
      </c>
      <c r="L503" s="99" t="s">
        <v>448</v>
      </c>
      <c r="M503" s="99"/>
    </row>
    <row r="504" spans="1:13" ht="33">
      <c r="A504" s="99">
        <v>45760</v>
      </c>
      <c r="B504" s="99" t="s">
        <v>386</v>
      </c>
      <c r="C504" s="1" t="s">
        <v>384</v>
      </c>
      <c r="D504" s="1" t="s">
        <v>433</v>
      </c>
      <c r="E504" s="133" t="s">
        <v>909</v>
      </c>
      <c r="F504" s="121">
        <v>14205</v>
      </c>
      <c r="G504" s="135" t="s">
        <v>437</v>
      </c>
      <c r="H504" s="99" t="s">
        <v>431</v>
      </c>
      <c r="I504" s="1" t="s">
        <v>823</v>
      </c>
      <c r="J504" s="1" t="s">
        <v>432</v>
      </c>
      <c r="K504" s="1" t="s">
        <v>434</v>
      </c>
      <c r="L504" s="1" t="s">
        <v>448</v>
      </c>
      <c r="M504" s="1"/>
    </row>
    <row r="505" spans="1:13" ht="33">
      <c r="A505" s="99">
        <v>45760</v>
      </c>
      <c r="B505" s="99" t="s">
        <v>386</v>
      </c>
      <c r="C505" s="99" t="s">
        <v>516</v>
      </c>
      <c r="D505" s="99" t="s">
        <v>433</v>
      </c>
      <c r="E505" s="133" t="s">
        <v>442</v>
      </c>
      <c r="F505" s="121">
        <v>14033</v>
      </c>
      <c r="G505" s="135" t="s">
        <v>438</v>
      </c>
      <c r="H505" s="99" t="s">
        <v>431</v>
      </c>
      <c r="I505" s="1" t="s">
        <v>823</v>
      </c>
      <c r="J505" s="99" t="s">
        <v>432</v>
      </c>
      <c r="K505" s="99" t="s">
        <v>434</v>
      </c>
      <c r="L505" s="99" t="s">
        <v>448</v>
      </c>
      <c r="M505" s="99"/>
    </row>
    <row r="506" spans="1:13" ht="33">
      <c r="A506" s="99">
        <v>45761</v>
      </c>
      <c r="B506" s="99" t="s">
        <v>386</v>
      </c>
      <c r="C506" s="99" t="s">
        <v>516</v>
      </c>
      <c r="D506" s="99" t="s">
        <v>433</v>
      </c>
      <c r="E506" s="133" t="s">
        <v>442</v>
      </c>
      <c r="F506" s="121">
        <v>14261</v>
      </c>
      <c r="G506" s="135" t="s">
        <v>438</v>
      </c>
      <c r="H506" s="99" t="s">
        <v>431</v>
      </c>
      <c r="I506" s="1" t="s">
        <v>910</v>
      </c>
      <c r="J506" s="99" t="s">
        <v>432</v>
      </c>
      <c r="K506" s="99" t="s">
        <v>434</v>
      </c>
      <c r="L506" s="99" t="s">
        <v>105</v>
      </c>
      <c r="M506" s="99" t="s">
        <v>911</v>
      </c>
    </row>
    <row r="507" spans="1:13" ht="33">
      <c r="A507" s="99">
        <v>45761</v>
      </c>
      <c r="B507" s="99" t="s">
        <v>386</v>
      </c>
      <c r="C507" s="99" t="s">
        <v>441</v>
      </c>
      <c r="D507" s="99" t="s">
        <v>433</v>
      </c>
      <c r="E507" s="133" t="s">
        <v>452</v>
      </c>
      <c r="F507" s="121">
        <v>14167</v>
      </c>
      <c r="G507" s="135" t="s">
        <v>438</v>
      </c>
      <c r="H507" s="99" t="s">
        <v>431</v>
      </c>
      <c r="I507" s="1" t="s">
        <v>910</v>
      </c>
      <c r="J507" s="99" t="s">
        <v>432</v>
      </c>
      <c r="K507" s="99" t="s">
        <v>434</v>
      </c>
      <c r="L507" s="99" t="s">
        <v>105</v>
      </c>
      <c r="M507" s="99" t="s">
        <v>911</v>
      </c>
    </row>
    <row r="508" spans="1:13" ht="33">
      <c r="A508" s="99">
        <v>45761</v>
      </c>
      <c r="B508" s="99" t="s">
        <v>386</v>
      </c>
      <c r="C508" s="1" t="s">
        <v>384</v>
      </c>
      <c r="D508" s="1" t="s">
        <v>433</v>
      </c>
      <c r="E508" s="133" t="s">
        <v>909</v>
      </c>
      <c r="F508" s="121">
        <v>14205</v>
      </c>
      <c r="G508" s="135" t="s">
        <v>437</v>
      </c>
      <c r="H508" s="99" t="s">
        <v>431</v>
      </c>
      <c r="I508" s="1" t="s">
        <v>910</v>
      </c>
      <c r="J508" s="1" t="s">
        <v>432</v>
      </c>
      <c r="K508" s="1" t="s">
        <v>434</v>
      </c>
      <c r="L508" s="1" t="s">
        <v>105</v>
      </c>
      <c r="M508" s="99" t="s">
        <v>911</v>
      </c>
    </row>
    <row r="509" spans="1:13" ht="33">
      <c r="A509" s="99">
        <v>45761</v>
      </c>
      <c r="B509" s="99" t="s">
        <v>386</v>
      </c>
      <c r="C509" s="99" t="s">
        <v>384</v>
      </c>
      <c r="D509" s="99" t="s">
        <v>433</v>
      </c>
      <c r="E509" s="133" t="s">
        <v>848</v>
      </c>
      <c r="F509" s="121">
        <v>14171</v>
      </c>
      <c r="G509" s="135" t="s">
        <v>438</v>
      </c>
      <c r="H509" s="99" t="s">
        <v>431</v>
      </c>
      <c r="I509" s="1" t="s">
        <v>910</v>
      </c>
      <c r="J509" s="99" t="s">
        <v>432</v>
      </c>
      <c r="K509" s="99" t="s">
        <v>434</v>
      </c>
      <c r="L509" s="99" t="s">
        <v>105</v>
      </c>
      <c r="M509" s="99" t="s">
        <v>911</v>
      </c>
    </row>
    <row r="510" spans="1:13" ht="33">
      <c r="A510" s="99">
        <v>45761</v>
      </c>
      <c r="B510" s="99" t="s">
        <v>386</v>
      </c>
      <c r="C510" s="99" t="s">
        <v>384</v>
      </c>
      <c r="D510" s="99" t="s">
        <v>453</v>
      </c>
      <c r="E510" s="133" t="s">
        <v>848</v>
      </c>
      <c r="F510" s="121">
        <v>14171</v>
      </c>
      <c r="G510" s="135" t="s">
        <v>438</v>
      </c>
      <c r="H510" s="99" t="s">
        <v>431</v>
      </c>
      <c r="I510" s="1" t="s">
        <v>910</v>
      </c>
      <c r="J510" s="99" t="s">
        <v>432</v>
      </c>
      <c r="K510" s="99" t="s">
        <v>434</v>
      </c>
      <c r="L510" s="99" t="s">
        <v>105</v>
      </c>
      <c r="M510" s="99" t="s">
        <v>754</v>
      </c>
    </row>
    <row r="511" spans="1:13" ht="33">
      <c r="A511" s="99">
        <v>45761</v>
      </c>
      <c r="B511" s="99" t="s">
        <v>386</v>
      </c>
      <c r="C511" s="99" t="s">
        <v>384</v>
      </c>
      <c r="D511" s="99" t="s">
        <v>433</v>
      </c>
      <c r="E511" s="133" t="s">
        <v>847</v>
      </c>
      <c r="F511" s="121">
        <v>14168</v>
      </c>
      <c r="G511" s="135" t="s">
        <v>438</v>
      </c>
      <c r="H511" s="99" t="s">
        <v>431</v>
      </c>
      <c r="I511" s="1" t="s">
        <v>910</v>
      </c>
      <c r="J511" s="99" t="s">
        <v>432</v>
      </c>
      <c r="K511" s="99" t="s">
        <v>434</v>
      </c>
      <c r="L511" s="99" t="s">
        <v>105</v>
      </c>
      <c r="M511" s="99" t="s">
        <v>911</v>
      </c>
    </row>
    <row r="512" spans="1:13" ht="33">
      <c r="A512" s="99">
        <v>45761</v>
      </c>
      <c r="B512" s="99" t="s">
        <v>386</v>
      </c>
      <c r="C512" s="1" t="s">
        <v>384</v>
      </c>
      <c r="D512" s="1" t="s">
        <v>453</v>
      </c>
      <c r="E512" s="133" t="s">
        <v>847</v>
      </c>
      <c r="F512" s="121">
        <v>14168</v>
      </c>
      <c r="G512" s="135" t="s">
        <v>438</v>
      </c>
      <c r="H512" s="99" t="s">
        <v>431</v>
      </c>
      <c r="I512" s="1" t="s">
        <v>910</v>
      </c>
      <c r="J512" s="1" t="s">
        <v>432</v>
      </c>
      <c r="K512" s="1" t="s">
        <v>434</v>
      </c>
      <c r="L512" s="1" t="s">
        <v>105</v>
      </c>
      <c r="M512" s="99" t="s">
        <v>754</v>
      </c>
    </row>
    <row r="513" spans="1:13" ht="33">
      <c r="A513" s="99">
        <v>45762</v>
      </c>
      <c r="B513" s="99" t="s">
        <v>386</v>
      </c>
      <c r="C513" s="99" t="s">
        <v>384</v>
      </c>
      <c r="D513" s="99" t="s">
        <v>433</v>
      </c>
      <c r="E513" s="133" t="s">
        <v>847</v>
      </c>
      <c r="F513" s="121">
        <v>14168</v>
      </c>
      <c r="G513" s="135" t="s">
        <v>438</v>
      </c>
      <c r="H513" s="99" t="s">
        <v>431</v>
      </c>
      <c r="I513" s="1" t="s">
        <v>914</v>
      </c>
      <c r="J513" s="99" t="s">
        <v>432</v>
      </c>
      <c r="K513" s="99" t="s">
        <v>434</v>
      </c>
      <c r="L513" s="99" t="s">
        <v>105</v>
      </c>
      <c r="M513" s="99"/>
    </row>
    <row r="514" spans="1:13" ht="33">
      <c r="A514" s="99">
        <v>45762</v>
      </c>
      <c r="B514" s="99" t="s">
        <v>386</v>
      </c>
      <c r="C514" s="1" t="s">
        <v>384</v>
      </c>
      <c r="D514" s="1" t="s">
        <v>453</v>
      </c>
      <c r="E514" s="133" t="s">
        <v>847</v>
      </c>
      <c r="F514" s="121">
        <v>14168</v>
      </c>
      <c r="G514" s="135" t="s">
        <v>438</v>
      </c>
      <c r="H514" s="99" t="s">
        <v>431</v>
      </c>
      <c r="I514" s="1" t="s">
        <v>914</v>
      </c>
      <c r="J514" s="1" t="s">
        <v>432</v>
      </c>
      <c r="K514" s="1" t="s">
        <v>434</v>
      </c>
      <c r="L514" s="1" t="s">
        <v>105</v>
      </c>
      <c r="M514" s="99"/>
    </row>
    <row r="515" spans="1:13" ht="33">
      <c r="A515" s="99">
        <v>45762</v>
      </c>
      <c r="B515" s="99" t="s">
        <v>386</v>
      </c>
      <c r="C515" s="99" t="s">
        <v>384</v>
      </c>
      <c r="D515" s="99" t="s">
        <v>433</v>
      </c>
      <c r="E515" s="133" t="s">
        <v>848</v>
      </c>
      <c r="F515" s="121">
        <v>14171</v>
      </c>
      <c r="G515" s="135" t="s">
        <v>438</v>
      </c>
      <c r="H515" s="99" t="s">
        <v>431</v>
      </c>
      <c r="I515" s="1" t="s">
        <v>914</v>
      </c>
      <c r="J515" s="99" t="s">
        <v>432</v>
      </c>
      <c r="K515" s="99" t="s">
        <v>434</v>
      </c>
      <c r="L515" s="99" t="s">
        <v>105</v>
      </c>
      <c r="M515" s="99"/>
    </row>
    <row r="516" spans="1:13" ht="33">
      <c r="A516" s="99">
        <v>45762</v>
      </c>
      <c r="B516" s="99" t="s">
        <v>386</v>
      </c>
      <c r="C516" s="99" t="s">
        <v>384</v>
      </c>
      <c r="D516" s="99" t="s">
        <v>453</v>
      </c>
      <c r="E516" s="133" t="s">
        <v>848</v>
      </c>
      <c r="F516" s="121">
        <v>14171</v>
      </c>
      <c r="G516" s="135" t="s">
        <v>438</v>
      </c>
      <c r="H516" s="99" t="s">
        <v>431</v>
      </c>
      <c r="I516" s="1" t="s">
        <v>914</v>
      </c>
      <c r="J516" s="99" t="s">
        <v>432</v>
      </c>
      <c r="K516" s="99" t="s">
        <v>434</v>
      </c>
      <c r="L516" s="99" t="s">
        <v>105</v>
      </c>
      <c r="M516" s="99"/>
    </row>
    <row r="517" spans="1:13" ht="33">
      <c r="A517" s="99">
        <v>45762</v>
      </c>
      <c r="B517" s="99" t="s">
        <v>386</v>
      </c>
      <c r="C517" s="1" t="s">
        <v>384</v>
      </c>
      <c r="D517" s="1" t="s">
        <v>433</v>
      </c>
      <c r="E517" s="133" t="s">
        <v>915</v>
      </c>
      <c r="F517" s="121">
        <v>14267</v>
      </c>
      <c r="G517" s="135" t="s">
        <v>437</v>
      </c>
      <c r="H517" s="99" t="s">
        <v>431</v>
      </c>
      <c r="I517" s="1" t="s">
        <v>914</v>
      </c>
      <c r="J517" s="1" t="s">
        <v>432</v>
      </c>
      <c r="K517" s="1" t="s">
        <v>434</v>
      </c>
      <c r="L517" s="1" t="s">
        <v>541</v>
      </c>
      <c r="M517" s="99"/>
    </row>
    <row r="518" spans="1:13" ht="33">
      <c r="A518" s="99">
        <v>45762</v>
      </c>
      <c r="B518" s="99" t="s">
        <v>386</v>
      </c>
      <c r="C518" s="99" t="s">
        <v>441</v>
      </c>
      <c r="D518" s="99" t="s">
        <v>433</v>
      </c>
      <c r="E518" s="133" t="s">
        <v>452</v>
      </c>
      <c r="F518" s="121">
        <v>14167</v>
      </c>
      <c r="G518" s="135" t="s">
        <v>438</v>
      </c>
      <c r="H518" s="99" t="s">
        <v>431</v>
      </c>
      <c r="I518" s="1" t="s">
        <v>914</v>
      </c>
      <c r="J518" s="99" t="s">
        <v>432</v>
      </c>
      <c r="K518" s="99" t="s">
        <v>434</v>
      </c>
      <c r="L518" s="99" t="s">
        <v>105</v>
      </c>
      <c r="M518" s="99"/>
    </row>
    <row r="519" spans="1:13" ht="33">
      <c r="A519" s="99">
        <v>45762</v>
      </c>
      <c r="B519" s="99" t="s">
        <v>386</v>
      </c>
      <c r="C519" s="99" t="s">
        <v>516</v>
      </c>
      <c r="D519" s="99" t="s">
        <v>433</v>
      </c>
      <c r="E519" s="133" t="s">
        <v>442</v>
      </c>
      <c r="F519" s="121">
        <v>14261</v>
      </c>
      <c r="G519" s="135" t="s">
        <v>438</v>
      </c>
      <c r="H519" s="99" t="s">
        <v>431</v>
      </c>
      <c r="I519" s="1" t="s">
        <v>914</v>
      </c>
      <c r="J519" s="99" t="s">
        <v>432</v>
      </c>
      <c r="K519" s="99" t="s">
        <v>434</v>
      </c>
      <c r="L519" s="99" t="s">
        <v>105</v>
      </c>
      <c r="M519" s="99"/>
    </row>
    <row r="520" spans="1:13" ht="33">
      <c r="A520" s="99">
        <v>45763</v>
      </c>
      <c r="B520" s="99" t="s">
        <v>386</v>
      </c>
      <c r="C520" s="99" t="s">
        <v>516</v>
      </c>
      <c r="D520" s="99" t="s">
        <v>433</v>
      </c>
      <c r="E520" s="133" t="s">
        <v>442</v>
      </c>
      <c r="F520" s="121">
        <v>14261</v>
      </c>
      <c r="G520" s="135" t="s">
        <v>438</v>
      </c>
      <c r="H520" s="99" t="s">
        <v>431</v>
      </c>
      <c r="I520" s="1" t="s">
        <v>900</v>
      </c>
      <c r="J520" s="99" t="s">
        <v>432</v>
      </c>
      <c r="K520" s="99" t="s">
        <v>434</v>
      </c>
      <c r="L520" s="99" t="s">
        <v>105</v>
      </c>
      <c r="M520" s="99"/>
    </row>
    <row r="521" spans="1:13" ht="33">
      <c r="A521" s="99">
        <v>45763</v>
      </c>
      <c r="B521" s="99" t="s">
        <v>386</v>
      </c>
      <c r="C521" s="99" t="s">
        <v>384</v>
      </c>
      <c r="D521" s="99" t="s">
        <v>433</v>
      </c>
      <c r="E521" s="133" t="s">
        <v>847</v>
      </c>
      <c r="F521" s="121">
        <v>14324</v>
      </c>
      <c r="G521" s="135" t="s">
        <v>438</v>
      </c>
      <c r="H521" s="99" t="s">
        <v>431</v>
      </c>
      <c r="I521" s="1" t="s">
        <v>900</v>
      </c>
      <c r="J521" s="99" t="s">
        <v>432</v>
      </c>
      <c r="K521" s="99" t="s">
        <v>434</v>
      </c>
      <c r="L521" s="99" t="s">
        <v>105</v>
      </c>
      <c r="M521" s="99"/>
    </row>
    <row r="522" spans="1:13" ht="33">
      <c r="A522" s="99">
        <v>45763</v>
      </c>
      <c r="B522" s="99" t="s">
        <v>386</v>
      </c>
      <c r="C522" s="1" t="s">
        <v>384</v>
      </c>
      <c r="D522" s="1" t="s">
        <v>453</v>
      </c>
      <c r="E522" s="133" t="s">
        <v>847</v>
      </c>
      <c r="F522" s="121">
        <v>14324</v>
      </c>
      <c r="G522" s="135" t="s">
        <v>438</v>
      </c>
      <c r="H522" s="99" t="s">
        <v>431</v>
      </c>
      <c r="I522" s="1" t="s">
        <v>900</v>
      </c>
      <c r="J522" s="1" t="s">
        <v>432</v>
      </c>
      <c r="K522" s="1" t="s">
        <v>434</v>
      </c>
      <c r="L522" s="1" t="s">
        <v>105</v>
      </c>
      <c r="M522" s="99"/>
    </row>
    <row r="523" spans="1:13" ht="33">
      <c r="A523" s="99">
        <v>45763</v>
      </c>
      <c r="B523" s="99" t="s">
        <v>386</v>
      </c>
      <c r="C523" s="99" t="s">
        <v>441</v>
      </c>
      <c r="D523" s="99" t="s">
        <v>433</v>
      </c>
      <c r="E523" s="133" t="s">
        <v>452</v>
      </c>
      <c r="F523" s="121">
        <v>14325</v>
      </c>
      <c r="G523" s="135" t="s">
        <v>438</v>
      </c>
      <c r="H523" s="99" t="s">
        <v>431</v>
      </c>
      <c r="I523" s="1" t="s">
        <v>900</v>
      </c>
      <c r="J523" s="99" t="s">
        <v>432</v>
      </c>
      <c r="K523" s="99" t="s">
        <v>434</v>
      </c>
      <c r="L523" s="99" t="s">
        <v>105</v>
      </c>
      <c r="M523" s="99"/>
    </row>
    <row r="524" spans="1:13" ht="33">
      <c r="A524" s="99">
        <v>45763</v>
      </c>
      <c r="B524" s="99" t="s">
        <v>386</v>
      </c>
      <c r="C524" s="99" t="s">
        <v>384</v>
      </c>
      <c r="D524" s="99" t="s">
        <v>433</v>
      </c>
      <c r="E524" s="133" t="s">
        <v>848</v>
      </c>
      <c r="F524" s="121">
        <v>14322</v>
      </c>
      <c r="G524" s="135" t="s">
        <v>438</v>
      </c>
      <c r="H524" s="99" t="s">
        <v>431</v>
      </c>
      <c r="I524" s="1" t="s">
        <v>900</v>
      </c>
      <c r="J524" s="99" t="s">
        <v>432</v>
      </c>
      <c r="K524" s="99" t="s">
        <v>434</v>
      </c>
      <c r="L524" s="99" t="s">
        <v>105</v>
      </c>
      <c r="M524" s="99"/>
    </row>
    <row r="525" spans="1:13" ht="33">
      <c r="A525" s="99">
        <v>45763</v>
      </c>
      <c r="B525" s="99" t="s">
        <v>386</v>
      </c>
      <c r="C525" s="99" t="s">
        <v>384</v>
      </c>
      <c r="D525" s="99" t="s">
        <v>453</v>
      </c>
      <c r="E525" s="133" t="s">
        <v>848</v>
      </c>
      <c r="F525" s="121">
        <v>14322</v>
      </c>
      <c r="G525" s="135" t="s">
        <v>438</v>
      </c>
      <c r="H525" s="99" t="s">
        <v>431</v>
      </c>
      <c r="I525" s="1" t="s">
        <v>900</v>
      </c>
      <c r="J525" s="99" t="s">
        <v>432</v>
      </c>
      <c r="K525" s="99" t="s">
        <v>434</v>
      </c>
      <c r="L525" s="99" t="s">
        <v>105</v>
      </c>
      <c r="M525" s="99"/>
    </row>
    <row r="526" spans="1:13" ht="33">
      <c r="A526" s="99">
        <v>45763</v>
      </c>
      <c r="B526" s="99" t="s">
        <v>386</v>
      </c>
      <c r="C526" s="1" t="s">
        <v>384</v>
      </c>
      <c r="D526" s="1" t="s">
        <v>433</v>
      </c>
      <c r="E526" s="133" t="s">
        <v>915</v>
      </c>
      <c r="F526" s="121">
        <v>14267</v>
      </c>
      <c r="G526" s="135" t="s">
        <v>437</v>
      </c>
      <c r="H526" s="99" t="s">
        <v>431</v>
      </c>
      <c r="I526" s="1" t="s">
        <v>900</v>
      </c>
      <c r="J526" s="1" t="s">
        <v>432</v>
      </c>
      <c r="K526" s="1" t="s">
        <v>434</v>
      </c>
      <c r="L526" s="1" t="s">
        <v>105</v>
      </c>
      <c r="M526" s="99"/>
    </row>
    <row r="527" spans="1:13" ht="33">
      <c r="A527" s="99">
        <v>45764</v>
      </c>
      <c r="B527" s="99" t="s">
        <v>386</v>
      </c>
      <c r="C527" s="99" t="s">
        <v>384</v>
      </c>
      <c r="D527" s="99" t="s">
        <v>433</v>
      </c>
      <c r="E527" s="133" t="s">
        <v>848</v>
      </c>
      <c r="F527" s="121">
        <v>14322</v>
      </c>
      <c r="G527" s="135" t="s">
        <v>438</v>
      </c>
      <c r="H527" s="99" t="s">
        <v>431</v>
      </c>
      <c r="I527" s="1" t="s">
        <v>902</v>
      </c>
      <c r="J527" s="99" t="s">
        <v>432</v>
      </c>
      <c r="K527" s="99" t="s">
        <v>434</v>
      </c>
      <c r="L527" s="99" t="s">
        <v>448</v>
      </c>
      <c r="M527" s="99" t="s">
        <v>754</v>
      </c>
    </row>
    <row r="528" spans="1:13" ht="33">
      <c r="A528" s="99">
        <v>45764</v>
      </c>
      <c r="B528" s="99" t="s">
        <v>386</v>
      </c>
      <c r="C528" s="99" t="s">
        <v>384</v>
      </c>
      <c r="D528" s="99" t="s">
        <v>453</v>
      </c>
      <c r="E528" s="133" t="s">
        <v>848</v>
      </c>
      <c r="F528" s="121">
        <v>14322</v>
      </c>
      <c r="G528" s="135" t="s">
        <v>438</v>
      </c>
      <c r="H528" s="99" t="s">
        <v>431</v>
      </c>
      <c r="I528" s="1" t="s">
        <v>902</v>
      </c>
      <c r="J528" s="99" t="s">
        <v>432</v>
      </c>
      <c r="K528" s="99" t="s">
        <v>434</v>
      </c>
      <c r="L528" s="99" t="s">
        <v>448</v>
      </c>
      <c r="M528" s="99"/>
    </row>
    <row r="529" spans="1:13" ht="33">
      <c r="A529" s="99">
        <v>45764</v>
      </c>
      <c r="B529" s="99" t="s">
        <v>386</v>
      </c>
      <c r="C529" s="99" t="s">
        <v>384</v>
      </c>
      <c r="D529" s="99" t="s">
        <v>433</v>
      </c>
      <c r="E529" s="133" t="s">
        <v>847</v>
      </c>
      <c r="F529" s="121">
        <v>14324</v>
      </c>
      <c r="G529" s="135" t="s">
        <v>438</v>
      </c>
      <c r="H529" s="99" t="s">
        <v>431</v>
      </c>
      <c r="I529" s="1" t="s">
        <v>902</v>
      </c>
      <c r="J529" s="99" t="s">
        <v>432</v>
      </c>
      <c r="K529" s="99" t="s">
        <v>434</v>
      </c>
      <c r="L529" s="99" t="s">
        <v>448</v>
      </c>
      <c r="M529" s="99" t="s">
        <v>754</v>
      </c>
    </row>
    <row r="530" spans="1:13" ht="33">
      <c r="A530" s="99">
        <v>45764</v>
      </c>
      <c r="B530" s="99" t="s">
        <v>386</v>
      </c>
      <c r="C530" s="1" t="s">
        <v>384</v>
      </c>
      <c r="D530" s="1" t="s">
        <v>453</v>
      </c>
      <c r="E530" s="133" t="s">
        <v>847</v>
      </c>
      <c r="F530" s="121">
        <v>14324</v>
      </c>
      <c r="G530" s="135" t="s">
        <v>438</v>
      </c>
      <c r="H530" s="99" t="s">
        <v>431</v>
      </c>
      <c r="I530" s="1" t="s">
        <v>902</v>
      </c>
      <c r="J530" s="1" t="s">
        <v>432</v>
      </c>
      <c r="K530" s="1" t="s">
        <v>434</v>
      </c>
      <c r="L530" s="1" t="s">
        <v>448</v>
      </c>
      <c r="M530" s="99"/>
    </row>
    <row r="531" spans="1:13" ht="33">
      <c r="A531" s="99">
        <v>45764</v>
      </c>
      <c r="B531" s="99" t="s">
        <v>386</v>
      </c>
      <c r="C531" s="99" t="s">
        <v>441</v>
      </c>
      <c r="D531" s="99" t="s">
        <v>433</v>
      </c>
      <c r="E531" s="133" t="s">
        <v>452</v>
      </c>
      <c r="F531" s="121">
        <v>14325</v>
      </c>
      <c r="G531" s="135" t="s">
        <v>438</v>
      </c>
      <c r="H531" s="99" t="s">
        <v>431</v>
      </c>
      <c r="I531" s="1" t="s">
        <v>902</v>
      </c>
      <c r="J531" s="99" t="s">
        <v>432</v>
      </c>
      <c r="K531" s="99" t="s">
        <v>434</v>
      </c>
      <c r="L531" s="99" t="s">
        <v>448</v>
      </c>
      <c r="M531" s="99" t="s">
        <v>754</v>
      </c>
    </row>
    <row r="532" spans="1:13" ht="33">
      <c r="A532" s="99">
        <v>45764</v>
      </c>
      <c r="B532" s="99" t="s">
        <v>386</v>
      </c>
      <c r="C532" s="1" t="s">
        <v>384</v>
      </c>
      <c r="D532" s="1" t="s">
        <v>433</v>
      </c>
      <c r="E532" s="133" t="s">
        <v>915</v>
      </c>
      <c r="F532" s="121">
        <v>14267</v>
      </c>
      <c r="G532" s="135" t="s">
        <v>437</v>
      </c>
      <c r="H532" s="99" t="s">
        <v>431</v>
      </c>
      <c r="I532" s="1" t="s">
        <v>902</v>
      </c>
      <c r="J532" s="1" t="s">
        <v>432</v>
      </c>
      <c r="K532" s="1" t="s">
        <v>434</v>
      </c>
      <c r="L532" s="1" t="s">
        <v>105</v>
      </c>
      <c r="M532" s="99" t="s">
        <v>754</v>
      </c>
    </row>
    <row r="533" spans="1:13" ht="33">
      <c r="A533" s="99">
        <v>45764</v>
      </c>
      <c r="B533" s="99" t="s">
        <v>386</v>
      </c>
      <c r="C533" s="1" t="s">
        <v>516</v>
      </c>
      <c r="D533" s="1" t="s">
        <v>433</v>
      </c>
      <c r="E533" s="133" t="s">
        <v>452</v>
      </c>
      <c r="F533" s="121">
        <v>14261</v>
      </c>
      <c r="G533" s="135" t="s">
        <v>438</v>
      </c>
      <c r="H533" s="99" t="s">
        <v>431</v>
      </c>
      <c r="I533" s="1" t="s">
        <v>902</v>
      </c>
      <c r="J533" s="1" t="s">
        <v>432</v>
      </c>
      <c r="K533" s="1" t="s">
        <v>434</v>
      </c>
      <c r="L533" s="1" t="s">
        <v>105</v>
      </c>
      <c r="M533" s="99" t="s">
        <v>754</v>
      </c>
    </row>
    <row r="534" spans="1:13" ht="33">
      <c r="A534" s="99">
        <v>45766</v>
      </c>
      <c r="B534" s="99" t="s">
        <v>386</v>
      </c>
      <c r="C534" s="1" t="s">
        <v>516</v>
      </c>
      <c r="D534" s="1" t="s">
        <v>433</v>
      </c>
      <c r="E534" s="133" t="s">
        <v>452</v>
      </c>
      <c r="F534" s="121">
        <v>14261</v>
      </c>
      <c r="G534" s="135" t="s">
        <v>438</v>
      </c>
      <c r="H534" s="99" t="s">
        <v>431</v>
      </c>
      <c r="I534" s="1" t="s">
        <v>932</v>
      </c>
      <c r="J534" s="1" t="s">
        <v>432</v>
      </c>
      <c r="K534" s="1" t="s">
        <v>434</v>
      </c>
      <c r="L534" s="1" t="s">
        <v>448</v>
      </c>
      <c r="M534" s="99"/>
    </row>
    <row r="535" spans="1:13" ht="33">
      <c r="A535" s="99">
        <v>45766</v>
      </c>
      <c r="B535" s="99" t="s">
        <v>386</v>
      </c>
      <c r="C535" s="99" t="s">
        <v>384</v>
      </c>
      <c r="D535" s="99" t="s">
        <v>433</v>
      </c>
      <c r="E535" s="133" t="s">
        <v>848</v>
      </c>
      <c r="F535" s="121">
        <v>14322</v>
      </c>
      <c r="G535" s="135" t="s">
        <v>438</v>
      </c>
      <c r="H535" s="99" t="s">
        <v>431</v>
      </c>
      <c r="I535" s="1" t="s">
        <v>932</v>
      </c>
      <c r="J535" s="1" t="s">
        <v>432</v>
      </c>
      <c r="K535" s="99" t="s">
        <v>434</v>
      </c>
      <c r="L535" s="99" t="s">
        <v>448</v>
      </c>
      <c r="M535" s="99"/>
    </row>
    <row r="536" spans="1:13" ht="33">
      <c r="A536" s="99">
        <v>45766</v>
      </c>
      <c r="B536" s="99" t="s">
        <v>386</v>
      </c>
      <c r="C536" s="99" t="s">
        <v>384</v>
      </c>
      <c r="D536" s="99" t="s">
        <v>453</v>
      </c>
      <c r="E536" s="133" t="s">
        <v>848</v>
      </c>
      <c r="F536" s="121">
        <v>14322</v>
      </c>
      <c r="G536" s="135" t="s">
        <v>438</v>
      </c>
      <c r="H536" s="99" t="s">
        <v>431</v>
      </c>
      <c r="I536" s="1" t="s">
        <v>932</v>
      </c>
      <c r="J536" s="1" t="s">
        <v>432</v>
      </c>
      <c r="K536" s="99" t="s">
        <v>434</v>
      </c>
      <c r="L536" s="99" t="s">
        <v>448</v>
      </c>
      <c r="M536" s="99"/>
    </row>
    <row r="537" spans="1:13" ht="33">
      <c r="A537" s="99">
        <v>45766</v>
      </c>
      <c r="B537" s="99" t="s">
        <v>386</v>
      </c>
      <c r="C537" s="99" t="s">
        <v>384</v>
      </c>
      <c r="D537" s="99" t="s">
        <v>433</v>
      </c>
      <c r="E537" s="133" t="s">
        <v>847</v>
      </c>
      <c r="F537" s="121">
        <v>14324</v>
      </c>
      <c r="G537" s="135" t="s">
        <v>438</v>
      </c>
      <c r="H537" s="99" t="s">
        <v>431</v>
      </c>
      <c r="I537" s="1" t="s">
        <v>932</v>
      </c>
      <c r="J537" s="99" t="s">
        <v>432</v>
      </c>
      <c r="K537" s="99" t="s">
        <v>434</v>
      </c>
      <c r="L537" s="99" t="s">
        <v>448</v>
      </c>
      <c r="M537" s="99"/>
    </row>
    <row r="538" spans="1:13" ht="33">
      <c r="A538" s="99">
        <v>45766</v>
      </c>
      <c r="B538" s="99" t="s">
        <v>386</v>
      </c>
      <c r="C538" s="1" t="s">
        <v>384</v>
      </c>
      <c r="D538" s="1" t="s">
        <v>453</v>
      </c>
      <c r="E538" s="133" t="s">
        <v>847</v>
      </c>
      <c r="F538" s="121">
        <v>14324</v>
      </c>
      <c r="G538" s="135" t="s">
        <v>438</v>
      </c>
      <c r="H538" s="99" t="s">
        <v>431</v>
      </c>
      <c r="I538" s="1" t="s">
        <v>932</v>
      </c>
      <c r="J538" s="1" t="s">
        <v>432</v>
      </c>
      <c r="K538" s="1" t="s">
        <v>434</v>
      </c>
      <c r="L538" s="1" t="s">
        <v>448</v>
      </c>
      <c r="M538" s="99"/>
    </row>
    <row r="539" spans="1:13" ht="33">
      <c r="A539" s="99">
        <v>45766</v>
      </c>
      <c r="B539" s="99" t="s">
        <v>386</v>
      </c>
      <c r="C539" s="99" t="s">
        <v>441</v>
      </c>
      <c r="D539" s="99" t="s">
        <v>433</v>
      </c>
      <c r="E539" s="133" t="s">
        <v>452</v>
      </c>
      <c r="F539" s="121">
        <v>14325</v>
      </c>
      <c r="G539" s="135" t="s">
        <v>438</v>
      </c>
      <c r="H539" s="99" t="s">
        <v>431</v>
      </c>
      <c r="I539" s="1" t="s">
        <v>932</v>
      </c>
      <c r="J539" s="99" t="s">
        <v>432</v>
      </c>
      <c r="K539" s="99" t="s">
        <v>434</v>
      </c>
      <c r="L539" s="99" t="s">
        <v>448</v>
      </c>
      <c r="M539" s="99"/>
    </row>
    <row r="540" spans="1:13" ht="33">
      <c r="A540" s="99">
        <v>45766</v>
      </c>
      <c r="B540" s="99" t="s">
        <v>386</v>
      </c>
      <c r="C540" s="1" t="s">
        <v>384</v>
      </c>
      <c r="D540" s="1" t="s">
        <v>433</v>
      </c>
      <c r="E540" s="133" t="s">
        <v>933</v>
      </c>
      <c r="F540" s="121">
        <v>14388</v>
      </c>
      <c r="G540" s="135" t="s">
        <v>437</v>
      </c>
      <c r="H540" s="99" t="s">
        <v>431</v>
      </c>
      <c r="I540" s="1" t="s">
        <v>932</v>
      </c>
      <c r="J540" s="1" t="s">
        <v>432</v>
      </c>
      <c r="K540" s="1" t="s">
        <v>434</v>
      </c>
      <c r="L540" s="1" t="s">
        <v>448</v>
      </c>
      <c r="M540" s="99"/>
    </row>
    <row r="541" spans="1:13" ht="33">
      <c r="A541" s="99">
        <v>45767</v>
      </c>
      <c r="B541" s="99" t="s">
        <v>386</v>
      </c>
      <c r="C541" s="1" t="s">
        <v>384</v>
      </c>
      <c r="D541" s="1" t="s">
        <v>433</v>
      </c>
      <c r="E541" s="133" t="s">
        <v>933</v>
      </c>
      <c r="F541" s="121">
        <v>14388</v>
      </c>
      <c r="G541" s="135" t="s">
        <v>437</v>
      </c>
      <c r="H541" s="99" t="s">
        <v>431</v>
      </c>
      <c r="I541" s="1" t="s">
        <v>907</v>
      </c>
      <c r="J541" s="1" t="s">
        <v>432</v>
      </c>
      <c r="K541" s="1" t="s">
        <v>434</v>
      </c>
      <c r="L541" s="1" t="s">
        <v>448</v>
      </c>
      <c r="M541" s="99"/>
    </row>
    <row r="542" spans="1:13" ht="33">
      <c r="A542" s="99">
        <v>45767</v>
      </c>
      <c r="B542" s="99" t="s">
        <v>386</v>
      </c>
      <c r="C542" s="1" t="s">
        <v>516</v>
      </c>
      <c r="D542" s="1" t="s">
        <v>433</v>
      </c>
      <c r="E542" s="133" t="s">
        <v>452</v>
      </c>
      <c r="F542" s="121">
        <v>14261</v>
      </c>
      <c r="G542" s="135" t="s">
        <v>438</v>
      </c>
      <c r="H542" s="99" t="s">
        <v>431</v>
      </c>
      <c r="I542" s="1" t="s">
        <v>907</v>
      </c>
      <c r="J542" s="1" t="s">
        <v>432</v>
      </c>
      <c r="K542" s="1" t="s">
        <v>434</v>
      </c>
      <c r="L542" s="1" t="s">
        <v>448</v>
      </c>
      <c r="M542" s="99"/>
    </row>
    <row r="543" spans="1:13" ht="33">
      <c r="A543" s="99">
        <v>45767</v>
      </c>
      <c r="B543" s="99" t="s">
        <v>386</v>
      </c>
      <c r="C543" s="99" t="s">
        <v>384</v>
      </c>
      <c r="D543" s="99" t="s">
        <v>433</v>
      </c>
      <c r="E543" s="133" t="s">
        <v>848</v>
      </c>
      <c r="F543" s="121">
        <v>14322</v>
      </c>
      <c r="G543" s="135" t="s">
        <v>438</v>
      </c>
      <c r="H543" s="99" t="s">
        <v>431</v>
      </c>
      <c r="I543" s="1" t="s">
        <v>907</v>
      </c>
      <c r="J543" s="1" t="s">
        <v>432</v>
      </c>
      <c r="K543" s="99" t="s">
        <v>434</v>
      </c>
      <c r="L543" s="99" t="s">
        <v>448</v>
      </c>
      <c r="M543" s="99"/>
    </row>
    <row r="544" spans="1:13" ht="33">
      <c r="A544" s="99">
        <v>45767</v>
      </c>
      <c r="B544" s="99" t="s">
        <v>386</v>
      </c>
      <c r="C544" s="99" t="s">
        <v>384</v>
      </c>
      <c r="D544" s="99" t="s">
        <v>453</v>
      </c>
      <c r="E544" s="133" t="s">
        <v>848</v>
      </c>
      <c r="F544" s="121">
        <v>14322</v>
      </c>
      <c r="G544" s="135" t="s">
        <v>438</v>
      </c>
      <c r="H544" s="99" t="s">
        <v>431</v>
      </c>
      <c r="I544" s="1" t="s">
        <v>907</v>
      </c>
      <c r="J544" s="1" t="s">
        <v>432</v>
      </c>
      <c r="K544" s="99" t="s">
        <v>434</v>
      </c>
      <c r="L544" s="99" t="s">
        <v>448</v>
      </c>
      <c r="M544" s="99"/>
    </row>
    <row r="545" spans="1:13" ht="33">
      <c r="A545" s="99">
        <v>45767</v>
      </c>
      <c r="B545" s="99" t="s">
        <v>386</v>
      </c>
      <c r="C545" s="99" t="s">
        <v>384</v>
      </c>
      <c r="D545" s="99" t="s">
        <v>433</v>
      </c>
      <c r="E545" s="133" t="s">
        <v>847</v>
      </c>
      <c r="F545" s="121">
        <v>14324</v>
      </c>
      <c r="G545" s="135" t="s">
        <v>438</v>
      </c>
      <c r="H545" s="99" t="s">
        <v>431</v>
      </c>
      <c r="I545" s="1" t="s">
        <v>907</v>
      </c>
      <c r="J545" s="99" t="s">
        <v>432</v>
      </c>
      <c r="K545" s="99" t="s">
        <v>434</v>
      </c>
      <c r="L545" s="99" t="s">
        <v>448</v>
      </c>
      <c r="M545" s="99"/>
    </row>
    <row r="546" spans="1:13" ht="33">
      <c r="A546" s="99">
        <v>45767</v>
      </c>
      <c r="B546" s="99" t="s">
        <v>386</v>
      </c>
      <c r="C546" s="1" t="s">
        <v>384</v>
      </c>
      <c r="D546" s="1" t="s">
        <v>453</v>
      </c>
      <c r="E546" s="133" t="s">
        <v>847</v>
      </c>
      <c r="F546" s="121">
        <v>14324</v>
      </c>
      <c r="G546" s="135" t="s">
        <v>438</v>
      </c>
      <c r="H546" s="99" t="s">
        <v>431</v>
      </c>
      <c r="I546" s="1" t="s">
        <v>907</v>
      </c>
      <c r="J546" s="1" t="s">
        <v>432</v>
      </c>
      <c r="K546" s="1" t="s">
        <v>434</v>
      </c>
      <c r="L546" s="1" t="s">
        <v>448</v>
      </c>
      <c r="M546" s="99"/>
    </row>
    <row r="547" spans="1:13" ht="33">
      <c r="A547" s="99">
        <v>45767</v>
      </c>
      <c r="B547" s="99" t="s">
        <v>386</v>
      </c>
      <c r="C547" s="99" t="s">
        <v>441</v>
      </c>
      <c r="D547" s="99" t="s">
        <v>433</v>
      </c>
      <c r="E547" s="133" t="s">
        <v>452</v>
      </c>
      <c r="F547" s="121">
        <v>14325</v>
      </c>
      <c r="G547" s="135" t="s">
        <v>438</v>
      </c>
      <c r="H547" s="99" t="s">
        <v>431</v>
      </c>
      <c r="I547" s="1" t="s">
        <v>907</v>
      </c>
      <c r="J547" s="99" t="s">
        <v>432</v>
      </c>
      <c r="K547" s="99" t="s">
        <v>434</v>
      </c>
      <c r="L547" s="99" t="s">
        <v>448</v>
      </c>
      <c r="M547" s="99"/>
    </row>
    <row r="548" spans="1:13" ht="33">
      <c r="A548" s="99">
        <v>45766</v>
      </c>
      <c r="B548" s="99" t="s">
        <v>386</v>
      </c>
      <c r="C548" s="1" t="s">
        <v>384</v>
      </c>
      <c r="D548" s="1" t="s">
        <v>433</v>
      </c>
      <c r="E548" s="133" t="s">
        <v>934</v>
      </c>
      <c r="F548" s="121">
        <v>14389</v>
      </c>
      <c r="G548" s="135" t="s">
        <v>437</v>
      </c>
      <c r="H548" s="99" t="s">
        <v>431</v>
      </c>
      <c r="I548" s="1" t="s">
        <v>932</v>
      </c>
      <c r="J548" s="99" t="s">
        <v>432</v>
      </c>
      <c r="K548" s="1" t="s">
        <v>434</v>
      </c>
      <c r="L548" s="1" t="s">
        <v>448</v>
      </c>
      <c r="M548" s="1"/>
    </row>
    <row r="549" spans="1:13" ht="33">
      <c r="A549" s="99">
        <v>45768</v>
      </c>
      <c r="B549" s="99" t="s">
        <v>386</v>
      </c>
      <c r="C549" s="99" t="s">
        <v>441</v>
      </c>
      <c r="D549" s="99" t="s">
        <v>433</v>
      </c>
      <c r="E549" s="133" t="s">
        <v>452</v>
      </c>
      <c r="F549" s="121">
        <v>14325</v>
      </c>
      <c r="G549" s="135" t="s">
        <v>438</v>
      </c>
      <c r="H549" s="99" t="s">
        <v>431</v>
      </c>
      <c r="I549" s="1" t="s">
        <v>935</v>
      </c>
      <c r="J549" s="99" t="s">
        <v>432</v>
      </c>
      <c r="K549" s="99" t="s">
        <v>434</v>
      </c>
      <c r="L549" s="99" t="s">
        <v>448</v>
      </c>
      <c r="M549" s="99"/>
    </row>
    <row r="550" spans="1:13" ht="33">
      <c r="A550" s="99">
        <v>45768</v>
      </c>
      <c r="B550" s="99" t="s">
        <v>386</v>
      </c>
      <c r="C550" s="99" t="s">
        <v>384</v>
      </c>
      <c r="D550" s="99" t="s">
        <v>433</v>
      </c>
      <c r="E550" s="133" t="s">
        <v>847</v>
      </c>
      <c r="F550" s="121">
        <v>14324</v>
      </c>
      <c r="G550" s="135" t="s">
        <v>438</v>
      </c>
      <c r="H550" s="99" t="s">
        <v>431</v>
      </c>
      <c r="I550" s="1" t="s">
        <v>935</v>
      </c>
      <c r="J550" s="99" t="s">
        <v>432</v>
      </c>
      <c r="K550" s="99" t="s">
        <v>434</v>
      </c>
      <c r="L550" s="99" t="s">
        <v>448</v>
      </c>
      <c r="M550" s="99"/>
    </row>
    <row r="551" spans="1:13" ht="33">
      <c r="A551" s="99">
        <v>45768</v>
      </c>
      <c r="B551" s="99" t="s">
        <v>386</v>
      </c>
      <c r="C551" s="1" t="s">
        <v>384</v>
      </c>
      <c r="D551" s="1" t="s">
        <v>453</v>
      </c>
      <c r="E551" s="133" t="s">
        <v>847</v>
      </c>
      <c r="F551" s="121">
        <v>14324</v>
      </c>
      <c r="G551" s="135" t="s">
        <v>438</v>
      </c>
      <c r="H551" s="99" t="s">
        <v>431</v>
      </c>
      <c r="I551" s="1" t="s">
        <v>935</v>
      </c>
      <c r="J551" s="1" t="s">
        <v>432</v>
      </c>
      <c r="K551" s="1" t="s">
        <v>434</v>
      </c>
      <c r="L551" s="1" t="s">
        <v>448</v>
      </c>
      <c r="M551" s="99"/>
    </row>
    <row r="552" spans="1:13" ht="33">
      <c r="A552" s="99">
        <v>45768</v>
      </c>
      <c r="B552" s="99" t="s">
        <v>386</v>
      </c>
      <c r="C552" s="99" t="s">
        <v>384</v>
      </c>
      <c r="D552" s="99" t="s">
        <v>433</v>
      </c>
      <c r="E552" s="133" t="s">
        <v>848</v>
      </c>
      <c r="F552" s="121">
        <v>14322</v>
      </c>
      <c r="G552" s="135" t="s">
        <v>438</v>
      </c>
      <c r="H552" s="99" t="s">
        <v>431</v>
      </c>
      <c r="I552" s="1" t="s">
        <v>935</v>
      </c>
      <c r="J552" s="99" t="s">
        <v>432</v>
      </c>
      <c r="K552" s="99" t="s">
        <v>434</v>
      </c>
      <c r="L552" s="99" t="s">
        <v>448</v>
      </c>
      <c r="M552" s="99"/>
    </row>
    <row r="553" spans="1:13" ht="33">
      <c r="A553" s="99">
        <v>45768</v>
      </c>
      <c r="B553" s="99" t="s">
        <v>386</v>
      </c>
      <c r="C553" s="99" t="s">
        <v>384</v>
      </c>
      <c r="D553" s="99" t="s">
        <v>453</v>
      </c>
      <c r="E553" s="133" t="s">
        <v>848</v>
      </c>
      <c r="F553" s="121">
        <v>14322</v>
      </c>
      <c r="G553" s="135" t="s">
        <v>438</v>
      </c>
      <c r="H553" s="99" t="s">
        <v>431</v>
      </c>
      <c r="I553" s="1" t="s">
        <v>935</v>
      </c>
      <c r="J553" s="1" t="s">
        <v>432</v>
      </c>
      <c r="K553" s="99" t="s">
        <v>434</v>
      </c>
      <c r="L553" s="99" t="s">
        <v>448</v>
      </c>
      <c r="M553" s="99"/>
    </row>
    <row r="554" spans="1:13" ht="33">
      <c r="A554" s="99">
        <v>45768</v>
      </c>
      <c r="B554" s="99" t="s">
        <v>386</v>
      </c>
      <c r="C554" s="1" t="s">
        <v>384</v>
      </c>
      <c r="D554" s="1" t="s">
        <v>433</v>
      </c>
      <c r="E554" s="133" t="s">
        <v>933</v>
      </c>
      <c r="F554" s="121">
        <v>14388</v>
      </c>
      <c r="G554" s="135" t="s">
        <v>437</v>
      </c>
      <c r="H554" s="99" t="s">
        <v>431</v>
      </c>
      <c r="I554" s="1" t="s">
        <v>935</v>
      </c>
      <c r="J554" s="1" t="s">
        <v>432</v>
      </c>
      <c r="K554" s="1" t="s">
        <v>434</v>
      </c>
      <c r="L554" s="1" t="s">
        <v>448</v>
      </c>
      <c r="M554" s="99"/>
    </row>
    <row r="555" spans="1:13" ht="33">
      <c r="A555" s="99">
        <v>45768</v>
      </c>
      <c r="B555" s="99" t="s">
        <v>386</v>
      </c>
      <c r="C555" s="1" t="s">
        <v>516</v>
      </c>
      <c r="D555" s="1" t="s">
        <v>433</v>
      </c>
      <c r="E555" s="133" t="s">
        <v>452</v>
      </c>
      <c r="F555" s="121">
        <v>14455</v>
      </c>
      <c r="G555" s="135" t="s">
        <v>438</v>
      </c>
      <c r="H555" s="99" t="s">
        <v>431</v>
      </c>
      <c r="I555" s="1" t="s">
        <v>935</v>
      </c>
      <c r="J555" s="99" t="s">
        <v>432</v>
      </c>
      <c r="K555" s="1" t="s">
        <v>434</v>
      </c>
      <c r="L555" s="1" t="s">
        <v>448</v>
      </c>
      <c r="M555" s="99"/>
    </row>
    <row r="556" spans="1:13" ht="33">
      <c r="A556" s="99">
        <v>45769</v>
      </c>
      <c r="B556" s="99" t="s">
        <v>386</v>
      </c>
      <c r="C556" s="99" t="s">
        <v>441</v>
      </c>
      <c r="D556" s="99" t="s">
        <v>433</v>
      </c>
      <c r="E556" s="133" t="s">
        <v>452</v>
      </c>
      <c r="F556" s="121">
        <v>14325</v>
      </c>
      <c r="G556" s="135" t="s">
        <v>438</v>
      </c>
      <c r="H556" s="99" t="s">
        <v>431</v>
      </c>
      <c r="I556" s="1" t="s">
        <v>937</v>
      </c>
      <c r="J556" s="99" t="s">
        <v>432</v>
      </c>
      <c r="K556" s="99" t="s">
        <v>434</v>
      </c>
      <c r="L556" s="99" t="s">
        <v>105</v>
      </c>
      <c r="M556" s="99"/>
    </row>
    <row r="557" spans="1:13" ht="33">
      <c r="A557" s="99">
        <v>45769</v>
      </c>
      <c r="B557" s="99" t="s">
        <v>386</v>
      </c>
      <c r="C557" s="99" t="s">
        <v>384</v>
      </c>
      <c r="D557" s="99" t="s">
        <v>433</v>
      </c>
      <c r="E557" s="133" t="s">
        <v>847</v>
      </c>
      <c r="F557" s="121">
        <v>14324</v>
      </c>
      <c r="G557" s="135" t="s">
        <v>438</v>
      </c>
      <c r="H557" s="99" t="s">
        <v>431</v>
      </c>
      <c r="I557" s="1" t="s">
        <v>937</v>
      </c>
      <c r="J557" s="99" t="s">
        <v>432</v>
      </c>
      <c r="K557" s="99" t="s">
        <v>434</v>
      </c>
      <c r="L557" s="99" t="s">
        <v>105</v>
      </c>
      <c r="M557" s="99"/>
    </row>
    <row r="558" spans="1:13" ht="33">
      <c r="A558" s="99">
        <v>45769</v>
      </c>
      <c r="B558" s="99" t="s">
        <v>386</v>
      </c>
      <c r="C558" s="1" t="s">
        <v>384</v>
      </c>
      <c r="D558" s="1" t="s">
        <v>453</v>
      </c>
      <c r="E558" s="133" t="s">
        <v>847</v>
      </c>
      <c r="F558" s="121">
        <v>14324</v>
      </c>
      <c r="G558" s="135" t="s">
        <v>438</v>
      </c>
      <c r="H558" s="99" t="s">
        <v>431</v>
      </c>
      <c r="I558" s="1" t="s">
        <v>937</v>
      </c>
      <c r="J558" s="1" t="s">
        <v>432</v>
      </c>
      <c r="K558" s="1" t="s">
        <v>434</v>
      </c>
      <c r="L558" s="1" t="s">
        <v>105</v>
      </c>
      <c r="M558" s="99"/>
    </row>
    <row r="559" spans="1:13" ht="33">
      <c r="A559" s="99">
        <v>45769</v>
      </c>
      <c r="B559" s="99" t="s">
        <v>386</v>
      </c>
      <c r="C559" s="99" t="s">
        <v>384</v>
      </c>
      <c r="D559" s="99" t="s">
        <v>433</v>
      </c>
      <c r="E559" s="133" t="s">
        <v>848</v>
      </c>
      <c r="F559" s="121">
        <v>14322</v>
      </c>
      <c r="G559" s="135" t="s">
        <v>438</v>
      </c>
      <c r="H559" s="99" t="s">
        <v>431</v>
      </c>
      <c r="I559" s="1" t="s">
        <v>937</v>
      </c>
      <c r="J559" s="99" t="s">
        <v>432</v>
      </c>
      <c r="K559" s="99" t="s">
        <v>434</v>
      </c>
      <c r="L559" s="99" t="s">
        <v>105</v>
      </c>
      <c r="M559" s="99"/>
    </row>
    <row r="560" spans="1:13" ht="33">
      <c r="A560" s="99">
        <v>45769</v>
      </c>
      <c r="B560" s="99" t="s">
        <v>386</v>
      </c>
      <c r="C560" s="99" t="s">
        <v>384</v>
      </c>
      <c r="D560" s="99" t="s">
        <v>453</v>
      </c>
      <c r="E560" s="133" t="s">
        <v>848</v>
      </c>
      <c r="F560" s="121">
        <v>14322</v>
      </c>
      <c r="G560" s="135" t="s">
        <v>438</v>
      </c>
      <c r="H560" s="99" t="s">
        <v>431</v>
      </c>
      <c r="I560" s="1" t="s">
        <v>937</v>
      </c>
      <c r="J560" s="1" t="s">
        <v>432</v>
      </c>
      <c r="K560" s="99" t="s">
        <v>434</v>
      </c>
      <c r="L560" s="99" t="s">
        <v>105</v>
      </c>
      <c r="M560" s="99"/>
    </row>
    <row r="561" spans="1:13" ht="33">
      <c r="A561" s="99">
        <v>45769</v>
      </c>
      <c r="B561" s="99" t="s">
        <v>386</v>
      </c>
      <c r="C561" s="1" t="s">
        <v>384</v>
      </c>
      <c r="D561" s="1" t="s">
        <v>433</v>
      </c>
      <c r="E561" s="133" t="s">
        <v>934</v>
      </c>
      <c r="F561" s="121">
        <v>14389</v>
      </c>
      <c r="G561" s="135" t="s">
        <v>437</v>
      </c>
      <c r="H561" s="99" t="s">
        <v>431</v>
      </c>
      <c r="I561" s="1" t="s">
        <v>937</v>
      </c>
      <c r="J561" s="99" t="s">
        <v>432</v>
      </c>
      <c r="K561" s="1" t="s">
        <v>434</v>
      </c>
      <c r="L561" s="1" t="s">
        <v>105</v>
      </c>
      <c r="M561" s="1"/>
    </row>
    <row r="562" spans="1:13" ht="33">
      <c r="A562" s="99">
        <v>45769</v>
      </c>
      <c r="B562" s="99" t="s">
        <v>386</v>
      </c>
      <c r="C562" s="1" t="s">
        <v>516</v>
      </c>
      <c r="D562" s="1" t="s">
        <v>433</v>
      </c>
      <c r="E562" s="133" t="s">
        <v>452</v>
      </c>
      <c r="F562" s="121">
        <v>14455</v>
      </c>
      <c r="G562" s="135" t="s">
        <v>438</v>
      </c>
      <c r="H562" s="99" t="s">
        <v>431</v>
      </c>
      <c r="I562" s="1" t="s">
        <v>937</v>
      </c>
      <c r="J562" s="99" t="s">
        <v>432</v>
      </c>
      <c r="K562" s="1" t="s">
        <v>434</v>
      </c>
      <c r="L562" s="1" t="s">
        <v>105</v>
      </c>
      <c r="M562" s="99"/>
    </row>
    <row r="563" spans="1:13" ht="33">
      <c r="A563" s="99">
        <v>45770</v>
      </c>
      <c r="B563" s="99" t="s">
        <v>386</v>
      </c>
      <c r="C563" s="99" t="s">
        <v>441</v>
      </c>
      <c r="D563" s="99" t="s">
        <v>433</v>
      </c>
      <c r="E563" s="133" t="s">
        <v>452</v>
      </c>
      <c r="F563" s="121">
        <v>14325</v>
      </c>
      <c r="G563" s="135" t="s">
        <v>438</v>
      </c>
      <c r="H563" s="99" t="s">
        <v>431</v>
      </c>
      <c r="I563" s="1" t="s">
        <v>902</v>
      </c>
      <c r="J563" s="99" t="s">
        <v>432</v>
      </c>
      <c r="K563" s="99" t="s">
        <v>434</v>
      </c>
      <c r="L563" s="99" t="s">
        <v>105</v>
      </c>
      <c r="M563" s="99"/>
    </row>
    <row r="564" spans="1:13" ht="33">
      <c r="A564" s="99">
        <v>45770</v>
      </c>
      <c r="B564" s="99" t="s">
        <v>386</v>
      </c>
      <c r="C564" s="1" t="s">
        <v>516</v>
      </c>
      <c r="D564" s="1" t="s">
        <v>433</v>
      </c>
      <c r="E564" s="133" t="s">
        <v>452</v>
      </c>
      <c r="F564" s="121">
        <v>14455</v>
      </c>
      <c r="G564" s="135" t="s">
        <v>438</v>
      </c>
      <c r="H564" s="99" t="s">
        <v>431</v>
      </c>
      <c r="I564" s="1" t="s">
        <v>902</v>
      </c>
      <c r="J564" s="99" t="s">
        <v>432</v>
      </c>
      <c r="K564" s="1" t="s">
        <v>434</v>
      </c>
      <c r="L564" s="1" t="s">
        <v>105</v>
      </c>
      <c r="M564" s="99"/>
    </row>
    <row r="565" spans="1:13" ht="33">
      <c r="A565" s="99">
        <v>45770</v>
      </c>
      <c r="B565" s="99" t="s">
        <v>386</v>
      </c>
      <c r="C565" s="99" t="s">
        <v>384</v>
      </c>
      <c r="D565" s="99" t="s">
        <v>433</v>
      </c>
      <c r="E565" s="133" t="s">
        <v>848</v>
      </c>
      <c r="F565" s="121">
        <v>14322</v>
      </c>
      <c r="G565" s="135" t="s">
        <v>438</v>
      </c>
      <c r="H565" s="99" t="s">
        <v>431</v>
      </c>
      <c r="I565" s="1" t="s">
        <v>902</v>
      </c>
      <c r="J565" s="99" t="s">
        <v>432</v>
      </c>
      <c r="K565" s="99" t="s">
        <v>434</v>
      </c>
      <c r="L565" s="99" t="s">
        <v>105</v>
      </c>
      <c r="M565" s="99"/>
    </row>
    <row r="566" spans="1:13" ht="33">
      <c r="A566" s="99">
        <v>45770</v>
      </c>
      <c r="B566" s="99" t="s">
        <v>386</v>
      </c>
      <c r="C566" s="99" t="s">
        <v>384</v>
      </c>
      <c r="D566" s="99" t="s">
        <v>453</v>
      </c>
      <c r="E566" s="133" t="s">
        <v>848</v>
      </c>
      <c r="F566" s="121">
        <v>14322</v>
      </c>
      <c r="G566" s="135" t="s">
        <v>438</v>
      </c>
      <c r="H566" s="99" t="s">
        <v>431</v>
      </c>
      <c r="I566" s="1" t="s">
        <v>902</v>
      </c>
      <c r="J566" s="1" t="s">
        <v>432</v>
      </c>
      <c r="K566" s="99" t="s">
        <v>434</v>
      </c>
      <c r="L566" s="99" t="s">
        <v>105</v>
      </c>
      <c r="M566" s="99"/>
    </row>
    <row r="567" spans="1:13" ht="33">
      <c r="A567" s="99">
        <v>45770</v>
      </c>
      <c r="B567" s="99" t="s">
        <v>386</v>
      </c>
      <c r="C567" s="99" t="s">
        <v>384</v>
      </c>
      <c r="D567" s="99" t="s">
        <v>433</v>
      </c>
      <c r="E567" s="133" t="s">
        <v>847</v>
      </c>
      <c r="F567" s="121">
        <v>14324</v>
      </c>
      <c r="G567" s="135" t="s">
        <v>438</v>
      </c>
      <c r="H567" s="99" t="s">
        <v>431</v>
      </c>
      <c r="I567" s="1" t="s">
        <v>902</v>
      </c>
      <c r="J567" s="99" t="s">
        <v>432</v>
      </c>
      <c r="K567" s="99" t="s">
        <v>434</v>
      </c>
      <c r="L567" s="99" t="s">
        <v>105</v>
      </c>
      <c r="M567" s="99"/>
    </row>
    <row r="568" spans="1:13" ht="33">
      <c r="A568" s="99">
        <v>45770</v>
      </c>
      <c r="B568" s="99" t="s">
        <v>386</v>
      </c>
      <c r="C568" s="1" t="s">
        <v>384</v>
      </c>
      <c r="D568" s="1" t="s">
        <v>453</v>
      </c>
      <c r="E568" s="133" t="s">
        <v>847</v>
      </c>
      <c r="F568" s="121">
        <v>14324</v>
      </c>
      <c r="G568" s="135" t="s">
        <v>438</v>
      </c>
      <c r="H568" s="99" t="s">
        <v>431</v>
      </c>
      <c r="I568" s="1" t="s">
        <v>902</v>
      </c>
      <c r="J568" s="1" t="s">
        <v>432</v>
      </c>
      <c r="K568" s="1" t="s">
        <v>434</v>
      </c>
      <c r="L568" s="1" t="s">
        <v>105</v>
      </c>
      <c r="M568" s="99"/>
    </row>
    <row r="569" spans="1:13" ht="33">
      <c r="A569" s="99">
        <v>45770</v>
      </c>
      <c r="B569" s="99" t="s">
        <v>386</v>
      </c>
      <c r="C569" s="1" t="s">
        <v>384</v>
      </c>
      <c r="D569" s="1" t="s">
        <v>433</v>
      </c>
      <c r="E569" s="133" t="s">
        <v>938</v>
      </c>
      <c r="F569" s="121">
        <v>14486</v>
      </c>
      <c r="G569" s="135" t="s">
        <v>437</v>
      </c>
      <c r="H569" s="1" t="s">
        <v>431</v>
      </c>
      <c r="I569" s="1" t="s">
        <v>902</v>
      </c>
      <c r="J569" s="1" t="s">
        <v>432</v>
      </c>
      <c r="K569" s="1" t="s">
        <v>434</v>
      </c>
      <c r="L569" s="1" t="s">
        <v>105</v>
      </c>
      <c r="M569" s="1"/>
    </row>
    <row r="570" spans="1:13" ht="33">
      <c r="A570" s="99">
        <v>45771</v>
      </c>
      <c r="B570" s="99" t="s">
        <v>386</v>
      </c>
      <c r="C570" s="99" t="s">
        <v>441</v>
      </c>
      <c r="D570" s="99" t="s">
        <v>433</v>
      </c>
      <c r="E570" s="133" t="s">
        <v>452</v>
      </c>
      <c r="F570" s="121">
        <v>14325</v>
      </c>
      <c r="G570" s="135" t="s">
        <v>438</v>
      </c>
      <c r="H570" s="99" t="s">
        <v>431</v>
      </c>
      <c r="I570" s="1" t="s">
        <v>804</v>
      </c>
      <c r="J570" s="99" t="s">
        <v>432</v>
      </c>
      <c r="K570" s="99" t="s">
        <v>434</v>
      </c>
      <c r="L570" s="99" t="s">
        <v>105</v>
      </c>
      <c r="M570" s="1"/>
    </row>
    <row r="571" spans="1:13" ht="33">
      <c r="A571" s="99">
        <v>45771</v>
      </c>
      <c r="B571" s="99" t="s">
        <v>386</v>
      </c>
      <c r="C571" s="1" t="s">
        <v>516</v>
      </c>
      <c r="D571" s="1" t="s">
        <v>433</v>
      </c>
      <c r="E571" s="133" t="s">
        <v>452</v>
      </c>
      <c r="F571" s="121">
        <v>14455</v>
      </c>
      <c r="G571" s="135" t="s">
        <v>438</v>
      </c>
      <c r="H571" s="99" t="s">
        <v>431</v>
      </c>
      <c r="I571" s="1" t="s">
        <v>804</v>
      </c>
      <c r="J571" s="99" t="s">
        <v>432</v>
      </c>
      <c r="K571" s="1" t="s">
        <v>434</v>
      </c>
      <c r="L571" s="1" t="s">
        <v>105</v>
      </c>
      <c r="M571" s="1"/>
    </row>
    <row r="572" spans="1:13" ht="33">
      <c r="A572" s="99">
        <v>45771</v>
      </c>
      <c r="B572" s="99" t="s">
        <v>386</v>
      </c>
      <c r="C572" s="99" t="s">
        <v>384</v>
      </c>
      <c r="D572" s="99" t="s">
        <v>433</v>
      </c>
      <c r="E572" s="133" t="s">
        <v>848</v>
      </c>
      <c r="F572" s="121">
        <v>14322</v>
      </c>
      <c r="G572" s="135" t="s">
        <v>438</v>
      </c>
      <c r="H572" s="99" t="s">
        <v>431</v>
      </c>
      <c r="I572" s="1" t="s">
        <v>804</v>
      </c>
      <c r="J572" s="99" t="s">
        <v>432</v>
      </c>
      <c r="K572" s="99" t="s">
        <v>434</v>
      </c>
      <c r="L572" s="99" t="s">
        <v>105</v>
      </c>
      <c r="M572" s="1"/>
    </row>
    <row r="573" spans="1:13" ht="33">
      <c r="A573" s="99">
        <v>45771</v>
      </c>
      <c r="B573" s="99" t="s">
        <v>386</v>
      </c>
      <c r="C573" s="99" t="s">
        <v>384</v>
      </c>
      <c r="D573" s="99" t="s">
        <v>453</v>
      </c>
      <c r="E573" s="133" t="s">
        <v>848</v>
      </c>
      <c r="F573" s="121">
        <v>14322</v>
      </c>
      <c r="G573" s="135" t="s">
        <v>438</v>
      </c>
      <c r="H573" s="99" t="s">
        <v>431</v>
      </c>
      <c r="I573" s="1" t="s">
        <v>804</v>
      </c>
      <c r="J573" s="1" t="s">
        <v>432</v>
      </c>
      <c r="K573" s="99" t="s">
        <v>434</v>
      </c>
      <c r="L573" s="99" t="s">
        <v>105</v>
      </c>
      <c r="M573" s="1"/>
    </row>
    <row r="574" spans="1:13" ht="33">
      <c r="A574" s="99">
        <v>45771</v>
      </c>
      <c r="B574" s="99" t="s">
        <v>386</v>
      </c>
      <c r="C574" s="99" t="s">
        <v>384</v>
      </c>
      <c r="D574" s="99" t="s">
        <v>433</v>
      </c>
      <c r="E574" s="133" t="s">
        <v>847</v>
      </c>
      <c r="F574" s="121">
        <v>14324</v>
      </c>
      <c r="G574" s="135" t="s">
        <v>438</v>
      </c>
      <c r="H574" s="99" t="s">
        <v>431</v>
      </c>
      <c r="I574" s="1" t="s">
        <v>804</v>
      </c>
      <c r="J574" s="99" t="s">
        <v>432</v>
      </c>
      <c r="K574" s="99" t="s">
        <v>434</v>
      </c>
      <c r="L574" s="99" t="s">
        <v>105</v>
      </c>
      <c r="M574" s="1"/>
    </row>
    <row r="575" spans="1:13" ht="33">
      <c r="A575" s="99">
        <v>45771</v>
      </c>
      <c r="B575" s="99" t="s">
        <v>386</v>
      </c>
      <c r="C575" s="1" t="s">
        <v>384</v>
      </c>
      <c r="D575" s="1" t="s">
        <v>453</v>
      </c>
      <c r="E575" s="133" t="s">
        <v>847</v>
      </c>
      <c r="F575" s="121">
        <v>14324</v>
      </c>
      <c r="G575" s="135" t="s">
        <v>438</v>
      </c>
      <c r="H575" s="99" t="s">
        <v>431</v>
      </c>
      <c r="I575" s="1" t="s">
        <v>804</v>
      </c>
      <c r="J575" s="1" t="s">
        <v>432</v>
      </c>
      <c r="K575" s="1" t="s">
        <v>434</v>
      </c>
      <c r="L575" s="1" t="s">
        <v>105</v>
      </c>
      <c r="M575" s="1"/>
    </row>
    <row r="576" spans="1:13" ht="33">
      <c r="A576" s="99">
        <v>45771</v>
      </c>
      <c r="B576" s="99" t="s">
        <v>386</v>
      </c>
      <c r="C576" s="1" t="s">
        <v>384</v>
      </c>
      <c r="D576" s="1" t="s">
        <v>433</v>
      </c>
      <c r="E576" s="133" t="s">
        <v>938</v>
      </c>
      <c r="F576" s="121">
        <v>14486</v>
      </c>
      <c r="G576" s="135" t="s">
        <v>437</v>
      </c>
      <c r="H576" s="1" t="s">
        <v>431</v>
      </c>
      <c r="I576" s="1" t="s">
        <v>804</v>
      </c>
      <c r="J576" s="1" t="s">
        <v>432</v>
      </c>
      <c r="K576" s="1" t="s">
        <v>434</v>
      </c>
      <c r="L576" s="1" t="s">
        <v>105</v>
      </c>
      <c r="M576" s="1"/>
    </row>
    <row r="577" spans="1:13" ht="33">
      <c r="A577" s="99">
        <v>45772</v>
      </c>
      <c r="B577" s="99" t="s">
        <v>386</v>
      </c>
      <c r="C577" s="1" t="s">
        <v>516</v>
      </c>
      <c r="D577" s="1" t="s">
        <v>433</v>
      </c>
      <c r="E577" s="133" t="s">
        <v>452</v>
      </c>
      <c r="F577" s="121">
        <v>14455</v>
      </c>
      <c r="G577" s="135" t="s">
        <v>438</v>
      </c>
      <c r="H577" s="99" t="s">
        <v>431</v>
      </c>
      <c r="I577" s="1" t="s">
        <v>940</v>
      </c>
      <c r="J577" s="99" t="s">
        <v>432</v>
      </c>
      <c r="K577" s="1" t="s">
        <v>434</v>
      </c>
      <c r="L577" s="1" t="s">
        <v>541</v>
      </c>
      <c r="M577" s="1"/>
    </row>
    <row r="578" spans="1:13" ht="33">
      <c r="A578" s="99">
        <v>45772</v>
      </c>
      <c r="B578" s="99" t="s">
        <v>386</v>
      </c>
      <c r="C578" s="99" t="s">
        <v>384</v>
      </c>
      <c r="D578" s="99" t="s">
        <v>433</v>
      </c>
      <c r="E578" s="133" t="s">
        <v>847</v>
      </c>
      <c r="F578" s="121">
        <v>14493</v>
      </c>
      <c r="G578" s="135" t="s">
        <v>438</v>
      </c>
      <c r="H578" s="99" t="s">
        <v>431</v>
      </c>
      <c r="I578" s="1" t="s">
        <v>940</v>
      </c>
      <c r="J578" s="99" t="s">
        <v>432</v>
      </c>
      <c r="K578" s="99" t="s">
        <v>434</v>
      </c>
      <c r="L578" s="99" t="s">
        <v>541</v>
      </c>
      <c r="M578" s="1"/>
    </row>
    <row r="579" spans="1:13" ht="33">
      <c r="A579" s="99">
        <v>45772</v>
      </c>
      <c r="B579" s="99" t="s">
        <v>386</v>
      </c>
      <c r="C579" s="99" t="s">
        <v>384</v>
      </c>
      <c r="D579" s="99" t="s">
        <v>433</v>
      </c>
      <c r="E579" s="133" t="s">
        <v>848</v>
      </c>
      <c r="F579" s="121">
        <v>14488</v>
      </c>
      <c r="G579" s="135" t="s">
        <v>438</v>
      </c>
      <c r="H579" s="99" t="s">
        <v>431</v>
      </c>
      <c r="I579" s="1" t="s">
        <v>940</v>
      </c>
      <c r="J579" s="99" t="s">
        <v>432</v>
      </c>
      <c r="K579" s="99" t="s">
        <v>434</v>
      </c>
      <c r="L579" s="99" t="s">
        <v>541</v>
      </c>
      <c r="M579" s="1"/>
    </row>
    <row r="580" spans="1:13" ht="33">
      <c r="A580" s="99">
        <v>45772</v>
      </c>
      <c r="B580" s="99" t="s">
        <v>386</v>
      </c>
      <c r="C580" s="99" t="s">
        <v>441</v>
      </c>
      <c r="D580" s="99" t="s">
        <v>433</v>
      </c>
      <c r="E580" s="133" t="s">
        <v>452</v>
      </c>
      <c r="F580" s="121">
        <v>14495</v>
      </c>
      <c r="G580" s="135" t="s">
        <v>438</v>
      </c>
      <c r="H580" s="99" t="s">
        <v>431</v>
      </c>
      <c r="I580" s="1" t="s">
        <v>940</v>
      </c>
      <c r="J580" s="99" t="s">
        <v>432</v>
      </c>
      <c r="K580" s="99" t="s">
        <v>434</v>
      </c>
      <c r="L580" s="99" t="s">
        <v>541</v>
      </c>
      <c r="M580" s="1"/>
    </row>
    <row r="581" spans="1:13" ht="33">
      <c r="A581" s="99">
        <v>45773</v>
      </c>
      <c r="B581" s="99" t="s">
        <v>386</v>
      </c>
      <c r="C581" s="1" t="s">
        <v>516</v>
      </c>
      <c r="D581" s="1" t="s">
        <v>433</v>
      </c>
      <c r="E581" s="133" t="s">
        <v>452</v>
      </c>
      <c r="F581" s="121">
        <v>14455</v>
      </c>
      <c r="G581" s="135" t="s">
        <v>438</v>
      </c>
      <c r="H581" s="99" t="s">
        <v>431</v>
      </c>
      <c r="I581" s="1" t="s">
        <v>935</v>
      </c>
      <c r="J581" s="99" t="s">
        <v>432</v>
      </c>
      <c r="K581" s="1" t="s">
        <v>434</v>
      </c>
      <c r="L581" s="1" t="s">
        <v>448</v>
      </c>
      <c r="M581" s="1"/>
    </row>
    <row r="582" spans="1:13" ht="33">
      <c r="A582" s="99">
        <v>45773</v>
      </c>
      <c r="B582" s="99" t="s">
        <v>386</v>
      </c>
      <c r="C582" s="99" t="s">
        <v>384</v>
      </c>
      <c r="D582" s="99" t="s">
        <v>433</v>
      </c>
      <c r="E582" s="133" t="s">
        <v>847</v>
      </c>
      <c r="F582" s="121">
        <v>14493</v>
      </c>
      <c r="G582" s="135" t="s">
        <v>438</v>
      </c>
      <c r="H582" s="99" t="s">
        <v>431</v>
      </c>
      <c r="I582" s="1" t="s">
        <v>935</v>
      </c>
      <c r="J582" s="99" t="s">
        <v>432</v>
      </c>
      <c r="K582" s="99" t="s">
        <v>434</v>
      </c>
      <c r="L582" s="99" t="s">
        <v>448</v>
      </c>
      <c r="M582" s="1"/>
    </row>
    <row r="583" spans="1:13" ht="33">
      <c r="A583" s="99">
        <v>45773</v>
      </c>
      <c r="B583" s="99" t="s">
        <v>386</v>
      </c>
      <c r="C583" s="99" t="s">
        <v>384</v>
      </c>
      <c r="D583" s="99" t="s">
        <v>453</v>
      </c>
      <c r="E583" s="133" t="s">
        <v>847</v>
      </c>
      <c r="F583" s="121">
        <v>14493</v>
      </c>
      <c r="G583" s="135" t="s">
        <v>438</v>
      </c>
      <c r="H583" s="99" t="s">
        <v>431</v>
      </c>
      <c r="I583" s="1" t="s">
        <v>935</v>
      </c>
      <c r="J583" s="1" t="s">
        <v>432</v>
      </c>
      <c r="K583" s="1" t="s">
        <v>434</v>
      </c>
      <c r="L583" s="1" t="s">
        <v>448</v>
      </c>
      <c r="M583" s="1"/>
    </row>
    <row r="584" spans="1:13" ht="33">
      <c r="A584" s="99">
        <v>45773</v>
      </c>
      <c r="B584" s="99" t="s">
        <v>386</v>
      </c>
      <c r="C584" s="99" t="s">
        <v>384</v>
      </c>
      <c r="D584" s="99" t="s">
        <v>433</v>
      </c>
      <c r="E584" s="133" t="s">
        <v>848</v>
      </c>
      <c r="F584" s="121">
        <v>14488</v>
      </c>
      <c r="G584" s="135" t="s">
        <v>438</v>
      </c>
      <c r="H584" s="99" t="s">
        <v>431</v>
      </c>
      <c r="I584" s="1" t="s">
        <v>935</v>
      </c>
      <c r="J584" s="1" t="s">
        <v>432</v>
      </c>
      <c r="K584" s="1" t="s">
        <v>434</v>
      </c>
      <c r="L584" s="1" t="s">
        <v>448</v>
      </c>
      <c r="M584" s="1"/>
    </row>
    <row r="585" spans="1:13" ht="33">
      <c r="A585" s="99">
        <v>45773</v>
      </c>
      <c r="B585" s="99" t="s">
        <v>386</v>
      </c>
      <c r="C585" s="99" t="s">
        <v>384</v>
      </c>
      <c r="D585" s="99" t="s">
        <v>453</v>
      </c>
      <c r="E585" s="133" t="s">
        <v>848</v>
      </c>
      <c r="F585" s="121">
        <v>14488</v>
      </c>
      <c r="G585" s="135" t="s">
        <v>438</v>
      </c>
      <c r="H585" s="99" t="s">
        <v>431</v>
      </c>
      <c r="I585" s="1" t="s">
        <v>935</v>
      </c>
      <c r="J585" s="1" t="s">
        <v>432</v>
      </c>
      <c r="K585" s="1" t="s">
        <v>434</v>
      </c>
      <c r="L585" s="1" t="s">
        <v>448</v>
      </c>
      <c r="M585" s="1"/>
    </row>
    <row r="586" spans="1:13" ht="33">
      <c r="A586" s="99">
        <v>45773</v>
      </c>
      <c r="B586" s="99" t="s">
        <v>386</v>
      </c>
      <c r="C586" s="99" t="s">
        <v>441</v>
      </c>
      <c r="D586" s="99" t="s">
        <v>433</v>
      </c>
      <c r="E586" s="133" t="s">
        <v>452</v>
      </c>
      <c r="F586" s="121">
        <v>14495</v>
      </c>
      <c r="G586" s="135" t="s">
        <v>438</v>
      </c>
      <c r="H586" s="99" t="s">
        <v>431</v>
      </c>
      <c r="I586" s="1" t="s">
        <v>935</v>
      </c>
      <c r="J586" s="99" t="s">
        <v>432</v>
      </c>
      <c r="K586" s="99" t="s">
        <v>434</v>
      </c>
      <c r="L586" s="99" t="s">
        <v>448</v>
      </c>
      <c r="M586" s="1"/>
    </row>
    <row r="587" spans="1:13" ht="33">
      <c r="A587" s="99">
        <v>45774</v>
      </c>
      <c r="B587" s="99" t="s">
        <v>386</v>
      </c>
      <c r="C587" s="1" t="s">
        <v>384</v>
      </c>
      <c r="D587" s="1" t="s">
        <v>433</v>
      </c>
      <c r="E587" s="133" t="s">
        <v>938</v>
      </c>
      <c r="F587" s="121">
        <v>14486</v>
      </c>
      <c r="G587" s="135" t="s">
        <v>437</v>
      </c>
      <c r="H587" s="1" t="s">
        <v>431</v>
      </c>
      <c r="I587" s="1" t="s">
        <v>905</v>
      </c>
      <c r="J587" s="1" t="s">
        <v>432</v>
      </c>
      <c r="K587" s="1" t="s">
        <v>434</v>
      </c>
      <c r="L587" s="1" t="s">
        <v>702</v>
      </c>
      <c r="M587" s="1"/>
    </row>
    <row r="588" spans="1:13" ht="33">
      <c r="A588" s="99">
        <v>45774</v>
      </c>
      <c r="B588" s="99" t="s">
        <v>386</v>
      </c>
      <c r="C588" s="99" t="s">
        <v>441</v>
      </c>
      <c r="D588" s="99" t="s">
        <v>433</v>
      </c>
      <c r="E588" s="133" t="s">
        <v>452</v>
      </c>
      <c r="F588" s="121">
        <v>14495</v>
      </c>
      <c r="G588" s="135" t="s">
        <v>438</v>
      </c>
      <c r="H588" s="99" t="s">
        <v>431</v>
      </c>
      <c r="I588" s="1" t="s">
        <v>905</v>
      </c>
      <c r="J588" s="99" t="s">
        <v>432</v>
      </c>
      <c r="K588" s="99" t="s">
        <v>434</v>
      </c>
      <c r="L588" s="99" t="s">
        <v>702</v>
      </c>
      <c r="M588" s="1"/>
    </row>
    <row r="589" spans="1:13" ht="33">
      <c r="A589" s="99">
        <v>45774</v>
      </c>
      <c r="B589" s="99" t="s">
        <v>386</v>
      </c>
      <c r="C589" s="99" t="s">
        <v>384</v>
      </c>
      <c r="D589" s="99" t="s">
        <v>433</v>
      </c>
      <c r="E589" s="133" t="s">
        <v>847</v>
      </c>
      <c r="F589" s="121">
        <v>14493</v>
      </c>
      <c r="G589" s="135" t="s">
        <v>438</v>
      </c>
      <c r="H589" s="99" t="s">
        <v>431</v>
      </c>
      <c r="I589" s="1" t="s">
        <v>905</v>
      </c>
      <c r="J589" s="1" t="s">
        <v>432</v>
      </c>
      <c r="K589" s="1" t="s">
        <v>434</v>
      </c>
      <c r="L589" s="1" t="s">
        <v>702</v>
      </c>
      <c r="M589" s="1"/>
    </row>
    <row r="590" spans="1:13" ht="33">
      <c r="A590" s="99">
        <v>45774</v>
      </c>
      <c r="B590" s="99" t="s">
        <v>386</v>
      </c>
      <c r="C590" s="99" t="s">
        <v>384</v>
      </c>
      <c r="D590" s="99" t="s">
        <v>453</v>
      </c>
      <c r="E590" s="133" t="s">
        <v>847</v>
      </c>
      <c r="F590" s="121">
        <v>14493</v>
      </c>
      <c r="G590" s="135" t="s">
        <v>438</v>
      </c>
      <c r="H590" s="99" t="s">
        <v>431</v>
      </c>
      <c r="I590" s="1" t="s">
        <v>905</v>
      </c>
      <c r="J590" s="1" t="s">
        <v>432</v>
      </c>
      <c r="K590" s="1" t="s">
        <v>434</v>
      </c>
      <c r="L590" s="1" t="s">
        <v>105</v>
      </c>
      <c r="M590" s="1"/>
    </row>
    <row r="591" spans="1:13" ht="33">
      <c r="A591" s="99">
        <v>45774</v>
      </c>
      <c r="B591" s="99" t="s">
        <v>386</v>
      </c>
      <c r="C591" s="1" t="s">
        <v>516</v>
      </c>
      <c r="D591" s="1" t="s">
        <v>433</v>
      </c>
      <c r="E591" s="133" t="s">
        <v>452</v>
      </c>
      <c r="F591" s="121">
        <v>14455</v>
      </c>
      <c r="G591" s="135" t="s">
        <v>438</v>
      </c>
      <c r="H591" s="99" t="s">
        <v>431</v>
      </c>
      <c r="I591" s="1" t="s">
        <v>905</v>
      </c>
      <c r="J591" s="99" t="s">
        <v>432</v>
      </c>
      <c r="K591" s="1" t="s">
        <v>434</v>
      </c>
      <c r="L591" s="1" t="s">
        <v>702</v>
      </c>
      <c r="M591" s="1"/>
    </row>
    <row r="592" spans="1:13" ht="33">
      <c r="A592" s="99">
        <v>45774</v>
      </c>
      <c r="B592" s="99" t="s">
        <v>386</v>
      </c>
      <c r="C592" s="99" t="s">
        <v>384</v>
      </c>
      <c r="D592" s="99" t="s">
        <v>433</v>
      </c>
      <c r="E592" s="133" t="s">
        <v>848</v>
      </c>
      <c r="F592" s="121">
        <v>14488</v>
      </c>
      <c r="G592" s="135" t="s">
        <v>438</v>
      </c>
      <c r="H592" s="99" t="s">
        <v>431</v>
      </c>
      <c r="I592" s="1" t="s">
        <v>905</v>
      </c>
      <c r="J592" s="1" t="s">
        <v>432</v>
      </c>
      <c r="K592" s="1" t="s">
        <v>434</v>
      </c>
      <c r="L592" s="1" t="s">
        <v>702</v>
      </c>
      <c r="M592" s="1"/>
    </row>
    <row r="593" spans="1:13" ht="33">
      <c r="A593" s="99">
        <v>45774</v>
      </c>
      <c r="B593" s="99" t="s">
        <v>386</v>
      </c>
      <c r="C593" s="99" t="s">
        <v>384</v>
      </c>
      <c r="D593" s="99" t="s">
        <v>453</v>
      </c>
      <c r="E593" s="133" t="s">
        <v>848</v>
      </c>
      <c r="F593" s="121">
        <v>14488</v>
      </c>
      <c r="G593" s="135" t="s">
        <v>438</v>
      </c>
      <c r="H593" s="99" t="s">
        <v>431</v>
      </c>
      <c r="I593" s="1" t="s">
        <v>905</v>
      </c>
      <c r="J593" s="1" t="s">
        <v>432</v>
      </c>
      <c r="K593" s="1" t="s">
        <v>434</v>
      </c>
      <c r="L593" s="1" t="s">
        <v>105</v>
      </c>
      <c r="M593" s="1"/>
    </row>
    <row r="594" spans="1:13" ht="33">
      <c r="A594" s="99">
        <v>45775</v>
      </c>
      <c r="B594" s="99" t="s">
        <v>386</v>
      </c>
      <c r="C594" s="99" t="s">
        <v>441</v>
      </c>
      <c r="D594" s="99" t="s">
        <v>433</v>
      </c>
      <c r="E594" s="133" t="s">
        <v>452</v>
      </c>
      <c r="F594" s="121">
        <v>14495</v>
      </c>
      <c r="G594" s="135" t="s">
        <v>438</v>
      </c>
      <c r="H594" s="99" t="s">
        <v>431</v>
      </c>
      <c r="I594" s="1" t="s">
        <v>941</v>
      </c>
      <c r="J594" s="99" t="s">
        <v>432</v>
      </c>
      <c r="K594" s="99" t="s">
        <v>434</v>
      </c>
      <c r="L594" s="99" t="s">
        <v>105</v>
      </c>
      <c r="M594" s="1"/>
    </row>
    <row r="595" spans="1:13" ht="33">
      <c r="A595" s="99">
        <v>45775</v>
      </c>
      <c r="B595" s="99" t="s">
        <v>386</v>
      </c>
      <c r="C595" s="1" t="s">
        <v>516</v>
      </c>
      <c r="D595" s="1" t="s">
        <v>433</v>
      </c>
      <c r="E595" s="133" t="s">
        <v>452</v>
      </c>
      <c r="F595" s="121">
        <v>14455</v>
      </c>
      <c r="G595" s="135" t="s">
        <v>438</v>
      </c>
      <c r="H595" s="99" t="s">
        <v>431</v>
      </c>
      <c r="I595" s="1" t="s">
        <v>941</v>
      </c>
      <c r="J595" s="99" t="s">
        <v>432</v>
      </c>
      <c r="K595" s="1" t="s">
        <v>434</v>
      </c>
      <c r="L595" s="1" t="s">
        <v>105</v>
      </c>
      <c r="M595" s="1"/>
    </row>
    <row r="596" spans="1:13" ht="33">
      <c r="A596" s="99">
        <v>45775</v>
      </c>
      <c r="B596" s="99" t="s">
        <v>386</v>
      </c>
      <c r="C596" s="99" t="s">
        <v>384</v>
      </c>
      <c r="D596" s="99" t="s">
        <v>433</v>
      </c>
      <c r="E596" s="133" t="s">
        <v>848</v>
      </c>
      <c r="F596" s="121">
        <v>14488</v>
      </c>
      <c r="G596" s="135" t="s">
        <v>438</v>
      </c>
      <c r="H596" s="99" t="s">
        <v>431</v>
      </c>
      <c r="I596" s="1" t="s">
        <v>941</v>
      </c>
      <c r="J596" s="1" t="s">
        <v>432</v>
      </c>
      <c r="K596" s="1" t="s">
        <v>434</v>
      </c>
      <c r="L596" s="1" t="s">
        <v>105</v>
      </c>
      <c r="M596" s="1"/>
    </row>
    <row r="597" spans="1:13" ht="33">
      <c r="A597" s="99">
        <v>45775</v>
      </c>
      <c r="B597" s="99" t="s">
        <v>386</v>
      </c>
      <c r="C597" s="99" t="s">
        <v>384</v>
      </c>
      <c r="D597" s="99" t="s">
        <v>453</v>
      </c>
      <c r="E597" s="133" t="s">
        <v>848</v>
      </c>
      <c r="F597" s="121">
        <v>14488</v>
      </c>
      <c r="G597" s="135" t="s">
        <v>438</v>
      </c>
      <c r="H597" s="99" t="s">
        <v>431</v>
      </c>
      <c r="I597" s="1" t="s">
        <v>941</v>
      </c>
      <c r="J597" s="1" t="s">
        <v>432</v>
      </c>
      <c r="K597" s="1" t="s">
        <v>434</v>
      </c>
      <c r="L597" s="1" t="s">
        <v>105</v>
      </c>
      <c r="M597" s="1"/>
    </row>
    <row r="598" spans="1:13" ht="33">
      <c r="A598" s="99">
        <v>45775</v>
      </c>
      <c r="B598" s="99" t="s">
        <v>386</v>
      </c>
      <c r="C598" s="99" t="s">
        <v>384</v>
      </c>
      <c r="D598" s="99" t="s">
        <v>433</v>
      </c>
      <c r="E598" s="133" t="s">
        <v>847</v>
      </c>
      <c r="F598" s="121">
        <v>14493</v>
      </c>
      <c r="G598" s="135" t="s">
        <v>438</v>
      </c>
      <c r="H598" s="99" t="s">
        <v>431</v>
      </c>
      <c r="I598" s="1" t="s">
        <v>941</v>
      </c>
      <c r="J598" s="1" t="s">
        <v>432</v>
      </c>
      <c r="K598" s="1" t="s">
        <v>434</v>
      </c>
      <c r="L598" s="1" t="s">
        <v>105</v>
      </c>
      <c r="M598" s="1"/>
    </row>
    <row r="599" spans="1:13" ht="33">
      <c r="A599" s="99">
        <v>45775</v>
      </c>
      <c r="B599" s="99" t="s">
        <v>386</v>
      </c>
      <c r="C599" s="99" t="s">
        <v>384</v>
      </c>
      <c r="D599" s="99" t="s">
        <v>453</v>
      </c>
      <c r="E599" s="133" t="s">
        <v>847</v>
      </c>
      <c r="F599" s="121">
        <v>14493</v>
      </c>
      <c r="G599" s="135" t="s">
        <v>438</v>
      </c>
      <c r="H599" s="99" t="s">
        <v>431</v>
      </c>
      <c r="I599" s="1" t="s">
        <v>941</v>
      </c>
      <c r="J599" s="1" t="s">
        <v>432</v>
      </c>
      <c r="K599" s="1" t="s">
        <v>434</v>
      </c>
      <c r="L599" s="1" t="s">
        <v>105</v>
      </c>
      <c r="M599" s="1"/>
    </row>
    <row r="600" spans="1:13" ht="33">
      <c r="A600" s="99">
        <v>45776</v>
      </c>
      <c r="B600" s="99" t="s">
        <v>386</v>
      </c>
      <c r="C600" s="1" t="s">
        <v>384</v>
      </c>
      <c r="D600" s="1" t="s">
        <v>433</v>
      </c>
      <c r="E600" s="133" t="s">
        <v>829</v>
      </c>
      <c r="F600" s="121">
        <v>14557</v>
      </c>
      <c r="G600" s="135" t="s">
        <v>437</v>
      </c>
      <c r="H600" s="1" t="s">
        <v>431</v>
      </c>
      <c r="I600" s="1" t="s">
        <v>941</v>
      </c>
      <c r="J600" s="1" t="s">
        <v>432</v>
      </c>
      <c r="K600" s="1" t="s">
        <v>434</v>
      </c>
      <c r="L600" s="1" t="s">
        <v>105</v>
      </c>
      <c r="M600" s="1"/>
    </row>
    <row r="601" spans="1:13" ht="33">
      <c r="A601" s="99">
        <v>45776</v>
      </c>
      <c r="B601" s="99" t="s">
        <v>386</v>
      </c>
      <c r="C601" s="99" t="s">
        <v>441</v>
      </c>
      <c r="D601" s="99" t="s">
        <v>433</v>
      </c>
      <c r="E601" s="133" t="s">
        <v>452</v>
      </c>
      <c r="F601" s="121">
        <v>14495</v>
      </c>
      <c r="G601" s="135" t="s">
        <v>438</v>
      </c>
      <c r="H601" s="99" t="s">
        <v>431</v>
      </c>
      <c r="I601" s="1" t="s">
        <v>941</v>
      </c>
      <c r="J601" s="99" t="s">
        <v>432</v>
      </c>
      <c r="K601" s="99" t="s">
        <v>434</v>
      </c>
      <c r="L601" s="99" t="s">
        <v>105</v>
      </c>
      <c r="M601" s="1"/>
    </row>
    <row r="602" spans="1:13" ht="33">
      <c r="A602" s="99">
        <v>45776</v>
      </c>
      <c r="B602" s="99" t="s">
        <v>386</v>
      </c>
      <c r="C602" s="99" t="s">
        <v>384</v>
      </c>
      <c r="D602" s="99" t="s">
        <v>433</v>
      </c>
      <c r="E602" s="133" t="s">
        <v>848</v>
      </c>
      <c r="F602" s="121">
        <v>14488</v>
      </c>
      <c r="G602" s="135" t="s">
        <v>438</v>
      </c>
      <c r="H602" s="99" t="s">
        <v>431</v>
      </c>
      <c r="I602" s="1" t="s">
        <v>941</v>
      </c>
      <c r="J602" s="1" t="s">
        <v>432</v>
      </c>
      <c r="K602" s="1" t="s">
        <v>434</v>
      </c>
      <c r="L602" s="1" t="s">
        <v>105</v>
      </c>
      <c r="M602" s="1"/>
    </row>
    <row r="603" spans="1:13" ht="33">
      <c r="A603" s="99">
        <v>45776</v>
      </c>
      <c r="B603" s="99" t="s">
        <v>386</v>
      </c>
      <c r="C603" s="99" t="s">
        <v>384</v>
      </c>
      <c r="D603" s="99" t="s">
        <v>453</v>
      </c>
      <c r="E603" s="133" t="s">
        <v>848</v>
      </c>
      <c r="F603" s="121">
        <v>14488</v>
      </c>
      <c r="G603" s="135" t="s">
        <v>438</v>
      </c>
      <c r="H603" s="99" t="s">
        <v>431</v>
      </c>
      <c r="I603" s="1" t="s">
        <v>941</v>
      </c>
      <c r="J603" s="1" t="s">
        <v>432</v>
      </c>
      <c r="K603" s="1" t="s">
        <v>434</v>
      </c>
      <c r="L603" s="1" t="s">
        <v>105</v>
      </c>
      <c r="M603" s="1"/>
    </row>
    <row r="604" spans="1:13" ht="33">
      <c r="A604" s="99">
        <v>45776</v>
      </c>
      <c r="B604" s="99" t="s">
        <v>386</v>
      </c>
      <c r="C604" s="1" t="s">
        <v>516</v>
      </c>
      <c r="D604" s="1" t="s">
        <v>433</v>
      </c>
      <c r="E604" s="133" t="s">
        <v>452</v>
      </c>
      <c r="F604" s="121">
        <v>14455</v>
      </c>
      <c r="G604" s="135" t="s">
        <v>438</v>
      </c>
      <c r="H604" s="99" t="s">
        <v>431</v>
      </c>
      <c r="I604" s="1" t="s">
        <v>941</v>
      </c>
      <c r="J604" s="99" t="s">
        <v>432</v>
      </c>
      <c r="K604" s="1" t="s">
        <v>434</v>
      </c>
      <c r="L604" s="1" t="s">
        <v>105</v>
      </c>
      <c r="M604" s="1"/>
    </row>
    <row r="605" spans="1:13" ht="33">
      <c r="A605" s="99">
        <v>45776</v>
      </c>
      <c r="B605" s="99" t="s">
        <v>386</v>
      </c>
      <c r="C605" s="99" t="s">
        <v>384</v>
      </c>
      <c r="D605" s="99" t="s">
        <v>433</v>
      </c>
      <c r="E605" s="133" t="s">
        <v>847</v>
      </c>
      <c r="F605" s="121">
        <v>14493</v>
      </c>
      <c r="G605" s="135" t="s">
        <v>438</v>
      </c>
      <c r="H605" s="99" t="s">
        <v>431</v>
      </c>
      <c r="I605" s="1" t="s">
        <v>941</v>
      </c>
      <c r="J605" s="1" t="s">
        <v>432</v>
      </c>
      <c r="K605" s="1" t="s">
        <v>434</v>
      </c>
      <c r="L605" s="1" t="s">
        <v>105</v>
      </c>
      <c r="M605" s="1"/>
    </row>
    <row r="606" spans="1:13" ht="33">
      <c r="A606" s="99">
        <v>45776</v>
      </c>
      <c r="B606" s="99" t="s">
        <v>386</v>
      </c>
      <c r="C606" s="99" t="s">
        <v>384</v>
      </c>
      <c r="D606" s="99" t="s">
        <v>453</v>
      </c>
      <c r="E606" s="133" t="s">
        <v>847</v>
      </c>
      <c r="F606" s="121">
        <v>14493</v>
      </c>
      <c r="G606" s="135" t="s">
        <v>438</v>
      </c>
      <c r="H606" s="99" t="s">
        <v>431</v>
      </c>
      <c r="I606" s="1" t="s">
        <v>941</v>
      </c>
      <c r="J606" s="1" t="s">
        <v>432</v>
      </c>
      <c r="K606" s="1" t="s">
        <v>434</v>
      </c>
      <c r="L606" s="1" t="s">
        <v>105</v>
      </c>
      <c r="M606" s="1"/>
    </row>
    <row r="607" spans="1:13" ht="33">
      <c r="A607" s="99">
        <v>45777</v>
      </c>
      <c r="B607" s="99" t="s">
        <v>386</v>
      </c>
      <c r="C607" s="1" t="s">
        <v>384</v>
      </c>
      <c r="D607" s="1" t="s">
        <v>433</v>
      </c>
      <c r="E607" s="133" t="s">
        <v>829</v>
      </c>
      <c r="F607" s="121">
        <v>14557</v>
      </c>
      <c r="G607" s="135" t="s">
        <v>437</v>
      </c>
      <c r="H607" s="1" t="s">
        <v>431</v>
      </c>
      <c r="I607" s="1" t="s">
        <v>942</v>
      </c>
      <c r="J607" s="1" t="s">
        <v>432</v>
      </c>
      <c r="K607" s="1" t="s">
        <v>434</v>
      </c>
      <c r="L607" s="1" t="s">
        <v>105</v>
      </c>
      <c r="M607" s="1"/>
    </row>
    <row r="608" spans="1:13" ht="33">
      <c r="A608" s="99">
        <v>45777</v>
      </c>
      <c r="B608" s="99" t="s">
        <v>386</v>
      </c>
      <c r="C608" s="99" t="s">
        <v>441</v>
      </c>
      <c r="D608" s="99" t="s">
        <v>433</v>
      </c>
      <c r="E608" s="133" t="s">
        <v>452</v>
      </c>
      <c r="F608" s="121">
        <v>14638</v>
      </c>
      <c r="G608" s="135" t="s">
        <v>438</v>
      </c>
      <c r="H608" s="99" t="s">
        <v>431</v>
      </c>
      <c r="I608" s="1" t="s">
        <v>942</v>
      </c>
      <c r="J608" s="99" t="s">
        <v>432</v>
      </c>
      <c r="K608" s="99" t="s">
        <v>434</v>
      </c>
      <c r="L608" s="99" t="s">
        <v>105</v>
      </c>
      <c r="M608" s="1"/>
    </row>
    <row r="609" spans="1:13" ht="33">
      <c r="A609" s="99">
        <v>45777</v>
      </c>
      <c r="B609" s="99" t="s">
        <v>386</v>
      </c>
      <c r="C609" s="99" t="s">
        <v>384</v>
      </c>
      <c r="D609" s="99" t="s">
        <v>433</v>
      </c>
      <c r="E609" s="133" t="s">
        <v>848</v>
      </c>
      <c r="F609" s="121">
        <v>14636</v>
      </c>
      <c r="G609" s="135" t="s">
        <v>438</v>
      </c>
      <c r="H609" s="99" t="s">
        <v>431</v>
      </c>
      <c r="I609" s="1" t="s">
        <v>942</v>
      </c>
      <c r="J609" s="1" t="s">
        <v>432</v>
      </c>
      <c r="K609" s="1" t="s">
        <v>434</v>
      </c>
      <c r="L609" s="1" t="s">
        <v>105</v>
      </c>
      <c r="M609" s="1"/>
    </row>
    <row r="610" spans="1:13" ht="33">
      <c r="A610" s="99">
        <v>45777</v>
      </c>
      <c r="B610" s="99" t="s">
        <v>386</v>
      </c>
      <c r="C610" s="99" t="s">
        <v>384</v>
      </c>
      <c r="D610" s="99" t="s">
        <v>453</v>
      </c>
      <c r="E610" s="133" t="s">
        <v>848</v>
      </c>
      <c r="F610" s="121">
        <v>14636</v>
      </c>
      <c r="G610" s="135" t="s">
        <v>438</v>
      </c>
      <c r="H610" s="99" t="s">
        <v>431</v>
      </c>
      <c r="I610" s="1" t="s">
        <v>942</v>
      </c>
      <c r="J610" s="1" t="s">
        <v>432</v>
      </c>
      <c r="K610" s="1" t="s">
        <v>434</v>
      </c>
      <c r="L610" s="1" t="s">
        <v>105</v>
      </c>
      <c r="M610" s="1"/>
    </row>
    <row r="611" spans="1:13" ht="33">
      <c r="A611" s="99">
        <v>45777</v>
      </c>
      <c r="B611" s="99" t="s">
        <v>386</v>
      </c>
      <c r="C611" s="1" t="s">
        <v>516</v>
      </c>
      <c r="D611" s="1" t="s">
        <v>433</v>
      </c>
      <c r="E611" s="133" t="s">
        <v>452</v>
      </c>
      <c r="F611" s="121">
        <v>14639</v>
      </c>
      <c r="G611" s="135" t="s">
        <v>438</v>
      </c>
      <c r="H611" s="99" t="s">
        <v>431</v>
      </c>
      <c r="I611" s="1" t="s">
        <v>942</v>
      </c>
      <c r="J611" s="99" t="s">
        <v>432</v>
      </c>
      <c r="K611" s="1" t="s">
        <v>434</v>
      </c>
      <c r="L611" s="1" t="s">
        <v>105</v>
      </c>
      <c r="M611" s="1"/>
    </row>
    <row r="612" spans="1:13" ht="33">
      <c r="A612" s="99">
        <v>45777</v>
      </c>
      <c r="B612" s="99" t="s">
        <v>386</v>
      </c>
      <c r="C612" s="99" t="s">
        <v>384</v>
      </c>
      <c r="D612" s="99" t="s">
        <v>433</v>
      </c>
      <c r="E612" s="133" t="s">
        <v>847</v>
      </c>
      <c r="F612" s="121">
        <v>14637</v>
      </c>
      <c r="G612" s="135" t="s">
        <v>438</v>
      </c>
      <c r="H612" s="99" t="s">
        <v>431</v>
      </c>
      <c r="I612" s="1" t="s">
        <v>942</v>
      </c>
      <c r="J612" s="1" t="s">
        <v>432</v>
      </c>
      <c r="K612" s="1" t="s">
        <v>434</v>
      </c>
      <c r="L612" s="1" t="s">
        <v>105</v>
      </c>
      <c r="M612" s="1"/>
    </row>
    <row r="613" spans="1:13" ht="33">
      <c r="A613" s="99">
        <v>45777</v>
      </c>
      <c r="B613" s="99" t="s">
        <v>386</v>
      </c>
      <c r="C613" s="99" t="s">
        <v>384</v>
      </c>
      <c r="D613" s="99" t="s">
        <v>453</v>
      </c>
      <c r="E613" s="133" t="s">
        <v>847</v>
      </c>
      <c r="F613" s="121">
        <v>14637</v>
      </c>
      <c r="G613" s="135" t="s">
        <v>438</v>
      </c>
      <c r="H613" s="99" t="s">
        <v>431</v>
      </c>
      <c r="I613" s="1" t="s">
        <v>942</v>
      </c>
      <c r="J613" s="1" t="s">
        <v>432</v>
      </c>
      <c r="K613" s="1" t="s">
        <v>434</v>
      </c>
      <c r="L613" s="1" t="s">
        <v>105</v>
      </c>
      <c r="M613" s="1"/>
    </row>
    <row r="614" spans="1:13" ht="33">
      <c r="A614" s="99">
        <v>45778</v>
      </c>
      <c r="B614" s="99" t="s">
        <v>386</v>
      </c>
      <c r="C614" s="99" t="s">
        <v>384</v>
      </c>
      <c r="D614" s="99" t="s">
        <v>433</v>
      </c>
      <c r="E614" s="133" t="s">
        <v>848</v>
      </c>
      <c r="F614" s="121">
        <v>14825</v>
      </c>
      <c r="G614" s="135" t="s">
        <v>438</v>
      </c>
      <c r="H614" s="99" t="s">
        <v>431</v>
      </c>
      <c r="I614" s="1" t="s">
        <v>943</v>
      </c>
      <c r="J614" s="1" t="s">
        <v>432</v>
      </c>
      <c r="K614" s="1" t="s">
        <v>434</v>
      </c>
      <c r="L614" s="1" t="s">
        <v>105</v>
      </c>
      <c r="M614" s="1"/>
    </row>
    <row r="615" spans="1:13" ht="33">
      <c r="A615" s="99">
        <v>45778</v>
      </c>
      <c r="B615" s="99" t="s">
        <v>386</v>
      </c>
      <c r="C615" s="99" t="s">
        <v>384</v>
      </c>
      <c r="D615" s="99" t="s">
        <v>453</v>
      </c>
      <c r="E615" s="133" t="s">
        <v>848</v>
      </c>
      <c r="F615" s="121">
        <v>14825</v>
      </c>
      <c r="G615" s="135" t="s">
        <v>438</v>
      </c>
      <c r="H615" s="99" t="s">
        <v>431</v>
      </c>
      <c r="I615" s="1" t="s">
        <v>943</v>
      </c>
      <c r="J615" s="1" t="s">
        <v>432</v>
      </c>
      <c r="K615" s="1" t="s">
        <v>434</v>
      </c>
      <c r="L615" s="1" t="s">
        <v>105</v>
      </c>
      <c r="M615" s="1"/>
    </row>
    <row r="616" spans="1:13" ht="33">
      <c r="A616" s="99">
        <v>45778</v>
      </c>
      <c r="B616" s="99" t="s">
        <v>386</v>
      </c>
      <c r="C616" s="99" t="s">
        <v>441</v>
      </c>
      <c r="D616" s="99" t="s">
        <v>433</v>
      </c>
      <c r="E616" s="133" t="s">
        <v>452</v>
      </c>
      <c r="F616" s="121">
        <v>14824</v>
      </c>
      <c r="G616" s="135" t="s">
        <v>438</v>
      </c>
      <c r="H616" s="99" t="s">
        <v>431</v>
      </c>
      <c r="I616" s="1" t="s">
        <v>943</v>
      </c>
      <c r="J616" s="99" t="s">
        <v>432</v>
      </c>
      <c r="K616" s="99" t="s">
        <v>434</v>
      </c>
      <c r="L616" s="99" t="s">
        <v>105</v>
      </c>
      <c r="M616" s="1"/>
    </row>
    <row r="617" spans="1:13" ht="33">
      <c r="A617" s="99">
        <v>45778</v>
      </c>
      <c r="B617" s="99" t="s">
        <v>386</v>
      </c>
      <c r="C617" s="99" t="s">
        <v>384</v>
      </c>
      <c r="D617" s="99" t="s">
        <v>433</v>
      </c>
      <c r="E617" s="133" t="s">
        <v>847</v>
      </c>
      <c r="F617" s="121">
        <v>14827</v>
      </c>
      <c r="G617" s="135" t="s">
        <v>438</v>
      </c>
      <c r="H617" s="99" t="s">
        <v>431</v>
      </c>
      <c r="I617" s="1" t="s">
        <v>943</v>
      </c>
      <c r="J617" s="1" t="s">
        <v>432</v>
      </c>
      <c r="K617" s="1" t="s">
        <v>434</v>
      </c>
      <c r="L617" s="1" t="s">
        <v>105</v>
      </c>
      <c r="M617" s="1"/>
    </row>
    <row r="618" spans="1:13" ht="33">
      <c r="A618" s="99">
        <v>45778</v>
      </c>
      <c r="B618" s="99" t="s">
        <v>386</v>
      </c>
      <c r="C618" s="99" t="s">
        <v>384</v>
      </c>
      <c r="D618" s="99" t="s">
        <v>453</v>
      </c>
      <c r="E618" s="133" t="s">
        <v>847</v>
      </c>
      <c r="F618" s="121">
        <v>24827</v>
      </c>
      <c r="G618" s="135" t="s">
        <v>438</v>
      </c>
      <c r="H618" s="99" t="s">
        <v>431</v>
      </c>
      <c r="I618" s="1" t="s">
        <v>943</v>
      </c>
      <c r="J618" s="1" t="s">
        <v>432</v>
      </c>
      <c r="K618" s="1" t="s">
        <v>434</v>
      </c>
      <c r="L618" s="1" t="s">
        <v>105</v>
      </c>
      <c r="M618" s="1"/>
    </row>
    <row r="619" spans="1:13" ht="33">
      <c r="A619" s="99">
        <v>45778</v>
      </c>
      <c r="B619" s="99" t="s">
        <v>386</v>
      </c>
      <c r="C619" s="1" t="s">
        <v>516</v>
      </c>
      <c r="D619" s="1" t="s">
        <v>433</v>
      </c>
      <c r="E619" s="133" t="s">
        <v>452</v>
      </c>
      <c r="F619" s="121"/>
      <c r="G619" s="135" t="s">
        <v>438</v>
      </c>
      <c r="H619" s="99" t="s">
        <v>431</v>
      </c>
      <c r="I619" s="1" t="s">
        <v>943</v>
      </c>
      <c r="J619" s="99" t="s">
        <v>432</v>
      </c>
      <c r="K619" s="1" t="s">
        <v>434</v>
      </c>
      <c r="L619" s="1" t="s">
        <v>105</v>
      </c>
      <c r="M619" s="1"/>
    </row>
    <row r="620" spans="1:13" ht="33">
      <c r="A620" s="99">
        <v>45778</v>
      </c>
      <c r="B620" s="99" t="s">
        <v>386</v>
      </c>
      <c r="C620" s="1" t="s">
        <v>384</v>
      </c>
      <c r="D620" s="1" t="s">
        <v>433</v>
      </c>
      <c r="E620" s="133" t="s">
        <v>829</v>
      </c>
      <c r="F620" s="121">
        <v>14557</v>
      </c>
      <c r="G620" s="135" t="s">
        <v>437</v>
      </c>
      <c r="H620" s="1" t="s">
        <v>431</v>
      </c>
      <c r="I620" s="1" t="s">
        <v>943</v>
      </c>
      <c r="J620" s="1" t="s">
        <v>432</v>
      </c>
      <c r="K620" s="1" t="s">
        <v>434</v>
      </c>
      <c r="L620" s="1" t="s">
        <v>105</v>
      </c>
      <c r="M620" s="1"/>
    </row>
    <row r="621" spans="1:13" ht="33">
      <c r="A621" s="99">
        <v>45780</v>
      </c>
      <c r="B621" s="99" t="s">
        <v>386</v>
      </c>
      <c r="C621" s="99" t="s">
        <v>441</v>
      </c>
      <c r="D621" s="99" t="s">
        <v>433</v>
      </c>
      <c r="E621" s="133" t="s">
        <v>452</v>
      </c>
      <c r="F621" s="121">
        <v>14824</v>
      </c>
      <c r="G621" s="135" t="s">
        <v>438</v>
      </c>
      <c r="H621" s="99" t="s">
        <v>431</v>
      </c>
      <c r="I621" s="1" t="s">
        <v>900</v>
      </c>
      <c r="J621" s="99" t="s">
        <v>432</v>
      </c>
      <c r="K621" s="99" t="s">
        <v>434</v>
      </c>
      <c r="L621" s="99" t="s">
        <v>392</v>
      </c>
      <c r="M621" s="1"/>
    </row>
    <row r="622" spans="1:13" ht="33">
      <c r="A622" s="99">
        <v>45780</v>
      </c>
      <c r="B622" s="99" t="s">
        <v>386</v>
      </c>
      <c r="C622" s="1" t="s">
        <v>384</v>
      </c>
      <c r="D622" s="1" t="s">
        <v>433</v>
      </c>
      <c r="E622" s="133" t="s">
        <v>843</v>
      </c>
      <c r="F622" s="121">
        <v>14830</v>
      </c>
      <c r="G622" s="135" t="s">
        <v>437</v>
      </c>
      <c r="H622" s="1" t="s">
        <v>431</v>
      </c>
      <c r="I622" s="1" t="s">
        <v>900</v>
      </c>
      <c r="J622" s="1" t="s">
        <v>432</v>
      </c>
      <c r="K622" s="1" t="s">
        <v>434</v>
      </c>
      <c r="L622" s="1" t="s">
        <v>392</v>
      </c>
      <c r="M622" s="1"/>
    </row>
    <row r="623" spans="1:13" ht="33">
      <c r="A623" s="99">
        <v>45780</v>
      </c>
      <c r="B623" s="99" t="s">
        <v>386</v>
      </c>
      <c r="C623" s="99" t="s">
        <v>384</v>
      </c>
      <c r="D623" s="99" t="s">
        <v>433</v>
      </c>
      <c r="E623" s="133" t="s">
        <v>848</v>
      </c>
      <c r="F623" s="121">
        <v>14825</v>
      </c>
      <c r="G623" s="135" t="s">
        <v>438</v>
      </c>
      <c r="H623" s="99" t="s">
        <v>431</v>
      </c>
      <c r="I623" s="1" t="s">
        <v>900</v>
      </c>
      <c r="J623" s="1" t="s">
        <v>432</v>
      </c>
      <c r="K623" s="1" t="s">
        <v>434</v>
      </c>
      <c r="L623" s="1" t="s">
        <v>392</v>
      </c>
      <c r="M623" s="1"/>
    </row>
    <row r="624" spans="1:13" ht="33">
      <c r="A624" s="99">
        <v>45780</v>
      </c>
      <c r="B624" s="99" t="s">
        <v>386</v>
      </c>
      <c r="C624" s="99" t="s">
        <v>384</v>
      </c>
      <c r="D624" s="99" t="s">
        <v>453</v>
      </c>
      <c r="E624" s="133" t="s">
        <v>848</v>
      </c>
      <c r="F624" s="121">
        <v>14825</v>
      </c>
      <c r="G624" s="135" t="s">
        <v>438</v>
      </c>
      <c r="H624" s="99" t="s">
        <v>431</v>
      </c>
      <c r="I624" s="1" t="s">
        <v>900</v>
      </c>
      <c r="J624" s="1" t="s">
        <v>432</v>
      </c>
      <c r="K624" s="1" t="s">
        <v>434</v>
      </c>
      <c r="L624" s="1" t="s">
        <v>392</v>
      </c>
      <c r="M624" s="1"/>
    </row>
    <row r="625" spans="1:13" ht="33">
      <c r="A625" s="99">
        <v>45780</v>
      </c>
      <c r="B625" s="99" t="s">
        <v>386</v>
      </c>
      <c r="C625" s="99" t="s">
        <v>384</v>
      </c>
      <c r="D625" s="99" t="s">
        <v>433</v>
      </c>
      <c r="E625" s="133" t="s">
        <v>847</v>
      </c>
      <c r="F625" s="121">
        <v>14827</v>
      </c>
      <c r="G625" s="135" t="s">
        <v>438</v>
      </c>
      <c r="H625" s="99" t="s">
        <v>431</v>
      </c>
      <c r="I625" s="1" t="s">
        <v>900</v>
      </c>
      <c r="J625" s="1" t="s">
        <v>432</v>
      </c>
      <c r="K625" s="1" t="s">
        <v>434</v>
      </c>
      <c r="L625" s="1" t="s">
        <v>392</v>
      </c>
      <c r="M625" s="1"/>
    </row>
    <row r="626" spans="1:13" ht="33">
      <c r="A626" s="99">
        <v>45780</v>
      </c>
      <c r="B626" s="99" t="s">
        <v>386</v>
      </c>
      <c r="C626" s="99" t="s">
        <v>384</v>
      </c>
      <c r="D626" s="99" t="s">
        <v>453</v>
      </c>
      <c r="E626" s="133" t="s">
        <v>847</v>
      </c>
      <c r="F626" s="121">
        <v>24827</v>
      </c>
      <c r="G626" s="135" t="s">
        <v>438</v>
      </c>
      <c r="H626" s="99" t="s">
        <v>431</v>
      </c>
      <c r="I626" s="1" t="s">
        <v>900</v>
      </c>
      <c r="J626" s="1" t="s">
        <v>432</v>
      </c>
      <c r="K626" s="1" t="s">
        <v>434</v>
      </c>
      <c r="L626" s="1" t="s">
        <v>392</v>
      </c>
      <c r="M626" s="1"/>
    </row>
    <row r="627" spans="1:13" ht="33">
      <c r="A627" s="99">
        <v>45781</v>
      </c>
      <c r="B627" s="99" t="s">
        <v>386</v>
      </c>
      <c r="C627" s="99" t="s">
        <v>384</v>
      </c>
      <c r="D627" s="99" t="s">
        <v>433</v>
      </c>
      <c r="E627" s="133" t="s">
        <v>847</v>
      </c>
      <c r="F627" s="121">
        <v>14827</v>
      </c>
      <c r="G627" s="135" t="s">
        <v>438</v>
      </c>
      <c r="H627" s="99" t="s">
        <v>431</v>
      </c>
      <c r="I627" s="1" t="s">
        <v>905</v>
      </c>
      <c r="J627" s="1" t="s">
        <v>432</v>
      </c>
      <c r="K627" s="1" t="s">
        <v>434</v>
      </c>
      <c r="L627" s="1" t="s">
        <v>392</v>
      </c>
      <c r="M627" s="1"/>
    </row>
    <row r="628" spans="1:13" ht="33">
      <c r="A628" s="99">
        <v>45781</v>
      </c>
      <c r="B628" s="99" t="s">
        <v>386</v>
      </c>
      <c r="C628" s="99" t="s">
        <v>384</v>
      </c>
      <c r="D628" s="99" t="s">
        <v>453</v>
      </c>
      <c r="E628" s="133" t="s">
        <v>847</v>
      </c>
      <c r="F628" s="121">
        <v>24827</v>
      </c>
      <c r="G628" s="135" t="s">
        <v>438</v>
      </c>
      <c r="H628" s="99" t="s">
        <v>431</v>
      </c>
      <c r="I628" s="1" t="s">
        <v>905</v>
      </c>
      <c r="J628" s="1" t="s">
        <v>432</v>
      </c>
      <c r="K628" s="1" t="s">
        <v>434</v>
      </c>
      <c r="L628" s="1" t="s">
        <v>392</v>
      </c>
      <c r="M628" s="1"/>
    </row>
    <row r="629" spans="1:13" ht="33">
      <c r="A629" s="99">
        <v>45782</v>
      </c>
      <c r="B629" s="99" t="s">
        <v>386</v>
      </c>
      <c r="C629" s="99" t="s">
        <v>384</v>
      </c>
      <c r="D629" s="99" t="s">
        <v>433</v>
      </c>
      <c r="E629" s="133" t="s">
        <v>848</v>
      </c>
      <c r="F629" s="121">
        <v>14861</v>
      </c>
      <c r="G629" s="135" t="s">
        <v>438</v>
      </c>
      <c r="H629" s="99" t="s">
        <v>431</v>
      </c>
      <c r="I629" s="1" t="s">
        <v>944</v>
      </c>
      <c r="J629" s="1" t="s">
        <v>432</v>
      </c>
      <c r="K629" s="1" t="s">
        <v>434</v>
      </c>
      <c r="L629" s="1" t="s">
        <v>541</v>
      </c>
      <c r="M629" s="1"/>
    </row>
    <row r="630" spans="1:13" ht="33">
      <c r="A630" s="99">
        <v>45782</v>
      </c>
      <c r="B630" s="99" t="s">
        <v>386</v>
      </c>
      <c r="C630" s="99" t="s">
        <v>384</v>
      </c>
      <c r="D630" s="99" t="s">
        <v>433</v>
      </c>
      <c r="E630" s="133" t="s">
        <v>847</v>
      </c>
      <c r="F630" s="121">
        <v>14863</v>
      </c>
      <c r="G630" s="135" t="s">
        <v>438</v>
      </c>
      <c r="H630" s="99" t="s">
        <v>431</v>
      </c>
      <c r="I630" s="1" t="s">
        <v>944</v>
      </c>
      <c r="J630" s="1" t="s">
        <v>432</v>
      </c>
      <c r="K630" s="1" t="s">
        <v>434</v>
      </c>
      <c r="L630" s="1" t="s">
        <v>541</v>
      </c>
      <c r="M630" s="1"/>
    </row>
    <row r="631" spans="1:13" ht="33">
      <c r="A631" s="99">
        <v>45782</v>
      </c>
      <c r="B631" s="99" t="s">
        <v>386</v>
      </c>
      <c r="C631" s="99" t="s">
        <v>441</v>
      </c>
      <c r="D631" s="99" t="s">
        <v>433</v>
      </c>
      <c r="E631" s="133" t="s">
        <v>452</v>
      </c>
      <c r="F631" s="121">
        <v>14859</v>
      </c>
      <c r="G631" s="135" t="s">
        <v>438</v>
      </c>
      <c r="H631" s="99" t="s">
        <v>431</v>
      </c>
      <c r="I631" s="1" t="s">
        <v>944</v>
      </c>
      <c r="J631" s="99" t="s">
        <v>432</v>
      </c>
      <c r="K631" s="99" t="s">
        <v>434</v>
      </c>
      <c r="L631" s="99" t="s">
        <v>541</v>
      </c>
      <c r="M631" s="1"/>
    </row>
    <row r="632" spans="1:13" ht="33">
      <c r="A632" s="99">
        <v>45782</v>
      </c>
      <c r="B632" s="99" t="s">
        <v>386</v>
      </c>
      <c r="C632" s="99" t="s">
        <v>384</v>
      </c>
      <c r="D632" s="99" t="s">
        <v>453</v>
      </c>
      <c r="E632" s="133" t="s">
        <v>848</v>
      </c>
      <c r="F632" s="121">
        <v>14861</v>
      </c>
      <c r="G632" s="135" t="s">
        <v>438</v>
      </c>
      <c r="H632" s="99" t="s">
        <v>431</v>
      </c>
      <c r="I632" s="1" t="s">
        <v>944</v>
      </c>
      <c r="J632" s="1" t="s">
        <v>432</v>
      </c>
      <c r="K632" s="1" t="s">
        <v>434</v>
      </c>
      <c r="L632" s="1" t="s">
        <v>105</v>
      </c>
      <c r="M632" s="1"/>
    </row>
    <row r="633" spans="1:13" ht="33">
      <c r="A633" s="99">
        <v>45782</v>
      </c>
      <c r="B633" s="99" t="s">
        <v>386</v>
      </c>
      <c r="C633" s="99" t="s">
        <v>384</v>
      </c>
      <c r="D633" s="99" t="s">
        <v>453</v>
      </c>
      <c r="E633" s="133" t="s">
        <v>847</v>
      </c>
      <c r="F633" s="121">
        <v>14863</v>
      </c>
      <c r="G633" s="135" t="s">
        <v>438</v>
      </c>
      <c r="H633" s="99" t="s">
        <v>431</v>
      </c>
      <c r="I633" s="1" t="s">
        <v>944</v>
      </c>
      <c r="J633" s="1" t="s">
        <v>432</v>
      </c>
      <c r="K633" s="1" t="s">
        <v>434</v>
      </c>
      <c r="L633" s="1" t="s">
        <v>105</v>
      </c>
      <c r="M633" s="1"/>
    </row>
    <row r="634" spans="1:13" ht="33">
      <c r="A634" s="99">
        <v>45783</v>
      </c>
      <c r="B634" s="99" t="s">
        <v>386</v>
      </c>
      <c r="C634" s="1" t="s">
        <v>384</v>
      </c>
      <c r="D634" s="1" t="s">
        <v>433</v>
      </c>
      <c r="E634" s="133" t="s">
        <v>843</v>
      </c>
      <c r="F634" s="121">
        <v>14830</v>
      </c>
      <c r="G634" s="135" t="s">
        <v>437</v>
      </c>
      <c r="H634" s="1" t="s">
        <v>431</v>
      </c>
      <c r="I634" s="1" t="s">
        <v>1446</v>
      </c>
      <c r="J634" s="1" t="s">
        <v>432</v>
      </c>
      <c r="K634" s="1" t="s">
        <v>434</v>
      </c>
      <c r="L634" s="1" t="s">
        <v>105</v>
      </c>
      <c r="M634" s="1"/>
    </row>
    <row r="635" spans="1:13" ht="33">
      <c r="A635" s="99">
        <v>45783</v>
      </c>
      <c r="B635" s="99" t="s">
        <v>386</v>
      </c>
      <c r="C635" s="99" t="s">
        <v>384</v>
      </c>
      <c r="D635" s="99" t="s">
        <v>433</v>
      </c>
      <c r="E635" s="133" t="s">
        <v>848</v>
      </c>
      <c r="F635" s="121">
        <v>15030</v>
      </c>
      <c r="G635" s="135" t="s">
        <v>438</v>
      </c>
      <c r="H635" s="99" t="s">
        <v>431</v>
      </c>
      <c r="I635" s="1" t="s">
        <v>1446</v>
      </c>
      <c r="J635" s="1" t="s">
        <v>432</v>
      </c>
      <c r="K635" s="1" t="s">
        <v>434</v>
      </c>
      <c r="L635" s="1" t="s">
        <v>105</v>
      </c>
      <c r="M635" s="1"/>
    </row>
    <row r="636" spans="1:13" ht="33">
      <c r="A636" s="99">
        <v>45783</v>
      </c>
      <c r="B636" s="99" t="s">
        <v>386</v>
      </c>
      <c r="C636" s="99" t="s">
        <v>384</v>
      </c>
      <c r="D636" s="99" t="s">
        <v>433</v>
      </c>
      <c r="E636" s="133" t="s">
        <v>1447</v>
      </c>
      <c r="F636" s="121">
        <v>15050</v>
      </c>
      <c r="G636" s="135" t="s">
        <v>438</v>
      </c>
      <c r="H636" s="99" t="s">
        <v>431</v>
      </c>
      <c r="I636" s="1" t="s">
        <v>1446</v>
      </c>
      <c r="J636" s="1" t="s">
        <v>432</v>
      </c>
      <c r="K636" s="1" t="s">
        <v>434</v>
      </c>
      <c r="L636" s="1" t="s">
        <v>105</v>
      </c>
      <c r="M636" s="1"/>
    </row>
    <row r="637" spans="1:13" ht="33">
      <c r="A637" s="99">
        <v>45783</v>
      </c>
      <c r="B637" s="99" t="s">
        <v>386</v>
      </c>
      <c r="C637" s="99" t="s">
        <v>384</v>
      </c>
      <c r="D637" s="99" t="s">
        <v>433</v>
      </c>
      <c r="E637" s="133" t="s">
        <v>1448</v>
      </c>
      <c r="F637" s="121">
        <v>15046</v>
      </c>
      <c r="G637" s="135" t="s">
        <v>438</v>
      </c>
      <c r="H637" s="99" t="s">
        <v>431</v>
      </c>
      <c r="I637" s="1" t="s">
        <v>1446</v>
      </c>
      <c r="J637" s="1" t="s">
        <v>432</v>
      </c>
      <c r="K637" s="1" t="s">
        <v>434</v>
      </c>
      <c r="L637" s="1" t="s">
        <v>105</v>
      </c>
      <c r="M637" s="1"/>
    </row>
    <row r="638" spans="1:13" ht="33">
      <c r="A638" s="99">
        <v>45783</v>
      </c>
      <c r="B638" s="99" t="s">
        <v>386</v>
      </c>
      <c r="C638" s="99" t="s">
        <v>384</v>
      </c>
      <c r="D638" s="99" t="s">
        <v>433</v>
      </c>
      <c r="E638" s="133" t="s">
        <v>847</v>
      </c>
      <c r="F638" s="121">
        <v>15031</v>
      </c>
      <c r="G638" s="135" t="s">
        <v>438</v>
      </c>
      <c r="H638" s="99" t="s">
        <v>431</v>
      </c>
      <c r="I638" s="1" t="s">
        <v>1446</v>
      </c>
      <c r="J638" s="1" t="s">
        <v>432</v>
      </c>
      <c r="K638" s="1" t="s">
        <v>434</v>
      </c>
      <c r="L638" s="1" t="s">
        <v>105</v>
      </c>
      <c r="M638" s="1"/>
    </row>
    <row r="639" spans="1:13" ht="33">
      <c r="A639" s="99">
        <v>45783</v>
      </c>
      <c r="B639" s="99" t="s">
        <v>386</v>
      </c>
      <c r="C639" s="99" t="s">
        <v>384</v>
      </c>
      <c r="D639" s="99" t="s">
        <v>453</v>
      </c>
      <c r="E639" s="133" t="s">
        <v>847</v>
      </c>
      <c r="F639" s="121">
        <v>15031</v>
      </c>
      <c r="G639" s="135" t="s">
        <v>438</v>
      </c>
      <c r="H639" s="99" t="s">
        <v>431</v>
      </c>
      <c r="I639" s="1" t="s">
        <v>1446</v>
      </c>
      <c r="J639" s="1" t="s">
        <v>432</v>
      </c>
      <c r="K639" s="1" t="s">
        <v>434</v>
      </c>
      <c r="L639" s="1" t="s">
        <v>105</v>
      </c>
      <c r="M639" s="1"/>
    </row>
    <row r="640" spans="1:13" ht="33">
      <c r="A640" s="99">
        <v>45783</v>
      </c>
      <c r="B640" s="99" t="s">
        <v>386</v>
      </c>
      <c r="C640" s="99" t="s">
        <v>384</v>
      </c>
      <c r="D640" s="99" t="s">
        <v>453</v>
      </c>
      <c r="E640" s="133" t="s">
        <v>848</v>
      </c>
      <c r="F640" s="121">
        <v>15030</v>
      </c>
      <c r="G640" s="135" t="s">
        <v>438</v>
      </c>
      <c r="H640" s="99" t="s">
        <v>431</v>
      </c>
      <c r="I640" s="1" t="s">
        <v>1446</v>
      </c>
      <c r="J640" s="1" t="s">
        <v>432</v>
      </c>
      <c r="K640" s="1" t="s">
        <v>434</v>
      </c>
      <c r="L640" s="1" t="s">
        <v>105</v>
      </c>
      <c r="M640" s="1"/>
    </row>
    <row r="641" spans="1:13" ht="33">
      <c r="A641" s="99">
        <v>45783</v>
      </c>
      <c r="B641" s="99" t="s">
        <v>386</v>
      </c>
      <c r="C641" s="99" t="s">
        <v>441</v>
      </c>
      <c r="D641" s="99" t="s">
        <v>433</v>
      </c>
      <c r="E641" s="133" t="s">
        <v>452</v>
      </c>
      <c r="F641" s="121">
        <v>15044</v>
      </c>
      <c r="G641" s="135" t="s">
        <v>438</v>
      </c>
      <c r="H641" s="99" t="s">
        <v>431</v>
      </c>
      <c r="I641" s="1" t="s">
        <v>1446</v>
      </c>
      <c r="J641" s="99" t="s">
        <v>432</v>
      </c>
      <c r="K641" s="99" t="s">
        <v>434</v>
      </c>
      <c r="L641" s="99" t="s">
        <v>105</v>
      </c>
      <c r="M641" s="1"/>
    </row>
    <row r="642" spans="1:13" ht="33">
      <c r="A642" s="99">
        <v>45784</v>
      </c>
      <c r="B642" s="99" t="s">
        <v>386</v>
      </c>
      <c r="C642" s="1" t="s">
        <v>516</v>
      </c>
      <c r="D642" s="1" t="s">
        <v>433</v>
      </c>
      <c r="E642" s="133" t="s">
        <v>1449</v>
      </c>
      <c r="F642" s="121">
        <v>14834</v>
      </c>
      <c r="G642" s="135" t="s">
        <v>438</v>
      </c>
      <c r="H642" s="99" t="s">
        <v>431</v>
      </c>
      <c r="I642" s="1" t="s">
        <v>1446</v>
      </c>
      <c r="J642" s="99" t="s">
        <v>432</v>
      </c>
      <c r="K642" s="1" t="s">
        <v>434</v>
      </c>
      <c r="L642" s="1" t="s">
        <v>105</v>
      </c>
      <c r="M642" s="1"/>
    </row>
    <row r="643" spans="1:13" ht="33">
      <c r="A643" s="99">
        <v>45784</v>
      </c>
      <c r="B643" s="99" t="s">
        <v>386</v>
      </c>
      <c r="C643" s="1" t="s">
        <v>384</v>
      </c>
      <c r="D643" s="1" t="s">
        <v>433</v>
      </c>
      <c r="E643" s="133" t="s">
        <v>904</v>
      </c>
      <c r="F643" s="121">
        <v>15033</v>
      </c>
      <c r="G643" s="135" t="s">
        <v>437</v>
      </c>
      <c r="H643" s="1" t="s">
        <v>431</v>
      </c>
      <c r="I643" s="1" t="s">
        <v>1446</v>
      </c>
      <c r="J643" s="1" t="s">
        <v>432</v>
      </c>
      <c r="K643" s="1" t="s">
        <v>434</v>
      </c>
      <c r="L643" s="1" t="s">
        <v>105</v>
      </c>
      <c r="M643" s="1"/>
    </row>
    <row r="644" spans="1:13" ht="33">
      <c r="A644" s="99">
        <v>45784</v>
      </c>
      <c r="B644" s="99" t="s">
        <v>386</v>
      </c>
      <c r="C644" s="99" t="s">
        <v>384</v>
      </c>
      <c r="D644" s="99" t="s">
        <v>453</v>
      </c>
      <c r="E644" s="133" t="s">
        <v>848</v>
      </c>
      <c r="F644" s="121">
        <v>15030</v>
      </c>
      <c r="G644" s="135" t="s">
        <v>438</v>
      </c>
      <c r="H644" s="99" t="s">
        <v>431</v>
      </c>
      <c r="I644" s="1" t="s">
        <v>1446</v>
      </c>
      <c r="J644" s="1" t="s">
        <v>432</v>
      </c>
      <c r="K644" s="1" t="s">
        <v>434</v>
      </c>
      <c r="L644" s="1" t="s">
        <v>105</v>
      </c>
      <c r="M644" s="1"/>
    </row>
    <row r="645" spans="1:13" ht="33">
      <c r="A645" s="99">
        <v>45784</v>
      </c>
      <c r="B645" s="99" t="s">
        <v>386</v>
      </c>
      <c r="C645" s="99" t="s">
        <v>384</v>
      </c>
      <c r="D645" s="99" t="s">
        <v>433</v>
      </c>
      <c r="E645" s="133" t="s">
        <v>848</v>
      </c>
      <c r="F645" s="121">
        <v>15030</v>
      </c>
      <c r="G645" s="135" t="s">
        <v>438</v>
      </c>
      <c r="H645" s="99" t="s">
        <v>431</v>
      </c>
      <c r="I645" s="1" t="s">
        <v>1446</v>
      </c>
      <c r="J645" s="1" t="s">
        <v>432</v>
      </c>
      <c r="K645" s="1" t="s">
        <v>434</v>
      </c>
      <c r="L645" s="1" t="s">
        <v>105</v>
      </c>
      <c r="M645" s="1"/>
    </row>
    <row r="646" spans="1:13" ht="33">
      <c r="A646" s="99">
        <v>45784</v>
      </c>
      <c r="B646" s="99" t="s">
        <v>386</v>
      </c>
      <c r="C646" s="99" t="s">
        <v>384</v>
      </c>
      <c r="D646" s="99" t="s">
        <v>433</v>
      </c>
      <c r="E646" s="133" t="s">
        <v>847</v>
      </c>
      <c r="F646" s="121">
        <v>15031</v>
      </c>
      <c r="G646" s="135" t="s">
        <v>438</v>
      </c>
      <c r="H646" s="99" t="s">
        <v>431</v>
      </c>
      <c r="I646" s="1" t="s">
        <v>1446</v>
      </c>
      <c r="J646" s="1" t="s">
        <v>432</v>
      </c>
      <c r="K646" s="1" t="s">
        <v>434</v>
      </c>
      <c r="L646" s="1" t="s">
        <v>105</v>
      </c>
      <c r="M646" s="1"/>
    </row>
    <row r="647" spans="1:13" ht="33">
      <c r="A647" s="99">
        <v>45784</v>
      </c>
      <c r="B647" s="99" t="s">
        <v>386</v>
      </c>
      <c r="C647" s="99" t="s">
        <v>384</v>
      </c>
      <c r="D647" s="99" t="s">
        <v>453</v>
      </c>
      <c r="E647" s="133" t="s">
        <v>847</v>
      </c>
      <c r="F647" s="121">
        <v>15031</v>
      </c>
      <c r="G647" s="135" t="s">
        <v>438</v>
      </c>
      <c r="H647" s="99" t="s">
        <v>431</v>
      </c>
      <c r="I647" s="1" t="s">
        <v>1446</v>
      </c>
      <c r="J647" s="1" t="s">
        <v>432</v>
      </c>
      <c r="K647" s="1" t="s">
        <v>434</v>
      </c>
      <c r="L647" s="1" t="s">
        <v>105</v>
      </c>
      <c r="M647" s="1"/>
    </row>
    <row r="648" spans="1:13" ht="33">
      <c r="A648" s="99">
        <v>45784</v>
      </c>
      <c r="B648" s="99" t="s">
        <v>386</v>
      </c>
      <c r="C648" s="99" t="s">
        <v>441</v>
      </c>
      <c r="D648" s="99" t="s">
        <v>433</v>
      </c>
      <c r="E648" s="133" t="s">
        <v>452</v>
      </c>
      <c r="F648" s="121">
        <v>15044</v>
      </c>
      <c r="G648" s="135" t="s">
        <v>438</v>
      </c>
      <c r="H648" s="99" t="s">
        <v>431</v>
      </c>
      <c r="I648" s="1" t="s">
        <v>1446</v>
      </c>
      <c r="J648" s="99" t="s">
        <v>432</v>
      </c>
      <c r="K648" s="99" t="s">
        <v>434</v>
      </c>
      <c r="L648" s="99" t="s">
        <v>105</v>
      </c>
      <c r="M648" s="1"/>
    </row>
    <row r="649" spans="1:13" ht="33">
      <c r="A649" s="99">
        <v>45784</v>
      </c>
      <c r="B649" s="99" t="s">
        <v>386</v>
      </c>
      <c r="C649" s="99" t="s">
        <v>441</v>
      </c>
      <c r="D649" s="99" t="s">
        <v>453</v>
      </c>
      <c r="E649" s="133" t="s">
        <v>452</v>
      </c>
      <c r="F649" s="121">
        <v>15044</v>
      </c>
      <c r="G649" s="135" t="s">
        <v>438</v>
      </c>
      <c r="H649" s="99" t="s">
        <v>431</v>
      </c>
      <c r="I649" s="1" t="s">
        <v>1446</v>
      </c>
      <c r="J649" s="1" t="s">
        <v>432</v>
      </c>
      <c r="K649" s="99" t="s">
        <v>434</v>
      </c>
      <c r="L649" s="99" t="s">
        <v>105</v>
      </c>
      <c r="M649" s="1"/>
    </row>
    <row r="650" spans="1:13" ht="33">
      <c r="A650" s="99">
        <v>45785</v>
      </c>
      <c r="B650" s="99" t="s">
        <v>386</v>
      </c>
      <c r="C650" s="99" t="s">
        <v>441</v>
      </c>
      <c r="D650" s="99" t="s">
        <v>433</v>
      </c>
      <c r="E650" s="133" t="s">
        <v>452</v>
      </c>
      <c r="F650" s="121"/>
      <c r="G650" s="135" t="s">
        <v>438</v>
      </c>
      <c r="H650" s="99" t="s">
        <v>431</v>
      </c>
      <c r="I650" s="1" t="s">
        <v>1446</v>
      </c>
      <c r="J650" s="99" t="s">
        <v>432</v>
      </c>
      <c r="K650" s="99" t="s">
        <v>434</v>
      </c>
      <c r="L650" s="99" t="s">
        <v>105</v>
      </c>
      <c r="M650" s="1"/>
    </row>
    <row r="651" spans="1:13" ht="33">
      <c r="A651" s="99">
        <v>45785</v>
      </c>
      <c r="B651" s="99" t="s">
        <v>386</v>
      </c>
      <c r="C651" s="99" t="s">
        <v>441</v>
      </c>
      <c r="D651" s="99" t="s">
        <v>453</v>
      </c>
      <c r="E651" s="133" t="s">
        <v>452</v>
      </c>
      <c r="F651" s="121"/>
      <c r="G651" s="135" t="s">
        <v>438</v>
      </c>
      <c r="H651" s="99" t="s">
        <v>431</v>
      </c>
      <c r="I651" s="1" t="s">
        <v>1446</v>
      </c>
      <c r="J651" s="99" t="s">
        <v>432</v>
      </c>
      <c r="K651" s="99" t="s">
        <v>434</v>
      </c>
      <c r="L651" s="99" t="s">
        <v>105</v>
      </c>
      <c r="M651" s="1"/>
    </row>
    <row r="652" spans="1:13" ht="33">
      <c r="A652" s="99">
        <v>45785</v>
      </c>
      <c r="B652" s="99" t="s">
        <v>386</v>
      </c>
      <c r="C652" s="99" t="s">
        <v>384</v>
      </c>
      <c r="D652" s="99" t="s">
        <v>433</v>
      </c>
      <c r="E652" s="133" t="s">
        <v>848</v>
      </c>
      <c r="F652" s="121">
        <v>15091</v>
      </c>
      <c r="G652" s="135" t="s">
        <v>438</v>
      </c>
      <c r="H652" s="99" t="s">
        <v>431</v>
      </c>
      <c r="I652" s="1" t="s">
        <v>1446</v>
      </c>
      <c r="J652" s="1" t="s">
        <v>432</v>
      </c>
      <c r="K652" s="1" t="s">
        <v>434</v>
      </c>
      <c r="L652" s="1" t="s">
        <v>105</v>
      </c>
      <c r="M652" s="1"/>
    </row>
    <row r="653" spans="1:13" ht="33">
      <c r="A653" s="99">
        <v>45785</v>
      </c>
      <c r="B653" s="99" t="s">
        <v>386</v>
      </c>
      <c r="C653" s="99" t="s">
        <v>384</v>
      </c>
      <c r="D653" s="99" t="s">
        <v>433</v>
      </c>
      <c r="E653" s="133" t="s">
        <v>847</v>
      </c>
      <c r="F653" s="121">
        <v>15092</v>
      </c>
      <c r="G653" s="135" t="s">
        <v>438</v>
      </c>
      <c r="H653" s="99" t="s">
        <v>431</v>
      </c>
      <c r="I653" s="1" t="s">
        <v>1446</v>
      </c>
      <c r="J653" s="1" t="s">
        <v>432</v>
      </c>
      <c r="K653" s="1" t="s">
        <v>434</v>
      </c>
      <c r="L653" s="1" t="s">
        <v>105</v>
      </c>
      <c r="M653" s="1"/>
    </row>
    <row r="654" spans="1:13" ht="33">
      <c r="A654" s="99">
        <v>45785</v>
      </c>
      <c r="B654" s="99" t="s">
        <v>386</v>
      </c>
      <c r="C654" s="1" t="s">
        <v>516</v>
      </c>
      <c r="D654" s="1" t="s">
        <v>433</v>
      </c>
      <c r="E654" s="133" t="s">
        <v>1449</v>
      </c>
      <c r="F654" s="121">
        <v>14834</v>
      </c>
      <c r="G654" s="135" t="s">
        <v>438</v>
      </c>
      <c r="H654" s="99" t="s">
        <v>431</v>
      </c>
      <c r="I654" s="1" t="s">
        <v>1446</v>
      </c>
      <c r="J654" s="99" t="s">
        <v>432</v>
      </c>
      <c r="K654" s="1" t="s">
        <v>434</v>
      </c>
      <c r="L654" s="1" t="s">
        <v>105</v>
      </c>
      <c r="M654" s="1"/>
    </row>
    <row r="655" spans="1:13" ht="33">
      <c r="A655" s="99">
        <v>45785</v>
      </c>
      <c r="B655" s="99" t="s">
        <v>386</v>
      </c>
      <c r="C655" s="1" t="s">
        <v>384</v>
      </c>
      <c r="D655" s="1" t="s">
        <v>433</v>
      </c>
      <c r="E655" s="133" t="s">
        <v>904</v>
      </c>
      <c r="F655" s="121">
        <v>15095</v>
      </c>
      <c r="G655" s="135" t="s">
        <v>437</v>
      </c>
      <c r="H655" s="1" t="s">
        <v>431</v>
      </c>
      <c r="I655" s="1" t="s">
        <v>1446</v>
      </c>
      <c r="J655" s="1" t="s">
        <v>432</v>
      </c>
      <c r="K655" s="1" t="s">
        <v>434</v>
      </c>
      <c r="L655" s="1" t="s">
        <v>105</v>
      </c>
      <c r="M655" s="1"/>
    </row>
    <row r="656" spans="1:13" ht="33">
      <c r="A656" s="99">
        <v>45785</v>
      </c>
      <c r="B656" s="99" t="s">
        <v>386</v>
      </c>
      <c r="C656" s="99" t="s">
        <v>384</v>
      </c>
      <c r="D656" s="99" t="s">
        <v>453</v>
      </c>
      <c r="E656" s="133" t="s">
        <v>848</v>
      </c>
      <c r="F656" s="121">
        <v>15030</v>
      </c>
      <c r="G656" s="135" t="s">
        <v>438</v>
      </c>
      <c r="H656" s="99" t="s">
        <v>431</v>
      </c>
      <c r="I656" s="1" t="s">
        <v>1446</v>
      </c>
      <c r="J656" s="1" t="s">
        <v>432</v>
      </c>
      <c r="K656" s="1" t="s">
        <v>434</v>
      </c>
      <c r="L656" s="1" t="s">
        <v>105</v>
      </c>
      <c r="M656" s="1"/>
    </row>
    <row r="657" spans="1:13" ht="33">
      <c r="A657" s="99">
        <v>45785</v>
      </c>
      <c r="B657" s="99" t="s">
        <v>386</v>
      </c>
      <c r="C657" s="99" t="s">
        <v>384</v>
      </c>
      <c r="D657" s="99" t="s">
        <v>453</v>
      </c>
      <c r="E657" s="133" t="s">
        <v>847</v>
      </c>
      <c r="F657" s="121">
        <v>15092</v>
      </c>
      <c r="G657" s="135" t="s">
        <v>438</v>
      </c>
      <c r="H657" s="99" t="s">
        <v>431</v>
      </c>
      <c r="I657" s="1" t="s">
        <v>1446</v>
      </c>
      <c r="J657" s="1" t="s">
        <v>432</v>
      </c>
      <c r="K657" s="1" t="s">
        <v>434</v>
      </c>
      <c r="L657" s="1" t="s">
        <v>105</v>
      </c>
      <c r="M657" s="1"/>
    </row>
    <row r="658" spans="1:13" ht="33">
      <c r="A658" s="99">
        <v>45787</v>
      </c>
      <c r="B658" s="99" t="s">
        <v>386</v>
      </c>
      <c r="C658" s="99" t="s">
        <v>384</v>
      </c>
      <c r="D658" s="99" t="s">
        <v>433</v>
      </c>
      <c r="E658" s="133" t="s">
        <v>848</v>
      </c>
      <c r="F658" s="121">
        <v>15091</v>
      </c>
      <c r="G658" s="135" t="s">
        <v>438</v>
      </c>
      <c r="H658" s="99" t="s">
        <v>431</v>
      </c>
      <c r="I658" s="1" t="s">
        <v>944</v>
      </c>
      <c r="J658" s="1" t="s">
        <v>432</v>
      </c>
      <c r="K658" s="1" t="s">
        <v>434</v>
      </c>
      <c r="L658" s="1" t="s">
        <v>541</v>
      </c>
      <c r="M658" s="1"/>
    </row>
    <row r="659" spans="1:13" ht="33">
      <c r="A659" s="99">
        <v>45787</v>
      </c>
      <c r="B659" s="99" t="s">
        <v>386</v>
      </c>
      <c r="C659" s="1" t="s">
        <v>384</v>
      </c>
      <c r="D659" s="1" t="s">
        <v>433</v>
      </c>
      <c r="E659" s="133" t="s">
        <v>904</v>
      </c>
      <c r="F659" s="121">
        <v>15095</v>
      </c>
      <c r="G659" s="135" t="s">
        <v>437</v>
      </c>
      <c r="H659" s="1" t="s">
        <v>431</v>
      </c>
      <c r="I659" s="1" t="s">
        <v>944</v>
      </c>
      <c r="J659" s="1" t="s">
        <v>432</v>
      </c>
      <c r="K659" s="1" t="s">
        <v>434</v>
      </c>
      <c r="L659" s="1" t="s">
        <v>541</v>
      </c>
      <c r="M659" s="1"/>
    </row>
    <row r="660" spans="1:13" ht="33">
      <c r="A660" s="99">
        <v>45787</v>
      </c>
      <c r="B660" s="99" t="s">
        <v>386</v>
      </c>
      <c r="C660" s="99" t="s">
        <v>441</v>
      </c>
      <c r="D660" s="99" t="s">
        <v>433</v>
      </c>
      <c r="E660" s="133" t="s">
        <v>452</v>
      </c>
      <c r="F660" s="121">
        <v>15093</v>
      </c>
      <c r="G660" s="135" t="s">
        <v>438</v>
      </c>
      <c r="H660" s="99" t="s">
        <v>431</v>
      </c>
      <c r="I660" s="1" t="s">
        <v>944</v>
      </c>
      <c r="J660" s="99" t="s">
        <v>432</v>
      </c>
      <c r="K660" s="99" t="s">
        <v>434</v>
      </c>
      <c r="L660" s="1" t="s">
        <v>541</v>
      </c>
      <c r="M660" s="1"/>
    </row>
    <row r="661" spans="1:13" ht="33">
      <c r="A661" s="99">
        <v>45787</v>
      </c>
      <c r="B661" s="99" t="s">
        <v>386</v>
      </c>
      <c r="C661" s="99" t="s">
        <v>441</v>
      </c>
      <c r="D661" s="99" t="s">
        <v>453</v>
      </c>
      <c r="E661" s="133" t="s">
        <v>452</v>
      </c>
      <c r="F661" s="121">
        <v>15093</v>
      </c>
      <c r="G661" s="135" t="s">
        <v>438</v>
      </c>
      <c r="H661" s="99" t="s">
        <v>431</v>
      </c>
      <c r="I661" s="1" t="s">
        <v>944</v>
      </c>
      <c r="J661" s="99" t="s">
        <v>432</v>
      </c>
      <c r="K661" s="99" t="s">
        <v>434</v>
      </c>
      <c r="L661" s="1" t="s">
        <v>541</v>
      </c>
      <c r="M661" s="1"/>
    </row>
    <row r="662" spans="1:13" ht="33">
      <c r="A662" s="99">
        <v>45787</v>
      </c>
      <c r="B662" s="99" t="s">
        <v>386</v>
      </c>
      <c r="C662" s="99" t="s">
        <v>384</v>
      </c>
      <c r="D662" s="99" t="s">
        <v>453</v>
      </c>
      <c r="E662" s="133" t="s">
        <v>848</v>
      </c>
      <c r="F662" s="121">
        <v>15091</v>
      </c>
      <c r="G662" s="135" t="s">
        <v>438</v>
      </c>
      <c r="H662" s="99" t="s">
        <v>431</v>
      </c>
      <c r="I662" s="1" t="s">
        <v>944</v>
      </c>
      <c r="J662" s="99" t="s">
        <v>432</v>
      </c>
      <c r="K662" s="1" t="s">
        <v>434</v>
      </c>
      <c r="L662" s="1" t="s">
        <v>541</v>
      </c>
      <c r="M662" s="1"/>
    </row>
    <row r="663" spans="1:13" ht="33">
      <c r="A663" s="99">
        <v>45787</v>
      </c>
      <c r="B663" s="99" t="s">
        <v>386</v>
      </c>
      <c r="C663" s="99" t="s">
        <v>384</v>
      </c>
      <c r="D663" s="99" t="s">
        <v>433</v>
      </c>
      <c r="E663" s="133" t="s">
        <v>847</v>
      </c>
      <c r="F663" s="121">
        <v>15092</v>
      </c>
      <c r="G663" s="135" t="s">
        <v>438</v>
      </c>
      <c r="H663" s="99" t="s">
        <v>431</v>
      </c>
      <c r="I663" s="1" t="s">
        <v>944</v>
      </c>
      <c r="J663" s="1" t="s">
        <v>432</v>
      </c>
      <c r="K663" s="1" t="s">
        <v>434</v>
      </c>
      <c r="L663" s="1" t="s">
        <v>541</v>
      </c>
      <c r="M663" s="1"/>
    </row>
    <row r="664" spans="1:13" ht="33">
      <c r="A664" s="99">
        <v>45787</v>
      </c>
      <c r="B664" s="99" t="s">
        <v>386</v>
      </c>
      <c r="C664" s="99" t="s">
        <v>384</v>
      </c>
      <c r="D664" s="99" t="s">
        <v>453</v>
      </c>
      <c r="E664" s="133" t="s">
        <v>847</v>
      </c>
      <c r="F664" s="121">
        <v>15092</v>
      </c>
      <c r="G664" s="135" t="s">
        <v>438</v>
      </c>
      <c r="H664" s="99" t="s">
        <v>431</v>
      </c>
      <c r="I664" s="1" t="s">
        <v>944</v>
      </c>
      <c r="J664" s="1" t="s">
        <v>432</v>
      </c>
      <c r="K664" s="1" t="s">
        <v>434</v>
      </c>
      <c r="L664" s="1" t="s">
        <v>541</v>
      </c>
      <c r="M664" s="1"/>
    </row>
    <row r="665" spans="1:13" ht="33">
      <c r="A665" s="99">
        <v>45788</v>
      </c>
      <c r="B665" s="99" t="s">
        <v>386</v>
      </c>
      <c r="C665" s="1" t="s">
        <v>384</v>
      </c>
      <c r="D665" s="1" t="s">
        <v>433</v>
      </c>
      <c r="E665" s="133" t="s">
        <v>904</v>
      </c>
      <c r="F665" s="121">
        <v>15095</v>
      </c>
      <c r="G665" s="135" t="s">
        <v>437</v>
      </c>
      <c r="H665" s="1" t="s">
        <v>431</v>
      </c>
      <c r="I665" s="1" t="s">
        <v>1451</v>
      </c>
      <c r="J665" s="1" t="s">
        <v>432</v>
      </c>
      <c r="K665" s="1" t="s">
        <v>434</v>
      </c>
      <c r="L665" s="1" t="s">
        <v>105</v>
      </c>
      <c r="M665" s="1"/>
    </row>
    <row r="666" spans="1:13" ht="33">
      <c r="A666" s="99">
        <v>45788</v>
      </c>
      <c r="B666" s="99" t="s">
        <v>386</v>
      </c>
      <c r="C666" s="99" t="s">
        <v>384</v>
      </c>
      <c r="D666" s="99" t="s">
        <v>433</v>
      </c>
      <c r="E666" s="133" t="s">
        <v>847</v>
      </c>
      <c r="F666" s="121">
        <v>15177</v>
      </c>
      <c r="G666" s="135" t="s">
        <v>438</v>
      </c>
      <c r="H666" s="99" t="s">
        <v>431</v>
      </c>
      <c r="I666" s="1" t="s">
        <v>1451</v>
      </c>
      <c r="J666" s="1" t="s">
        <v>432</v>
      </c>
      <c r="K666" s="1" t="s">
        <v>434</v>
      </c>
      <c r="L666" s="1" t="s">
        <v>105</v>
      </c>
      <c r="M666" s="1"/>
    </row>
    <row r="667" spans="1:13" ht="33">
      <c r="A667" s="99">
        <v>45788</v>
      </c>
      <c r="B667" s="99" t="s">
        <v>386</v>
      </c>
      <c r="C667" s="99" t="s">
        <v>384</v>
      </c>
      <c r="D667" s="99" t="s">
        <v>453</v>
      </c>
      <c r="E667" s="133" t="s">
        <v>847</v>
      </c>
      <c r="F667" s="121">
        <v>15177</v>
      </c>
      <c r="G667" s="135" t="s">
        <v>438</v>
      </c>
      <c r="H667" s="99" t="s">
        <v>431</v>
      </c>
      <c r="I667" s="1" t="s">
        <v>1451</v>
      </c>
      <c r="J667" s="1" t="s">
        <v>432</v>
      </c>
      <c r="K667" s="1" t="s">
        <v>434</v>
      </c>
      <c r="L667" s="1" t="s">
        <v>105</v>
      </c>
      <c r="M667" s="1"/>
    </row>
    <row r="668" spans="1:13" ht="33">
      <c r="A668" s="99">
        <v>45788</v>
      </c>
      <c r="B668" s="99" t="s">
        <v>386</v>
      </c>
      <c r="C668" s="99" t="s">
        <v>384</v>
      </c>
      <c r="D668" s="99" t="s">
        <v>433</v>
      </c>
      <c r="E668" s="133" t="s">
        <v>848</v>
      </c>
      <c r="F668" s="121">
        <v>15176</v>
      </c>
      <c r="G668" s="135" t="s">
        <v>438</v>
      </c>
      <c r="H668" s="99" t="s">
        <v>431</v>
      </c>
      <c r="I668" s="1" t="s">
        <v>1451</v>
      </c>
      <c r="J668" s="1" t="s">
        <v>432</v>
      </c>
      <c r="K668" s="1" t="s">
        <v>434</v>
      </c>
      <c r="L668" s="1" t="s">
        <v>105</v>
      </c>
      <c r="M668" s="1"/>
    </row>
    <row r="669" spans="1:13" ht="33">
      <c r="A669" s="99">
        <v>45788</v>
      </c>
      <c r="B669" s="99" t="s">
        <v>386</v>
      </c>
      <c r="C669" s="99" t="s">
        <v>384</v>
      </c>
      <c r="D669" s="99" t="s">
        <v>453</v>
      </c>
      <c r="E669" s="133" t="s">
        <v>848</v>
      </c>
      <c r="F669" s="121">
        <v>15176</v>
      </c>
      <c r="G669" s="135" t="s">
        <v>438</v>
      </c>
      <c r="H669" s="99" t="s">
        <v>431</v>
      </c>
      <c r="I669" s="1" t="s">
        <v>1451</v>
      </c>
      <c r="J669" s="99" t="s">
        <v>432</v>
      </c>
      <c r="K669" s="1" t="s">
        <v>434</v>
      </c>
      <c r="L669" s="1" t="s">
        <v>105</v>
      </c>
      <c r="M669" s="1"/>
    </row>
    <row r="670" spans="1:13" ht="33">
      <c r="A670" s="99">
        <v>45788</v>
      </c>
      <c r="B670" s="99" t="s">
        <v>386</v>
      </c>
      <c r="C670" s="99" t="s">
        <v>441</v>
      </c>
      <c r="D670" s="99" t="s">
        <v>433</v>
      </c>
      <c r="E670" s="133" t="s">
        <v>452</v>
      </c>
      <c r="F670" s="121">
        <v>15175</v>
      </c>
      <c r="G670" s="135" t="s">
        <v>438</v>
      </c>
      <c r="H670" s="99" t="s">
        <v>431</v>
      </c>
      <c r="I670" s="1" t="s">
        <v>1451</v>
      </c>
      <c r="J670" s="99" t="s">
        <v>432</v>
      </c>
      <c r="K670" s="99" t="s">
        <v>434</v>
      </c>
      <c r="L670" s="99" t="s">
        <v>105</v>
      </c>
      <c r="M670" s="1"/>
    </row>
    <row r="671" spans="1:13" ht="33">
      <c r="A671" s="99">
        <v>45788</v>
      </c>
      <c r="B671" s="99" t="s">
        <v>386</v>
      </c>
      <c r="C671" s="99" t="s">
        <v>441</v>
      </c>
      <c r="D671" s="99" t="s">
        <v>453</v>
      </c>
      <c r="E671" s="133" t="s">
        <v>452</v>
      </c>
      <c r="F671" s="121">
        <v>15175</v>
      </c>
      <c r="G671" s="135" t="s">
        <v>438</v>
      </c>
      <c r="H671" s="99" t="s">
        <v>431</v>
      </c>
      <c r="I671" s="1" t="s">
        <v>1451</v>
      </c>
      <c r="J671" s="99" t="s">
        <v>432</v>
      </c>
      <c r="K671" s="99" t="s">
        <v>434</v>
      </c>
      <c r="L671" s="99" t="s">
        <v>105</v>
      </c>
      <c r="M671" s="1"/>
    </row>
    <row r="672" spans="1:13" ht="49.5">
      <c r="A672" s="99">
        <v>45789</v>
      </c>
      <c r="B672" s="99" t="s">
        <v>386</v>
      </c>
      <c r="C672" s="99" t="s">
        <v>384</v>
      </c>
      <c r="D672" s="99" t="s">
        <v>433</v>
      </c>
      <c r="E672" s="133" t="s">
        <v>1452</v>
      </c>
      <c r="F672" s="121">
        <v>15279</v>
      </c>
      <c r="G672" s="135" t="s">
        <v>1453</v>
      </c>
      <c r="H672" s="99" t="s">
        <v>431</v>
      </c>
      <c r="I672" s="1" t="s">
        <v>1446</v>
      </c>
      <c r="J672" s="1" t="s">
        <v>432</v>
      </c>
      <c r="K672" s="1" t="s">
        <v>434</v>
      </c>
      <c r="L672" s="1" t="s">
        <v>105</v>
      </c>
      <c r="M672" s="1"/>
    </row>
    <row r="673" spans="1:13" ht="49.5">
      <c r="A673" s="99">
        <v>45789</v>
      </c>
      <c r="B673" s="99" t="s">
        <v>386</v>
      </c>
      <c r="C673" s="99" t="s">
        <v>384</v>
      </c>
      <c r="D673" s="99" t="s">
        <v>433</v>
      </c>
      <c r="E673" s="133" t="s">
        <v>1454</v>
      </c>
      <c r="F673" s="121">
        <v>15221</v>
      </c>
      <c r="G673" s="135" t="s">
        <v>1453</v>
      </c>
      <c r="H673" s="99" t="s">
        <v>431</v>
      </c>
      <c r="I673" s="1" t="s">
        <v>1446</v>
      </c>
      <c r="J673" s="1" t="s">
        <v>432</v>
      </c>
      <c r="K673" s="1" t="s">
        <v>434</v>
      </c>
      <c r="L673" s="1" t="s">
        <v>105</v>
      </c>
      <c r="M673" s="1"/>
    </row>
    <row r="674" spans="1:13" ht="33">
      <c r="A674" s="99">
        <v>45789</v>
      </c>
      <c r="B674" s="99" t="s">
        <v>386</v>
      </c>
      <c r="C674" s="99" t="s">
        <v>384</v>
      </c>
      <c r="D674" s="99" t="s">
        <v>433</v>
      </c>
      <c r="E674" s="133" t="s">
        <v>847</v>
      </c>
      <c r="F674" s="121">
        <v>15177</v>
      </c>
      <c r="G674" s="135" t="s">
        <v>438</v>
      </c>
      <c r="H674" s="99" t="s">
        <v>431</v>
      </c>
      <c r="I674" s="1" t="s">
        <v>1446</v>
      </c>
      <c r="J674" s="1" t="s">
        <v>432</v>
      </c>
      <c r="K674" s="1" t="s">
        <v>434</v>
      </c>
      <c r="L674" s="1" t="s">
        <v>105</v>
      </c>
      <c r="M674" s="1"/>
    </row>
    <row r="675" spans="1:13" ht="33">
      <c r="A675" s="99">
        <v>45789</v>
      </c>
      <c r="B675" s="99" t="s">
        <v>386</v>
      </c>
      <c r="C675" s="99" t="s">
        <v>384</v>
      </c>
      <c r="D675" s="99" t="s">
        <v>453</v>
      </c>
      <c r="E675" s="133" t="s">
        <v>847</v>
      </c>
      <c r="F675" s="121">
        <v>15177</v>
      </c>
      <c r="G675" s="135" t="s">
        <v>438</v>
      </c>
      <c r="H675" s="99" t="s">
        <v>431</v>
      </c>
      <c r="I675" s="1" t="s">
        <v>1446</v>
      </c>
      <c r="J675" s="1" t="s">
        <v>432</v>
      </c>
      <c r="K675" s="1" t="s">
        <v>434</v>
      </c>
      <c r="L675" s="1" t="s">
        <v>105</v>
      </c>
      <c r="M675" s="1"/>
    </row>
    <row r="676" spans="1:13" ht="33">
      <c r="A676" s="99">
        <v>45789</v>
      </c>
      <c r="B676" s="99" t="s">
        <v>386</v>
      </c>
      <c r="C676" s="99" t="s">
        <v>384</v>
      </c>
      <c r="D676" s="99" t="s">
        <v>433</v>
      </c>
      <c r="E676" s="133" t="s">
        <v>848</v>
      </c>
      <c r="F676" s="121">
        <v>15176</v>
      </c>
      <c r="G676" s="135" t="s">
        <v>438</v>
      </c>
      <c r="H676" s="99" t="s">
        <v>431</v>
      </c>
      <c r="I676" s="1" t="s">
        <v>1446</v>
      </c>
      <c r="J676" s="1" t="s">
        <v>432</v>
      </c>
      <c r="K676" s="1" t="s">
        <v>434</v>
      </c>
      <c r="L676" s="1" t="s">
        <v>105</v>
      </c>
      <c r="M676" s="1"/>
    </row>
    <row r="677" spans="1:13" ht="33">
      <c r="A677" s="99">
        <v>45789</v>
      </c>
      <c r="B677" s="99" t="s">
        <v>386</v>
      </c>
      <c r="C677" s="99" t="s">
        <v>384</v>
      </c>
      <c r="D677" s="99" t="s">
        <v>453</v>
      </c>
      <c r="E677" s="133" t="s">
        <v>848</v>
      </c>
      <c r="F677" s="121">
        <v>15176</v>
      </c>
      <c r="G677" s="135" t="s">
        <v>438</v>
      </c>
      <c r="H677" s="99" t="s">
        <v>431</v>
      </c>
      <c r="I677" s="1" t="s">
        <v>1446</v>
      </c>
      <c r="J677" s="99" t="s">
        <v>432</v>
      </c>
      <c r="K677" s="1" t="s">
        <v>434</v>
      </c>
      <c r="L677" s="1" t="s">
        <v>105</v>
      </c>
      <c r="M677" s="1"/>
    </row>
    <row r="678" spans="1:13" ht="33">
      <c r="A678" s="99">
        <v>45789</v>
      </c>
      <c r="B678" s="99" t="s">
        <v>386</v>
      </c>
      <c r="C678" s="99" t="s">
        <v>441</v>
      </c>
      <c r="D678" s="99" t="s">
        <v>433</v>
      </c>
      <c r="E678" s="133" t="s">
        <v>452</v>
      </c>
      <c r="F678" s="121">
        <v>15175</v>
      </c>
      <c r="G678" s="135" t="s">
        <v>438</v>
      </c>
      <c r="H678" s="99" t="s">
        <v>431</v>
      </c>
      <c r="I678" s="1" t="s">
        <v>1446</v>
      </c>
      <c r="J678" s="99" t="s">
        <v>432</v>
      </c>
      <c r="K678" s="99" t="s">
        <v>434</v>
      </c>
      <c r="L678" s="99" t="s">
        <v>105</v>
      </c>
      <c r="M678" s="1"/>
    </row>
    <row r="679" spans="1:13" ht="33">
      <c r="A679" s="99">
        <v>45789</v>
      </c>
      <c r="B679" s="99" t="s">
        <v>386</v>
      </c>
      <c r="C679" s="99" t="s">
        <v>441</v>
      </c>
      <c r="D679" s="99" t="s">
        <v>453</v>
      </c>
      <c r="E679" s="133" t="s">
        <v>452</v>
      </c>
      <c r="F679" s="121">
        <v>15175</v>
      </c>
      <c r="G679" s="135" t="s">
        <v>438</v>
      </c>
      <c r="H679" s="99" t="s">
        <v>431</v>
      </c>
      <c r="I679" s="1" t="s">
        <v>1446</v>
      </c>
      <c r="J679" s="99" t="s">
        <v>432</v>
      </c>
      <c r="K679" s="99" t="s">
        <v>434</v>
      </c>
      <c r="L679" s="99" t="s">
        <v>105</v>
      </c>
      <c r="M679" s="1"/>
    </row>
    <row r="680" spans="1:13" ht="33">
      <c r="A680" s="99">
        <v>45789</v>
      </c>
      <c r="B680" s="99" t="s">
        <v>386</v>
      </c>
      <c r="C680" s="1" t="s">
        <v>384</v>
      </c>
      <c r="D680" s="1" t="s">
        <v>433</v>
      </c>
      <c r="E680" s="133" t="s">
        <v>904</v>
      </c>
      <c r="F680" s="121">
        <v>15095</v>
      </c>
      <c r="G680" s="135" t="s">
        <v>437</v>
      </c>
      <c r="H680" s="1" t="s">
        <v>431</v>
      </c>
      <c r="I680" s="1" t="s">
        <v>1446</v>
      </c>
      <c r="J680" s="1" t="s">
        <v>432</v>
      </c>
      <c r="K680" s="1" t="s">
        <v>434</v>
      </c>
      <c r="L680" s="1" t="s">
        <v>105</v>
      </c>
      <c r="M680" s="1"/>
    </row>
    <row r="681" spans="1:13" ht="33">
      <c r="A681" s="99">
        <v>45789</v>
      </c>
      <c r="B681" s="99" t="s">
        <v>386</v>
      </c>
      <c r="C681" s="99" t="s">
        <v>441</v>
      </c>
      <c r="D681" s="99" t="s">
        <v>433</v>
      </c>
      <c r="E681" s="133" t="s">
        <v>1455</v>
      </c>
      <c r="F681" s="121">
        <v>15222</v>
      </c>
      <c r="G681" s="135" t="s">
        <v>438</v>
      </c>
      <c r="H681" s="99" t="s">
        <v>431</v>
      </c>
      <c r="I681" s="1" t="s">
        <v>1446</v>
      </c>
      <c r="J681" s="99" t="s">
        <v>432</v>
      </c>
      <c r="K681" s="99" t="s">
        <v>434</v>
      </c>
      <c r="L681" s="99" t="s">
        <v>105</v>
      </c>
      <c r="M681" s="1"/>
    </row>
    <row r="682" spans="1:13" ht="33">
      <c r="A682" s="99">
        <v>45790</v>
      </c>
      <c r="B682" s="99" t="s">
        <v>386</v>
      </c>
      <c r="C682" s="99" t="s">
        <v>384</v>
      </c>
      <c r="D682" s="99" t="s">
        <v>433</v>
      </c>
      <c r="E682" s="133" t="s">
        <v>848</v>
      </c>
      <c r="F682" s="121">
        <v>15290</v>
      </c>
      <c r="G682" s="135" t="s">
        <v>438</v>
      </c>
      <c r="H682" s="99" t="s">
        <v>431</v>
      </c>
      <c r="I682" s="1" t="s">
        <v>944</v>
      </c>
      <c r="J682" s="1" t="s">
        <v>432</v>
      </c>
      <c r="K682" s="1" t="s">
        <v>434</v>
      </c>
      <c r="L682" s="1" t="s">
        <v>105</v>
      </c>
      <c r="M682" s="1"/>
    </row>
    <row r="683" spans="1:13" ht="33">
      <c r="A683" s="99">
        <v>45790</v>
      </c>
      <c r="B683" s="99" t="s">
        <v>386</v>
      </c>
      <c r="C683" s="99" t="s">
        <v>384</v>
      </c>
      <c r="D683" s="99" t="s">
        <v>453</v>
      </c>
      <c r="E683" s="133" t="s">
        <v>848</v>
      </c>
      <c r="F683" s="121">
        <v>15290</v>
      </c>
      <c r="G683" s="135" t="s">
        <v>438</v>
      </c>
      <c r="H683" s="99" t="s">
        <v>431</v>
      </c>
      <c r="I683" s="1" t="s">
        <v>944</v>
      </c>
      <c r="J683" s="99" t="s">
        <v>432</v>
      </c>
      <c r="K683" s="1" t="s">
        <v>434</v>
      </c>
      <c r="L683" s="1" t="s">
        <v>105</v>
      </c>
      <c r="M683" s="1"/>
    </row>
    <row r="684" spans="1:13" ht="33">
      <c r="A684" s="99">
        <v>45790</v>
      </c>
      <c r="B684" s="99" t="s">
        <v>386</v>
      </c>
      <c r="C684" s="99" t="s">
        <v>384</v>
      </c>
      <c r="D684" s="99" t="s">
        <v>433</v>
      </c>
      <c r="E684" s="133" t="s">
        <v>847</v>
      </c>
      <c r="F684" s="121">
        <v>15292</v>
      </c>
      <c r="G684" s="135" t="s">
        <v>438</v>
      </c>
      <c r="H684" s="99" t="s">
        <v>431</v>
      </c>
      <c r="I684" s="1" t="s">
        <v>944</v>
      </c>
      <c r="J684" s="1" t="s">
        <v>432</v>
      </c>
      <c r="K684" s="1" t="s">
        <v>434</v>
      </c>
      <c r="L684" s="1" t="s">
        <v>105</v>
      </c>
      <c r="M684" s="1"/>
    </row>
    <row r="685" spans="1:13" ht="33">
      <c r="A685" s="99">
        <v>45790</v>
      </c>
      <c r="B685" s="99" t="s">
        <v>386</v>
      </c>
      <c r="C685" s="99" t="s">
        <v>384</v>
      </c>
      <c r="D685" s="99" t="s">
        <v>453</v>
      </c>
      <c r="E685" s="133" t="s">
        <v>847</v>
      </c>
      <c r="F685" s="121">
        <v>15292</v>
      </c>
      <c r="G685" s="135" t="s">
        <v>438</v>
      </c>
      <c r="H685" s="99" t="s">
        <v>431</v>
      </c>
      <c r="I685" s="1" t="s">
        <v>944</v>
      </c>
      <c r="J685" s="1" t="s">
        <v>432</v>
      </c>
      <c r="K685" s="1" t="s">
        <v>434</v>
      </c>
      <c r="L685" s="1" t="s">
        <v>105</v>
      </c>
      <c r="M685" s="1"/>
    </row>
    <row r="686" spans="1:13" ht="33">
      <c r="A686" s="99">
        <v>45790</v>
      </c>
      <c r="B686" s="99" t="s">
        <v>386</v>
      </c>
      <c r="C686" s="99" t="s">
        <v>441</v>
      </c>
      <c r="D686" s="99" t="s">
        <v>433</v>
      </c>
      <c r="E686" s="133" t="s">
        <v>452</v>
      </c>
      <c r="F686" s="121">
        <v>15287</v>
      </c>
      <c r="G686" s="135" t="s">
        <v>438</v>
      </c>
      <c r="H686" s="99" t="s">
        <v>431</v>
      </c>
      <c r="I686" s="1" t="s">
        <v>944</v>
      </c>
      <c r="J686" s="99" t="s">
        <v>432</v>
      </c>
      <c r="K686" s="99" t="s">
        <v>434</v>
      </c>
      <c r="L686" s="99" t="s">
        <v>105</v>
      </c>
      <c r="M686" s="1"/>
    </row>
    <row r="687" spans="1:13" ht="33">
      <c r="A687" s="99">
        <v>45790</v>
      </c>
      <c r="B687" s="99" t="s">
        <v>386</v>
      </c>
      <c r="C687" s="99" t="s">
        <v>441</v>
      </c>
      <c r="D687" s="99" t="s">
        <v>453</v>
      </c>
      <c r="E687" s="133" t="s">
        <v>452</v>
      </c>
      <c r="F687" s="121">
        <v>15287</v>
      </c>
      <c r="G687" s="135" t="s">
        <v>438</v>
      </c>
      <c r="H687" s="99" t="s">
        <v>431</v>
      </c>
      <c r="I687" s="1" t="s">
        <v>944</v>
      </c>
      <c r="J687" s="99" t="s">
        <v>432</v>
      </c>
      <c r="K687" s="99" t="s">
        <v>434</v>
      </c>
      <c r="L687" s="99" t="s">
        <v>105</v>
      </c>
      <c r="M687" s="1"/>
    </row>
    <row r="688" spans="1:13" ht="49.5">
      <c r="A688" s="99">
        <v>45790</v>
      </c>
      <c r="B688" s="99" t="s">
        <v>386</v>
      </c>
      <c r="C688" s="99" t="s">
        <v>384</v>
      </c>
      <c r="D688" s="99" t="s">
        <v>433</v>
      </c>
      <c r="E688" s="133" t="s">
        <v>1454</v>
      </c>
      <c r="F688" s="121">
        <v>15221</v>
      </c>
      <c r="G688" s="135" t="s">
        <v>1453</v>
      </c>
      <c r="H688" s="99" t="s">
        <v>431</v>
      </c>
      <c r="I688" s="1" t="s">
        <v>944</v>
      </c>
      <c r="J688" s="1" t="s">
        <v>432</v>
      </c>
      <c r="K688" s="1" t="s">
        <v>434</v>
      </c>
      <c r="L688" s="1" t="s">
        <v>105</v>
      </c>
      <c r="M688" s="1"/>
    </row>
    <row r="689" spans="1:13" ht="33">
      <c r="A689" s="99">
        <v>45790</v>
      </c>
      <c r="B689" s="99" t="s">
        <v>386</v>
      </c>
      <c r="C689" s="1" t="s">
        <v>384</v>
      </c>
      <c r="D689" s="1" t="s">
        <v>433</v>
      </c>
      <c r="E689" s="133" t="s">
        <v>843</v>
      </c>
      <c r="F689" s="121">
        <v>15233</v>
      </c>
      <c r="G689" s="135" t="s">
        <v>437</v>
      </c>
      <c r="H689" s="1" t="s">
        <v>431</v>
      </c>
      <c r="I689" s="1" t="s">
        <v>944</v>
      </c>
      <c r="J689" s="1" t="s">
        <v>432</v>
      </c>
      <c r="K689" s="1" t="s">
        <v>434</v>
      </c>
      <c r="L689" s="1" t="s">
        <v>105</v>
      </c>
      <c r="M689" s="1"/>
    </row>
    <row r="690" spans="1:13" ht="33">
      <c r="A690" s="99">
        <v>45790</v>
      </c>
      <c r="B690" s="99" t="s">
        <v>386</v>
      </c>
      <c r="C690" s="1" t="s">
        <v>384</v>
      </c>
      <c r="D690" s="1" t="s">
        <v>433</v>
      </c>
      <c r="E690" s="133" t="s">
        <v>829</v>
      </c>
      <c r="F690" s="121">
        <v>15234</v>
      </c>
      <c r="G690" s="135" t="s">
        <v>437</v>
      </c>
      <c r="H690" s="1" t="s">
        <v>431</v>
      </c>
      <c r="I690" s="1" t="s">
        <v>944</v>
      </c>
      <c r="J690" s="1" t="s">
        <v>432</v>
      </c>
      <c r="K690" s="1" t="s">
        <v>434</v>
      </c>
      <c r="L690" s="1" t="s">
        <v>105</v>
      </c>
      <c r="M690" s="1"/>
    </row>
    <row r="691" spans="1:13" ht="33">
      <c r="A691" s="99">
        <v>45791</v>
      </c>
      <c r="B691" s="99" t="s">
        <v>386</v>
      </c>
      <c r="C691" s="99" t="s">
        <v>384</v>
      </c>
      <c r="D691" s="99" t="s">
        <v>433</v>
      </c>
      <c r="E691" s="133" t="s">
        <v>848</v>
      </c>
      <c r="F691" s="121">
        <v>15290</v>
      </c>
      <c r="G691" s="135" t="s">
        <v>438</v>
      </c>
      <c r="H691" s="99" t="s">
        <v>431</v>
      </c>
      <c r="I691" s="1" t="s">
        <v>944</v>
      </c>
      <c r="J691" s="1" t="s">
        <v>432</v>
      </c>
      <c r="K691" s="1" t="s">
        <v>434</v>
      </c>
      <c r="L691" s="1" t="s">
        <v>105</v>
      </c>
      <c r="M691" s="1"/>
    </row>
    <row r="692" spans="1:13" ht="33">
      <c r="A692" s="99">
        <v>45791</v>
      </c>
      <c r="B692" s="99" t="s">
        <v>386</v>
      </c>
      <c r="C692" s="99" t="s">
        <v>384</v>
      </c>
      <c r="D692" s="99" t="s">
        <v>453</v>
      </c>
      <c r="E692" s="133" t="s">
        <v>848</v>
      </c>
      <c r="F692" s="121">
        <v>15290</v>
      </c>
      <c r="G692" s="135" t="s">
        <v>438</v>
      </c>
      <c r="H692" s="99" t="s">
        <v>431</v>
      </c>
      <c r="I692" s="1" t="s">
        <v>944</v>
      </c>
      <c r="J692" s="99" t="s">
        <v>432</v>
      </c>
      <c r="K692" s="1" t="s">
        <v>434</v>
      </c>
      <c r="L692" s="1" t="s">
        <v>105</v>
      </c>
      <c r="M692" s="1"/>
    </row>
    <row r="693" spans="1:13" ht="33">
      <c r="A693" s="99">
        <v>45791</v>
      </c>
      <c r="B693" s="99" t="s">
        <v>386</v>
      </c>
      <c r="C693" s="99" t="s">
        <v>384</v>
      </c>
      <c r="D693" s="99" t="s">
        <v>433</v>
      </c>
      <c r="E693" s="133" t="s">
        <v>847</v>
      </c>
      <c r="F693" s="121">
        <v>15292</v>
      </c>
      <c r="G693" s="135" t="s">
        <v>438</v>
      </c>
      <c r="H693" s="99" t="s">
        <v>431</v>
      </c>
      <c r="I693" s="1" t="s">
        <v>944</v>
      </c>
      <c r="J693" s="1" t="s">
        <v>432</v>
      </c>
      <c r="K693" s="1" t="s">
        <v>434</v>
      </c>
      <c r="L693" s="1" t="s">
        <v>105</v>
      </c>
      <c r="M693" s="1"/>
    </row>
    <row r="694" spans="1:13" ht="33">
      <c r="A694" s="99">
        <v>45791</v>
      </c>
      <c r="B694" s="99" t="s">
        <v>386</v>
      </c>
      <c r="C694" s="99" t="s">
        <v>384</v>
      </c>
      <c r="D694" s="99" t="s">
        <v>453</v>
      </c>
      <c r="E694" s="133" t="s">
        <v>847</v>
      </c>
      <c r="F694" s="121">
        <v>15292</v>
      </c>
      <c r="G694" s="135" t="s">
        <v>438</v>
      </c>
      <c r="H694" s="99" t="s">
        <v>431</v>
      </c>
      <c r="I694" s="1" t="s">
        <v>944</v>
      </c>
      <c r="J694" s="1" t="s">
        <v>432</v>
      </c>
      <c r="K694" s="1" t="s">
        <v>434</v>
      </c>
      <c r="L694" s="1" t="s">
        <v>105</v>
      </c>
      <c r="M694" s="1"/>
    </row>
    <row r="695" spans="1:13" ht="33">
      <c r="A695" s="99">
        <v>45791</v>
      </c>
      <c r="B695" s="99" t="s">
        <v>386</v>
      </c>
      <c r="C695" s="99" t="s">
        <v>441</v>
      </c>
      <c r="D695" s="99" t="s">
        <v>433</v>
      </c>
      <c r="E695" s="133" t="s">
        <v>452</v>
      </c>
      <c r="F695" s="121">
        <v>15287</v>
      </c>
      <c r="G695" s="135" t="s">
        <v>438</v>
      </c>
      <c r="H695" s="99" t="s">
        <v>431</v>
      </c>
      <c r="I695" s="1" t="s">
        <v>944</v>
      </c>
      <c r="J695" s="99" t="s">
        <v>432</v>
      </c>
      <c r="K695" s="99" t="s">
        <v>434</v>
      </c>
      <c r="L695" s="99" t="s">
        <v>105</v>
      </c>
      <c r="M695" s="1"/>
    </row>
    <row r="696" spans="1:13" ht="33">
      <c r="A696" s="99">
        <v>45791</v>
      </c>
      <c r="B696" s="99" t="s">
        <v>386</v>
      </c>
      <c r="C696" s="99" t="s">
        <v>441</v>
      </c>
      <c r="D696" s="99" t="s">
        <v>453</v>
      </c>
      <c r="E696" s="133" t="s">
        <v>452</v>
      </c>
      <c r="F696" s="121">
        <v>15287</v>
      </c>
      <c r="G696" s="135" t="s">
        <v>438</v>
      </c>
      <c r="H696" s="99" t="s">
        <v>431</v>
      </c>
      <c r="I696" s="1" t="s">
        <v>944</v>
      </c>
      <c r="J696" s="99" t="s">
        <v>432</v>
      </c>
      <c r="K696" s="99" t="s">
        <v>434</v>
      </c>
      <c r="L696" s="99" t="s">
        <v>105</v>
      </c>
      <c r="M696" s="1"/>
    </row>
    <row r="697" spans="1:13" ht="33">
      <c r="A697" s="99">
        <v>45791</v>
      </c>
      <c r="B697" s="99" t="s">
        <v>386</v>
      </c>
      <c r="C697" s="1" t="s">
        <v>384</v>
      </c>
      <c r="D697" s="1" t="s">
        <v>433</v>
      </c>
      <c r="E697" s="133" t="s">
        <v>843</v>
      </c>
      <c r="F697" s="121">
        <v>15233</v>
      </c>
      <c r="G697" s="135" t="s">
        <v>437</v>
      </c>
      <c r="H697" s="1" t="s">
        <v>431</v>
      </c>
      <c r="I697" s="1" t="s">
        <v>944</v>
      </c>
      <c r="J697" s="1" t="s">
        <v>432</v>
      </c>
      <c r="K697" s="1" t="s">
        <v>434</v>
      </c>
      <c r="L697" s="1" t="s">
        <v>105</v>
      </c>
      <c r="M697" s="1"/>
    </row>
    <row r="698" spans="1:13" ht="33">
      <c r="A698" s="99">
        <v>45791</v>
      </c>
      <c r="B698" s="99" t="s">
        <v>386</v>
      </c>
      <c r="C698" s="1" t="s">
        <v>384</v>
      </c>
      <c r="D698" s="1" t="s">
        <v>433</v>
      </c>
      <c r="E698" s="133" t="s">
        <v>829</v>
      </c>
      <c r="F698" s="121">
        <v>15234</v>
      </c>
      <c r="G698" s="135" t="s">
        <v>437</v>
      </c>
      <c r="H698" s="1" t="s">
        <v>431</v>
      </c>
      <c r="I698" s="1" t="s">
        <v>944</v>
      </c>
      <c r="J698" s="1" t="s">
        <v>432</v>
      </c>
      <c r="K698" s="1" t="s">
        <v>434</v>
      </c>
      <c r="L698" s="1" t="s">
        <v>105</v>
      </c>
      <c r="M698" s="1"/>
    </row>
    <row r="699" spans="1:13" ht="33">
      <c r="A699" s="99">
        <v>45791</v>
      </c>
      <c r="B699" s="99" t="s">
        <v>386</v>
      </c>
      <c r="C699" s="1" t="s">
        <v>516</v>
      </c>
      <c r="D699" s="1" t="s">
        <v>433</v>
      </c>
      <c r="E699" s="133" t="s">
        <v>1456</v>
      </c>
      <c r="F699" s="121">
        <v>15174</v>
      </c>
      <c r="G699" s="135" t="s">
        <v>438</v>
      </c>
      <c r="H699" s="1" t="s">
        <v>431</v>
      </c>
      <c r="I699" s="1" t="s">
        <v>1446</v>
      </c>
      <c r="J699" s="1" t="s">
        <v>432</v>
      </c>
      <c r="K699" s="1" t="s">
        <v>434</v>
      </c>
      <c r="L699" s="1" t="s">
        <v>105</v>
      </c>
      <c r="M699" s="1"/>
    </row>
    <row r="700" spans="1:13" ht="33">
      <c r="A700" s="99">
        <v>45791</v>
      </c>
      <c r="B700" s="99" t="s">
        <v>386</v>
      </c>
      <c r="C700" s="1" t="s">
        <v>516</v>
      </c>
      <c r="D700" s="1" t="s">
        <v>433</v>
      </c>
      <c r="E700" s="133" t="s">
        <v>1457</v>
      </c>
      <c r="F700" s="121">
        <v>15172</v>
      </c>
      <c r="G700" s="135" t="s">
        <v>438</v>
      </c>
      <c r="H700" s="1" t="s">
        <v>431</v>
      </c>
      <c r="I700" s="1" t="s">
        <v>1446</v>
      </c>
      <c r="J700" s="1" t="s">
        <v>432</v>
      </c>
      <c r="K700" s="1" t="s">
        <v>434</v>
      </c>
      <c r="L700" s="1" t="s">
        <v>105</v>
      </c>
      <c r="M700" s="1"/>
    </row>
    <row r="701" spans="1:13" ht="46.5">
      <c r="A701" s="99">
        <v>45791</v>
      </c>
      <c r="B701" s="99" t="s">
        <v>386</v>
      </c>
      <c r="C701" s="1" t="s">
        <v>516</v>
      </c>
      <c r="D701" s="1" t="s">
        <v>433</v>
      </c>
      <c r="E701" s="133" t="s">
        <v>1458</v>
      </c>
      <c r="F701" s="121">
        <v>15300</v>
      </c>
      <c r="G701" s="135" t="s">
        <v>438</v>
      </c>
      <c r="H701" s="1" t="s">
        <v>431</v>
      </c>
      <c r="I701" s="1" t="s">
        <v>1446</v>
      </c>
      <c r="J701" s="1" t="s">
        <v>432</v>
      </c>
      <c r="K701" s="1" t="s">
        <v>434</v>
      </c>
      <c r="L701" s="1" t="s">
        <v>105</v>
      </c>
      <c r="M701" s="1"/>
    </row>
    <row r="702" spans="1:13" ht="33">
      <c r="A702" s="99">
        <v>45791</v>
      </c>
      <c r="B702" s="99" t="s">
        <v>386</v>
      </c>
      <c r="C702" s="1" t="s">
        <v>516</v>
      </c>
      <c r="D702" s="1" t="s">
        <v>433</v>
      </c>
      <c r="E702" s="133" t="s">
        <v>1459</v>
      </c>
      <c r="F702" s="121">
        <v>15173</v>
      </c>
      <c r="G702" s="135" t="s">
        <v>438</v>
      </c>
      <c r="H702" s="1" t="s">
        <v>431</v>
      </c>
      <c r="I702" s="1" t="s">
        <v>1446</v>
      </c>
      <c r="J702" s="1" t="s">
        <v>432</v>
      </c>
      <c r="K702" s="1" t="s">
        <v>434</v>
      </c>
      <c r="L702" s="1" t="s">
        <v>105</v>
      </c>
      <c r="M702" s="1"/>
    </row>
    <row r="703" spans="1:13" ht="33">
      <c r="A703" s="99">
        <v>45792</v>
      </c>
      <c r="B703" s="99" t="s">
        <v>386</v>
      </c>
      <c r="C703" s="99" t="s">
        <v>384</v>
      </c>
      <c r="D703" s="99" t="s">
        <v>453</v>
      </c>
      <c r="E703" s="133" t="s">
        <v>848</v>
      </c>
      <c r="F703" s="121">
        <v>15404</v>
      </c>
      <c r="G703" s="135" t="s">
        <v>438</v>
      </c>
      <c r="H703" s="99" t="s">
        <v>1461</v>
      </c>
      <c r="I703" s="1" t="s">
        <v>1460</v>
      </c>
      <c r="J703" s="1" t="s">
        <v>432</v>
      </c>
      <c r="K703" s="1" t="s">
        <v>434</v>
      </c>
      <c r="L703" s="1" t="s">
        <v>105</v>
      </c>
      <c r="M703" s="1"/>
    </row>
    <row r="704" spans="1:13" ht="33">
      <c r="A704" s="99">
        <v>45792</v>
      </c>
      <c r="B704" s="99" t="s">
        <v>386</v>
      </c>
      <c r="C704" s="99" t="s">
        <v>384</v>
      </c>
      <c r="D704" s="99" t="s">
        <v>453</v>
      </c>
      <c r="E704" s="133" t="s">
        <v>847</v>
      </c>
      <c r="F704" s="121">
        <v>15405</v>
      </c>
      <c r="G704" s="135" t="s">
        <v>438</v>
      </c>
      <c r="H704" s="99" t="s">
        <v>1461</v>
      </c>
      <c r="I704" s="1" t="s">
        <v>1460</v>
      </c>
      <c r="J704" s="1" t="s">
        <v>432</v>
      </c>
      <c r="K704" s="1" t="s">
        <v>434</v>
      </c>
      <c r="L704" s="1" t="s">
        <v>105</v>
      </c>
      <c r="M704" s="1"/>
    </row>
    <row r="705" spans="1:13" ht="33">
      <c r="A705" s="99">
        <v>45792</v>
      </c>
      <c r="B705" s="99" t="s">
        <v>386</v>
      </c>
      <c r="C705" s="99" t="s">
        <v>441</v>
      </c>
      <c r="D705" s="99" t="s">
        <v>433</v>
      </c>
      <c r="E705" s="133" t="s">
        <v>452</v>
      </c>
      <c r="F705" s="121">
        <v>15399</v>
      </c>
      <c r="G705" s="135" t="s">
        <v>438</v>
      </c>
      <c r="H705" s="99" t="s">
        <v>1461</v>
      </c>
      <c r="I705" s="1" t="s">
        <v>1460</v>
      </c>
      <c r="J705" s="99" t="s">
        <v>432</v>
      </c>
      <c r="K705" s="99" t="s">
        <v>434</v>
      </c>
      <c r="L705" s="99" t="s">
        <v>105</v>
      </c>
      <c r="M705" s="1"/>
    </row>
    <row r="706" spans="1:13" ht="33">
      <c r="A706" s="99">
        <v>45792</v>
      </c>
      <c r="B706" s="99" t="s">
        <v>386</v>
      </c>
      <c r="C706" s="99" t="s">
        <v>441</v>
      </c>
      <c r="D706" s="99" t="s">
        <v>453</v>
      </c>
      <c r="E706" s="133" t="s">
        <v>452</v>
      </c>
      <c r="F706" s="121">
        <v>15399</v>
      </c>
      <c r="G706" s="135" t="s">
        <v>438</v>
      </c>
      <c r="H706" s="99" t="s">
        <v>1461</v>
      </c>
      <c r="I706" s="1" t="s">
        <v>1460</v>
      </c>
      <c r="J706" s="99" t="s">
        <v>432</v>
      </c>
      <c r="K706" s="99" t="s">
        <v>434</v>
      </c>
      <c r="L706" s="99" t="s">
        <v>105</v>
      </c>
      <c r="M706" s="1"/>
    </row>
    <row r="707" spans="1:13" ht="33">
      <c r="A707" s="99">
        <v>45792</v>
      </c>
      <c r="B707" s="99" t="s">
        <v>386</v>
      </c>
      <c r="C707" s="99" t="s">
        <v>384</v>
      </c>
      <c r="D707" s="99" t="s">
        <v>433</v>
      </c>
      <c r="E707" s="133" t="s">
        <v>848</v>
      </c>
      <c r="F707" s="121">
        <v>15404</v>
      </c>
      <c r="G707" s="135" t="s">
        <v>438</v>
      </c>
      <c r="H707" s="99" t="s">
        <v>1461</v>
      </c>
      <c r="I707" s="1" t="s">
        <v>1460</v>
      </c>
      <c r="J707" s="1" t="s">
        <v>432</v>
      </c>
      <c r="K707" s="1" t="s">
        <v>434</v>
      </c>
      <c r="L707" s="1" t="s">
        <v>105</v>
      </c>
      <c r="M707" s="1"/>
    </row>
    <row r="708" spans="1:13" ht="33">
      <c r="A708" s="99">
        <v>45792</v>
      </c>
      <c r="B708" s="99" t="s">
        <v>386</v>
      </c>
      <c r="C708" s="99" t="s">
        <v>384</v>
      </c>
      <c r="D708" s="99" t="s">
        <v>433</v>
      </c>
      <c r="E708" s="133" t="s">
        <v>847</v>
      </c>
      <c r="F708" s="121">
        <v>15405</v>
      </c>
      <c r="G708" s="135" t="s">
        <v>438</v>
      </c>
      <c r="H708" s="99" t="s">
        <v>1461</v>
      </c>
      <c r="I708" s="1" t="s">
        <v>1460</v>
      </c>
      <c r="J708" s="1" t="s">
        <v>432</v>
      </c>
      <c r="K708" s="1" t="s">
        <v>434</v>
      </c>
      <c r="L708" s="1" t="s">
        <v>105</v>
      </c>
      <c r="M708" s="1"/>
    </row>
    <row r="709" spans="1:13" ht="33">
      <c r="A709" s="99">
        <v>45792</v>
      </c>
      <c r="B709" s="99" t="s">
        <v>386</v>
      </c>
      <c r="C709" s="1" t="s">
        <v>384</v>
      </c>
      <c r="D709" s="1" t="s">
        <v>433</v>
      </c>
      <c r="E709" s="133" t="s">
        <v>829</v>
      </c>
      <c r="F709" s="121">
        <v>15234</v>
      </c>
      <c r="G709" s="135" t="s">
        <v>437</v>
      </c>
      <c r="H709" s="99" t="s">
        <v>1461</v>
      </c>
      <c r="I709" s="1" t="s">
        <v>1460</v>
      </c>
      <c r="J709" s="1" t="s">
        <v>432</v>
      </c>
      <c r="K709" s="1" t="s">
        <v>434</v>
      </c>
      <c r="L709" s="1" t="s">
        <v>105</v>
      </c>
      <c r="M709" s="1"/>
    </row>
    <row r="710" spans="1:13" ht="33">
      <c r="A710" s="99">
        <v>45795</v>
      </c>
      <c r="B710" s="99" t="s">
        <v>386</v>
      </c>
      <c r="C710" s="1" t="s">
        <v>384</v>
      </c>
      <c r="D710" s="1" t="s">
        <v>433</v>
      </c>
      <c r="E710" s="133" t="s">
        <v>764</v>
      </c>
      <c r="F710" s="121">
        <v>14831</v>
      </c>
      <c r="G710" s="135" t="s">
        <v>437</v>
      </c>
      <c r="H710" s="99" t="s">
        <v>1461</v>
      </c>
      <c r="I710" s="1" t="s">
        <v>1462</v>
      </c>
      <c r="J710" s="1" t="s">
        <v>432</v>
      </c>
      <c r="K710" s="1" t="s">
        <v>434</v>
      </c>
      <c r="L710" s="1" t="s">
        <v>541</v>
      </c>
      <c r="M710" s="1"/>
    </row>
    <row r="711" spans="1:13" ht="33">
      <c r="A711" s="99">
        <v>45795</v>
      </c>
      <c r="B711" s="99" t="s">
        <v>386</v>
      </c>
      <c r="C711" s="99" t="s">
        <v>384</v>
      </c>
      <c r="D711" s="99" t="s">
        <v>453</v>
      </c>
      <c r="E711" s="133" t="s">
        <v>848</v>
      </c>
      <c r="F711" s="121">
        <v>15423</v>
      </c>
      <c r="G711" s="135" t="s">
        <v>438</v>
      </c>
      <c r="H711" s="99" t="s">
        <v>1461</v>
      </c>
      <c r="I711" s="1" t="s">
        <v>1462</v>
      </c>
      <c r="J711" s="1" t="s">
        <v>432</v>
      </c>
      <c r="K711" s="1" t="s">
        <v>434</v>
      </c>
      <c r="L711" s="1" t="s">
        <v>541</v>
      </c>
      <c r="M711" s="1" t="s">
        <v>447</v>
      </c>
    </row>
    <row r="712" spans="1:13" ht="33">
      <c r="A712" s="99">
        <v>45795</v>
      </c>
      <c r="B712" s="99" t="s">
        <v>386</v>
      </c>
      <c r="C712" s="99" t="s">
        <v>384</v>
      </c>
      <c r="D712" s="99" t="s">
        <v>433</v>
      </c>
      <c r="E712" s="133" t="s">
        <v>848</v>
      </c>
      <c r="F712" s="121">
        <v>15423</v>
      </c>
      <c r="G712" s="135" t="s">
        <v>438</v>
      </c>
      <c r="H712" s="99" t="s">
        <v>1461</v>
      </c>
      <c r="I712" s="1" t="s">
        <v>1462</v>
      </c>
      <c r="J712" s="1" t="s">
        <v>432</v>
      </c>
      <c r="K712" s="1" t="s">
        <v>434</v>
      </c>
      <c r="L712" s="1" t="s">
        <v>541</v>
      </c>
      <c r="M712" s="1" t="s">
        <v>447</v>
      </c>
    </row>
    <row r="713" spans="1:13" ht="33">
      <c r="A713" s="99">
        <v>45796</v>
      </c>
      <c r="B713" s="99" t="s">
        <v>386</v>
      </c>
      <c r="C713" s="1" t="s">
        <v>384</v>
      </c>
      <c r="D713" s="1" t="s">
        <v>433</v>
      </c>
      <c r="E713" s="133" t="s">
        <v>764</v>
      </c>
      <c r="F713" s="121">
        <v>14831</v>
      </c>
      <c r="G713" s="135" t="s">
        <v>437</v>
      </c>
      <c r="H713" s="99" t="s">
        <v>1461</v>
      </c>
      <c r="I713" s="1" t="s">
        <v>1463</v>
      </c>
      <c r="J713" s="1" t="s">
        <v>432</v>
      </c>
      <c r="K713" s="1" t="s">
        <v>434</v>
      </c>
      <c r="L713" s="1" t="s">
        <v>105</v>
      </c>
      <c r="M713" s="1"/>
    </row>
    <row r="714" spans="1:13" ht="33">
      <c r="A714" s="99">
        <v>45797</v>
      </c>
      <c r="B714" s="99" t="s">
        <v>386</v>
      </c>
      <c r="C714" s="1" t="s">
        <v>384</v>
      </c>
      <c r="D714" s="1" t="s">
        <v>433</v>
      </c>
      <c r="E714" s="133" t="s">
        <v>764</v>
      </c>
      <c r="F714" s="121">
        <v>14831</v>
      </c>
      <c r="G714" s="135" t="s">
        <v>437</v>
      </c>
      <c r="H714" s="99" t="s">
        <v>1461</v>
      </c>
      <c r="I714" s="1" t="s">
        <v>1464</v>
      </c>
      <c r="J714" s="1" t="s">
        <v>432</v>
      </c>
      <c r="K714" s="1" t="s">
        <v>434</v>
      </c>
      <c r="L714" s="1" t="s">
        <v>105</v>
      </c>
      <c r="M714" s="1" t="s">
        <v>1465</v>
      </c>
    </row>
    <row r="715" spans="1:13" ht="33">
      <c r="A715" s="99">
        <v>45797</v>
      </c>
      <c r="B715" s="99" t="s">
        <v>386</v>
      </c>
      <c r="C715" s="99" t="s">
        <v>384</v>
      </c>
      <c r="D715" s="99" t="s">
        <v>453</v>
      </c>
      <c r="E715" s="133" t="s">
        <v>848</v>
      </c>
      <c r="F715" s="121">
        <v>15639</v>
      </c>
      <c r="G715" s="135" t="s">
        <v>438</v>
      </c>
      <c r="H715" s="99" t="s">
        <v>1461</v>
      </c>
      <c r="I715" s="1" t="s">
        <v>1464</v>
      </c>
      <c r="J715" s="1" t="s">
        <v>432</v>
      </c>
      <c r="K715" s="1" t="s">
        <v>434</v>
      </c>
      <c r="L715" s="1" t="s">
        <v>105</v>
      </c>
      <c r="M715" s="1"/>
    </row>
    <row r="716" spans="1:13" ht="33">
      <c r="A716" s="99">
        <v>45797</v>
      </c>
      <c r="B716" s="99" t="s">
        <v>386</v>
      </c>
      <c r="C716" s="99" t="s">
        <v>384</v>
      </c>
      <c r="D716" s="99" t="s">
        <v>453</v>
      </c>
      <c r="E716" s="133" t="s">
        <v>847</v>
      </c>
      <c r="F716" s="121">
        <v>15641</v>
      </c>
      <c r="G716" s="135" t="s">
        <v>438</v>
      </c>
      <c r="H716" s="99" t="s">
        <v>1461</v>
      </c>
      <c r="I716" s="1" t="s">
        <v>1464</v>
      </c>
      <c r="J716" s="1" t="s">
        <v>432</v>
      </c>
      <c r="K716" s="1" t="s">
        <v>434</v>
      </c>
      <c r="L716" s="1" t="s">
        <v>105</v>
      </c>
      <c r="M716" s="1"/>
    </row>
    <row r="717" spans="1:13" ht="33">
      <c r="A717" s="99">
        <v>45797</v>
      </c>
      <c r="B717" s="99" t="s">
        <v>386</v>
      </c>
      <c r="C717" s="99" t="s">
        <v>441</v>
      </c>
      <c r="D717" s="99" t="s">
        <v>433</v>
      </c>
      <c r="E717" s="133" t="s">
        <v>452</v>
      </c>
      <c r="F717" s="121">
        <v>15637</v>
      </c>
      <c r="G717" s="135" t="s">
        <v>438</v>
      </c>
      <c r="H717" s="99" t="s">
        <v>1461</v>
      </c>
      <c r="I717" s="1" t="s">
        <v>1464</v>
      </c>
      <c r="J717" s="99" t="s">
        <v>432</v>
      </c>
      <c r="K717" s="99" t="s">
        <v>434</v>
      </c>
      <c r="L717" s="99" t="s">
        <v>105</v>
      </c>
      <c r="M717" s="1"/>
    </row>
    <row r="718" spans="1:13" ht="33">
      <c r="A718" s="99">
        <v>45797</v>
      </c>
      <c r="B718" s="99" t="s">
        <v>386</v>
      </c>
      <c r="C718" s="99" t="s">
        <v>441</v>
      </c>
      <c r="D718" s="99" t="s">
        <v>453</v>
      </c>
      <c r="E718" s="133" t="s">
        <v>452</v>
      </c>
      <c r="F718" s="121">
        <v>15637</v>
      </c>
      <c r="G718" s="135" t="s">
        <v>438</v>
      </c>
      <c r="H718" s="99" t="s">
        <v>1461</v>
      </c>
      <c r="I718" s="1" t="s">
        <v>1464</v>
      </c>
      <c r="J718" s="99" t="s">
        <v>432</v>
      </c>
      <c r="K718" s="99" t="s">
        <v>434</v>
      </c>
      <c r="L718" s="99" t="s">
        <v>105</v>
      </c>
      <c r="M718" s="1"/>
    </row>
    <row r="719" spans="1:13" ht="33">
      <c r="A719" s="99">
        <v>45797</v>
      </c>
      <c r="B719" s="99" t="s">
        <v>386</v>
      </c>
      <c r="C719" s="99" t="s">
        <v>384</v>
      </c>
      <c r="D719" s="99" t="s">
        <v>433</v>
      </c>
      <c r="E719" s="133" t="s">
        <v>848</v>
      </c>
      <c r="F719" s="121">
        <v>15639</v>
      </c>
      <c r="G719" s="135" t="s">
        <v>438</v>
      </c>
      <c r="H719" s="99" t="s">
        <v>1461</v>
      </c>
      <c r="I719" s="1" t="s">
        <v>1464</v>
      </c>
      <c r="J719" s="1" t="s">
        <v>432</v>
      </c>
      <c r="K719" s="1" t="s">
        <v>434</v>
      </c>
      <c r="L719" s="1" t="s">
        <v>105</v>
      </c>
      <c r="M719" s="1"/>
    </row>
    <row r="720" spans="1:13" ht="33">
      <c r="A720" s="99">
        <v>45797</v>
      </c>
      <c r="B720" s="99" t="s">
        <v>386</v>
      </c>
      <c r="C720" s="99" t="s">
        <v>384</v>
      </c>
      <c r="D720" s="99" t="s">
        <v>433</v>
      </c>
      <c r="E720" s="133" t="s">
        <v>847</v>
      </c>
      <c r="F720" s="121">
        <v>15641</v>
      </c>
      <c r="G720" s="135" t="s">
        <v>438</v>
      </c>
      <c r="H720" s="99" t="s">
        <v>1461</v>
      </c>
      <c r="I720" s="1" t="s">
        <v>1464</v>
      </c>
      <c r="J720" s="1" t="s">
        <v>432</v>
      </c>
      <c r="K720" s="1" t="s">
        <v>434</v>
      </c>
      <c r="L720" s="1" t="s">
        <v>105</v>
      </c>
      <c r="M720" s="1"/>
    </row>
    <row r="721" spans="1:13" ht="33">
      <c r="A721" s="99">
        <v>45798</v>
      </c>
      <c r="B721" s="99" t="s">
        <v>386</v>
      </c>
      <c r="C721" s="99" t="s">
        <v>384</v>
      </c>
      <c r="D721" s="99" t="s">
        <v>433</v>
      </c>
      <c r="E721" s="133" t="s">
        <v>848</v>
      </c>
      <c r="F721" s="121">
        <v>15639</v>
      </c>
      <c r="G721" s="135" t="s">
        <v>438</v>
      </c>
      <c r="H721" s="99" t="s">
        <v>1461</v>
      </c>
      <c r="I721" s="1" t="s">
        <v>1466</v>
      </c>
      <c r="J721" s="1" t="s">
        <v>432</v>
      </c>
      <c r="K721" s="1" t="s">
        <v>434</v>
      </c>
      <c r="L721" s="1" t="s">
        <v>105</v>
      </c>
      <c r="M721" s="1"/>
    </row>
    <row r="722" spans="1:13" ht="33">
      <c r="A722" s="99">
        <v>45798</v>
      </c>
      <c r="B722" s="99" t="s">
        <v>386</v>
      </c>
      <c r="C722" s="99" t="s">
        <v>384</v>
      </c>
      <c r="D722" s="99" t="s">
        <v>453</v>
      </c>
      <c r="E722" s="133" t="s">
        <v>848</v>
      </c>
      <c r="F722" s="121">
        <v>15639</v>
      </c>
      <c r="G722" s="135" t="s">
        <v>438</v>
      </c>
      <c r="H722" s="99" t="s">
        <v>1461</v>
      </c>
      <c r="I722" s="1" t="s">
        <v>1466</v>
      </c>
      <c r="J722" s="1" t="s">
        <v>432</v>
      </c>
      <c r="K722" s="1" t="s">
        <v>434</v>
      </c>
      <c r="L722" s="1" t="s">
        <v>105</v>
      </c>
      <c r="M722" s="1"/>
    </row>
    <row r="723" spans="1:13" ht="33">
      <c r="A723" s="99">
        <v>45798</v>
      </c>
      <c r="B723" s="99" t="s">
        <v>386</v>
      </c>
      <c r="C723" s="99" t="s">
        <v>384</v>
      </c>
      <c r="D723" s="99" t="s">
        <v>433</v>
      </c>
      <c r="E723" s="133" t="s">
        <v>847</v>
      </c>
      <c r="F723" s="121">
        <v>15641</v>
      </c>
      <c r="G723" s="135" t="s">
        <v>438</v>
      </c>
      <c r="H723" s="99" t="s">
        <v>1461</v>
      </c>
      <c r="I723" s="1" t="s">
        <v>1466</v>
      </c>
      <c r="J723" s="1" t="s">
        <v>432</v>
      </c>
      <c r="K723" s="1" t="s">
        <v>434</v>
      </c>
      <c r="L723" s="1" t="s">
        <v>105</v>
      </c>
      <c r="M723" s="1"/>
    </row>
    <row r="724" spans="1:13" ht="33">
      <c r="A724" s="99">
        <v>45798</v>
      </c>
      <c r="B724" s="99" t="s">
        <v>386</v>
      </c>
      <c r="C724" s="99" t="s">
        <v>384</v>
      </c>
      <c r="D724" s="99" t="s">
        <v>453</v>
      </c>
      <c r="E724" s="133" t="s">
        <v>847</v>
      </c>
      <c r="F724" s="121">
        <v>15641</v>
      </c>
      <c r="G724" s="135" t="s">
        <v>438</v>
      </c>
      <c r="H724" s="99" t="s">
        <v>1461</v>
      </c>
      <c r="I724" s="1" t="s">
        <v>1466</v>
      </c>
      <c r="J724" s="1" t="s">
        <v>432</v>
      </c>
      <c r="K724" s="1" t="s">
        <v>434</v>
      </c>
      <c r="L724" s="1" t="s">
        <v>105</v>
      </c>
      <c r="M724" s="1"/>
    </row>
    <row r="725" spans="1:13" ht="33">
      <c r="A725" s="99">
        <v>45798</v>
      </c>
      <c r="B725" s="99" t="s">
        <v>386</v>
      </c>
      <c r="C725" s="99" t="s">
        <v>441</v>
      </c>
      <c r="D725" s="99" t="s">
        <v>433</v>
      </c>
      <c r="E725" s="133" t="s">
        <v>452</v>
      </c>
      <c r="F725" s="121">
        <v>15637</v>
      </c>
      <c r="G725" s="135" t="s">
        <v>438</v>
      </c>
      <c r="H725" s="99" t="s">
        <v>1461</v>
      </c>
      <c r="I725" s="1" t="s">
        <v>1466</v>
      </c>
      <c r="J725" s="99" t="s">
        <v>432</v>
      </c>
      <c r="K725" s="99" t="s">
        <v>434</v>
      </c>
      <c r="L725" s="99" t="s">
        <v>105</v>
      </c>
      <c r="M725" s="1"/>
    </row>
    <row r="726" spans="1:13" ht="33">
      <c r="A726" s="99">
        <v>45798</v>
      </c>
      <c r="B726" s="99" t="s">
        <v>386</v>
      </c>
      <c r="C726" s="99" t="s">
        <v>441</v>
      </c>
      <c r="D726" s="99" t="s">
        <v>453</v>
      </c>
      <c r="E726" s="133" t="s">
        <v>452</v>
      </c>
      <c r="F726" s="121">
        <v>15637</v>
      </c>
      <c r="G726" s="135" t="s">
        <v>438</v>
      </c>
      <c r="H726" s="99" t="s">
        <v>1461</v>
      </c>
      <c r="I726" s="1" t="s">
        <v>1466</v>
      </c>
      <c r="J726" s="99" t="s">
        <v>432</v>
      </c>
      <c r="K726" s="99" t="s">
        <v>434</v>
      </c>
      <c r="L726" s="99" t="s">
        <v>105</v>
      </c>
      <c r="M726" s="1"/>
    </row>
    <row r="727" spans="1:13" ht="33">
      <c r="A727" s="99">
        <v>45798</v>
      </c>
      <c r="B727" s="99" t="s">
        <v>386</v>
      </c>
      <c r="C727" s="1" t="s">
        <v>384</v>
      </c>
      <c r="D727" s="1" t="s">
        <v>433</v>
      </c>
      <c r="E727" s="133" t="s">
        <v>915</v>
      </c>
      <c r="F727" s="121">
        <v>15701</v>
      </c>
      <c r="G727" s="135" t="s">
        <v>437</v>
      </c>
      <c r="H727" s="99" t="s">
        <v>1461</v>
      </c>
      <c r="I727" s="1" t="s">
        <v>1467</v>
      </c>
      <c r="J727" s="1" t="s">
        <v>432</v>
      </c>
      <c r="K727" s="1" t="s">
        <v>434</v>
      </c>
      <c r="L727" s="1" t="s">
        <v>105</v>
      </c>
      <c r="M727" s="1"/>
    </row>
    <row r="728" spans="1:13" ht="33">
      <c r="A728" s="99">
        <v>45798</v>
      </c>
      <c r="B728" s="99" t="s">
        <v>386</v>
      </c>
      <c r="C728" s="1" t="s">
        <v>384</v>
      </c>
      <c r="D728" s="1" t="s">
        <v>433</v>
      </c>
      <c r="E728" s="133" t="s">
        <v>760</v>
      </c>
      <c r="F728" s="121">
        <v>15700</v>
      </c>
      <c r="G728" s="135" t="s">
        <v>437</v>
      </c>
      <c r="H728" s="99" t="s">
        <v>1461</v>
      </c>
      <c r="I728" s="1" t="s">
        <v>1467</v>
      </c>
      <c r="J728" s="1" t="s">
        <v>432</v>
      </c>
      <c r="K728" s="1" t="s">
        <v>434</v>
      </c>
      <c r="L728" s="1" t="s">
        <v>105</v>
      </c>
      <c r="M728" s="1"/>
    </row>
    <row r="729" spans="1:13" ht="33">
      <c r="A729" s="99">
        <v>45799</v>
      </c>
      <c r="B729" s="99" t="s">
        <v>386</v>
      </c>
      <c r="C729" s="1" t="s">
        <v>384</v>
      </c>
      <c r="D729" s="1" t="s">
        <v>433</v>
      </c>
      <c r="E729" s="133" t="s">
        <v>915</v>
      </c>
      <c r="F729" s="121">
        <v>15701</v>
      </c>
      <c r="G729" s="135" t="s">
        <v>437</v>
      </c>
      <c r="H729" s="99" t="s">
        <v>1461</v>
      </c>
      <c r="I729" s="1" t="s">
        <v>1468</v>
      </c>
      <c r="J729" s="1" t="s">
        <v>432</v>
      </c>
      <c r="K729" s="1" t="s">
        <v>434</v>
      </c>
      <c r="L729" s="1" t="s">
        <v>105</v>
      </c>
      <c r="M729" s="1"/>
    </row>
    <row r="730" spans="1:13" ht="33">
      <c r="A730" s="99">
        <v>45799</v>
      </c>
      <c r="B730" s="99" t="s">
        <v>386</v>
      </c>
      <c r="C730" s="1" t="s">
        <v>384</v>
      </c>
      <c r="D730" s="1" t="s">
        <v>433</v>
      </c>
      <c r="E730" s="133" t="s">
        <v>760</v>
      </c>
      <c r="F730" s="121">
        <v>15700</v>
      </c>
      <c r="G730" s="135" t="s">
        <v>437</v>
      </c>
      <c r="H730" s="99" t="s">
        <v>1461</v>
      </c>
      <c r="I730" s="1" t="s">
        <v>1468</v>
      </c>
      <c r="J730" s="1" t="s">
        <v>432</v>
      </c>
      <c r="K730" s="1" t="s">
        <v>434</v>
      </c>
      <c r="L730" s="1" t="s">
        <v>105</v>
      </c>
      <c r="M730" s="1"/>
    </row>
    <row r="731" spans="1:13" ht="33">
      <c r="A731" s="99">
        <v>45799</v>
      </c>
      <c r="B731" s="99" t="s">
        <v>386</v>
      </c>
      <c r="C731" s="99" t="s">
        <v>384</v>
      </c>
      <c r="D731" s="99" t="s">
        <v>433</v>
      </c>
      <c r="E731" s="133" t="s">
        <v>848</v>
      </c>
      <c r="F731" s="121">
        <v>15743</v>
      </c>
      <c r="G731" s="135" t="s">
        <v>438</v>
      </c>
      <c r="H731" s="99" t="s">
        <v>1461</v>
      </c>
      <c r="I731" s="1" t="s">
        <v>1469</v>
      </c>
      <c r="J731" s="1" t="s">
        <v>432</v>
      </c>
      <c r="K731" s="1" t="s">
        <v>434</v>
      </c>
      <c r="L731" s="1" t="s">
        <v>105</v>
      </c>
      <c r="M731" s="1"/>
    </row>
    <row r="732" spans="1:13" ht="33">
      <c r="A732" s="99">
        <v>45799</v>
      </c>
      <c r="B732" s="99" t="s">
        <v>386</v>
      </c>
      <c r="C732" s="99" t="s">
        <v>384</v>
      </c>
      <c r="D732" s="99" t="s">
        <v>453</v>
      </c>
      <c r="E732" s="133" t="s">
        <v>848</v>
      </c>
      <c r="F732" s="121">
        <v>15743</v>
      </c>
      <c r="G732" s="135" t="s">
        <v>438</v>
      </c>
      <c r="H732" s="99" t="s">
        <v>1461</v>
      </c>
      <c r="I732" s="1" t="s">
        <v>1469</v>
      </c>
      <c r="J732" s="1" t="s">
        <v>432</v>
      </c>
      <c r="K732" s="1" t="s">
        <v>434</v>
      </c>
      <c r="L732" s="1" t="s">
        <v>105</v>
      </c>
      <c r="M732" s="1"/>
    </row>
    <row r="733" spans="1:13" ht="33">
      <c r="A733" s="99">
        <v>45799</v>
      </c>
      <c r="B733" s="99" t="s">
        <v>386</v>
      </c>
      <c r="C733" s="99" t="s">
        <v>384</v>
      </c>
      <c r="D733" s="99" t="s">
        <v>433</v>
      </c>
      <c r="E733" s="133" t="s">
        <v>847</v>
      </c>
      <c r="F733" s="121">
        <v>15744</v>
      </c>
      <c r="G733" s="135" t="s">
        <v>438</v>
      </c>
      <c r="H733" s="99" t="s">
        <v>1461</v>
      </c>
      <c r="I733" s="1" t="s">
        <v>1469</v>
      </c>
      <c r="J733" s="1" t="s">
        <v>432</v>
      </c>
      <c r="K733" s="1" t="s">
        <v>434</v>
      </c>
      <c r="L733" s="1" t="s">
        <v>105</v>
      </c>
      <c r="M733" s="1"/>
    </row>
    <row r="734" spans="1:13" ht="33">
      <c r="A734" s="99">
        <v>45799</v>
      </c>
      <c r="B734" s="99" t="s">
        <v>386</v>
      </c>
      <c r="C734" s="99" t="s">
        <v>384</v>
      </c>
      <c r="D734" s="99" t="s">
        <v>453</v>
      </c>
      <c r="E734" s="133" t="s">
        <v>847</v>
      </c>
      <c r="F734" s="121">
        <v>15744</v>
      </c>
      <c r="G734" s="135" t="s">
        <v>438</v>
      </c>
      <c r="H734" s="99" t="s">
        <v>1461</v>
      </c>
      <c r="I734" s="1" t="s">
        <v>1469</v>
      </c>
      <c r="J734" s="1" t="s">
        <v>432</v>
      </c>
      <c r="K734" s="1" t="s">
        <v>434</v>
      </c>
      <c r="L734" s="1" t="s">
        <v>105</v>
      </c>
      <c r="M734" s="1"/>
    </row>
    <row r="735" spans="1:13" ht="33">
      <c r="A735" s="99">
        <v>45799</v>
      </c>
      <c r="B735" s="99" t="s">
        <v>386</v>
      </c>
      <c r="C735" s="99" t="s">
        <v>441</v>
      </c>
      <c r="D735" s="99" t="s">
        <v>433</v>
      </c>
      <c r="E735" s="133" t="s">
        <v>452</v>
      </c>
      <c r="F735" s="121">
        <v>15738</v>
      </c>
      <c r="G735" s="135" t="s">
        <v>438</v>
      </c>
      <c r="H735" s="99" t="s">
        <v>1461</v>
      </c>
      <c r="I735" s="1" t="s">
        <v>1469</v>
      </c>
      <c r="J735" s="99" t="s">
        <v>432</v>
      </c>
      <c r="K735" s="99" t="s">
        <v>434</v>
      </c>
      <c r="L735" s="99" t="s">
        <v>105</v>
      </c>
      <c r="M735" s="1"/>
    </row>
    <row r="736" spans="1:13" ht="33">
      <c r="A736" s="99">
        <v>45799</v>
      </c>
      <c r="B736" s="99" t="s">
        <v>386</v>
      </c>
      <c r="C736" s="99" t="s">
        <v>441</v>
      </c>
      <c r="D736" s="99" t="s">
        <v>453</v>
      </c>
      <c r="E736" s="133" t="s">
        <v>452</v>
      </c>
      <c r="F736" s="121">
        <v>15738</v>
      </c>
      <c r="G736" s="135" t="s">
        <v>438</v>
      </c>
      <c r="H736" s="99" t="s">
        <v>1461</v>
      </c>
      <c r="I736" s="1" t="s">
        <v>1469</v>
      </c>
      <c r="J736" s="99" t="s">
        <v>432</v>
      </c>
      <c r="K736" s="99" t="s">
        <v>434</v>
      </c>
      <c r="L736" s="99" t="s">
        <v>105</v>
      </c>
      <c r="M736" s="1"/>
    </row>
    <row r="737" spans="1:13" ht="33">
      <c r="A737" s="99">
        <v>45799</v>
      </c>
      <c r="B737" s="99" t="s">
        <v>386</v>
      </c>
      <c r="C737" s="99" t="s">
        <v>384</v>
      </c>
      <c r="D737" s="99" t="s">
        <v>433</v>
      </c>
      <c r="E737" s="133" t="s">
        <v>1470</v>
      </c>
      <c r="F737" s="121">
        <v>15745</v>
      </c>
      <c r="G737" s="135" t="s">
        <v>438</v>
      </c>
      <c r="H737" s="99" t="s">
        <v>1461</v>
      </c>
      <c r="I737" s="1" t="s">
        <v>1469</v>
      </c>
      <c r="J737" s="1" t="s">
        <v>432</v>
      </c>
      <c r="K737" s="1" t="s">
        <v>434</v>
      </c>
      <c r="L737" s="1" t="s">
        <v>105</v>
      </c>
      <c r="M737" s="1"/>
    </row>
    <row r="738" spans="1:13" ht="33">
      <c r="A738" s="99">
        <v>45801</v>
      </c>
      <c r="B738" s="99" t="s">
        <v>386</v>
      </c>
      <c r="C738" s="1" t="s">
        <v>441</v>
      </c>
      <c r="D738" s="1" t="s">
        <v>433</v>
      </c>
      <c r="E738" s="133" t="s">
        <v>771</v>
      </c>
      <c r="F738" s="121">
        <v>15741</v>
      </c>
      <c r="G738" s="135" t="s">
        <v>437</v>
      </c>
      <c r="H738" s="99" t="s">
        <v>1461</v>
      </c>
      <c r="I738" s="1" t="s">
        <v>1471</v>
      </c>
      <c r="J738" s="1" t="s">
        <v>432</v>
      </c>
      <c r="K738" s="1" t="s">
        <v>434</v>
      </c>
      <c r="L738" s="1" t="s">
        <v>105</v>
      </c>
      <c r="M738" s="1"/>
    </row>
    <row r="739" spans="1:13" ht="33">
      <c r="A739" s="99">
        <v>45801</v>
      </c>
      <c r="B739" s="99" t="s">
        <v>386</v>
      </c>
      <c r="C739" s="99" t="s">
        <v>384</v>
      </c>
      <c r="D739" s="99" t="s">
        <v>433</v>
      </c>
      <c r="E739" s="133" t="s">
        <v>847</v>
      </c>
      <c r="F739" s="121">
        <v>15744</v>
      </c>
      <c r="G739" s="135" t="s">
        <v>438</v>
      </c>
      <c r="H739" s="99" t="s">
        <v>1461</v>
      </c>
      <c r="I739" s="1" t="s">
        <v>1471</v>
      </c>
      <c r="J739" s="1" t="s">
        <v>432</v>
      </c>
      <c r="K739" s="1" t="s">
        <v>434</v>
      </c>
      <c r="L739" s="1" t="s">
        <v>105</v>
      </c>
      <c r="M739" s="1"/>
    </row>
    <row r="740" spans="1:13" ht="33">
      <c r="A740" s="99">
        <v>45801</v>
      </c>
      <c r="B740" s="99" t="s">
        <v>386</v>
      </c>
      <c r="C740" s="1" t="s">
        <v>441</v>
      </c>
      <c r="D740" s="1" t="s">
        <v>433</v>
      </c>
      <c r="E740" s="133" t="s">
        <v>769</v>
      </c>
      <c r="F740" s="121">
        <v>15740</v>
      </c>
      <c r="G740" s="135" t="s">
        <v>437</v>
      </c>
      <c r="H740" s="99" t="s">
        <v>1461</v>
      </c>
      <c r="I740" s="1" t="s">
        <v>1471</v>
      </c>
      <c r="J740" s="1" t="s">
        <v>432</v>
      </c>
      <c r="K740" s="1" t="s">
        <v>434</v>
      </c>
      <c r="L740" s="1" t="s">
        <v>105</v>
      </c>
      <c r="M740" s="1"/>
    </row>
    <row r="741" spans="1:13" ht="33">
      <c r="A741" s="99">
        <v>45802</v>
      </c>
      <c r="B741" s="99" t="s">
        <v>386</v>
      </c>
      <c r="C741" s="99" t="s">
        <v>384</v>
      </c>
      <c r="D741" s="99" t="s">
        <v>433</v>
      </c>
      <c r="E741" s="133" t="s">
        <v>848</v>
      </c>
      <c r="F741" s="121">
        <v>15753</v>
      </c>
      <c r="G741" s="135" t="s">
        <v>438</v>
      </c>
      <c r="H741" s="99" t="s">
        <v>1461</v>
      </c>
      <c r="I741" s="1" t="s">
        <v>1472</v>
      </c>
      <c r="J741" s="1" t="s">
        <v>432</v>
      </c>
      <c r="K741" s="1" t="s">
        <v>434</v>
      </c>
      <c r="L741" s="1" t="s">
        <v>105</v>
      </c>
      <c r="M741" s="1" t="s">
        <v>544</v>
      </c>
    </row>
    <row r="742" spans="1:13" ht="33">
      <c r="A742" s="99">
        <v>45802</v>
      </c>
      <c r="B742" s="99" t="s">
        <v>386</v>
      </c>
      <c r="C742" s="99" t="s">
        <v>384</v>
      </c>
      <c r="D742" s="99" t="s">
        <v>453</v>
      </c>
      <c r="E742" s="133" t="s">
        <v>848</v>
      </c>
      <c r="F742" s="121">
        <v>15753</v>
      </c>
      <c r="G742" s="135" t="s">
        <v>438</v>
      </c>
      <c r="H742" s="99" t="s">
        <v>1461</v>
      </c>
      <c r="I742" s="1" t="s">
        <v>1472</v>
      </c>
      <c r="J742" s="1" t="s">
        <v>432</v>
      </c>
      <c r="K742" s="1" t="s">
        <v>434</v>
      </c>
      <c r="L742" s="1" t="s">
        <v>105</v>
      </c>
      <c r="M742" s="1"/>
    </row>
    <row r="743" spans="1:13" ht="33">
      <c r="A743" s="99">
        <v>45802</v>
      </c>
      <c r="B743" s="99" t="s">
        <v>386</v>
      </c>
      <c r="C743" s="99" t="s">
        <v>384</v>
      </c>
      <c r="D743" s="99" t="s">
        <v>433</v>
      </c>
      <c r="E743" s="133" t="s">
        <v>847</v>
      </c>
      <c r="F743" s="121">
        <v>15755</v>
      </c>
      <c r="G743" s="135" t="s">
        <v>438</v>
      </c>
      <c r="H743" s="99" t="s">
        <v>1461</v>
      </c>
      <c r="I743" s="1" t="s">
        <v>1472</v>
      </c>
      <c r="J743" s="1" t="s">
        <v>432</v>
      </c>
      <c r="K743" s="1" t="s">
        <v>434</v>
      </c>
      <c r="L743" s="1" t="s">
        <v>105</v>
      </c>
      <c r="M743" s="1" t="s">
        <v>447</v>
      </c>
    </row>
    <row r="744" spans="1:13" ht="33">
      <c r="A744" s="99">
        <v>45802</v>
      </c>
      <c r="B744" s="99" t="s">
        <v>386</v>
      </c>
      <c r="C744" s="99" t="s">
        <v>384</v>
      </c>
      <c r="D744" s="99" t="s">
        <v>453</v>
      </c>
      <c r="E744" s="133" t="s">
        <v>847</v>
      </c>
      <c r="F744" s="121">
        <v>15755</v>
      </c>
      <c r="G744" s="135" t="s">
        <v>438</v>
      </c>
      <c r="H744" s="99" t="s">
        <v>1461</v>
      </c>
      <c r="I744" s="1" t="s">
        <v>1472</v>
      </c>
      <c r="J744" s="1" t="s">
        <v>432</v>
      </c>
      <c r="K744" s="1" t="s">
        <v>434</v>
      </c>
      <c r="L744" s="1" t="s">
        <v>105</v>
      </c>
      <c r="M744" s="1"/>
    </row>
    <row r="745" spans="1:13" ht="33">
      <c r="A745" s="99">
        <v>45802</v>
      </c>
      <c r="B745" s="99" t="s">
        <v>386</v>
      </c>
      <c r="C745" s="99" t="s">
        <v>441</v>
      </c>
      <c r="D745" s="99" t="s">
        <v>433</v>
      </c>
      <c r="E745" s="133" t="s">
        <v>452</v>
      </c>
      <c r="F745" s="121">
        <v>15754</v>
      </c>
      <c r="G745" s="135" t="s">
        <v>438</v>
      </c>
      <c r="H745" s="99" t="s">
        <v>1461</v>
      </c>
      <c r="I745" s="1" t="s">
        <v>1472</v>
      </c>
      <c r="J745" s="99" t="s">
        <v>432</v>
      </c>
      <c r="K745" s="99" t="s">
        <v>434</v>
      </c>
      <c r="L745" s="99" t="s">
        <v>105</v>
      </c>
      <c r="M745" s="1"/>
    </row>
    <row r="746" spans="1:13" ht="33">
      <c r="A746" s="99">
        <v>45802</v>
      </c>
      <c r="B746" s="99" t="s">
        <v>386</v>
      </c>
      <c r="C746" s="99" t="s">
        <v>441</v>
      </c>
      <c r="D746" s="99" t="s">
        <v>453</v>
      </c>
      <c r="E746" s="133" t="s">
        <v>452</v>
      </c>
      <c r="F746" s="121">
        <v>15754</v>
      </c>
      <c r="G746" s="135" t="s">
        <v>438</v>
      </c>
      <c r="H746" s="99" t="s">
        <v>1461</v>
      </c>
      <c r="I746" s="1" t="s">
        <v>1472</v>
      </c>
      <c r="J746" s="99" t="s">
        <v>432</v>
      </c>
      <c r="K746" s="99" t="s">
        <v>434</v>
      </c>
      <c r="L746" s="99" t="s">
        <v>105</v>
      </c>
      <c r="M746" s="1"/>
    </row>
    <row r="747" spans="1:13" ht="33">
      <c r="A747" s="99">
        <v>45802</v>
      </c>
      <c r="B747" s="99" t="s">
        <v>386</v>
      </c>
      <c r="C747" s="1" t="s">
        <v>384</v>
      </c>
      <c r="D747" s="1" t="s">
        <v>433</v>
      </c>
      <c r="E747" s="133" t="s">
        <v>1474</v>
      </c>
      <c r="F747" s="121">
        <v>15767</v>
      </c>
      <c r="G747" s="135" t="s">
        <v>437</v>
      </c>
      <c r="H747" s="99" t="s">
        <v>1461</v>
      </c>
      <c r="I747" s="1" t="s">
        <v>1472</v>
      </c>
      <c r="J747" s="1" t="s">
        <v>432</v>
      </c>
      <c r="K747" s="1" t="s">
        <v>434</v>
      </c>
      <c r="L747" s="1" t="s">
        <v>105</v>
      </c>
      <c r="M747" s="1" t="s">
        <v>1465</v>
      </c>
    </row>
    <row r="748" spans="1:13" ht="33">
      <c r="A748" s="99">
        <v>45802</v>
      </c>
      <c r="B748" s="99" t="s">
        <v>386</v>
      </c>
      <c r="C748" s="1" t="s">
        <v>384</v>
      </c>
      <c r="D748" s="1" t="s">
        <v>433</v>
      </c>
      <c r="E748" s="133" t="s">
        <v>760</v>
      </c>
      <c r="F748" s="121">
        <v>15757</v>
      </c>
      <c r="G748" s="135" t="s">
        <v>437</v>
      </c>
      <c r="H748" s="99" t="s">
        <v>1461</v>
      </c>
      <c r="I748" s="1" t="s">
        <v>1472</v>
      </c>
      <c r="J748" s="1" t="s">
        <v>432</v>
      </c>
      <c r="K748" s="1" t="s">
        <v>434</v>
      </c>
      <c r="L748" s="1" t="s">
        <v>105</v>
      </c>
      <c r="M748" s="1" t="s">
        <v>529</v>
      </c>
    </row>
    <row r="749" spans="1:13" ht="33">
      <c r="A749" s="99">
        <v>45803</v>
      </c>
      <c r="B749" s="99" t="s">
        <v>386</v>
      </c>
      <c r="C749" s="99" t="s">
        <v>384</v>
      </c>
      <c r="D749" s="99" t="s">
        <v>433</v>
      </c>
      <c r="E749" s="133" t="s">
        <v>848</v>
      </c>
      <c r="F749" s="121">
        <v>15753</v>
      </c>
      <c r="G749" s="135" t="s">
        <v>438</v>
      </c>
      <c r="H749" s="99" t="s">
        <v>1461</v>
      </c>
      <c r="I749" s="1" t="s">
        <v>231</v>
      </c>
      <c r="J749" s="1" t="s">
        <v>432</v>
      </c>
      <c r="K749" s="1" t="s">
        <v>434</v>
      </c>
      <c r="L749" s="1" t="s">
        <v>105</v>
      </c>
      <c r="M749" s="1" t="s">
        <v>544</v>
      </c>
    </row>
    <row r="750" spans="1:13" ht="33">
      <c r="A750" s="99">
        <v>45803</v>
      </c>
      <c r="B750" s="99" t="s">
        <v>386</v>
      </c>
      <c r="C750" s="99" t="s">
        <v>384</v>
      </c>
      <c r="D750" s="99" t="s">
        <v>453</v>
      </c>
      <c r="E750" s="133" t="s">
        <v>848</v>
      </c>
      <c r="F750" s="121">
        <v>15753</v>
      </c>
      <c r="G750" s="135" t="s">
        <v>438</v>
      </c>
      <c r="H750" s="99" t="s">
        <v>1461</v>
      </c>
      <c r="I750" s="1" t="s">
        <v>231</v>
      </c>
      <c r="J750" s="1" t="s">
        <v>432</v>
      </c>
      <c r="K750" s="1" t="s">
        <v>434</v>
      </c>
      <c r="L750" s="1" t="s">
        <v>105</v>
      </c>
      <c r="M750" s="1"/>
    </row>
    <row r="751" spans="1:13" ht="33">
      <c r="A751" s="99">
        <v>45803</v>
      </c>
      <c r="B751" s="99" t="s">
        <v>386</v>
      </c>
      <c r="C751" s="99" t="s">
        <v>384</v>
      </c>
      <c r="D751" s="99" t="s">
        <v>433</v>
      </c>
      <c r="E751" s="133" t="s">
        <v>847</v>
      </c>
      <c r="F751" s="121">
        <v>15755</v>
      </c>
      <c r="G751" s="135" t="s">
        <v>438</v>
      </c>
      <c r="H751" s="99" t="s">
        <v>1461</v>
      </c>
      <c r="I751" s="1" t="s">
        <v>231</v>
      </c>
      <c r="J751" s="1" t="s">
        <v>432</v>
      </c>
      <c r="K751" s="1" t="s">
        <v>434</v>
      </c>
      <c r="L751" s="1" t="s">
        <v>105</v>
      </c>
      <c r="M751" s="1" t="s">
        <v>447</v>
      </c>
    </row>
    <row r="752" spans="1:13" ht="33">
      <c r="A752" s="99">
        <v>45803</v>
      </c>
      <c r="B752" s="99" t="s">
        <v>386</v>
      </c>
      <c r="C752" s="99" t="s">
        <v>384</v>
      </c>
      <c r="D752" s="99" t="s">
        <v>453</v>
      </c>
      <c r="E752" s="133" t="s">
        <v>847</v>
      </c>
      <c r="F752" s="121">
        <v>15755</v>
      </c>
      <c r="G752" s="135" t="s">
        <v>438</v>
      </c>
      <c r="H752" s="99" t="s">
        <v>1461</v>
      </c>
      <c r="I752" s="1" t="s">
        <v>231</v>
      </c>
      <c r="J752" s="1" t="s">
        <v>432</v>
      </c>
      <c r="K752" s="1" t="s">
        <v>434</v>
      </c>
      <c r="L752" s="1" t="s">
        <v>105</v>
      </c>
      <c r="M752" s="1"/>
    </row>
    <row r="753" spans="1:13" ht="33">
      <c r="A753" s="99">
        <v>45803</v>
      </c>
      <c r="B753" s="99" t="s">
        <v>386</v>
      </c>
      <c r="C753" s="99" t="s">
        <v>441</v>
      </c>
      <c r="D753" s="99" t="s">
        <v>433</v>
      </c>
      <c r="E753" s="133" t="s">
        <v>452</v>
      </c>
      <c r="F753" s="121">
        <v>15754</v>
      </c>
      <c r="G753" s="135" t="s">
        <v>438</v>
      </c>
      <c r="H753" s="99" t="s">
        <v>1461</v>
      </c>
      <c r="I753" s="1" t="s">
        <v>231</v>
      </c>
      <c r="J753" s="99" t="s">
        <v>432</v>
      </c>
      <c r="K753" s="99" t="s">
        <v>434</v>
      </c>
      <c r="L753" s="99" t="s">
        <v>105</v>
      </c>
      <c r="M753" s="1"/>
    </row>
    <row r="754" spans="1:13" ht="33">
      <c r="A754" s="99">
        <v>45803</v>
      </c>
      <c r="B754" s="99" t="s">
        <v>386</v>
      </c>
      <c r="C754" s="99" t="s">
        <v>441</v>
      </c>
      <c r="D754" s="99" t="s">
        <v>453</v>
      </c>
      <c r="E754" s="133" t="s">
        <v>452</v>
      </c>
      <c r="F754" s="121">
        <v>15754</v>
      </c>
      <c r="G754" s="135" t="s">
        <v>438</v>
      </c>
      <c r="H754" s="99" t="s">
        <v>1461</v>
      </c>
      <c r="I754" s="1" t="s">
        <v>231</v>
      </c>
      <c r="J754" s="99" t="s">
        <v>432</v>
      </c>
      <c r="K754" s="99" t="s">
        <v>434</v>
      </c>
      <c r="L754" s="99" t="s">
        <v>105</v>
      </c>
      <c r="M754" s="1"/>
    </row>
    <row r="755" spans="1:13" ht="33">
      <c r="A755" s="99">
        <v>45804</v>
      </c>
      <c r="B755" s="99" t="s">
        <v>386</v>
      </c>
      <c r="C755" s="99" t="s">
        <v>384</v>
      </c>
      <c r="D755" s="99" t="s">
        <v>433</v>
      </c>
      <c r="E755" s="133" t="s">
        <v>848</v>
      </c>
      <c r="F755" s="121">
        <v>15851</v>
      </c>
      <c r="G755" s="135" t="s">
        <v>438</v>
      </c>
      <c r="H755" s="99" t="s">
        <v>1461</v>
      </c>
      <c r="I755" s="1" t="s">
        <v>1473</v>
      </c>
      <c r="J755" s="1" t="s">
        <v>432</v>
      </c>
      <c r="K755" s="1" t="s">
        <v>434</v>
      </c>
      <c r="L755" s="1" t="s">
        <v>105</v>
      </c>
      <c r="M755" s="1"/>
    </row>
    <row r="756" spans="1:13" ht="33">
      <c r="A756" s="99">
        <v>45804</v>
      </c>
      <c r="B756" s="99" t="s">
        <v>386</v>
      </c>
      <c r="C756" s="99" t="s">
        <v>384</v>
      </c>
      <c r="D756" s="99" t="s">
        <v>453</v>
      </c>
      <c r="E756" s="133" t="s">
        <v>848</v>
      </c>
      <c r="F756" s="121">
        <v>15851</v>
      </c>
      <c r="G756" s="135" t="s">
        <v>438</v>
      </c>
      <c r="H756" s="99" t="s">
        <v>1461</v>
      </c>
      <c r="I756" s="1" t="s">
        <v>1473</v>
      </c>
      <c r="J756" s="1" t="s">
        <v>432</v>
      </c>
      <c r="K756" s="1" t="s">
        <v>434</v>
      </c>
      <c r="L756" s="1" t="s">
        <v>105</v>
      </c>
      <c r="M756" s="1"/>
    </row>
    <row r="757" spans="1:13" ht="33">
      <c r="A757" s="99">
        <v>45804</v>
      </c>
      <c r="B757" s="99" t="s">
        <v>386</v>
      </c>
      <c r="C757" s="99" t="s">
        <v>384</v>
      </c>
      <c r="D757" s="99" t="s">
        <v>433</v>
      </c>
      <c r="E757" s="133" t="s">
        <v>847</v>
      </c>
      <c r="F757" s="121">
        <v>15852</v>
      </c>
      <c r="G757" s="135" t="s">
        <v>438</v>
      </c>
      <c r="H757" s="99" t="s">
        <v>1461</v>
      </c>
      <c r="I757" s="1" t="s">
        <v>1473</v>
      </c>
      <c r="J757" s="1" t="s">
        <v>432</v>
      </c>
      <c r="K757" s="1" t="s">
        <v>434</v>
      </c>
      <c r="L757" s="1" t="s">
        <v>105</v>
      </c>
      <c r="M757" s="1"/>
    </row>
    <row r="758" spans="1:13" ht="33">
      <c r="A758" s="99">
        <v>45804</v>
      </c>
      <c r="B758" s="99" t="s">
        <v>386</v>
      </c>
      <c r="C758" s="99" t="s">
        <v>384</v>
      </c>
      <c r="D758" s="99" t="s">
        <v>453</v>
      </c>
      <c r="E758" s="133" t="s">
        <v>847</v>
      </c>
      <c r="F758" s="121">
        <v>15852</v>
      </c>
      <c r="G758" s="135" t="s">
        <v>438</v>
      </c>
      <c r="H758" s="99" t="s">
        <v>1461</v>
      </c>
      <c r="I758" s="1" t="s">
        <v>1473</v>
      </c>
      <c r="J758" s="1" t="s">
        <v>432</v>
      </c>
      <c r="K758" s="1" t="s">
        <v>434</v>
      </c>
      <c r="L758" s="1" t="s">
        <v>105</v>
      </c>
      <c r="M758" s="1"/>
    </row>
    <row r="759" spans="1:13" ht="33">
      <c r="A759" s="99">
        <v>45804</v>
      </c>
      <c r="B759" s="99" t="s">
        <v>386</v>
      </c>
      <c r="C759" s="99" t="s">
        <v>441</v>
      </c>
      <c r="D759" s="99" t="s">
        <v>433</v>
      </c>
      <c r="E759" s="133" t="s">
        <v>452</v>
      </c>
      <c r="F759" s="121">
        <v>15846</v>
      </c>
      <c r="G759" s="135" t="s">
        <v>438</v>
      </c>
      <c r="H759" s="99" t="s">
        <v>1461</v>
      </c>
      <c r="I759" s="1" t="s">
        <v>1473</v>
      </c>
      <c r="J759" s="99" t="s">
        <v>432</v>
      </c>
      <c r="K759" s="99" t="s">
        <v>434</v>
      </c>
      <c r="L759" s="99" t="s">
        <v>105</v>
      </c>
      <c r="M759" s="1"/>
    </row>
    <row r="760" spans="1:13" ht="33">
      <c r="A760" s="99">
        <v>45804</v>
      </c>
      <c r="B760" s="99" t="s">
        <v>386</v>
      </c>
      <c r="C760" s="99" t="s">
        <v>441</v>
      </c>
      <c r="D760" s="99" t="s">
        <v>453</v>
      </c>
      <c r="E760" s="133" t="s">
        <v>452</v>
      </c>
      <c r="F760" s="121">
        <v>15846</v>
      </c>
      <c r="G760" s="135" t="s">
        <v>438</v>
      </c>
      <c r="H760" s="99" t="s">
        <v>1461</v>
      </c>
      <c r="I760" s="1" t="s">
        <v>1473</v>
      </c>
      <c r="J760" s="99" t="s">
        <v>432</v>
      </c>
      <c r="K760" s="99" t="s">
        <v>434</v>
      </c>
      <c r="L760" s="99" t="s">
        <v>105</v>
      </c>
      <c r="M760" s="1"/>
    </row>
    <row r="761" spans="1:13" ht="33">
      <c r="A761" s="99">
        <v>45804</v>
      </c>
      <c r="B761" s="99" t="s">
        <v>386</v>
      </c>
      <c r="C761" s="1" t="s">
        <v>384</v>
      </c>
      <c r="D761" s="1" t="s">
        <v>433</v>
      </c>
      <c r="E761" s="133" t="s">
        <v>1474</v>
      </c>
      <c r="F761" s="121">
        <v>15767</v>
      </c>
      <c r="G761" s="135" t="s">
        <v>437</v>
      </c>
      <c r="H761" s="99" t="s">
        <v>1461</v>
      </c>
      <c r="I761" s="1" t="s">
        <v>1473</v>
      </c>
      <c r="J761" s="1" t="s">
        <v>432</v>
      </c>
      <c r="K761" s="1" t="s">
        <v>434</v>
      </c>
      <c r="L761" s="1" t="s">
        <v>105</v>
      </c>
      <c r="M761" s="1"/>
    </row>
    <row r="762" spans="1:13" ht="33">
      <c r="A762" s="99">
        <v>45804</v>
      </c>
      <c r="B762" s="99" t="s">
        <v>386</v>
      </c>
      <c r="C762" s="1" t="s">
        <v>384</v>
      </c>
      <c r="D762" s="1" t="s">
        <v>433</v>
      </c>
      <c r="E762" s="133" t="s">
        <v>1475</v>
      </c>
      <c r="F762" s="121">
        <v>15854</v>
      </c>
      <c r="G762" s="135" t="s">
        <v>437</v>
      </c>
      <c r="H762" s="99" t="s">
        <v>1461</v>
      </c>
      <c r="I762" s="1" t="s">
        <v>1473</v>
      </c>
      <c r="J762" s="1" t="s">
        <v>432</v>
      </c>
      <c r="K762" s="1" t="s">
        <v>434</v>
      </c>
      <c r="L762" s="1" t="s">
        <v>105</v>
      </c>
      <c r="M762" s="1"/>
    </row>
    <row r="763" spans="1:13" ht="33">
      <c r="A763" s="99">
        <v>45804</v>
      </c>
      <c r="B763" s="99" t="s">
        <v>386</v>
      </c>
      <c r="C763" s="99" t="s">
        <v>384</v>
      </c>
      <c r="D763" s="99" t="s">
        <v>433</v>
      </c>
      <c r="E763" s="133" t="s">
        <v>1476</v>
      </c>
      <c r="F763" s="121">
        <v>15882</v>
      </c>
      <c r="G763" s="135" t="s">
        <v>438</v>
      </c>
      <c r="H763" s="99" t="s">
        <v>1461</v>
      </c>
      <c r="I763" s="1" t="s">
        <v>1477</v>
      </c>
      <c r="J763" s="1" t="s">
        <v>432</v>
      </c>
      <c r="K763" s="1" t="s">
        <v>434</v>
      </c>
      <c r="L763" s="1" t="s">
        <v>541</v>
      </c>
      <c r="M763" s="1"/>
    </row>
    <row r="764" spans="1:13" ht="33">
      <c r="A764" s="99">
        <v>45804</v>
      </c>
      <c r="B764" s="99" t="s">
        <v>386</v>
      </c>
      <c r="C764" s="99" t="s">
        <v>384</v>
      </c>
      <c r="D764" s="99" t="s">
        <v>433</v>
      </c>
      <c r="E764" s="133" t="s">
        <v>1478</v>
      </c>
      <c r="F764" s="121">
        <v>15864</v>
      </c>
      <c r="G764" s="135" t="s">
        <v>438</v>
      </c>
      <c r="H764" s="99" t="s">
        <v>1461</v>
      </c>
      <c r="I764" s="1" t="s">
        <v>1477</v>
      </c>
      <c r="J764" s="1" t="s">
        <v>432</v>
      </c>
      <c r="K764" s="1" t="s">
        <v>434</v>
      </c>
      <c r="L764" s="1" t="s">
        <v>105</v>
      </c>
      <c r="M764" s="1"/>
    </row>
    <row r="765" spans="1:13" ht="33">
      <c r="A765" s="99">
        <v>45804</v>
      </c>
      <c r="B765" s="99" t="s">
        <v>386</v>
      </c>
      <c r="C765" s="99" t="s">
        <v>384</v>
      </c>
      <c r="D765" s="99" t="s">
        <v>433</v>
      </c>
      <c r="E765" s="133" t="s">
        <v>1479</v>
      </c>
      <c r="F765" s="121">
        <v>15862</v>
      </c>
      <c r="G765" s="135" t="s">
        <v>438</v>
      </c>
      <c r="H765" s="99" t="s">
        <v>1461</v>
      </c>
      <c r="I765" s="1" t="s">
        <v>1477</v>
      </c>
      <c r="J765" s="1" t="s">
        <v>432</v>
      </c>
      <c r="K765" s="1" t="s">
        <v>434</v>
      </c>
      <c r="L765" s="1" t="s">
        <v>105</v>
      </c>
      <c r="M765" s="1"/>
    </row>
    <row r="766" spans="1:13" ht="33">
      <c r="A766" s="99">
        <v>45805</v>
      </c>
      <c r="B766" s="99" t="s">
        <v>386</v>
      </c>
      <c r="C766" s="99" t="s">
        <v>384</v>
      </c>
      <c r="D766" s="99" t="s">
        <v>433</v>
      </c>
      <c r="E766" s="133" t="s">
        <v>848</v>
      </c>
      <c r="F766" s="121">
        <v>15851</v>
      </c>
      <c r="G766" s="135" t="s">
        <v>438</v>
      </c>
      <c r="H766" s="99" t="s">
        <v>1461</v>
      </c>
      <c r="I766" s="1" t="s">
        <v>1480</v>
      </c>
      <c r="J766" s="1" t="s">
        <v>432</v>
      </c>
      <c r="K766" s="1" t="s">
        <v>434</v>
      </c>
      <c r="L766" s="1" t="s">
        <v>105</v>
      </c>
      <c r="M766" s="1"/>
    </row>
    <row r="767" spans="1:13" ht="33">
      <c r="A767" s="99">
        <v>45805</v>
      </c>
      <c r="B767" s="99" t="s">
        <v>386</v>
      </c>
      <c r="C767" s="99" t="s">
        <v>384</v>
      </c>
      <c r="D767" s="99" t="s">
        <v>453</v>
      </c>
      <c r="E767" s="133" t="s">
        <v>848</v>
      </c>
      <c r="F767" s="121">
        <v>15851</v>
      </c>
      <c r="G767" s="135" t="s">
        <v>438</v>
      </c>
      <c r="H767" s="99" t="s">
        <v>1461</v>
      </c>
      <c r="I767" s="1" t="s">
        <v>1480</v>
      </c>
      <c r="J767" s="1" t="s">
        <v>432</v>
      </c>
      <c r="K767" s="1" t="s">
        <v>434</v>
      </c>
      <c r="L767" s="1" t="s">
        <v>105</v>
      </c>
      <c r="M767" s="1"/>
    </row>
    <row r="768" spans="1:13" ht="33">
      <c r="A768" s="99">
        <v>45805</v>
      </c>
      <c r="B768" s="99" t="s">
        <v>386</v>
      </c>
      <c r="C768" s="99" t="s">
        <v>384</v>
      </c>
      <c r="D768" s="99" t="s">
        <v>433</v>
      </c>
      <c r="E768" s="133" t="s">
        <v>847</v>
      </c>
      <c r="F768" s="121">
        <v>15852</v>
      </c>
      <c r="G768" s="135" t="s">
        <v>438</v>
      </c>
      <c r="H768" s="99" t="s">
        <v>1461</v>
      </c>
      <c r="I768" s="1" t="s">
        <v>1480</v>
      </c>
      <c r="J768" s="1" t="s">
        <v>432</v>
      </c>
      <c r="K768" s="1" t="s">
        <v>434</v>
      </c>
      <c r="L768" s="1" t="s">
        <v>105</v>
      </c>
      <c r="M768" s="1"/>
    </row>
    <row r="769" spans="1:13" ht="33">
      <c r="A769" s="99">
        <v>45805</v>
      </c>
      <c r="B769" s="99" t="s">
        <v>386</v>
      </c>
      <c r="C769" s="99" t="s">
        <v>384</v>
      </c>
      <c r="D769" s="99" t="s">
        <v>453</v>
      </c>
      <c r="E769" s="133" t="s">
        <v>847</v>
      </c>
      <c r="F769" s="121">
        <v>15852</v>
      </c>
      <c r="G769" s="135" t="s">
        <v>438</v>
      </c>
      <c r="H769" s="99" t="s">
        <v>1461</v>
      </c>
      <c r="I769" s="1" t="s">
        <v>1480</v>
      </c>
      <c r="J769" s="1" t="s">
        <v>432</v>
      </c>
      <c r="K769" s="1" t="s">
        <v>434</v>
      </c>
      <c r="L769" s="1" t="s">
        <v>105</v>
      </c>
      <c r="M769" s="1"/>
    </row>
    <row r="770" spans="1:13" ht="33">
      <c r="A770" s="99">
        <v>45805</v>
      </c>
      <c r="B770" s="99" t="s">
        <v>386</v>
      </c>
      <c r="C770" s="99" t="s">
        <v>441</v>
      </c>
      <c r="D770" s="99" t="s">
        <v>433</v>
      </c>
      <c r="E770" s="133" t="s">
        <v>452</v>
      </c>
      <c r="F770" s="121">
        <v>15846</v>
      </c>
      <c r="G770" s="135" t="s">
        <v>438</v>
      </c>
      <c r="H770" s="99" t="s">
        <v>1461</v>
      </c>
      <c r="I770" s="1" t="s">
        <v>1480</v>
      </c>
      <c r="J770" s="99" t="s">
        <v>432</v>
      </c>
      <c r="K770" s="99" t="s">
        <v>434</v>
      </c>
      <c r="L770" s="99" t="s">
        <v>105</v>
      </c>
      <c r="M770" s="1"/>
    </row>
    <row r="771" spans="1:13" ht="33">
      <c r="A771" s="99">
        <v>45805</v>
      </c>
      <c r="B771" s="99" t="s">
        <v>386</v>
      </c>
      <c r="C771" s="99" t="s">
        <v>441</v>
      </c>
      <c r="D771" s="99" t="s">
        <v>453</v>
      </c>
      <c r="E771" s="133" t="s">
        <v>452</v>
      </c>
      <c r="F771" s="121">
        <v>15846</v>
      </c>
      <c r="G771" s="135" t="s">
        <v>438</v>
      </c>
      <c r="H771" s="99" t="s">
        <v>1461</v>
      </c>
      <c r="I771" s="1" t="s">
        <v>1480</v>
      </c>
      <c r="J771" s="99" t="s">
        <v>432</v>
      </c>
      <c r="K771" s="99" t="s">
        <v>434</v>
      </c>
      <c r="L771" s="99" t="s">
        <v>105</v>
      </c>
      <c r="M771" s="1"/>
    </row>
    <row r="772" spans="1:13" ht="33">
      <c r="A772" s="99">
        <v>45805</v>
      </c>
      <c r="B772" s="99" t="s">
        <v>386</v>
      </c>
      <c r="C772" s="1" t="s">
        <v>384</v>
      </c>
      <c r="D772" s="1" t="s">
        <v>433</v>
      </c>
      <c r="E772" s="133" t="s">
        <v>1475</v>
      </c>
      <c r="F772" s="121">
        <v>15854</v>
      </c>
      <c r="G772" s="135" t="s">
        <v>437</v>
      </c>
      <c r="H772" s="99" t="s">
        <v>1461</v>
      </c>
      <c r="I772" s="1" t="s">
        <v>1480</v>
      </c>
      <c r="J772" s="1" t="s">
        <v>432</v>
      </c>
      <c r="K772" s="1" t="s">
        <v>434</v>
      </c>
      <c r="L772" s="1" t="s">
        <v>105</v>
      </c>
      <c r="M772" s="1"/>
    </row>
    <row r="773" spans="1:13" ht="33">
      <c r="A773" s="99">
        <v>45805</v>
      </c>
      <c r="B773" s="99" t="s">
        <v>386</v>
      </c>
      <c r="C773" s="1" t="s">
        <v>384</v>
      </c>
      <c r="D773" s="1" t="s">
        <v>433</v>
      </c>
      <c r="E773" s="133" t="s">
        <v>1474</v>
      </c>
      <c r="F773" s="121">
        <v>15767</v>
      </c>
      <c r="G773" s="135" t="s">
        <v>437</v>
      </c>
      <c r="H773" s="99" t="s">
        <v>1461</v>
      </c>
      <c r="I773" s="1" t="s">
        <v>1480</v>
      </c>
      <c r="J773" s="1" t="s">
        <v>432</v>
      </c>
      <c r="K773" s="1" t="s">
        <v>434</v>
      </c>
      <c r="L773" s="1" t="s">
        <v>105</v>
      </c>
      <c r="M773" s="1"/>
    </row>
    <row r="774" spans="1:13" ht="33">
      <c r="A774" s="99">
        <v>45805</v>
      </c>
      <c r="B774" s="99" t="s">
        <v>386</v>
      </c>
      <c r="C774" s="99" t="s">
        <v>384</v>
      </c>
      <c r="D774" s="99" t="s">
        <v>433</v>
      </c>
      <c r="E774" s="133" t="s">
        <v>1481</v>
      </c>
      <c r="F774" s="121">
        <v>15907</v>
      </c>
      <c r="G774" s="135" t="s">
        <v>438</v>
      </c>
      <c r="H774" s="99" t="s">
        <v>1461</v>
      </c>
      <c r="I774" s="1" t="s">
        <v>1480</v>
      </c>
      <c r="J774" s="1" t="s">
        <v>432</v>
      </c>
      <c r="K774" s="1" t="s">
        <v>434</v>
      </c>
      <c r="L774" s="1" t="s">
        <v>105</v>
      </c>
      <c r="M774" s="1"/>
    </row>
    <row r="775" spans="1:13" ht="33">
      <c r="A775" s="99">
        <v>45806</v>
      </c>
      <c r="B775" s="99" t="s">
        <v>386</v>
      </c>
      <c r="C775" s="99" t="s">
        <v>384</v>
      </c>
      <c r="D775" s="99" t="s">
        <v>433</v>
      </c>
      <c r="E775" s="133" t="s">
        <v>848</v>
      </c>
      <c r="F775" s="121">
        <v>15887</v>
      </c>
      <c r="G775" s="135" t="s">
        <v>438</v>
      </c>
      <c r="H775" s="99" t="s">
        <v>1461</v>
      </c>
      <c r="I775" s="1" t="s">
        <v>1451</v>
      </c>
      <c r="J775" s="1" t="s">
        <v>432</v>
      </c>
      <c r="K775" s="1" t="s">
        <v>434</v>
      </c>
      <c r="L775" s="1" t="s">
        <v>105</v>
      </c>
      <c r="M775" s="1"/>
    </row>
    <row r="776" spans="1:13" ht="33">
      <c r="A776" s="99">
        <v>45806</v>
      </c>
      <c r="B776" s="99" t="s">
        <v>386</v>
      </c>
      <c r="C776" s="99" t="s">
        <v>384</v>
      </c>
      <c r="D776" s="99" t="s">
        <v>453</v>
      </c>
      <c r="E776" s="133" t="s">
        <v>848</v>
      </c>
      <c r="F776" s="121">
        <v>15877</v>
      </c>
      <c r="G776" s="135" t="s">
        <v>438</v>
      </c>
      <c r="H776" s="99" t="s">
        <v>1461</v>
      </c>
      <c r="I776" s="1" t="s">
        <v>1451</v>
      </c>
      <c r="J776" s="1" t="s">
        <v>432</v>
      </c>
      <c r="K776" s="1" t="s">
        <v>434</v>
      </c>
      <c r="L776" s="1" t="s">
        <v>105</v>
      </c>
      <c r="M776" s="1"/>
    </row>
    <row r="777" spans="1:13" ht="33">
      <c r="A777" s="99">
        <v>45806</v>
      </c>
      <c r="B777" s="99" t="s">
        <v>386</v>
      </c>
      <c r="C777" s="99" t="s">
        <v>384</v>
      </c>
      <c r="D777" s="99" t="s">
        <v>433</v>
      </c>
      <c r="E777" s="133" t="s">
        <v>847</v>
      </c>
      <c r="F777" s="121">
        <v>15888</v>
      </c>
      <c r="G777" s="135" t="s">
        <v>438</v>
      </c>
      <c r="H777" s="99" t="s">
        <v>1461</v>
      </c>
      <c r="I777" s="1" t="s">
        <v>1451</v>
      </c>
      <c r="J777" s="1" t="s">
        <v>432</v>
      </c>
      <c r="K777" s="1" t="s">
        <v>434</v>
      </c>
      <c r="L777" s="1" t="s">
        <v>105</v>
      </c>
      <c r="M777" s="1"/>
    </row>
    <row r="778" spans="1:13" ht="33">
      <c r="A778" s="99">
        <v>45806</v>
      </c>
      <c r="B778" s="99" t="s">
        <v>386</v>
      </c>
      <c r="C778" s="99" t="s">
        <v>384</v>
      </c>
      <c r="D778" s="99" t="s">
        <v>453</v>
      </c>
      <c r="E778" s="133" t="s">
        <v>847</v>
      </c>
      <c r="F778" s="121">
        <v>15888</v>
      </c>
      <c r="G778" s="135" t="s">
        <v>438</v>
      </c>
      <c r="H778" s="99" t="s">
        <v>1461</v>
      </c>
      <c r="I778" s="1" t="s">
        <v>1451</v>
      </c>
      <c r="J778" s="1" t="s">
        <v>432</v>
      </c>
      <c r="K778" s="1" t="s">
        <v>434</v>
      </c>
      <c r="L778" s="1" t="s">
        <v>105</v>
      </c>
      <c r="M778" s="1"/>
    </row>
    <row r="779" spans="1:13" ht="33">
      <c r="A779" s="99">
        <v>45806</v>
      </c>
      <c r="B779" s="99" t="s">
        <v>386</v>
      </c>
      <c r="C779" s="99" t="s">
        <v>441</v>
      </c>
      <c r="D779" s="99" t="s">
        <v>433</v>
      </c>
      <c r="E779" s="133" t="s">
        <v>452</v>
      </c>
      <c r="F779" s="121">
        <v>15896</v>
      </c>
      <c r="G779" s="135" t="s">
        <v>438</v>
      </c>
      <c r="H779" s="99" t="s">
        <v>1461</v>
      </c>
      <c r="I779" s="1" t="s">
        <v>1451</v>
      </c>
      <c r="J779" s="99" t="s">
        <v>432</v>
      </c>
      <c r="K779" s="99" t="s">
        <v>434</v>
      </c>
      <c r="L779" s="99" t="s">
        <v>105</v>
      </c>
      <c r="M779" s="1"/>
    </row>
    <row r="780" spans="1:13" ht="33">
      <c r="A780" s="99">
        <v>45806</v>
      </c>
      <c r="B780" s="99" t="s">
        <v>386</v>
      </c>
      <c r="C780" s="99" t="s">
        <v>441</v>
      </c>
      <c r="D780" s="99" t="s">
        <v>453</v>
      </c>
      <c r="E780" s="133" t="s">
        <v>452</v>
      </c>
      <c r="F780" s="121">
        <v>15896</v>
      </c>
      <c r="G780" s="135" t="s">
        <v>438</v>
      </c>
      <c r="H780" s="99" t="s">
        <v>1461</v>
      </c>
      <c r="I780" s="1" t="s">
        <v>1451</v>
      </c>
      <c r="J780" s="99" t="s">
        <v>432</v>
      </c>
      <c r="K780" s="99" t="s">
        <v>434</v>
      </c>
      <c r="L780" s="99" t="s">
        <v>105</v>
      </c>
      <c r="M780" s="1"/>
    </row>
    <row r="781" spans="1:13" ht="33">
      <c r="A781" s="99">
        <v>45806</v>
      </c>
      <c r="B781" s="99" t="s">
        <v>386</v>
      </c>
      <c r="C781" s="1" t="s">
        <v>384</v>
      </c>
      <c r="D781" s="1" t="s">
        <v>433</v>
      </c>
      <c r="E781" s="133" t="s">
        <v>1475</v>
      </c>
      <c r="F781" s="121">
        <v>15854</v>
      </c>
      <c r="G781" s="135" t="s">
        <v>437</v>
      </c>
      <c r="H781" s="99" t="s">
        <v>1461</v>
      </c>
      <c r="I781" s="1" t="s">
        <v>1451</v>
      </c>
      <c r="J781" s="1" t="s">
        <v>432</v>
      </c>
      <c r="K781" s="1" t="s">
        <v>434</v>
      </c>
      <c r="L781" s="1" t="s">
        <v>105</v>
      </c>
      <c r="M781" s="1"/>
    </row>
    <row r="782" spans="1:13" ht="33">
      <c r="A782" s="99">
        <v>45806</v>
      </c>
      <c r="B782" s="99" t="s">
        <v>386</v>
      </c>
      <c r="C782" s="1" t="s">
        <v>384</v>
      </c>
      <c r="D782" s="1" t="s">
        <v>433</v>
      </c>
      <c r="E782" s="133" t="s">
        <v>1482</v>
      </c>
      <c r="F782" s="121">
        <v>15883</v>
      </c>
      <c r="G782" s="135" t="s">
        <v>437</v>
      </c>
      <c r="H782" s="99" t="s">
        <v>1461</v>
      </c>
      <c r="I782" s="1" t="s">
        <v>1451</v>
      </c>
      <c r="J782" s="1" t="s">
        <v>432</v>
      </c>
      <c r="K782" s="1" t="s">
        <v>434</v>
      </c>
      <c r="L782" s="1" t="s">
        <v>105</v>
      </c>
      <c r="M782" s="1"/>
    </row>
    <row r="783" spans="1:13" ht="33">
      <c r="A783" s="99">
        <v>45808</v>
      </c>
      <c r="B783" s="99" t="s">
        <v>386</v>
      </c>
      <c r="C783" s="99" t="s">
        <v>384</v>
      </c>
      <c r="D783" s="99" t="s">
        <v>433</v>
      </c>
      <c r="E783" s="133" t="s">
        <v>848</v>
      </c>
      <c r="F783" s="121">
        <v>15887</v>
      </c>
      <c r="G783" s="135" t="s">
        <v>438</v>
      </c>
      <c r="H783" s="99" t="s">
        <v>1461</v>
      </c>
      <c r="I783" s="1" t="s">
        <v>900</v>
      </c>
      <c r="J783" s="1" t="s">
        <v>432</v>
      </c>
      <c r="K783" s="1" t="s">
        <v>434</v>
      </c>
      <c r="L783" s="1" t="s">
        <v>105</v>
      </c>
      <c r="M783" s="1"/>
    </row>
    <row r="784" spans="1:13" ht="33">
      <c r="A784" s="99">
        <v>45808</v>
      </c>
      <c r="B784" s="99" t="s">
        <v>386</v>
      </c>
      <c r="C784" s="99" t="s">
        <v>384</v>
      </c>
      <c r="D784" s="99" t="s">
        <v>453</v>
      </c>
      <c r="E784" s="133" t="s">
        <v>848</v>
      </c>
      <c r="F784" s="121">
        <v>15877</v>
      </c>
      <c r="G784" s="135" t="s">
        <v>438</v>
      </c>
      <c r="H784" s="99" t="s">
        <v>1461</v>
      </c>
      <c r="I784" s="1" t="s">
        <v>900</v>
      </c>
      <c r="J784" s="1" t="s">
        <v>432</v>
      </c>
      <c r="K784" s="1" t="s">
        <v>434</v>
      </c>
      <c r="L784" s="1" t="s">
        <v>105</v>
      </c>
      <c r="M784" s="1"/>
    </row>
    <row r="785" spans="1:13" ht="33">
      <c r="A785" s="99">
        <v>45808</v>
      </c>
      <c r="B785" s="99" t="s">
        <v>386</v>
      </c>
      <c r="C785" s="99" t="s">
        <v>384</v>
      </c>
      <c r="D785" s="99" t="s">
        <v>433</v>
      </c>
      <c r="E785" s="133" t="s">
        <v>847</v>
      </c>
      <c r="F785" s="121">
        <v>15888</v>
      </c>
      <c r="G785" s="135" t="s">
        <v>438</v>
      </c>
      <c r="H785" s="99" t="s">
        <v>1461</v>
      </c>
      <c r="I785" s="1" t="s">
        <v>900</v>
      </c>
      <c r="J785" s="1" t="s">
        <v>432</v>
      </c>
      <c r="K785" s="1" t="s">
        <v>434</v>
      </c>
      <c r="L785" s="1" t="s">
        <v>105</v>
      </c>
      <c r="M785" s="1"/>
    </row>
    <row r="786" spans="1:13" ht="33">
      <c r="A786" s="99">
        <v>45808</v>
      </c>
      <c r="B786" s="99" t="s">
        <v>386</v>
      </c>
      <c r="C786" s="99" t="s">
        <v>384</v>
      </c>
      <c r="D786" s="99" t="s">
        <v>453</v>
      </c>
      <c r="E786" s="133" t="s">
        <v>847</v>
      </c>
      <c r="F786" s="121">
        <v>15888</v>
      </c>
      <c r="G786" s="135" t="s">
        <v>438</v>
      </c>
      <c r="H786" s="99" t="s">
        <v>1461</v>
      </c>
      <c r="I786" s="1" t="s">
        <v>900</v>
      </c>
      <c r="J786" s="1" t="s">
        <v>432</v>
      </c>
      <c r="K786" s="1" t="s">
        <v>434</v>
      </c>
      <c r="L786" s="1" t="s">
        <v>105</v>
      </c>
      <c r="M786" s="1"/>
    </row>
    <row r="787" spans="1:13" ht="33">
      <c r="A787" s="99">
        <v>45808</v>
      </c>
      <c r="B787" s="99" t="s">
        <v>386</v>
      </c>
      <c r="C787" s="99" t="s">
        <v>441</v>
      </c>
      <c r="D787" s="99" t="s">
        <v>433</v>
      </c>
      <c r="E787" s="133" t="s">
        <v>452</v>
      </c>
      <c r="F787" s="121">
        <v>15896</v>
      </c>
      <c r="G787" s="135" t="s">
        <v>438</v>
      </c>
      <c r="H787" s="99" t="s">
        <v>1461</v>
      </c>
      <c r="I787" s="1" t="s">
        <v>900</v>
      </c>
      <c r="J787" s="99" t="s">
        <v>432</v>
      </c>
      <c r="K787" s="99" t="s">
        <v>434</v>
      </c>
      <c r="L787" s="99" t="s">
        <v>105</v>
      </c>
      <c r="M787" s="1"/>
    </row>
    <row r="788" spans="1:13" ht="33">
      <c r="A788" s="99">
        <v>45808</v>
      </c>
      <c r="B788" s="99" t="s">
        <v>386</v>
      </c>
      <c r="C788" s="99" t="s">
        <v>441</v>
      </c>
      <c r="D788" s="99" t="s">
        <v>453</v>
      </c>
      <c r="E788" s="133" t="s">
        <v>452</v>
      </c>
      <c r="F788" s="121">
        <v>15896</v>
      </c>
      <c r="G788" s="135" t="s">
        <v>438</v>
      </c>
      <c r="H788" s="99" t="s">
        <v>1461</v>
      </c>
      <c r="I788" s="1" t="s">
        <v>900</v>
      </c>
      <c r="J788" s="99" t="s">
        <v>432</v>
      </c>
      <c r="K788" s="99" t="s">
        <v>434</v>
      </c>
      <c r="L788" s="99" t="s">
        <v>105</v>
      </c>
      <c r="M788" s="1"/>
    </row>
    <row r="789" spans="1:13" ht="33">
      <c r="A789" s="99">
        <v>45810</v>
      </c>
      <c r="B789" s="99" t="s">
        <v>386</v>
      </c>
      <c r="C789" s="99" t="s">
        <v>384</v>
      </c>
      <c r="D789" s="99" t="s">
        <v>433</v>
      </c>
      <c r="E789" s="133" t="s">
        <v>848</v>
      </c>
      <c r="F789" s="121">
        <v>15940</v>
      </c>
      <c r="G789" s="135" t="s">
        <v>438</v>
      </c>
      <c r="H789" s="99" t="s">
        <v>1461</v>
      </c>
      <c r="I789" s="1" t="s">
        <v>1483</v>
      </c>
      <c r="J789" s="1" t="s">
        <v>432</v>
      </c>
      <c r="K789" s="1" t="s">
        <v>434</v>
      </c>
      <c r="L789" s="1" t="s">
        <v>105</v>
      </c>
      <c r="M789" s="1"/>
    </row>
    <row r="790" spans="1:13" ht="33">
      <c r="A790" s="99">
        <v>45810</v>
      </c>
      <c r="B790" s="99" t="s">
        <v>386</v>
      </c>
      <c r="C790" s="99" t="s">
        <v>384</v>
      </c>
      <c r="D790" s="99" t="s">
        <v>453</v>
      </c>
      <c r="E790" s="133" t="s">
        <v>848</v>
      </c>
      <c r="F790" s="121">
        <v>15940</v>
      </c>
      <c r="G790" s="135" t="s">
        <v>438</v>
      </c>
      <c r="H790" s="99" t="s">
        <v>1461</v>
      </c>
      <c r="I790" s="1" t="s">
        <v>1483</v>
      </c>
      <c r="J790" s="1" t="s">
        <v>432</v>
      </c>
      <c r="K790" s="1" t="s">
        <v>434</v>
      </c>
      <c r="L790" s="1" t="s">
        <v>105</v>
      </c>
      <c r="M790" s="1"/>
    </row>
    <row r="791" spans="1:13" ht="33">
      <c r="A791" s="99">
        <v>45810</v>
      </c>
      <c r="B791" s="99" t="s">
        <v>386</v>
      </c>
      <c r="C791" s="99" t="s">
        <v>384</v>
      </c>
      <c r="D791" s="99" t="s">
        <v>433</v>
      </c>
      <c r="E791" s="133" t="s">
        <v>847</v>
      </c>
      <c r="F791" s="121">
        <v>15942</v>
      </c>
      <c r="G791" s="135" t="s">
        <v>438</v>
      </c>
      <c r="H791" s="99" t="s">
        <v>1461</v>
      </c>
      <c r="I791" s="1" t="s">
        <v>1483</v>
      </c>
      <c r="J791" s="1" t="s">
        <v>432</v>
      </c>
      <c r="K791" s="1" t="s">
        <v>434</v>
      </c>
      <c r="L791" s="1" t="s">
        <v>105</v>
      </c>
      <c r="M791" s="1"/>
    </row>
    <row r="792" spans="1:13" ht="33">
      <c r="A792" s="99">
        <v>45810</v>
      </c>
      <c r="B792" s="99" t="s">
        <v>386</v>
      </c>
      <c r="C792" s="99" t="s">
        <v>384</v>
      </c>
      <c r="D792" s="99" t="s">
        <v>453</v>
      </c>
      <c r="E792" s="133" t="s">
        <v>847</v>
      </c>
      <c r="F792" s="121">
        <v>15942</v>
      </c>
      <c r="G792" s="135" t="s">
        <v>438</v>
      </c>
      <c r="H792" s="99" t="s">
        <v>1461</v>
      </c>
      <c r="I792" s="1" t="s">
        <v>1483</v>
      </c>
      <c r="J792" s="1" t="s">
        <v>432</v>
      </c>
      <c r="K792" s="1" t="s">
        <v>434</v>
      </c>
      <c r="L792" s="1" t="s">
        <v>105</v>
      </c>
      <c r="M792" s="1"/>
    </row>
    <row r="793" spans="1:13" ht="33">
      <c r="A793" s="99">
        <v>45810</v>
      </c>
      <c r="B793" s="99" t="s">
        <v>386</v>
      </c>
      <c r="C793" s="99" t="s">
        <v>441</v>
      </c>
      <c r="D793" s="99" t="s">
        <v>433</v>
      </c>
      <c r="E793" s="133" t="s">
        <v>452</v>
      </c>
      <c r="F793" s="121">
        <v>15938</v>
      </c>
      <c r="G793" s="135" t="s">
        <v>438</v>
      </c>
      <c r="H793" s="99" t="s">
        <v>1461</v>
      </c>
      <c r="I793" s="1" t="s">
        <v>1483</v>
      </c>
      <c r="J793" s="99" t="s">
        <v>432</v>
      </c>
      <c r="K793" s="99" t="s">
        <v>434</v>
      </c>
      <c r="L793" s="99" t="s">
        <v>105</v>
      </c>
      <c r="M793" s="1"/>
    </row>
    <row r="794" spans="1:13" ht="33">
      <c r="A794" s="99">
        <v>45810</v>
      </c>
      <c r="B794" s="99" t="s">
        <v>386</v>
      </c>
      <c r="C794" s="99" t="s">
        <v>441</v>
      </c>
      <c r="D794" s="99" t="s">
        <v>453</v>
      </c>
      <c r="E794" s="133" t="s">
        <v>452</v>
      </c>
      <c r="F794" s="121">
        <v>15938</v>
      </c>
      <c r="G794" s="135" t="s">
        <v>438</v>
      </c>
      <c r="H794" s="99" t="s">
        <v>1461</v>
      </c>
      <c r="I794" s="1" t="s">
        <v>1483</v>
      </c>
      <c r="J794" s="99" t="s">
        <v>432</v>
      </c>
      <c r="K794" s="99" t="s">
        <v>434</v>
      </c>
      <c r="L794" s="99" t="s">
        <v>105</v>
      </c>
      <c r="M794" s="1"/>
    </row>
    <row r="795" spans="1:13" ht="33">
      <c r="A795" s="99">
        <v>45810</v>
      </c>
      <c r="B795" s="99" t="s">
        <v>386</v>
      </c>
      <c r="C795" s="1" t="s">
        <v>384</v>
      </c>
      <c r="D795" s="1" t="s">
        <v>433</v>
      </c>
      <c r="E795" s="133" t="s">
        <v>1475</v>
      </c>
      <c r="F795" s="121">
        <v>15999</v>
      </c>
      <c r="G795" s="135" t="s">
        <v>437</v>
      </c>
      <c r="H795" s="99" t="s">
        <v>1461</v>
      </c>
      <c r="I795" s="1" t="s">
        <v>1483</v>
      </c>
      <c r="J795" s="1" t="s">
        <v>432</v>
      </c>
      <c r="K795" s="1" t="s">
        <v>434</v>
      </c>
      <c r="L795" s="1" t="s">
        <v>105</v>
      </c>
      <c r="M795" s="1"/>
    </row>
    <row r="796" spans="1:13" ht="33">
      <c r="A796" s="99">
        <v>45810</v>
      </c>
      <c r="B796" s="99" t="s">
        <v>386</v>
      </c>
      <c r="C796" s="1" t="s">
        <v>384</v>
      </c>
      <c r="D796" s="1" t="s">
        <v>433</v>
      </c>
      <c r="E796" s="133" t="s">
        <v>1482</v>
      </c>
      <c r="F796" s="121">
        <v>15944</v>
      </c>
      <c r="G796" s="135" t="s">
        <v>437</v>
      </c>
      <c r="H796" s="99" t="s">
        <v>1461</v>
      </c>
      <c r="I796" s="1" t="s">
        <v>1483</v>
      </c>
      <c r="J796" s="1" t="s">
        <v>432</v>
      </c>
      <c r="K796" s="1" t="s">
        <v>434</v>
      </c>
      <c r="L796" s="1" t="s">
        <v>105</v>
      </c>
      <c r="M796" s="1"/>
    </row>
    <row r="797" spans="1:13" ht="33">
      <c r="A797" s="99">
        <v>45810</v>
      </c>
      <c r="B797" s="99" t="s">
        <v>386</v>
      </c>
      <c r="C797" s="1" t="s">
        <v>384</v>
      </c>
      <c r="D797" s="1" t="s">
        <v>433</v>
      </c>
      <c r="E797" s="133" t="s">
        <v>884</v>
      </c>
      <c r="F797" s="121">
        <v>15946</v>
      </c>
      <c r="G797" s="135" t="s">
        <v>437</v>
      </c>
      <c r="H797" s="99" t="s">
        <v>1461</v>
      </c>
      <c r="I797" s="1" t="s">
        <v>1483</v>
      </c>
      <c r="J797" s="1" t="s">
        <v>432</v>
      </c>
      <c r="K797" s="1" t="s">
        <v>434</v>
      </c>
      <c r="L797" s="1" t="s">
        <v>105</v>
      </c>
      <c r="M797" s="1"/>
    </row>
    <row r="798" spans="1:13" ht="33">
      <c r="A798" s="99">
        <v>45811</v>
      </c>
      <c r="B798" s="99" t="s">
        <v>386</v>
      </c>
      <c r="C798" s="99" t="s">
        <v>384</v>
      </c>
      <c r="D798" s="99" t="s">
        <v>433</v>
      </c>
      <c r="E798" s="133" t="s">
        <v>848</v>
      </c>
      <c r="F798" s="121">
        <v>15940</v>
      </c>
      <c r="G798" s="135" t="s">
        <v>438</v>
      </c>
      <c r="H798" s="99" t="s">
        <v>1461</v>
      </c>
      <c r="I798" s="1" t="s">
        <v>1484</v>
      </c>
      <c r="J798" s="1" t="s">
        <v>432</v>
      </c>
      <c r="K798" s="1" t="s">
        <v>434</v>
      </c>
      <c r="L798" s="1" t="s">
        <v>105</v>
      </c>
      <c r="M798" s="1"/>
    </row>
    <row r="799" spans="1:13" ht="33">
      <c r="A799" s="99">
        <v>45811</v>
      </c>
      <c r="B799" s="99" t="s">
        <v>386</v>
      </c>
      <c r="C799" s="99" t="s">
        <v>384</v>
      </c>
      <c r="D799" s="99" t="s">
        <v>453</v>
      </c>
      <c r="E799" s="133" t="s">
        <v>848</v>
      </c>
      <c r="F799" s="121">
        <v>15940</v>
      </c>
      <c r="G799" s="135" t="s">
        <v>438</v>
      </c>
      <c r="H799" s="99" t="s">
        <v>1461</v>
      </c>
      <c r="I799" s="1" t="s">
        <v>1484</v>
      </c>
      <c r="J799" s="1" t="s">
        <v>432</v>
      </c>
      <c r="K799" s="1" t="s">
        <v>434</v>
      </c>
      <c r="L799" s="1" t="s">
        <v>105</v>
      </c>
      <c r="M799" s="1"/>
    </row>
    <row r="800" spans="1:13" ht="33">
      <c r="A800" s="99">
        <v>45811</v>
      </c>
      <c r="B800" s="99" t="s">
        <v>386</v>
      </c>
      <c r="C800" s="99" t="s">
        <v>384</v>
      </c>
      <c r="D800" s="99" t="s">
        <v>433</v>
      </c>
      <c r="E800" s="133" t="s">
        <v>847</v>
      </c>
      <c r="F800" s="121">
        <v>15942</v>
      </c>
      <c r="G800" s="135" t="s">
        <v>438</v>
      </c>
      <c r="H800" s="99" t="s">
        <v>1461</v>
      </c>
      <c r="I800" s="1" t="s">
        <v>1484</v>
      </c>
      <c r="J800" s="1" t="s">
        <v>432</v>
      </c>
      <c r="K800" s="1" t="s">
        <v>434</v>
      </c>
      <c r="L800" s="1" t="s">
        <v>105</v>
      </c>
      <c r="M800" s="1"/>
    </row>
    <row r="801" spans="1:13" ht="33">
      <c r="A801" s="99">
        <v>45811</v>
      </c>
      <c r="B801" s="99" t="s">
        <v>386</v>
      </c>
      <c r="C801" s="99" t="s">
        <v>384</v>
      </c>
      <c r="D801" s="99" t="s">
        <v>453</v>
      </c>
      <c r="E801" s="133" t="s">
        <v>847</v>
      </c>
      <c r="F801" s="121">
        <v>15942</v>
      </c>
      <c r="G801" s="135" t="s">
        <v>438</v>
      </c>
      <c r="H801" s="99" t="s">
        <v>1461</v>
      </c>
      <c r="I801" s="1" t="s">
        <v>1484</v>
      </c>
      <c r="J801" s="1" t="s">
        <v>432</v>
      </c>
      <c r="K801" s="1" t="s">
        <v>434</v>
      </c>
      <c r="L801" s="1" t="s">
        <v>105</v>
      </c>
      <c r="M801" s="1"/>
    </row>
    <row r="802" spans="1:13" ht="33">
      <c r="A802" s="99">
        <v>45811</v>
      </c>
      <c r="B802" s="99" t="s">
        <v>386</v>
      </c>
      <c r="C802" s="99" t="s">
        <v>441</v>
      </c>
      <c r="D802" s="99" t="s">
        <v>433</v>
      </c>
      <c r="E802" s="133" t="s">
        <v>452</v>
      </c>
      <c r="F802" s="121">
        <v>15938</v>
      </c>
      <c r="G802" s="135" t="s">
        <v>438</v>
      </c>
      <c r="H802" s="99" t="s">
        <v>1461</v>
      </c>
      <c r="I802" s="1" t="s">
        <v>1484</v>
      </c>
      <c r="J802" s="99" t="s">
        <v>432</v>
      </c>
      <c r="K802" s="99" t="s">
        <v>434</v>
      </c>
      <c r="L802" s="99" t="s">
        <v>105</v>
      </c>
      <c r="M802" s="1"/>
    </row>
    <row r="803" spans="1:13" ht="33">
      <c r="A803" s="99">
        <v>45811</v>
      </c>
      <c r="B803" s="99" t="s">
        <v>386</v>
      </c>
      <c r="C803" s="99" t="s">
        <v>441</v>
      </c>
      <c r="D803" s="99" t="s">
        <v>453</v>
      </c>
      <c r="E803" s="133" t="s">
        <v>452</v>
      </c>
      <c r="F803" s="121">
        <v>15938</v>
      </c>
      <c r="G803" s="135" t="s">
        <v>438</v>
      </c>
      <c r="H803" s="99" t="s">
        <v>1461</v>
      </c>
      <c r="I803" s="1" t="s">
        <v>1484</v>
      </c>
      <c r="J803" s="99" t="s">
        <v>432</v>
      </c>
      <c r="K803" s="99" t="s">
        <v>434</v>
      </c>
      <c r="L803" s="99" t="s">
        <v>105</v>
      </c>
      <c r="M803" s="1"/>
    </row>
    <row r="804" spans="1:13" ht="33">
      <c r="A804" s="99">
        <v>45811</v>
      </c>
      <c r="B804" s="99" t="s">
        <v>386</v>
      </c>
      <c r="C804" s="1" t="s">
        <v>384</v>
      </c>
      <c r="D804" s="1" t="s">
        <v>433</v>
      </c>
      <c r="E804" s="133" t="s">
        <v>1475</v>
      </c>
      <c r="F804" s="121">
        <v>15999</v>
      </c>
      <c r="G804" s="135" t="s">
        <v>437</v>
      </c>
      <c r="H804" s="99" t="s">
        <v>1461</v>
      </c>
      <c r="I804" s="1" t="s">
        <v>1484</v>
      </c>
      <c r="J804" s="1" t="s">
        <v>432</v>
      </c>
      <c r="K804" s="1" t="s">
        <v>434</v>
      </c>
      <c r="L804" s="1" t="s">
        <v>105</v>
      </c>
      <c r="M804" s="1"/>
    </row>
    <row r="805" spans="1:13" ht="33">
      <c r="A805" s="99">
        <v>45811</v>
      </c>
      <c r="B805" s="99" t="s">
        <v>386</v>
      </c>
      <c r="C805" s="1" t="s">
        <v>384</v>
      </c>
      <c r="D805" s="1" t="s">
        <v>433</v>
      </c>
      <c r="E805" s="133" t="s">
        <v>1482</v>
      </c>
      <c r="F805" s="121">
        <v>15944</v>
      </c>
      <c r="G805" s="135" t="s">
        <v>437</v>
      </c>
      <c r="H805" s="99" t="s">
        <v>1461</v>
      </c>
      <c r="I805" s="1" t="s">
        <v>1484</v>
      </c>
      <c r="J805" s="1" t="s">
        <v>432</v>
      </c>
      <c r="K805" s="1" t="s">
        <v>434</v>
      </c>
      <c r="L805" s="1" t="s">
        <v>105</v>
      </c>
      <c r="M805" s="1"/>
    </row>
    <row r="806" spans="1:13" ht="33">
      <c r="A806" s="99">
        <v>45812</v>
      </c>
      <c r="B806" s="99" t="s">
        <v>386</v>
      </c>
      <c r="C806" s="99" t="s">
        <v>384</v>
      </c>
      <c r="D806" s="99" t="s">
        <v>433</v>
      </c>
      <c r="E806" s="133" t="s">
        <v>848</v>
      </c>
      <c r="F806" s="121">
        <v>15941</v>
      </c>
      <c r="G806" s="135" t="s">
        <v>438</v>
      </c>
      <c r="H806" s="99" t="s">
        <v>1461</v>
      </c>
      <c r="I806" s="1" t="s">
        <v>1485</v>
      </c>
      <c r="J806" s="1" t="s">
        <v>432</v>
      </c>
      <c r="K806" s="1" t="s">
        <v>434</v>
      </c>
      <c r="L806" s="1" t="s">
        <v>105</v>
      </c>
      <c r="M806" s="1"/>
    </row>
    <row r="807" spans="1:13" ht="33">
      <c r="A807" s="99">
        <v>45812</v>
      </c>
      <c r="B807" s="99" t="s">
        <v>386</v>
      </c>
      <c r="C807" s="99" t="s">
        <v>384</v>
      </c>
      <c r="D807" s="99" t="s">
        <v>453</v>
      </c>
      <c r="E807" s="133" t="s">
        <v>848</v>
      </c>
      <c r="F807" s="121">
        <v>15941</v>
      </c>
      <c r="G807" s="135" t="s">
        <v>438</v>
      </c>
      <c r="H807" s="99" t="s">
        <v>1461</v>
      </c>
      <c r="I807" s="1" t="s">
        <v>1485</v>
      </c>
      <c r="J807" s="1" t="s">
        <v>432</v>
      </c>
      <c r="K807" s="1" t="s">
        <v>434</v>
      </c>
      <c r="L807" s="1" t="s">
        <v>105</v>
      </c>
      <c r="M807" s="1"/>
    </row>
    <row r="808" spans="1:13" ht="33">
      <c r="A808" s="99">
        <v>45812</v>
      </c>
      <c r="B808" s="99" t="s">
        <v>386</v>
      </c>
      <c r="C808" s="99" t="s">
        <v>384</v>
      </c>
      <c r="D808" s="99" t="s">
        <v>433</v>
      </c>
      <c r="E808" s="133" t="s">
        <v>847</v>
      </c>
      <c r="F808" s="121">
        <v>15943</v>
      </c>
      <c r="G808" s="135" t="s">
        <v>438</v>
      </c>
      <c r="H808" s="99" t="s">
        <v>1461</v>
      </c>
      <c r="I808" s="1" t="s">
        <v>1485</v>
      </c>
      <c r="J808" s="1" t="s">
        <v>432</v>
      </c>
      <c r="K808" s="1" t="s">
        <v>434</v>
      </c>
      <c r="L808" s="1" t="s">
        <v>105</v>
      </c>
      <c r="M808" s="1"/>
    </row>
    <row r="809" spans="1:13" ht="33">
      <c r="A809" s="99">
        <v>45812</v>
      </c>
      <c r="B809" s="99" t="s">
        <v>386</v>
      </c>
      <c r="C809" s="99" t="s">
        <v>384</v>
      </c>
      <c r="D809" s="99" t="s">
        <v>453</v>
      </c>
      <c r="E809" s="133" t="s">
        <v>847</v>
      </c>
      <c r="F809" s="121">
        <v>15943</v>
      </c>
      <c r="G809" s="135" t="s">
        <v>438</v>
      </c>
      <c r="H809" s="99" t="s">
        <v>1461</v>
      </c>
      <c r="I809" s="1" t="s">
        <v>1485</v>
      </c>
      <c r="J809" s="1" t="s">
        <v>432</v>
      </c>
      <c r="K809" s="1" t="s">
        <v>434</v>
      </c>
      <c r="L809" s="1" t="s">
        <v>105</v>
      </c>
      <c r="M809" s="1"/>
    </row>
    <row r="810" spans="1:13" ht="36">
      <c r="A810" s="99">
        <v>45812</v>
      </c>
      <c r="B810" s="99" t="s">
        <v>386</v>
      </c>
      <c r="C810" s="99" t="s">
        <v>384</v>
      </c>
      <c r="D810" s="99" t="s">
        <v>433</v>
      </c>
      <c r="E810" s="133" t="s">
        <v>1486</v>
      </c>
      <c r="F810" s="121">
        <v>16114</v>
      </c>
      <c r="G810" s="135" t="s">
        <v>438</v>
      </c>
      <c r="H810" s="176" t="s">
        <v>1487</v>
      </c>
      <c r="I810" s="1" t="s">
        <v>1485</v>
      </c>
      <c r="J810" s="1" t="s">
        <v>432</v>
      </c>
      <c r="K810" s="1" t="s">
        <v>434</v>
      </c>
      <c r="L810" s="1" t="s">
        <v>105</v>
      </c>
      <c r="M810" s="1"/>
    </row>
    <row r="811" spans="1:13" ht="33">
      <c r="A811" s="99">
        <v>45818</v>
      </c>
      <c r="B811" s="99" t="s">
        <v>386</v>
      </c>
      <c r="C811" s="99" t="s">
        <v>384</v>
      </c>
      <c r="D811" s="99" t="s">
        <v>433</v>
      </c>
      <c r="E811" s="133" t="s">
        <v>848</v>
      </c>
      <c r="F811" s="121">
        <v>16045</v>
      </c>
      <c r="G811" s="135" t="s">
        <v>438</v>
      </c>
      <c r="H811" s="99" t="s">
        <v>1461</v>
      </c>
      <c r="I811" s="1" t="s">
        <v>1489</v>
      </c>
      <c r="J811" s="1" t="s">
        <v>432</v>
      </c>
      <c r="K811" s="1" t="s">
        <v>434</v>
      </c>
      <c r="L811" s="1" t="s">
        <v>105</v>
      </c>
      <c r="M811" s="1"/>
    </row>
    <row r="812" spans="1:13" ht="33">
      <c r="A812" s="99">
        <v>45818</v>
      </c>
      <c r="B812" s="99" t="s">
        <v>386</v>
      </c>
      <c r="C812" s="99" t="s">
        <v>384</v>
      </c>
      <c r="D812" s="99" t="s">
        <v>453</v>
      </c>
      <c r="E812" s="133" t="s">
        <v>848</v>
      </c>
      <c r="F812" s="121">
        <v>16045</v>
      </c>
      <c r="G812" s="135" t="s">
        <v>438</v>
      </c>
      <c r="H812" s="99" t="s">
        <v>1461</v>
      </c>
      <c r="I812" s="1" t="s">
        <v>1489</v>
      </c>
      <c r="J812" s="1" t="s">
        <v>432</v>
      </c>
      <c r="K812" s="1" t="s">
        <v>434</v>
      </c>
      <c r="L812" s="1" t="s">
        <v>105</v>
      </c>
      <c r="M812" s="1"/>
    </row>
    <row r="813" spans="1:13" ht="33">
      <c r="A813" s="99">
        <v>45818</v>
      </c>
      <c r="B813" s="99" t="s">
        <v>386</v>
      </c>
      <c r="C813" s="99" t="s">
        <v>384</v>
      </c>
      <c r="D813" s="99" t="s">
        <v>433</v>
      </c>
      <c r="E813" s="133" t="s">
        <v>847</v>
      </c>
      <c r="F813" s="121">
        <v>16041</v>
      </c>
      <c r="G813" s="135" t="s">
        <v>438</v>
      </c>
      <c r="H813" s="99" t="s">
        <v>1461</v>
      </c>
      <c r="I813" s="1" t="s">
        <v>1488</v>
      </c>
      <c r="J813" s="1" t="s">
        <v>432</v>
      </c>
      <c r="K813" s="1" t="s">
        <v>434</v>
      </c>
      <c r="L813" s="1" t="s">
        <v>105</v>
      </c>
      <c r="M813" s="1"/>
    </row>
    <row r="814" spans="1:13" ht="33">
      <c r="A814" s="99">
        <v>45818</v>
      </c>
      <c r="B814" s="99" t="s">
        <v>386</v>
      </c>
      <c r="C814" s="99" t="s">
        <v>384</v>
      </c>
      <c r="D814" s="99" t="s">
        <v>453</v>
      </c>
      <c r="E814" s="133" t="s">
        <v>847</v>
      </c>
      <c r="F814" s="121">
        <v>16041</v>
      </c>
      <c r="G814" s="135" t="s">
        <v>438</v>
      </c>
      <c r="H814" s="99" t="s">
        <v>1461</v>
      </c>
      <c r="I814" s="1" t="s">
        <v>1488</v>
      </c>
      <c r="J814" s="1" t="s">
        <v>432</v>
      </c>
      <c r="K814" s="1" t="s">
        <v>434</v>
      </c>
      <c r="L814" s="1" t="s">
        <v>105</v>
      </c>
      <c r="M814" s="1"/>
    </row>
    <row r="815" spans="1:13" ht="33">
      <c r="A815" s="99">
        <v>45818</v>
      </c>
      <c r="B815" s="99" t="s">
        <v>386</v>
      </c>
      <c r="C815" s="99" t="s">
        <v>441</v>
      </c>
      <c r="D815" s="99" t="s">
        <v>433</v>
      </c>
      <c r="E815" s="133" t="s">
        <v>452</v>
      </c>
      <c r="F815" s="121">
        <v>16027</v>
      </c>
      <c r="G815" s="135" t="s">
        <v>438</v>
      </c>
      <c r="H815" s="99" t="s">
        <v>1461</v>
      </c>
      <c r="I815" s="1" t="s">
        <v>1488</v>
      </c>
      <c r="J815" s="99" t="s">
        <v>432</v>
      </c>
      <c r="K815" s="99" t="s">
        <v>434</v>
      </c>
      <c r="L815" s="99" t="s">
        <v>105</v>
      </c>
      <c r="M815" s="1"/>
    </row>
    <row r="816" spans="1:13" ht="33">
      <c r="A816" s="99">
        <v>45818</v>
      </c>
      <c r="B816" s="99" t="s">
        <v>386</v>
      </c>
      <c r="C816" s="99" t="s">
        <v>441</v>
      </c>
      <c r="D816" s="99" t="s">
        <v>453</v>
      </c>
      <c r="E816" s="133" t="s">
        <v>452</v>
      </c>
      <c r="F816" s="121">
        <v>16027</v>
      </c>
      <c r="G816" s="135" t="s">
        <v>438</v>
      </c>
      <c r="H816" s="99" t="s">
        <v>1461</v>
      </c>
      <c r="I816" s="1" t="s">
        <v>1488</v>
      </c>
      <c r="J816" s="99" t="s">
        <v>432</v>
      </c>
      <c r="K816" s="99" t="s">
        <v>434</v>
      </c>
      <c r="L816" s="99" t="s">
        <v>105</v>
      </c>
      <c r="M816" s="1"/>
    </row>
    <row r="817" spans="1:13" ht="33">
      <c r="A817" s="99">
        <v>45819</v>
      </c>
      <c r="B817" s="99" t="s">
        <v>386</v>
      </c>
      <c r="C817" s="1" t="s">
        <v>384</v>
      </c>
      <c r="D817" s="1" t="s">
        <v>433</v>
      </c>
      <c r="E817" s="133" t="s">
        <v>831</v>
      </c>
      <c r="F817" s="121">
        <v>15947</v>
      </c>
      <c r="G817" s="135" t="s">
        <v>437</v>
      </c>
      <c r="H817" s="99" t="s">
        <v>1461</v>
      </c>
      <c r="I817" s="1" t="s">
        <v>1490</v>
      </c>
      <c r="J817" s="1" t="s">
        <v>432</v>
      </c>
      <c r="K817" s="1" t="s">
        <v>434</v>
      </c>
      <c r="L817" s="1" t="s">
        <v>105</v>
      </c>
      <c r="M817" s="1"/>
    </row>
    <row r="818" spans="1:13" ht="33">
      <c r="A818" s="99">
        <v>45819</v>
      </c>
      <c r="B818" s="99" t="s">
        <v>386</v>
      </c>
      <c r="C818" s="99" t="s">
        <v>384</v>
      </c>
      <c r="D818" s="99" t="s">
        <v>433</v>
      </c>
      <c r="E818" s="133" t="s">
        <v>848</v>
      </c>
      <c r="F818" s="121">
        <v>16045</v>
      </c>
      <c r="G818" s="135" t="s">
        <v>438</v>
      </c>
      <c r="H818" s="99" t="s">
        <v>1461</v>
      </c>
      <c r="I818" s="1" t="s">
        <v>1489</v>
      </c>
      <c r="J818" s="1" t="s">
        <v>432</v>
      </c>
      <c r="K818" s="1" t="s">
        <v>434</v>
      </c>
      <c r="L818" s="1" t="s">
        <v>105</v>
      </c>
      <c r="M818" s="1"/>
    </row>
    <row r="819" spans="1:13" ht="33">
      <c r="A819" s="99">
        <v>45819</v>
      </c>
      <c r="B819" s="99" t="s">
        <v>386</v>
      </c>
      <c r="C819" s="99" t="s">
        <v>384</v>
      </c>
      <c r="D819" s="99" t="s">
        <v>453</v>
      </c>
      <c r="E819" s="133" t="s">
        <v>848</v>
      </c>
      <c r="F819" s="121">
        <v>16045</v>
      </c>
      <c r="G819" s="135" t="s">
        <v>438</v>
      </c>
      <c r="H819" s="99" t="s">
        <v>1461</v>
      </c>
      <c r="I819" s="1" t="s">
        <v>1489</v>
      </c>
      <c r="J819" s="1" t="s">
        <v>432</v>
      </c>
      <c r="K819" s="1" t="s">
        <v>434</v>
      </c>
      <c r="L819" s="1" t="s">
        <v>105</v>
      </c>
      <c r="M819" s="1"/>
    </row>
    <row r="820" spans="1:13" ht="33">
      <c r="A820" s="99">
        <v>45819</v>
      </c>
      <c r="B820" s="99" t="s">
        <v>386</v>
      </c>
      <c r="C820" s="99" t="s">
        <v>384</v>
      </c>
      <c r="D820" s="99" t="s">
        <v>433</v>
      </c>
      <c r="E820" s="133" t="s">
        <v>847</v>
      </c>
      <c r="F820" s="121">
        <v>16041</v>
      </c>
      <c r="G820" s="135" t="s">
        <v>438</v>
      </c>
      <c r="H820" s="99" t="s">
        <v>1461</v>
      </c>
      <c r="I820" s="1" t="s">
        <v>1488</v>
      </c>
      <c r="J820" s="1" t="s">
        <v>432</v>
      </c>
      <c r="K820" s="1" t="s">
        <v>434</v>
      </c>
      <c r="L820" s="1" t="s">
        <v>105</v>
      </c>
      <c r="M820" s="1"/>
    </row>
    <row r="821" spans="1:13" ht="33">
      <c r="A821" s="99">
        <v>45819</v>
      </c>
      <c r="B821" s="99" t="s">
        <v>386</v>
      </c>
      <c r="C821" s="99" t="s">
        <v>384</v>
      </c>
      <c r="D821" s="99" t="s">
        <v>453</v>
      </c>
      <c r="E821" s="133" t="s">
        <v>847</v>
      </c>
      <c r="F821" s="121">
        <v>16041</v>
      </c>
      <c r="G821" s="135" t="s">
        <v>438</v>
      </c>
      <c r="H821" s="99" t="s">
        <v>1461</v>
      </c>
      <c r="I821" s="1" t="s">
        <v>1488</v>
      </c>
      <c r="J821" s="1" t="s">
        <v>432</v>
      </c>
      <c r="K821" s="1" t="s">
        <v>434</v>
      </c>
      <c r="L821" s="1" t="s">
        <v>105</v>
      </c>
      <c r="M821" s="1"/>
    </row>
    <row r="822" spans="1:13" ht="33">
      <c r="A822" s="99">
        <v>45819</v>
      </c>
      <c r="B822" s="99" t="s">
        <v>386</v>
      </c>
      <c r="C822" s="99" t="s">
        <v>441</v>
      </c>
      <c r="D822" s="99" t="s">
        <v>433</v>
      </c>
      <c r="E822" s="133" t="s">
        <v>452</v>
      </c>
      <c r="F822" s="121">
        <v>16027</v>
      </c>
      <c r="G822" s="135" t="s">
        <v>438</v>
      </c>
      <c r="H822" s="99" t="s">
        <v>1461</v>
      </c>
      <c r="I822" s="1" t="s">
        <v>1488</v>
      </c>
      <c r="J822" s="99" t="s">
        <v>432</v>
      </c>
      <c r="K822" s="99" t="s">
        <v>434</v>
      </c>
      <c r="L822" s="99" t="s">
        <v>105</v>
      </c>
      <c r="M822" s="1"/>
    </row>
    <row r="823" spans="1:13" ht="33">
      <c r="A823" s="99">
        <v>45819</v>
      </c>
      <c r="B823" s="99" t="s">
        <v>386</v>
      </c>
      <c r="C823" s="99" t="s">
        <v>441</v>
      </c>
      <c r="D823" s="99" t="s">
        <v>453</v>
      </c>
      <c r="E823" s="133" t="s">
        <v>452</v>
      </c>
      <c r="F823" s="121">
        <v>16027</v>
      </c>
      <c r="G823" s="135" t="s">
        <v>438</v>
      </c>
      <c r="H823" s="99" t="s">
        <v>1461</v>
      </c>
      <c r="I823" s="1" t="s">
        <v>1488</v>
      </c>
      <c r="J823" s="99" t="s">
        <v>432</v>
      </c>
      <c r="K823" s="99" t="s">
        <v>434</v>
      </c>
      <c r="L823" s="99" t="s">
        <v>105</v>
      </c>
      <c r="M823" s="1"/>
    </row>
    <row r="824" spans="1:13" ht="33">
      <c r="A824" s="99">
        <v>45820</v>
      </c>
      <c r="B824" s="99" t="s">
        <v>386</v>
      </c>
      <c r="C824" s="99" t="s">
        <v>384</v>
      </c>
      <c r="D824" s="99" t="s">
        <v>433</v>
      </c>
      <c r="E824" s="133" t="s">
        <v>848</v>
      </c>
      <c r="F824" s="121">
        <v>16050</v>
      </c>
      <c r="G824" s="135" t="s">
        <v>438</v>
      </c>
      <c r="H824" s="99" t="s">
        <v>1461</v>
      </c>
      <c r="I824" s="1" t="s">
        <v>1488</v>
      </c>
      <c r="J824" s="1" t="s">
        <v>432</v>
      </c>
      <c r="K824" s="1" t="s">
        <v>434</v>
      </c>
      <c r="L824" s="1" t="s">
        <v>105</v>
      </c>
      <c r="M824" s="1"/>
    </row>
    <row r="825" spans="1:13" ht="33">
      <c r="A825" s="99">
        <v>45820</v>
      </c>
      <c r="B825" s="99" t="s">
        <v>386</v>
      </c>
      <c r="C825" s="99" t="s">
        <v>384</v>
      </c>
      <c r="D825" s="99" t="s">
        <v>453</v>
      </c>
      <c r="E825" s="133" t="s">
        <v>848</v>
      </c>
      <c r="F825" s="121">
        <v>16050</v>
      </c>
      <c r="G825" s="135" t="s">
        <v>438</v>
      </c>
      <c r="H825" s="99" t="s">
        <v>1461</v>
      </c>
      <c r="I825" s="1" t="s">
        <v>1488</v>
      </c>
      <c r="J825" s="1" t="s">
        <v>432</v>
      </c>
      <c r="K825" s="1" t="s">
        <v>434</v>
      </c>
      <c r="L825" s="1" t="s">
        <v>105</v>
      </c>
      <c r="M825" s="1"/>
    </row>
    <row r="826" spans="1:13" ht="33">
      <c r="A826" s="99">
        <v>45820</v>
      </c>
      <c r="B826" s="99" t="s">
        <v>386</v>
      </c>
      <c r="C826" s="99" t="s">
        <v>384</v>
      </c>
      <c r="D826" s="99" t="s">
        <v>433</v>
      </c>
      <c r="E826" s="133" t="s">
        <v>847</v>
      </c>
      <c r="F826" s="121">
        <v>16048</v>
      </c>
      <c r="G826" s="135" t="s">
        <v>438</v>
      </c>
      <c r="H826" s="99" t="s">
        <v>1461</v>
      </c>
      <c r="I826" s="1" t="s">
        <v>1488</v>
      </c>
      <c r="J826" s="1" t="s">
        <v>432</v>
      </c>
      <c r="K826" s="1" t="s">
        <v>434</v>
      </c>
      <c r="L826" s="1" t="s">
        <v>105</v>
      </c>
      <c r="M826" s="1"/>
    </row>
    <row r="827" spans="1:13" ht="33">
      <c r="A827" s="99">
        <v>45820</v>
      </c>
      <c r="B827" s="99" t="s">
        <v>386</v>
      </c>
      <c r="C827" s="99" t="s">
        <v>384</v>
      </c>
      <c r="D827" s="99" t="s">
        <v>453</v>
      </c>
      <c r="E827" s="133" t="s">
        <v>847</v>
      </c>
      <c r="F827" s="121">
        <v>16048</v>
      </c>
      <c r="G827" s="135" t="s">
        <v>438</v>
      </c>
      <c r="H827" s="99" t="s">
        <v>1461</v>
      </c>
      <c r="I827" s="1" t="s">
        <v>1488</v>
      </c>
      <c r="J827" s="1" t="s">
        <v>432</v>
      </c>
      <c r="K827" s="1" t="s">
        <v>434</v>
      </c>
      <c r="L827" s="1" t="s">
        <v>105</v>
      </c>
      <c r="M827" s="1"/>
    </row>
    <row r="828" spans="1:13" ht="33">
      <c r="A828" s="99">
        <v>45824</v>
      </c>
      <c r="B828" s="99" t="s">
        <v>386</v>
      </c>
      <c r="C828" s="99" t="s">
        <v>384</v>
      </c>
      <c r="D828" s="99" t="s">
        <v>433</v>
      </c>
      <c r="E828" s="133" t="s">
        <v>848</v>
      </c>
      <c r="F828" s="121">
        <v>16050</v>
      </c>
      <c r="G828" s="135" t="s">
        <v>438</v>
      </c>
      <c r="H828" s="99" t="s">
        <v>1461</v>
      </c>
      <c r="I828" s="1" t="s">
        <v>231</v>
      </c>
      <c r="J828" s="1" t="s">
        <v>432</v>
      </c>
      <c r="K828" s="1" t="s">
        <v>434</v>
      </c>
      <c r="L828" s="1" t="s">
        <v>105</v>
      </c>
      <c r="M828" s="1"/>
    </row>
    <row r="829" spans="1:13" ht="33">
      <c r="A829" s="99">
        <v>45824</v>
      </c>
      <c r="B829" s="99" t="s">
        <v>386</v>
      </c>
      <c r="C829" s="99" t="s">
        <v>384</v>
      </c>
      <c r="D829" s="99" t="s">
        <v>453</v>
      </c>
      <c r="E829" s="133" t="s">
        <v>848</v>
      </c>
      <c r="F829" s="121">
        <v>16050</v>
      </c>
      <c r="G829" s="135" t="s">
        <v>438</v>
      </c>
      <c r="H829" s="99" t="s">
        <v>1461</v>
      </c>
      <c r="I829" s="1" t="s">
        <v>231</v>
      </c>
      <c r="J829" s="1" t="s">
        <v>432</v>
      </c>
      <c r="K829" s="1" t="s">
        <v>434</v>
      </c>
      <c r="L829" s="1" t="s">
        <v>105</v>
      </c>
      <c r="M829" s="1"/>
    </row>
    <row r="830" spans="1:13" ht="33">
      <c r="A830" s="99">
        <v>45824</v>
      </c>
      <c r="B830" s="99" t="s">
        <v>386</v>
      </c>
      <c r="C830" s="99" t="s">
        <v>384</v>
      </c>
      <c r="D830" s="99" t="s">
        <v>433</v>
      </c>
      <c r="E830" s="133" t="s">
        <v>847</v>
      </c>
      <c r="F830" s="121">
        <v>16048</v>
      </c>
      <c r="G830" s="135" t="s">
        <v>438</v>
      </c>
      <c r="H830" s="99" t="s">
        <v>1461</v>
      </c>
      <c r="I830" s="1" t="s">
        <v>231</v>
      </c>
      <c r="J830" s="1" t="s">
        <v>432</v>
      </c>
      <c r="K830" s="1" t="s">
        <v>434</v>
      </c>
      <c r="L830" s="1" t="s">
        <v>105</v>
      </c>
      <c r="M830" s="1"/>
    </row>
    <row r="831" spans="1:13" ht="33">
      <c r="A831" s="99">
        <v>45824</v>
      </c>
      <c r="B831" s="99" t="s">
        <v>386</v>
      </c>
      <c r="C831" s="99" t="s">
        <v>384</v>
      </c>
      <c r="D831" s="99" t="s">
        <v>453</v>
      </c>
      <c r="E831" s="133" t="s">
        <v>847</v>
      </c>
      <c r="F831" s="121">
        <v>16048</v>
      </c>
      <c r="G831" s="135" t="s">
        <v>438</v>
      </c>
      <c r="H831" s="99" t="s">
        <v>1461</v>
      </c>
      <c r="I831" s="1" t="s">
        <v>231</v>
      </c>
      <c r="J831" s="1" t="s">
        <v>432</v>
      </c>
      <c r="K831" s="1" t="s">
        <v>434</v>
      </c>
      <c r="L831" s="1" t="s">
        <v>105</v>
      </c>
      <c r="M831" s="1"/>
    </row>
    <row r="832" spans="1:13" ht="33">
      <c r="A832" s="99">
        <v>45824</v>
      </c>
      <c r="B832" s="99" t="s">
        <v>386</v>
      </c>
      <c r="C832" s="99" t="s">
        <v>441</v>
      </c>
      <c r="D832" s="99" t="s">
        <v>433</v>
      </c>
      <c r="E832" s="133" t="s">
        <v>452</v>
      </c>
      <c r="F832" s="121">
        <v>16031</v>
      </c>
      <c r="G832" s="135" t="s">
        <v>438</v>
      </c>
      <c r="H832" s="99" t="s">
        <v>1461</v>
      </c>
      <c r="I832" s="1" t="s">
        <v>231</v>
      </c>
      <c r="J832" s="99" t="s">
        <v>432</v>
      </c>
      <c r="K832" s="99" t="s">
        <v>434</v>
      </c>
      <c r="L832" s="99" t="s">
        <v>105</v>
      </c>
      <c r="M832" s="1"/>
    </row>
    <row r="833" spans="1:13" ht="33">
      <c r="A833" s="99">
        <v>45824</v>
      </c>
      <c r="B833" s="99" t="s">
        <v>386</v>
      </c>
      <c r="C833" s="99" t="s">
        <v>441</v>
      </c>
      <c r="D833" s="99" t="s">
        <v>453</v>
      </c>
      <c r="E833" s="133" t="s">
        <v>452</v>
      </c>
      <c r="F833" s="121">
        <v>16031</v>
      </c>
      <c r="G833" s="135" t="s">
        <v>438</v>
      </c>
      <c r="H833" s="99" t="s">
        <v>1461</v>
      </c>
      <c r="I833" s="1" t="s">
        <v>231</v>
      </c>
      <c r="J833" s="99" t="s">
        <v>432</v>
      </c>
      <c r="K833" s="99" t="s">
        <v>434</v>
      </c>
      <c r="L833" s="99" t="s">
        <v>105</v>
      </c>
      <c r="M833" s="1"/>
    </row>
    <row r="834" spans="1:13" ht="33">
      <c r="A834" s="99">
        <v>45825</v>
      </c>
      <c r="B834" s="99" t="s">
        <v>386</v>
      </c>
      <c r="C834" s="1" t="s">
        <v>384</v>
      </c>
      <c r="D834" s="1" t="s">
        <v>433</v>
      </c>
      <c r="E834" s="133" t="s">
        <v>843</v>
      </c>
      <c r="F834" s="121">
        <v>16224</v>
      </c>
      <c r="G834" s="135" t="s">
        <v>437</v>
      </c>
      <c r="H834" s="99" t="s">
        <v>1461</v>
      </c>
      <c r="I834" s="1" t="s">
        <v>1488</v>
      </c>
      <c r="J834" s="1" t="s">
        <v>432</v>
      </c>
      <c r="K834" s="1" t="s">
        <v>434</v>
      </c>
      <c r="L834" s="1" t="s">
        <v>105</v>
      </c>
      <c r="M834" s="1"/>
    </row>
    <row r="835" spans="1:13" ht="33">
      <c r="A835" s="99">
        <v>45825</v>
      </c>
      <c r="B835" s="99" t="s">
        <v>386</v>
      </c>
      <c r="C835" s="99" t="s">
        <v>516</v>
      </c>
      <c r="D835" s="99" t="s">
        <v>433</v>
      </c>
      <c r="E835" s="133" t="s">
        <v>452</v>
      </c>
      <c r="F835" s="121">
        <v>16031</v>
      </c>
      <c r="G835" s="135" t="s">
        <v>438</v>
      </c>
      <c r="H835" s="99" t="s">
        <v>1461</v>
      </c>
      <c r="I835" s="1" t="s">
        <v>1488</v>
      </c>
      <c r="J835" s="99" t="s">
        <v>432</v>
      </c>
      <c r="K835" s="99" t="s">
        <v>434</v>
      </c>
      <c r="L835" s="99" t="s">
        <v>105</v>
      </c>
      <c r="M835" s="1"/>
    </row>
    <row r="836" spans="1:13" ht="33">
      <c r="A836" s="99">
        <v>45826</v>
      </c>
      <c r="B836" s="99" t="s">
        <v>386</v>
      </c>
      <c r="C836" s="1" t="s">
        <v>384</v>
      </c>
      <c r="D836" s="1" t="s">
        <v>433</v>
      </c>
      <c r="E836" s="133" t="s">
        <v>843</v>
      </c>
      <c r="F836" s="121">
        <v>16224</v>
      </c>
      <c r="G836" s="135" t="s">
        <v>437</v>
      </c>
      <c r="H836" s="99" t="s">
        <v>1461</v>
      </c>
      <c r="I836" s="1" t="s">
        <v>1488</v>
      </c>
      <c r="J836" s="1" t="s">
        <v>432</v>
      </c>
      <c r="K836" s="1" t="s">
        <v>434</v>
      </c>
      <c r="L836" s="1" t="s">
        <v>105</v>
      </c>
      <c r="M836" s="1"/>
    </row>
    <row r="837" spans="1:13" ht="33">
      <c r="A837" s="99">
        <v>45826</v>
      </c>
      <c r="B837" s="99" t="s">
        <v>386</v>
      </c>
      <c r="C837" s="99" t="s">
        <v>384</v>
      </c>
      <c r="D837" s="99" t="s">
        <v>433</v>
      </c>
      <c r="E837" s="133" t="s">
        <v>1491</v>
      </c>
      <c r="F837" s="121">
        <v>16332</v>
      </c>
      <c r="G837" s="135" t="s">
        <v>438</v>
      </c>
      <c r="H837" s="99" t="s">
        <v>1461</v>
      </c>
      <c r="I837" s="1" t="s">
        <v>1488</v>
      </c>
      <c r="J837" s="1" t="s">
        <v>432</v>
      </c>
      <c r="K837" s="1" t="s">
        <v>434</v>
      </c>
      <c r="L837" s="1" t="s">
        <v>105</v>
      </c>
      <c r="M837" s="1"/>
    </row>
    <row r="838" spans="1:13" ht="33">
      <c r="A838" s="99">
        <v>45826</v>
      </c>
      <c r="B838" s="99" t="s">
        <v>386</v>
      </c>
      <c r="C838" s="99" t="s">
        <v>384</v>
      </c>
      <c r="D838" s="99" t="s">
        <v>433</v>
      </c>
      <c r="E838" s="133" t="s">
        <v>847</v>
      </c>
      <c r="F838" s="121">
        <v>16324</v>
      </c>
      <c r="G838" s="135" t="s">
        <v>438</v>
      </c>
      <c r="H838" s="99" t="s">
        <v>1461</v>
      </c>
      <c r="I838" s="1" t="s">
        <v>1488</v>
      </c>
      <c r="J838" s="1" t="s">
        <v>432</v>
      </c>
      <c r="K838" s="1" t="s">
        <v>434</v>
      </c>
      <c r="L838" s="1" t="s">
        <v>105</v>
      </c>
      <c r="M838" s="1"/>
    </row>
    <row r="839" spans="1:13" ht="33">
      <c r="A839" s="99">
        <v>45827</v>
      </c>
      <c r="B839" s="99" t="s">
        <v>386</v>
      </c>
      <c r="C839" s="99" t="s">
        <v>384</v>
      </c>
      <c r="D839" s="99" t="s">
        <v>433</v>
      </c>
      <c r="E839" s="133" t="s">
        <v>847</v>
      </c>
      <c r="F839" s="121">
        <v>16324</v>
      </c>
      <c r="G839" s="135" t="s">
        <v>438</v>
      </c>
      <c r="H839" s="99" t="s">
        <v>1461</v>
      </c>
      <c r="I839" s="1" t="s">
        <v>1492</v>
      </c>
      <c r="J839" s="1" t="s">
        <v>432</v>
      </c>
      <c r="K839" s="1" t="s">
        <v>434</v>
      </c>
      <c r="L839" s="1" t="s">
        <v>105</v>
      </c>
      <c r="M839" s="1"/>
    </row>
    <row r="840" spans="1:13" ht="33">
      <c r="A840" s="99">
        <v>45827</v>
      </c>
      <c r="B840" s="99" t="s">
        <v>386</v>
      </c>
      <c r="C840" s="99" t="s">
        <v>441</v>
      </c>
      <c r="D840" s="99" t="s">
        <v>433</v>
      </c>
      <c r="E840" s="133" t="s">
        <v>452</v>
      </c>
      <c r="F840" s="121">
        <v>16322</v>
      </c>
      <c r="G840" s="135" t="s">
        <v>438</v>
      </c>
      <c r="H840" s="99" t="s">
        <v>1461</v>
      </c>
      <c r="I840" s="1" t="s">
        <v>1492</v>
      </c>
      <c r="J840" s="99" t="s">
        <v>432</v>
      </c>
      <c r="K840" s="99" t="s">
        <v>434</v>
      </c>
      <c r="L840" s="99" t="s">
        <v>105</v>
      </c>
      <c r="M840" s="1"/>
    </row>
    <row r="841" spans="1:13" ht="33">
      <c r="A841" s="99">
        <v>45827</v>
      </c>
      <c r="B841" s="99" t="s">
        <v>386</v>
      </c>
      <c r="C841" s="99" t="s">
        <v>384</v>
      </c>
      <c r="D841" s="99" t="s">
        <v>433</v>
      </c>
      <c r="E841" s="133" t="s">
        <v>848</v>
      </c>
      <c r="F841" s="121">
        <v>16323</v>
      </c>
      <c r="G841" s="135" t="s">
        <v>438</v>
      </c>
      <c r="H841" s="99" t="s">
        <v>1461</v>
      </c>
      <c r="I841" s="1" t="s">
        <v>1492</v>
      </c>
      <c r="J841" s="1" t="s">
        <v>432</v>
      </c>
      <c r="K841" s="1" t="s">
        <v>434</v>
      </c>
      <c r="L841" s="1" t="s">
        <v>105</v>
      </c>
      <c r="M841" s="1"/>
    </row>
    <row r="842" spans="1:13" ht="33">
      <c r="A842" s="99">
        <v>45827</v>
      </c>
      <c r="B842" s="99" t="s">
        <v>386</v>
      </c>
      <c r="C842" s="1" t="s">
        <v>384</v>
      </c>
      <c r="D842" s="1" t="s">
        <v>433</v>
      </c>
      <c r="E842" s="133" t="s">
        <v>884</v>
      </c>
      <c r="F842" s="121">
        <v>16226</v>
      </c>
      <c r="G842" s="135" t="s">
        <v>437</v>
      </c>
      <c r="H842" s="99" t="s">
        <v>1461</v>
      </c>
      <c r="I842" s="1" t="s">
        <v>1492</v>
      </c>
      <c r="J842" s="1" t="s">
        <v>432</v>
      </c>
      <c r="K842" s="1" t="s">
        <v>434</v>
      </c>
      <c r="L842" s="1" t="s">
        <v>105</v>
      </c>
      <c r="M842" s="1"/>
    </row>
    <row r="843" spans="1:13" ht="33">
      <c r="A843" s="99">
        <v>45827</v>
      </c>
      <c r="B843" s="99" t="s">
        <v>386</v>
      </c>
      <c r="C843" s="1" t="s">
        <v>384</v>
      </c>
      <c r="D843" s="1" t="s">
        <v>433</v>
      </c>
      <c r="E843" s="133" t="s">
        <v>843</v>
      </c>
      <c r="F843" s="121">
        <v>16224</v>
      </c>
      <c r="G843" s="135" t="s">
        <v>437</v>
      </c>
      <c r="H843" s="99" t="s">
        <v>1461</v>
      </c>
      <c r="I843" s="1" t="s">
        <v>1492</v>
      </c>
      <c r="J843" s="1" t="s">
        <v>432</v>
      </c>
      <c r="K843" s="1" t="s">
        <v>434</v>
      </c>
      <c r="L843" s="1" t="s">
        <v>105</v>
      </c>
      <c r="M843" s="1"/>
    </row>
    <row r="844" spans="1:13" ht="33">
      <c r="A844" s="99">
        <v>45827</v>
      </c>
      <c r="B844" s="99" t="s">
        <v>386</v>
      </c>
      <c r="C844" s="99" t="s">
        <v>516</v>
      </c>
      <c r="D844" s="99" t="s">
        <v>433</v>
      </c>
      <c r="E844" s="133" t="s">
        <v>452</v>
      </c>
      <c r="F844" s="121">
        <v>16225</v>
      </c>
      <c r="G844" s="135" t="s">
        <v>438</v>
      </c>
      <c r="H844" s="99" t="s">
        <v>1461</v>
      </c>
      <c r="I844" s="1" t="s">
        <v>1492</v>
      </c>
      <c r="J844" s="99" t="s">
        <v>432</v>
      </c>
      <c r="K844" s="99" t="s">
        <v>434</v>
      </c>
      <c r="L844" s="99" t="s">
        <v>105</v>
      </c>
      <c r="M844" s="1"/>
    </row>
    <row r="845" spans="1:13" ht="33">
      <c r="A845" s="99">
        <v>45830</v>
      </c>
      <c r="B845" s="99" t="s">
        <v>386</v>
      </c>
      <c r="C845" s="1" t="s">
        <v>441</v>
      </c>
      <c r="D845" s="1" t="s">
        <v>433</v>
      </c>
      <c r="E845" s="133" t="s">
        <v>781</v>
      </c>
      <c r="F845" s="121">
        <v>16398</v>
      </c>
      <c r="G845" s="135" t="s">
        <v>437</v>
      </c>
      <c r="H845" s="99" t="s">
        <v>1461</v>
      </c>
      <c r="I845" s="106" t="s">
        <v>1493</v>
      </c>
      <c r="J845" s="1" t="s">
        <v>432</v>
      </c>
      <c r="K845" s="1" t="s">
        <v>434</v>
      </c>
      <c r="L845" s="1" t="s">
        <v>105</v>
      </c>
      <c r="M845" s="1"/>
    </row>
    <row r="846" spans="1:13" ht="33">
      <c r="A846" s="99">
        <v>45830</v>
      </c>
      <c r="B846" s="99" t="s">
        <v>386</v>
      </c>
      <c r="C846" s="99" t="s">
        <v>384</v>
      </c>
      <c r="D846" s="99" t="s">
        <v>433</v>
      </c>
      <c r="E846" s="133" t="s">
        <v>848</v>
      </c>
      <c r="F846" s="121">
        <v>16385</v>
      </c>
      <c r="G846" s="135" t="s">
        <v>438</v>
      </c>
      <c r="H846" s="99" t="s">
        <v>1461</v>
      </c>
      <c r="I846" s="106" t="s">
        <v>1493</v>
      </c>
      <c r="J846" s="1" t="s">
        <v>432</v>
      </c>
      <c r="K846" s="1" t="s">
        <v>434</v>
      </c>
      <c r="L846" s="1" t="s">
        <v>105</v>
      </c>
      <c r="M846" s="1"/>
    </row>
    <row r="847" spans="1:13" ht="33">
      <c r="A847" s="99">
        <v>45830</v>
      </c>
      <c r="B847" s="99" t="s">
        <v>386</v>
      </c>
      <c r="C847" s="99" t="s">
        <v>384</v>
      </c>
      <c r="D847" s="99" t="s">
        <v>433</v>
      </c>
      <c r="E847" s="133" t="s">
        <v>847</v>
      </c>
      <c r="F847" s="121">
        <v>16386</v>
      </c>
      <c r="G847" s="135" t="s">
        <v>438</v>
      </c>
      <c r="H847" s="99" t="s">
        <v>1461</v>
      </c>
      <c r="I847" s="106" t="s">
        <v>1493</v>
      </c>
      <c r="J847" s="1" t="s">
        <v>432</v>
      </c>
      <c r="K847" s="1" t="s">
        <v>434</v>
      </c>
      <c r="L847" s="1" t="s">
        <v>105</v>
      </c>
      <c r="M847" s="1"/>
    </row>
    <row r="848" spans="1:13" ht="33">
      <c r="A848" s="99">
        <v>45830</v>
      </c>
      <c r="B848" s="99" t="s">
        <v>386</v>
      </c>
      <c r="C848" s="99" t="s">
        <v>441</v>
      </c>
      <c r="D848" s="99" t="s">
        <v>433</v>
      </c>
      <c r="E848" s="133" t="s">
        <v>452</v>
      </c>
      <c r="F848" s="121">
        <v>16384</v>
      </c>
      <c r="G848" s="135" t="s">
        <v>438</v>
      </c>
      <c r="H848" s="99" t="s">
        <v>1461</v>
      </c>
      <c r="I848" s="106" t="s">
        <v>1493</v>
      </c>
      <c r="J848" s="99" t="s">
        <v>432</v>
      </c>
      <c r="K848" s="99" t="s">
        <v>434</v>
      </c>
      <c r="L848" s="99" t="s">
        <v>105</v>
      </c>
      <c r="M848" s="1"/>
    </row>
    <row r="849" spans="1:13" ht="33">
      <c r="A849" s="99">
        <v>45830</v>
      </c>
      <c r="B849" s="99" t="s">
        <v>386</v>
      </c>
      <c r="C849" s="1" t="s">
        <v>441</v>
      </c>
      <c r="D849" s="1" t="s">
        <v>433</v>
      </c>
      <c r="E849" s="133" t="s">
        <v>1494</v>
      </c>
      <c r="F849" s="121">
        <v>16400</v>
      </c>
      <c r="G849" s="135" t="s">
        <v>437</v>
      </c>
      <c r="H849" s="99" t="s">
        <v>1461</v>
      </c>
      <c r="I849" s="106" t="s">
        <v>1493</v>
      </c>
      <c r="J849" s="1" t="s">
        <v>432</v>
      </c>
      <c r="K849" s="1" t="s">
        <v>434</v>
      </c>
      <c r="L849" s="1" t="s">
        <v>105</v>
      </c>
      <c r="M849" s="1"/>
    </row>
    <row r="850" spans="1:13" ht="33">
      <c r="A850" s="99">
        <v>45831</v>
      </c>
      <c r="B850" s="99" t="s">
        <v>386</v>
      </c>
      <c r="C850" s="1" t="s">
        <v>441</v>
      </c>
      <c r="D850" s="1" t="s">
        <v>433</v>
      </c>
      <c r="E850" s="133" t="s">
        <v>757</v>
      </c>
      <c r="F850" s="121">
        <v>16401</v>
      </c>
      <c r="G850" s="135" t="s">
        <v>437</v>
      </c>
      <c r="H850" s="99" t="s">
        <v>1461</v>
      </c>
      <c r="I850" s="106" t="s">
        <v>1495</v>
      </c>
      <c r="J850" s="1" t="s">
        <v>432</v>
      </c>
      <c r="K850" s="1" t="s">
        <v>434</v>
      </c>
      <c r="L850" s="1" t="s">
        <v>105</v>
      </c>
      <c r="M850" s="1"/>
    </row>
    <row r="851" spans="1:13" ht="33">
      <c r="A851" s="99">
        <v>45831</v>
      </c>
      <c r="B851" s="99" t="s">
        <v>386</v>
      </c>
      <c r="C851" s="1" t="s">
        <v>441</v>
      </c>
      <c r="D851" s="1" t="s">
        <v>433</v>
      </c>
      <c r="E851" s="133" t="s">
        <v>781</v>
      </c>
      <c r="F851" s="121">
        <v>16398</v>
      </c>
      <c r="G851" s="135" t="s">
        <v>437</v>
      </c>
      <c r="H851" s="99" t="s">
        <v>1461</v>
      </c>
      <c r="I851" s="106" t="s">
        <v>1495</v>
      </c>
      <c r="J851" s="1" t="s">
        <v>432</v>
      </c>
      <c r="K851" s="1" t="s">
        <v>434</v>
      </c>
      <c r="L851" s="1" t="s">
        <v>105</v>
      </c>
      <c r="M851" s="1"/>
    </row>
    <row r="852" spans="1:13" ht="33">
      <c r="A852" s="99">
        <v>45831</v>
      </c>
      <c r="B852" s="99" t="s">
        <v>386</v>
      </c>
      <c r="C852" s="1" t="s">
        <v>441</v>
      </c>
      <c r="D852" s="1" t="s">
        <v>433</v>
      </c>
      <c r="E852" s="133" t="s">
        <v>1494</v>
      </c>
      <c r="F852" s="121">
        <v>16400</v>
      </c>
      <c r="G852" s="135" t="s">
        <v>437</v>
      </c>
      <c r="H852" s="99" t="s">
        <v>1461</v>
      </c>
      <c r="I852" s="106" t="s">
        <v>1495</v>
      </c>
      <c r="J852" s="1" t="s">
        <v>432</v>
      </c>
      <c r="K852" s="1" t="s">
        <v>434</v>
      </c>
      <c r="L852" s="1" t="s">
        <v>105</v>
      </c>
      <c r="M852" s="1"/>
    </row>
    <row r="853" spans="1:13" ht="33">
      <c r="A853" s="99">
        <v>45831</v>
      </c>
      <c r="B853" s="99" t="s">
        <v>386</v>
      </c>
      <c r="C853" s="99" t="s">
        <v>384</v>
      </c>
      <c r="D853" s="99" t="s">
        <v>433</v>
      </c>
      <c r="E853" s="133" t="s">
        <v>848</v>
      </c>
      <c r="F853" s="121">
        <v>16429</v>
      </c>
      <c r="G853" s="135" t="s">
        <v>438</v>
      </c>
      <c r="H853" s="99" t="s">
        <v>1461</v>
      </c>
      <c r="I853" s="106" t="s">
        <v>1495</v>
      </c>
      <c r="J853" s="1" t="s">
        <v>432</v>
      </c>
      <c r="K853" s="1" t="s">
        <v>434</v>
      </c>
      <c r="L853" s="1" t="s">
        <v>105</v>
      </c>
      <c r="M853" s="1"/>
    </row>
    <row r="854" spans="1:13" ht="33">
      <c r="A854" s="99">
        <v>45831</v>
      </c>
      <c r="B854" s="99" t="s">
        <v>386</v>
      </c>
      <c r="C854" s="99" t="s">
        <v>384</v>
      </c>
      <c r="D854" s="99" t="s">
        <v>433</v>
      </c>
      <c r="E854" s="133" t="s">
        <v>847</v>
      </c>
      <c r="F854" s="121">
        <v>16428</v>
      </c>
      <c r="G854" s="135" t="s">
        <v>438</v>
      </c>
      <c r="H854" s="99" t="s">
        <v>1461</v>
      </c>
      <c r="I854" s="106" t="s">
        <v>1495</v>
      </c>
      <c r="J854" s="1" t="s">
        <v>432</v>
      </c>
      <c r="K854" s="1" t="s">
        <v>434</v>
      </c>
      <c r="L854" s="1" t="s">
        <v>105</v>
      </c>
      <c r="M854" s="1"/>
    </row>
    <row r="855" spans="1:13" ht="33">
      <c r="A855" s="99">
        <v>45831</v>
      </c>
      <c r="B855" s="99" t="s">
        <v>386</v>
      </c>
      <c r="C855" s="99" t="s">
        <v>441</v>
      </c>
      <c r="D855" s="99" t="s">
        <v>433</v>
      </c>
      <c r="E855" s="133" t="s">
        <v>452</v>
      </c>
      <c r="F855" s="121">
        <v>16425</v>
      </c>
      <c r="G855" s="135" t="s">
        <v>438</v>
      </c>
      <c r="H855" s="99" t="s">
        <v>1461</v>
      </c>
      <c r="I855" s="106" t="s">
        <v>1495</v>
      </c>
      <c r="J855" s="99" t="s">
        <v>432</v>
      </c>
      <c r="K855" s="99" t="s">
        <v>434</v>
      </c>
      <c r="L855" s="99" t="s">
        <v>105</v>
      </c>
      <c r="M855" s="1"/>
    </row>
    <row r="856" spans="1:13" ht="33">
      <c r="A856" s="99">
        <v>45832</v>
      </c>
      <c r="B856" s="99" t="s">
        <v>386</v>
      </c>
      <c r="C856" s="99" t="s">
        <v>384</v>
      </c>
      <c r="D856" s="99" t="s">
        <v>433</v>
      </c>
      <c r="E856" s="133" t="s">
        <v>848</v>
      </c>
      <c r="F856" s="121">
        <v>16429</v>
      </c>
      <c r="G856" s="135" t="s">
        <v>438</v>
      </c>
      <c r="H856" s="99" t="s">
        <v>1461</v>
      </c>
      <c r="I856" s="106" t="s">
        <v>1496</v>
      </c>
      <c r="J856" s="1" t="s">
        <v>432</v>
      </c>
      <c r="K856" s="1" t="s">
        <v>434</v>
      </c>
      <c r="L856" s="1" t="s">
        <v>105</v>
      </c>
      <c r="M856" s="1"/>
    </row>
    <row r="857" spans="1:13" ht="33">
      <c r="A857" s="99">
        <v>45832</v>
      </c>
      <c r="B857" s="99" t="s">
        <v>386</v>
      </c>
      <c r="C857" s="99" t="s">
        <v>441</v>
      </c>
      <c r="D857" s="99" t="s">
        <v>433</v>
      </c>
      <c r="E857" s="133" t="s">
        <v>452</v>
      </c>
      <c r="F857" s="121">
        <v>16425</v>
      </c>
      <c r="G857" s="135" t="s">
        <v>438</v>
      </c>
      <c r="H857" s="99" t="s">
        <v>1461</v>
      </c>
      <c r="I857" s="106" t="s">
        <v>1496</v>
      </c>
      <c r="J857" s="99" t="s">
        <v>432</v>
      </c>
      <c r="K857" s="99" t="s">
        <v>434</v>
      </c>
      <c r="L857" s="99" t="s">
        <v>105</v>
      </c>
      <c r="M857" s="1"/>
    </row>
    <row r="858" spans="1:13" ht="33">
      <c r="A858" s="99">
        <v>45833</v>
      </c>
      <c r="B858" s="99" t="s">
        <v>386</v>
      </c>
      <c r="C858" s="1" t="s">
        <v>384</v>
      </c>
      <c r="D858" s="1" t="s">
        <v>433</v>
      </c>
      <c r="E858" s="133" t="s">
        <v>809</v>
      </c>
      <c r="F858" s="121">
        <v>16586</v>
      </c>
      <c r="G858" s="135" t="s">
        <v>437</v>
      </c>
      <c r="H858" s="99" t="s">
        <v>1461</v>
      </c>
      <c r="I858" s="106" t="s">
        <v>1497</v>
      </c>
      <c r="J858" s="1" t="s">
        <v>432</v>
      </c>
      <c r="K858" s="1" t="s">
        <v>434</v>
      </c>
      <c r="L858" s="1" t="s">
        <v>105</v>
      </c>
      <c r="M858" s="1"/>
    </row>
    <row r="859" spans="1:13" ht="33">
      <c r="A859" s="99">
        <v>45833</v>
      </c>
      <c r="B859" s="99" t="s">
        <v>386</v>
      </c>
      <c r="C859" s="1" t="s">
        <v>384</v>
      </c>
      <c r="D859" s="1" t="s">
        <v>433</v>
      </c>
      <c r="E859" s="133" t="s">
        <v>816</v>
      </c>
      <c r="F859" s="121">
        <v>16584</v>
      </c>
      <c r="G859" s="135" t="s">
        <v>437</v>
      </c>
      <c r="H859" s="99" t="s">
        <v>1461</v>
      </c>
      <c r="I859" s="106" t="s">
        <v>1497</v>
      </c>
      <c r="J859" s="1" t="s">
        <v>432</v>
      </c>
      <c r="K859" s="1" t="s">
        <v>434</v>
      </c>
      <c r="L859" s="1" t="s">
        <v>105</v>
      </c>
      <c r="M859" s="1"/>
    </row>
    <row r="860" spans="1:13" ht="33">
      <c r="A860" s="99">
        <v>45834</v>
      </c>
      <c r="B860" s="99" t="s">
        <v>386</v>
      </c>
      <c r="C860" s="1" t="s">
        <v>384</v>
      </c>
      <c r="D860" s="1" t="s">
        <v>433</v>
      </c>
      <c r="E860" s="133" t="s">
        <v>809</v>
      </c>
      <c r="F860" s="121">
        <v>16586</v>
      </c>
      <c r="G860" s="135" t="s">
        <v>437</v>
      </c>
      <c r="H860" s="99" t="s">
        <v>1461</v>
      </c>
      <c r="I860" s="106" t="s">
        <v>1498</v>
      </c>
      <c r="J860" s="1" t="s">
        <v>432</v>
      </c>
      <c r="K860" s="1" t="s">
        <v>434</v>
      </c>
      <c r="L860" s="1" t="s">
        <v>105</v>
      </c>
      <c r="M860" s="1"/>
    </row>
    <row r="861" spans="1:13" ht="33">
      <c r="A861" s="99">
        <v>45834</v>
      </c>
      <c r="B861" s="99" t="s">
        <v>386</v>
      </c>
      <c r="C861" s="1" t="s">
        <v>384</v>
      </c>
      <c r="D861" s="1" t="s">
        <v>433</v>
      </c>
      <c r="E861" s="133" t="s">
        <v>816</v>
      </c>
      <c r="F861" s="121">
        <v>16584</v>
      </c>
      <c r="G861" s="135" t="s">
        <v>437</v>
      </c>
      <c r="H861" s="99" t="s">
        <v>1461</v>
      </c>
      <c r="I861" s="106" t="s">
        <v>1498</v>
      </c>
      <c r="J861" s="1" t="s">
        <v>432</v>
      </c>
      <c r="K861" s="1" t="s">
        <v>434</v>
      </c>
      <c r="L861" s="1" t="s">
        <v>105</v>
      </c>
      <c r="M861" s="1"/>
    </row>
    <row r="862" spans="1:13" ht="33">
      <c r="A862" s="99">
        <v>45836</v>
      </c>
      <c r="B862" s="99" t="s">
        <v>386</v>
      </c>
      <c r="C862" s="99" t="s">
        <v>384</v>
      </c>
      <c r="D862" s="99" t="s">
        <v>433</v>
      </c>
      <c r="E862" s="133" t="s">
        <v>848</v>
      </c>
      <c r="F862" s="121">
        <v>16696</v>
      </c>
      <c r="G862" s="135" t="s">
        <v>438</v>
      </c>
      <c r="H862" s="99" t="s">
        <v>1461</v>
      </c>
      <c r="I862" s="106" t="s">
        <v>1499</v>
      </c>
      <c r="J862" s="1" t="s">
        <v>432</v>
      </c>
      <c r="K862" s="1" t="s">
        <v>434</v>
      </c>
      <c r="L862" s="1" t="s">
        <v>105</v>
      </c>
      <c r="M862" s="1"/>
    </row>
    <row r="863" spans="1:13" ht="33">
      <c r="A863" s="99">
        <v>45836</v>
      </c>
      <c r="B863" s="99" t="s">
        <v>386</v>
      </c>
      <c r="C863" s="99" t="s">
        <v>384</v>
      </c>
      <c r="D863" s="99" t="s">
        <v>433</v>
      </c>
      <c r="E863" s="133" t="s">
        <v>847</v>
      </c>
      <c r="F863" s="121">
        <v>16695</v>
      </c>
      <c r="G863" s="135" t="s">
        <v>438</v>
      </c>
      <c r="H863" s="99" t="s">
        <v>1461</v>
      </c>
      <c r="I863" s="106" t="s">
        <v>1499</v>
      </c>
      <c r="J863" s="1" t="s">
        <v>432</v>
      </c>
      <c r="K863" s="1" t="s">
        <v>434</v>
      </c>
      <c r="L863" s="1" t="s">
        <v>105</v>
      </c>
      <c r="M863" s="1"/>
    </row>
    <row r="864" spans="1:13" ht="33">
      <c r="A864" s="99">
        <v>45836</v>
      </c>
      <c r="B864" s="99" t="s">
        <v>386</v>
      </c>
      <c r="C864" s="99" t="s">
        <v>441</v>
      </c>
      <c r="D864" s="99" t="s">
        <v>433</v>
      </c>
      <c r="E864" s="133" t="s">
        <v>452</v>
      </c>
      <c r="F864" s="121">
        <v>16698</v>
      </c>
      <c r="G864" s="135" t="s">
        <v>438</v>
      </c>
      <c r="H864" s="99" t="s">
        <v>1461</v>
      </c>
      <c r="I864" s="106" t="s">
        <v>1499</v>
      </c>
      <c r="J864" s="99" t="s">
        <v>432</v>
      </c>
      <c r="K864" s="99" t="s">
        <v>434</v>
      </c>
      <c r="L864" s="99" t="s">
        <v>105</v>
      </c>
      <c r="M864" s="1"/>
    </row>
    <row r="865" spans="1:13" ht="33">
      <c r="A865" s="99">
        <v>45837</v>
      </c>
      <c r="B865" s="99" t="s">
        <v>386</v>
      </c>
      <c r="C865" s="1" t="s">
        <v>384</v>
      </c>
      <c r="D865" s="1" t="s">
        <v>433</v>
      </c>
      <c r="E865" s="133" t="s">
        <v>1500</v>
      </c>
      <c r="F865" s="121">
        <v>16752</v>
      </c>
      <c r="G865" s="135" t="s">
        <v>437</v>
      </c>
      <c r="H865" s="99" t="s">
        <v>1461</v>
      </c>
      <c r="I865" s="106" t="s">
        <v>1499</v>
      </c>
      <c r="J865" s="1" t="s">
        <v>432</v>
      </c>
      <c r="K865" s="1" t="s">
        <v>434</v>
      </c>
      <c r="L865" s="1" t="s">
        <v>105</v>
      </c>
      <c r="M865" s="1"/>
    </row>
    <row r="866" spans="1:13" ht="33">
      <c r="A866" s="99">
        <v>45837</v>
      </c>
      <c r="B866" s="99" t="s">
        <v>386</v>
      </c>
      <c r="C866" s="1" t="s">
        <v>384</v>
      </c>
      <c r="D866" s="1" t="s">
        <v>433</v>
      </c>
      <c r="E866" s="133" t="s">
        <v>730</v>
      </c>
      <c r="F866" s="121">
        <v>16751</v>
      </c>
      <c r="G866" s="135" t="s">
        <v>437</v>
      </c>
      <c r="H866" s="99" t="s">
        <v>1461</v>
      </c>
      <c r="I866" s="106" t="s">
        <v>1499</v>
      </c>
      <c r="J866" s="1" t="s">
        <v>432</v>
      </c>
      <c r="K866" s="1" t="s">
        <v>434</v>
      </c>
      <c r="L866" s="1" t="s">
        <v>105</v>
      </c>
      <c r="M866" s="1"/>
    </row>
    <row r="867" spans="1:13" ht="33">
      <c r="A867" s="99">
        <v>45837</v>
      </c>
      <c r="B867" s="99" t="s">
        <v>386</v>
      </c>
      <c r="C867" s="99" t="s">
        <v>384</v>
      </c>
      <c r="D867" s="99" t="s">
        <v>433</v>
      </c>
      <c r="E867" s="133" t="s">
        <v>848</v>
      </c>
      <c r="F867" s="121">
        <v>16749</v>
      </c>
      <c r="G867" s="135" t="s">
        <v>438</v>
      </c>
      <c r="H867" s="99" t="s">
        <v>1461</v>
      </c>
      <c r="I867" s="106" t="s">
        <v>1501</v>
      </c>
      <c r="J867" s="1" t="s">
        <v>432</v>
      </c>
      <c r="K867" s="1" t="s">
        <v>434</v>
      </c>
      <c r="L867" s="1" t="s">
        <v>105</v>
      </c>
      <c r="M867" s="1"/>
    </row>
    <row r="868" spans="1:13" ht="33">
      <c r="A868" s="99">
        <v>45837</v>
      </c>
      <c r="B868" s="99" t="s">
        <v>386</v>
      </c>
      <c r="C868" s="99" t="s">
        <v>384</v>
      </c>
      <c r="D868" s="99" t="s">
        <v>433</v>
      </c>
      <c r="E868" s="133" t="s">
        <v>847</v>
      </c>
      <c r="F868" s="121">
        <v>16748</v>
      </c>
      <c r="G868" s="135" t="s">
        <v>438</v>
      </c>
      <c r="H868" s="99" t="s">
        <v>1461</v>
      </c>
      <c r="I868" s="106" t="s">
        <v>1501</v>
      </c>
      <c r="J868" s="1" t="s">
        <v>432</v>
      </c>
      <c r="K868" s="1" t="s">
        <v>434</v>
      </c>
      <c r="L868" s="1" t="s">
        <v>105</v>
      </c>
      <c r="M868" s="1"/>
    </row>
    <row r="869" spans="1:13" ht="33">
      <c r="A869" s="99">
        <v>45837</v>
      </c>
      <c r="B869" s="99" t="s">
        <v>386</v>
      </c>
      <c r="C869" s="99" t="s">
        <v>441</v>
      </c>
      <c r="D869" s="99" t="s">
        <v>433</v>
      </c>
      <c r="E869" s="133" t="s">
        <v>452</v>
      </c>
      <c r="F869" s="121">
        <v>16747</v>
      </c>
      <c r="G869" s="135" t="s">
        <v>438</v>
      </c>
      <c r="H869" s="99" t="s">
        <v>1461</v>
      </c>
      <c r="I869" s="106" t="s">
        <v>1501</v>
      </c>
      <c r="J869" s="99" t="s">
        <v>432</v>
      </c>
      <c r="K869" s="99" t="s">
        <v>434</v>
      </c>
      <c r="L869" s="99" t="s">
        <v>105</v>
      </c>
      <c r="M869" s="1"/>
    </row>
    <row r="870" spans="1:13" ht="33">
      <c r="A870" s="99">
        <v>45838</v>
      </c>
      <c r="B870" s="99" t="s">
        <v>386</v>
      </c>
      <c r="C870" s="1" t="s">
        <v>384</v>
      </c>
      <c r="D870" s="1" t="s">
        <v>433</v>
      </c>
      <c r="E870" s="133" t="s">
        <v>1500</v>
      </c>
      <c r="F870" s="121">
        <v>16752</v>
      </c>
      <c r="G870" s="135" t="s">
        <v>437</v>
      </c>
      <c r="H870" s="99" t="s">
        <v>1461</v>
      </c>
      <c r="I870" s="106" t="s">
        <v>1499</v>
      </c>
      <c r="J870" s="1" t="s">
        <v>432</v>
      </c>
      <c r="K870" s="1" t="s">
        <v>434</v>
      </c>
      <c r="L870" s="1" t="s">
        <v>105</v>
      </c>
      <c r="M870" s="1"/>
    </row>
    <row r="871" spans="1:13" ht="33">
      <c r="A871" s="99">
        <v>45838</v>
      </c>
      <c r="B871" s="99" t="s">
        <v>386</v>
      </c>
      <c r="C871" s="1" t="s">
        <v>384</v>
      </c>
      <c r="D871" s="1" t="s">
        <v>433</v>
      </c>
      <c r="E871" s="133" t="s">
        <v>730</v>
      </c>
      <c r="F871" s="121">
        <v>16751</v>
      </c>
      <c r="G871" s="135" t="s">
        <v>437</v>
      </c>
      <c r="H871" s="99" t="s">
        <v>1461</v>
      </c>
      <c r="I871" s="106" t="s">
        <v>1499</v>
      </c>
      <c r="J871" s="1" t="s">
        <v>432</v>
      </c>
      <c r="K871" s="1" t="s">
        <v>434</v>
      </c>
      <c r="L871" s="1" t="s">
        <v>105</v>
      </c>
      <c r="M871" s="1"/>
    </row>
    <row r="872" spans="1:13" ht="33">
      <c r="A872" s="99">
        <v>45838</v>
      </c>
      <c r="B872" s="99" t="s">
        <v>386</v>
      </c>
      <c r="C872" s="99" t="s">
        <v>384</v>
      </c>
      <c r="D872" s="99" t="s">
        <v>433</v>
      </c>
      <c r="E872" s="133" t="s">
        <v>848</v>
      </c>
      <c r="F872" s="121">
        <v>16749</v>
      </c>
      <c r="G872" s="135" t="s">
        <v>438</v>
      </c>
      <c r="H872" s="99" t="s">
        <v>1461</v>
      </c>
      <c r="I872" s="106" t="s">
        <v>1501</v>
      </c>
      <c r="J872" s="1" t="s">
        <v>432</v>
      </c>
      <c r="K872" s="1" t="s">
        <v>434</v>
      </c>
      <c r="L872" s="1" t="s">
        <v>105</v>
      </c>
      <c r="M872" s="1"/>
    </row>
    <row r="873" spans="1:13" ht="33">
      <c r="A873" s="99">
        <v>45838</v>
      </c>
      <c r="B873" s="99" t="s">
        <v>386</v>
      </c>
      <c r="C873" s="99" t="s">
        <v>384</v>
      </c>
      <c r="D873" s="99" t="s">
        <v>433</v>
      </c>
      <c r="E873" s="133" t="s">
        <v>847</v>
      </c>
      <c r="F873" s="121">
        <v>16748</v>
      </c>
      <c r="G873" s="135" t="s">
        <v>438</v>
      </c>
      <c r="H873" s="99" t="s">
        <v>1461</v>
      </c>
      <c r="I873" s="106" t="s">
        <v>1501</v>
      </c>
      <c r="J873" s="1" t="s">
        <v>432</v>
      </c>
      <c r="K873" s="1" t="s">
        <v>434</v>
      </c>
      <c r="L873" s="1" t="s">
        <v>105</v>
      </c>
      <c r="M873" s="1"/>
    </row>
    <row r="874" spans="1:13" ht="33">
      <c r="A874" s="99">
        <v>45838</v>
      </c>
      <c r="B874" s="99" t="s">
        <v>386</v>
      </c>
      <c r="C874" s="99" t="s">
        <v>441</v>
      </c>
      <c r="D874" s="99" t="s">
        <v>433</v>
      </c>
      <c r="E874" s="133" t="s">
        <v>452</v>
      </c>
      <c r="F874" s="121">
        <v>16747</v>
      </c>
      <c r="G874" s="135" t="s">
        <v>438</v>
      </c>
      <c r="H874" s="99" t="s">
        <v>1461</v>
      </c>
      <c r="I874" s="106" t="s">
        <v>1501</v>
      </c>
      <c r="J874" s="99" t="s">
        <v>432</v>
      </c>
      <c r="K874" s="99" t="s">
        <v>434</v>
      </c>
      <c r="L874" s="99" t="s">
        <v>105</v>
      </c>
      <c r="M874" s="1"/>
    </row>
    <row r="875" spans="1:13" ht="33">
      <c r="A875" s="99">
        <v>45838</v>
      </c>
      <c r="B875" s="99" t="s">
        <v>386</v>
      </c>
      <c r="C875" s="1" t="s">
        <v>384</v>
      </c>
      <c r="D875" s="1" t="s">
        <v>433</v>
      </c>
      <c r="E875" s="133" t="s">
        <v>817</v>
      </c>
      <c r="F875" s="121">
        <v>16750</v>
      </c>
      <c r="G875" s="135" t="s">
        <v>437</v>
      </c>
      <c r="H875" s="1" t="s">
        <v>431</v>
      </c>
      <c r="I875" s="106" t="s">
        <v>774</v>
      </c>
      <c r="J875" s="1" t="s">
        <v>432</v>
      </c>
      <c r="K875" s="1" t="s">
        <v>434</v>
      </c>
      <c r="L875" s="1" t="s">
        <v>105</v>
      </c>
      <c r="M875" s="1"/>
    </row>
    <row r="876" spans="1:13" ht="33">
      <c r="A876" s="99">
        <v>45839</v>
      </c>
      <c r="B876" s="99" t="s">
        <v>386</v>
      </c>
      <c r="C876" s="99" t="s">
        <v>384</v>
      </c>
      <c r="D876" s="99" t="s">
        <v>433</v>
      </c>
      <c r="E876" s="133" t="s">
        <v>848</v>
      </c>
      <c r="F876" s="121">
        <v>16749</v>
      </c>
      <c r="G876" s="135" t="s">
        <v>438</v>
      </c>
      <c r="H876" s="99" t="s">
        <v>1461</v>
      </c>
      <c r="I876" s="106" t="s">
        <v>1502</v>
      </c>
      <c r="J876" s="1" t="s">
        <v>432</v>
      </c>
      <c r="K876" s="1" t="s">
        <v>434</v>
      </c>
      <c r="L876" s="1" t="s">
        <v>105</v>
      </c>
      <c r="M876" s="1"/>
    </row>
    <row r="877" spans="1:13" ht="33">
      <c r="A877" s="99">
        <v>45839</v>
      </c>
      <c r="B877" s="99" t="s">
        <v>386</v>
      </c>
      <c r="C877" s="99" t="s">
        <v>384</v>
      </c>
      <c r="D877" s="99" t="s">
        <v>433</v>
      </c>
      <c r="E877" s="133" t="s">
        <v>847</v>
      </c>
      <c r="F877" s="121">
        <v>16748</v>
      </c>
      <c r="G877" s="135" t="s">
        <v>438</v>
      </c>
      <c r="H877" s="99" t="s">
        <v>1461</v>
      </c>
      <c r="I877" s="106" t="s">
        <v>1502</v>
      </c>
      <c r="J877" s="1" t="s">
        <v>432</v>
      </c>
      <c r="K877" s="1" t="s">
        <v>434</v>
      </c>
      <c r="L877" s="1" t="s">
        <v>105</v>
      </c>
      <c r="M877" s="1"/>
    </row>
    <row r="878" spans="1:13" ht="33">
      <c r="A878" s="99">
        <v>45839</v>
      </c>
      <c r="B878" s="99" t="s">
        <v>386</v>
      </c>
      <c r="C878" s="99" t="s">
        <v>441</v>
      </c>
      <c r="D878" s="99" t="s">
        <v>433</v>
      </c>
      <c r="E878" s="133" t="s">
        <v>452</v>
      </c>
      <c r="F878" s="121">
        <v>16747</v>
      </c>
      <c r="G878" s="135" t="s">
        <v>438</v>
      </c>
      <c r="H878" s="99" t="s">
        <v>1461</v>
      </c>
      <c r="I878" s="106" t="s">
        <v>1502</v>
      </c>
      <c r="J878" s="99" t="s">
        <v>432</v>
      </c>
      <c r="K878" s="99" t="s">
        <v>434</v>
      </c>
      <c r="L878" s="99" t="s">
        <v>105</v>
      </c>
      <c r="M878" s="1"/>
    </row>
    <row r="879" spans="1:13" ht="33">
      <c r="A879" s="99">
        <v>45840</v>
      </c>
      <c r="B879" s="99" t="s">
        <v>386</v>
      </c>
      <c r="C879" s="99" t="s">
        <v>384</v>
      </c>
      <c r="D879" s="99" t="s">
        <v>433</v>
      </c>
      <c r="E879" s="133" t="s">
        <v>1503</v>
      </c>
      <c r="F879" s="121">
        <v>16900</v>
      </c>
      <c r="G879" s="135" t="s">
        <v>438</v>
      </c>
      <c r="H879" s="99" t="s">
        <v>431</v>
      </c>
      <c r="I879" s="1" t="s">
        <v>900</v>
      </c>
      <c r="J879" s="1" t="s">
        <v>432</v>
      </c>
      <c r="K879" s="1" t="s">
        <v>434</v>
      </c>
      <c r="L879" s="1" t="s">
        <v>105</v>
      </c>
      <c r="M879" s="1" t="s">
        <v>754</v>
      </c>
    </row>
    <row r="880" spans="1:13" ht="33">
      <c r="A880" s="99">
        <v>45840</v>
      </c>
      <c r="B880" s="99" t="s">
        <v>386</v>
      </c>
      <c r="C880" s="99" t="s">
        <v>441</v>
      </c>
      <c r="D880" s="99" t="s">
        <v>433</v>
      </c>
      <c r="E880" s="133" t="s">
        <v>452</v>
      </c>
      <c r="F880" s="121">
        <v>16866</v>
      </c>
      <c r="G880" s="135" t="s">
        <v>438</v>
      </c>
      <c r="H880" s="99" t="s">
        <v>1461</v>
      </c>
      <c r="I880" s="106" t="s">
        <v>1504</v>
      </c>
      <c r="J880" s="99" t="s">
        <v>432</v>
      </c>
      <c r="K880" s="99" t="s">
        <v>434</v>
      </c>
      <c r="L880" s="99" t="s">
        <v>105</v>
      </c>
      <c r="M880" s="1"/>
    </row>
    <row r="881" spans="1:13" ht="33">
      <c r="A881" s="99">
        <v>45840</v>
      </c>
      <c r="B881" s="99" t="s">
        <v>386</v>
      </c>
      <c r="C881" s="99" t="s">
        <v>384</v>
      </c>
      <c r="D881" s="99" t="s">
        <v>433</v>
      </c>
      <c r="E881" s="133" t="s">
        <v>848</v>
      </c>
      <c r="F881" s="121">
        <v>16785</v>
      </c>
      <c r="G881" s="135" t="s">
        <v>438</v>
      </c>
      <c r="H881" s="99" t="s">
        <v>1461</v>
      </c>
      <c r="I881" s="106" t="s">
        <v>1504</v>
      </c>
      <c r="J881" s="1" t="s">
        <v>432</v>
      </c>
      <c r="K881" s="1" t="s">
        <v>434</v>
      </c>
      <c r="L881" s="1" t="s">
        <v>105</v>
      </c>
      <c r="M881" s="1"/>
    </row>
    <row r="882" spans="1:13" ht="33">
      <c r="A882" s="99">
        <v>45841</v>
      </c>
      <c r="B882" s="99" t="s">
        <v>386</v>
      </c>
      <c r="C882" s="99" t="s">
        <v>516</v>
      </c>
      <c r="D882" s="99" t="s">
        <v>433</v>
      </c>
      <c r="E882" s="133" t="s">
        <v>1506</v>
      </c>
      <c r="F882" s="121">
        <v>16811</v>
      </c>
      <c r="G882" s="135" t="s">
        <v>437</v>
      </c>
      <c r="H882" s="99" t="s">
        <v>1461</v>
      </c>
      <c r="I882" s="1" t="s">
        <v>1505</v>
      </c>
      <c r="J882" s="99" t="s">
        <v>432</v>
      </c>
      <c r="K882" s="99" t="s">
        <v>434</v>
      </c>
      <c r="L882" s="99" t="s">
        <v>105</v>
      </c>
      <c r="M882" s="1"/>
    </row>
    <row r="883" spans="1:13" ht="33">
      <c r="A883" s="99">
        <v>45841</v>
      </c>
      <c r="B883" s="99" t="s">
        <v>386</v>
      </c>
      <c r="C883" s="1" t="s">
        <v>516</v>
      </c>
      <c r="D883" s="1" t="s">
        <v>433</v>
      </c>
      <c r="E883" s="133" t="s">
        <v>1449</v>
      </c>
      <c r="F883" s="121">
        <v>16779</v>
      </c>
      <c r="G883" s="135" t="s">
        <v>438</v>
      </c>
      <c r="H883" s="99" t="s">
        <v>431</v>
      </c>
      <c r="I883" s="1" t="s">
        <v>1446</v>
      </c>
      <c r="J883" s="99" t="s">
        <v>432</v>
      </c>
      <c r="K883" s="1" t="s">
        <v>434</v>
      </c>
      <c r="L883" s="1" t="s">
        <v>105</v>
      </c>
      <c r="M883" s="1"/>
    </row>
    <row r="884" spans="1:13" ht="33">
      <c r="A884" s="99">
        <v>45844</v>
      </c>
      <c r="B884" s="99" t="s">
        <v>386</v>
      </c>
      <c r="C884" s="99" t="s">
        <v>384</v>
      </c>
      <c r="D884" s="99" t="s">
        <v>433</v>
      </c>
      <c r="E884" s="133" t="s">
        <v>848</v>
      </c>
      <c r="F884" s="121">
        <v>16921</v>
      </c>
      <c r="G884" s="135" t="s">
        <v>438</v>
      </c>
      <c r="H884" s="99" t="s">
        <v>1461</v>
      </c>
      <c r="I884" s="106" t="s">
        <v>1507</v>
      </c>
      <c r="J884" s="1" t="s">
        <v>432</v>
      </c>
      <c r="K884" s="1" t="s">
        <v>434</v>
      </c>
      <c r="L884" s="1" t="s">
        <v>105</v>
      </c>
      <c r="M884" s="1"/>
    </row>
    <row r="885" spans="1:13" ht="33">
      <c r="A885" s="99">
        <v>45844</v>
      </c>
      <c r="B885" s="99" t="s">
        <v>386</v>
      </c>
      <c r="C885" s="99" t="s">
        <v>384</v>
      </c>
      <c r="D885" s="99" t="s">
        <v>433</v>
      </c>
      <c r="E885" s="133" t="s">
        <v>847</v>
      </c>
      <c r="F885" s="121">
        <v>16924</v>
      </c>
      <c r="G885" s="135" t="s">
        <v>438</v>
      </c>
      <c r="H885" s="99" t="s">
        <v>1461</v>
      </c>
      <c r="I885" s="106" t="s">
        <v>1507</v>
      </c>
      <c r="J885" s="1" t="s">
        <v>432</v>
      </c>
      <c r="K885" s="1" t="s">
        <v>434</v>
      </c>
      <c r="L885" s="1" t="s">
        <v>105</v>
      </c>
      <c r="M885" s="1"/>
    </row>
    <row r="886" spans="1:13" ht="33">
      <c r="A886" s="99">
        <v>45844</v>
      </c>
      <c r="B886" s="99" t="s">
        <v>386</v>
      </c>
      <c r="C886" s="99" t="s">
        <v>441</v>
      </c>
      <c r="D886" s="99" t="s">
        <v>433</v>
      </c>
      <c r="E886" s="133" t="s">
        <v>452</v>
      </c>
      <c r="F886" s="121">
        <v>16923</v>
      </c>
      <c r="G886" s="135" t="s">
        <v>438</v>
      </c>
      <c r="H886" s="99" t="s">
        <v>1461</v>
      </c>
      <c r="I886" s="106" t="s">
        <v>1507</v>
      </c>
      <c r="J886" s="99" t="s">
        <v>432</v>
      </c>
      <c r="K886" s="99" t="s">
        <v>434</v>
      </c>
      <c r="L886" s="99" t="s">
        <v>105</v>
      </c>
      <c r="M886" s="1"/>
    </row>
    <row r="887" spans="1:13" ht="33">
      <c r="A887" s="99">
        <v>45844</v>
      </c>
      <c r="B887" s="99" t="s">
        <v>386</v>
      </c>
      <c r="C887" s="99" t="s">
        <v>516</v>
      </c>
      <c r="D887" s="99" t="s">
        <v>433</v>
      </c>
      <c r="E887" s="133" t="s">
        <v>1506</v>
      </c>
      <c r="F887" s="121">
        <v>16811</v>
      </c>
      <c r="G887" s="135" t="s">
        <v>437</v>
      </c>
      <c r="H887" s="99" t="s">
        <v>1461</v>
      </c>
      <c r="I887" s="106" t="s">
        <v>1507</v>
      </c>
      <c r="J887" s="99" t="s">
        <v>432</v>
      </c>
      <c r="K887" s="99" t="s">
        <v>434</v>
      </c>
      <c r="L887" s="99" t="s">
        <v>105</v>
      </c>
      <c r="M887" s="1"/>
    </row>
    <row r="888" spans="1:13" ht="33">
      <c r="A888" s="99">
        <v>45844</v>
      </c>
      <c r="B888" s="99" t="s">
        <v>386</v>
      </c>
      <c r="C888" s="1" t="s">
        <v>384</v>
      </c>
      <c r="D888" s="1" t="s">
        <v>433</v>
      </c>
      <c r="E888" s="133" t="s">
        <v>904</v>
      </c>
      <c r="F888" s="121">
        <v>16932</v>
      </c>
      <c r="G888" s="135" t="s">
        <v>437</v>
      </c>
      <c r="H888" s="99" t="s">
        <v>1461</v>
      </c>
      <c r="I888" s="106" t="s">
        <v>1507</v>
      </c>
      <c r="J888" s="1" t="s">
        <v>432</v>
      </c>
      <c r="K888" s="1" t="s">
        <v>434</v>
      </c>
      <c r="L888" s="1" t="s">
        <v>105</v>
      </c>
      <c r="M888" s="99"/>
    </row>
    <row r="889" spans="1:13" ht="33">
      <c r="A889" s="99">
        <v>45844</v>
      </c>
      <c r="B889" s="99" t="s">
        <v>386</v>
      </c>
      <c r="C889" s="1" t="s">
        <v>384</v>
      </c>
      <c r="D889" s="1" t="s">
        <v>433</v>
      </c>
      <c r="E889" s="133" t="s">
        <v>898</v>
      </c>
      <c r="F889" s="121">
        <v>16931</v>
      </c>
      <c r="G889" s="135" t="s">
        <v>437</v>
      </c>
      <c r="H889" s="99" t="s">
        <v>1461</v>
      </c>
      <c r="I889" s="106" t="s">
        <v>1507</v>
      </c>
      <c r="J889" s="1" t="s">
        <v>432</v>
      </c>
      <c r="K889" s="1" t="s">
        <v>434</v>
      </c>
      <c r="L889" s="1" t="s">
        <v>105</v>
      </c>
      <c r="M889" s="99"/>
    </row>
    <row r="890" spans="1:13" ht="33">
      <c r="A890" s="99">
        <v>45845</v>
      </c>
      <c r="B890" s="99" t="s">
        <v>386</v>
      </c>
      <c r="C890" s="1" t="s">
        <v>384</v>
      </c>
      <c r="D890" s="1" t="s">
        <v>433</v>
      </c>
      <c r="E890" s="133" t="s">
        <v>904</v>
      </c>
      <c r="F890" s="121">
        <v>16932</v>
      </c>
      <c r="G890" s="135" t="s">
        <v>437</v>
      </c>
      <c r="H890" s="99" t="s">
        <v>1461</v>
      </c>
      <c r="I890" s="106" t="s">
        <v>231</v>
      </c>
      <c r="J890" s="1" t="s">
        <v>432</v>
      </c>
      <c r="K890" s="1" t="s">
        <v>434</v>
      </c>
      <c r="L890" s="1" t="s">
        <v>105</v>
      </c>
      <c r="M890" s="99"/>
    </row>
    <row r="891" spans="1:13" ht="33">
      <c r="A891" s="99">
        <v>45845</v>
      </c>
      <c r="B891" s="99" t="s">
        <v>386</v>
      </c>
      <c r="C891" s="99" t="s">
        <v>441</v>
      </c>
      <c r="D891" s="99" t="s">
        <v>433</v>
      </c>
      <c r="E891" s="133" t="s">
        <v>452</v>
      </c>
      <c r="F891" s="121">
        <v>16923</v>
      </c>
      <c r="G891" s="135" t="s">
        <v>438</v>
      </c>
      <c r="H891" s="99" t="s">
        <v>1461</v>
      </c>
      <c r="I891" s="106" t="s">
        <v>231</v>
      </c>
      <c r="J891" s="99" t="s">
        <v>432</v>
      </c>
      <c r="K891" s="99" t="s">
        <v>434</v>
      </c>
      <c r="L891" s="99" t="s">
        <v>105</v>
      </c>
      <c r="M891" s="1"/>
    </row>
    <row r="892" spans="1:13" ht="33">
      <c r="A892" s="99">
        <v>45846</v>
      </c>
      <c r="B892" s="99" t="s">
        <v>386</v>
      </c>
      <c r="C892" s="99" t="s">
        <v>384</v>
      </c>
      <c r="D892" s="99" t="s">
        <v>433</v>
      </c>
      <c r="E892" s="133" t="s">
        <v>848</v>
      </c>
      <c r="F892" s="121">
        <v>16921</v>
      </c>
      <c r="G892" s="135" t="s">
        <v>438</v>
      </c>
      <c r="H892" s="99" t="s">
        <v>1461</v>
      </c>
      <c r="I892" s="106" t="s">
        <v>1498</v>
      </c>
      <c r="J892" s="1" t="s">
        <v>432</v>
      </c>
      <c r="K892" s="1" t="s">
        <v>434</v>
      </c>
      <c r="L892" s="1" t="s">
        <v>105</v>
      </c>
      <c r="M892" s="1"/>
    </row>
    <row r="893" spans="1:13" ht="33">
      <c r="A893" s="99">
        <v>45846</v>
      </c>
      <c r="B893" s="99" t="s">
        <v>386</v>
      </c>
      <c r="C893" s="99" t="s">
        <v>384</v>
      </c>
      <c r="D893" s="99" t="s">
        <v>433</v>
      </c>
      <c r="E893" s="133" t="s">
        <v>847</v>
      </c>
      <c r="F893" s="121">
        <v>16924</v>
      </c>
      <c r="G893" s="135" t="s">
        <v>438</v>
      </c>
      <c r="H893" s="99" t="s">
        <v>1461</v>
      </c>
      <c r="I893" s="106" t="s">
        <v>1498</v>
      </c>
      <c r="J893" s="1" t="s">
        <v>432</v>
      </c>
      <c r="K893" s="1" t="s">
        <v>434</v>
      </c>
      <c r="L893" s="1" t="s">
        <v>105</v>
      </c>
      <c r="M893" s="1"/>
    </row>
    <row r="894" spans="1:13" ht="33">
      <c r="A894" s="99">
        <v>45846</v>
      </c>
      <c r="B894" s="99" t="s">
        <v>386</v>
      </c>
      <c r="C894" s="99" t="s">
        <v>441</v>
      </c>
      <c r="D894" s="99" t="s">
        <v>433</v>
      </c>
      <c r="E894" s="133" t="s">
        <v>452</v>
      </c>
      <c r="F894" s="121">
        <v>16923</v>
      </c>
      <c r="G894" s="135" t="s">
        <v>438</v>
      </c>
      <c r="H894" s="99" t="s">
        <v>1461</v>
      </c>
      <c r="I894" s="106" t="s">
        <v>1498</v>
      </c>
      <c r="J894" s="99" t="s">
        <v>432</v>
      </c>
      <c r="K894" s="99" t="s">
        <v>434</v>
      </c>
      <c r="L894" s="99" t="s">
        <v>105</v>
      </c>
      <c r="M894" s="1"/>
    </row>
    <row r="895" spans="1:13" ht="33">
      <c r="A895" s="99">
        <v>45846</v>
      </c>
      <c r="B895" s="99" t="s">
        <v>386</v>
      </c>
      <c r="C895" s="1" t="s">
        <v>384</v>
      </c>
      <c r="D895" s="1" t="s">
        <v>433</v>
      </c>
      <c r="E895" s="133" t="s">
        <v>898</v>
      </c>
      <c r="F895" s="121">
        <v>16931</v>
      </c>
      <c r="G895" s="135" t="s">
        <v>437</v>
      </c>
      <c r="H895" s="99" t="s">
        <v>1461</v>
      </c>
      <c r="I895" s="106" t="s">
        <v>1498</v>
      </c>
      <c r="J895" s="1" t="s">
        <v>432</v>
      </c>
      <c r="K895" s="1" t="s">
        <v>434</v>
      </c>
      <c r="L895" s="1" t="s">
        <v>105</v>
      </c>
      <c r="M895" s="99"/>
    </row>
    <row r="896" spans="1:13" ht="33">
      <c r="A896" s="99">
        <v>45847</v>
      </c>
      <c r="B896" s="99" t="s">
        <v>386</v>
      </c>
      <c r="C896" s="99" t="s">
        <v>384</v>
      </c>
      <c r="D896" s="99" t="s">
        <v>433</v>
      </c>
      <c r="E896" s="133" t="s">
        <v>848</v>
      </c>
      <c r="F896" s="121">
        <v>16990</v>
      </c>
      <c r="G896" s="135" t="s">
        <v>438</v>
      </c>
      <c r="H896" s="99" t="s">
        <v>1461</v>
      </c>
      <c r="I896" s="106" t="s">
        <v>1508</v>
      </c>
      <c r="J896" s="1" t="s">
        <v>432</v>
      </c>
      <c r="K896" s="1" t="s">
        <v>434</v>
      </c>
      <c r="L896" s="1" t="s">
        <v>105</v>
      </c>
      <c r="M896" s="1"/>
    </row>
    <row r="897" spans="1:13" ht="33">
      <c r="A897" s="99">
        <v>45847</v>
      </c>
      <c r="B897" s="99" t="s">
        <v>386</v>
      </c>
      <c r="C897" s="99" t="s">
        <v>384</v>
      </c>
      <c r="D897" s="99" t="s">
        <v>433</v>
      </c>
      <c r="E897" s="133" t="s">
        <v>847</v>
      </c>
      <c r="F897" s="121">
        <v>16992</v>
      </c>
      <c r="G897" s="135" t="s">
        <v>438</v>
      </c>
      <c r="H897" s="99" t="s">
        <v>1461</v>
      </c>
      <c r="I897" s="106" t="s">
        <v>1508</v>
      </c>
      <c r="J897" s="1" t="s">
        <v>432</v>
      </c>
      <c r="K897" s="1" t="s">
        <v>434</v>
      </c>
      <c r="L897" s="1" t="s">
        <v>105</v>
      </c>
      <c r="M897" s="1"/>
    </row>
    <row r="898" spans="1:13" ht="33">
      <c r="A898" s="99">
        <v>45847</v>
      </c>
      <c r="B898" s="99" t="s">
        <v>386</v>
      </c>
      <c r="C898" s="1" t="s">
        <v>384</v>
      </c>
      <c r="D898" s="1" t="s">
        <v>433</v>
      </c>
      <c r="E898" s="133" t="s">
        <v>904</v>
      </c>
      <c r="F898" s="121">
        <v>17051</v>
      </c>
      <c r="G898" s="135" t="s">
        <v>437</v>
      </c>
      <c r="H898" s="99" t="s">
        <v>1461</v>
      </c>
      <c r="I898" s="106" t="s">
        <v>1508</v>
      </c>
      <c r="J898" s="1" t="s">
        <v>432</v>
      </c>
      <c r="K898" s="1" t="s">
        <v>434</v>
      </c>
      <c r="L898" s="1" t="s">
        <v>105</v>
      </c>
      <c r="M898" s="99"/>
    </row>
    <row r="899" spans="1:13" ht="33">
      <c r="A899" s="99">
        <v>45847</v>
      </c>
      <c r="B899" s="99" t="s">
        <v>386</v>
      </c>
      <c r="C899" s="1" t="s">
        <v>384</v>
      </c>
      <c r="D899" s="1" t="s">
        <v>433</v>
      </c>
      <c r="E899" s="133" t="s">
        <v>898</v>
      </c>
      <c r="F899" s="121">
        <v>17072</v>
      </c>
      <c r="G899" s="135" t="s">
        <v>437</v>
      </c>
      <c r="H899" s="99" t="s">
        <v>1461</v>
      </c>
      <c r="I899" s="106" t="s">
        <v>1508</v>
      </c>
      <c r="J899" s="1" t="s">
        <v>432</v>
      </c>
      <c r="K899" s="1" t="s">
        <v>434</v>
      </c>
      <c r="L899" s="1" t="s">
        <v>105</v>
      </c>
      <c r="M899" s="99"/>
    </row>
    <row r="900" spans="1:13" ht="33">
      <c r="A900" s="99">
        <v>45848</v>
      </c>
      <c r="B900" s="99" t="s">
        <v>386</v>
      </c>
      <c r="C900" s="99" t="s">
        <v>384</v>
      </c>
      <c r="D900" s="99" t="s">
        <v>433</v>
      </c>
      <c r="E900" s="133" t="s">
        <v>848</v>
      </c>
      <c r="F900" s="121">
        <v>16990</v>
      </c>
      <c r="G900" s="135" t="s">
        <v>438</v>
      </c>
      <c r="H900" s="99" t="s">
        <v>1461</v>
      </c>
      <c r="I900" s="106" t="s">
        <v>1509</v>
      </c>
      <c r="J900" s="1" t="s">
        <v>432</v>
      </c>
      <c r="K900" s="1" t="s">
        <v>434</v>
      </c>
      <c r="L900" s="1" t="s">
        <v>105</v>
      </c>
      <c r="M900" s="1"/>
    </row>
    <row r="901" spans="1:13" ht="33">
      <c r="A901" s="99">
        <v>45848</v>
      </c>
      <c r="B901" s="99" t="s">
        <v>386</v>
      </c>
      <c r="C901" s="99" t="s">
        <v>384</v>
      </c>
      <c r="D901" s="99" t="s">
        <v>433</v>
      </c>
      <c r="E901" s="133" t="s">
        <v>847</v>
      </c>
      <c r="F901" s="121">
        <v>16992</v>
      </c>
      <c r="G901" s="135" t="s">
        <v>438</v>
      </c>
      <c r="H901" s="99" t="s">
        <v>1461</v>
      </c>
      <c r="I901" s="106" t="s">
        <v>1509</v>
      </c>
      <c r="J901" s="1" t="s">
        <v>432</v>
      </c>
      <c r="K901" s="1" t="s">
        <v>434</v>
      </c>
      <c r="L901" s="1" t="s">
        <v>105</v>
      </c>
      <c r="M901" s="1"/>
    </row>
    <row r="902" spans="1:13" ht="33">
      <c r="A902" s="99">
        <v>45848</v>
      </c>
      <c r="B902" s="99" t="s">
        <v>386</v>
      </c>
      <c r="C902" s="99" t="s">
        <v>441</v>
      </c>
      <c r="D902" s="99" t="s">
        <v>433</v>
      </c>
      <c r="E902" s="133" t="s">
        <v>452</v>
      </c>
      <c r="F902" s="121">
        <v>16988</v>
      </c>
      <c r="G902" s="135" t="s">
        <v>438</v>
      </c>
      <c r="H902" s="99" t="s">
        <v>1461</v>
      </c>
      <c r="I902" s="106" t="s">
        <v>1509</v>
      </c>
      <c r="J902" s="99" t="s">
        <v>432</v>
      </c>
      <c r="K902" s="99" t="s">
        <v>434</v>
      </c>
      <c r="L902" s="99" t="s">
        <v>105</v>
      </c>
      <c r="M902" s="1"/>
    </row>
    <row r="903" spans="1:13" ht="33">
      <c r="A903" s="99">
        <v>45850</v>
      </c>
      <c r="B903" s="99" t="s">
        <v>386</v>
      </c>
      <c r="C903" s="1" t="s">
        <v>384</v>
      </c>
      <c r="D903" s="1" t="s">
        <v>433</v>
      </c>
      <c r="E903" s="133" t="s">
        <v>904</v>
      </c>
      <c r="F903" s="121">
        <v>17051</v>
      </c>
      <c r="G903" s="135" t="s">
        <v>437</v>
      </c>
      <c r="H903" s="99" t="s">
        <v>1461</v>
      </c>
      <c r="I903" s="106" t="s">
        <v>1497</v>
      </c>
      <c r="J903" s="1" t="s">
        <v>432</v>
      </c>
      <c r="K903" s="1" t="s">
        <v>434</v>
      </c>
      <c r="L903" s="1" t="s">
        <v>105</v>
      </c>
      <c r="M903" s="99"/>
    </row>
    <row r="904" spans="1:13" ht="33">
      <c r="A904" s="99">
        <v>45850</v>
      </c>
      <c r="B904" s="99" t="s">
        <v>386</v>
      </c>
      <c r="C904" s="99" t="s">
        <v>384</v>
      </c>
      <c r="D904" s="99" t="s">
        <v>433</v>
      </c>
      <c r="E904" s="133" t="s">
        <v>848</v>
      </c>
      <c r="F904" s="121">
        <v>17122</v>
      </c>
      <c r="G904" s="135" t="s">
        <v>438</v>
      </c>
      <c r="H904" s="99" t="s">
        <v>1461</v>
      </c>
      <c r="I904" s="106" t="s">
        <v>1497</v>
      </c>
      <c r="J904" s="1" t="s">
        <v>432</v>
      </c>
      <c r="K904" s="1" t="s">
        <v>434</v>
      </c>
      <c r="L904" s="1" t="s">
        <v>105</v>
      </c>
      <c r="M904" s="1"/>
    </row>
    <row r="905" spans="1:13" ht="33">
      <c r="A905" s="99">
        <v>45850</v>
      </c>
      <c r="B905" s="99" t="s">
        <v>386</v>
      </c>
      <c r="C905" s="99" t="s">
        <v>384</v>
      </c>
      <c r="D905" s="99" t="s">
        <v>433</v>
      </c>
      <c r="E905" s="133" t="s">
        <v>847</v>
      </c>
      <c r="F905" s="121">
        <v>17120</v>
      </c>
      <c r="G905" s="135" t="s">
        <v>438</v>
      </c>
      <c r="H905" s="99" t="s">
        <v>1461</v>
      </c>
      <c r="I905" s="106" t="s">
        <v>1497</v>
      </c>
      <c r="J905" s="1" t="s">
        <v>432</v>
      </c>
      <c r="K905" s="1" t="s">
        <v>434</v>
      </c>
      <c r="L905" s="1" t="s">
        <v>105</v>
      </c>
      <c r="M905" s="1"/>
    </row>
    <row r="906" spans="1:13" ht="33">
      <c r="A906" s="99">
        <v>45850</v>
      </c>
      <c r="B906" s="99" t="s">
        <v>386</v>
      </c>
      <c r="C906" s="99" t="s">
        <v>441</v>
      </c>
      <c r="D906" s="99" t="s">
        <v>433</v>
      </c>
      <c r="E906" s="133" t="s">
        <v>452</v>
      </c>
      <c r="F906" s="121">
        <v>17119</v>
      </c>
      <c r="G906" s="135" t="s">
        <v>438</v>
      </c>
      <c r="H906" s="99" t="s">
        <v>1461</v>
      </c>
      <c r="I906" s="106" t="s">
        <v>1497</v>
      </c>
      <c r="J906" s="99" t="s">
        <v>432</v>
      </c>
      <c r="K906" s="99" t="s">
        <v>434</v>
      </c>
      <c r="L906" s="99" t="s">
        <v>105</v>
      </c>
      <c r="M906" s="1"/>
    </row>
    <row r="907" spans="1:13" ht="33">
      <c r="A907" s="99">
        <v>45851</v>
      </c>
      <c r="B907" s="99" t="s">
        <v>386</v>
      </c>
      <c r="C907" s="1" t="s">
        <v>384</v>
      </c>
      <c r="D907" s="1" t="s">
        <v>433</v>
      </c>
      <c r="E907" s="133" t="s">
        <v>901</v>
      </c>
      <c r="F907" s="121">
        <v>17049</v>
      </c>
      <c r="G907" s="135" t="s">
        <v>437</v>
      </c>
      <c r="H907" s="99" t="s">
        <v>1461</v>
      </c>
      <c r="I907" s="106" t="s">
        <v>1510</v>
      </c>
      <c r="J907" s="1" t="s">
        <v>432</v>
      </c>
      <c r="K907" s="1" t="s">
        <v>434</v>
      </c>
      <c r="L907" s="1" t="s">
        <v>105</v>
      </c>
      <c r="M907" s="99"/>
    </row>
    <row r="908" spans="1:13" ht="33">
      <c r="A908" s="99">
        <v>45851</v>
      </c>
      <c r="B908" s="99" t="s">
        <v>386</v>
      </c>
      <c r="C908" s="99" t="s">
        <v>384</v>
      </c>
      <c r="D908" s="99" t="s">
        <v>433</v>
      </c>
      <c r="E908" s="133" t="s">
        <v>848</v>
      </c>
      <c r="F908" s="121">
        <v>17122</v>
      </c>
      <c r="G908" s="135" t="s">
        <v>438</v>
      </c>
      <c r="H908" s="99" t="s">
        <v>1461</v>
      </c>
      <c r="I908" s="106" t="s">
        <v>1510</v>
      </c>
      <c r="J908" s="1" t="s">
        <v>432</v>
      </c>
      <c r="K908" s="1" t="s">
        <v>434</v>
      </c>
      <c r="L908" s="1" t="s">
        <v>105</v>
      </c>
      <c r="M908" s="1"/>
    </row>
    <row r="909" spans="1:13" ht="33">
      <c r="A909" s="99">
        <v>45851</v>
      </c>
      <c r="B909" s="99" t="s">
        <v>386</v>
      </c>
      <c r="C909" s="99" t="s">
        <v>384</v>
      </c>
      <c r="D909" s="99" t="s">
        <v>433</v>
      </c>
      <c r="E909" s="133" t="s">
        <v>847</v>
      </c>
      <c r="F909" s="121">
        <v>17120</v>
      </c>
      <c r="G909" s="135" t="s">
        <v>438</v>
      </c>
      <c r="H909" s="99" t="s">
        <v>1461</v>
      </c>
      <c r="I909" s="106" t="s">
        <v>1510</v>
      </c>
      <c r="J909" s="1" t="s">
        <v>432</v>
      </c>
      <c r="K909" s="1" t="s">
        <v>434</v>
      </c>
      <c r="L909" s="1" t="s">
        <v>105</v>
      </c>
      <c r="M909" s="1"/>
    </row>
    <row r="910" spans="1:13" ht="33">
      <c r="A910" s="99">
        <v>45851</v>
      </c>
      <c r="B910" s="99" t="s">
        <v>386</v>
      </c>
      <c r="C910" s="99" t="s">
        <v>441</v>
      </c>
      <c r="D910" s="99" t="s">
        <v>433</v>
      </c>
      <c r="E910" s="133" t="s">
        <v>452</v>
      </c>
      <c r="F910" s="121">
        <v>17119</v>
      </c>
      <c r="G910" s="135" t="s">
        <v>438</v>
      </c>
      <c r="H910" s="99" t="s">
        <v>1461</v>
      </c>
      <c r="I910" s="106" t="s">
        <v>1510</v>
      </c>
      <c r="J910" s="99" t="s">
        <v>432</v>
      </c>
      <c r="K910" s="99" t="s">
        <v>434</v>
      </c>
      <c r="L910" s="99" t="s">
        <v>105</v>
      </c>
      <c r="M910" s="1"/>
    </row>
    <row r="911" spans="1:13" ht="33">
      <c r="A911" s="99">
        <v>45852</v>
      </c>
      <c r="B911" s="99" t="s">
        <v>386</v>
      </c>
      <c r="C911" s="99" t="s">
        <v>384</v>
      </c>
      <c r="D911" s="99" t="s">
        <v>433</v>
      </c>
      <c r="E911" s="133" t="s">
        <v>848</v>
      </c>
      <c r="F911" s="121">
        <v>17122</v>
      </c>
      <c r="G911" s="135" t="s">
        <v>438</v>
      </c>
      <c r="H911" s="99" t="s">
        <v>1461</v>
      </c>
      <c r="I911" s="106" t="s">
        <v>1510</v>
      </c>
      <c r="J911" s="1" t="s">
        <v>432</v>
      </c>
      <c r="K911" s="1" t="s">
        <v>434</v>
      </c>
      <c r="L911" s="1" t="s">
        <v>105</v>
      </c>
      <c r="M911" s="1"/>
    </row>
    <row r="912" spans="1:13" ht="33">
      <c r="A912" s="99">
        <v>45852</v>
      </c>
      <c r="B912" s="99" t="s">
        <v>386</v>
      </c>
      <c r="C912" s="99" t="s">
        <v>384</v>
      </c>
      <c r="D912" s="99" t="s">
        <v>433</v>
      </c>
      <c r="E912" s="133" t="s">
        <v>847</v>
      </c>
      <c r="F912" s="121">
        <v>17120</v>
      </c>
      <c r="G912" s="135" t="s">
        <v>438</v>
      </c>
      <c r="H912" s="99" t="s">
        <v>1461</v>
      </c>
      <c r="I912" s="106" t="s">
        <v>1510</v>
      </c>
      <c r="J912" s="1" t="s">
        <v>432</v>
      </c>
      <c r="K912" s="1" t="s">
        <v>434</v>
      </c>
      <c r="L912" s="1" t="s">
        <v>105</v>
      </c>
      <c r="M912" s="1"/>
    </row>
    <row r="913" spans="1:13" ht="36">
      <c r="A913" s="99">
        <v>45852</v>
      </c>
      <c r="B913" s="99" t="s">
        <v>386</v>
      </c>
      <c r="C913" s="99" t="s">
        <v>384</v>
      </c>
      <c r="D913" s="99" t="s">
        <v>433</v>
      </c>
      <c r="E913" s="133" t="s">
        <v>1486</v>
      </c>
      <c r="F913" s="121">
        <v>16114</v>
      </c>
      <c r="G913" s="135" t="s">
        <v>438</v>
      </c>
      <c r="H913" s="176" t="s">
        <v>1487</v>
      </c>
      <c r="I913" s="1" t="s">
        <v>1485</v>
      </c>
      <c r="J913" s="1" t="s">
        <v>432</v>
      </c>
      <c r="K913" s="1" t="s">
        <v>434</v>
      </c>
      <c r="L913" s="1" t="s">
        <v>105</v>
      </c>
      <c r="M913" s="1"/>
    </row>
    <row r="914" spans="1:13" ht="33">
      <c r="A914" s="99">
        <v>45853</v>
      </c>
      <c r="B914" s="99" t="s">
        <v>386</v>
      </c>
      <c r="C914" s="99" t="s">
        <v>441</v>
      </c>
      <c r="D914" s="99" t="s">
        <v>433</v>
      </c>
      <c r="E914" s="133" t="s">
        <v>452</v>
      </c>
      <c r="F914" s="121">
        <v>17141</v>
      </c>
      <c r="G914" s="135" t="s">
        <v>438</v>
      </c>
      <c r="H914" s="99" t="s">
        <v>1461</v>
      </c>
      <c r="I914" s="106" t="s">
        <v>1511</v>
      </c>
      <c r="J914" s="99" t="s">
        <v>432</v>
      </c>
      <c r="K914" s="99" t="s">
        <v>434</v>
      </c>
      <c r="L914" s="99" t="s">
        <v>105</v>
      </c>
      <c r="M914" s="1"/>
    </row>
    <row r="915" spans="1:13" ht="33">
      <c r="A915" s="99">
        <v>45853</v>
      </c>
      <c r="B915" s="99" t="s">
        <v>386</v>
      </c>
      <c r="C915" s="1" t="s">
        <v>384</v>
      </c>
      <c r="D915" s="1" t="s">
        <v>433</v>
      </c>
      <c r="E915" s="133" t="s">
        <v>898</v>
      </c>
      <c r="F915" s="121">
        <v>17178</v>
      </c>
      <c r="G915" s="135" t="s">
        <v>437</v>
      </c>
      <c r="H915" s="99" t="s">
        <v>1461</v>
      </c>
      <c r="I915" s="106" t="s">
        <v>1511</v>
      </c>
      <c r="J915" s="1" t="s">
        <v>432</v>
      </c>
      <c r="K915" s="1" t="s">
        <v>434</v>
      </c>
      <c r="L915" s="1" t="s">
        <v>105</v>
      </c>
      <c r="M915" s="99"/>
    </row>
    <row r="916" spans="1:13" ht="33">
      <c r="A916" s="99">
        <v>45853</v>
      </c>
      <c r="B916" s="99" t="s">
        <v>386</v>
      </c>
      <c r="C916" s="1" t="s">
        <v>384</v>
      </c>
      <c r="D916" s="1" t="s">
        <v>433</v>
      </c>
      <c r="E916" s="133" t="s">
        <v>904</v>
      </c>
      <c r="F916" s="121">
        <v>17147</v>
      </c>
      <c r="G916" s="135" t="s">
        <v>437</v>
      </c>
      <c r="H916" s="99" t="s">
        <v>1461</v>
      </c>
      <c r="I916" s="106" t="s">
        <v>1511</v>
      </c>
      <c r="J916" s="1" t="s">
        <v>432</v>
      </c>
      <c r="K916" s="1" t="s">
        <v>434</v>
      </c>
      <c r="L916" s="1" t="s">
        <v>105</v>
      </c>
      <c r="M916" s="99"/>
    </row>
    <row r="917" spans="1:13" ht="33">
      <c r="A917" s="99">
        <v>45853</v>
      </c>
      <c r="B917" s="99" t="s">
        <v>386</v>
      </c>
      <c r="C917" s="99" t="s">
        <v>384</v>
      </c>
      <c r="D917" s="99" t="s">
        <v>433</v>
      </c>
      <c r="E917" s="133" t="s">
        <v>848</v>
      </c>
      <c r="F917" s="121">
        <v>17122</v>
      </c>
      <c r="G917" s="135" t="s">
        <v>438</v>
      </c>
      <c r="H917" s="99" t="s">
        <v>1461</v>
      </c>
      <c r="I917" s="106" t="s">
        <v>1511</v>
      </c>
      <c r="J917" s="1" t="s">
        <v>432</v>
      </c>
      <c r="K917" s="1" t="s">
        <v>434</v>
      </c>
      <c r="L917" s="1" t="s">
        <v>105</v>
      </c>
      <c r="M917" s="1"/>
    </row>
    <row r="918" spans="1:13" ht="33">
      <c r="A918" s="99">
        <v>45853</v>
      </c>
      <c r="B918" s="99" t="s">
        <v>386</v>
      </c>
      <c r="C918" s="99" t="s">
        <v>384</v>
      </c>
      <c r="D918" s="99" t="s">
        <v>433</v>
      </c>
      <c r="E918" s="133" t="s">
        <v>847</v>
      </c>
      <c r="F918" s="121">
        <v>17120</v>
      </c>
      <c r="G918" s="135" t="s">
        <v>438</v>
      </c>
      <c r="H918" s="99" t="s">
        <v>1461</v>
      </c>
      <c r="I918" s="106" t="s">
        <v>1511</v>
      </c>
      <c r="J918" s="1" t="s">
        <v>432</v>
      </c>
      <c r="K918" s="1" t="s">
        <v>434</v>
      </c>
      <c r="L918" s="1" t="s">
        <v>105</v>
      </c>
      <c r="M918" s="1"/>
    </row>
    <row r="919" spans="1:13" ht="33">
      <c r="A919" s="99">
        <v>45853</v>
      </c>
      <c r="B919" s="99" t="s">
        <v>386</v>
      </c>
      <c r="C919" s="99" t="s">
        <v>441</v>
      </c>
      <c r="D919" s="99" t="s">
        <v>433</v>
      </c>
      <c r="E919" s="133" t="s">
        <v>452</v>
      </c>
      <c r="F919" s="121">
        <v>17119</v>
      </c>
      <c r="G919" s="135" t="s">
        <v>438</v>
      </c>
      <c r="H919" s="99" t="s">
        <v>1461</v>
      </c>
      <c r="I919" s="106" t="s">
        <v>1511</v>
      </c>
      <c r="J919" s="99" t="s">
        <v>432</v>
      </c>
      <c r="K919" s="99" t="s">
        <v>434</v>
      </c>
      <c r="L919" s="99" t="s">
        <v>105</v>
      </c>
      <c r="M919" s="1"/>
    </row>
    <row r="920" spans="1:13" ht="33">
      <c r="A920" s="99">
        <v>45854</v>
      </c>
      <c r="B920" s="99" t="s">
        <v>386</v>
      </c>
      <c r="C920" s="1" t="s">
        <v>384</v>
      </c>
      <c r="D920" s="1" t="s">
        <v>433</v>
      </c>
      <c r="E920" s="133" t="s">
        <v>901</v>
      </c>
      <c r="F920" s="121">
        <v>17339</v>
      </c>
      <c r="G920" s="135" t="s">
        <v>437</v>
      </c>
      <c r="H920" s="99" t="s">
        <v>1461</v>
      </c>
      <c r="I920" s="106" t="s">
        <v>900</v>
      </c>
      <c r="J920" s="1" t="s">
        <v>432</v>
      </c>
      <c r="K920" s="1" t="s">
        <v>434</v>
      </c>
      <c r="L920" s="1" t="s">
        <v>105</v>
      </c>
      <c r="M920" s="99"/>
    </row>
    <row r="921" spans="1:13" ht="33">
      <c r="A921" s="99">
        <v>45855</v>
      </c>
      <c r="B921" s="99" t="s">
        <v>386</v>
      </c>
      <c r="C921" s="99" t="s">
        <v>384</v>
      </c>
      <c r="D921" s="99" t="s">
        <v>433</v>
      </c>
      <c r="E921" s="133" t="s">
        <v>848</v>
      </c>
      <c r="F921" s="121">
        <v>17364</v>
      </c>
      <c r="G921" s="135" t="s">
        <v>438</v>
      </c>
      <c r="H921" s="99" t="s">
        <v>1461</v>
      </c>
      <c r="I921" s="106" t="s">
        <v>1512</v>
      </c>
      <c r="J921" s="1" t="s">
        <v>432</v>
      </c>
      <c r="K921" s="1" t="s">
        <v>434</v>
      </c>
      <c r="L921" s="1" t="s">
        <v>105</v>
      </c>
      <c r="M921" s="1"/>
    </row>
    <row r="922" spans="1:13" ht="33">
      <c r="A922" s="99">
        <v>45855</v>
      </c>
      <c r="B922" s="99" t="s">
        <v>386</v>
      </c>
      <c r="C922" s="99" t="s">
        <v>384</v>
      </c>
      <c r="D922" s="99" t="s">
        <v>433</v>
      </c>
      <c r="E922" s="133" t="s">
        <v>847</v>
      </c>
      <c r="F922" s="121">
        <v>17365</v>
      </c>
      <c r="G922" s="135" t="s">
        <v>438</v>
      </c>
      <c r="H922" s="99" t="s">
        <v>1461</v>
      </c>
      <c r="I922" s="106" t="s">
        <v>1512</v>
      </c>
      <c r="J922" s="1" t="s">
        <v>432</v>
      </c>
      <c r="K922" s="1" t="s">
        <v>434</v>
      </c>
      <c r="L922" s="1" t="s">
        <v>105</v>
      </c>
      <c r="M922" s="1"/>
    </row>
    <row r="923" spans="1:13" ht="33">
      <c r="A923" s="99">
        <v>45855</v>
      </c>
      <c r="B923" s="99" t="s">
        <v>386</v>
      </c>
      <c r="C923" s="99" t="s">
        <v>441</v>
      </c>
      <c r="D923" s="99" t="s">
        <v>433</v>
      </c>
      <c r="E923" s="133" t="s">
        <v>452</v>
      </c>
      <c r="F923" s="121">
        <v>17363</v>
      </c>
      <c r="G923" s="135" t="s">
        <v>438</v>
      </c>
      <c r="H923" s="99" t="s">
        <v>1461</v>
      </c>
      <c r="I923" s="106" t="s">
        <v>1512</v>
      </c>
      <c r="J923" s="99" t="s">
        <v>432</v>
      </c>
      <c r="K923" s="99" t="s">
        <v>434</v>
      </c>
      <c r="L923" s="99" t="s">
        <v>105</v>
      </c>
      <c r="M923" s="1"/>
    </row>
    <row r="924" spans="1:13" ht="33">
      <c r="A924" s="99">
        <v>45855</v>
      </c>
      <c r="B924" s="99" t="s">
        <v>386</v>
      </c>
      <c r="C924" s="1" t="s">
        <v>384</v>
      </c>
      <c r="D924" s="1" t="s">
        <v>433</v>
      </c>
      <c r="E924" s="133" t="s">
        <v>901</v>
      </c>
      <c r="F924" s="121">
        <v>17339</v>
      </c>
      <c r="G924" s="135" t="s">
        <v>437</v>
      </c>
      <c r="H924" s="99" t="s">
        <v>1461</v>
      </c>
      <c r="I924" s="106" t="s">
        <v>1512</v>
      </c>
      <c r="J924" s="1" t="s">
        <v>432</v>
      </c>
      <c r="K924" s="1" t="s">
        <v>434</v>
      </c>
      <c r="L924" s="1" t="s">
        <v>105</v>
      </c>
      <c r="M924" s="99"/>
    </row>
    <row r="925" spans="1:13" ht="33">
      <c r="A925" s="99">
        <v>45857</v>
      </c>
      <c r="B925" s="99" t="s">
        <v>386</v>
      </c>
      <c r="C925" s="99" t="s">
        <v>384</v>
      </c>
      <c r="D925" s="99" t="s">
        <v>433</v>
      </c>
      <c r="E925" s="133" t="s">
        <v>848</v>
      </c>
      <c r="F925" s="121">
        <v>17364</v>
      </c>
      <c r="G925" s="135" t="s">
        <v>438</v>
      </c>
      <c r="H925" s="99" t="s">
        <v>1461</v>
      </c>
      <c r="I925" s="106" t="s">
        <v>1513</v>
      </c>
      <c r="J925" s="1" t="s">
        <v>432</v>
      </c>
      <c r="K925" s="1" t="s">
        <v>434</v>
      </c>
      <c r="L925" s="1" t="s">
        <v>105</v>
      </c>
      <c r="M925" s="1"/>
    </row>
    <row r="926" spans="1:13" ht="33">
      <c r="A926" s="99">
        <v>45857</v>
      </c>
      <c r="B926" s="99" t="s">
        <v>386</v>
      </c>
      <c r="C926" s="1" t="s">
        <v>384</v>
      </c>
      <c r="D926" s="1" t="s">
        <v>433</v>
      </c>
      <c r="E926" s="133" t="s">
        <v>901</v>
      </c>
      <c r="F926" s="121">
        <v>17339</v>
      </c>
      <c r="G926" s="135" t="s">
        <v>437</v>
      </c>
      <c r="H926" s="99" t="s">
        <v>1461</v>
      </c>
      <c r="I926" s="106" t="s">
        <v>1513</v>
      </c>
      <c r="J926" s="1" t="s">
        <v>432</v>
      </c>
      <c r="K926" s="1" t="s">
        <v>434</v>
      </c>
      <c r="L926" s="1" t="s">
        <v>105</v>
      </c>
      <c r="M926" s="99"/>
    </row>
    <row r="927" spans="1:13" ht="33">
      <c r="A927" s="99">
        <v>45857</v>
      </c>
      <c r="B927" s="99" t="s">
        <v>386</v>
      </c>
      <c r="C927" s="99" t="s">
        <v>441</v>
      </c>
      <c r="D927" s="99" t="s">
        <v>433</v>
      </c>
      <c r="E927" s="133" t="s">
        <v>452</v>
      </c>
      <c r="F927" s="121">
        <v>17363</v>
      </c>
      <c r="G927" s="135" t="s">
        <v>438</v>
      </c>
      <c r="H927" s="99" t="s">
        <v>1461</v>
      </c>
      <c r="I927" s="106" t="s">
        <v>1513</v>
      </c>
      <c r="J927" s="99" t="s">
        <v>432</v>
      </c>
      <c r="K927" s="99" t="s">
        <v>434</v>
      </c>
      <c r="L927" s="99" t="s">
        <v>105</v>
      </c>
      <c r="M927" s="1"/>
    </row>
    <row r="928" spans="1:13" ht="33">
      <c r="A928" s="99">
        <v>45857</v>
      </c>
      <c r="B928" s="99" t="s">
        <v>386</v>
      </c>
      <c r="C928" s="99" t="s">
        <v>384</v>
      </c>
      <c r="D928" s="99" t="s">
        <v>433</v>
      </c>
      <c r="E928" s="133" t="s">
        <v>847</v>
      </c>
      <c r="F928" s="121">
        <v>17365</v>
      </c>
      <c r="G928" s="135" t="s">
        <v>438</v>
      </c>
      <c r="H928" s="99" t="s">
        <v>1461</v>
      </c>
      <c r="I928" s="106" t="s">
        <v>1513</v>
      </c>
      <c r="J928" s="1" t="s">
        <v>432</v>
      </c>
      <c r="K928" s="1" t="s">
        <v>434</v>
      </c>
      <c r="L928" s="1" t="s">
        <v>105</v>
      </c>
      <c r="M928" s="1"/>
    </row>
    <row r="929" spans="1:13" ht="33">
      <c r="A929" s="99">
        <v>45858</v>
      </c>
      <c r="B929" s="99" t="s">
        <v>386</v>
      </c>
      <c r="C929" s="99" t="s">
        <v>384</v>
      </c>
      <c r="D929" s="99" t="s">
        <v>433</v>
      </c>
      <c r="E929" s="133" t="s">
        <v>848</v>
      </c>
      <c r="F929" s="121">
        <v>17401</v>
      </c>
      <c r="G929" s="135" t="s">
        <v>438</v>
      </c>
      <c r="H929" s="99" t="s">
        <v>1461</v>
      </c>
      <c r="I929" s="106" t="s">
        <v>1515</v>
      </c>
      <c r="J929" s="1" t="s">
        <v>432</v>
      </c>
      <c r="K929" s="1" t="s">
        <v>434</v>
      </c>
      <c r="L929" s="1" t="s">
        <v>105</v>
      </c>
      <c r="M929" s="1"/>
    </row>
    <row r="930" spans="1:13" ht="33">
      <c r="A930" s="99">
        <v>45858</v>
      </c>
      <c r="B930" s="99" t="s">
        <v>386</v>
      </c>
      <c r="C930" s="99" t="s">
        <v>384</v>
      </c>
      <c r="D930" s="99" t="s">
        <v>433</v>
      </c>
      <c r="E930" s="133" t="s">
        <v>847</v>
      </c>
      <c r="F930" s="121">
        <v>17399</v>
      </c>
      <c r="G930" s="135" t="s">
        <v>438</v>
      </c>
      <c r="H930" s="99" t="s">
        <v>1461</v>
      </c>
      <c r="I930" s="106" t="s">
        <v>1515</v>
      </c>
      <c r="J930" s="1" t="s">
        <v>432</v>
      </c>
      <c r="K930" s="1" t="s">
        <v>434</v>
      </c>
      <c r="L930" s="1" t="s">
        <v>105</v>
      </c>
      <c r="M930" s="1"/>
    </row>
    <row r="931" spans="1:13" ht="33">
      <c r="A931" s="99">
        <v>45858</v>
      </c>
      <c r="B931" s="99" t="s">
        <v>386</v>
      </c>
      <c r="C931" s="99" t="s">
        <v>441</v>
      </c>
      <c r="D931" s="99" t="s">
        <v>433</v>
      </c>
      <c r="E931" s="133" t="s">
        <v>452</v>
      </c>
      <c r="F931" s="121">
        <v>17397</v>
      </c>
      <c r="G931" s="135" t="s">
        <v>438</v>
      </c>
      <c r="H931" s="99" t="s">
        <v>1461</v>
      </c>
      <c r="I931" s="106" t="s">
        <v>1515</v>
      </c>
      <c r="J931" s="99" t="s">
        <v>432</v>
      </c>
      <c r="K931" s="99" t="s">
        <v>434</v>
      </c>
      <c r="L931" s="99" t="s">
        <v>105</v>
      </c>
      <c r="M931" s="1"/>
    </row>
    <row r="932" spans="1:13" ht="33">
      <c r="A932" s="99">
        <v>45858</v>
      </c>
      <c r="B932" s="99" t="s">
        <v>386</v>
      </c>
      <c r="C932" s="1" t="s">
        <v>384</v>
      </c>
      <c r="D932" s="1" t="s">
        <v>433</v>
      </c>
      <c r="E932" s="133" t="s">
        <v>901</v>
      </c>
      <c r="F932" s="121">
        <v>17339</v>
      </c>
      <c r="G932" s="135" t="s">
        <v>437</v>
      </c>
      <c r="H932" s="99" t="s">
        <v>1461</v>
      </c>
      <c r="I932" s="106" t="s">
        <v>1515</v>
      </c>
      <c r="J932" s="1" t="s">
        <v>432</v>
      </c>
      <c r="K932" s="1" t="s">
        <v>434</v>
      </c>
      <c r="L932" s="1" t="s">
        <v>105</v>
      </c>
      <c r="M932" s="99"/>
    </row>
    <row r="933" spans="1:13" ht="33">
      <c r="A933" s="99">
        <v>45858</v>
      </c>
      <c r="B933" s="99" t="s">
        <v>386</v>
      </c>
      <c r="C933" s="1" t="s">
        <v>384</v>
      </c>
      <c r="D933" s="1" t="s">
        <v>433</v>
      </c>
      <c r="E933" s="133" t="s">
        <v>1514</v>
      </c>
      <c r="F933" s="121">
        <v>17406</v>
      </c>
      <c r="G933" s="135" t="s">
        <v>437</v>
      </c>
      <c r="H933" s="99" t="s">
        <v>1461</v>
      </c>
      <c r="I933" s="106" t="s">
        <v>1515</v>
      </c>
      <c r="J933" s="1" t="s">
        <v>432</v>
      </c>
      <c r="K933" s="1" t="s">
        <v>434</v>
      </c>
      <c r="L933" s="1" t="s">
        <v>105</v>
      </c>
      <c r="M933" s="99"/>
    </row>
    <row r="934" spans="1:13" ht="33">
      <c r="A934" s="99">
        <v>45859</v>
      </c>
      <c r="B934" s="99" t="s">
        <v>386</v>
      </c>
      <c r="C934" s="1" t="s">
        <v>441</v>
      </c>
      <c r="D934" s="1" t="s">
        <v>433</v>
      </c>
      <c r="E934" s="133" t="s">
        <v>757</v>
      </c>
      <c r="F934" s="121">
        <v>17501</v>
      </c>
      <c r="G934" s="135" t="s">
        <v>438</v>
      </c>
      <c r="H934" s="99" t="s">
        <v>1461</v>
      </c>
      <c r="I934" s="1" t="s">
        <v>1493</v>
      </c>
      <c r="J934" s="1" t="s">
        <v>432</v>
      </c>
      <c r="K934" s="1" t="s">
        <v>434</v>
      </c>
      <c r="L934" s="1" t="s">
        <v>105</v>
      </c>
      <c r="M934" s="1"/>
    </row>
    <row r="935" spans="1:13" ht="33">
      <c r="A935" s="99">
        <v>45859</v>
      </c>
      <c r="B935" s="99" t="s">
        <v>386</v>
      </c>
      <c r="C935" s="99" t="s">
        <v>384</v>
      </c>
      <c r="D935" s="99" t="s">
        <v>433</v>
      </c>
      <c r="E935" s="133" t="s">
        <v>848</v>
      </c>
      <c r="F935" s="121">
        <v>17401</v>
      </c>
      <c r="G935" s="135" t="s">
        <v>438</v>
      </c>
      <c r="H935" s="99" t="s">
        <v>1461</v>
      </c>
      <c r="I935" s="106" t="s">
        <v>1513</v>
      </c>
      <c r="J935" s="1" t="s">
        <v>432</v>
      </c>
      <c r="K935" s="1" t="s">
        <v>434</v>
      </c>
      <c r="L935" s="1" t="s">
        <v>105</v>
      </c>
      <c r="M935" s="1"/>
    </row>
    <row r="936" spans="1:13" ht="33">
      <c r="A936" s="99">
        <v>45859</v>
      </c>
      <c r="B936" s="99" t="s">
        <v>386</v>
      </c>
      <c r="C936" s="99" t="s">
        <v>384</v>
      </c>
      <c r="D936" s="99" t="s">
        <v>433</v>
      </c>
      <c r="E936" s="133" t="s">
        <v>847</v>
      </c>
      <c r="F936" s="121">
        <v>17399</v>
      </c>
      <c r="G936" s="135" t="s">
        <v>438</v>
      </c>
      <c r="H936" s="99" t="s">
        <v>1461</v>
      </c>
      <c r="I936" s="106" t="s">
        <v>1513</v>
      </c>
      <c r="J936" s="1" t="s">
        <v>432</v>
      </c>
      <c r="K936" s="1" t="s">
        <v>434</v>
      </c>
      <c r="L936" s="1" t="s">
        <v>105</v>
      </c>
      <c r="M936" s="1"/>
    </row>
    <row r="937" spans="1:13" ht="33">
      <c r="A937" s="99">
        <v>45859</v>
      </c>
      <c r="B937" s="99" t="s">
        <v>386</v>
      </c>
      <c r="C937" s="1" t="s">
        <v>384</v>
      </c>
      <c r="D937" s="1" t="s">
        <v>433</v>
      </c>
      <c r="E937" s="133" t="s">
        <v>1514</v>
      </c>
      <c r="F937" s="121">
        <v>17406</v>
      </c>
      <c r="G937" s="135" t="s">
        <v>437</v>
      </c>
      <c r="H937" s="99" t="s">
        <v>1461</v>
      </c>
      <c r="I937" s="106" t="s">
        <v>1513</v>
      </c>
      <c r="J937" s="1" t="s">
        <v>432</v>
      </c>
      <c r="K937" s="1" t="s">
        <v>434</v>
      </c>
      <c r="L937" s="1" t="s">
        <v>105</v>
      </c>
      <c r="M937" s="99"/>
    </row>
    <row r="938" spans="1:13" ht="33">
      <c r="A938" s="99">
        <v>45859</v>
      </c>
      <c r="B938" s="99" t="s">
        <v>386</v>
      </c>
      <c r="C938" s="1" t="s">
        <v>384</v>
      </c>
      <c r="D938" s="1" t="s">
        <v>433</v>
      </c>
      <c r="E938" s="133" t="s">
        <v>901</v>
      </c>
      <c r="F938" s="121">
        <v>17210</v>
      </c>
      <c r="G938" s="135" t="s">
        <v>437</v>
      </c>
      <c r="H938" s="99" t="s">
        <v>1461</v>
      </c>
      <c r="I938" s="106" t="s">
        <v>1513</v>
      </c>
      <c r="J938" s="1" t="s">
        <v>432</v>
      </c>
      <c r="K938" s="1" t="s">
        <v>434</v>
      </c>
      <c r="L938" s="1" t="s">
        <v>105</v>
      </c>
      <c r="M938" s="99"/>
    </row>
    <row r="939" spans="1:13" ht="33">
      <c r="A939" s="99">
        <v>45860</v>
      </c>
      <c r="B939" s="99" t="s">
        <v>386</v>
      </c>
      <c r="C939" s="1" t="s">
        <v>441</v>
      </c>
      <c r="D939" s="1" t="s">
        <v>433</v>
      </c>
      <c r="E939" s="133" t="s">
        <v>757</v>
      </c>
      <c r="F939" s="121">
        <v>17501</v>
      </c>
      <c r="G939" s="135" t="s">
        <v>438</v>
      </c>
      <c r="H939" s="99" t="s">
        <v>1461</v>
      </c>
      <c r="I939" s="1" t="s">
        <v>1516</v>
      </c>
      <c r="J939" s="1" t="s">
        <v>432</v>
      </c>
      <c r="K939" s="1" t="s">
        <v>434</v>
      </c>
      <c r="L939" s="1" t="s">
        <v>105</v>
      </c>
      <c r="M939" s="1"/>
    </row>
    <row r="940" spans="1:13" ht="33">
      <c r="A940" s="99">
        <v>45860</v>
      </c>
      <c r="B940" s="99" t="s">
        <v>386</v>
      </c>
      <c r="C940" s="1" t="s">
        <v>384</v>
      </c>
      <c r="D940" s="1" t="s">
        <v>433</v>
      </c>
      <c r="E940" s="133" t="s">
        <v>1514</v>
      </c>
      <c r="F940" s="121">
        <v>17406</v>
      </c>
      <c r="G940" s="135" t="s">
        <v>437</v>
      </c>
      <c r="H940" s="99" t="s">
        <v>1461</v>
      </c>
      <c r="I940" s="1" t="s">
        <v>1516</v>
      </c>
      <c r="J940" s="1" t="s">
        <v>432</v>
      </c>
      <c r="K940" s="1" t="s">
        <v>434</v>
      </c>
      <c r="L940" s="1" t="s">
        <v>105</v>
      </c>
      <c r="M940" s="99"/>
    </row>
    <row r="941" spans="1:13" ht="33">
      <c r="A941" s="99">
        <v>45861</v>
      </c>
      <c r="B941" s="99" t="s">
        <v>386</v>
      </c>
      <c r="C941" s="99" t="s">
        <v>384</v>
      </c>
      <c r="D941" s="99" t="s">
        <v>433</v>
      </c>
      <c r="E941" s="133" t="s">
        <v>848</v>
      </c>
      <c r="F941" s="121">
        <v>17541</v>
      </c>
      <c r="G941" s="135" t="s">
        <v>438</v>
      </c>
      <c r="H941" s="99" t="s">
        <v>1461</v>
      </c>
      <c r="I941" s="106" t="s">
        <v>1517</v>
      </c>
      <c r="J941" s="1" t="s">
        <v>432</v>
      </c>
      <c r="K941" s="1" t="s">
        <v>434</v>
      </c>
      <c r="L941" s="1" t="s">
        <v>105</v>
      </c>
      <c r="M941" s="1"/>
    </row>
    <row r="942" spans="1:13" ht="33">
      <c r="A942" s="99">
        <v>45861</v>
      </c>
      <c r="B942" s="99" t="s">
        <v>386</v>
      </c>
      <c r="C942" s="99" t="s">
        <v>384</v>
      </c>
      <c r="D942" s="99" t="s">
        <v>433</v>
      </c>
      <c r="E942" s="133" t="s">
        <v>847</v>
      </c>
      <c r="F942" s="121">
        <v>17538</v>
      </c>
      <c r="G942" s="135" t="s">
        <v>438</v>
      </c>
      <c r="H942" s="99" t="s">
        <v>1461</v>
      </c>
      <c r="I942" s="106" t="s">
        <v>1517</v>
      </c>
      <c r="J942" s="1" t="s">
        <v>432</v>
      </c>
      <c r="K942" s="1" t="s">
        <v>434</v>
      </c>
      <c r="L942" s="1" t="s">
        <v>105</v>
      </c>
      <c r="M942" s="1"/>
    </row>
    <row r="943" spans="1:13" ht="33">
      <c r="A943" s="99">
        <v>45861</v>
      </c>
      <c r="B943" s="99" t="s">
        <v>386</v>
      </c>
      <c r="C943" s="99" t="s">
        <v>441</v>
      </c>
      <c r="D943" s="99" t="s">
        <v>433</v>
      </c>
      <c r="E943" s="133" t="s">
        <v>452</v>
      </c>
      <c r="F943" s="121">
        <v>17537</v>
      </c>
      <c r="G943" s="135" t="s">
        <v>438</v>
      </c>
      <c r="H943" s="99" t="s">
        <v>1461</v>
      </c>
      <c r="I943" s="106" t="s">
        <v>1517</v>
      </c>
      <c r="J943" s="99" t="s">
        <v>432</v>
      </c>
      <c r="K943" s="99" t="s">
        <v>434</v>
      </c>
      <c r="L943" s="99" t="s">
        <v>105</v>
      </c>
      <c r="M943" s="1"/>
    </row>
    <row r="944" spans="1:13" ht="33">
      <c r="A944" s="99">
        <v>45861</v>
      </c>
      <c r="B944" s="99" t="s">
        <v>386</v>
      </c>
      <c r="C944" s="1" t="s">
        <v>384</v>
      </c>
      <c r="D944" s="1" t="s">
        <v>433</v>
      </c>
      <c r="E944" s="133" t="s">
        <v>1514</v>
      </c>
      <c r="F944" s="121">
        <v>17406</v>
      </c>
      <c r="G944" s="135" t="s">
        <v>437</v>
      </c>
      <c r="H944" s="99" t="s">
        <v>1461</v>
      </c>
      <c r="I944" s="106" t="s">
        <v>1517</v>
      </c>
      <c r="J944" s="1" t="s">
        <v>432</v>
      </c>
      <c r="K944" s="1" t="s">
        <v>434</v>
      </c>
      <c r="L944" s="1" t="s">
        <v>105</v>
      </c>
      <c r="M944" s="99"/>
    </row>
    <row r="945" spans="1:13" ht="33">
      <c r="A945" s="99">
        <v>45862</v>
      </c>
      <c r="B945" s="99" t="s">
        <v>386</v>
      </c>
      <c r="C945" s="99" t="s">
        <v>384</v>
      </c>
      <c r="D945" s="99" t="s">
        <v>433</v>
      </c>
      <c r="E945" s="133" t="s">
        <v>848</v>
      </c>
      <c r="F945" s="121">
        <v>17541</v>
      </c>
      <c r="G945" s="135" t="s">
        <v>438</v>
      </c>
      <c r="H945" s="99" t="s">
        <v>1461</v>
      </c>
      <c r="I945" s="106" t="s">
        <v>1518</v>
      </c>
      <c r="J945" s="1" t="s">
        <v>432</v>
      </c>
      <c r="K945" s="1" t="s">
        <v>434</v>
      </c>
      <c r="L945" s="1" t="s">
        <v>105</v>
      </c>
      <c r="M945" s="1"/>
    </row>
    <row r="946" spans="1:13" ht="33">
      <c r="A946" s="99">
        <v>45862</v>
      </c>
      <c r="B946" s="99" t="s">
        <v>386</v>
      </c>
      <c r="C946" s="99" t="s">
        <v>384</v>
      </c>
      <c r="D946" s="99" t="s">
        <v>433</v>
      </c>
      <c r="E946" s="133" t="s">
        <v>847</v>
      </c>
      <c r="F946" s="121">
        <v>17538</v>
      </c>
      <c r="G946" s="135" t="s">
        <v>438</v>
      </c>
      <c r="H946" s="99" t="s">
        <v>1461</v>
      </c>
      <c r="I946" s="106" t="s">
        <v>1518</v>
      </c>
      <c r="J946" s="1" t="s">
        <v>432</v>
      </c>
      <c r="K946" s="1" t="s">
        <v>434</v>
      </c>
      <c r="L946" s="1" t="s">
        <v>105</v>
      </c>
      <c r="M946" s="1"/>
    </row>
    <row r="947" spans="1:13" ht="33">
      <c r="A947" s="99">
        <v>45862</v>
      </c>
      <c r="B947" s="99" t="s">
        <v>386</v>
      </c>
      <c r="C947" s="99" t="s">
        <v>441</v>
      </c>
      <c r="D947" s="99" t="s">
        <v>433</v>
      </c>
      <c r="E947" s="133" t="s">
        <v>452</v>
      </c>
      <c r="F947" s="121">
        <v>17537</v>
      </c>
      <c r="G947" s="135" t="s">
        <v>438</v>
      </c>
      <c r="H947" s="99" t="s">
        <v>1461</v>
      </c>
      <c r="I947" s="106" t="s">
        <v>1518</v>
      </c>
      <c r="J947" s="99" t="s">
        <v>432</v>
      </c>
      <c r="K947" s="99" t="s">
        <v>434</v>
      </c>
      <c r="L947" s="99" t="s">
        <v>105</v>
      </c>
      <c r="M947" s="1"/>
    </row>
    <row r="948" spans="1:13" ht="33">
      <c r="A948" s="99">
        <v>45862</v>
      </c>
      <c r="B948" s="99" t="s">
        <v>386</v>
      </c>
      <c r="C948" s="1" t="s">
        <v>384</v>
      </c>
      <c r="D948" s="1" t="s">
        <v>433</v>
      </c>
      <c r="E948" s="133" t="s">
        <v>1519</v>
      </c>
      <c r="F948" s="121">
        <v>17408</v>
      </c>
      <c r="G948" s="135" t="s">
        <v>437</v>
      </c>
      <c r="H948" s="99" t="s">
        <v>1461</v>
      </c>
      <c r="I948" s="106" t="s">
        <v>1518</v>
      </c>
      <c r="J948" s="1" t="s">
        <v>432</v>
      </c>
      <c r="K948" s="1" t="s">
        <v>434</v>
      </c>
      <c r="L948" s="1" t="s">
        <v>105</v>
      </c>
      <c r="M948" s="99"/>
    </row>
    <row r="949" spans="1:13" ht="33">
      <c r="A949" s="99">
        <v>45862</v>
      </c>
      <c r="B949" s="99" t="s">
        <v>386</v>
      </c>
      <c r="C949" s="1" t="s">
        <v>441</v>
      </c>
      <c r="D949" s="1" t="s">
        <v>433</v>
      </c>
      <c r="E949" s="133" t="s">
        <v>757</v>
      </c>
      <c r="F949" s="121">
        <v>17614</v>
      </c>
      <c r="G949" s="135" t="s">
        <v>438</v>
      </c>
      <c r="H949" s="99" t="s">
        <v>1461</v>
      </c>
      <c r="I949" s="106" t="s">
        <v>1518</v>
      </c>
      <c r="J949" s="1" t="s">
        <v>432</v>
      </c>
      <c r="K949" s="1" t="s">
        <v>434</v>
      </c>
      <c r="L949" s="1" t="s">
        <v>105</v>
      </c>
      <c r="M949" s="1"/>
    </row>
    <row r="950" spans="1:13" ht="33">
      <c r="A950" s="99">
        <v>45864</v>
      </c>
      <c r="B950" s="99" t="s">
        <v>386</v>
      </c>
      <c r="C950" s="99" t="s">
        <v>384</v>
      </c>
      <c r="D950" s="99" t="s">
        <v>433</v>
      </c>
      <c r="E950" s="133" t="s">
        <v>848</v>
      </c>
      <c r="F950" s="121">
        <v>17541</v>
      </c>
      <c r="G950" s="135" t="s">
        <v>438</v>
      </c>
      <c r="H950" s="99" t="s">
        <v>1461</v>
      </c>
      <c r="I950" s="106" t="s">
        <v>231</v>
      </c>
      <c r="J950" s="1" t="s">
        <v>432</v>
      </c>
      <c r="K950" s="1" t="s">
        <v>434</v>
      </c>
      <c r="L950" s="1" t="s">
        <v>105</v>
      </c>
      <c r="M950" s="1"/>
    </row>
    <row r="951" spans="1:13" ht="33">
      <c r="A951" s="99">
        <v>45864</v>
      </c>
      <c r="B951" s="99" t="s">
        <v>386</v>
      </c>
      <c r="C951" s="99" t="s">
        <v>384</v>
      </c>
      <c r="D951" s="99" t="s">
        <v>433</v>
      </c>
      <c r="E951" s="133" t="s">
        <v>847</v>
      </c>
      <c r="F951" s="121">
        <v>17538</v>
      </c>
      <c r="G951" s="135" t="s">
        <v>438</v>
      </c>
      <c r="H951" s="99" t="s">
        <v>1461</v>
      </c>
      <c r="I951" s="106" t="s">
        <v>231</v>
      </c>
      <c r="J951" s="1" t="s">
        <v>432</v>
      </c>
      <c r="K951" s="1" t="s">
        <v>434</v>
      </c>
      <c r="L951" s="1" t="s">
        <v>105</v>
      </c>
      <c r="M951" s="1"/>
    </row>
    <row r="952" spans="1:13" ht="33">
      <c r="A952" s="99">
        <v>45864</v>
      </c>
      <c r="B952" s="99" t="s">
        <v>386</v>
      </c>
      <c r="C952" s="99" t="s">
        <v>441</v>
      </c>
      <c r="D952" s="99" t="s">
        <v>433</v>
      </c>
      <c r="E952" s="133" t="s">
        <v>452</v>
      </c>
      <c r="F952" s="121">
        <v>17537</v>
      </c>
      <c r="G952" s="135" t="s">
        <v>438</v>
      </c>
      <c r="H952" s="99" t="s">
        <v>1461</v>
      </c>
      <c r="I952" s="106" t="s">
        <v>231</v>
      </c>
      <c r="J952" s="99" t="s">
        <v>432</v>
      </c>
      <c r="K952" s="99" t="s">
        <v>434</v>
      </c>
      <c r="L952" s="99" t="s">
        <v>105</v>
      </c>
      <c r="M952" s="1"/>
    </row>
    <row r="953" spans="1:13" ht="33">
      <c r="A953" s="99">
        <v>45864</v>
      </c>
      <c r="B953" s="99" t="s">
        <v>386</v>
      </c>
      <c r="C953" s="1" t="s">
        <v>384</v>
      </c>
      <c r="D953" s="1" t="s">
        <v>433</v>
      </c>
      <c r="E953" s="133" t="s">
        <v>1519</v>
      </c>
      <c r="F953" s="121">
        <v>17408</v>
      </c>
      <c r="G953" s="135" t="s">
        <v>437</v>
      </c>
      <c r="H953" s="99" t="s">
        <v>1461</v>
      </c>
      <c r="I953" s="106" t="s">
        <v>231</v>
      </c>
      <c r="J953" s="1" t="s">
        <v>432</v>
      </c>
      <c r="K953" s="1" t="s">
        <v>434</v>
      </c>
      <c r="L953" s="1" t="s">
        <v>105</v>
      </c>
      <c r="M953" s="99"/>
    </row>
    <row r="954" spans="1:13" ht="33">
      <c r="A954" s="99">
        <v>45865</v>
      </c>
      <c r="B954" s="99" t="s">
        <v>386</v>
      </c>
      <c r="C954" s="99" t="s">
        <v>384</v>
      </c>
      <c r="D954" s="99" t="s">
        <v>433</v>
      </c>
      <c r="E954" s="133" t="s">
        <v>848</v>
      </c>
      <c r="F954" s="121">
        <v>17634</v>
      </c>
      <c r="G954" s="135" t="s">
        <v>438</v>
      </c>
      <c r="H954" s="99" t="s">
        <v>1461</v>
      </c>
      <c r="I954" s="106" t="s">
        <v>1513</v>
      </c>
      <c r="J954" s="1" t="s">
        <v>432</v>
      </c>
      <c r="K954" s="1" t="s">
        <v>434</v>
      </c>
      <c r="L954" s="1" t="s">
        <v>105</v>
      </c>
      <c r="M954" s="1"/>
    </row>
    <row r="955" spans="1:13" ht="33">
      <c r="A955" s="99">
        <v>45865</v>
      </c>
      <c r="B955" s="99" t="s">
        <v>386</v>
      </c>
      <c r="C955" s="99" t="s">
        <v>384</v>
      </c>
      <c r="D955" s="99" t="s">
        <v>433</v>
      </c>
      <c r="E955" s="133" t="s">
        <v>847</v>
      </c>
      <c r="F955" s="121">
        <v>17635</v>
      </c>
      <c r="G955" s="135" t="s">
        <v>438</v>
      </c>
      <c r="H955" s="99" t="s">
        <v>1461</v>
      </c>
      <c r="I955" s="106" t="s">
        <v>1513</v>
      </c>
      <c r="J955" s="1" t="s">
        <v>432</v>
      </c>
      <c r="K955" s="1" t="s">
        <v>434</v>
      </c>
      <c r="L955" s="1" t="s">
        <v>105</v>
      </c>
      <c r="M955" s="1"/>
    </row>
    <row r="956" spans="1:13" ht="33">
      <c r="A956" s="99">
        <v>45865</v>
      </c>
      <c r="B956" s="99" t="s">
        <v>386</v>
      </c>
      <c r="C956" s="99" t="s">
        <v>441</v>
      </c>
      <c r="D956" s="99" t="s">
        <v>433</v>
      </c>
      <c r="E956" s="133" t="s">
        <v>452</v>
      </c>
      <c r="F956" s="121">
        <v>17642</v>
      </c>
      <c r="G956" s="135" t="s">
        <v>438</v>
      </c>
      <c r="H956" s="99" t="s">
        <v>1461</v>
      </c>
      <c r="I956" s="106" t="s">
        <v>1513</v>
      </c>
      <c r="J956" s="99" t="s">
        <v>432</v>
      </c>
      <c r="K956" s="99" t="s">
        <v>434</v>
      </c>
      <c r="L956" s="99" t="s">
        <v>105</v>
      </c>
      <c r="M956" s="1"/>
    </row>
    <row r="957" spans="1:13" ht="33">
      <c r="A957" s="99">
        <v>45865</v>
      </c>
      <c r="B957" s="99" t="s">
        <v>386</v>
      </c>
      <c r="C957" s="1" t="s">
        <v>384</v>
      </c>
      <c r="D957" s="1" t="s">
        <v>433</v>
      </c>
      <c r="E957" s="133" t="s">
        <v>1519</v>
      </c>
      <c r="F957" s="121">
        <v>17408</v>
      </c>
      <c r="G957" s="135" t="s">
        <v>437</v>
      </c>
      <c r="H957" s="99" t="s">
        <v>1461</v>
      </c>
      <c r="I957" s="106" t="s">
        <v>1513</v>
      </c>
      <c r="J957" s="1" t="s">
        <v>432</v>
      </c>
      <c r="K957" s="1" t="s">
        <v>434</v>
      </c>
      <c r="L957" s="1" t="s">
        <v>105</v>
      </c>
      <c r="M957" s="99"/>
    </row>
    <row r="958" spans="1:13" ht="33">
      <c r="A958" s="99">
        <v>45865</v>
      </c>
      <c r="B958" s="99" t="s">
        <v>386</v>
      </c>
      <c r="C958" s="1" t="s">
        <v>384</v>
      </c>
      <c r="D958" s="1" t="s">
        <v>433</v>
      </c>
      <c r="E958" s="133" t="s">
        <v>761</v>
      </c>
      <c r="F958" s="121">
        <v>17610</v>
      </c>
      <c r="G958" s="135" t="s">
        <v>437</v>
      </c>
      <c r="H958" s="99" t="s">
        <v>1461</v>
      </c>
      <c r="I958" s="106" t="s">
        <v>1513</v>
      </c>
      <c r="J958" s="1" t="s">
        <v>432</v>
      </c>
      <c r="K958" s="1" t="s">
        <v>434</v>
      </c>
      <c r="L958" s="1" t="s">
        <v>105</v>
      </c>
      <c r="M958" s="99"/>
    </row>
    <row r="959" spans="1:13" ht="33">
      <c r="A959" s="99">
        <v>45865</v>
      </c>
      <c r="B959" s="99" t="s">
        <v>386</v>
      </c>
      <c r="C959" s="1" t="s">
        <v>384</v>
      </c>
      <c r="D959" s="1" t="s">
        <v>433</v>
      </c>
      <c r="E959" s="133" t="s">
        <v>756</v>
      </c>
      <c r="F959" s="121">
        <v>17655</v>
      </c>
      <c r="G959" s="135" t="s">
        <v>437</v>
      </c>
      <c r="H959" s="99" t="s">
        <v>1461</v>
      </c>
      <c r="I959" s="106" t="s">
        <v>1513</v>
      </c>
      <c r="J959" s="1" t="s">
        <v>432</v>
      </c>
      <c r="K959" s="1" t="s">
        <v>434</v>
      </c>
      <c r="L959" s="1" t="s">
        <v>105</v>
      </c>
      <c r="M959" s="99"/>
    </row>
    <row r="960" spans="1:13" ht="33">
      <c r="A960" s="99">
        <v>45866</v>
      </c>
      <c r="B960" s="99" t="s">
        <v>386</v>
      </c>
      <c r="C960" s="99" t="s">
        <v>384</v>
      </c>
      <c r="D960" s="99" t="s">
        <v>433</v>
      </c>
      <c r="E960" s="133" t="s">
        <v>848</v>
      </c>
      <c r="F960" s="121">
        <v>17634</v>
      </c>
      <c r="G960" s="135" t="s">
        <v>438</v>
      </c>
      <c r="H960" s="99" t="s">
        <v>1461</v>
      </c>
      <c r="I960" s="106" t="s">
        <v>1520</v>
      </c>
      <c r="J960" s="1" t="s">
        <v>432</v>
      </c>
      <c r="K960" s="1" t="s">
        <v>434</v>
      </c>
      <c r="L960" s="1" t="s">
        <v>105</v>
      </c>
      <c r="M960" s="1"/>
    </row>
    <row r="961" spans="1:13" ht="33">
      <c r="A961" s="99">
        <v>45866</v>
      </c>
      <c r="B961" s="99" t="s">
        <v>386</v>
      </c>
      <c r="C961" s="99" t="s">
        <v>384</v>
      </c>
      <c r="D961" s="99" t="s">
        <v>433</v>
      </c>
      <c r="E961" s="133" t="s">
        <v>847</v>
      </c>
      <c r="F961" s="121">
        <v>17635</v>
      </c>
      <c r="G961" s="135" t="s">
        <v>438</v>
      </c>
      <c r="H961" s="99" t="s">
        <v>1461</v>
      </c>
      <c r="I961" s="106" t="s">
        <v>1520</v>
      </c>
      <c r="J961" s="1" t="s">
        <v>432</v>
      </c>
      <c r="K961" s="1" t="s">
        <v>434</v>
      </c>
      <c r="L961" s="1" t="s">
        <v>105</v>
      </c>
      <c r="M961" s="1"/>
    </row>
    <row r="962" spans="1:13" ht="33">
      <c r="A962" s="99">
        <v>45866</v>
      </c>
      <c r="B962" s="99" t="s">
        <v>386</v>
      </c>
      <c r="C962" s="99" t="s">
        <v>441</v>
      </c>
      <c r="D962" s="99" t="s">
        <v>433</v>
      </c>
      <c r="E962" s="133" t="s">
        <v>452</v>
      </c>
      <c r="F962" s="121">
        <v>17642</v>
      </c>
      <c r="G962" s="135" t="s">
        <v>438</v>
      </c>
      <c r="H962" s="99" t="s">
        <v>1461</v>
      </c>
      <c r="I962" s="106" t="s">
        <v>1520</v>
      </c>
      <c r="J962" s="99" t="s">
        <v>432</v>
      </c>
      <c r="K962" s="99" t="s">
        <v>434</v>
      </c>
      <c r="L962" s="99" t="s">
        <v>105</v>
      </c>
      <c r="M962" s="1"/>
    </row>
    <row r="963" spans="1:13" ht="33">
      <c r="A963" s="99">
        <v>45866</v>
      </c>
      <c r="B963" s="99" t="s">
        <v>386</v>
      </c>
      <c r="C963" s="1" t="s">
        <v>384</v>
      </c>
      <c r="D963" s="1" t="s">
        <v>433</v>
      </c>
      <c r="E963" s="133" t="s">
        <v>756</v>
      </c>
      <c r="F963" s="121">
        <v>17655</v>
      </c>
      <c r="G963" s="135" t="s">
        <v>437</v>
      </c>
      <c r="H963" s="99" t="s">
        <v>1461</v>
      </c>
      <c r="I963" s="106" t="s">
        <v>1520</v>
      </c>
      <c r="J963" s="1" t="s">
        <v>432</v>
      </c>
      <c r="K963" s="1" t="s">
        <v>434</v>
      </c>
      <c r="L963" s="1" t="s">
        <v>105</v>
      </c>
      <c r="M963" s="99"/>
    </row>
    <row r="964" spans="1:13" ht="33">
      <c r="A964" s="99">
        <v>45867</v>
      </c>
      <c r="B964" s="99" t="s">
        <v>386</v>
      </c>
      <c r="C964" s="1" t="s">
        <v>384</v>
      </c>
      <c r="D964" s="1" t="s">
        <v>433</v>
      </c>
      <c r="E964" s="133" t="s">
        <v>756</v>
      </c>
      <c r="F964" s="121">
        <v>17655</v>
      </c>
      <c r="G964" s="135" t="s">
        <v>437</v>
      </c>
      <c r="H964" s="99" t="s">
        <v>1461</v>
      </c>
      <c r="I964" s="106" t="s">
        <v>1521</v>
      </c>
      <c r="J964" s="1" t="s">
        <v>432</v>
      </c>
      <c r="K964" s="1" t="s">
        <v>434</v>
      </c>
      <c r="L964" s="1" t="s">
        <v>105</v>
      </c>
      <c r="M964" s="99"/>
    </row>
    <row r="965" spans="1:13" ht="33">
      <c r="A965" s="99">
        <v>45868</v>
      </c>
      <c r="B965" s="99" t="s">
        <v>386</v>
      </c>
      <c r="C965" s="99" t="s">
        <v>384</v>
      </c>
      <c r="D965" s="99" t="s">
        <v>433</v>
      </c>
      <c r="E965" s="133" t="s">
        <v>848</v>
      </c>
      <c r="F965" s="121">
        <v>17657</v>
      </c>
      <c r="G965" s="135" t="s">
        <v>438</v>
      </c>
      <c r="H965" s="99" t="s">
        <v>1461</v>
      </c>
      <c r="I965" s="106" t="s">
        <v>1522</v>
      </c>
      <c r="J965" s="1" t="s">
        <v>432</v>
      </c>
      <c r="K965" s="1" t="s">
        <v>434</v>
      </c>
      <c r="L965" s="1" t="s">
        <v>105</v>
      </c>
      <c r="M965" s="1"/>
    </row>
    <row r="966" spans="1:13" ht="33">
      <c r="A966" s="99">
        <v>45868</v>
      </c>
      <c r="B966" s="99" t="s">
        <v>386</v>
      </c>
      <c r="C966" s="99" t="s">
        <v>384</v>
      </c>
      <c r="D966" s="99" t="s">
        <v>433</v>
      </c>
      <c r="E966" s="133" t="s">
        <v>847</v>
      </c>
      <c r="F966" s="121">
        <v>17656</v>
      </c>
      <c r="G966" s="135" t="s">
        <v>438</v>
      </c>
      <c r="H966" s="99" t="s">
        <v>1461</v>
      </c>
      <c r="I966" s="106" t="s">
        <v>1522</v>
      </c>
      <c r="J966" s="1" t="s">
        <v>432</v>
      </c>
      <c r="K966" s="1" t="s">
        <v>434</v>
      </c>
      <c r="L966" s="1" t="s">
        <v>105</v>
      </c>
      <c r="M966" s="1"/>
    </row>
    <row r="967" spans="1:13" ht="33">
      <c r="A967" s="99">
        <v>45868</v>
      </c>
      <c r="B967" s="99" t="s">
        <v>386</v>
      </c>
      <c r="C967" s="99" t="s">
        <v>441</v>
      </c>
      <c r="D967" s="99" t="s">
        <v>433</v>
      </c>
      <c r="E967" s="133" t="s">
        <v>452</v>
      </c>
      <c r="F967" s="121">
        <v>17705</v>
      </c>
      <c r="G967" s="135" t="s">
        <v>438</v>
      </c>
      <c r="H967" s="99" t="s">
        <v>1461</v>
      </c>
      <c r="I967" s="106" t="s">
        <v>1522</v>
      </c>
      <c r="J967" s="99" t="s">
        <v>432</v>
      </c>
      <c r="K967" s="99" t="s">
        <v>434</v>
      </c>
      <c r="L967" s="99" t="s">
        <v>105</v>
      </c>
      <c r="M967" s="1"/>
    </row>
    <row r="968" spans="1:13" ht="33">
      <c r="A968" s="99">
        <v>45868</v>
      </c>
      <c r="B968" s="99" t="s">
        <v>386</v>
      </c>
      <c r="C968" s="1" t="s">
        <v>384</v>
      </c>
      <c r="D968" s="1" t="s">
        <v>433</v>
      </c>
      <c r="E968" s="133" t="s">
        <v>756</v>
      </c>
      <c r="F968" s="121">
        <v>17655</v>
      </c>
      <c r="G968" s="135" t="s">
        <v>437</v>
      </c>
      <c r="H968" s="99" t="s">
        <v>1461</v>
      </c>
      <c r="I968" s="106" t="s">
        <v>1522</v>
      </c>
      <c r="J968" s="1" t="s">
        <v>432</v>
      </c>
      <c r="K968" s="1" t="s">
        <v>434</v>
      </c>
      <c r="L968" s="1" t="s">
        <v>105</v>
      </c>
      <c r="M968" s="99"/>
    </row>
    <row r="969" spans="1:13" ht="33">
      <c r="A969" s="99">
        <v>45869</v>
      </c>
      <c r="B969" s="99" t="s">
        <v>386</v>
      </c>
      <c r="C969" s="99" t="s">
        <v>384</v>
      </c>
      <c r="D969" s="99" t="s">
        <v>433</v>
      </c>
      <c r="E969" s="133" t="s">
        <v>848</v>
      </c>
      <c r="F969" s="121">
        <v>17657</v>
      </c>
      <c r="G969" s="135" t="s">
        <v>438</v>
      </c>
      <c r="H969" s="99" t="s">
        <v>1461</v>
      </c>
      <c r="I969" s="106" t="s">
        <v>1517</v>
      </c>
      <c r="J969" s="1" t="s">
        <v>432</v>
      </c>
      <c r="K969" s="1" t="s">
        <v>434</v>
      </c>
      <c r="L969" s="1" t="s">
        <v>105</v>
      </c>
      <c r="M969" s="1"/>
    </row>
    <row r="970" spans="1:13" ht="33">
      <c r="A970" s="99">
        <v>45869</v>
      </c>
      <c r="B970" s="99" t="s">
        <v>386</v>
      </c>
      <c r="C970" s="99" t="s">
        <v>384</v>
      </c>
      <c r="D970" s="99" t="s">
        <v>433</v>
      </c>
      <c r="E970" s="133" t="s">
        <v>847</v>
      </c>
      <c r="F970" s="121">
        <v>17656</v>
      </c>
      <c r="G970" s="135" t="s">
        <v>438</v>
      </c>
      <c r="H970" s="99" t="s">
        <v>1461</v>
      </c>
      <c r="I970" s="106" t="s">
        <v>1517</v>
      </c>
      <c r="J970" s="1" t="s">
        <v>432</v>
      </c>
      <c r="K970" s="1" t="s">
        <v>434</v>
      </c>
      <c r="L970" s="1" t="s">
        <v>105</v>
      </c>
      <c r="M970" s="1"/>
    </row>
    <row r="971" spans="1:13" ht="33">
      <c r="A971" s="99">
        <v>45869</v>
      </c>
      <c r="B971" s="99" t="s">
        <v>386</v>
      </c>
      <c r="C971" s="99" t="s">
        <v>441</v>
      </c>
      <c r="D971" s="99" t="s">
        <v>433</v>
      </c>
      <c r="E971" s="133" t="s">
        <v>452</v>
      </c>
      <c r="F971" s="121">
        <v>17705</v>
      </c>
      <c r="G971" s="135" t="s">
        <v>438</v>
      </c>
      <c r="H971" s="99" t="s">
        <v>1461</v>
      </c>
      <c r="I971" s="106" t="s">
        <v>1517</v>
      </c>
      <c r="J971" s="99" t="s">
        <v>432</v>
      </c>
      <c r="K971" s="99" t="s">
        <v>434</v>
      </c>
      <c r="L971" s="99" t="s">
        <v>105</v>
      </c>
      <c r="M971" s="1"/>
    </row>
    <row r="972" spans="1:13" ht="33">
      <c r="A972" s="99">
        <v>45869</v>
      </c>
      <c r="B972" s="99" t="s">
        <v>386</v>
      </c>
      <c r="C972" s="1" t="s">
        <v>384</v>
      </c>
      <c r="D972" s="1" t="s">
        <v>433</v>
      </c>
      <c r="E972" s="133" t="s">
        <v>756</v>
      </c>
      <c r="F972" s="121">
        <v>17655</v>
      </c>
      <c r="G972" s="135" t="s">
        <v>437</v>
      </c>
      <c r="H972" s="99" t="s">
        <v>1461</v>
      </c>
      <c r="I972" s="106" t="s">
        <v>1517</v>
      </c>
      <c r="J972" s="1" t="s">
        <v>432</v>
      </c>
      <c r="K972" s="1" t="s">
        <v>434</v>
      </c>
      <c r="L972" s="1" t="s">
        <v>105</v>
      </c>
      <c r="M972" s="99"/>
    </row>
    <row r="973" spans="1:13" ht="33">
      <c r="A973" s="99">
        <v>45871</v>
      </c>
      <c r="B973" s="99" t="s">
        <v>386</v>
      </c>
      <c r="C973" s="99" t="s">
        <v>384</v>
      </c>
      <c r="D973" s="99" t="s">
        <v>433</v>
      </c>
      <c r="E973" s="133" t="s">
        <v>848</v>
      </c>
      <c r="F973" s="121">
        <v>17797</v>
      </c>
      <c r="G973" s="135" t="s">
        <v>438</v>
      </c>
      <c r="H973" s="99" t="s">
        <v>1461</v>
      </c>
      <c r="I973" s="106" t="s">
        <v>1523</v>
      </c>
      <c r="J973" s="1" t="s">
        <v>432</v>
      </c>
      <c r="K973" s="1" t="s">
        <v>434</v>
      </c>
      <c r="L973" s="1" t="s">
        <v>105</v>
      </c>
      <c r="M973" s="1"/>
    </row>
    <row r="974" spans="1:13" ht="33">
      <c r="A974" s="99">
        <v>45871</v>
      </c>
      <c r="B974" s="99" t="s">
        <v>386</v>
      </c>
      <c r="C974" s="99" t="s">
        <v>384</v>
      </c>
      <c r="D974" s="99" t="s">
        <v>433</v>
      </c>
      <c r="E974" s="133" t="s">
        <v>847</v>
      </c>
      <c r="F974" s="121">
        <v>17840</v>
      </c>
      <c r="G974" s="135" t="s">
        <v>438</v>
      </c>
      <c r="H974" s="99" t="s">
        <v>1461</v>
      </c>
      <c r="I974" s="106" t="s">
        <v>1523</v>
      </c>
      <c r="J974" s="1" t="s">
        <v>432</v>
      </c>
      <c r="K974" s="1" t="s">
        <v>434</v>
      </c>
      <c r="L974" s="1" t="s">
        <v>105</v>
      </c>
      <c r="M974" s="1"/>
    </row>
    <row r="975" spans="1:13" ht="33">
      <c r="A975" s="99">
        <v>45871</v>
      </c>
      <c r="B975" s="99" t="s">
        <v>386</v>
      </c>
      <c r="C975" s="1" t="s">
        <v>384</v>
      </c>
      <c r="D975" s="1" t="s">
        <v>433</v>
      </c>
      <c r="E975" s="133" t="s">
        <v>761</v>
      </c>
      <c r="F975" s="121">
        <v>17859</v>
      </c>
      <c r="G975" s="135" t="s">
        <v>437</v>
      </c>
      <c r="H975" s="99" t="s">
        <v>1461</v>
      </c>
      <c r="I975" s="106" t="s">
        <v>1523</v>
      </c>
      <c r="J975" s="1" t="s">
        <v>432</v>
      </c>
      <c r="K975" s="1" t="s">
        <v>434</v>
      </c>
      <c r="L975" s="1" t="s">
        <v>105</v>
      </c>
      <c r="M975" s="99"/>
    </row>
    <row r="976" spans="1:13" ht="33">
      <c r="A976" s="99">
        <v>45873</v>
      </c>
      <c r="B976" s="99" t="s">
        <v>386</v>
      </c>
      <c r="C976" s="99" t="s">
        <v>384</v>
      </c>
      <c r="D976" s="99" t="s">
        <v>433</v>
      </c>
      <c r="E976" s="133" t="s">
        <v>848</v>
      </c>
      <c r="F976" s="121">
        <v>17894</v>
      </c>
      <c r="G976" s="135" t="s">
        <v>438</v>
      </c>
      <c r="H976" s="99" t="s">
        <v>1461</v>
      </c>
      <c r="I976" s="106" t="s">
        <v>231</v>
      </c>
      <c r="J976" s="1" t="s">
        <v>432</v>
      </c>
      <c r="K976" s="1" t="s">
        <v>434</v>
      </c>
      <c r="L976" s="1" t="s">
        <v>105</v>
      </c>
      <c r="M976" s="1"/>
    </row>
    <row r="977" spans="1:13" ht="33">
      <c r="A977" s="99">
        <v>45873</v>
      </c>
      <c r="B977" s="99" t="s">
        <v>386</v>
      </c>
      <c r="C977" s="99" t="s">
        <v>384</v>
      </c>
      <c r="D977" s="99" t="s">
        <v>433</v>
      </c>
      <c r="E977" s="133" t="s">
        <v>847</v>
      </c>
      <c r="F977" s="121">
        <v>17798</v>
      </c>
      <c r="G977" s="135" t="s">
        <v>438</v>
      </c>
      <c r="H977" s="99" t="s">
        <v>1461</v>
      </c>
      <c r="I977" s="106" t="s">
        <v>231</v>
      </c>
      <c r="J977" s="1" t="s">
        <v>432</v>
      </c>
      <c r="K977" s="1" t="s">
        <v>434</v>
      </c>
      <c r="L977" s="1" t="s">
        <v>105</v>
      </c>
      <c r="M977" s="1"/>
    </row>
    <row r="978" spans="1:13" ht="33">
      <c r="A978" s="99">
        <v>45873</v>
      </c>
      <c r="B978" s="99" t="s">
        <v>386</v>
      </c>
      <c r="C978" s="99" t="s">
        <v>441</v>
      </c>
      <c r="D978" s="99" t="s">
        <v>433</v>
      </c>
      <c r="E978" s="133" t="s">
        <v>452</v>
      </c>
      <c r="F978" s="121">
        <v>17796</v>
      </c>
      <c r="G978" s="135" t="s">
        <v>438</v>
      </c>
      <c r="H978" s="99" t="s">
        <v>1461</v>
      </c>
      <c r="I978" s="106" t="s">
        <v>231</v>
      </c>
      <c r="J978" s="99" t="s">
        <v>432</v>
      </c>
      <c r="K978" s="99" t="s">
        <v>434</v>
      </c>
      <c r="L978" s="99" t="s">
        <v>105</v>
      </c>
      <c r="M978" s="1"/>
    </row>
    <row r="979" spans="1:13" ht="33">
      <c r="A979" s="99">
        <v>45873</v>
      </c>
      <c r="B979" s="99" t="s">
        <v>386</v>
      </c>
      <c r="C979" s="1" t="s">
        <v>384</v>
      </c>
      <c r="D979" s="1" t="s">
        <v>433</v>
      </c>
      <c r="E979" s="133" t="s">
        <v>756</v>
      </c>
      <c r="F979" s="121">
        <v>17861</v>
      </c>
      <c r="G979" s="135" t="s">
        <v>437</v>
      </c>
      <c r="H979" s="99" t="s">
        <v>1461</v>
      </c>
      <c r="I979" s="106" t="s">
        <v>231</v>
      </c>
      <c r="J979" s="1" t="s">
        <v>432</v>
      </c>
      <c r="K979" s="1" t="s">
        <v>434</v>
      </c>
      <c r="L979" s="1" t="s">
        <v>105</v>
      </c>
      <c r="M979" s="99"/>
    </row>
    <row r="980" spans="1:13" ht="33">
      <c r="A980" s="99">
        <v>45873</v>
      </c>
      <c r="B980" s="99" t="s">
        <v>386</v>
      </c>
      <c r="C980" s="1" t="s">
        <v>384</v>
      </c>
      <c r="D980" s="1" t="s">
        <v>433</v>
      </c>
      <c r="E980" s="133" t="s">
        <v>761</v>
      </c>
      <c r="F980" s="121">
        <v>17859</v>
      </c>
      <c r="G980" s="135" t="s">
        <v>437</v>
      </c>
      <c r="H980" s="99" t="s">
        <v>1461</v>
      </c>
      <c r="I980" s="106" t="s">
        <v>231</v>
      </c>
      <c r="J980" s="1" t="s">
        <v>432</v>
      </c>
      <c r="K980" s="1" t="s">
        <v>434</v>
      </c>
      <c r="L980" s="1" t="s">
        <v>105</v>
      </c>
      <c r="M980" s="99"/>
    </row>
    <row r="981" spans="1:13" ht="33">
      <c r="A981" s="99">
        <v>45874</v>
      </c>
      <c r="B981" s="99" t="s">
        <v>386</v>
      </c>
      <c r="C981" s="1" t="s">
        <v>384</v>
      </c>
      <c r="D981" s="1" t="s">
        <v>433</v>
      </c>
      <c r="E981" s="133" t="s">
        <v>761</v>
      </c>
      <c r="F981" s="121">
        <v>17859</v>
      </c>
      <c r="G981" s="135" t="s">
        <v>437</v>
      </c>
      <c r="H981" s="99" t="s">
        <v>1461</v>
      </c>
      <c r="I981" s="106" t="s">
        <v>1524</v>
      </c>
      <c r="J981" s="1" t="s">
        <v>432</v>
      </c>
      <c r="K981" s="1" t="s">
        <v>434</v>
      </c>
      <c r="L981" s="1" t="s">
        <v>105</v>
      </c>
      <c r="M981" s="99"/>
    </row>
    <row r="982" spans="1:13" ht="33">
      <c r="A982" s="99">
        <v>45874</v>
      </c>
      <c r="B982" s="99" t="s">
        <v>386</v>
      </c>
      <c r="C982" s="1" t="s">
        <v>384</v>
      </c>
      <c r="D982" s="1" t="s">
        <v>433</v>
      </c>
      <c r="E982" s="133" t="s">
        <v>756</v>
      </c>
      <c r="F982" s="121">
        <v>17861</v>
      </c>
      <c r="G982" s="135" t="s">
        <v>437</v>
      </c>
      <c r="H982" s="99" t="s">
        <v>1461</v>
      </c>
      <c r="I982" s="106" t="s">
        <v>1524</v>
      </c>
      <c r="J982" s="1" t="s">
        <v>432</v>
      </c>
      <c r="K982" s="1" t="s">
        <v>434</v>
      </c>
      <c r="L982" s="1" t="s">
        <v>105</v>
      </c>
      <c r="M982" s="99"/>
    </row>
    <row r="983" spans="1:13" ht="33">
      <c r="A983" s="99">
        <v>45874</v>
      </c>
      <c r="B983" s="99" t="s">
        <v>386</v>
      </c>
      <c r="C983" s="99" t="s">
        <v>384</v>
      </c>
      <c r="D983" s="99" t="s">
        <v>433</v>
      </c>
      <c r="E983" s="133" t="s">
        <v>848</v>
      </c>
      <c r="F983" s="121">
        <v>17893</v>
      </c>
      <c r="G983" s="135" t="s">
        <v>438</v>
      </c>
      <c r="H983" s="99" t="s">
        <v>1461</v>
      </c>
      <c r="I983" s="106" t="s">
        <v>1524</v>
      </c>
      <c r="J983" s="1" t="s">
        <v>432</v>
      </c>
      <c r="K983" s="1" t="s">
        <v>434</v>
      </c>
      <c r="L983" s="1" t="s">
        <v>105</v>
      </c>
      <c r="M983" s="1"/>
    </row>
    <row r="984" spans="1:13" ht="33">
      <c r="A984" s="99">
        <v>45874</v>
      </c>
      <c r="B984" s="99" t="s">
        <v>386</v>
      </c>
      <c r="C984" s="99" t="s">
        <v>384</v>
      </c>
      <c r="D984" s="99" t="s">
        <v>433</v>
      </c>
      <c r="E984" s="133" t="s">
        <v>847</v>
      </c>
      <c r="F984" s="121">
        <v>17892</v>
      </c>
      <c r="G984" s="135" t="s">
        <v>438</v>
      </c>
      <c r="H984" s="99" t="s">
        <v>1461</v>
      </c>
      <c r="I984" s="106" t="s">
        <v>1524</v>
      </c>
      <c r="J984" s="1" t="s">
        <v>432</v>
      </c>
      <c r="K984" s="1" t="s">
        <v>434</v>
      </c>
      <c r="L984" s="1" t="s">
        <v>105</v>
      </c>
      <c r="M984" s="1"/>
    </row>
    <row r="985" spans="1:13" ht="33">
      <c r="A985" s="99">
        <v>45874</v>
      </c>
      <c r="B985" s="99" t="s">
        <v>386</v>
      </c>
      <c r="C985" s="99" t="s">
        <v>441</v>
      </c>
      <c r="D985" s="99" t="s">
        <v>433</v>
      </c>
      <c r="E985" s="133" t="s">
        <v>452</v>
      </c>
      <c r="F985" s="121">
        <v>17891</v>
      </c>
      <c r="G985" s="135" t="s">
        <v>438</v>
      </c>
      <c r="H985" s="99" t="s">
        <v>1461</v>
      </c>
      <c r="I985" s="106" t="s">
        <v>1524</v>
      </c>
      <c r="J985" s="99" t="s">
        <v>432</v>
      </c>
      <c r="K985" s="99" t="s">
        <v>434</v>
      </c>
      <c r="L985" s="99" t="s">
        <v>105</v>
      </c>
      <c r="M985" s="1"/>
    </row>
    <row r="986" spans="1:13" ht="33">
      <c r="A986" s="99">
        <v>45875</v>
      </c>
      <c r="B986" s="99" t="s">
        <v>386</v>
      </c>
      <c r="C986" s="99" t="s">
        <v>384</v>
      </c>
      <c r="D986" s="99" t="s">
        <v>433</v>
      </c>
      <c r="E986" s="133" t="s">
        <v>848</v>
      </c>
      <c r="F986" s="121">
        <v>17893</v>
      </c>
      <c r="G986" s="135" t="s">
        <v>438</v>
      </c>
      <c r="H986" s="99" t="s">
        <v>1461</v>
      </c>
      <c r="I986" s="106" t="s">
        <v>1525</v>
      </c>
      <c r="J986" s="1" t="s">
        <v>432</v>
      </c>
      <c r="K986" s="1" t="s">
        <v>434</v>
      </c>
      <c r="L986" s="1" t="s">
        <v>105</v>
      </c>
      <c r="M986" s="1"/>
    </row>
    <row r="987" spans="1:13" ht="33">
      <c r="A987" s="99">
        <v>45875</v>
      </c>
      <c r="B987" s="99" t="s">
        <v>386</v>
      </c>
      <c r="C987" s="99" t="s">
        <v>384</v>
      </c>
      <c r="D987" s="99" t="s">
        <v>433</v>
      </c>
      <c r="E987" s="133" t="s">
        <v>847</v>
      </c>
      <c r="F987" s="121">
        <v>17892</v>
      </c>
      <c r="G987" s="135" t="s">
        <v>438</v>
      </c>
      <c r="H987" s="99" t="s">
        <v>1461</v>
      </c>
      <c r="I987" s="106" t="s">
        <v>1525</v>
      </c>
      <c r="J987" s="1" t="s">
        <v>432</v>
      </c>
      <c r="K987" s="1" t="s">
        <v>434</v>
      </c>
      <c r="L987" s="1" t="s">
        <v>105</v>
      </c>
      <c r="M987" s="1"/>
    </row>
    <row r="988" spans="1:13" ht="33">
      <c r="A988" s="99">
        <v>45875</v>
      </c>
      <c r="B988" s="99" t="s">
        <v>386</v>
      </c>
      <c r="C988" s="99" t="s">
        <v>441</v>
      </c>
      <c r="D988" s="99" t="s">
        <v>433</v>
      </c>
      <c r="E988" s="133" t="s">
        <v>452</v>
      </c>
      <c r="F988" s="121">
        <v>17891</v>
      </c>
      <c r="G988" s="135" t="s">
        <v>438</v>
      </c>
      <c r="H988" s="99" t="s">
        <v>1461</v>
      </c>
      <c r="I988" s="106" t="s">
        <v>1525</v>
      </c>
      <c r="J988" s="99" t="s">
        <v>432</v>
      </c>
      <c r="K988" s="99" t="s">
        <v>434</v>
      </c>
      <c r="L988" s="99" t="s">
        <v>105</v>
      </c>
      <c r="M988" s="1"/>
    </row>
    <row r="989" spans="1:13" ht="33">
      <c r="A989" s="99">
        <v>45875</v>
      </c>
      <c r="B989" s="99" t="s">
        <v>386</v>
      </c>
      <c r="C989" s="1" t="s">
        <v>384</v>
      </c>
      <c r="D989" s="1" t="s">
        <v>433</v>
      </c>
      <c r="E989" s="133" t="s">
        <v>761</v>
      </c>
      <c r="F989" s="121">
        <v>18014</v>
      </c>
      <c r="G989" s="135" t="s">
        <v>437</v>
      </c>
      <c r="H989" s="99" t="s">
        <v>1461</v>
      </c>
      <c r="I989" s="106" t="s">
        <v>1525</v>
      </c>
      <c r="J989" s="1" t="s">
        <v>432</v>
      </c>
      <c r="K989" s="1" t="s">
        <v>434</v>
      </c>
      <c r="L989" s="1" t="s">
        <v>105</v>
      </c>
      <c r="M989" s="99"/>
    </row>
    <row r="990" spans="1:13" ht="33">
      <c r="A990" s="99">
        <v>45876</v>
      </c>
      <c r="B990" s="99" t="s">
        <v>386</v>
      </c>
      <c r="C990" s="99" t="s">
        <v>384</v>
      </c>
      <c r="D990" s="99" t="s">
        <v>433</v>
      </c>
      <c r="E990" s="133" t="s">
        <v>848</v>
      </c>
      <c r="F990" s="121">
        <v>17959</v>
      </c>
      <c r="G990" s="135" t="s">
        <v>438</v>
      </c>
      <c r="H990" s="99" t="s">
        <v>1461</v>
      </c>
      <c r="I990" s="106" t="s">
        <v>900</v>
      </c>
      <c r="J990" s="1" t="s">
        <v>432</v>
      </c>
      <c r="K990" s="1" t="s">
        <v>434</v>
      </c>
      <c r="L990" s="1" t="s">
        <v>105</v>
      </c>
      <c r="M990" s="1"/>
    </row>
    <row r="991" spans="1:13" ht="33">
      <c r="A991" s="99">
        <v>45876</v>
      </c>
      <c r="B991" s="99" t="s">
        <v>386</v>
      </c>
      <c r="C991" s="99" t="s">
        <v>384</v>
      </c>
      <c r="D991" s="99" t="s">
        <v>433</v>
      </c>
      <c r="E991" s="133" t="s">
        <v>847</v>
      </c>
      <c r="F991" s="121">
        <v>17963</v>
      </c>
      <c r="G991" s="135" t="s">
        <v>438</v>
      </c>
      <c r="H991" s="99" t="s">
        <v>1461</v>
      </c>
      <c r="I991" s="106" t="s">
        <v>900</v>
      </c>
      <c r="J991" s="1" t="s">
        <v>432</v>
      </c>
      <c r="K991" s="1" t="s">
        <v>434</v>
      </c>
      <c r="L991" s="1" t="s">
        <v>105</v>
      </c>
      <c r="M991" s="1"/>
    </row>
    <row r="992" spans="1:13" ht="33">
      <c r="A992" s="99">
        <v>45876</v>
      </c>
      <c r="B992" s="99" t="s">
        <v>386</v>
      </c>
      <c r="C992" s="99" t="s">
        <v>441</v>
      </c>
      <c r="D992" s="99" t="s">
        <v>433</v>
      </c>
      <c r="E992" s="133" t="s">
        <v>452</v>
      </c>
      <c r="F992" s="121">
        <v>17958</v>
      </c>
      <c r="G992" s="135" t="s">
        <v>438</v>
      </c>
      <c r="H992" s="99" t="s">
        <v>1461</v>
      </c>
      <c r="I992" s="106" t="s">
        <v>900</v>
      </c>
      <c r="J992" s="99" t="s">
        <v>432</v>
      </c>
      <c r="K992" s="99" t="s">
        <v>434</v>
      </c>
      <c r="L992" s="99" t="s">
        <v>105</v>
      </c>
      <c r="M992" s="1"/>
    </row>
    <row r="993" spans="1:13" ht="33">
      <c r="A993" s="99">
        <v>45876</v>
      </c>
      <c r="B993" s="99" t="s">
        <v>386</v>
      </c>
      <c r="C993" s="1" t="s">
        <v>384</v>
      </c>
      <c r="D993" s="1" t="s">
        <v>433</v>
      </c>
      <c r="E993" s="133" t="s">
        <v>761</v>
      </c>
      <c r="F993" s="121">
        <v>18014</v>
      </c>
      <c r="G993" s="135" t="s">
        <v>437</v>
      </c>
      <c r="H993" s="99" t="s">
        <v>1461</v>
      </c>
      <c r="I993" s="106" t="s">
        <v>900</v>
      </c>
      <c r="J993" s="1" t="s">
        <v>432</v>
      </c>
      <c r="K993" s="1" t="s">
        <v>434</v>
      </c>
      <c r="L993" s="1" t="s">
        <v>105</v>
      </c>
      <c r="M993" s="99"/>
    </row>
    <row r="994" spans="1:13" ht="33">
      <c r="A994" s="99">
        <v>45876</v>
      </c>
      <c r="B994" s="99" t="s">
        <v>386</v>
      </c>
      <c r="C994" s="1" t="s">
        <v>384</v>
      </c>
      <c r="D994" s="1" t="s">
        <v>433</v>
      </c>
      <c r="E994" s="133" t="s">
        <v>762</v>
      </c>
      <c r="F994" s="121">
        <v>18017</v>
      </c>
      <c r="G994" s="135" t="s">
        <v>437</v>
      </c>
      <c r="H994" s="99" t="s">
        <v>1461</v>
      </c>
      <c r="I994" s="106" t="s">
        <v>900</v>
      </c>
      <c r="J994" s="1" t="s">
        <v>432</v>
      </c>
      <c r="K994" s="1" t="s">
        <v>434</v>
      </c>
      <c r="L994" s="1" t="s">
        <v>105</v>
      </c>
      <c r="M994" s="99"/>
    </row>
    <row r="995" spans="1:13" ht="33">
      <c r="A995" s="99">
        <v>45878</v>
      </c>
      <c r="B995" s="99" t="s">
        <v>386</v>
      </c>
      <c r="C995" s="99" t="s">
        <v>384</v>
      </c>
      <c r="D995" s="99" t="s">
        <v>433</v>
      </c>
      <c r="E995" s="133" t="s">
        <v>848</v>
      </c>
      <c r="F995" s="121">
        <v>17959</v>
      </c>
      <c r="G995" s="135" t="s">
        <v>438</v>
      </c>
      <c r="H995" s="99" t="s">
        <v>1461</v>
      </c>
      <c r="I995" s="106" t="s">
        <v>1517</v>
      </c>
      <c r="J995" s="1" t="s">
        <v>432</v>
      </c>
      <c r="K995" s="1" t="s">
        <v>434</v>
      </c>
      <c r="L995" s="1" t="s">
        <v>105</v>
      </c>
      <c r="M995" s="1"/>
    </row>
    <row r="996" spans="1:13" ht="33">
      <c r="A996" s="99">
        <v>45878</v>
      </c>
      <c r="B996" s="99" t="s">
        <v>386</v>
      </c>
      <c r="C996" s="99" t="s">
        <v>384</v>
      </c>
      <c r="D996" s="99" t="s">
        <v>433</v>
      </c>
      <c r="E996" s="133" t="s">
        <v>847</v>
      </c>
      <c r="F996" s="121">
        <v>17963</v>
      </c>
      <c r="G996" s="135" t="s">
        <v>438</v>
      </c>
      <c r="H996" s="99" t="s">
        <v>1461</v>
      </c>
      <c r="I996" s="106" t="s">
        <v>1517</v>
      </c>
      <c r="J996" s="1" t="s">
        <v>432</v>
      </c>
      <c r="K996" s="1" t="s">
        <v>434</v>
      </c>
      <c r="L996" s="1" t="s">
        <v>105</v>
      </c>
      <c r="M996" s="1"/>
    </row>
    <row r="997" spans="1:13" ht="33">
      <c r="A997" s="99">
        <v>45878</v>
      </c>
      <c r="B997" s="99" t="s">
        <v>386</v>
      </c>
      <c r="C997" s="99" t="s">
        <v>441</v>
      </c>
      <c r="D997" s="99" t="s">
        <v>433</v>
      </c>
      <c r="E997" s="133" t="s">
        <v>452</v>
      </c>
      <c r="F997" s="121">
        <v>17958</v>
      </c>
      <c r="G997" s="135" t="s">
        <v>438</v>
      </c>
      <c r="H997" s="99" t="s">
        <v>1461</v>
      </c>
      <c r="I997" s="106" t="s">
        <v>1517</v>
      </c>
      <c r="J997" s="99" t="s">
        <v>432</v>
      </c>
      <c r="K997" s="99" t="s">
        <v>434</v>
      </c>
      <c r="L997" s="99" t="s">
        <v>105</v>
      </c>
      <c r="M997" s="1"/>
    </row>
    <row r="998" spans="1:13" ht="33">
      <c r="A998" s="99">
        <v>45878</v>
      </c>
      <c r="B998" s="99" t="s">
        <v>386</v>
      </c>
      <c r="C998" s="1" t="s">
        <v>384</v>
      </c>
      <c r="D998" s="1" t="s">
        <v>433</v>
      </c>
      <c r="E998" s="133" t="s">
        <v>761</v>
      </c>
      <c r="F998" s="121">
        <v>18014</v>
      </c>
      <c r="G998" s="135" t="s">
        <v>437</v>
      </c>
      <c r="H998" s="99" t="s">
        <v>1461</v>
      </c>
      <c r="I998" s="106" t="s">
        <v>1517</v>
      </c>
      <c r="J998" s="1" t="s">
        <v>432</v>
      </c>
      <c r="K998" s="1" t="s">
        <v>434</v>
      </c>
      <c r="L998" s="1" t="s">
        <v>105</v>
      </c>
      <c r="M998" s="99"/>
    </row>
    <row r="999" spans="1:13" ht="33">
      <c r="A999" s="99">
        <v>45878</v>
      </c>
      <c r="B999" s="99" t="s">
        <v>386</v>
      </c>
      <c r="C999" s="1" t="s">
        <v>384</v>
      </c>
      <c r="D999" s="1" t="s">
        <v>433</v>
      </c>
      <c r="E999" s="133" t="s">
        <v>762</v>
      </c>
      <c r="F999" s="121">
        <v>18017</v>
      </c>
      <c r="G999" s="135" t="s">
        <v>437</v>
      </c>
      <c r="H999" s="99" t="s">
        <v>1461</v>
      </c>
      <c r="I999" s="106" t="s">
        <v>1517</v>
      </c>
      <c r="J999" s="1" t="s">
        <v>432</v>
      </c>
      <c r="K999" s="1" t="s">
        <v>434</v>
      </c>
      <c r="L999" s="1" t="s">
        <v>105</v>
      </c>
      <c r="M999" s="99"/>
    </row>
    <row r="1000" spans="1:13" ht="33">
      <c r="A1000" s="99">
        <v>45879</v>
      </c>
      <c r="B1000" s="99" t="s">
        <v>386</v>
      </c>
      <c r="C1000" s="99" t="s">
        <v>384</v>
      </c>
      <c r="D1000" s="99" t="s">
        <v>433</v>
      </c>
      <c r="E1000" s="133" t="s">
        <v>848</v>
      </c>
      <c r="F1000" s="121">
        <v>18088</v>
      </c>
      <c r="G1000" s="135" t="s">
        <v>438</v>
      </c>
      <c r="H1000" s="99" t="s">
        <v>1461</v>
      </c>
      <c r="I1000" s="106" t="s">
        <v>1501</v>
      </c>
      <c r="J1000" s="1" t="s">
        <v>432</v>
      </c>
      <c r="K1000" s="1" t="s">
        <v>434</v>
      </c>
      <c r="L1000" s="1" t="s">
        <v>105</v>
      </c>
      <c r="M1000" s="1"/>
    </row>
    <row r="1001" spans="1:13" ht="33">
      <c r="A1001" s="99">
        <v>45879</v>
      </c>
      <c r="B1001" s="99" t="s">
        <v>386</v>
      </c>
      <c r="C1001" s="99" t="s">
        <v>384</v>
      </c>
      <c r="D1001" s="99" t="s">
        <v>433</v>
      </c>
      <c r="E1001" s="133" t="s">
        <v>847</v>
      </c>
      <c r="F1001" s="121">
        <v>18089</v>
      </c>
      <c r="G1001" s="135" t="s">
        <v>438</v>
      </c>
      <c r="H1001" s="99" t="s">
        <v>1461</v>
      </c>
      <c r="I1001" s="106" t="s">
        <v>1501</v>
      </c>
      <c r="J1001" s="1" t="s">
        <v>432</v>
      </c>
      <c r="K1001" s="1" t="s">
        <v>434</v>
      </c>
      <c r="L1001" s="1" t="s">
        <v>105</v>
      </c>
      <c r="M1001" s="1"/>
    </row>
    <row r="1002" spans="1:13" ht="33">
      <c r="A1002" s="99">
        <v>45879</v>
      </c>
      <c r="B1002" s="99" t="s">
        <v>386</v>
      </c>
      <c r="C1002" s="99" t="s">
        <v>441</v>
      </c>
      <c r="D1002" s="99" t="s">
        <v>433</v>
      </c>
      <c r="E1002" s="133" t="s">
        <v>452</v>
      </c>
      <c r="F1002" s="121">
        <v>18087</v>
      </c>
      <c r="G1002" s="135" t="s">
        <v>438</v>
      </c>
      <c r="H1002" s="99" t="s">
        <v>1461</v>
      </c>
      <c r="I1002" s="106" t="s">
        <v>1501</v>
      </c>
      <c r="J1002" s="99" t="s">
        <v>432</v>
      </c>
      <c r="K1002" s="99" t="s">
        <v>434</v>
      </c>
      <c r="L1002" s="99" t="s">
        <v>105</v>
      </c>
      <c r="M1002" s="1"/>
    </row>
    <row r="1003" spans="1:13" ht="33">
      <c r="A1003" s="99">
        <v>45879</v>
      </c>
      <c r="B1003" s="99" t="s">
        <v>386</v>
      </c>
      <c r="C1003" s="1" t="s">
        <v>384</v>
      </c>
      <c r="D1003" s="1" t="s">
        <v>433</v>
      </c>
      <c r="E1003" s="133" t="s">
        <v>762</v>
      </c>
      <c r="F1003" s="121">
        <v>18017</v>
      </c>
      <c r="G1003" s="135" t="s">
        <v>437</v>
      </c>
      <c r="H1003" s="99" t="s">
        <v>1461</v>
      </c>
      <c r="I1003" s="106" t="s">
        <v>1501</v>
      </c>
      <c r="J1003" s="1" t="s">
        <v>432</v>
      </c>
      <c r="K1003" s="1" t="s">
        <v>434</v>
      </c>
      <c r="L1003" s="1" t="s">
        <v>105</v>
      </c>
      <c r="M1003" s="99"/>
    </row>
    <row r="1004" spans="1:13" ht="33">
      <c r="A1004" s="99">
        <v>45880</v>
      </c>
      <c r="B1004" s="99" t="s">
        <v>386</v>
      </c>
      <c r="C1004" s="99" t="s">
        <v>384</v>
      </c>
      <c r="D1004" s="99" t="s">
        <v>433</v>
      </c>
      <c r="E1004" s="133" t="s">
        <v>848</v>
      </c>
      <c r="F1004" s="121">
        <v>18088</v>
      </c>
      <c r="G1004" s="135" t="s">
        <v>438</v>
      </c>
      <c r="H1004" s="99" t="s">
        <v>1461</v>
      </c>
      <c r="I1004" s="106" t="s">
        <v>231</v>
      </c>
      <c r="J1004" s="1" t="s">
        <v>432</v>
      </c>
      <c r="K1004" s="1" t="s">
        <v>434</v>
      </c>
      <c r="L1004" s="1" t="s">
        <v>105</v>
      </c>
      <c r="M1004" s="1"/>
    </row>
    <row r="1005" spans="1:13" ht="33">
      <c r="A1005" s="99">
        <v>45880</v>
      </c>
      <c r="B1005" s="99" t="s">
        <v>386</v>
      </c>
      <c r="C1005" s="99" t="s">
        <v>384</v>
      </c>
      <c r="D1005" s="99" t="s">
        <v>433</v>
      </c>
      <c r="E1005" s="133" t="s">
        <v>847</v>
      </c>
      <c r="F1005" s="121">
        <v>18089</v>
      </c>
      <c r="G1005" s="135" t="s">
        <v>438</v>
      </c>
      <c r="H1005" s="99" t="s">
        <v>1461</v>
      </c>
      <c r="I1005" s="106" t="s">
        <v>231</v>
      </c>
      <c r="J1005" s="1" t="s">
        <v>432</v>
      </c>
      <c r="K1005" s="1" t="s">
        <v>434</v>
      </c>
      <c r="L1005" s="1" t="s">
        <v>105</v>
      </c>
      <c r="M1005" s="1"/>
    </row>
    <row r="1006" spans="1:13" ht="33">
      <c r="A1006" s="99">
        <v>45880</v>
      </c>
      <c r="B1006" s="99" t="s">
        <v>386</v>
      </c>
      <c r="C1006" s="99" t="s">
        <v>441</v>
      </c>
      <c r="D1006" s="99" t="s">
        <v>433</v>
      </c>
      <c r="E1006" s="133" t="s">
        <v>452</v>
      </c>
      <c r="F1006" s="121">
        <v>18087</v>
      </c>
      <c r="G1006" s="135" t="s">
        <v>438</v>
      </c>
      <c r="H1006" s="99" t="s">
        <v>1461</v>
      </c>
      <c r="I1006" s="106" t="s">
        <v>231</v>
      </c>
      <c r="J1006" s="99" t="s">
        <v>432</v>
      </c>
      <c r="K1006" s="99" t="s">
        <v>434</v>
      </c>
      <c r="L1006" s="99" t="s">
        <v>105</v>
      </c>
      <c r="M1006" s="1"/>
    </row>
    <row r="1007" spans="1:13" ht="33">
      <c r="A1007" s="99">
        <v>45880</v>
      </c>
      <c r="B1007" s="99" t="s">
        <v>386</v>
      </c>
      <c r="C1007" s="1" t="s">
        <v>384</v>
      </c>
      <c r="D1007" s="1" t="s">
        <v>433</v>
      </c>
      <c r="E1007" s="133" t="s">
        <v>762</v>
      </c>
      <c r="F1007" s="121">
        <v>18017</v>
      </c>
      <c r="G1007" s="135" t="s">
        <v>437</v>
      </c>
      <c r="H1007" s="99" t="s">
        <v>1461</v>
      </c>
      <c r="I1007" s="106" t="s">
        <v>231</v>
      </c>
      <c r="J1007" s="1" t="s">
        <v>432</v>
      </c>
      <c r="K1007" s="1" t="s">
        <v>434</v>
      </c>
      <c r="L1007" s="1" t="s">
        <v>105</v>
      </c>
      <c r="M1007" s="99"/>
    </row>
    <row r="1008" spans="1:13" ht="33">
      <c r="A1008" s="99">
        <v>45881</v>
      </c>
      <c r="B1008" s="99" t="s">
        <v>386</v>
      </c>
      <c r="C1008" s="99" t="s">
        <v>384</v>
      </c>
      <c r="D1008" s="99" t="s">
        <v>433</v>
      </c>
      <c r="E1008" s="133" t="s">
        <v>848</v>
      </c>
      <c r="F1008" s="121">
        <v>18131</v>
      </c>
      <c r="G1008" s="135" t="s">
        <v>438</v>
      </c>
      <c r="H1008" s="99" t="s">
        <v>1461</v>
      </c>
      <c r="I1008" s="106" t="s">
        <v>1526</v>
      </c>
      <c r="J1008" s="1" t="s">
        <v>432</v>
      </c>
      <c r="K1008" s="1" t="s">
        <v>434</v>
      </c>
      <c r="L1008" s="1" t="s">
        <v>105</v>
      </c>
      <c r="M1008" s="1"/>
    </row>
    <row r="1009" spans="1:13" ht="33">
      <c r="A1009" s="99">
        <v>45881</v>
      </c>
      <c r="B1009" s="99" t="s">
        <v>386</v>
      </c>
      <c r="C1009" s="99" t="s">
        <v>384</v>
      </c>
      <c r="D1009" s="99" t="s">
        <v>433</v>
      </c>
      <c r="E1009" s="133" t="s">
        <v>847</v>
      </c>
      <c r="F1009" s="121">
        <v>18132</v>
      </c>
      <c r="G1009" s="135" t="s">
        <v>438</v>
      </c>
      <c r="H1009" s="99" t="s">
        <v>1461</v>
      </c>
      <c r="I1009" s="106" t="s">
        <v>1526</v>
      </c>
      <c r="J1009" s="1" t="s">
        <v>432</v>
      </c>
      <c r="K1009" s="1" t="s">
        <v>434</v>
      </c>
      <c r="L1009" s="1" t="s">
        <v>105</v>
      </c>
      <c r="M1009" s="1"/>
    </row>
    <row r="1010" spans="1:13" ht="33">
      <c r="A1010" s="99">
        <v>45881</v>
      </c>
      <c r="B1010" s="99" t="s">
        <v>386</v>
      </c>
      <c r="C1010" s="99" t="s">
        <v>441</v>
      </c>
      <c r="D1010" s="99" t="s">
        <v>433</v>
      </c>
      <c r="E1010" s="133" t="s">
        <v>452</v>
      </c>
      <c r="F1010" s="121">
        <v>18130</v>
      </c>
      <c r="G1010" s="135" t="s">
        <v>438</v>
      </c>
      <c r="H1010" s="99" t="s">
        <v>1461</v>
      </c>
      <c r="I1010" s="106" t="s">
        <v>1526</v>
      </c>
      <c r="J1010" s="99" t="s">
        <v>432</v>
      </c>
      <c r="K1010" s="99" t="s">
        <v>434</v>
      </c>
      <c r="L1010" s="99" t="s">
        <v>105</v>
      </c>
      <c r="M1010" s="1"/>
    </row>
    <row r="1011" spans="1:13" ht="33">
      <c r="A1011" s="99">
        <v>45881</v>
      </c>
      <c r="B1011" s="99" t="s">
        <v>386</v>
      </c>
      <c r="C1011" s="1" t="s">
        <v>384</v>
      </c>
      <c r="D1011" s="1" t="s">
        <v>433</v>
      </c>
      <c r="E1011" s="133" t="s">
        <v>1475</v>
      </c>
      <c r="F1011" s="121">
        <v>18126</v>
      </c>
      <c r="G1011" s="135" t="s">
        <v>437</v>
      </c>
      <c r="H1011" s="99" t="s">
        <v>1461</v>
      </c>
      <c r="I1011" s="106" t="s">
        <v>1526</v>
      </c>
      <c r="J1011" s="1" t="s">
        <v>432</v>
      </c>
      <c r="K1011" s="1" t="s">
        <v>434</v>
      </c>
      <c r="L1011" s="1" t="s">
        <v>105</v>
      </c>
      <c r="M1011" s="99"/>
    </row>
    <row r="1012" spans="1:13" ht="33">
      <c r="A1012" s="99">
        <v>45882</v>
      </c>
      <c r="B1012" s="99" t="s">
        <v>386</v>
      </c>
      <c r="C1012" s="99" t="s">
        <v>384</v>
      </c>
      <c r="D1012" s="99" t="s">
        <v>433</v>
      </c>
      <c r="E1012" s="133" t="s">
        <v>848</v>
      </c>
      <c r="F1012" s="121">
        <v>18131</v>
      </c>
      <c r="G1012" s="135" t="s">
        <v>438</v>
      </c>
      <c r="H1012" s="99" t="s">
        <v>1461</v>
      </c>
      <c r="I1012" s="106" t="s">
        <v>774</v>
      </c>
      <c r="J1012" s="1" t="s">
        <v>432</v>
      </c>
      <c r="K1012" s="1" t="s">
        <v>434</v>
      </c>
      <c r="L1012" s="1" t="s">
        <v>105</v>
      </c>
      <c r="M1012" s="1"/>
    </row>
    <row r="1013" spans="1:13" ht="33">
      <c r="A1013" s="99">
        <v>45882</v>
      </c>
      <c r="B1013" s="99" t="s">
        <v>386</v>
      </c>
      <c r="C1013" s="99" t="s">
        <v>384</v>
      </c>
      <c r="D1013" s="99" t="s">
        <v>433</v>
      </c>
      <c r="E1013" s="133" t="s">
        <v>847</v>
      </c>
      <c r="F1013" s="121">
        <v>18132</v>
      </c>
      <c r="G1013" s="135" t="s">
        <v>438</v>
      </c>
      <c r="H1013" s="99" t="s">
        <v>1461</v>
      </c>
      <c r="I1013" s="106" t="s">
        <v>774</v>
      </c>
      <c r="J1013" s="1" t="s">
        <v>432</v>
      </c>
      <c r="K1013" s="1" t="s">
        <v>434</v>
      </c>
      <c r="L1013" s="1" t="s">
        <v>105</v>
      </c>
      <c r="M1013" s="1"/>
    </row>
    <row r="1014" spans="1:13" ht="33">
      <c r="A1014" s="99">
        <v>45882</v>
      </c>
      <c r="B1014" s="99" t="s">
        <v>386</v>
      </c>
      <c r="C1014" s="99" t="s">
        <v>441</v>
      </c>
      <c r="D1014" s="99" t="s">
        <v>433</v>
      </c>
      <c r="E1014" s="133" t="s">
        <v>452</v>
      </c>
      <c r="F1014" s="121">
        <v>18130</v>
      </c>
      <c r="G1014" s="135" t="s">
        <v>438</v>
      </c>
      <c r="H1014" s="99" t="s">
        <v>1461</v>
      </c>
      <c r="I1014" s="106" t="s">
        <v>774</v>
      </c>
      <c r="J1014" s="99" t="s">
        <v>432</v>
      </c>
      <c r="K1014" s="99" t="s">
        <v>434</v>
      </c>
      <c r="L1014" s="99" t="s">
        <v>105</v>
      </c>
      <c r="M1014" s="1"/>
    </row>
    <row r="1015" spans="1:13" ht="33">
      <c r="A1015" s="99">
        <v>45882</v>
      </c>
      <c r="B1015" s="99" t="s">
        <v>386</v>
      </c>
      <c r="C1015" s="1" t="s">
        <v>384</v>
      </c>
      <c r="D1015" s="1" t="s">
        <v>433</v>
      </c>
      <c r="E1015" s="133" t="s">
        <v>1475</v>
      </c>
      <c r="F1015" s="121">
        <v>18126</v>
      </c>
      <c r="G1015" s="135" t="s">
        <v>437</v>
      </c>
      <c r="H1015" s="99" t="s">
        <v>1461</v>
      </c>
      <c r="I1015" s="106" t="s">
        <v>774</v>
      </c>
      <c r="J1015" s="1" t="s">
        <v>432</v>
      </c>
      <c r="K1015" s="1" t="s">
        <v>434</v>
      </c>
      <c r="L1015" s="1" t="s">
        <v>105</v>
      </c>
      <c r="M1015" s="99"/>
    </row>
    <row r="1016" spans="1:13" ht="33">
      <c r="A1016" s="99">
        <v>45882</v>
      </c>
      <c r="B1016" s="99" t="s">
        <v>386</v>
      </c>
      <c r="C1016" s="1" t="s">
        <v>384</v>
      </c>
      <c r="D1016" s="1" t="s">
        <v>433</v>
      </c>
      <c r="E1016" s="133" t="s">
        <v>822</v>
      </c>
      <c r="F1016" s="121">
        <v>18245</v>
      </c>
      <c r="G1016" s="135" t="s">
        <v>437</v>
      </c>
      <c r="H1016" s="99" t="s">
        <v>1461</v>
      </c>
      <c r="I1016" s="106" t="s">
        <v>774</v>
      </c>
      <c r="J1016" s="1" t="s">
        <v>432</v>
      </c>
      <c r="K1016" s="1" t="s">
        <v>434</v>
      </c>
      <c r="L1016" s="1" t="s">
        <v>105</v>
      </c>
      <c r="M1016" s="99"/>
    </row>
    <row r="1017" spans="1:13" ht="33">
      <c r="A1017" s="99">
        <v>45882</v>
      </c>
      <c r="B1017" s="99" t="s">
        <v>386</v>
      </c>
      <c r="C1017" s="1" t="s">
        <v>384</v>
      </c>
      <c r="D1017" s="1" t="s">
        <v>433</v>
      </c>
      <c r="E1017" s="133" t="s">
        <v>825</v>
      </c>
      <c r="F1017" s="121">
        <v>18248</v>
      </c>
      <c r="G1017" s="135" t="s">
        <v>437</v>
      </c>
      <c r="H1017" s="99" t="s">
        <v>1461</v>
      </c>
      <c r="I1017" s="106" t="s">
        <v>774</v>
      </c>
      <c r="J1017" s="1" t="s">
        <v>432</v>
      </c>
      <c r="K1017" s="1" t="s">
        <v>434</v>
      </c>
      <c r="L1017" s="1" t="s">
        <v>105</v>
      </c>
      <c r="M1017" s="99"/>
    </row>
    <row r="1018" spans="1:13" ht="33">
      <c r="A1018" s="99">
        <v>45882</v>
      </c>
      <c r="B1018" s="99" t="s">
        <v>386</v>
      </c>
      <c r="C1018" s="1" t="s">
        <v>384</v>
      </c>
      <c r="D1018" s="1" t="s">
        <v>433</v>
      </c>
      <c r="E1018" s="133" t="s">
        <v>1527</v>
      </c>
      <c r="F1018" s="121">
        <v>18250</v>
      </c>
      <c r="G1018" s="135" t="s">
        <v>437</v>
      </c>
      <c r="H1018" s="99" t="s">
        <v>1461</v>
      </c>
      <c r="I1018" s="106" t="s">
        <v>774</v>
      </c>
      <c r="J1018" s="1" t="s">
        <v>432</v>
      </c>
      <c r="K1018" s="1" t="s">
        <v>434</v>
      </c>
      <c r="L1018" s="1" t="s">
        <v>105</v>
      </c>
      <c r="M1018" s="99"/>
    </row>
    <row r="1019" spans="1:13" ht="36">
      <c r="A1019" s="99">
        <v>45882</v>
      </c>
      <c r="B1019" s="99" t="s">
        <v>386</v>
      </c>
      <c r="C1019" s="99" t="s">
        <v>384</v>
      </c>
      <c r="D1019" s="99" t="s">
        <v>433</v>
      </c>
      <c r="E1019" s="133" t="s">
        <v>1528</v>
      </c>
      <c r="F1019" s="121">
        <v>18131</v>
      </c>
      <c r="G1019" s="135" t="s">
        <v>438</v>
      </c>
      <c r="H1019" s="176" t="s">
        <v>1529</v>
      </c>
      <c r="I1019" s="106" t="s">
        <v>774</v>
      </c>
      <c r="J1019" s="1" t="s">
        <v>432</v>
      </c>
      <c r="K1019" s="1" t="s">
        <v>434</v>
      </c>
      <c r="L1019" s="1" t="s">
        <v>105</v>
      </c>
      <c r="M1019" s="1"/>
    </row>
    <row r="1020" spans="1:13" ht="33">
      <c r="A1020" s="99">
        <v>45883</v>
      </c>
      <c r="B1020" s="99" t="s">
        <v>386</v>
      </c>
      <c r="C1020" s="99" t="s">
        <v>384</v>
      </c>
      <c r="D1020" s="99" t="s">
        <v>433</v>
      </c>
      <c r="E1020" s="133" t="s">
        <v>848</v>
      </c>
      <c r="F1020" s="121">
        <v>18131</v>
      </c>
      <c r="G1020" s="135" t="s">
        <v>438</v>
      </c>
      <c r="H1020" s="99" t="s">
        <v>1461</v>
      </c>
      <c r="I1020" s="106" t="s">
        <v>1515</v>
      </c>
      <c r="J1020" s="1" t="s">
        <v>432</v>
      </c>
      <c r="K1020" s="1" t="s">
        <v>434</v>
      </c>
      <c r="L1020" s="1" t="s">
        <v>105</v>
      </c>
      <c r="M1020" s="1"/>
    </row>
    <row r="1021" spans="1:13" ht="33">
      <c r="A1021" s="99">
        <v>45883</v>
      </c>
      <c r="B1021" s="99" t="s">
        <v>386</v>
      </c>
      <c r="C1021" s="99" t="s">
        <v>384</v>
      </c>
      <c r="D1021" s="99" t="s">
        <v>433</v>
      </c>
      <c r="E1021" s="133" t="s">
        <v>847</v>
      </c>
      <c r="F1021" s="121">
        <v>18132</v>
      </c>
      <c r="G1021" s="135" t="s">
        <v>438</v>
      </c>
      <c r="H1021" s="99" t="s">
        <v>1461</v>
      </c>
      <c r="I1021" s="106" t="s">
        <v>1515</v>
      </c>
      <c r="J1021" s="1" t="s">
        <v>432</v>
      </c>
      <c r="K1021" s="1" t="s">
        <v>434</v>
      </c>
      <c r="L1021" s="1" t="s">
        <v>105</v>
      </c>
      <c r="M1021" s="1"/>
    </row>
    <row r="1022" spans="1:13" ht="33">
      <c r="A1022" s="99">
        <v>45883</v>
      </c>
      <c r="B1022" s="99" t="s">
        <v>386</v>
      </c>
      <c r="C1022" s="99" t="s">
        <v>441</v>
      </c>
      <c r="D1022" s="99" t="s">
        <v>433</v>
      </c>
      <c r="E1022" s="133" t="s">
        <v>452</v>
      </c>
      <c r="F1022" s="121">
        <v>18130</v>
      </c>
      <c r="G1022" s="135" t="s">
        <v>438</v>
      </c>
      <c r="H1022" s="99" t="s">
        <v>1461</v>
      </c>
      <c r="I1022" s="106" t="s">
        <v>1515</v>
      </c>
      <c r="J1022" s="99" t="s">
        <v>432</v>
      </c>
      <c r="K1022" s="99" t="s">
        <v>434</v>
      </c>
      <c r="L1022" s="99" t="s">
        <v>105</v>
      </c>
      <c r="M1022" s="1"/>
    </row>
    <row r="1023" spans="1:13" ht="33">
      <c r="A1023" s="99">
        <v>45883</v>
      </c>
      <c r="B1023" s="99" t="s">
        <v>386</v>
      </c>
      <c r="C1023" s="1" t="s">
        <v>384</v>
      </c>
      <c r="D1023" s="1" t="s">
        <v>433</v>
      </c>
      <c r="E1023" s="133" t="s">
        <v>1475</v>
      </c>
      <c r="F1023" s="121">
        <v>18126</v>
      </c>
      <c r="G1023" s="135" t="s">
        <v>437</v>
      </c>
      <c r="H1023" s="99" t="s">
        <v>1461</v>
      </c>
      <c r="I1023" s="106" t="s">
        <v>1515</v>
      </c>
      <c r="J1023" s="1" t="s">
        <v>432</v>
      </c>
      <c r="K1023" s="1" t="s">
        <v>434</v>
      </c>
      <c r="L1023" s="1" t="s">
        <v>105</v>
      </c>
      <c r="M1023" s="99"/>
    </row>
    <row r="1024" spans="1:13" ht="33">
      <c r="A1024" s="99">
        <v>45883</v>
      </c>
      <c r="B1024" s="99" t="s">
        <v>386</v>
      </c>
      <c r="C1024" s="1" t="s">
        <v>384</v>
      </c>
      <c r="D1024" s="1" t="s">
        <v>433</v>
      </c>
      <c r="E1024" s="133" t="s">
        <v>822</v>
      </c>
      <c r="F1024" s="121">
        <v>18245</v>
      </c>
      <c r="G1024" s="135" t="s">
        <v>437</v>
      </c>
      <c r="H1024" s="99" t="s">
        <v>1461</v>
      </c>
      <c r="I1024" s="106" t="s">
        <v>1515</v>
      </c>
      <c r="J1024" s="1" t="s">
        <v>432</v>
      </c>
      <c r="K1024" s="1" t="s">
        <v>434</v>
      </c>
      <c r="L1024" s="1" t="s">
        <v>105</v>
      </c>
      <c r="M1024" s="99"/>
    </row>
    <row r="1025" spans="1:13" ht="33">
      <c r="A1025" s="99">
        <v>45883</v>
      </c>
      <c r="B1025" s="99" t="s">
        <v>386</v>
      </c>
      <c r="C1025" s="1" t="s">
        <v>384</v>
      </c>
      <c r="D1025" s="1" t="s">
        <v>433</v>
      </c>
      <c r="E1025" s="133" t="s">
        <v>825</v>
      </c>
      <c r="F1025" s="121">
        <v>18248</v>
      </c>
      <c r="G1025" s="135" t="s">
        <v>437</v>
      </c>
      <c r="H1025" s="99" t="s">
        <v>1461</v>
      </c>
      <c r="I1025" s="106" t="s">
        <v>1515</v>
      </c>
      <c r="J1025" s="1" t="s">
        <v>432</v>
      </c>
      <c r="K1025" s="1" t="s">
        <v>434</v>
      </c>
      <c r="L1025" s="1" t="s">
        <v>105</v>
      </c>
      <c r="M1025" s="99"/>
    </row>
    <row r="1026" spans="1:13" ht="33">
      <c r="A1026" s="99">
        <v>45883</v>
      </c>
      <c r="B1026" s="99" t="s">
        <v>386</v>
      </c>
      <c r="C1026" s="1" t="s">
        <v>384</v>
      </c>
      <c r="D1026" s="1" t="s">
        <v>433</v>
      </c>
      <c r="E1026" s="133" t="s">
        <v>1527</v>
      </c>
      <c r="F1026" s="121">
        <v>18250</v>
      </c>
      <c r="G1026" s="135" t="s">
        <v>437</v>
      </c>
      <c r="H1026" s="99" t="s">
        <v>1461</v>
      </c>
      <c r="I1026" s="106" t="s">
        <v>1515</v>
      </c>
      <c r="J1026" s="1" t="s">
        <v>432</v>
      </c>
      <c r="K1026" s="1" t="s">
        <v>434</v>
      </c>
      <c r="L1026" s="1" t="s">
        <v>105</v>
      </c>
      <c r="M1026" s="99"/>
    </row>
    <row r="1027" spans="1:13" ht="36">
      <c r="A1027" s="99">
        <v>45886</v>
      </c>
      <c r="B1027" s="99" t="s">
        <v>386</v>
      </c>
      <c r="C1027" s="99" t="s">
        <v>384</v>
      </c>
      <c r="D1027" s="99" t="s">
        <v>433</v>
      </c>
      <c r="E1027" s="133" t="s">
        <v>1586</v>
      </c>
      <c r="F1027" s="121">
        <v>18351</v>
      </c>
      <c r="G1027" s="135" t="s">
        <v>438</v>
      </c>
      <c r="H1027" s="176" t="s">
        <v>1587</v>
      </c>
      <c r="I1027" s="106" t="s">
        <v>1588</v>
      </c>
      <c r="J1027" s="1" t="s">
        <v>432</v>
      </c>
      <c r="K1027" s="1" t="s">
        <v>434</v>
      </c>
      <c r="L1027" s="1" t="s">
        <v>105</v>
      </c>
      <c r="M1027" s="1"/>
    </row>
    <row r="1028" spans="1:13" ht="33">
      <c r="A1028" s="99">
        <v>45886</v>
      </c>
      <c r="B1028" s="99" t="s">
        <v>386</v>
      </c>
      <c r="C1028" s="99" t="s">
        <v>441</v>
      </c>
      <c r="D1028" s="99" t="s">
        <v>433</v>
      </c>
      <c r="E1028" s="133" t="s">
        <v>1589</v>
      </c>
      <c r="F1028" s="121">
        <v>18344</v>
      </c>
      <c r="G1028" s="135" t="s">
        <v>438</v>
      </c>
      <c r="H1028" s="176" t="s">
        <v>1461</v>
      </c>
      <c r="I1028" s="106" t="s">
        <v>774</v>
      </c>
      <c r="J1028" s="1" t="s">
        <v>432</v>
      </c>
      <c r="K1028" s="1" t="s">
        <v>434</v>
      </c>
      <c r="L1028" s="1" t="s">
        <v>105</v>
      </c>
      <c r="M1028" s="1"/>
    </row>
    <row r="1029" spans="1:13" ht="33">
      <c r="A1029" s="99">
        <v>45885</v>
      </c>
      <c r="B1029" s="99" t="s">
        <v>386</v>
      </c>
      <c r="C1029" s="99" t="s">
        <v>384</v>
      </c>
      <c r="D1029" s="99" t="s">
        <v>433</v>
      </c>
      <c r="E1029" s="133" t="s">
        <v>848</v>
      </c>
      <c r="F1029" s="121">
        <v>18131</v>
      </c>
      <c r="G1029" s="135" t="s">
        <v>438</v>
      </c>
      <c r="H1029" s="99" t="s">
        <v>1461</v>
      </c>
      <c r="I1029" s="106" t="s">
        <v>1513</v>
      </c>
      <c r="J1029" s="1" t="s">
        <v>432</v>
      </c>
      <c r="K1029" s="1" t="s">
        <v>434</v>
      </c>
      <c r="L1029" s="1" t="s">
        <v>105</v>
      </c>
      <c r="M1029" s="1"/>
    </row>
    <row r="1030" spans="1:13" ht="33">
      <c r="A1030" s="99">
        <v>45885</v>
      </c>
      <c r="B1030" s="99" t="s">
        <v>386</v>
      </c>
      <c r="C1030" s="99" t="s">
        <v>384</v>
      </c>
      <c r="D1030" s="99" t="s">
        <v>433</v>
      </c>
      <c r="E1030" s="133" t="s">
        <v>847</v>
      </c>
      <c r="F1030" s="121">
        <v>18132</v>
      </c>
      <c r="G1030" s="135" t="s">
        <v>438</v>
      </c>
      <c r="H1030" s="99" t="s">
        <v>1461</v>
      </c>
      <c r="I1030" s="106" t="s">
        <v>1513</v>
      </c>
      <c r="J1030" s="1" t="s">
        <v>432</v>
      </c>
      <c r="K1030" s="1" t="s">
        <v>434</v>
      </c>
      <c r="L1030" s="1" t="s">
        <v>105</v>
      </c>
      <c r="M1030" s="1"/>
    </row>
    <row r="1031" spans="1:13" ht="33">
      <c r="A1031" s="99">
        <v>45885</v>
      </c>
      <c r="B1031" s="99" t="s">
        <v>386</v>
      </c>
      <c r="C1031" s="99" t="s">
        <v>441</v>
      </c>
      <c r="D1031" s="99" t="s">
        <v>433</v>
      </c>
      <c r="E1031" s="133" t="s">
        <v>452</v>
      </c>
      <c r="F1031" s="121">
        <v>18130</v>
      </c>
      <c r="G1031" s="135" t="s">
        <v>438</v>
      </c>
      <c r="H1031" s="99" t="s">
        <v>1461</v>
      </c>
      <c r="I1031" s="106" t="s">
        <v>1513</v>
      </c>
      <c r="J1031" s="99" t="s">
        <v>432</v>
      </c>
      <c r="K1031" s="99" t="s">
        <v>434</v>
      </c>
      <c r="L1031" s="99" t="s">
        <v>105</v>
      </c>
      <c r="M1031" s="1"/>
    </row>
    <row r="1032" spans="1:13" ht="33">
      <c r="A1032" s="99">
        <v>45885</v>
      </c>
      <c r="B1032" s="99" t="s">
        <v>386</v>
      </c>
      <c r="C1032" s="1" t="s">
        <v>384</v>
      </c>
      <c r="D1032" s="1" t="s">
        <v>433</v>
      </c>
      <c r="E1032" s="133" t="s">
        <v>1475</v>
      </c>
      <c r="F1032" s="121">
        <v>18126</v>
      </c>
      <c r="G1032" s="135" t="s">
        <v>437</v>
      </c>
      <c r="H1032" s="99" t="s">
        <v>1461</v>
      </c>
      <c r="I1032" s="106" t="s">
        <v>1513</v>
      </c>
      <c r="J1032" s="1" t="s">
        <v>432</v>
      </c>
      <c r="K1032" s="1" t="s">
        <v>434</v>
      </c>
      <c r="L1032" s="1" t="s">
        <v>105</v>
      </c>
      <c r="M1032" s="99"/>
    </row>
    <row r="1033" spans="1:13" ht="33">
      <c r="A1033" s="99">
        <v>45885</v>
      </c>
      <c r="B1033" s="99" t="s">
        <v>386</v>
      </c>
      <c r="C1033" s="1" t="s">
        <v>384</v>
      </c>
      <c r="D1033" s="1" t="s">
        <v>433</v>
      </c>
      <c r="E1033" s="133" t="s">
        <v>822</v>
      </c>
      <c r="F1033" s="121">
        <v>18245</v>
      </c>
      <c r="G1033" s="135" t="s">
        <v>437</v>
      </c>
      <c r="H1033" s="99" t="s">
        <v>1461</v>
      </c>
      <c r="I1033" s="106" t="s">
        <v>1513</v>
      </c>
      <c r="J1033" s="1" t="s">
        <v>432</v>
      </c>
      <c r="K1033" s="1" t="s">
        <v>434</v>
      </c>
      <c r="L1033" s="1" t="s">
        <v>105</v>
      </c>
      <c r="M1033" s="99"/>
    </row>
    <row r="1034" spans="1:13" ht="33">
      <c r="A1034" s="99">
        <v>45885</v>
      </c>
      <c r="B1034" s="99" t="s">
        <v>386</v>
      </c>
      <c r="C1034" s="1" t="s">
        <v>384</v>
      </c>
      <c r="D1034" s="1" t="s">
        <v>433</v>
      </c>
      <c r="E1034" s="133" t="s">
        <v>825</v>
      </c>
      <c r="F1034" s="121">
        <v>18248</v>
      </c>
      <c r="G1034" s="135" t="s">
        <v>437</v>
      </c>
      <c r="H1034" s="99" t="s">
        <v>1461</v>
      </c>
      <c r="I1034" s="106" t="s">
        <v>1513</v>
      </c>
      <c r="J1034" s="1" t="s">
        <v>432</v>
      </c>
      <c r="K1034" s="1" t="s">
        <v>434</v>
      </c>
      <c r="L1034" s="1" t="s">
        <v>105</v>
      </c>
      <c r="M1034" s="99"/>
    </row>
    <row r="1035" spans="1:13" ht="33">
      <c r="A1035" s="99">
        <v>45885</v>
      </c>
      <c r="B1035" s="99" t="s">
        <v>386</v>
      </c>
      <c r="C1035" s="1" t="s">
        <v>384</v>
      </c>
      <c r="D1035" s="1" t="s">
        <v>433</v>
      </c>
      <c r="E1035" s="133" t="s">
        <v>1527</v>
      </c>
      <c r="F1035" s="121">
        <v>18250</v>
      </c>
      <c r="G1035" s="135" t="s">
        <v>437</v>
      </c>
      <c r="H1035" s="99" t="s">
        <v>1461</v>
      </c>
      <c r="I1035" s="106" t="s">
        <v>1513</v>
      </c>
      <c r="J1035" s="1" t="s">
        <v>432</v>
      </c>
      <c r="K1035" s="1" t="s">
        <v>434</v>
      </c>
      <c r="L1035" s="1" t="s">
        <v>105</v>
      </c>
      <c r="M1035" s="99"/>
    </row>
    <row r="1036" spans="1:13" ht="33">
      <c r="A1036" s="99">
        <v>45887</v>
      </c>
      <c r="B1036" s="99" t="s">
        <v>386</v>
      </c>
      <c r="C1036" s="1" t="s">
        <v>384</v>
      </c>
      <c r="D1036" s="1" t="s">
        <v>433</v>
      </c>
      <c r="E1036" s="133" t="s">
        <v>822</v>
      </c>
      <c r="F1036" s="121">
        <v>18245</v>
      </c>
      <c r="G1036" s="135" t="s">
        <v>437</v>
      </c>
      <c r="H1036" s="99" t="s">
        <v>1461</v>
      </c>
      <c r="I1036" s="106" t="s">
        <v>774</v>
      </c>
      <c r="J1036" s="1" t="s">
        <v>432</v>
      </c>
      <c r="K1036" s="1" t="s">
        <v>434</v>
      </c>
      <c r="L1036" s="1" t="s">
        <v>105</v>
      </c>
      <c r="M1036" s="99"/>
    </row>
    <row r="1037" spans="1:13" ht="33">
      <c r="A1037" s="99">
        <v>45887</v>
      </c>
      <c r="B1037" s="99" t="s">
        <v>386</v>
      </c>
      <c r="C1037" s="1" t="s">
        <v>384</v>
      </c>
      <c r="D1037" s="1" t="s">
        <v>433</v>
      </c>
      <c r="E1037" s="133" t="s">
        <v>825</v>
      </c>
      <c r="F1037" s="121">
        <v>18248</v>
      </c>
      <c r="G1037" s="135" t="s">
        <v>437</v>
      </c>
      <c r="H1037" s="99" t="s">
        <v>1461</v>
      </c>
      <c r="I1037" s="106" t="s">
        <v>774</v>
      </c>
      <c r="J1037" s="1" t="s">
        <v>432</v>
      </c>
      <c r="K1037" s="1" t="s">
        <v>434</v>
      </c>
      <c r="L1037" s="1" t="s">
        <v>105</v>
      </c>
      <c r="M1037" s="99"/>
    </row>
    <row r="1038" spans="1:13" ht="33">
      <c r="A1038" s="99">
        <v>45887</v>
      </c>
      <c r="B1038" s="99" t="s">
        <v>386</v>
      </c>
      <c r="C1038" s="1" t="s">
        <v>384</v>
      </c>
      <c r="D1038" s="1" t="s">
        <v>433</v>
      </c>
      <c r="E1038" s="133" t="s">
        <v>1527</v>
      </c>
      <c r="F1038" s="121">
        <v>18250</v>
      </c>
      <c r="G1038" s="135" t="s">
        <v>437</v>
      </c>
      <c r="H1038" s="99" t="s">
        <v>1461</v>
      </c>
      <c r="I1038" s="106" t="s">
        <v>774</v>
      </c>
      <c r="J1038" s="1" t="s">
        <v>432</v>
      </c>
      <c r="K1038" s="1" t="s">
        <v>434</v>
      </c>
      <c r="L1038" s="1" t="s">
        <v>105</v>
      </c>
      <c r="M1038" s="99"/>
    </row>
    <row r="1039" spans="1:13" ht="33">
      <c r="A1039" s="99">
        <v>45887</v>
      </c>
      <c r="B1039" s="99" t="s">
        <v>386</v>
      </c>
      <c r="C1039" s="99" t="s">
        <v>384</v>
      </c>
      <c r="D1039" s="99" t="s">
        <v>433</v>
      </c>
      <c r="E1039" s="133" t="s">
        <v>848</v>
      </c>
      <c r="F1039" s="121">
        <v>18131</v>
      </c>
      <c r="G1039" s="135" t="s">
        <v>438</v>
      </c>
      <c r="H1039" s="99" t="s">
        <v>1461</v>
      </c>
      <c r="I1039" s="106" t="s">
        <v>774</v>
      </c>
      <c r="J1039" s="1" t="s">
        <v>432</v>
      </c>
      <c r="K1039" s="1" t="s">
        <v>434</v>
      </c>
      <c r="L1039" s="1" t="s">
        <v>105</v>
      </c>
      <c r="M1039" s="1"/>
    </row>
    <row r="1040" spans="1:13" ht="33">
      <c r="A1040" s="99">
        <v>45887</v>
      </c>
      <c r="B1040" s="99" t="s">
        <v>386</v>
      </c>
      <c r="C1040" s="99" t="s">
        <v>384</v>
      </c>
      <c r="D1040" s="99" t="s">
        <v>433</v>
      </c>
      <c r="E1040" s="133" t="s">
        <v>847</v>
      </c>
      <c r="F1040" s="121">
        <v>18132</v>
      </c>
      <c r="G1040" s="135" t="s">
        <v>438</v>
      </c>
      <c r="H1040" s="99" t="s">
        <v>1461</v>
      </c>
      <c r="I1040" s="106" t="s">
        <v>774</v>
      </c>
      <c r="J1040" s="1" t="s">
        <v>432</v>
      </c>
      <c r="K1040" s="1" t="s">
        <v>434</v>
      </c>
      <c r="L1040" s="1" t="s">
        <v>105</v>
      </c>
      <c r="M1040" s="1"/>
    </row>
    <row r="1041" spans="1:13" ht="33">
      <c r="A1041" s="99">
        <v>45887</v>
      </c>
      <c r="B1041" s="99" t="s">
        <v>386</v>
      </c>
      <c r="C1041" s="99" t="s">
        <v>441</v>
      </c>
      <c r="D1041" s="99" t="s">
        <v>433</v>
      </c>
      <c r="E1041" s="133" t="s">
        <v>452</v>
      </c>
      <c r="F1041" s="121">
        <v>18130</v>
      </c>
      <c r="G1041" s="135" t="s">
        <v>438</v>
      </c>
      <c r="H1041" s="99" t="s">
        <v>1461</v>
      </c>
      <c r="I1041" s="106" t="s">
        <v>774</v>
      </c>
      <c r="J1041" s="99" t="s">
        <v>432</v>
      </c>
      <c r="K1041" s="99" t="s">
        <v>434</v>
      </c>
      <c r="L1041" s="99" t="s">
        <v>105</v>
      </c>
      <c r="M1041" s="1"/>
    </row>
    <row r="1042" spans="1:13" ht="33">
      <c r="A1042" s="99">
        <v>45888</v>
      </c>
      <c r="B1042" s="99" t="s">
        <v>386</v>
      </c>
      <c r="C1042" s="1" t="s">
        <v>384</v>
      </c>
      <c r="D1042" s="1" t="s">
        <v>433</v>
      </c>
      <c r="E1042" s="133" t="s">
        <v>822</v>
      </c>
      <c r="F1042" s="121">
        <v>18245</v>
      </c>
      <c r="G1042" s="135" t="s">
        <v>437</v>
      </c>
      <c r="H1042" s="99" t="s">
        <v>1461</v>
      </c>
      <c r="I1042" s="106" t="s">
        <v>1590</v>
      </c>
      <c r="J1042" s="1" t="s">
        <v>432</v>
      </c>
      <c r="K1042" s="1" t="s">
        <v>434</v>
      </c>
      <c r="L1042" s="1" t="s">
        <v>105</v>
      </c>
      <c r="M1042" s="99"/>
    </row>
    <row r="1043" spans="1:13" ht="33">
      <c r="A1043" s="99">
        <v>45888</v>
      </c>
      <c r="B1043" s="99" t="s">
        <v>386</v>
      </c>
      <c r="C1043" s="1" t="s">
        <v>384</v>
      </c>
      <c r="D1043" s="1" t="s">
        <v>433</v>
      </c>
      <c r="E1043" s="133" t="s">
        <v>825</v>
      </c>
      <c r="F1043" s="121">
        <v>18248</v>
      </c>
      <c r="G1043" s="135" t="s">
        <v>437</v>
      </c>
      <c r="H1043" s="99" t="s">
        <v>1461</v>
      </c>
      <c r="I1043" s="106" t="s">
        <v>1590</v>
      </c>
      <c r="J1043" s="1" t="s">
        <v>432</v>
      </c>
      <c r="K1043" s="1" t="s">
        <v>434</v>
      </c>
      <c r="L1043" s="1" t="s">
        <v>105</v>
      </c>
      <c r="M1043" s="99"/>
    </row>
    <row r="1044" spans="1:13" ht="33">
      <c r="A1044" s="99">
        <v>45888</v>
      </c>
      <c r="B1044" s="99" t="s">
        <v>386</v>
      </c>
      <c r="C1044" s="1" t="s">
        <v>384</v>
      </c>
      <c r="D1044" s="1" t="s">
        <v>433</v>
      </c>
      <c r="E1044" s="133" t="s">
        <v>1527</v>
      </c>
      <c r="F1044" s="121">
        <v>18250</v>
      </c>
      <c r="G1044" s="135" t="s">
        <v>437</v>
      </c>
      <c r="H1044" s="99" t="s">
        <v>1461</v>
      </c>
      <c r="I1044" s="106" t="s">
        <v>1590</v>
      </c>
      <c r="J1044" s="1" t="s">
        <v>432</v>
      </c>
      <c r="K1044" s="1" t="s">
        <v>434</v>
      </c>
      <c r="L1044" s="1" t="s">
        <v>105</v>
      </c>
      <c r="M1044" s="99"/>
    </row>
    <row r="1045" spans="1:13" ht="33">
      <c r="A1045" s="99">
        <v>45888</v>
      </c>
      <c r="B1045" s="99" t="s">
        <v>386</v>
      </c>
      <c r="C1045" s="99" t="s">
        <v>384</v>
      </c>
      <c r="D1045" s="99" t="s">
        <v>433</v>
      </c>
      <c r="E1045" s="133" t="s">
        <v>848</v>
      </c>
      <c r="F1045" s="121">
        <v>18453</v>
      </c>
      <c r="G1045" s="135" t="s">
        <v>438</v>
      </c>
      <c r="H1045" s="99" t="s">
        <v>1461</v>
      </c>
      <c r="I1045" s="106" t="s">
        <v>1590</v>
      </c>
      <c r="J1045" s="1" t="s">
        <v>432</v>
      </c>
      <c r="K1045" s="1" t="s">
        <v>434</v>
      </c>
      <c r="L1045" s="1" t="s">
        <v>105</v>
      </c>
      <c r="M1045" s="1"/>
    </row>
    <row r="1046" spans="1:13" ht="33">
      <c r="A1046" s="99">
        <v>45888</v>
      </c>
      <c r="B1046" s="99" t="s">
        <v>386</v>
      </c>
      <c r="C1046" s="99" t="s">
        <v>384</v>
      </c>
      <c r="D1046" s="99" t="s">
        <v>433</v>
      </c>
      <c r="E1046" s="133" t="s">
        <v>847</v>
      </c>
      <c r="F1046" s="121">
        <v>18454</v>
      </c>
      <c r="G1046" s="135" t="s">
        <v>438</v>
      </c>
      <c r="H1046" s="99" t="s">
        <v>1461</v>
      </c>
      <c r="I1046" s="106" t="s">
        <v>1590</v>
      </c>
      <c r="J1046" s="1" t="s">
        <v>432</v>
      </c>
      <c r="K1046" s="1" t="s">
        <v>434</v>
      </c>
      <c r="L1046" s="1" t="s">
        <v>105</v>
      </c>
      <c r="M1046" s="1"/>
    </row>
    <row r="1047" spans="1:13" ht="33">
      <c r="A1047" s="99">
        <v>45888</v>
      </c>
      <c r="B1047" s="99" t="s">
        <v>386</v>
      </c>
      <c r="C1047" s="99" t="s">
        <v>441</v>
      </c>
      <c r="D1047" s="99" t="s">
        <v>433</v>
      </c>
      <c r="E1047" s="133" t="s">
        <v>452</v>
      </c>
      <c r="F1047" s="121">
        <v>18452</v>
      </c>
      <c r="G1047" s="135" t="s">
        <v>438</v>
      </c>
      <c r="H1047" s="99" t="s">
        <v>1461</v>
      </c>
      <c r="I1047" s="106" t="s">
        <v>1590</v>
      </c>
      <c r="J1047" s="99" t="s">
        <v>432</v>
      </c>
      <c r="K1047" s="99" t="s">
        <v>434</v>
      </c>
      <c r="L1047" s="99" t="s">
        <v>105</v>
      </c>
      <c r="M1047" s="1"/>
    </row>
    <row r="1048" spans="1:13" ht="33">
      <c r="A1048" s="99">
        <v>45889</v>
      </c>
      <c r="B1048" s="99" t="s">
        <v>386</v>
      </c>
      <c r="C1048" s="1" t="s">
        <v>384</v>
      </c>
      <c r="D1048" s="1" t="s">
        <v>433</v>
      </c>
      <c r="E1048" s="133" t="s">
        <v>822</v>
      </c>
      <c r="F1048" s="121">
        <v>18461</v>
      </c>
      <c r="G1048" s="135" t="s">
        <v>437</v>
      </c>
      <c r="H1048" s="99" t="s">
        <v>1461</v>
      </c>
      <c r="I1048" s="106" t="s">
        <v>900</v>
      </c>
      <c r="J1048" s="1" t="s">
        <v>432</v>
      </c>
      <c r="K1048" s="1" t="s">
        <v>434</v>
      </c>
      <c r="L1048" s="1" t="s">
        <v>105</v>
      </c>
      <c r="M1048" s="99"/>
    </row>
    <row r="1049" spans="1:13" ht="33">
      <c r="A1049" s="99">
        <v>45889</v>
      </c>
      <c r="B1049" s="99" t="s">
        <v>386</v>
      </c>
      <c r="C1049" s="1" t="s">
        <v>384</v>
      </c>
      <c r="D1049" s="1" t="s">
        <v>433</v>
      </c>
      <c r="E1049" s="133" t="s">
        <v>825</v>
      </c>
      <c r="F1049" s="121">
        <v>18462</v>
      </c>
      <c r="G1049" s="135" t="s">
        <v>437</v>
      </c>
      <c r="H1049" s="99" t="s">
        <v>1461</v>
      </c>
      <c r="I1049" s="106" t="s">
        <v>900</v>
      </c>
      <c r="J1049" s="1" t="s">
        <v>432</v>
      </c>
      <c r="K1049" s="1" t="s">
        <v>434</v>
      </c>
      <c r="L1049" s="1" t="s">
        <v>105</v>
      </c>
      <c r="M1049" s="99"/>
    </row>
    <row r="1050" spans="1:13" ht="33">
      <c r="A1050" s="99">
        <v>45889</v>
      </c>
      <c r="B1050" s="99" t="s">
        <v>386</v>
      </c>
      <c r="C1050" s="1" t="s">
        <v>384</v>
      </c>
      <c r="D1050" s="1" t="s">
        <v>433</v>
      </c>
      <c r="E1050" s="133" t="s">
        <v>1527</v>
      </c>
      <c r="F1050" s="121">
        <v>18455</v>
      </c>
      <c r="G1050" s="135" t="s">
        <v>437</v>
      </c>
      <c r="H1050" s="99" t="s">
        <v>1461</v>
      </c>
      <c r="I1050" s="106" t="s">
        <v>900</v>
      </c>
      <c r="J1050" s="1" t="s">
        <v>432</v>
      </c>
      <c r="K1050" s="1" t="s">
        <v>434</v>
      </c>
      <c r="L1050" s="1" t="s">
        <v>105</v>
      </c>
      <c r="M1050" s="99"/>
    </row>
    <row r="1051" spans="1:13" ht="33">
      <c r="A1051" s="99">
        <v>45889</v>
      </c>
      <c r="B1051" s="99" t="s">
        <v>386</v>
      </c>
      <c r="C1051" s="99" t="s">
        <v>384</v>
      </c>
      <c r="D1051" s="99" t="s">
        <v>433</v>
      </c>
      <c r="E1051" s="133" t="s">
        <v>848</v>
      </c>
      <c r="F1051" s="121">
        <v>18453</v>
      </c>
      <c r="G1051" s="135" t="s">
        <v>438</v>
      </c>
      <c r="H1051" s="99" t="s">
        <v>1461</v>
      </c>
      <c r="I1051" s="106" t="s">
        <v>900</v>
      </c>
      <c r="J1051" s="1" t="s">
        <v>432</v>
      </c>
      <c r="K1051" s="1" t="s">
        <v>434</v>
      </c>
      <c r="L1051" s="1" t="s">
        <v>105</v>
      </c>
      <c r="M1051" s="1"/>
    </row>
    <row r="1052" spans="1:13" ht="33">
      <c r="A1052" s="99">
        <v>45889</v>
      </c>
      <c r="B1052" s="99" t="s">
        <v>386</v>
      </c>
      <c r="C1052" s="99" t="s">
        <v>384</v>
      </c>
      <c r="D1052" s="99" t="s">
        <v>433</v>
      </c>
      <c r="E1052" s="133" t="s">
        <v>847</v>
      </c>
      <c r="F1052" s="121">
        <v>18454</v>
      </c>
      <c r="G1052" s="135" t="s">
        <v>438</v>
      </c>
      <c r="H1052" s="99" t="s">
        <v>1461</v>
      </c>
      <c r="I1052" s="106" t="s">
        <v>900</v>
      </c>
      <c r="J1052" s="1" t="s">
        <v>432</v>
      </c>
      <c r="K1052" s="1" t="s">
        <v>434</v>
      </c>
      <c r="L1052" s="1" t="s">
        <v>105</v>
      </c>
      <c r="M1052" s="1"/>
    </row>
    <row r="1053" spans="1:13" ht="33">
      <c r="A1053" s="99">
        <v>45889</v>
      </c>
      <c r="B1053" s="99" t="s">
        <v>386</v>
      </c>
      <c r="C1053" s="99" t="s">
        <v>441</v>
      </c>
      <c r="D1053" s="99" t="s">
        <v>433</v>
      </c>
      <c r="E1053" s="133" t="s">
        <v>452</v>
      </c>
      <c r="F1053" s="121">
        <v>18452</v>
      </c>
      <c r="G1053" s="135" t="s">
        <v>438</v>
      </c>
      <c r="H1053" s="99" t="s">
        <v>1461</v>
      </c>
      <c r="I1053" s="106" t="s">
        <v>900</v>
      </c>
      <c r="J1053" s="99" t="s">
        <v>432</v>
      </c>
      <c r="K1053" s="99" t="s">
        <v>434</v>
      </c>
      <c r="L1053" s="99" t="s">
        <v>105</v>
      </c>
      <c r="M1053" s="1"/>
    </row>
    <row r="1054" spans="1:13" ht="33">
      <c r="A1054" s="99">
        <v>45889</v>
      </c>
      <c r="B1054" s="99" t="s">
        <v>386</v>
      </c>
      <c r="C1054" s="1" t="s">
        <v>384</v>
      </c>
      <c r="D1054" s="1" t="s">
        <v>433</v>
      </c>
      <c r="E1054" s="133" t="s">
        <v>1475</v>
      </c>
      <c r="F1054" s="121">
        <v>18319</v>
      </c>
      <c r="G1054" s="135" t="s">
        <v>437</v>
      </c>
      <c r="H1054" s="99" t="s">
        <v>1461</v>
      </c>
      <c r="I1054" s="106" t="s">
        <v>900</v>
      </c>
      <c r="J1054" s="1" t="s">
        <v>432</v>
      </c>
      <c r="K1054" s="1" t="s">
        <v>434</v>
      </c>
      <c r="L1054" s="1" t="s">
        <v>105</v>
      </c>
      <c r="M1054" s="99"/>
    </row>
    <row r="1055" spans="1:13" ht="33">
      <c r="A1055" s="99">
        <v>45890</v>
      </c>
      <c r="B1055" s="99" t="s">
        <v>386</v>
      </c>
      <c r="C1055" s="1" t="s">
        <v>384</v>
      </c>
      <c r="D1055" s="1" t="s">
        <v>433</v>
      </c>
      <c r="E1055" s="133" t="s">
        <v>822</v>
      </c>
      <c r="F1055" s="121">
        <v>18461</v>
      </c>
      <c r="G1055" s="135" t="s">
        <v>437</v>
      </c>
      <c r="H1055" s="99" t="s">
        <v>1461</v>
      </c>
      <c r="I1055" s="106" t="s">
        <v>1590</v>
      </c>
      <c r="J1055" s="1" t="s">
        <v>432</v>
      </c>
      <c r="K1055" s="1" t="s">
        <v>434</v>
      </c>
      <c r="L1055" s="1" t="s">
        <v>105</v>
      </c>
      <c r="M1055" s="99"/>
    </row>
    <row r="1056" spans="1:13" ht="33">
      <c r="A1056" s="99">
        <v>45890</v>
      </c>
      <c r="B1056" s="99" t="s">
        <v>386</v>
      </c>
      <c r="C1056" s="1" t="s">
        <v>384</v>
      </c>
      <c r="D1056" s="1" t="s">
        <v>433</v>
      </c>
      <c r="E1056" s="133" t="s">
        <v>825</v>
      </c>
      <c r="F1056" s="121">
        <v>18462</v>
      </c>
      <c r="G1056" s="135" t="s">
        <v>437</v>
      </c>
      <c r="H1056" s="99" t="s">
        <v>1461</v>
      </c>
      <c r="I1056" s="106" t="s">
        <v>1590</v>
      </c>
      <c r="J1056" s="1" t="s">
        <v>432</v>
      </c>
      <c r="K1056" s="1" t="s">
        <v>434</v>
      </c>
      <c r="L1056" s="1" t="s">
        <v>105</v>
      </c>
      <c r="M1056" s="99"/>
    </row>
    <row r="1057" spans="1:13" ht="33">
      <c r="A1057" s="99">
        <v>45890</v>
      </c>
      <c r="B1057" s="99" t="s">
        <v>386</v>
      </c>
      <c r="C1057" s="1" t="s">
        <v>384</v>
      </c>
      <c r="D1057" s="1" t="s">
        <v>433</v>
      </c>
      <c r="E1057" s="133" t="s">
        <v>1527</v>
      </c>
      <c r="F1057" s="121">
        <v>18455</v>
      </c>
      <c r="G1057" s="135" t="s">
        <v>437</v>
      </c>
      <c r="H1057" s="99" t="s">
        <v>1461</v>
      </c>
      <c r="I1057" s="106" t="s">
        <v>1590</v>
      </c>
      <c r="J1057" s="1" t="s">
        <v>432</v>
      </c>
      <c r="K1057" s="1" t="s">
        <v>434</v>
      </c>
      <c r="L1057" s="1" t="s">
        <v>105</v>
      </c>
      <c r="M1057" s="99"/>
    </row>
    <row r="1058" spans="1:13" ht="33">
      <c r="A1058" s="99">
        <v>45890</v>
      </c>
      <c r="B1058" s="99" t="s">
        <v>386</v>
      </c>
      <c r="C1058" s="99" t="s">
        <v>384</v>
      </c>
      <c r="D1058" s="99" t="s">
        <v>433</v>
      </c>
      <c r="E1058" s="133" t="s">
        <v>848</v>
      </c>
      <c r="F1058" s="121">
        <v>18453</v>
      </c>
      <c r="G1058" s="135" t="s">
        <v>438</v>
      </c>
      <c r="H1058" s="99" t="s">
        <v>1461</v>
      </c>
      <c r="I1058" s="106" t="s">
        <v>1590</v>
      </c>
      <c r="J1058" s="1" t="s">
        <v>432</v>
      </c>
      <c r="K1058" s="1" t="s">
        <v>434</v>
      </c>
      <c r="L1058" s="1" t="s">
        <v>105</v>
      </c>
      <c r="M1058" s="1"/>
    </row>
    <row r="1059" spans="1:13" ht="33">
      <c r="A1059" s="99">
        <v>45890</v>
      </c>
      <c r="B1059" s="99" t="s">
        <v>386</v>
      </c>
      <c r="C1059" s="99" t="s">
        <v>384</v>
      </c>
      <c r="D1059" s="99" t="s">
        <v>433</v>
      </c>
      <c r="E1059" s="133" t="s">
        <v>847</v>
      </c>
      <c r="F1059" s="121">
        <v>18454</v>
      </c>
      <c r="G1059" s="135" t="s">
        <v>438</v>
      </c>
      <c r="H1059" s="99" t="s">
        <v>1461</v>
      </c>
      <c r="I1059" s="106" t="s">
        <v>1590</v>
      </c>
      <c r="J1059" s="1" t="s">
        <v>432</v>
      </c>
      <c r="K1059" s="1" t="s">
        <v>434</v>
      </c>
      <c r="L1059" s="1" t="s">
        <v>105</v>
      </c>
      <c r="M1059" s="1"/>
    </row>
    <row r="1060" spans="1:13" ht="33">
      <c r="A1060" s="99">
        <v>45890</v>
      </c>
      <c r="B1060" s="99" t="s">
        <v>386</v>
      </c>
      <c r="C1060" s="99" t="s">
        <v>441</v>
      </c>
      <c r="D1060" s="99" t="s">
        <v>433</v>
      </c>
      <c r="E1060" s="133" t="s">
        <v>452</v>
      </c>
      <c r="F1060" s="121">
        <v>18452</v>
      </c>
      <c r="G1060" s="135" t="s">
        <v>438</v>
      </c>
      <c r="H1060" s="99" t="s">
        <v>1461</v>
      </c>
      <c r="I1060" s="106" t="s">
        <v>1590</v>
      </c>
      <c r="J1060" s="99" t="s">
        <v>432</v>
      </c>
      <c r="K1060" s="99" t="s">
        <v>434</v>
      </c>
      <c r="L1060" s="99" t="s">
        <v>105</v>
      </c>
      <c r="M1060" s="1"/>
    </row>
    <row r="1061" spans="1:13" ht="33">
      <c r="A1061" s="99">
        <v>45890</v>
      </c>
      <c r="B1061" s="99" t="s">
        <v>386</v>
      </c>
      <c r="C1061" s="1" t="s">
        <v>384</v>
      </c>
      <c r="D1061" s="1" t="s">
        <v>433</v>
      </c>
      <c r="E1061" s="133" t="s">
        <v>766</v>
      </c>
      <c r="F1061" s="121">
        <v>18319</v>
      </c>
      <c r="G1061" s="135" t="s">
        <v>437</v>
      </c>
      <c r="H1061" s="99" t="s">
        <v>1461</v>
      </c>
      <c r="I1061" s="106" t="s">
        <v>1590</v>
      </c>
      <c r="J1061" s="1" t="s">
        <v>432</v>
      </c>
      <c r="K1061" s="1" t="s">
        <v>434</v>
      </c>
      <c r="L1061" s="1" t="s">
        <v>105</v>
      </c>
      <c r="M1061" s="99"/>
    </row>
    <row r="1062" spans="1:13" ht="33">
      <c r="A1062" s="99">
        <v>45892</v>
      </c>
      <c r="B1062" s="99" t="s">
        <v>386</v>
      </c>
      <c r="C1062" s="99" t="s">
        <v>384</v>
      </c>
      <c r="D1062" s="99" t="s">
        <v>433</v>
      </c>
      <c r="E1062" s="133" t="s">
        <v>848</v>
      </c>
      <c r="F1062" s="121">
        <v>18539</v>
      </c>
      <c r="G1062" s="135" t="s">
        <v>438</v>
      </c>
      <c r="H1062" s="99" t="s">
        <v>1461</v>
      </c>
      <c r="I1062" s="106" t="s">
        <v>1592</v>
      </c>
      <c r="J1062" s="1" t="s">
        <v>432</v>
      </c>
      <c r="K1062" s="1" t="s">
        <v>434</v>
      </c>
      <c r="L1062" s="1" t="s">
        <v>105</v>
      </c>
      <c r="M1062" s="1"/>
    </row>
    <row r="1063" spans="1:13" ht="33">
      <c r="A1063" s="99">
        <v>45892</v>
      </c>
      <c r="B1063" s="99" t="s">
        <v>386</v>
      </c>
      <c r="C1063" s="99" t="s">
        <v>384</v>
      </c>
      <c r="D1063" s="99" t="s">
        <v>433</v>
      </c>
      <c r="E1063" s="133" t="s">
        <v>847</v>
      </c>
      <c r="F1063" s="121">
        <v>18541</v>
      </c>
      <c r="G1063" s="135" t="s">
        <v>438</v>
      </c>
      <c r="H1063" s="99" t="s">
        <v>1461</v>
      </c>
      <c r="I1063" s="106" t="s">
        <v>1592</v>
      </c>
      <c r="J1063" s="1" t="s">
        <v>432</v>
      </c>
      <c r="K1063" s="1" t="s">
        <v>434</v>
      </c>
      <c r="L1063" s="1" t="s">
        <v>105</v>
      </c>
      <c r="M1063" s="1"/>
    </row>
    <row r="1064" spans="1:13" ht="33">
      <c r="A1064" s="99">
        <v>45892</v>
      </c>
      <c r="B1064" s="99" t="s">
        <v>386</v>
      </c>
      <c r="C1064" s="99" t="s">
        <v>441</v>
      </c>
      <c r="D1064" s="99" t="s">
        <v>433</v>
      </c>
      <c r="E1064" s="133" t="s">
        <v>452</v>
      </c>
      <c r="F1064" s="121">
        <v>18537</v>
      </c>
      <c r="G1064" s="135" t="s">
        <v>438</v>
      </c>
      <c r="H1064" s="99" t="s">
        <v>1461</v>
      </c>
      <c r="I1064" s="106" t="s">
        <v>1592</v>
      </c>
      <c r="J1064" s="99" t="s">
        <v>432</v>
      </c>
      <c r="K1064" s="99" t="s">
        <v>434</v>
      </c>
      <c r="L1064" s="99" t="s">
        <v>105</v>
      </c>
      <c r="M1064" s="1"/>
    </row>
    <row r="1065" spans="1:13" ht="33">
      <c r="A1065" s="99">
        <v>45892</v>
      </c>
      <c r="B1065" s="99" t="s">
        <v>386</v>
      </c>
      <c r="C1065" s="1" t="s">
        <v>384</v>
      </c>
      <c r="D1065" s="1" t="s">
        <v>433</v>
      </c>
      <c r="E1065" s="133" t="s">
        <v>766</v>
      </c>
      <c r="F1065" s="121">
        <v>18125</v>
      </c>
      <c r="G1065" s="135" t="s">
        <v>437</v>
      </c>
      <c r="H1065" s="99" t="s">
        <v>1461</v>
      </c>
      <c r="I1065" s="106" t="s">
        <v>1592</v>
      </c>
      <c r="J1065" s="1" t="s">
        <v>432</v>
      </c>
      <c r="K1065" s="1" t="s">
        <v>434</v>
      </c>
      <c r="L1065" s="1" t="s">
        <v>105</v>
      </c>
      <c r="M1065" s="99"/>
    </row>
    <row r="1066" spans="1:13" ht="33">
      <c r="A1066" s="99">
        <v>45892</v>
      </c>
      <c r="B1066" s="99" t="s">
        <v>386</v>
      </c>
      <c r="C1066" s="1" t="s">
        <v>384</v>
      </c>
      <c r="D1066" s="1" t="s">
        <v>433</v>
      </c>
      <c r="E1066" s="133" t="s">
        <v>1527</v>
      </c>
      <c r="F1066" s="121">
        <v>18455</v>
      </c>
      <c r="G1066" s="135" t="s">
        <v>437</v>
      </c>
      <c r="H1066" s="99" t="s">
        <v>1461</v>
      </c>
      <c r="I1066" s="106" t="s">
        <v>1592</v>
      </c>
      <c r="J1066" s="1" t="s">
        <v>432</v>
      </c>
      <c r="K1066" s="1" t="s">
        <v>434</v>
      </c>
      <c r="L1066" s="1" t="s">
        <v>105</v>
      </c>
      <c r="M1066" s="99"/>
    </row>
    <row r="1067" spans="1:13" ht="33">
      <c r="A1067" s="99">
        <v>45893</v>
      </c>
      <c r="B1067" s="99" t="s">
        <v>386</v>
      </c>
      <c r="C1067" s="99" t="s">
        <v>384</v>
      </c>
      <c r="D1067" s="99" t="s">
        <v>433</v>
      </c>
      <c r="E1067" s="133" t="s">
        <v>848</v>
      </c>
      <c r="F1067" s="121">
        <v>18539</v>
      </c>
      <c r="G1067" s="135" t="s">
        <v>438</v>
      </c>
      <c r="H1067" s="99" t="s">
        <v>1461</v>
      </c>
      <c r="I1067" s="106" t="s">
        <v>774</v>
      </c>
      <c r="J1067" s="1" t="s">
        <v>432</v>
      </c>
      <c r="K1067" s="1" t="s">
        <v>434</v>
      </c>
      <c r="L1067" s="1" t="s">
        <v>105</v>
      </c>
      <c r="M1067" s="1"/>
    </row>
    <row r="1068" spans="1:13" ht="33">
      <c r="A1068" s="99">
        <v>45893</v>
      </c>
      <c r="B1068" s="99" t="s">
        <v>386</v>
      </c>
      <c r="C1068" s="99" t="s">
        <v>384</v>
      </c>
      <c r="D1068" s="99" t="s">
        <v>433</v>
      </c>
      <c r="E1068" s="133" t="s">
        <v>847</v>
      </c>
      <c r="F1068" s="121">
        <v>18541</v>
      </c>
      <c r="G1068" s="135" t="s">
        <v>438</v>
      </c>
      <c r="H1068" s="99" t="s">
        <v>1461</v>
      </c>
      <c r="I1068" s="106" t="s">
        <v>774</v>
      </c>
      <c r="J1068" s="1" t="s">
        <v>432</v>
      </c>
      <c r="K1068" s="1" t="s">
        <v>434</v>
      </c>
      <c r="L1068" s="1" t="s">
        <v>105</v>
      </c>
      <c r="M1068" s="1"/>
    </row>
    <row r="1069" spans="1:13" ht="33">
      <c r="A1069" s="99">
        <v>45893</v>
      </c>
      <c r="B1069" s="99" t="s">
        <v>386</v>
      </c>
      <c r="C1069" s="99" t="s">
        <v>441</v>
      </c>
      <c r="D1069" s="99" t="s">
        <v>433</v>
      </c>
      <c r="E1069" s="133" t="s">
        <v>452</v>
      </c>
      <c r="F1069" s="121">
        <v>18537</v>
      </c>
      <c r="G1069" s="135" t="s">
        <v>438</v>
      </c>
      <c r="H1069" s="99" t="s">
        <v>1461</v>
      </c>
      <c r="I1069" s="106" t="s">
        <v>774</v>
      </c>
      <c r="J1069" s="99" t="s">
        <v>432</v>
      </c>
      <c r="K1069" s="99" t="s">
        <v>434</v>
      </c>
      <c r="L1069" s="99" t="s">
        <v>105</v>
      </c>
      <c r="M1069" s="1"/>
    </row>
    <row r="1070" spans="1:13" ht="33">
      <c r="A1070" s="99">
        <v>45893</v>
      </c>
      <c r="B1070" s="99" t="s">
        <v>386</v>
      </c>
      <c r="C1070" s="1" t="s">
        <v>384</v>
      </c>
      <c r="D1070" s="1" t="s">
        <v>433</v>
      </c>
      <c r="E1070" s="133" t="s">
        <v>766</v>
      </c>
      <c r="F1070" s="121">
        <v>18125</v>
      </c>
      <c r="G1070" s="135" t="s">
        <v>437</v>
      </c>
      <c r="H1070" s="99" t="s">
        <v>1461</v>
      </c>
      <c r="I1070" s="106" t="s">
        <v>774</v>
      </c>
      <c r="J1070" s="1" t="s">
        <v>432</v>
      </c>
      <c r="K1070" s="1" t="s">
        <v>434</v>
      </c>
      <c r="L1070" s="1" t="s">
        <v>105</v>
      </c>
      <c r="M1070" s="99"/>
    </row>
    <row r="1071" spans="1:13" ht="33">
      <c r="A1071" s="99">
        <v>45893</v>
      </c>
      <c r="B1071" s="99" t="s">
        <v>386</v>
      </c>
      <c r="C1071" s="1" t="s">
        <v>384</v>
      </c>
      <c r="D1071" s="1" t="s">
        <v>433</v>
      </c>
      <c r="E1071" s="133" t="s">
        <v>810</v>
      </c>
      <c r="F1071" s="121">
        <v>18534</v>
      </c>
      <c r="G1071" s="135" t="s">
        <v>437</v>
      </c>
      <c r="H1071" s="99" t="s">
        <v>1461</v>
      </c>
      <c r="I1071" s="106" t="s">
        <v>1594</v>
      </c>
      <c r="J1071" s="1" t="s">
        <v>432</v>
      </c>
      <c r="K1071" s="1" t="s">
        <v>434</v>
      </c>
      <c r="L1071" s="1" t="s">
        <v>105</v>
      </c>
      <c r="M1071" s="99"/>
    </row>
    <row r="1072" spans="1:13" ht="33">
      <c r="A1072" s="99">
        <v>45893</v>
      </c>
      <c r="B1072" s="99" t="s">
        <v>386</v>
      </c>
      <c r="C1072" s="1" t="s">
        <v>384</v>
      </c>
      <c r="D1072" s="1" t="s">
        <v>433</v>
      </c>
      <c r="E1072" s="133" t="s">
        <v>1593</v>
      </c>
      <c r="F1072" s="121">
        <v>18610</v>
      </c>
      <c r="G1072" s="135" t="s">
        <v>437</v>
      </c>
      <c r="H1072" s="99" t="s">
        <v>1461</v>
      </c>
      <c r="I1072" s="106" t="s">
        <v>1594</v>
      </c>
      <c r="J1072" s="1" t="s">
        <v>432</v>
      </c>
      <c r="K1072" s="1" t="s">
        <v>434</v>
      </c>
      <c r="L1072" s="1" t="s">
        <v>105</v>
      </c>
      <c r="M1072" s="99"/>
    </row>
    <row r="1073" spans="1:13" ht="33">
      <c r="A1073" s="99">
        <v>45893</v>
      </c>
      <c r="B1073" s="99" t="s">
        <v>386</v>
      </c>
      <c r="C1073" s="1" t="s">
        <v>384</v>
      </c>
      <c r="D1073" s="1" t="s">
        <v>433</v>
      </c>
      <c r="E1073" s="133" t="s">
        <v>813</v>
      </c>
      <c r="F1073" s="121">
        <v>18614</v>
      </c>
      <c r="G1073" s="135" t="s">
        <v>437</v>
      </c>
      <c r="H1073" s="99" t="s">
        <v>1461</v>
      </c>
      <c r="I1073" s="106" t="s">
        <v>1594</v>
      </c>
      <c r="J1073" s="1" t="s">
        <v>432</v>
      </c>
      <c r="K1073" s="1" t="s">
        <v>434</v>
      </c>
      <c r="L1073" s="1" t="s">
        <v>105</v>
      </c>
      <c r="M1073" s="99"/>
    </row>
    <row r="1074" spans="1:13" ht="33">
      <c r="A1074" s="99">
        <v>45894</v>
      </c>
      <c r="B1074" s="99" t="s">
        <v>386</v>
      </c>
      <c r="C1074" s="99" t="s">
        <v>384</v>
      </c>
      <c r="D1074" s="99" t="s">
        <v>433</v>
      </c>
      <c r="E1074" s="133" t="s">
        <v>848</v>
      </c>
      <c r="F1074" s="121">
        <v>18605</v>
      </c>
      <c r="G1074" s="135" t="s">
        <v>438</v>
      </c>
      <c r="H1074" s="99" t="s">
        <v>1461</v>
      </c>
      <c r="I1074" s="106" t="s">
        <v>1595</v>
      </c>
      <c r="J1074" s="1" t="s">
        <v>432</v>
      </c>
      <c r="K1074" s="1" t="s">
        <v>434</v>
      </c>
      <c r="L1074" s="1" t="s">
        <v>105</v>
      </c>
      <c r="M1074" s="1"/>
    </row>
    <row r="1075" spans="1:13" ht="33">
      <c r="A1075" s="99">
        <v>45894</v>
      </c>
      <c r="B1075" s="99" t="s">
        <v>386</v>
      </c>
      <c r="C1075" s="99" t="s">
        <v>384</v>
      </c>
      <c r="D1075" s="99" t="s">
        <v>433</v>
      </c>
      <c r="E1075" s="133" t="s">
        <v>847</v>
      </c>
      <c r="F1075" s="121">
        <v>18606</v>
      </c>
      <c r="G1075" s="135" t="s">
        <v>438</v>
      </c>
      <c r="H1075" s="99" t="s">
        <v>1461</v>
      </c>
      <c r="I1075" s="106" t="s">
        <v>1595</v>
      </c>
      <c r="J1075" s="1" t="s">
        <v>432</v>
      </c>
      <c r="K1075" s="1" t="s">
        <v>434</v>
      </c>
      <c r="L1075" s="1" t="s">
        <v>105</v>
      </c>
      <c r="M1075" s="1"/>
    </row>
    <row r="1076" spans="1:13" ht="33">
      <c r="A1076" s="99">
        <v>45894</v>
      </c>
      <c r="B1076" s="99" t="s">
        <v>386</v>
      </c>
      <c r="C1076" s="99" t="s">
        <v>441</v>
      </c>
      <c r="D1076" s="99" t="s">
        <v>433</v>
      </c>
      <c r="E1076" s="133" t="s">
        <v>452</v>
      </c>
      <c r="F1076" s="121">
        <v>18604</v>
      </c>
      <c r="G1076" s="135" t="s">
        <v>438</v>
      </c>
      <c r="H1076" s="99" t="s">
        <v>1461</v>
      </c>
      <c r="I1076" s="106" t="s">
        <v>1595</v>
      </c>
      <c r="J1076" s="99" t="s">
        <v>432</v>
      </c>
      <c r="K1076" s="99" t="s">
        <v>434</v>
      </c>
      <c r="L1076" s="99" t="s">
        <v>105</v>
      </c>
      <c r="M1076" s="1"/>
    </row>
    <row r="1077" spans="1:13" ht="33">
      <c r="A1077" s="99">
        <v>45894</v>
      </c>
      <c r="B1077" s="99" t="s">
        <v>386</v>
      </c>
      <c r="C1077" s="1" t="s">
        <v>384</v>
      </c>
      <c r="D1077" s="1" t="s">
        <v>433</v>
      </c>
      <c r="E1077" s="133" t="s">
        <v>810</v>
      </c>
      <c r="F1077" s="121">
        <v>18534</v>
      </c>
      <c r="G1077" s="135" t="s">
        <v>437</v>
      </c>
      <c r="H1077" s="99" t="s">
        <v>1461</v>
      </c>
      <c r="I1077" s="106" t="s">
        <v>1595</v>
      </c>
      <c r="J1077" s="1" t="s">
        <v>432</v>
      </c>
      <c r="K1077" s="1" t="s">
        <v>434</v>
      </c>
      <c r="L1077" s="1" t="s">
        <v>105</v>
      </c>
      <c r="M1077" s="99"/>
    </row>
    <row r="1078" spans="1:13" ht="33">
      <c r="A1078" s="99">
        <v>45894</v>
      </c>
      <c r="B1078" s="99" t="s">
        <v>386</v>
      </c>
      <c r="C1078" s="1" t="s">
        <v>384</v>
      </c>
      <c r="D1078" s="1" t="s">
        <v>433</v>
      </c>
      <c r="E1078" s="133" t="s">
        <v>1593</v>
      </c>
      <c r="F1078" s="121">
        <v>18610</v>
      </c>
      <c r="G1078" s="135" t="s">
        <v>437</v>
      </c>
      <c r="H1078" s="99" t="s">
        <v>1461</v>
      </c>
      <c r="I1078" s="106" t="s">
        <v>1595</v>
      </c>
      <c r="J1078" s="1" t="s">
        <v>432</v>
      </c>
      <c r="K1078" s="1" t="s">
        <v>434</v>
      </c>
      <c r="L1078" s="1" t="s">
        <v>105</v>
      </c>
      <c r="M1078" s="99"/>
    </row>
    <row r="1079" spans="1:13" ht="33">
      <c r="A1079" s="99">
        <v>45894</v>
      </c>
      <c r="B1079" s="99" t="s">
        <v>386</v>
      </c>
      <c r="C1079" s="1" t="s">
        <v>384</v>
      </c>
      <c r="D1079" s="1" t="s">
        <v>433</v>
      </c>
      <c r="E1079" s="133" t="s">
        <v>813</v>
      </c>
      <c r="F1079" s="121">
        <v>18614</v>
      </c>
      <c r="G1079" s="135" t="s">
        <v>437</v>
      </c>
      <c r="H1079" s="99" t="s">
        <v>1461</v>
      </c>
      <c r="I1079" s="106" t="s">
        <v>1595</v>
      </c>
      <c r="J1079" s="1" t="s">
        <v>432</v>
      </c>
      <c r="K1079" s="1" t="s">
        <v>434</v>
      </c>
      <c r="L1079" s="1" t="s">
        <v>105</v>
      </c>
      <c r="M1079" s="99"/>
    </row>
    <row r="1080" spans="1:13" ht="33">
      <c r="A1080" s="99">
        <v>45895</v>
      </c>
      <c r="B1080" s="99" t="s">
        <v>386</v>
      </c>
      <c r="C1080" s="99" t="s">
        <v>384</v>
      </c>
      <c r="D1080" s="99" t="s">
        <v>433</v>
      </c>
      <c r="E1080" s="133" t="s">
        <v>848</v>
      </c>
      <c r="F1080" s="121">
        <v>18605</v>
      </c>
      <c r="G1080" s="135" t="s">
        <v>438</v>
      </c>
      <c r="H1080" s="99" t="s">
        <v>1461</v>
      </c>
      <c r="I1080" s="106" t="s">
        <v>1596</v>
      </c>
      <c r="J1080" s="1" t="s">
        <v>432</v>
      </c>
      <c r="K1080" s="1" t="s">
        <v>434</v>
      </c>
      <c r="L1080" s="1" t="s">
        <v>105</v>
      </c>
      <c r="M1080" s="1"/>
    </row>
    <row r="1081" spans="1:13" ht="33">
      <c r="A1081" s="99">
        <v>45895</v>
      </c>
      <c r="B1081" s="99" t="s">
        <v>386</v>
      </c>
      <c r="C1081" s="99" t="s">
        <v>384</v>
      </c>
      <c r="D1081" s="99" t="s">
        <v>433</v>
      </c>
      <c r="E1081" s="133" t="s">
        <v>847</v>
      </c>
      <c r="F1081" s="121">
        <v>18606</v>
      </c>
      <c r="G1081" s="135" t="s">
        <v>438</v>
      </c>
      <c r="H1081" s="99" t="s">
        <v>1461</v>
      </c>
      <c r="I1081" s="106" t="s">
        <v>1596</v>
      </c>
      <c r="J1081" s="1" t="s">
        <v>432</v>
      </c>
      <c r="K1081" s="1" t="s">
        <v>434</v>
      </c>
      <c r="L1081" s="1" t="s">
        <v>105</v>
      </c>
      <c r="M1081" s="1"/>
    </row>
    <row r="1082" spans="1:13" ht="33">
      <c r="A1082" s="99">
        <v>45895</v>
      </c>
      <c r="B1082" s="99" t="s">
        <v>386</v>
      </c>
      <c r="C1082" s="99" t="s">
        <v>441</v>
      </c>
      <c r="D1082" s="99" t="s">
        <v>433</v>
      </c>
      <c r="E1082" s="133" t="s">
        <v>452</v>
      </c>
      <c r="F1082" s="121">
        <v>18604</v>
      </c>
      <c r="G1082" s="135" t="s">
        <v>438</v>
      </c>
      <c r="H1082" s="99" t="s">
        <v>1461</v>
      </c>
      <c r="I1082" s="106" t="s">
        <v>1596</v>
      </c>
      <c r="J1082" s="99" t="s">
        <v>432</v>
      </c>
      <c r="K1082" s="99" t="s">
        <v>434</v>
      </c>
      <c r="L1082" s="99" t="s">
        <v>105</v>
      </c>
      <c r="M1082" s="1"/>
    </row>
    <row r="1083" spans="1:13" ht="33">
      <c r="A1083" s="99">
        <v>45895</v>
      </c>
      <c r="B1083" s="99" t="s">
        <v>386</v>
      </c>
      <c r="C1083" s="1" t="s">
        <v>384</v>
      </c>
      <c r="D1083" s="1" t="s">
        <v>433</v>
      </c>
      <c r="E1083" s="133" t="s">
        <v>810</v>
      </c>
      <c r="F1083" s="121">
        <v>18534</v>
      </c>
      <c r="G1083" s="135" t="s">
        <v>437</v>
      </c>
      <c r="H1083" s="99" t="s">
        <v>1461</v>
      </c>
      <c r="I1083" s="106" t="s">
        <v>1596</v>
      </c>
      <c r="J1083" s="1" t="s">
        <v>432</v>
      </c>
      <c r="K1083" s="1" t="s">
        <v>434</v>
      </c>
      <c r="L1083" s="1" t="s">
        <v>105</v>
      </c>
      <c r="M1083" s="99"/>
    </row>
    <row r="1084" spans="1:13" ht="33">
      <c r="A1084" s="99">
        <v>45895</v>
      </c>
      <c r="B1084" s="99" t="s">
        <v>386</v>
      </c>
      <c r="C1084" s="1" t="s">
        <v>384</v>
      </c>
      <c r="D1084" s="1" t="s">
        <v>433</v>
      </c>
      <c r="E1084" s="133" t="s">
        <v>1593</v>
      </c>
      <c r="F1084" s="121">
        <v>18610</v>
      </c>
      <c r="G1084" s="135" t="s">
        <v>437</v>
      </c>
      <c r="H1084" s="99" t="s">
        <v>1461</v>
      </c>
      <c r="I1084" s="106" t="s">
        <v>1596</v>
      </c>
      <c r="J1084" s="1" t="s">
        <v>432</v>
      </c>
      <c r="K1084" s="1" t="s">
        <v>434</v>
      </c>
      <c r="L1084" s="1" t="s">
        <v>105</v>
      </c>
      <c r="M1084" s="99"/>
    </row>
    <row r="1085" spans="1:13" ht="33">
      <c r="A1085" s="99">
        <v>45895</v>
      </c>
      <c r="B1085" s="99" t="s">
        <v>386</v>
      </c>
      <c r="C1085" s="1" t="s">
        <v>384</v>
      </c>
      <c r="D1085" s="1" t="s">
        <v>433</v>
      </c>
      <c r="E1085" s="133" t="s">
        <v>813</v>
      </c>
      <c r="F1085" s="121">
        <v>18614</v>
      </c>
      <c r="G1085" s="135" t="s">
        <v>437</v>
      </c>
      <c r="H1085" s="99" t="s">
        <v>1461</v>
      </c>
      <c r="I1085" s="106" t="s">
        <v>1596</v>
      </c>
      <c r="J1085" s="1" t="s">
        <v>432</v>
      </c>
      <c r="K1085" s="1" t="s">
        <v>434</v>
      </c>
      <c r="L1085" s="1" t="s">
        <v>105</v>
      </c>
      <c r="M1085" s="99"/>
    </row>
    <row r="1086" spans="1:13" ht="33">
      <c r="A1086" s="99">
        <v>45896</v>
      </c>
      <c r="B1086" s="99" t="s">
        <v>386</v>
      </c>
      <c r="C1086" s="99" t="s">
        <v>384</v>
      </c>
      <c r="D1086" s="99" t="s">
        <v>433</v>
      </c>
      <c r="E1086" s="133" t="s">
        <v>848</v>
      </c>
      <c r="F1086" s="121">
        <v>18706</v>
      </c>
      <c r="G1086" s="135" t="s">
        <v>438</v>
      </c>
      <c r="H1086" s="99" t="s">
        <v>1461</v>
      </c>
      <c r="I1086" s="106" t="s">
        <v>1517</v>
      </c>
      <c r="J1086" s="1" t="s">
        <v>432</v>
      </c>
      <c r="K1086" s="1" t="s">
        <v>434</v>
      </c>
      <c r="L1086" s="1" t="s">
        <v>105</v>
      </c>
      <c r="M1086" s="1"/>
    </row>
    <row r="1087" spans="1:13" ht="33">
      <c r="A1087" s="99">
        <v>45896</v>
      </c>
      <c r="B1087" s="99" t="s">
        <v>386</v>
      </c>
      <c r="C1087" s="99" t="s">
        <v>384</v>
      </c>
      <c r="D1087" s="99" t="s">
        <v>433</v>
      </c>
      <c r="E1087" s="133" t="s">
        <v>847</v>
      </c>
      <c r="F1087" s="121">
        <v>18707</v>
      </c>
      <c r="G1087" s="135" t="s">
        <v>438</v>
      </c>
      <c r="H1087" s="99" t="s">
        <v>1461</v>
      </c>
      <c r="I1087" s="106" t="s">
        <v>1517</v>
      </c>
      <c r="J1087" s="1" t="s">
        <v>432</v>
      </c>
      <c r="K1087" s="1" t="s">
        <v>434</v>
      </c>
      <c r="L1087" s="1" t="s">
        <v>105</v>
      </c>
      <c r="M1087" s="1"/>
    </row>
    <row r="1088" spans="1:13" ht="33">
      <c r="A1088" s="99">
        <v>45896</v>
      </c>
      <c r="B1088" s="99" t="s">
        <v>386</v>
      </c>
      <c r="C1088" s="99" t="s">
        <v>441</v>
      </c>
      <c r="D1088" s="99" t="s">
        <v>433</v>
      </c>
      <c r="E1088" s="133" t="s">
        <v>452</v>
      </c>
      <c r="F1088" s="121">
        <v>18708</v>
      </c>
      <c r="G1088" s="135" t="s">
        <v>438</v>
      </c>
      <c r="H1088" s="99" t="s">
        <v>1461</v>
      </c>
      <c r="I1088" s="106" t="s">
        <v>1517</v>
      </c>
      <c r="J1088" s="99" t="s">
        <v>432</v>
      </c>
      <c r="K1088" s="99" t="s">
        <v>434</v>
      </c>
      <c r="L1088" s="99" t="s">
        <v>105</v>
      </c>
      <c r="M1088" s="1"/>
    </row>
    <row r="1089" spans="1:13" ht="33">
      <c r="A1089" s="99">
        <v>45896</v>
      </c>
      <c r="B1089" s="99" t="s">
        <v>386</v>
      </c>
      <c r="C1089" s="1" t="s">
        <v>384</v>
      </c>
      <c r="D1089" s="1" t="s">
        <v>433</v>
      </c>
      <c r="E1089" s="133" t="s">
        <v>810</v>
      </c>
      <c r="F1089" s="121">
        <v>18534</v>
      </c>
      <c r="G1089" s="135" t="s">
        <v>437</v>
      </c>
      <c r="H1089" s="99" t="s">
        <v>1461</v>
      </c>
      <c r="I1089" s="106" t="s">
        <v>1517</v>
      </c>
      <c r="J1089" s="1" t="s">
        <v>432</v>
      </c>
      <c r="K1089" s="1" t="s">
        <v>434</v>
      </c>
      <c r="L1089" s="1" t="s">
        <v>105</v>
      </c>
      <c r="M1089" s="99"/>
    </row>
    <row r="1090" spans="1:13" ht="33">
      <c r="A1090" s="99">
        <v>45896</v>
      </c>
      <c r="B1090" s="99" t="s">
        <v>386</v>
      </c>
      <c r="C1090" s="1" t="s">
        <v>384</v>
      </c>
      <c r="D1090" s="1" t="s">
        <v>433</v>
      </c>
      <c r="E1090" s="133" t="s">
        <v>1593</v>
      </c>
      <c r="F1090" s="121">
        <v>18610</v>
      </c>
      <c r="G1090" s="135" t="s">
        <v>437</v>
      </c>
      <c r="H1090" s="99" t="s">
        <v>1461</v>
      </c>
      <c r="I1090" s="106" t="s">
        <v>1517</v>
      </c>
      <c r="J1090" s="1" t="s">
        <v>432</v>
      </c>
      <c r="K1090" s="1" t="s">
        <v>434</v>
      </c>
      <c r="L1090" s="1" t="s">
        <v>105</v>
      </c>
      <c r="M1090" s="99"/>
    </row>
    <row r="1091" spans="1:13" ht="33">
      <c r="A1091" s="99">
        <v>45896</v>
      </c>
      <c r="B1091" s="99" t="s">
        <v>386</v>
      </c>
      <c r="C1091" s="1" t="s">
        <v>384</v>
      </c>
      <c r="D1091" s="1" t="s">
        <v>433</v>
      </c>
      <c r="E1091" s="133" t="s">
        <v>813</v>
      </c>
      <c r="F1091" s="121">
        <v>18614</v>
      </c>
      <c r="G1091" s="135" t="s">
        <v>437</v>
      </c>
      <c r="H1091" s="99" t="s">
        <v>1461</v>
      </c>
      <c r="I1091" s="106" t="s">
        <v>1517</v>
      </c>
      <c r="J1091" s="1" t="s">
        <v>432</v>
      </c>
      <c r="K1091" s="1" t="s">
        <v>434</v>
      </c>
      <c r="L1091" s="1" t="s">
        <v>105</v>
      </c>
      <c r="M1091" s="99"/>
    </row>
    <row r="1092" spans="1:13" ht="33">
      <c r="A1092" s="99">
        <v>45896</v>
      </c>
      <c r="B1092" s="99" t="s">
        <v>386</v>
      </c>
      <c r="C1092" s="1" t="s">
        <v>384</v>
      </c>
      <c r="D1092" s="1" t="s">
        <v>433</v>
      </c>
      <c r="E1092" s="133" t="s">
        <v>938</v>
      </c>
      <c r="F1092" s="121">
        <v>18644</v>
      </c>
      <c r="G1092" s="135" t="s">
        <v>437</v>
      </c>
      <c r="H1092" s="99" t="s">
        <v>1461</v>
      </c>
      <c r="I1092" s="106" t="s">
        <v>1517</v>
      </c>
      <c r="J1092" s="1" t="s">
        <v>432</v>
      </c>
      <c r="K1092" s="1" t="s">
        <v>434</v>
      </c>
      <c r="L1092" s="1" t="s">
        <v>105</v>
      </c>
      <c r="M1092" s="99"/>
    </row>
    <row r="1093" spans="1:13" ht="33">
      <c r="A1093" s="99">
        <v>45897</v>
      </c>
      <c r="B1093" s="99" t="s">
        <v>386</v>
      </c>
      <c r="C1093" s="99" t="s">
        <v>384</v>
      </c>
      <c r="D1093" s="99" t="s">
        <v>433</v>
      </c>
      <c r="E1093" s="133" t="s">
        <v>848</v>
      </c>
      <c r="F1093" s="121">
        <v>18706</v>
      </c>
      <c r="G1093" s="135" t="s">
        <v>438</v>
      </c>
      <c r="H1093" s="99" t="s">
        <v>1461</v>
      </c>
      <c r="I1093" s="106" t="s">
        <v>1597</v>
      </c>
      <c r="J1093" s="1" t="s">
        <v>432</v>
      </c>
      <c r="K1093" s="1" t="s">
        <v>434</v>
      </c>
      <c r="L1093" s="1" t="s">
        <v>105</v>
      </c>
      <c r="M1093" s="1"/>
    </row>
    <row r="1094" spans="1:13" ht="33">
      <c r="A1094" s="99">
        <v>45897</v>
      </c>
      <c r="B1094" s="99" t="s">
        <v>386</v>
      </c>
      <c r="C1094" s="99" t="s">
        <v>384</v>
      </c>
      <c r="D1094" s="99" t="s">
        <v>433</v>
      </c>
      <c r="E1094" s="133" t="s">
        <v>847</v>
      </c>
      <c r="F1094" s="121">
        <v>18707</v>
      </c>
      <c r="G1094" s="135" t="s">
        <v>438</v>
      </c>
      <c r="H1094" s="99" t="s">
        <v>1461</v>
      </c>
      <c r="I1094" s="106" t="s">
        <v>1597</v>
      </c>
      <c r="J1094" s="1" t="s">
        <v>432</v>
      </c>
      <c r="K1094" s="1" t="s">
        <v>434</v>
      </c>
      <c r="L1094" s="1" t="s">
        <v>105</v>
      </c>
      <c r="M1094" s="1"/>
    </row>
    <row r="1095" spans="1:13" ht="33">
      <c r="A1095" s="99">
        <v>45897</v>
      </c>
      <c r="B1095" s="99" t="s">
        <v>386</v>
      </c>
      <c r="C1095" s="99" t="s">
        <v>441</v>
      </c>
      <c r="D1095" s="99" t="s">
        <v>433</v>
      </c>
      <c r="E1095" s="133" t="s">
        <v>452</v>
      </c>
      <c r="F1095" s="121">
        <v>18708</v>
      </c>
      <c r="G1095" s="135" t="s">
        <v>438</v>
      </c>
      <c r="H1095" s="99" t="s">
        <v>1461</v>
      </c>
      <c r="I1095" s="106" t="s">
        <v>1597</v>
      </c>
      <c r="J1095" s="99" t="s">
        <v>432</v>
      </c>
      <c r="K1095" s="99" t="s">
        <v>434</v>
      </c>
      <c r="L1095" s="99" t="s">
        <v>105</v>
      </c>
      <c r="M1095" s="1"/>
    </row>
    <row r="1096" spans="1:13" ht="33">
      <c r="A1096" s="99">
        <v>45897</v>
      </c>
      <c r="B1096" s="99" t="s">
        <v>386</v>
      </c>
      <c r="C1096" s="1" t="s">
        <v>384</v>
      </c>
      <c r="D1096" s="1" t="s">
        <v>433</v>
      </c>
      <c r="E1096" s="133" t="s">
        <v>810</v>
      </c>
      <c r="F1096" s="121">
        <v>18744</v>
      </c>
      <c r="G1096" s="135" t="s">
        <v>437</v>
      </c>
      <c r="H1096" s="99" t="s">
        <v>1461</v>
      </c>
      <c r="I1096" s="106" t="s">
        <v>1597</v>
      </c>
      <c r="J1096" s="1" t="s">
        <v>432</v>
      </c>
      <c r="K1096" s="1" t="s">
        <v>434</v>
      </c>
      <c r="L1096" s="1" t="s">
        <v>105</v>
      </c>
      <c r="M1096" s="99"/>
    </row>
    <row r="1097" spans="1:13" ht="33">
      <c r="A1097" s="99">
        <v>45897</v>
      </c>
      <c r="B1097" s="99" t="s">
        <v>386</v>
      </c>
      <c r="C1097" s="1" t="s">
        <v>384</v>
      </c>
      <c r="D1097" s="1" t="s">
        <v>433</v>
      </c>
      <c r="E1097" s="133" t="s">
        <v>1593</v>
      </c>
      <c r="F1097" s="121">
        <v>18743</v>
      </c>
      <c r="G1097" s="135" t="s">
        <v>437</v>
      </c>
      <c r="H1097" s="99" t="s">
        <v>1461</v>
      </c>
      <c r="I1097" s="106" t="s">
        <v>1597</v>
      </c>
      <c r="J1097" s="1" t="s">
        <v>432</v>
      </c>
      <c r="K1097" s="1" t="s">
        <v>434</v>
      </c>
      <c r="L1097" s="1" t="s">
        <v>105</v>
      </c>
      <c r="M1097" s="99"/>
    </row>
    <row r="1098" spans="1:13" ht="33">
      <c r="A1098" s="99">
        <v>45897</v>
      </c>
      <c r="B1098" s="99" t="s">
        <v>386</v>
      </c>
      <c r="C1098" s="1" t="s">
        <v>384</v>
      </c>
      <c r="D1098" s="1" t="s">
        <v>433</v>
      </c>
      <c r="E1098" s="133" t="s">
        <v>813</v>
      </c>
      <c r="F1098" s="121">
        <v>18755</v>
      </c>
      <c r="G1098" s="135" t="s">
        <v>437</v>
      </c>
      <c r="H1098" s="99" t="s">
        <v>1461</v>
      </c>
      <c r="I1098" s="106" t="s">
        <v>1597</v>
      </c>
      <c r="J1098" s="1" t="s">
        <v>432</v>
      </c>
      <c r="K1098" s="1" t="s">
        <v>434</v>
      </c>
      <c r="L1098" s="1" t="s">
        <v>105</v>
      </c>
      <c r="M1098" s="99"/>
    </row>
    <row r="1099" spans="1:13" ht="33">
      <c r="A1099" s="99">
        <v>45897</v>
      </c>
      <c r="B1099" s="99" t="s">
        <v>386</v>
      </c>
      <c r="C1099" s="1" t="s">
        <v>384</v>
      </c>
      <c r="D1099" s="1" t="s">
        <v>433</v>
      </c>
      <c r="E1099" s="133" t="s">
        <v>938</v>
      </c>
      <c r="F1099" s="121">
        <v>18644</v>
      </c>
      <c r="G1099" s="135" t="s">
        <v>437</v>
      </c>
      <c r="H1099" s="99" t="s">
        <v>1461</v>
      </c>
      <c r="I1099" s="106" t="s">
        <v>1597</v>
      </c>
      <c r="J1099" s="1" t="s">
        <v>432</v>
      </c>
      <c r="K1099" s="1" t="s">
        <v>434</v>
      </c>
      <c r="L1099" s="1" t="s">
        <v>105</v>
      </c>
      <c r="M1099" s="99"/>
    </row>
    <row r="1100" spans="1:13" ht="33">
      <c r="A1100" s="99">
        <v>45897</v>
      </c>
      <c r="B1100" s="99" t="s">
        <v>386</v>
      </c>
      <c r="C1100" s="1" t="s">
        <v>384</v>
      </c>
      <c r="D1100" s="1" t="s">
        <v>433</v>
      </c>
      <c r="E1100" s="133" t="s">
        <v>766</v>
      </c>
      <c r="F1100" s="121">
        <v>18639</v>
      </c>
      <c r="G1100" s="135" t="s">
        <v>437</v>
      </c>
      <c r="H1100" s="99" t="s">
        <v>1461</v>
      </c>
      <c r="I1100" s="106" t="s">
        <v>807</v>
      </c>
      <c r="J1100" s="1" t="s">
        <v>432</v>
      </c>
      <c r="K1100" s="1" t="s">
        <v>434</v>
      </c>
      <c r="L1100" s="1" t="s">
        <v>105</v>
      </c>
      <c r="M1100" s="99"/>
    </row>
    <row r="1101" spans="1:13" ht="33">
      <c r="A1101" s="99">
        <v>45899</v>
      </c>
      <c r="B1101" s="99" t="s">
        <v>386</v>
      </c>
      <c r="C1101" s="1" t="s">
        <v>384</v>
      </c>
      <c r="D1101" s="1" t="s">
        <v>433</v>
      </c>
      <c r="E1101" s="133" t="s">
        <v>766</v>
      </c>
      <c r="F1101" s="121">
        <v>18639</v>
      </c>
      <c r="G1101" s="135" t="s">
        <v>437</v>
      </c>
      <c r="H1101" s="99" t="s">
        <v>1461</v>
      </c>
      <c r="I1101" s="106" t="s">
        <v>1522</v>
      </c>
      <c r="J1101" s="1" t="s">
        <v>432</v>
      </c>
      <c r="K1101" s="1" t="s">
        <v>434</v>
      </c>
      <c r="L1101" s="1" t="s">
        <v>105</v>
      </c>
      <c r="M1101" s="99"/>
    </row>
    <row r="1102" spans="1:13" ht="33">
      <c r="A1102" s="99">
        <v>45900</v>
      </c>
      <c r="B1102" s="99" t="s">
        <v>386</v>
      </c>
      <c r="C1102" s="99" t="s">
        <v>384</v>
      </c>
      <c r="D1102" s="99" t="s">
        <v>433</v>
      </c>
      <c r="E1102" s="133" t="s">
        <v>848</v>
      </c>
      <c r="F1102" s="121">
        <v>18797</v>
      </c>
      <c r="G1102" s="135" t="s">
        <v>438</v>
      </c>
      <c r="H1102" s="99" t="s">
        <v>1461</v>
      </c>
      <c r="I1102" s="106" t="s">
        <v>1597</v>
      </c>
      <c r="J1102" s="1" t="s">
        <v>432</v>
      </c>
      <c r="K1102" s="1" t="s">
        <v>434</v>
      </c>
      <c r="L1102" s="1" t="s">
        <v>105</v>
      </c>
      <c r="M1102" s="1"/>
    </row>
    <row r="1103" spans="1:13" ht="33">
      <c r="A1103" s="99">
        <v>45900</v>
      </c>
      <c r="B1103" s="99" t="s">
        <v>386</v>
      </c>
      <c r="C1103" s="99" t="s">
        <v>384</v>
      </c>
      <c r="D1103" s="99" t="s">
        <v>433</v>
      </c>
      <c r="E1103" s="133" t="s">
        <v>847</v>
      </c>
      <c r="F1103" s="121">
        <v>18795</v>
      </c>
      <c r="G1103" s="135" t="s">
        <v>438</v>
      </c>
      <c r="H1103" s="99" t="s">
        <v>1461</v>
      </c>
      <c r="I1103" s="106" t="s">
        <v>1597</v>
      </c>
      <c r="J1103" s="1" t="s">
        <v>432</v>
      </c>
      <c r="K1103" s="1" t="s">
        <v>434</v>
      </c>
      <c r="L1103" s="1" t="s">
        <v>105</v>
      </c>
      <c r="M1103" s="1"/>
    </row>
    <row r="1104" spans="1:13" ht="33">
      <c r="A1104" s="99">
        <v>45900</v>
      </c>
      <c r="B1104" s="99" t="s">
        <v>386</v>
      </c>
      <c r="C1104" s="99" t="s">
        <v>441</v>
      </c>
      <c r="D1104" s="99" t="s">
        <v>433</v>
      </c>
      <c r="E1104" s="133" t="s">
        <v>452</v>
      </c>
      <c r="F1104" s="121">
        <v>18796</v>
      </c>
      <c r="G1104" s="135" t="s">
        <v>438</v>
      </c>
      <c r="H1104" s="99" t="s">
        <v>1461</v>
      </c>
      <c r="I1104" s="106" t="s">
        <v>1597</v>
      </c>
      <c r="J1104" s="99" t="s">
        <v>432</v>
      </c>
      <c r="K1104" s="99" t="s">
        <v>434</v>
      </c>
      <c r="L1104" s="99" t="s">
        <v>105</v>
      </c>
      <c r="M1104" s="1"/>
    </row>
    <row r="1105" spans="1:13" ht="33">
      <c r="A1105" s="99">
        <v>45900</v>
      </c>
      <c r="B1105" s="99" t="s">
        <v>386</v>
      </c>
      <c r="C1105" s="1" t="s">
        <v>384</v>
      </c>
      <c r="D1105" s="1" t="s">
        <v>433</v>
      </c>
      <c r="E1105" s="133" t="s">
        <v>810</v>
      </c>
      <c r="F1105" s="121">
        <v>18744</v>
      </c>
      <c r="G1105" s="135" t="s">
        <v>437</v>
      </c>
      <c r="H1105" s="99" t="s">
        <v>1461</v>
      </c>
      <c r="I1105" s="106" t="s">
        <v>1597</v>
      </c>
      <c r="J1105" s="1" t="s">
        <v>432</v>
      </c>
      <c r="K1105" s="1" t="s">
        <v>434</v>
      </c>
      <c r="L1105" s="1" t="s">
        <v>105</v>
      </c>
      <c r="M1105" s="99"/>
    </row>
    <row r="1106" spans="1:13" ht="33">
      <c r="A1106" s="99">
        <v>45900</v>
      </c>
      <c r="B1106" s="99" t="s">
        <v>386</v>
      </c>
      <c r="C1106" s="1" t="s">
        <v>384</v>
      </c>
      <c r="D1106" s="1" t="s">
        <v>433</v>
      </c>
      <c r="E1106" s="133" t="s">
        <v>1593</v>
      </c>
      <c r="F1106" s="121">
        <v>18743</v>
      </c>
      <c r="G1106" s="135" t="s">
        <v>437</v>
      </c>
      <c r="H1106" s="99" t="s">
        <v>1461</v>
      </c>
      <c r="I1106" s="106" t="s">
        <v>1597</v>
      </c>
      <c r="J1106" s="1" t="s">
        <v>432</v>
      </c>
      <c r="K1106" s="1" t="s">
        <v>434</v>
      </c>
      <c r="L1106" s="1" t="s">
        <v>105</v>
      </c>
      <c r="M1106" s="99"/>
    </row>
    <row r="1107" spans="1:13" ht="33">
      <c r="A1107" s="99">
        <v>45900</v>
      </c>
      <c r="B1107" s="99" t="s">
        <v>386</v>
      </c>
      <c r="C1107" s="1" t="s">
        <v>384</v>
      </c>
      <c r="D1107" s="1" t="s">
        <v>433</v>
      </c>
      <c r="E1107" s="133" t="s">
        <v>813</v>
      </c>
      <c r="F1107" s="121">
        <v>18755</v>
      </c>
      <c r="G1107" s="135" t="s">
        <v>437</v>
      </c>
      <c r="H1107" s="99" t="s">
        <v>1461</v>
      </c>
      <c r="I1107" s="106" t="s">
        <v>1597</v>
      </c>
      <c r="J1107" s="1" t="s">
        <v>432</v>
      </c>
      <c r="K1107" s="1" t="s">
        <v>434</v>
      </c>
      <c r="L1107" s="1" t="s">
        <v>105</v>
      </c>
      <c r="M1107" s="99"/>
    </row>
    <row r="1108" spans="1:13" ht="33">
      <c r="A1108" s="99">
        <v>45900</v>
      </c>
      <c r="B1108" s="99" t="s">
        <v>386</v>
      </c>
      <c r="C1108" s="1" t="s">
        <v>384</v>
      </c>
      <c r="D1108" s="1" t="s">
        <v>433</v>
      </c>
      <c r="E1108" s="133" t="s">
        <v>938</v>
      </c>
      <c r="F1108" s="121">
        <v>18801</v>
      </c>
      <c r="G1108" s="135" t="s">
        <v>437</v>
      </c>
      <c r="H1108" s="99" t="s">
        <v>1461</v>
      </c>
      <c r="I1108" s="106" t="s">
        <v>1597</v>
      </c>
      <c r="J1108" s="1" t="s">
        <v>432</v>
      </c>
      <c r="K1108" s="1" t="s">
        <v>434</v>
      </c>
      <c r="L1108" s="1" t="s">
        <v>105</v>
      </c>
      <c r="M1108" s="99"/>
    </row>
  </sheetData>
  <phoneticPr fontId="5" type="noConversion"/>
  <conditionalFormatting sqref="A1:M712 A713:I713 K713:M713 I666:I737 A652:A816 A824:A833 I741:I844 H932:H934 A935:A938 I935:I936 A941:A993 H993 A994:H994 J994:M994 H998 B999:H999 J999:M999 A995:A1002 A1003:H1003 J1003:M1003 B1007:H1007 J1007:M1007 B1011:H1011 J1011:M1011 B1015:H1016 J1015:M1016 A1004:A1017 I945:I1017 A1018:M1018">
    <cfRule type="expression" dxfId="71398" priority="118616" stopIfTrue="1">
      <formula>WEEKDAY($A1)=1</formula>
    </cfRule>
    <cfRule type="expression" dxfId="71397" priority="118617" stopIfTrue="1">
      <formula>WEEKDAY($A1)=2</formula>
    </cfRule>
    <cfRule type="expression" dxfId="71396" priority="118618" stopIfTrue="1">
      <formula>WEEKDAY($A1)=3</formula>
    </cfRule>
    <cfRule type="expression" dxfId="71395" priority="118619" stopIfTrue="1">
      <formula>WEEKDAY($A1)=4</formula>
    </cfRule>
    <cfRule type="expression" dxfId="71394" priority="118620" stopIfTrue="1">
      <formula>WEEKDAY($A1)=5</formula>
    </cfRule>
    <cfRule type="expression" dxfId="71393" priority="118621" stopIfTrue="1">
      <formula>WEEKDAY($A1)=6</formula>
    </cfRule>
    <cfRule type="expression" dxfId="71392" priority="118622" stopIfTrue="1">
      <formula>WEEKDAY($A1)=7</formula>
    </cfRule>
  </conditionalFormatting>
  <conditionalFormatting sqref="A651:M651">
    <cfRule type="expression" dxfId="71391" priority="118609" stopIfTrue="1">
      <formula>WEEKDAY($A651)=1</formula>
    </cfRule>
    <cfRule type="expression" dxfId="71390" priority="118610" stopIfTrue="1">
      <formula>WEEKDAY($A651)=2</formula>
    </cfRule>
    <cfRule type="expression" dxfId="71389" priority="118611" stopIfTrue="1">
      <formula>WEEKDAY($A651)=3</formula>
    </cfRule>
    <cfRule type="expression" dxfId="71388" priority="118612" stopIfTrue="1">
      <formula>WEEKDAY($A651)=4</formula>
    </cfRule>
    <cfRule type="expression" dxfId="71387" priority="118613" stopIfTrue="1">
      <formula>WEEKDAY($A651)=5</formula>
    </cfRule>
    <cfRule type="expression" dxfId="71386" priority="118614" stopIfTrue="1">
      <formula>WEEKDAY($A651)=6</formula>
    </cfRule>
    <cfRule type="expression" dxfId="71385" priority="118615" stopIfTrue="1">
      <formula>WEEKDAY($A651)=7</formula>
    </cfRule>
  </conditionalFormatting>
  <conditionalFormatting sqref="A656:M657">
    <cfRule type="expression" dxfId="71384" priority="118595" stopIfTrue="1">
      <formula>WEEKDAY($A656)=1</formula>
    </cfRule>
    <cfRule type="expression" dxfId="71383" priority="118596" stopIfTrue="1">
      <formula>WEEKDAY($A656)=2</formula>
    </cfRule>
    <cfRule type="expression" dxfId="71382" priority="118597" stopIfTrue="1">
      <formula>WEEKDAY($A656)=3</formula>
    </cfRule>
    <cfRule type="expression" dxfId="71381" priority="118598" stopIfTrue="1">
      <formula>WEEKDAY($A656)=4</formula>
    </cfRule>
    <cfRule type="expression" dxfId="71380" priority="118599" stopIfTrue="1">
      <formula>WEEKDAY($A656)=5</formula>
    </cfRule>
    <cfRule type="expression" dxfId="71379" priority="118600" stopIfTrue="1">
      <formula>WEEKDAY($A656)=6</formula>
    </cfRule>
    <cfRule type="expression" dxfId="71378" priority="118601" stopIfTrue="1">
      <formula>WEEKDAY($A656)=7</formula>
    </cfRule>
  </conditionalFormatting>
  <conditionalFormatting sqref="A661:M661">
    <cfRule type="expression" dxfId="71377" priority="118588" stopIfTrue="1">
      <formula>WEEKDAY($A661)=1</formula>
    </cfRule>
    <cfRule type="expression" dxfId="71376" priority="118589" stopIfTrue="1">
      <formula>WEEKDAY($A661)=2</formula>
    </cfRule>
    <cfRule type="expression" dxfId="71375" priority="118590" stopIfTrue="1">
      <formula>WEEKDAY($A661)=3</formula>
    </cfRule>
    <cfRule type="expression" dxfId="71374" priority="118591" stopIfTrue="1">
      <formula>WEEKDAY($A661)=4</formula>
    </cfRule>
    <cfRule type="expression" dxfId="71373" priority="118592" stopIfTrue="1">
      <formula>WEEKDAY($A661)=5</formula>
    </cfRule>
    <cfRule type="expression" dxfId="71372" priority="118593" stopIfTrue="1">
      <formula>WEEKDAY($A661)=6</formula>
    </cfRule>
    <cfRule type="expression" dxfId="71371" priority="118594" stopIfTrue="1">
      <formula>WEEKDAY($A661)=7</formula>
    </cfRule>
  </conditionalFormatting>
  <conditionalFormatting sqref="A662:M662 I663:I664">
    <cfRule type="expression" dxfId="71370" priority="118581" stopIfTrue="1">
      <formula>WEEKDAY($A662)=1</formula>
    </cfRule>
    <cfRule type="expression" dxfId="71369" priority="118582" stopIfTrue="1">
      <formula>WEEKDAY($A662)=2</formula>
    </cfRule>
    <cfRule type="expression" dxfId="71368" priority="118583" stopIfTrue="1">
      <formula>WEEKDAY($A662)=3</formula>
    </cfRule>
    <cfRule type="expression" dxfId="71367" priority="118584" stopIfTrue="1">
      <formula>WEEKDAY($A662)=4</formula>
    </cfRule>
    <cfRule type="expression" dxfId="71366" priority="118585" stopIfTrue="1">
      <formula>WEEKDAY($A662)=5</formula>
    </cfRule>
    <cfRule type="expression" dxfId="71365" priority="118586" stopIfTrue="1">
      <formula>WEEKDAY($A662)=6</formula>
    </cfRule>
    <cfRule type="expression" dxfId="71364" priority="118587" stopIfTrue="1">
      <formula>WEEKDAY($A662)=7</formula>
    </cfRule>
  </conditionalFormatting>
  <conditionalFormatting sqref="J662">
    <cfRule type="expression" dxfId="71363" priority="118574" stopIfTrue="1">
      <formula>WEEKDAY($A662)=1</formula>
    </cfRule>
    <cfRule type="expression" dxfId="71362" priority="118575" stopIfTrue="1">
      <formula>WEEKDAY($A662)=2</formula>
    </cfRule>
    <cfRule type="expression" dxfId="71361" priority="118576" stopIfTrue="1">
      <formula>WEEKDAY($A662)=3</formula>
    </cfRule>
    <cfRule type="expression" dxfId="71360" priority="118577" stopIfTrue="1">
      <formula>WEEKDAY($A662)=4</formula>
    </cfRule>
    <cfRule type="expression" dxfId="71359" priority="118578" stopIfTrue="1">
      <formula>WEEKDAY($A662)=5</formula>
    </cfRule>
    <cfRule type="expression" dxfId="71358" priority="118579" stopIfTrue="1">
      <formula>WEEKDAY($A662)=6</formula>
    </cfRule>
    <cfRule type="expression" dxfId="71357" priority="118580" stopIfTrue="1">
      <formula>WEEKDAY($A662)=7</formula>
    </cfRule>
  </conditionalFormatting>
  <conditionalFormatting sqref="J662">
    <cfRule type="expression" dxfId="71356" priority="118567" stopIfTrue="1">
      <formula>WEEKDAY($A662)=1</formula>
    </cfRule>
    <cfRule type="expression" dxfId="71355" priority="118568" stopIfTrue="1">
      <formula>WEEKDAY($A662)=2</formula>
    </cfRule>
    <cfRule type="expression" dxfId="71354" priority="118569" stopIfTrue="1">
      <formula>WEEKDAY($A662)=3</formula>
    </cfRule>
    <cfRule type="expression" dxfId="71353" priority="118570" stopIfTrue="1">
      <formula>WEEKDAY($A662)=4</formula>
    </cfRule>
    <cfRule type="expression" dxfId="71352" priority="118571" stopIfTrue="1">
      <formula>WEEKDAY($A662)=5</formula>
    </cfRule>
    <cfRule type="expression" dxfId="71351" priority="118572" stopIfTrue="1">
      <formula>WEEKDAY($A662)=6</formula>
    </cfRule>
    <cfRule type="expression" dxfId="71350" priority="118573" stopIfTrue="1">
      <formula>WEEKDAY($A662)=7</formula>
    </cfRule>
  </conditionalFormatting>
  <conditionalFormatting sqref="A664:M664">
    <cfRule type="expression" dxfId="71349" priority="118560" stopIfTrue="1">
      <formula>WEEKDAY($A664)=1</formula>
    </cfRule>
    <cfRule type="expression" dxfId="71348" priority="118561" stopIfTrue="1">
      <formula>WEEKDAY($A664)=2</formula>
    </cfRule>
    <cfRule type="expression" dxfId="71347" priority="118562" stopIfTrue="1">
      <formula>WEEKDAY($A664)=3</formula>
    </cfRule>
    <cfRule type="expression" dxfId="71346" priority="118563" stopIfTrue="1">
      <formula>WEEKDAY($A664)=4</formula>
    </cfRule>
    <cfRule type="expression" dxfId="71345" priority="118564" stopIfTrue="1">
      <formula>WEEKDAY($A664)=5</formula>
    </cfRule>
    <cfRule type="expression" dxfId="71344" priority="118565" stopIfTrue="1">
      <formula>WEEKDAY($A664)=6</formula>
    </cfRule>
    <cfRule type="expression" dxfId="71343" priority="118566" stopIfTrue="1">
      <formula>WEEKDAY($A664)=7</formula>
    </cfRule>
  </conditionalFormatting>
  <conditionalFormatting sqref="A663:A664">
    <cfRule type="expression" dxfId="71342" priority="118553" stopIfTrue="1">
      <formula>WEEKDAY($A663)=1</formula>
    </cfRule>
    <cfRule type="expression" dxfId="71341" priority="118554" stopIfTrue="1">
      <formula>WEEKDAY($A663)=2</formula>
    </cfRule>
    <cfRule type="expression" dxfId="71340" priority="118555" stopIfTrue="1">
      <formula>WEEKDAY($A663)=3</formula>
    </cfRule>
    <cfRule type="expression" dxfId="71339" priority="118556" stopIfTrue="1">
      <formula>WEEKDAY($A663)=4</formula>
    </cfRule>
    <cfRule type="expression" dxfId="71338" priority="118557" stopIfTrue="1">
      <formula>WEEKDAY($A663)=5</formula>
    </cfRule>
    <cfRule type="expression" dxfId="71337" priority="118558" stopIfTrue="1">
      <formula>WEEKDAY($A663)=6</formula>
    </cfRule>
    <cfRule type="expression" dxfId="71336" priority="118559" stopIfTrue="1">
      <formula>WEEKDAY($A663)=7</formula>
    </cfRule>
  </conditionalFormatting>
  <conditionalFormatting sqref="A667:M667">
    <cfRule type="expression" dxfId="71335" priority="118532" stopIfTrue="1">
      <formula>WEEKDAY($A667)=1</formula>
    </cfRule>
    <cfRule type="expression" dxfId="71334" priority="118533" stopIfTrue="1">
      <formula>WEEKDAY($A667)=2</formula>
    </cfRule>
    <cfRule type="expression" dxfId="71333" priority="118534" stopIfTrue="1">
      <formula>WEEKDAY($A667)=3</formula>
    </cfRule>
    <cfRule type="expression" dxfId="71332" priority="118535" stopIfTrue="1">
      <formula>WEEKDAY($A667)=4</formula>
    </cfRule>
    <cfRule type="expression" dxfId="71331" priority="118536" stopIfTrue="1">
      <formula>WEEKDAY($A667)=5</formula>
    </cfRule>
    <cfRule type="expression" dxfId="71330" priority="118537" stopIfTrue="1">
      <formula>WEEKDAY($A667)=6</formula>
    </cfRule>
    <cfRule type="expression" dxfId="71329" priority="118538" stopIfTrue="1">
      <formula>WEEKDAY($A667)=7</formula>
    </cfRule>
  </conditionalFormatting>
  <conditionalFormatting sqref="A669:M669">
    <cfRule type="expression" dxfId="71328" priority="118525" stopIfTrue="1">
      <formula>WEEKDAY($A669)=1</formula>
    </cfRule>
    <cfRule type="expression" dxfId="71327" priority="118526" stopIfTrue="1">
      <formula>WEEKDAY($A669)=2</formula>
    </cfRule>
    <cfRule type="expression" dxfId="71326" priority="118527" stopIfTrue="1">
      <formula>WEEKDAY($A669)=3</formula>
    </cfRule>
    <cfRule type="expression" dxfId="71325" priority="118528" stopIfTrue="1">
      <formula>WEEKDAY($A669)=4</formula>
    </cfRule>
    <cfRule type="expression" dxfId="71324" priority="118529" stopIfTrue="1">
      <formula>WEEKDAY($A669)=5</formula>
    </cfRule>
    <cfRule type="expression" dxfId="71323" priority="118530" stopIfTrue="1">
      <formula>WEEKDAY($A669)=6</formula>
    </cfRule>
    <cfRule type="expression" dxfId="71322" priority="118531" stopIfTrue="1">
      <formula>WEEKDAY($A669)=7</formula>
    </cfRule>
  </conditionalFormatting>
  <conditionalFormatting sqref="J669">
    <cfRule type="expression" dxfId="71321" priority="118518" stopIfTrue="1">
      <formula>WEEKDAY($A669)=1</formula>
    </cfRule>
    <cfRule type="expression" dxfId="71320" priority="118519" stopIfTrue="1">
      <formula>WEEKDAY($A669)=2</formula>
    </cfRule>
    <cfRule type="expression" dxfId="71319" priority="118520" stopIfTrue="1">
      <formula>WEEKDAY($A669)=3</formula>
    </cfRule>
    <cfRule type="expression" dxfId="71318" priority="118521" stopIfTrue="1">
      <formula>WEEKDAY($A669)=4</formula>
    </cfRule>
    <cfRule type="expression" dxfId="71317" priority="118522" stopIfTrue="1">
      <formula>WEEKDAY($A669)=5</formula>
    </cfRule>
    <cfRule type="expression" dxfId="71316" priority="118523" stopIfTrue="1">
      <formula>WEEKDAY($A669)=6</formula>
    </cfRule>
    <cfRule type="expression" dxfId="71315" priority="118524" stopIfTrue="1">
      <formula>WEEKDAY($A669)=7</formula>
    </cfRule>
  </conditionalFormatting>
  <conditionalFormatting sqref="J669">
    <cfRule type="expression" dxfId="71314" priority="118511" stopIfTrue="1">
      <formula>WEEKDAY($A669)=1</formula>
    </cfRule>
    <cfRule type="expression" dxfId="71313" priority="118512" stopIfTrue="1">
      <formula>WEEKDAY($A669)=2</formula>
    </cfRule>
    <cfRule type="expression" dxfId="71312" priority="118513" stopIfTrue="1">
      <formula>WEEKDAY($A669)=3</formula>
    </cfRule>
    <cfRule type="expression" dxfId="71311" priority="118514" stopIfTrue="1">
      <formula>WEEKDAY($A669)=4</formula>
    </cfRule>
    <cfRule type="expression" dxfId="71310" priority="118515" stopIfTrue="1">
      <formula>WEEKDAY($A669)=5</formula>
    </cfRule>
    <cfRule type="expression" dxfId="71309" priority="118516" stopIfTrue="1">
      <formula>WEEKDAY($A669)=6</formula>
    </cfRule>
    <cfRule type="expression" dxfId="71308" priority="118517" stopIfTrue="1">
      <formula>WEEKDAY($A669)=7</formula>
    </cfRule>
  </conditionalFormatting>
  <conditionalFormatting sqref="A671:M671">
    <cfRule type="expression" dxfId="71307" priority="118497" stopIfTrue="1">
      <formula>WEEKDAY($A671)=1</formula>
    </cfRule>
    <cfRule type="expression" dxfId="71306" priority="118498" stopIfTrue="1">
      <formula>WEEKDAY($A671)=2</formula>
    </cfRule>
    <cfRule type="expression" dxfId="71305" priority="118499" stopIfTrue="1">
      <formula>WEEKDAY($A671)=3</formula>
    </cfRule>
    <cfRule type="expression" dxfId="71304" priority="118500" stopIfTrue="1">
      <formula>WEEKDAY($A671)=4</formula>
    </cfRule>
    <cfRule type="expression" dxfId="71303" priority="118501" stopIfTrue="1">
      <formula>WEEKDAY($A671)=5</formula>
    </cfRule>
    <cfRule type="expression" dxfId="71302" priority="118502" stopIfTrue="1">
      <formula>WEEKDAY($A671)=6</formula>
    </cfRule>
    <cfRule type="expression" dxfId="71301" priority="118503" stopIfTrue="1">
      <formula>WEEKDAY($A671)=7</formula>
    </cfRule>
  </conditionalFormatting>
  <conditionalFormatting sqref="A670:A671">
    <cfRule type="expression" dxfId="71300" priority="118490" stopIfTrue="1">
      <formula>WEEKDAY($A670)=1</formula>
    </cfRule>
    <cfRule type="expression" dxfId="71299" priority="118491" stopIfTrue="1">
      <formula>WEEKDAY($A670)=2</formula>
    </cfRule>
    <cfRule type="expression" dxfId="71298" priority="118492" stopIfTrue="1">
      <formula>WEEKDAY($A670)=3</formula>
    </cfRule>
    <cfRule type="expression" dxfId="71297" priority="118493" stopIfTrue="1">
      <formula>WEEKDAY($A670)=4</formula>
    </cfRule>
    <cfRule type="expression" dxfId="71296" priority="118494" stopIfTrue="1">
      <formula>WEEKDAY($A670)=5</formula>
    </cfRule>
    <cfRule type="expression" dxfId="71295" priority="118495" stopIfTrue="1">
      <formula>WEEKDAY($A670)=6</formula>
    </cfRule>
    <cfRule type="expression" dxfId="71294" priority="118496" stopIfTrue="1">
      <formula>WEEKDAY($A670)=7</formula>
    </cfRule>
  </conditionalFormatting>
  <conditionalFormatting sqref="A673:M673">
    <cfRule type="expression" dxfId="71293" priority="118483" stopIfTrue="1">
      <formula>WEEKDAY($A673)=1</formula>
    </cfRule>
    <cfRule type="expression" dxfId="71292" priority="118484" stopIfTrue="1">
      <formula>WEEKDAY($A673)=2</formula>
    </cfRule>
    <cfRule type="expression" dxfId="71291" priority="118485" stopIfTrue="1">
      <formula>WEEKDAY($A673)=3</formula>
    </cfRule>
    <cfRule type="expression" dxfId="71290" priority="118486" stopIfTrue="1">
      <formula>WEEKDAY($A673)=4</formula>
    </cfRule>
    <cfRule type="expression" dxfId="71289" priority="118487" stopIfTrue="1">
      <formula>WEEKDAY($A673)=5</formula>
    </cfRule>
    <cfRule type="expression" dxfId="71288" priority="118488" stopIfTrue="1">
      <formula>WEEKDAY($A673)=6</formula>
    </cfRule>
    <cfRule type="expression" dxfId="71287" priority="118489" stopIfTrue="1">
      <formula>WEEKDAY($A673)=7</formula>
    </cfRule>
  </conditionalFormatting>
  <conditionalFormatting sqref="A675:M675">
    <cfRule type="expression" dxfId="71286" priority="118476" stopIfTrue="1">
      <formula>WEEKDAY($A675)=1</formula>
    </cfRule>
    <cfRule type="expression" dxfId="71285" priority="118477" stopIfTrue="1">
      <formula>WEEKDAY($A675)=2</formula>
    </cfRule>
    <cfRule type="expression" dxfId="71284" priority="118478" stopIfTrue="1">
      <formula>WEEKDAY($A675)=3</formula>
    </cfRule>
    <cfRule type="expression" dxfId="71283" priority="118479" stopIfTrue="1">
      <formula>WEEKDAY($A675)=4</formula>
    </cfRule>
    <cfRule type="expression" dxfId="71282" priority="118480" stopIfTrue="1">
      <formula>WEEKDAY($A675)=5</formula>
    </cfRule>
    <cfRule type="expression" dxfId="71281" priority="118481" stopIfTrue="1">
      <formula>WEEKDAY($A675)=6</formula>
    </cfRule>
    <cfRule type="expression" dxfId="71280" priority="118482" stopIfTrue="1">
      <formula>WEEKDAY($A675)=7</formula>
    </cfRule>
  </conditionalFormatting>
  <conditionalFormatting sqref="A677:M677">
    <cfRule type="expression" dxfId="71279" priority="118469" stopIfTrue="1">
      <formula>WEEKDAY($A677)=1</formula>
    </cfRule>
    <cfRule type="expression" dxfId="71278" priority="118470" stopIfTrue="1">
      <formula>WEEKDAY($A677)=2</formula>
    </cfRule>
    <cfRule type="expression" dxfId="71277" priority="118471" stopIfTrue="1">
      <formula>WEEKDAY($A677)=3</formula>
    </cfRule>
    <cfRule type="expression" dxfId="71276" priority="118472" stopIfTrue="1">
      <formula>WEEKDAY($A677)=4</formula>
    </cfRule>
    <cfRule type="expression" dxfId="71275" priority="118473" stopIfTrue="1">
      <formula>WEEKDAY($A677)=5</formula>
    </cfRule>
    <cfRule type="expression" dxfId="71274" priority="118474" stopIfTrue="1">
      <formula>WEEKDAY($A677)=6</formula>
    </cfRule>
    <cfRule type="expression" dxfId="71273" priority="118475" stopIfTrue="1">
      <formula>WEEKDAY($A677)=7</formula>
    </cfRule>
  </conditionalFormatting>
  <conditionalFormatting sqref="J677">
    <cfRule type="expression" dxfId="71272" priority="118462" stopIfTrue="1">
      <formula>WEEKDAY($A677)=1</formula>
    </cfRule>
    <cfRule type="expression" dxfId="71271" priority="118463" stopIfTrue="1">
      <formula>WEEKDAY($A677)=2</formula>
    </cfRule>
    <cfRule type="expression" dxfId="71270" priority="118464" stopIfTrue="1">
      <formula>WEEKDAY($A677)=3</formula>
    </cfRule>
    <cfRule type="expression" dxfId="71269" priority="118465" stopIfTrue="1">
      <formula>WEEKDAY($A677)=4</formula>
    </cfRule>
    <cfRule type="expression" dxfId="71268" priority="118466" stopIfTrue="1">
      <formula>WEEKDAY($A677)=5</formula>
    </cfRule>
    <cfRule type="expression" dxfId="71267" priority="118467" stopIfTrue="1">
      <formula>WEEKDAY($A677)=6</formula>
    </cfRule>
    <cfRule type="expression" dxfId="71266" priority="118468" stopIfTrue="1">
      <formula>WEEKDAY($A677)=7</formula>
    </cfRule>
  </conditionalFormatting>
  <conditionalFormatting sqref="J677">
    <cfRule type="expression" dxfId="71265" priority="118455" stopIfTrue="1">
      <formula>WEEKDAY($A677)=1</formula>
    </cfRule>
    <cfRule type="expression" dxfId="71264" priority="118456" stopIfTrue="1">
      <formula>WEEKDAY($A677)=2</formula>
    </cfRule>
    <cfRule type="expression" dxfId="71263" priority="118457" stopIfTrue="1">
      <formula>WEEKDAY($A677)=3</formula>
    </cfRule>
    <cfRule type="expression" dxfId="71262" priority="118458" stopIfTrue="1">
      <formula>WEEKDAY($A677)=4</formula>
    </cfRule>
    <cfRule type="expression" dxfId="71261" priority="118459" stopIfTrue="1">
      <formula>WEEKDAY($A677)=5</formula>
    </cfRule>
    <cfRule type="expression" dxfId="71260" priority="118460" stopIfTrue="1">
      <formula>WEEKDAY($A677)=6</formula>
    </cfRule>
    <cfRule type="expression" dxfId="71259" priority="118461" stopIfTrue="1">
      <formula>WEEKDAY($A677)=7</formula>
    </cfRule>
  </conditionalFormatting>
  <conditionalFormatting sqref="A679:M679 I680">
    <cfRule type="expression" dxfId="71258" priority="118441" stopIfTrue="1">
      <formula>WEEKDAY($A679)=1</formula>
    </cfRule>
    <cfRule type="expression" dxfId="71257" priority="118442" stopIfTrue="1">
      <formula>WEEKDAY($A679)=2</formula>
    </cfRule>
    <cfRule type="expression" dxfId="71256" priority="118443" stopIfTrue="1">
      <formula>WEEKDAY($A679)=3</formula>
    </cfRule>
    <cfRule type="expression" dxfId="71255" priority="118444" stopIfTrue="1">
      <formula>WEEKDAY($A679)=4</formula>
    </cfRule>
    <cfRule type="expression" dxfId="71254" priority="118445" stopIfTrue="1">
      <formula>WEEKDAY($A679)=5</formula>
    </cfRule>
    <cfRule type="expression" dxfId="71253" priority="118446" stopIfTrue="1">
      <formula>WEEKDAY($A679)=6</formula>
    </cfRule>
    <cfRule type="expression" dxfId="71252" priority="118447" stopIfTrue="1">
      <formula>WEEKDAY($A679)=7</formula>
    </cfRule>
  </conditionalFormatting>
  <conditionalFormatting sqref="A678:A681">
    <cfRule type="expression" dxfId="71251" priority="118434" stopIfTrue="1">
      <formula>WEEKDAY($A678)=1</formula>
    </cfRule>
    <cfRule type="expression" dxfId="71250" priority="118435" stopIfTrue="1">
      <formula>WEEKDAY($A678)=2</formula>
    </cfRule>
    <cfRule type="expression" dxfId="71249" priority="118436" stopIfTrue="1">
      <formula>WEEKDAY($A678)=3</formula>
    </cfRule>
    <cfRule type="expression" dxfId="71248" priority="118437" stopIfTrue="1">
      <formula>WEEKDAY($A678)=4</formula>
    </cfRule>
    <cfRule type="expression" dxfId="71247" priority="118438" stopIfTrue="1">
      <formula>WEEKDAY($A678)=5</formula>
    </cfRule>
    <cfRule type="expression" dxfId="71246" priority="118439" stopIfTrue="1">
      <formula>WEEKDAY($A678)=6</formula>
    </cfRule>
    <cfRule type="expression" dxfId="71245" priority="118440" stopIfTrue="1">
      <formula>WEEKDAY($A678)=7</formula>
    </cfRule>
  </conditionalFormatting>
  <conditionalFormatting sqref="A680">
    <cfRule type="expression" dxfId="71244" priority="118420" stopIfTrue="1">
      <formula>WEEKDAY($A680)=1</formula>
    </cfRule>
    <cfRule type="expression" dxfId="71243" priority="118421" stopIfTrue="1">
      <formula>WEEKDAY($A680)=2</formula>
    </cfRule>
    <cfRule type="expression" dxfId="71242" priority="118422" stopIfTrue="1">
      <formula>WEEKDAY($A680)=3</formula>
    </cfRule>
    <cfRule type="expression" dxfId="71241" priority="118423" stopIfTrue="1">
      <formula>WEEKDAY($A680)=4</formula>
    </cfRule>
    <cfRule type="expression" dxfId="71240" priority="118424" stopIfTrue="1">
      <formula>WEEKDAY($A680)=5</formula>
    </cfRule>
    <cfRule type="expression" dxfId="71239" priority="118425" stopIfTrue="1">
      <formula>WEEKDAY($A680)=6</formula>
    </cfRule>
    <cfRule type="expression" dxfId="71238" priority="118426" stopIfTrue="1">
      <formula>WEEKDAY($A680)=7</formula>
    </cfRule>
  </conditionalFormatting>
  <conditionalFormatting sqref="A683:M683">
    <cfRule type="expression" dxfId="71237" priority="118413" stopIfTrue="1">
      <formula>WEEKDAY($A683)=1</formula>
    </cfRule>
    <cfRule type="expression" dxfId="71236" priority="118414" stopIfTrue="1">
      <formula>WEEKDAY($A683)=2</formula>
    </cfRule>
    <cfRule type="expression" dxfId="71235" priority="118415" stopIfTrue="1">
      <formula>WEEKDAY($A683)=3</formula>
    </cfRule>
    <cfRule type="expression" dxfId="71234" priority="118416" stopIfTrue="1">
      <formula>WEEKDAY($A683)=4</formula>
    </cfRule>
    <cfRule type="expression" dxfId="71233" priority="118417" stopIfTrue="1">
      <formula>WEEKDAY($A683)=5</formula>
    </cfRule>
    <cfRule type="expression" dxfId="71232" priority="118418" stopIfTrue="1">
      <formula>WEEKDAY($A683)=6</formula>
    </cfRule>
    <cfRule type="expression" dxfId="71231" priority="118419" stopIfTrue="1">
      <formula>WEEKDAY($A683)=7</formula>
    </cfRule>
  </conditionalFormatting>
  <conditionalFormatting sqref="J683">
    <cfRule type="expression" dxfId="71230" priority="118406" stopIfTrue="1">
      <formula>WEEKDAY($A683)=1</formula>
    </cfRule>
    <cfRule type="expression" dxfId="71229" priority="118407" stopIfTrue="1">
      <formula>WEEKDAY($A683)=2</formula>
    </cfRule>
    <cfRule type="expression" dxfId="71228" priority="118408" stopIfTrue="1">
      <formula>WEEKDAY($A683)=3</formula>
    </cfRule>
    <cfRule type="expression" dxfId="71227" priority="118409" stopIfTrue="1">
      <formula>WEEKDAY($A683)=4</formula>
    </cfRule>
    <cfRule type="expression" dxfId="71226" priority="118410" stopIfTrue="1">
      <formula>WEEKDAY($A683)=5</formula>
    </cfRule>
    <cfRule type="expression" dxfId="71225" priority="118411" stopIfTrue="1">
      <formula>WEEKDAY($A683)=6</formula>
    </cfRule>
    <cfRule type="expression" dxfId="71224" priority="118412" stopIfTrue="1">
      <formula>WEEKDAY($A683)=7</formula>
    </cfRule>
  </conditionalFormatting>
  <conditionalFormatting sqref="J683">
    <cfRule type="expression" dxfId="71223" priority="118399" stopIfTrue="1">
      <formula>WEEKDAY($A683)=1</formula>
    </cfRule>
    <cfRule type="expression" dxfId="71222" priority="118400" stopIfTrue="1">
      <formula>WEEKDAY($A683)=2</formula>
    </cfRule>
    <cfRule type="expression" dxfId="71221" priority="118401" stopIfTrue="1">
      <formula>WEEKDAY($A683)=3</formula>
    </cfRule>
    <cfRule type="expression" dxfId="71220" priority="118402" stopIfTrue="1">
      <formula>WEEKDAY($A683)=4</formula>
    </cfRule>
    <cfRule type="expression" dxfId="71219" priority="118403" stopIfTrue="1">
      <formula>WEEKDAY($A683)=5</formula>
    </cfRule>
    <cfRule type="expression" dxfId="71218" priority="118404" stopIfTrue="1">
      <formula>WEEKDAY($A683)=6</formula>
    </cfRule>
    <cfRule type="expression" dxfId="71217" priority="118405" stopIfTrue="1">
      <formula>WEEKDAY($A683)=7</formula>
    </cfRule>
  </conditionalFormatting>
  <conditionalFormatting sqref="A685:M685 I686:I690">
    <cfRule type="expression" dxfId="71216" priority="118392" stopIfTrue="1">
      <formula>WEEKDAY($A685)=1</formula>
    </cfRule>
    <cfRule type="expression" dxfId="71215" priority="118393" stopIfTrue="1">
      <formula>WEEKDAY($A685)=2</formula>
    </cfRule>
    <cfRule type="expression" dxfId="71214" priority="118394" stopIfTrue="1">
      <formula>WEEKDAY($A685)=3</formula>
    </cfRule>
    <cfRule type="expression" dxfId="71213" priority="118395" stopIfTrue="1">
      <formula>WEEKDAY($A685)=4</formula>
    </cfRule>
    <cfRule type="expression" dxfId="71212" priority="118396" stopIfTrue="1">
      <formula>WEEKDAY($A685)=5</formula>
    </cfRule>
    <cfRule type="expression" dxfId="71211" priority="118397" stopIfTrue="1">
      <formula>WEEKDAY($A685)=6</formula>
    </cfRule>
    <cfRule type="expression" dxfId="71210" priority="118398" stopIfTrue="1">
      <formula>WEEKDAY($A685)=7</formula>
    </cfRule>
  </conditionalFormatting>
  <conditionalFormatting sqref="A684:A690">
    <cfRule type="expression" dxfId="71209" priority="118385" stopIfTrue="1">
      <formula>WEEKDAY($A684)=1</formula>
    </cfRule>
    <cfRule type="expression" dxfId="71208" priority="118386" stopIfTrue="1">
      <formula>WEEKDAY($A684)=2</formula>
    </cfRule>
    <cfRule type="expression" dxfId="71207" priority="118387" stopIfTrue="1">
      <formula>WEEKDAY($A684)=3</formula>
    </cfRule>
    <cfRule type="expression" dxfId="71206" priority="118388" stopIfTrue="1">
      <formula>WEEKDAY($A684)=4</formula>
    </cfRule>
    <cfRule type="expression" dxfId="71205" priority="118389" stopIfTrue="1">
      <formula>WEEKDAY($A684)=5</formula>
    </cfRule>
    <cfRule type="expression" dxfId="71204" priority="118390" stopIfTrue="1">
      <formula>WEEKDAY($A684)=6</formula>
    </cfRule>
    <cfRule type="expression" dxfId="71203" priority="118391" stopIfTrue="1">
      <formula>WEEKDAY($A684)=7</formula>
    </cfRule>
  </conditionalFormatting>
  <conditionalFormatting sqref="A687:M687">
    <cfRule type="expression" dxfId="71202" priority="118378" stopIfTrue="1">
      <formula>WEEKDAY($A687)=1</formula>
    </cfRule>
    <cfRule type="expression" dxfId="71201" priority="118379" stopIfTrue="1">
      <formula>WEEKDAY($A687)=2</formula>
    </cfRule>
    <cfRule type="expression" dxfId="71200" priority="118380" stopIfTrue="1">
      <formula>WEEKDAY($A687)=3</formula>
    </cfRule>
    <cfRule type="expression" dxfId="71199" priority="118381" stopIfTrue="1">
      <formula>WEEKDAY($A687)=4</formula>
    </cfRule>
    <cfRule type="expression" dxfId="71198" priority="118382" stopIfTrue="1">
      <formula>WEEKDAY($A687)=5</formula>
    </cfRule>
    <cfRule type="expression" dxfId="71197" priority="118383" stopIfTrue="1">
      <formula>WEEKDAY($A687)=6</formula>
    </cfRule>
    <cfRule type="expression" dxfId="71196" priority="118384" stopIfTrue="1">
      <formula>WEEKDAY($A687)=7</formula>
    </cfRule>
  </conditionalFormatting>
  <conditionalFormatting sqref="A686:A690">
    <cfRule type="expression" dxfId="71195" priority="118371" stopIfTrue="1">
      <formula>WEEKDAY($A686)=1</formula>
    </cfRule>
    <cfRule type="expression" dxfId="71194" priority="118372" stopIfTrue="1">
      <formula>WEEKDAY($A686)=2</formula>
    </cfRule>
    <cfRule type="expression" dxfId="71193" priority="118373" stopIfTrue="1">
      <formula>WEEKDAY($A686)=3</formula>
    </cfRule>
    <cfRule type="expression" dxfId="71192" priority="118374" stopIfTrue="1">
      <formula>WEEKDAY($A686)=4</formula>
    </cfRule>
    <cfRule type="expression" dxfId="71191" priority="118375" stopIfTrue="1">
      <formula>WEEKDAY($A686)=5</formula>
    </cfRule>
    <cfRule type="expression" dxfId="71190" priority="118376" stopIfTrue="1">
      <formula>WEEKDAY($A686)=6</formula>
    </cfRule>
    <cfRule type="expression" dxfId="71189" priority="118377" stopIfTrue="1">
      <formula>WEEKDAY($A686)=7</formula>
    </cfRule>
  </conditionalFormatting>
  <conditionalFormatting sqref="A686:A690">
    <cfRule type="expression" dxfId="71188" priority="118364" stopIfTrue="1">
      <formula>WEEKDAY($A686)=1</formula>
    </cfRule>
    <cfRule type="expression" dxfId="71187" priority="118365" stopIfTrue="1">
      <formula>WEEKDAY($A686)=2</formula>
    </cfRule>
    <cfRule type="expression" dxfId="71186" priority="118366" stopIfTrue="1">
      <formula>WEEKDAY($A686)=3</formula>
    </cfRule>
    <cfRule type="expression" dxfId="71185" priority="118367" stopIfTrue="1">
      <formula>WEEKDAY($A686)=4</formula>
    </cfRule>
    <cfRule type="expression" dxfId="71184" priority="118368" stopIfTrue="1">
      <formula>WEEKDAY($A686)=5</formula>
    </cfRule>
    <cfRule type="expression" dxfId="71183" priority="118369" stopIfTrue="1">
      <formula>WEEKDAY($A686)=6</formula>
    </cfRule>
    <cfRule type="expression" dxfId="71182" priority="118370" stopIfTrue="1">
      <formula>WEEKDAY($A686)=7</formula>
    </cfRule>
  </conditionalFormatting>
  <conditionalFormatting sqref="A688:M688">
    <cfRule type="expression" dxfId="71181" priority="118357" stopIfTrue="1">
      <formula>WEEKDAY($A688)=1</formula>
    </cfRule>
    <cfRule type="expression" dxfId="71180" priority="118358" stopIfTrue="1">
      <formula>WEEKDAY($A688)=2</formula>
    </cfRule>
    <cfRule type="expression" dxfId="71179" priority="118359" stopIfTrue="1">
      <formula>WEEKDAY($A688)=3</formula>
    </cfRule>
    <cfRule type="expression" dxfId="71178" priority="118360" stopIfTrue="1">
      <formula>WEEKDAY($A688)=4</formula>
    </cfRule>
    <cfRule type="expression" dxfId="71177" priority="118361" stopIfTrue="1">
      <formula>WEEKDAY($A688)=5</formula>
    </cfRule>
    <cfRule type="expression" dxfId="71176" priority="118362" stopIfTrue="1">
      <formula>WEEKDAY($A688)=6</formula>
    </cfRule>
    <cfRule type="expression" dxfId="71175" priority="118363" stopIfTrue="1">
      <formula>WEEKDAY($A688)=7</formula>
    </cfRule>
  </conditionalFormatting>
  <conditionalFormatting sqref="A688:A690">
    <cfRule type="expression" dxfId="71174" priority="118350" stopIfTrue="1">
      <formula>WEEKDAY($A688)=1</formula>
    </cfRule>
    <cfRule type="expression" dxfId="71173" priority="118351" stopIfTrue="1">
      <formula>WEEKDAY($A688)=2</formula>
    </cfRule>
    <cfRule type="expression" dxfId="71172" priority="118352" stopIfTrue="1">
      <formula>WEEKDAY($A688)=3</formula>
    </cfRule>
    <cfRule type="expression" dxfId="71171" priority="118353" stopIfTrue="1">
      <formula>WEEKDAY($A688)=4</formula>
    </cfRule>
    <cfRule type="expression" dxfId="71170" priority="118354" stopIfTrue="1">
      <formula>WEEKDAY($A688)=5</formula>
    </cfRule>
    <cfRule type="expression" dxfId="71169" priority="118355" stopIfTrue="1">
      <formula>WEEKDAY($A688)=6</formula>
    </cfRule>
    <cfRule type="expression" dxfId="71168" priority="118356" stopIfTrue="1">
      <formula>WEEKDAY($A688)=7</formula>
    </cfRule>
  </conditionalFormatting>
  <conditionalFormatting sqref="I688:I690">
    <cfRule type="expression" dxfId="71167" priority="118343" stopIfTrue="1">
      <formula>WEEKDAY($A688)=1</formula>
    </cfRule>
    <cfRule type="expression" dxfId="71166" priority="118344" stopIfTrue="1">
      <formula>WEEKDAY($A688)=2</formula>
    </cfRule>
    <cfRule type="expression" dxfId="71165" priority="118345" stopIfTrue="1">
      <formula>WEEKDAY($A688)=3</formula>
    </cfRule>
    <cfRule type="expression" dxfId="71164" priority="118346" stopIfTrue="1">
      <formula>WEEKDAY($A688)=4</formula>
    </cfRule>
    <cfRule type="expression" dxfId="71163" priority="118347" stopIfTrue="1">
      <formula>WEEKDAY($A688)=5</formula>
    </cfRule>
    <cfRule type="expression" dxfId="71162" priority="118348" stopIfTrue="1">
      <formula>WEEKDAY($A688)=6</formula>
    </cfRule>
    <cfRule type="expression" dxfId="71161" priority="118349" stopIfTrue="1">
      <formula>WEEKDAY($A688)=7</formula>
    </cfRule>
  </conditionalFormatting>
  <conditionalFormatting sqref="I689:I690">
    <cfRule type="expression" dxfId="71160" priority="118336" stopIfTrue="1">
      <formula>WEEKDAY($A689)=1</formula>
    </cfRule>
    <cfRule type="expression" dxfId="71159" priority="118337" stopIfTrue="1">
      <formula>WEEKDAY($A689)=2</formula>
    </cfRule>
    <cfRule type="expression" dxfId="71158" priority="118338" stopIfTrue="1">
      <formula>WEEKDAY($A689)=3</formula>
    </cfRule>
    <cfRule type="expression" dxfId="71157" priority="118339" stopIfTrue="1">
      <formula>WEEKDAY($A689)=4</formula>
    </cfRule>
    <cfRule type="expression" dxfId="71156" priority="118340" stopIfTrue="1">
      <formula>WEEKDAY($A689)=5</formula>
    </cfRule>
    <cfRule type="expression" dxfId="71155" priority="118341" stopIfTrue="1">
      <formula>WEEKDAY($A689)=6</formula>
    </cfRule>
    <cfRule type="expression" dxfId="71154" priority="118342" stopIfTrue="1">
      <formula>WEEKDAY($A689)=7</formula>
    </cfRule>
  </conditionalFormatting>
  <conditionalFormatting sqref="A689:A690">
    <cfRule type="expression" dxfId="71153" priority="118329" stopIfTrue="1">
      <formula>WEEKDAY($A689)=1</formula>
    </cfRule>
    <cfRule type="expression" dxfId="71152" priority="118330" stopIfTrue="1">
      <formula>WEEKDAY($A689)=2</formula>
    </cfRule>
    <cfRule type="expression" dxfId="71151" priority="118331" stopIfTrue="1">
      <formula>WEEKDAY($A689)=3</formula>
    </cfRule>
    <cfRule type="expression" dxfId="71150" priority="118332" stopIfTrue="1">
      <formula>WEEKDAY($A689)=4</formula>
    </cfRule>
    <cfRule type="expression" dxfId="71149" priority="118333" stopIfTrue="1">
      <formula>WEEKDAY($A689)=5</formula>
    </cfRule>
    <cfRule type="expression" dxfId="71148" priority="118334" stopIfTrue="1">
      <formula>WEEKDAY($A689)=6</formula>
    </cfRule>
    <cfRule type="expression" dxfId="71147" priority="118335" stopIfTrue="1">
      <formula>WEEKDAY($A689)=7</formula>
    </cfRule>
  </conditionalFormatting>
  <conditionalFormatting sqref="A689:A690">
    <cfRule type="expression" dxfId="71146" priority="118322" stopIfTrue="1">
      <formula>WEEKDAY($A689)=1</formula>
    </cfRule>
    <cfRule type="expression" dxfId="71145" priority="118323" stopIfTrue="1">
      <formula>WEEKDAY($A689)=2</formula>
    </cfRule>
    <cfRule type="expression" dxfId="71144" priority="118324" stopIfTrue="1">
      <formula>WEEKDAY($A689)=3</formula>
    </cfRule>
    <cfRule type="expression" dxfId="71143" priority="118325" stopIfTrue="1">
      <formula>WEEKDAY($A689)=4</formula>
    </cfRule>
    <cfRule type="expression" dxfId="71142" priority="118326" stopIfTrue="1">
      <formula>WEEKDAY($A689)=5</formula>
    </cfRule>
    <cfRule type="expression" dxfId="71141" priority="118327" stopIfTrue="1">
      <formula>WEEKDAY($A689)=6</formula>
    </cfRule>
    <cfRule type="expression" dxfId="71140" priority="118328" stopIfTrue="1">
      <formula>WEEKDAY($A689)=7</formula>
    </cfRule>
  </conditionalFormatting>
  <conditionalFormatting sqref="A689:A690">
    <cfRule type="expression" dxfId="71139" priority="118315" stopIfTrue="1">
      <formula>WEEKDAY($A689)=1</formula>
    </cfRule>
    <cfRule type="expression" dxfId="71138" priority="118316" stopIfTrue="1">
      <formula>WEEKDAY($A689)=2</formula>
    </cfRule>
    <cfRule type="expression" dxfId="71137" priority="118317" stopIfTrue="1">
      <formula>WEEKDAY($A689)=3</formula>
    </cfRule>
    <cfRule type="expression" dxfId="71136" priority="118318" stopIfTrue="1">
      <formula>WEEKDAY($A689)=4</formula>
    </cfRule>
    <cfRule type="expression" dxfId="71135" priority="118319" stopIfTrue="1">
      <formula>WEEKDAY($A689)=5</formula>
    </cfRule>
    <cfRule type="expression" dxfId="71134" priority="118320" stopIfTrue="1">
      <formula>WEEKDAY($A689)=6</formula>
    </cfRule>
    <cfRule type="expression" dxfId="71133" priority="118321" stopIfTrue="1">
      <formula>WEEKDAY($A689)=7</formula>
    </cfRule>
  </conditionalFormatting>
  <conditionalFormatting sqref="I689:I690">
    <cfRule type="expression" dxfId="71132" priority="118308" stopIfTrue="1">
      <formula>WEEKDAY($A689)=1</formula>
    </cfRule>
    <cfRule type="expression" dxfId="71131" priority="118309" stopIfTrue="1">
      <formula>WEEKDAY($A689)=2</formula>
    </cfRule>
    <cfRule type="expression" dxfId="71130" priority="118310" stopIfTrue="1">
      <formula>WEEKDAY($A689)=3</formula>
    </cfRule>
    <cfRule type="expression" dxfId="71129" priority="118311" stopIfTrue="1">
      <formula>WEEKDAY($A689)=4</formula>
    </cfRule>
    <cfRule type="expression" dxfId="71128" priority="118312" stopIfTrue="1">
      <formula>WEEKDAY($A689)=5</formula>
    </cfRule>
    <cfRule type="expression" dxfId="71127" priority="118313" stopIfTrue="1">
      <formula>WEEKDAY($A689)=6</formula>
    </cfRule>
    <cfRule type="expression" dxfId="71126" priority="118314" stopIfTrue="1">
      <formula>WEEKDAY($A689)=7</formula>
    </cfRule>
  </conditionalFormatting>
  <conditionalFormatting sqref="A692:M692">
    <cfRule type="expression" dxfId="71125" priority="118301" stopIfTrue="1">
      <formula>WEEKDAY($A692)=1</formula>
    </cfRule>
    <cfRule type="expression" dxfId="71124" priority="118302" stopIfTrue="1">
      <formula>WEEKDAY($A692)=2</formula>
    </cfRule>
    <cfRule type="expression" dxfId="71123" priority="118303" stopIfTrue="1">
      <formula>WEEKDAY($A692)=3</formula>
    </cfRule>
    <cfRule type="expression" dxfId="71122" priority="118304" stopIfTrue="1">
      <formula>WEEKDAY($A692)=4</formula>
    </cfRule>
    <cfRule type="expression" dxfId="71121" priority="118305" stopIfTrue="1">
      <formula>WEEKDAY($A692)=5</formula>
    </cfRule>
    <cfRule type="expression" dxfId="71120" priority="118306" stopIfTrue="1">
      <formula>WEEKDAY($A692)=6</formula>
    </cfRule>
    <cfRule type="expression" dxfId="71119" priority="118307" stopIfTrue="1">
      <formula>WEEKDAY($A692)=7</formula>
    </cfRule>
  </conditionalFormatting>
  <conditionalFormatting sqref="J692">
    <cfRule type="expression" dxfId="71118" priority="118294" stopIfTrue="1">
      <formula>WEEKDAY($A692)=1</formula>
    </cfRule>
    <cfRule type="expression" dxfId="71117" priority="118295" stopIfTrue="1">
      <formula>WEEKDAY($A692)=2</formula>
    </cfRule>
    <cfRule type="expression" dxfId="71116" priority="118296" stopIfTrue="1">
      <formula>WEEKDAY($A692)=3</formula>
    </cfRule>
    <cfRule type="expression" dxfId="71115" priority="118297" stopIfTrue="1">
      <formula>WEEKDAY($A692)=4</formula>
    </cfRule>
    <cfRule type="expression" dxfId="71114" priority="118298" stopIfTrue="1">
      <formula>WEEKDAY($A692)=5</formula>
    </cfRule>
    <cfRule type="expression" dxfId="71113" priority="118299" stopIfTrue="1">
      <formula>WEEKDAY($A692)=6</formula>
    </cfRule>
    <cfRule type="expression" dxfId="71112" priority="118300" stopIfTrue="1">
      <formula>WEEKDAY($A692)=7</formula>
    </cfRule>
  </conditionalFormatting>
  <conditionalFormatting sqref="J692">
    <cfRule type="expression" dxfId="71111" priority="118287" stopIfTrue="1">
      <formula>WEEKDAY($A692)=1</formula>
    </cfRule>
    <cfRule type="expression" dxfId="71110" priority="118288" stopIfTrue="1">
      <formula>WEEKDAY($A692)=2</formula>
    </cfRule>
    <cfRule type="expression" dxfId="71109" priority="118289" stopIfTrue="1">
      <formula>WEEKDAY($A692)=3</formula>
    </cfRule>
    <cfRule type="expression" dxfId="71108" priority="118290" stopIfTrue="1">
      <formula>WEEKDAY($A692)=4</formula>
    </cfRule>
    <cfRule type="expression" dxfId="71107" priority="118291" stopIfTrue="1">
      <formula>WEEKDAY($A692)=5</formula>
    </cfRule>
    <cfRule type="expression" dxfId="71106" priority="118292" stopIfTrue="1">
      <formula>WEEKDAY($A692)=6</formula>
    </cfRule>
    <cfRule type="expression" dxfId="71105" priority="118293" stopIfTrue="1">
      <formula>WEEKDAY($A692)=7</formula>
    </cfRule>
  </conditionalFormatting>
  <conditionalFormatting sqref="A694:M694 I695:I696">
    <cfRule type="expression" dxfId="71104" priority="118280" stopIfTrue="1">
      <formula>WEEKDAY($A694)=1</formula>
    </cfRule>
    <cfRule type="expression" dxfId="71103" priority="118281" stopIfTrue="1">
      <formula>WEEKDAY($A694)=2</formula>
    </cfRule>
    <cfRule type="expression" dxfId="71102" priority="118282" stopIfTrue="1">
      <formula>WEEKDAY($A694)=3</formula>
    </cfRule>
    <cfRule type="expression" dxfId="71101" priority="118283" stopIfTrue="1">
      <formula>WEEKDAY($A694)=4</formula>
    </cfRule>
    <cfRule type="expression" dxfId="71100" priority="118284" stopIfTrue="1">
      <formula>WEEKDAY($A694)=5</formula>
    </cfRule>
    <cfRule type="expression" dxfId="71099" priority="118285" stopIfTrue="1">
      <formula>WEEKDAY($A694)=6</formula>
    </cfRule>
    <cfRule type="expression" dxfId="71098" priority="118286" stopIfTrue="1">
      <formula>WEEKDAY($A694)=7</formula>
    </cfRule>
  </conditionalFormatting>
  <conditionalFormatting sqref="A693:A702">
    <cfRule type="expression" dxfId="71097" priority="118273" stopIfTrue="1">
      <formula>WEEKDAY($A693)=1</formula>
    </cfRule>
    <cfRule type="expression" dxfId="71096" priority="118274" stopIfTrue="1">
      <formula>WEEKDAY($A693)=2</formula>
    </cfRule>
    <cfRule type="expression" dxfId="71095" priority="118275" stopIfTrue="1">
      <formula>WEEKDAY($A693)=3</formula>
    </cfRule>
    <cfRule type="expression" dxfId="71094" priority="118276" stopIfTrue="1">
      <formula>WEEKDAY($A693)=4</formula>
    </cfRule>
    <cfRule type="expression" dxfId="71093" priority="118277" stopIfTrue="1">
      <formula>WEEKDAY($A693)=5</formula>
    </cfRule>
    <cfRule type="expression" dxfId="71092" priority="118278" stopIfTrue="1">
      <formula>WEEKDAY($A693)=6</formula>
    </cfRule>
    <cfRule type="expression" dxfId="71091" priority="118279" stopIfTrue="1">
      <formula>WEEKDAY($A693)=7</formula>
    </cfRule>
  </conditionalFormatting>
  <conditionalFormatting sqref="A696:M696">
    <cfRule type="expression" dxfId="71090" priority="118266" stopIfTrue="1">
      <formula>WEEKDAY($A696)=1</formula>
    </cfRule>
    <cfRule type="expression" dxfId="71089" priority="118267" stopIfTrue="1">
      <formula>WEEKDAY($A696)=2</formula>
    </cfRule>
    <cfRule type="expression" dxfId="71088" priority="118268" stopIfTrue="1">
      <formula>WEEKDAY($A696)=3</formula>
    </cfRule>
    <cfRule type="expression" dxfId="71087" priority="118269" stopIfTrue="1">
      <formula>WEEKDAY($A696)=4</formula>
    </cfRule>
    <cfRule type="expression" dxfId="71086" priority="118270" stopIfTrue="1">
      <formula>WEEKDAY($A696)=5</formula>
    </cfRule>
    <cfRule type="expression" dxfId="71085" priority="118271" stopIfTrue="1">
      <formula>WEEKDAY($A696)=6</formula>
    </cfRule>
    <cfRule type="expression" dxfId="71084" priority="118272" stopIfTrue="1">
      <formula>WEEKDAY($A696)=7</formula>
    </cfRule>
  </conditionalFormatting>
  <conditionalFormatting sqref="A695:A702">
    <cfRule type="expression" dxfId="71083" priority="118259" stopIfTrue="1">
      <formula>WEEKDAY($A695)=1</formula>
    </cfRule>
    <cfRule type="expression" dxfId="71082" priority="118260" stopIfTrue="1">
      <formula>WEEKDAY($A695)=2</formula>
    </cfRule>
    <cfRule type="expression" dxfId="71081" priority="118261" stopIfTrue="1">
      <formula>WEEKDAY($A695)=3</formula>
    </cfRule>
    <cfRule type="expression" dxfId="71080" priority="118262" stopIfTrue="1">
      <formula>WEEKDAY($A695)=4</formula>
    </cfRule>
    <cfRule type="expression" dxfId="71079" priority="118263" stopIfTrue="1">
      <formula>WEEKDAY($A695)=5</formula>
    </cfRule>
    <cfRule type="expression" dxfId="71078" priority="118264" stopIfTrue="1">
      <formula>WEEKDAY($A695)=6</formula>
    </cfRule>
    <cfRule type="expression" dxfId="71077" priority="118265" stopIfTrue="1">
      <formula>WEEKDAY($A695)=7</formula>
    </cfRule>
  </conditionalFormatting>
  <conditionalFormatting sqref="A695:A702">
    <cfRule type="expression" dxfId="71076" priority="118252" stopIfTrue="1">
      <formula>WEEKDAY($A695)=1</formula>
    </cfRule>
    <cfRule type="expression" dxfId="71075" priority="118253" stopIfTrue="1">
      <formula>WEEKDAY($A695)=2</formula>
    </cfRule>
    <cfRule type="expression" dxfId="71074" priority="118254" stopIfTrue="1">
      <formula>WEEKDAY($A695)=3</formula>
    </cfRule>
    <cfRule type="expression" dxfId="71073" priority="118255" stopIfTrue="1">
      <formula>WEEKDAY($A695)=4</formula>
    </cfRule>
    <cfRule type="expression" dxfId="71072" priority="118256" stopIfTrue="1">
      <formula>WEEKDAY($A695)=5</formula>
    </cfRule>
    <cfRule type="expression" dxfId="71071" priority="118257" stopIfTrue="1">
      <formula>WEEKDAY($A695)=6</formula>
    </cfRule>
    <cfRule type="expression" dxfId="71070" priority="118258" stopIfTrue="1">
      <formula>WEEKDAY($A695)=7</formula>
    </cfRule>
  </conditionalFormatting>
  <conditionalFormatting sqref="A697:M698">
    <cfRule type="expression" dxfId="71069" priority="118245" stopIfTrue="1">
      <formula>WEEKDAY($A697)=1</formula>
    </cfRule>
    <cfRule type="expression" dxfId="71068" priority="118246" stopIfTrue="1">
      <formula>WEEKDAY($A697)=2</formula>
    </cfRule>
    <cfRule type="expression" dxfId="71067" priority="118247" stopIfTrue="1">
      <formula>WEEKDAY($A697)=3</formula>
    </cfRule>
    <cfRule type="expression" dxfId="71066" priority="118248" stopIfTrue="1">
      <formula>WEEKDAY($A697)=4</formula>
    </cfRule>
    <cfRule type="expression" dxfId="71065" priority="118249" stopIfTrue="1">
      <formula>WEEKDAY($A697)=5</formula>
    </cfRule>
    <cfRule type="expression" dxfId="71064" priority="118250" stopIfTrue="1">
      <formula>WEEKDAY($A697)=6</formula>
    </cfRule>
    <cfRule type="expression" dxfId="71063" priority="118251" stopIfTrue="1">
      <formula>WEEKDAY($A697)=7</formula>
    </cfRule>
  </conditionalFormatting>
  <conditionalFormatting sqref="I697:I702">
    <cfRule type="expression" dxfId="71062" priority="118238" stopIfTrue="1">
      <formula>WEEKDAY($A697)=1</formula>
    </cfRule>
    <cfRule type="expression" dxfId="71061" priority="118239" stopIfTrue="1">
      <formula>WEEKDAY($A697)=2</formula>
    </cfRule>
    <cfRule type="expression" dxfId="71060" priority="118240" stopIfTrue="1">
      <formula>WEEKDAY($A697)=3</formula>
    </cfRule>
    <cfRule type="expression" dxfId="71059" priority="118241" stopIfTrue="1">
      <formula>WEEKDAY($A697)=4</formula>
    </cfRule>
    <cfRule type="expression" dxfId="71058" priority="118242" stopIfTrue="1">
      <formula>WEEKDAY($A697)=5</formula>
    </cfRule>
    <cfRule type="expression" dxfId="71057" priority="118243" stopIfTrue="1">
      <formula>WEEKDAY($A697)=6</formula>
    </cfRule>
    <cfRule type="expression" dxfId="71056" priority="118244" stopIfTrue="1">
      <formula>WEEKDAY($A697)=7</formula>
    </cfRule>
  </conditionalFormatting>
  <conditionalFormatting sqref="A697:A702">
    <cfRule type="expression" dxfId="71055" priority="118231" stopIfTrue="1">
      <formula>WEEKDAY($A697)=1</formula>
    </cfRule>
    <cfRule type="expression" dxfId="71054" priority="118232" stopIfTrue="1">
      <formula>WEEKDAY($A697)=2</formula>
    </cfRule>
    <cfRule type="expression" dxfId="71053" priority="118233" stopIfTrue="1">
      <formula>WEEKDAY($A697)=3</formula>
    </cfRule>
    <cfRule type="expression" dxfId="71052" priority="118234" stopIfTrue="1">
      <formula>WEEKDAY($A697)=4</formula>
    </cfRule>
    <cfRule type="expression" dxfId="71051" priority="118235" stopIfTrue="1">
      <formula>WEEKDAY($A697)=5</formula>
    </cfRule>
    <cfRule type="expression" dxfId="71050" priority="118236" stopIfTrue="1">
      <formula>WEEKDAY($A697)=6</formula>
    </cfRule>
    <cfRule type="expression" dxfId="71049" priority="118237" stopIfTrue="1">
      <formula>WEEKDAY($A697)=7</formula>
    </cfRule>
  </conditionalFormatting>
  <conditionalFormatting sqref="A697:A702">
    <cfRule type="expression" dxfId="71048" priority="118224" stopIfTrue="1">
      <formula>WEEKDAY($A697)=1</formula>
    </cfRule>
    <cfRule type="expression" dxfId="71047" priority="118225" stopIfTrue="1">
      <formula>WEEKDAY($A697)=2</formula>
    </cfRule>
    <cfRule type="expression" dxfId="71046" priority="118226" stopIfTrue="1">
      <formula>WEEKDAY($A697)=3</formula>
    </cfRule>
    <cfRule type="expression" dxfId="71045" priority="118227" stopIfTrue="1">
      <formula>WEEKDAY($A697)=4</formula>
    </cfRule>
    <cfRule type="expression" dxfId="71044" priority="118228" stopIfTrue="1">
      <formula>WEEKDAY($A697)=5</formula>
    </cfRule>
    <cfRule type="expression" dxfId="71043" priority="118229" stopIfTrue="1">
      <formula>WEEKDAY($A697)=6</formula>
    </cfRule>
    <cfRule type="expression" dxfId="71042" priority="118230" stopIfTrue="1">
      <formula>WEEKDAY($A697)=7</formula>
    </cfRule>
  </conditionalFormatting>
  <conditionalFormatting sqref="A697:A702">
    <cfRule type="expression" dxfId="71041" priority="118217" stopIfTrue="1">
      <formula>WEEKDAY($A697)=1</formula>
    </cfRule>
    <cfRule type="expression" dxfId="71040" priority="118218" stopIfTrue="1">
      <formula>WEEKDAY($A697)=2</formula>
    </cfRule>
    <cfRule type="expression" dxfId="71039" priority="118219" stopIfTrue="1">
      <formula>WEEKDAY($A697)=3</formula>
    </cfRule>
    <cfRule type="expression" dxfId="71038" priority="118220" stopIfTrue="1">
      <formula>WEEKDAY($A697)=4</formula>
    </cfRule>
    <cfRule type="expression" dxfId="71037" priority="118221" stopIfTrue="1">
      <formula>WEEKDAY($A697)=5</formula>
    </cfRule>
    <cfRule type="expression" dxfId="71036" priority="118222" stopIfTrue="1">
      <formula>WEEKDAY($A697)=6</formula>
    </cfRule>
    <cfRule type="expression" dxfId="71035" priority="118223" stopIfTrue="1">
      <formula>WEEKDAY($A697)=7</formula>
    </cfRule>
  </conditionalFormatting>
  <conditionalFormatting sqref="A697:A702">
    <cfRule type="expression" dxfId="71034" priority="118210" stopIfTrue="1">
      <formula>WEEKDAY($A697)=1</formula>
    </cfRule>
    <cfRule type="expression" dxfId="71033" priority="118211" stopIfTrue="1">
      <formula>WEEKDAY($A697)=2</formula>
    </cfRule>
    <cfRule type="expression" dxfId="71032" priority="118212" stopIfTrue="1">
      <formula>WEEKDAY($A697)=3</formula>
    </cfRule>
    <cfRule type="expression" dxfId="71031" priority="118213" stopIfTrue="1">
      <formula>WEEKDAY($A697)=4</formula>
    </cfRule>
    <cfRule type="expression" dxfId="71030" priority="118214" stopIfTrue="1">
      <formula>WEEKDAY($A697)=5</formula>
    </cfRule>
    <cfRule type="expression" dxfId="71029" priority="118215" stopIfTrue="1">
      <formula>WEEKDAY($A697)=6</formula>
    </cfRule>
    <cfRule type="expression" dxfId="71028" priority="118216" stopIfTrue="1">
      <formula>WEEKDAY($A697)=7</formula>
    </cfRule>
  </conditionalFormatting>
  <conditionalFormatting sqref="I697:I702">
    <cfRule type="expression" dxfId="71027" priority="118203" stopIfTrue="1">
      <formula>WEEKDAY($A697)=1</formula>
    </cfRule>
    <cfRule type="expression" dxfId="71026" priority="118204" stopIfTrue="1">
      <formula>WEEKDAY($A697)=2</formula>
    </cfRule>
    <cfRule type="expression" dxfId="71025" priority="118205" stopIfTrue="1">
      <formula>WEEKDAY($A697)=3</formula>
    </cfRule>
    <cfRule type="expression" dxfId="71024" priority="118206" stopIfTrue="1">
      <formula>WEEKDAY($A697)=4</formula>
    </cfRule>
    <cfRule type="expression" dxfId="71023" priority="118207" stopIfTrue="1">
      <formula>WEEKDAY($A697)=5</formula>
    </cfRule>
    <cfRule type="expression" dxfId="71022" priority="118208" stopIfTrue="1">
      <formula>WEEKDAY($A697)=6</formula>
    </cfRule>
    <cfRule type="expression" dxfId="71021" priority="118209" stopIfTrue="1">
      <formula>WEEKDAY($A697)=7</formula>
    </cfRule>
  </conditionalFormatting>
  <conditionalFormatting sqref="I697:I702">
    <cfRule type="expression" dxfId="71020" priority="118196" stopIfTrue="1">
      <formula>WEEKDAY($A697)=1</formula>
    </cfRule>
    <cfRule type="expression" dxfId="71019" priority="118197" stopIfTrue="1">
      <formula>WEEKDAY($A697)=2</formula>
    </cfRule>
    <cfRule type="expression" dxfId="71018" priority="118198" stopIfTrue="1">
      <formula>WEEKDAY($A697)=3</formula>
    </cfRule>
    <cfRule type="expression" dxfId="71017" priority="118199" stopIfTrue="1">
      <formula>WEEKDAY($A697)=4</formula>
    </cfRule>
    <cfRule type="expression" dxfId="71016" priority="118200" stopIfTrue="1">
      <formula>WEEKDAY($A697)=5</formula>
    </cfRule>
    <cfRule type="expression" dxfId="71015" priority="118201" stopIfTrue="1">
      <formula>WEEKDAY($A697)=6</formula>
    </cfRule>
    <cfRule type="expression" dxfId="71014" priority="118202" stopIfTrue="1">
      <formula>WEEKDAY($A697)=7</formula>
    </cfRule>
  </conditionalFormatting>
  <conditionalFormatting sqref="A697:A702">
    <cfRule type="expression" dxfId="71013" priority="118189" stopIfTrue="1">
      <formula>WEEKDAY($A697)=1</formula>
    </cfRule>
    <cfRule type="expression" dxfId="71012" priority="118190" stopIfTrue="1">
      <formula>WEEKDAY($A697)=2</formula>
    </cfRule>
    <cfRule type="expression" dxfId="71011" priority="118191" stopIfTrue="1">
      <formula>WEEKDAY($A697)=3</formula>
    </cfRule>
    <cfRule type="expression" dxfId="71010" priority="118192" stopIfTrue="1">
      <formula>WEEKDAY($A697)=4</formula>
    </cfRule>
    <cfRule type="expression" dxfId="71009" priority="118193" stopIfTrue="1">
      <formula>WEEKDAY($A697)=5</formula>
    </cfRule>
    <cfRule type="expression" dxfId="71008" priority="118194" stopIfTrue="1">
      <formula>WEEKDAY($A697)=6</formula>
    </cfRule>
    <cfRule type="expression" dxfId="71007" priority="118195" stopIfTrue="1">
      <formula>WEEKDAY($A697)=7</formula>
    </cfRule>
  </conditionalFormatting>
  <conditionalFormatting sqref="A697:A702">
    <cfRule type="expression" dxfId="71006" priority="118182" stopIfTrue="1">
      <formula>WEEKDAY($A697)=1</formula>
    </cfRule>
    <cfRule type="expression" dxfId="71005" priority="118183" stopIfTrue="1">
      <formula>WEEKDAY($A697)=2</formula>
    </cfRule>
    <cfRule type="expression" dxfId="71004" priority="118184" stopIfTrue="1">
      <formula>WEEKDAY($A697)=3</formula>
    </cfRule>
    <cfRule type="expression" dxfId="71003" priority="118185" stopIfTrue="1">
      <formula>WEEKDAY($A697)=4</formula>
    </cfRule>
    <cfRule type="expression" dxfId="71002" priority="118186" stopIfTrue="1">
      <formula>WEEKDAY($A697)=5</formula>
    </cfRule>
    <cfRule type="expression" dxfId="71001" priority="118187" stopIfTrue="1">
      <formula>WEEKDAY($A697)=6</formula>
    </cfRule>
    <cfRule type="expression" dxfId="71000" priority="118188" stopIfTrue="1">
      <formula>WEEKDAY($A697)=7</formula>
    </cfRule>
  </conditionalFormatting>
  <conditionalFormatting sqref="A697:A702">
    <cfRule type="expression" dxfId="70999" priority="118175" stopIfTrue="1">
      <formula>WEEKDAY($A697)=1</formula>
    </cfRule>
    <cfRule type="expression" dxfId="70998" priority="118176" stopIfTrue="1">
      <formula>WEEKDAY($A697)=2</formula>
    </cfRule>
    <cfRule type="expression" dxfId="70997" priority="118177" stopIfTrue="1">
      <formula>WEEKDAY($A697)=3</formula>
    </cfRule>
    <cfRule type="expression" dxfId="70996" priority="118178" stopIfTrue="1">
      <formula>WEEKDAY($A697)=4</formula>
    </cfRule>
    <cfRule type="expression" dxfId="70995" priority="118179" stopIfTrue="1">
      <formula>WEEKDAY($A697)=5</formula>
    </cfRule>
    <cfRule type="expression" dxfId="70994" priority="118180" stopIfTrue="1">
      <formula>WEEKDAY($A697)=6</formula>
    </cfRule>
    <cfRule type="expression" dxfId="70993" priority="118181" stopIfTrue="1">
      <formula>WEEKDAY($A697)=7</formula>
    </cfRule>
  </conditionalFormatting>
  <conditionalFormatting sqref="I697:I702">
    <cfRule type="expression" dxfId="70992" priority="118168" stopIfTrue="1">
      <formula>WEEKDAY($A697)=1</formula>
    </cfRule>
    <cfRule type="expression" dxfId="70991" priority="118169" stopIfTrue="1">
      <formula>WEEKDAY($A697)=2</formula>
    </cfRule>
    <cfRule type="expression" dxfId="70990" priority="118170" stopIfTrue="1">
      <formula>WEEKDAY($A697)=3</formula>
    </cfRule>
    <cfRule type="expression" dxfId="70989" priority="118171" stopIfTrue="1">
      <formula>WEEKDAY($A697)=4</formula>
    </cfRule>
    <cfRule type="expression" dxfId="70988" priority="118172" stopIfTrue="1">
      <formula>WEEKDAY($A697)=5</formula>
    </cfRule>
    <cfRule type="expression" dxfId="70987" priority="118173" stopIfTrue="1">
      <formula>WEEKDAY($A697)=6</formula>
    </cfRule>
    <cfRule type="expression" dxfId="70986" priority="118174" stopIfTrue="1">
      <formula>WEEKDAY($A697)=7</formula>
    </cfRule>
  </conditionalFormatting>
  <conditionalFormatting sqref="A697:A702">
    <cfRule type="expression" dxfId="70985" priority="118161" stopIfTrue="1">
      <formula>WEEKDAY($A697)=1</formula>
    </cfRule>
    <cfRule type="expression" dxfId="70984" priority="118162" stopIfTrue="1">
      <formula>WEEKDAY($A697)=2</formula>
    </cfRule>
    <cfRule type="expression" dxfId="70983" priority="118163" stopIfTrue="1">
      <formula>WEEKDAY($A697)=3</formula>
    </cfRule>
    <cfRule type="expression" dxfId="70982" priority="118164" stopIfTrue="1">
      <formula>WEEKDAY($A697)=4</formula>
    </cfRule>
    <cfRule type="expression" dxfId="70981" priority="118165" stopIfTrue="1">
      <formula>WEEKDAY($A697)=5</formula>
    </cfRule>
    <cfRule type="expression" dxfId="70980" priority="118166" stopIfTrue="1">
      <formula>WEEKDAY($A697)=6</formula>
    </cfRule>
    <cfRule type="expression" dxfId="70979" priority="118167" stopIfTrue="1">
      <formula>WEEKDAY($A697)=7</formula>
    </cfRule>
  </conditionalFormatting>
  <conditionalFormatting sqref="A699:A702">
    <cfRule type="expression" dxfId="70978" priority="118154" stopIfTrue="1">
      <formula>WEEKDAY($A699)=1</formula>
    </cfRule>
    <cfRule type="expression" dxfId="70977" priority="118155" stopIfTrue="1">
      <formula>WEEKDAY($A699)=2</formula>
    </cfRule>
    <cfRule type="expression" dxfId="70976" priority="118156" stopIfTrue="1">
      <formula>WEEKDAY($A699)=3</formula>
    </cfRule>
    <cfRule type="expression" dxfId="70975" priority="118157" stopIfTrue="1">
      <formula>WEEKDAY($A699)=4</formula>
    </cfRule>
    <cfRule type="expression" dxfId="70974" priority="118158" stopIfTrue="1">
      <formula>WEEKDAY($A699)=5</formula>
    </cfRule>
    <cfRule type="expression" dxfId="70973" priority="118159" stopIfTrue="1">
      <formula>WEEKDAY($A699)=6</formula>
    </cfRule>
    <cfRule type="expression" dxfId="70972" priority="118160" stopIfTrue="1">
      <formula>WEEKDAY($A699)=7</formula>
    </cfRule>
  </conditionalFormatting>
  <conditionalFormatting sqref="G699:G702">
    <cfRule type="expression" dxfId="70971" priority="118147" stopIfTrue="1">
      <formula>WEEKDAY($A699)=1</formula>
    </cfRule>
    <cfRule type="expression" dxfId="70970" priority="118148" stopIfTrue="1">
      <formula>WEEKDAY($A699)=2</formula>
    </cfRule>
    <cfRule type="expression" dxfId="70969" priority="118149" stopIfTrue="1">
      <formula>WEEKDAY($A699)=3</formula>
    </cfRule>
    <cfRule type="expression" dxfId="70968" priority="118150" stopIfTrue="1">
      <formula>WEEKDAY($A699)=4</formula>
    </cfRule>
    <cfRule type="expression" dxfId="70967" priority="118151" stopIfTrue="1">
      <formula>WEEKDAY($A699)=5</formula>
    </cfRule>
    <cfRule type="expression" dxfId="70966" priority="118152" stopIfTrue="1">
      <formula>WEEKDAY($A699)=6</formula>
    </cfRule>
    <cfRule type="expression" dxfId="70965" priority="118153" stopIfTrue="1">
      <formula>WEEKDAY($A699)=7</formula>
    </cfRule>
  </conditionalFormatting>
  <conditionalFormatting sqref="H699:H702">
    <cfRule type="expression" dxfId="70964" priority="118140" stopIfTrue="1">
      <formula>WEEKDAY($A699)=1</formula>
    </cfRule>
    <cfRule type="expression" dxfId="70963" priority="118141" stopIfTrue="1">
      <formula>WEEKDAY($A699)=2</formula>
    </cfRule>
    <cfRule type="expression" dxfId="70962" priority="118142" stopIfTrue="1">
      <formula>WEEKDAY($A699)=3</formula>
    </cfRule>
    <cfRule type="expression" dxfId="70961" priority="118143" stopIfTrue="1">
      <formula>WEEKDAY($A699)=4</formula>
    </cfRule>
    <cfRule type="expression" dxfId="70960" priority="118144" stopIfTrue="1">
      <formula>WEEKDAY($A699)=5</formula>
    </cfRule>
    <cfRule type="expression" dxfId="70959" priority="118145" stopIfTrue="1">
      <formula>WEEKDAY($A699)=6</formula>
    </cfRule>
    <cfRule type="expression" dxfId="70958" priority="118146" stopIfTrue="1">
      <formula>WEEKDAY($A699)=7</formula>
    </cfRule>
  </conditionalFormatting>
  <conditionalFormatting sqref="I699:I702">
    <cfRule type="expression" dxfId="70957" priority="118133" stopIfTrue="1">
      <formula>WEEKDAY($A699)=1</formula>
    </cfRule>
    <cfRule type="expression" dxfId="70956" priority="118134" stopIfTrue="1">
      <formula>WEEKDAY($A699)=2</formula>
    </cfRule>
    <cfRule type="expression" dxfId="70955" priority="118135" stopIfTrue="1">
      <formula>WEEKDAY($A699)=3</formula>
    </cfRule>
    <cfRule type="expression" dxfId="70954" priority="118136" stopIfTrue="1">
      <formula>WEEKDAY($A699)=4</formula>
    </cfRule>
    <cfRule type="expression" dxfId="70953" priority="118137" stopIfTrue="1">
      <formula>WEEKDAY($A699)=5</formula>
    </cfRule>
    <cfRule type="expression" dxfId="70952" priority="118138" stopIfTrue="1">
      <formula>WEEKDAY($A699)=6</formula>
    </cfRule>
    <cfRule type="expression" dxfId="70951" priority="118139" stopIfTrue="1">
      <formula>WEEKDAY($A699)=7</formula>
    </cfRule>
  </conditionalFormatting>
  <conditionalFormatting sqref="A704:M704">
    <cfRule type="expression" dxfId="70950" priority="118126" stopIfTrue="1">
      <formula>WEEKDAY($A704)=1</formula>
    </cfRule>
    <cfRule type="expression" dxfId="70949" priority="118127" stopIfTrue="1">
      <formula>WEEKDAY($A704)=2</formula>
    </cfRule>
    <cfRule type="expression" dxfId="70948" priority="118128" stopIfTrue="1">
      <formula>WEEKDAY($A704)=3</formula>
    </cfRule>
    <cfRule type="expression" dxfId="70947" priority="118129" stopIfTrue="1">
      <formula>WEEKDAY($A704)=4</formula>
    </cfRule>
    <cfRule type="expression" dxfId="70946" priority="118130" stopIfTrue="1">
      <formula>WEEKDAY($A704)=5</formula>
    </cfRule>
    <cfRule type="expression" dxfId="70945" priority="118131" stopIfTrue="1">
      <formula>WEEKDAY($A704)=6</formula>
    </cfRule>
    <cfRule type="expression" dxfId="70944" priority="118132" stopIfTrue="1">
      <formula>WEEKDAY($A704)=7</formula>
    </cfRule>
  </conditionalFormatting>
  <conditionalFormatting sqref="A704:A706">
    <cfRule type="expression" dxfId="70943" priority="118119" stopIfTrue="1">
      <formula>WEEKDAY($A704)=1</formula>
    </cfRule>
    <cfRule type="expression" dxfId="70942" priority="118120" stopIfTrue="1">
      <formula>WEEKDAY($A704)=2</formula>
    </cfRule>
    <cfRule type="expression" dxfId="70941" priority="118121" stopIfTrue="1">
      <formula>WEEKDAY($A704)=3</formula>
    </cfRule>
    <cfRule type="expression" dxfId="70940" priority="118122" stopIfTrue="1">
      <formula>WEEKDAY($A704)=4</formula>
    </cfRule>
    <cfRule type="expression" dxfId="70939" priority="118123" stopIfTrue="1">
      <formula>WEEKDAY($A704)=5</formula>
    </cfRule>
    <cfRule type="expression" dxfId="70938" priority="118124" stopIfTrue="1">
      <formula>WEEKDAY($A704)=6</formula>
    </cfRule>
    <cfRule type="expression" dxfId="70937" priority="118125" stopIfTrue="1">
      <formula>WEEKDAY($A704)=7</formula>
    </cfRule>
  </conditionalFormatting>
  <conditionalFormatting sqref="A705:M706">
    <cfRule type="expression" dxfId="70936" priority="118112" stopIfTrue="1">
      <formula>WEEKDAY($A705)=1</formula>
    </cfRule>
    <cfRule type="expression" dxfId="70935" priority="118113" stopIfTrue="1">
      <formula>WEEKDAY($A705)=2</formula>
    </cfRule>
    <cfRule type="expression" dxfId="70934" priority="118114" stopIfTrue="1">
      <formula>WEEKDAY($A705)=3</formula>
    </cfRule>
    <cfRule type="expression" dxfId="70933" priority="118115" stopIfTrue="1">
      <formula>WEEKDAY($A705)=4</formula>
    </cfRule>
    <cfRule type="expression" dxfId="70932" priority="118116" stopIfTrue="1">
      <formula>WEEKDAY($A705)=5</formula>
    </cfRule>
    <cfRule type="expression" dxfId="70931" priority="118117" stopIfTrue="1">
      <formula>WEEKDAY($A705)=6</formula>
    </cfRule>
    <cfRule type="expression" dxfId="70930" priority="118118" stopIfTrue="1">
      <formula>WEEKDAY($A705)=7</formula>
    </cfRule>
  </conditionalFormatting>
  <conditionalFormatting sqref="I705:I706">
    <cfRule type="expression" dxfId="70929" priority="118105" stopIfTrue="1">
      <formula>WEEKDAY($A705)=1</formula>
    </cfRule>
    <cfRule type="expression" dxfId="70928" priority="118106" stopIfTrue="1">
      <formula>WEEKDAY($A705)=2</formula>
    </cfRule>
    <cfRule type="expression" dxfId="70927" priority="118107" stopIfTrue="1">
      <formula>WEEKDAY($A705)=3</formula>
    </cfRule>
    <cfRule type="expression" dxfId="70926" priority="118108" stopIfTrue="1">
      <formula>WEEKDAY($A705)=4</formula>
    </cfRule>
    <cfRule type="expression" dxfId="70925" priority="118109" stopIfTrue="1">
      <formula>WEEKDAY($A705)=5</formula>
    </cfRule>
    <cfRule type="expression" dxfId="70924" priority="118110" stopIfTrue="1">
      <formula>WEEKDAY($A705)=6</formula>
    </cfRule>
    <cfRule type="expression" dxfId="70923" priority="118111" stopIfTrue="1">
      <formula>WEEKDAY($A705)=7</formula>
    </cfRule>
  </conditionalFormatting>
  <conditionalFormatting sqref="A705:A706">
    <cfRule type="expression" dxfId="70922" priority="118098" stopIfTrue="1">
      <formula>WEEKDAY($A705)=1</formula>
    </cfRule>
    <cfRule type="expression" dxfId="70921" priority="118099" stopIfTrue="1">
      <formula>WEEKDAY($A705)=2</formula>
    </cfRule>
    <cfRule type="expression" dxfId="70920" priority="118100" stopIfTrue="1">
      <formula>WEEKDAY($A705)=3</formula>
    </cfRule>
    <cfRule type="expression" dxfId="70919" priority="118101" stopIfTrue="1">
      <formula>WEEKDAY($A705)=4</formula>
    </cfRule>
    <cfRule type="expression" dxfId="70918" priority="118102" stopIfTrue="1">
      <formula>WEEKDAY($A705)=5</formula>
    </cfRule>
    <cfRule type="expression" dxfId="70917" priority="118103" stopIfTrue="1">
      <formula>WEEKDAY($A705)=6</formula>
    </cfRule>
    <cfRule type="expression" dxfId="70916" priority="118104" stopIfTrue="1">
      <formula>WEEKDAY($A705)=7</formula>
    </cfRule>
  </conditionalFormatting>
  <conditionalFormatting sqref="A706:M706">
    <cfRule type="expression" dxfId="70915" priority="118091" stopIfTrue="1">
      <formula>WEEKDAY($A706)=1</formula>
    </cfRule>
    <cfRule type="expression" dxfId="70914" priority="118092" stopIfTrue="1">
      <formula>WEEKDAY($A706)=2</formula>
    </cfRule>
    <cfRule type="expression" dxfId="70913" priority="118093" stopIfTrue="1">
      <formula>WEEKDAY($A706)=3</formula>
    </cfRule>
    <cfRule type="expression" dxfId="70912" priority="118094" stopIfTrue="1">
      <formula>WEEKDAY($A706)=4</formula>
    </cfRule>
    <cfRule type="expression" dxfId="70911" priority="118095" stopIfTrue="1">
      <formula>WEEKDAY($A706)=5</formula>
    </cfRule>
    <cfRule type="expression" dxfId="70910" priority="118096" stopIfTrue="1">
      <formula>WEEKDAY($A706)=6</formula>
    </cfRule>
    <cfRule type="expression" dxfId="70909" priority="118097" stopIfTrue="1">
      <formula>WEEKDAY($A706)=7</formula>
    </cfRule>
  </conditionalFormatting>
  <conditionalFormatting sqref="A705:A706">
    <cfRule type="expression" dxfId="70908" priority="118084" stopIfTrue="1">
      <formula>WEEKDAY($A705)=1</formula>
    </cfRule>
    <cfRule type="expression" dxfId="70907" priority="118085" stopIfTrue="1">
      <formula>WEEKDAY($A705)=2</formula>
    </cfRule>
    <cfRule type="expression" dxfId="70906" priority="118086" stopIfTrue="1">
      <formula>WEEKDAY($A705)=3</formula>
    </cfRule>
    <cfRule type="expression" dxfId="70905" priority="118087" stopIfTrue="1">
      <formula>WEEKDAY($A705)=4</formula>
    </cfRule>
    <cfRule type="expression" dxfId="70904" priority="118088" stopIfTrue="1">
      <formula>WEEKDAY($A705)=5</formula>
    </cfRule>
    <cfRule type="expression" dxfId="70903" priority="118089" stopIfTrue="1">
      <formula>WEEKDAY($A705)=6</formula>
    </cfRule>
    <cfRule type="expression" dxfId="70902" priority="118090" stopIfTrue="1">
      <formula>WEEKDAY($A705)=7</formula>
    </cfRule>
  </conditionalFormatting>
  <conditionalFormatting sqref="A705:A706">
    <cfRule type="expression" dxfId="70901" priority="118077" stopIfTrue="1">
      <formula>WEEKDAY($A705)=1</formula>
    </cfRule>
    <cfRule type="expression" dxfId="70900" priority="118078" stopIfTrue="1">
      <formula>WEEKDAY($A705)=2</formula>
    </cfRule>
    <cfRule type="expression" dxfId="70899" priority="118079" stopIfTrue="1">
      <formula>WEEKDAY($A705)=3</formula>
    </cfRule>
    <cfRule type="expression" dxfId="70898" priority="118080" stopIfTrue="1">
      <formula>WEEKDAY($A705)=4</formula>
    </cfRule>
    <cfRule type="expression" dxfId="70897" priority="118081" stopIfTrue="1">
      <formula>WEEKDAY($A705)=5</formula>
    </cfRule>
    <cfRule type="expression" dxfId="70896" priority="118082" stopIfTrue="1">
      <formula>WEEKDAY($A705)=6</formula>
    </cfRule>
    <cfRule type="expression" dxfId="70895" priority="118083" stopIfTrue="1">
      <formula>WEEKDAY($A705)=7</formula>
    </cfRule>
  </conditionalFormatting>
  <conditionalFormatting sqref="A705:A706">
    <cfRule type="expression" dxfId="70894" priority="118070" stopIfTrue="1">
      <formula>WEEKDAY($A705)=1</formula>
    </cfRule>
    <cfRule type="expression" dxfId="70893" priority="118071" stopIfTrue="1">
      <formula>WEEKDAY($A705)=2</formula>
    </cfRule>
    <cfRule type="expression" dxfId="70892" priority="118072" stopIfTrue="1">
      <formula>WEEKDAY($A705)=3</formula>
    </cfRule>
    <cfRule type="expression" dxfId="70891" priority="118073" stopIfTrue="1">
      <formula>WEEKDAY($A705)=4</formula>
    </cfRule>
    <cfRule type="expression" dxfId="70890" priority="118074" stopIfTrue="1">
      <formula>WEEKDAY($A705)=5</formula>
    </cfRule>
    <cfRule type="expression" dxfId="70889" priority="118075" stopIfTrue="1">
      <formula>WEEKDAY($A705)=6</formula>
    </cfRule>
    <cfRule type="expression" dxfId="70888" priority="118076" stopIfTrue="1">
      <formula>WEEKDAY($A705)=7</formula>
    </cfRule>
  </conditionalFormatting>
  <conditionalFormatting sqref="I705:I706">
    <cfRule type="expression" dxfId="70887" priority="118063" stopIfTrue="1">
      <formula>WEEKDAY($A705)=1</formula>
    </cfRule>
    <cfRule type="expression" dxfId="70886" priority="118064" stopIfTrue="1">
      <formula>WEEKDAY($A705)=2</formula>
    </cfRule>
    <cfRule type="expression" dxfId="70885" priority="118065" stopIfTrue="1">
      <formula>WEEKDAY($A705)=3</formula>
    </cfRule>
    <cfRule type="expression" dxfId="70884" priority="118066" stopIfTrue="1">
      <formula>WEEKDAY($A705)=4</formula>
    </cfRule>
    <cfRule type="expression" dxfId="70883" priority="118067" stopIfTrue="1">
      <formula>WEEKDAY($A705)=5</formula>
    </cfRule>
    <cfRule type="expression" dxfId="70882" priority="118068" stopIfTrue="1">
      <formula>WEEKDAY($A705)=6</formula>
    </cfRule>
    <cfRule type="expression" dxfId="70881" priority="118069" stopIfTrue="1">
      <formula>WEEKDAY($A705)=7</formula>
    </cfRule>
  </conditionalFormatting>
  <conditionalFormatting sqref="A708:M708">
    <cfRule type="expression" dxfId="70880" priority="118056" stopIfTrue="1">
      <formula>WEEKDAY($A708)=1</formula>
    </cfRule>
    <cfRule type="expression" dxfId="70879" priority="118057" stopIfTrue="1">
      <formula>WEEKDAY($A708)=2</formula>
    </cfRule>
    <cfRule type="expression" dxfId="70878" priority="118058" stopIfTrue="1">
      <formula>WEEKDAY($A708)=3</formula>
    </cfRule>
    <cfRule type="expression" dxfId="70877" priority="118059" stopIfTrue="1">
      <formula>WEEKDAY($A708)=4</formula>
    </cfRule>
    <cfRule type="expression" dxfId="70876" priority="118060" stopIfTrue="1">
      <formula>WEEKDAY($A708)=5</formula>
    </cfRule>
    <cfRule type="expression" dxfId="70875" priority="118061" stopIfTrue="1">
      <formula>WEEKDAY($A708)=6</formula>
    </cfRule>
    <cfRule type="expression" dxfId="70874" priority="118062" stopIfTrue="1">
      <formula>WEEKDAY($A708)=7</formula>
    </cfRule>
  </conditionalFormatting>
  <conditionalFormatting sqref="A709:M709">
    <cfRule type="expression" dxfId="70873" priority="118021" stopIfTrue="1">
      <formula>WEEKDAY($A709)=1</formula>
    </cfRule>
    <cfRule type="expression" dxfId="70872" priority="118022" stopIfTrue="1">
      <formula>WEEKDAY($A709)=2</formula>
    </cfRule>
    <cfRule type="expression" dxfId="70871" priority="118023" stopIfTrue="1">
      <formula>WEEKDAY($A709)=3</formula>
    </cfRule>
    <cfRule type="expression" dxfId="70870" priority="118024" stopIfTrue="1">
      <formula>WEEKDAY($A709)=4</formula>
    </cfRule>
    <cfRule type="expression" dxfId="70869" priority="118025" stopIfTrue="1">
      <formula>WEEKDAY($A709)=5</formula>
    </cfRule>
    <cfRule type="expression" dxfId="70868" priority="118026" stopIfTrue="1">
      <formula>WEEKDAY($A709)=6</formula>
    </cfRule>
    <cfRule type="expression" dxfId="70867" priority="118027" stopIfTrue="1">
      <formula>WEEKDAY($A709)=7</formula>
    </cfRule>
  </conditionalFormatting>
  <conditionalFormatting sqref="H709:H710">
    <cfRule type="expression" dxfId="70866" priority="117923" stopIfTrue="1">
      <formula>WEEKDAY($A709)=1</formula>
    </cfRule>
    <cfRule type="expression" dxfId="70865" priority="117924" stopIfTrue="1">
      <formula>WEEKDAY($A709)=2</formula>
    </cfRule>
    <cfRule type="expression" dxfId="70864" priority="117925" stopIfTrue="1">
      <formula>WEEKDAY($A709)=3</formula>
    </cfRule>
    <cfRule type="expression" dxfId="70863" priority="117926" stopIfTrue="1">
      <formula>WEEKDAY($A709)=4</formula>
    </cfRule>
    <cfRule type="expression" dxfId="70862" priority="117927" stopIfTrue="1">
      <formula>WEEKDAY($A709)=5</formula>
    </cfRule>
    <cfRule type="expression" dxfId="70861" priority="117928" stopIfTrue="1">
      <formula>WEEKDAY($A709)=6</formula>
    </cfRule>
    <cfRule type="expression" dxfId="70860" priority="117929" stopIfTrue="1">
      <formula>WEEKDAY($A709)=7</formula>
    </cfRule>
  </conditionalFormatting>
  <conditionalFormatting sqref="E710">
    <cfRule type="expression" dxfId="70859" priority="117902" stopIfTrue="1">
      <formula>WEEKDAY($A710)=1</formula>
    </cfRule>
    <cfRule type="expression" dxfId="70858" priority="117903" stopIfTrue="1">
      <formula>WEEKDAY($A710)=2</formula>
    </cfRule>
    <cfRule type="expression" dxfId="70857" priority="117904" stopIfTrue="1">
      <formula>WEEKDAY($A710)=3</formula>
    </cfRule>
    <cfRule type="expression" dxfId="70856" priority="117905" stopIfTrue="1">
      <formula>WEEKDAY($A710)=4</formula>
    </cfRule>
    <cfRule type="expression" dxfId="70855" priority="117906" stopIfTrue="1">
      <formula>WEEKDAY($A710)=5</formula>
    </cfRule>
    <cfRule type="expression" dxfId="70854" priority="117907" stopIfTrue="1">
      <formula>WEEKDAY($A710)=6</formula>
    </cfRule>
    <cfRule type="expression" dxfId="70853" priority="117908" stopIfTrue="1">
      <formula>WEEKDAY($A710)=7</formula>
    </cfRule>
  </conditionalFormatting>
  <conditionalFormatting sqref="G710">
    <cfRule type="expression" dxfId="70852" priority="117895" stopIfTrue="1">
      <formula>WEEKDAY($A710)=1</formula>
    </cfRule>
    <cfRule type="expression" dxfId="70851" priority="117896" stopIfTrue="1">
      <formula>WEEKDAY($A710)=2</formula>
    </cfRule>
    <cfRule type="expression" dxfId="70850" priority="117897" stopIfTrue="1">
      <formula>WEEKDAY($A710)=3</formula>
    </cfRule>
    <cfRule type="expression" dxfId="70849" priority="117898" stopIfTrue="1">
      <formula>WEEKDAY($A710)=4</formula>
    </cfRule>
    <cfRule type="expression" dxfId="70848" priority="117899" stopIfTrue="1">
      <formula>WEEKDAY($A710)=5</formula>
    </cfRule>
    <cfRule type="expression" dxfId="70847" priority="117900" stopIfTrue="1">
      <formula>WEEKDAY($A710)=6</formula>
    </cfRule>
    <cfRule type="expression" dxfId="70846" priority="117901" stopIfTrue="1">
      <formula>WEEKDAY($A710)=7</formula>
    </cfRule>
  </conditionalFormatting>
  <conditionalFormatting sqref="H710">
    <cfRule type="expression" dxfId="70845" priority="117888" stopIfTrue="1">
      <formula>WEEKDAY($A710)=1</formula>
    </cfRule>
    <cfRule type="expression" dxfId="70844" priority="117889" stopIfTrue="1">
      <formula>WEEKDAY($A710)=2</formula>
    </cfRule>
    <cfRule type="expression" dxfId="70843" priority="117890" stopIfTrue="1">
      <formula>WEEKDAY($A710)=3</formula>
    </cfRule>
    <cfRule type="expression" dxfId="70842" priority="117891" stopIfTrue="1">
      <formula>WEEKDAY($A710)=4</formula>
    </cfRule>
    <cfRule type="expression" dxfId="70841" priority="117892" stopIfTrue="1">
      <formula>WEEKDAY($A710)=5</formula>
    </cfRule>
    <cfRule type="expression" dxfId="70840" priority="117893" stopIfTrue="1">
      <formula>WEEKDAY($A710)=6</formula>
    </cfRule>
    <cfRule type="expression" dxfId="70839" priority="117894" stopIfTrue="1">
      <formula>WEEKDAY($A710)=7</formula>
    </cfRule>
  </conditionalFormatting>
  <conditionalFormatting sqref="J710">
    <cfRule type="expression" dxfId="70838" priority="117874" stopIfTrue="1">
      <formula>WEEKDAY($A710)=1</formula>
    </cfRule>
    <cfRule type="expression" dxfId="70837" priority="117875" stopIfTrue="1">
      <formula>WEEKDAY($A710)=2</formula>
    </cfRule>
    <cfRule type="expression" dxfId="70836" priority="117876" stopIfTrue="1">
      <formula>WEEKDAY($A710)=3</formula>
    </cfRule>
    <cfRule type="expression" dxfId="70835" priority="117877" stopIfTrue="1">
      <formula>WEEKDAY($A710)=4</formula>
    </cfRule>
    <cfRule type="expression" dxfId="70834" priority="117878" stopIfTrue="1">
      <formula>WEEKDAY($A710)=5</formula>
    </cfRule>
    <cfRule type="expression" dxfId="70833" priority="117879" stopIfTrue="1">
      <formula>WEEKDAY($A710)=6</formula>
    </cfRule>
    <cfRule type="expression" dxfId="70832" priority="117880" stopIfTrue="1">
      <formula>WEEKDAY($A710)=7</formula>
    </cfRule>
  </conditionalFormatting>
  <conditionalFormatting sqref="H713:H714">
    <cfRule type="expression" dxfId="70831" priority="117867" stopIfTrue="1">
      <formula>WEEKDAY($A713)=1</formula>
    </cfRule>
    <cfRule type="expression" dxfId="70830" priority="117868" stopIfTrue="1">
      <formula>WEEKDAY($A713)=2</formula>
    </cfRule>
    <cfRule type="expression" dxfId="70829" priority="117869" stopIfTrue="1">
      <formula>WEEKDAY($A713)=3</formula>
    </cfRule>
    <cfRule type="expression" dxfId="70828" priority="117870" stopIfTrue="1">
      <formula>WEEKDAY($A713)=4</formula>
    </cfRule>
    <cfRule type="expression" dxfId="70827" priority="117871" stopIfTrue="1">
      <formula>WEEKDAY($A713)=5</formula>
    </cfRule>
    <cfRule type="expression" dxfId="70826" priority="117872" stopIfTrue="1">
      <formula>WEEKDAY($A713)=6</formula>
    </cfRule>
    <cfRule type="expression" dxfId="70825" priority="117873" stopIfTrue="1">
      <formula>WEEKDAY($A713)=7</formula>
    </cfRule>
  </conditionalFormatting>
  <conditionalFormatting sqref="E713:E714">
    <cfRule type="expression" dxfId="70824" priority="117860" stopIfTrue="1">
      <formula>WEEKDAY($A713)=1</formula>
    </cfRule>
    <cfRule type="expression" dxfId="70823" priority="117861" stopIfTrue="1">
      <formula>WEEKDAY($A713)=2</formula>
    </cfRule>
    <cfRule type="expression" dxfId="70822" priority="117862" stopIfTrue="1">
      <formula>WEEKDAY($A713)=3</formula>
    </cfRule>
    <cfRule type="expression" dxfId="70821" priority="117863" stopIfTrue="1">
      <formula>WEEKDAY($A713)=4</formula>
    </cfRule>
    <cfRule type="expression" dxfId="70820" priority="117864" stopIfTrue="1">
      <formula>WEEKDAY($A713)=5</formula>
    </cfRule>
    <cfRule type="expression" dxfId="70819" priority="117865" stopIfTrue="1">
      <formula>WEEKDAY($A713)=6</formula>
    </cfRule>
    <cfRule type="expression" dxfId="70818" priority="117866" stopIfTrue="1">
      <formula>WEEKDAY($A713)=7</formula>
    </cfRule>
  </conditionalFormatting>
  <conditionalFormatting sqref="G713:G714">
    <cfRule type="expression" dxfId="70817" priority="117853" stopIfTrue="1">
      <formula>WEEKDAY($A713)=1</formula>
    </cfRule>
    <cfRule type="expression" dxfId="70816" priority="117854" stopIfTrue="1">
      <formula>WEEKDAY($A713)=2</formula>
    </cfRule>
    <cfRule type="expression" dxfId="70815" priority="117855" stopIfTrue="1">
      <formula>WEEKDAY($A713)=3</formula>
    </cfRule>
    <cfRule type="expression" dxfId="70814" priority="117856" stopIfTrue="1">
      <formula>WEEKDAY($A713)=4</formula>
    </cfRule>
    <cfRule type="expression" dxfId="70813" priority="117857" stopIfTrue="1">
      <formula>WEEKDAY($A713)=5</formula>
    </cfRule>
    <cfRule type="expression" dxfId="70812" priority="117858" stopIfTrue="1">
      <formula>WEEKDAY($A713)=6</formula>
    </cfRule>
    <cfRule type="expression" dxfId="70811" priority="117859" stopIfTrue="1">
      <formula>WEEKDAY($A713)=7</formula>
    </cfRule>
  </conditionalFormatting>
  <conditionalFormatting sqref="H713:H714">
    <cfRule type="expression" dxfId="70810" priority="117846" stopIfTrue="1">
      <formula>WEEKDAY($A713)=1</formula>
    </cfRule>
    <cfRule type="expression" dxfId="70809" priority="117847" stopIfTrue="1">
      <formula>WEEKDAY($A713)=2</formula>
    </cfRule>
    <cfRule type="expression" dxfId="70808" priority="117848" stopIfTrue="1">
      <formula>WEEKDAY($A713)=3</formula>
    </cfRule>
    <cfRule type="expression" dxfId="70807" priority="117849" stopIfTrue="1">
      <formula>WEEKDAY($A713)=4</formula>
    </cfRule>
    <cfRule type="expression" dxfId="70806" priority="117850" stopIfTrue="1">
      <formula>WEEKDAY($A713)=5</formula>
    </cfRule>
    <cfRule type="expression" dxfId="70805" priority="117851" stopIfTrue="1">
      <formula>WEEKDAY($A713)=6</formula>
    </cfRule>
    <cfRule type="expression" dxfId="70804" priority="117852" stopIfTrue="1">
      <formula>WEEKDAY($A713)=7</formula>
    </cfRule>
  </conditionalFormatting>
  <conditionalFormatting sqref="J713:J714">
    <cfRule type="expression" dxfId="70803" priority="117839" stopIfTrue="1">
      <formula>WEEKDAY($A713)=1</formula>
    </cfRule>
    <cfRule type="expression" dxfId="70802" priority="117840" stopIfTrue="1">
      <formula>WEEKDAY($A713)=2</formula>
    </cfRule>
    <cfRule type="expression" dxfId="70801" priority="117841" stopIfTrue="1">
      <formula>WEEKDAY($A713)=3</formula>
    </cfRule>
    <cfRule type="expression" dxfId="70800" priority="117842" stopIfTrue="1">
      <formula>WEEKDAY($A713)=4</formula>
    </cfRule>
    <cfRule type="expression" dxfId="70799" priority="117843" stopIfTrue="1">
      <formula>WEEKDAY($A713)=5</formula>
    </cfRule>
    <cfRule type="expression" dxfId="70798" priority="117844" stopIfTrue="1">
      <formula>WEEKDAY($A713)=6</formula>
    </cfRule>
    <cfRule type="expression" dxfId="70797" priority="117845" stopIfTrue="1">
      <formula>WEEKDAY($A713)=7</formula>
    </cfRule>
  </conditionalFormatting>
  <conditionalFormatting sqref="A714:I714 K714:M714">
    <cfRule type="expression" dxfId="70796" priority="117832" stopIfTrue="1">
      <formula>WEEKDAY($A714)=1</formula>
    </cfRule>
    <cfRule type="expression" dxfId="70795" priority="117833" stopIfTrue="1">
      <formula>WEEKDAY($A714)=2</formula>
    </cfRule>
    <cfRule type="expression" dxfId="70794" priority="117834" stopIfTrue="1">
      <formula>WEEKDAY($A714)=3</formula>
    </cfRule>
    <cfRule type="expression" dxfId="70793" priority="117835" stopIfTrue="1">
      <formula>WEEKDAY($A714)=4</formula>
    </cfRule>
    <cfRule type="expression" dxfId="70792" priority="117836" stopIfTrue="1">
      <formula>WEEKDAY($A714)=5</formula>
    </cfRule>
    <cfRule type="expression" dxfId="70791" priority="117837" stopIfTrue="1">
      <formula>WEEKDAY($A714)=6</formula>
    </cfRule>
    <cfRule type="expression" dxfId="70790" priority="117838" stopIfTrue="1">
      <formula>WEEKDAY($A714)=7</formula>
    </cfRule>
  </conditionalFormatting>
  <conditionalFormatting sqref="A715:M715">
    <cfRule type="expression" dxfId="70789" priority="117825" stopIfTrue="1">
      <formula>WEEKDAY($A715)=1</formula>
    </cfRule>
    <cfRule type="expression" dxfId="70788" priority="117826" stopIfTrue="1">
      <formula>WEEKDAY($A715)=2</formula>
    </cfRule>
    <cfRule type="expression" dxfId="70787" priority="117827" stopIfTrue="1">
      <formula>WEEKDAY($A715)=3</formula>
    </cfRule>
    <cfRule type="expression" dxfId="70786" priority="117828" stopIfTrue="1">
      <formula>WEEKDAY($A715)=4</formula>
    </cfRule>
    <cfRule type="expression" dxfId="70785" priority="117829" stopIfTrue="1">
      <formula>WEEKDAY($A715)=5</formula>
    </cfRule>
    <cfRule type="expression" dxfId="70784" priority="117830" stopIfTrue="1">
      <formula>WEEKDAY($A715)=6</formula>
    </cfRule>
    <cfRule type="expression" dxfId="70783" priority="117831" stopIfTrue="1">
      <formula>WEEKDAY($A715)=7</formula>
    </cfRule>
  </conditionalFormatting>
  <conditionalFormatting sqref="A716:I716 K716:M716">
    <cfRule type="expression" dxfId="70782" priority="117804" stopIfTrue="1">
      <formula>WEEKDAY($A716)=1</formula>
    </cfRule>
    <cfRule type="expression" dxfId="70781" priority="117805" stopIfTrue="1">
      <formula>WEEKDAY($A716)=2</formula>
    </cfRule>
    <cfRule type="expression" dxfId="70780" priority="117806" stopIfTrue="1">
      <formula>WEEKDAY($A716)=3</formula>
    </cfRule>
    <cfRule type="expression" dxfId="70779" priority="117807" stopIfTrue="1">
      <formula>WEEKDAY($A716)=4</formula>
    </cfRule>
    <cfRule type="expression" dxfId="70778" priority="117808" stopIfTrue="1">
      <formula>WEEKDAY($A716)=5</formula>
    </cfRule>
    <cfRule type="expression" dxfId="70777" priority="117809" stopIfTrue="1">
      <formula>WEEKDAY($A716)=6</formula>
    </cfRule>
    <cfRule type="expression" dxfId="70776" priority="117810" stopIfTrue="1">
      <formula>WEEKDAY($A716)=7</formula>
    </cfRule>
  </conditionalFormatting>
  <conditionalFormatting sqref="A716:I716 K716:M716">
    <cfRule type="expression" dxfId="70775" priority="117797" stopIfTrue="1">
      <formula>WEEKDAY($A716)=1</formula>
    </cfRule>
    <cfRule type="expression" dxfId="70774" priority="117798" stopIfTrue="1">
      <formula>WEEKDAY($A716)=2</formula>
    </cfRule>
    <cfRule type="expression" dxfId="70773" priority="117799" stopIfTrue="1">
      <formula>WEEKDAY($A716)=3</formula>
    </cfRule>
    <cfRule type="expression" dxfId="70772" priority="117800" stopIfTrue="1">
      <formula>WEEKDAY($A716)=4</formula>
    </cfRule>
    <cfRule type="expression" dxfId="70771" priority="117801" stopIfTrue="1">
      <formula>WEEKDAY($A716)=5</formula>
    </cfRule>
    <cfRule type="expression" dxfId="70770" priority="117802" stopIfTrue="1">
      <formula>WEEKDAY($A716)=6</formula>
    </cfRule>
    <cfRule type="expression" dxfId="70769" priority="117803" stopIfTrue="1">
      <formula>WEEKDAY($A716)=7</formula>
    </cfRule>
  </conditionalFormatting>
  <conditionalFormatting sqref="A716:A718">
    <cfRule type="expression" dxfId="70768" priority="117790" stopIfTrue="1">
      <formula>WEEKDAY($A716)=1</formula>
    </cfRule>
    <cfRule type="expression" dxfId="70767" priority="117791" stopIfTrue="1">
      <formula>WEEKDAY($A716)=2</formula>
    </cfRule>
    <cfRule type="expression" dxfId="70766" priority="117792" stopIfTrue="1">
      <formula>WEEKDAY($A716)=3</formula>
    </cfRule>
    <cfRule type="expression" dxfId="70765" priority="117793" stopIfTrue="1">
      <formula>WEEKDAY($A716)=4</formula>
    </cfRule>
    <cfRule type="expression" dxfId="70764" priority="117794" stopIfTrue="1">
      <formula>WEEKDAY($A716)=5</formula>
    </cfRule>
    <cfRule type="expression" dxfId="70763" priority="117795" stopIfTrue="1">
      <formula>WEEKDAY($A716)=6</formula>
    </cfRule>
    <cfRule type="expression" dxfId="70762" priority="117796" stopIfTrue="1">
      <formula>WEEKDAY($A716)=7</formula>
    </cfRule>
  </conditionalFormatting>
  <conditionalFormatting sqref="A716:A718">
    <cfRule type="expression" dxfId="70761" priority="117783" stopIfTrue="1">
      <formula>WEEKDAY($A716)=1</formula>
    </cfRule>
    <cfRule type="expression" dxfId="70760" priority="117784" stopIfTrue="1">
      <formula>WEEKDAY($A716)=2</formula>
    </cfRule>
    <cfRule type="expression" dxfId="70759" priority="117785" stopIfTrue="1">
      <formula>WEEKDAY($A716)=3</formula>
    </cfRule>
    <cfRule type="expression" dxfId="70758" priority="117786" stopIfTrue="1">
      <formula>WEEKDAY($A716)=4</formula>
    </cfRule>
    <cfRule type="expression" dxfId="70757" priority="117787" stopIfTrue="1">
      <formula>WEEKDAY($A716)=5</formula>
    </cfRule>
    <cfRule type="expression" dxfId="70756" priority="117788" stopIfTrue="1">
      <formula>WEEKDAY($A716)=6</formula>
    </cfRule>
    <cfRule type="expression" dxfId="70755" priority="117789" stopIfTrue="1">
      <formula>WEEKDAY($A716)=7</formula>
    </cfRule>
  </conditionalFormatting>
  <conditionalFormatting sqref="I716:I718">
    <cfRule type="expression" dxfId="70754" priority="117776" stopIfTrue="1">
      <formula>WEEKDAY($A716)=1</formula>
    </cfRule>
    <cfRule type="expression" dxfId="70753" priority="117777" stopIfTrue="1">
      <formula>WEEKDAY($A716)=2</formula>
    </cfRule>
    <cfRule type="expression" dxfId="70752" priority="117778" stopIfTrue="1">
      <formula>WEEKDAY($A716)=3</formula>
    </cfRule>
    <cfRule type="expression" dxfId="70751" priority="117779" stopIfTrue="1">
      <formula>WEEKDAY($A716)=4</formula>
    </cfRule>
    <cfRule type="expression" dxfId="70750" priority="117780" stopIfTrue="1">
      <formula>WEEKDAY($A716)=5</formula>
    </cfRule>
    <cfRule type="expression" dxfId="70749" priority="117781" stopIfTrue="1">
      <formula>WEEKDAY($A716)=6</formula>
    </cfRule>
    <cfRule type="expression" dxfId="70748" priority="117782" stopIfTrue="1">
      <formula>WEEKDAY($A716)=7</formula>
    </cfRule>
  </conditionalFormatting>
  <conditionalFormatting sqref="J716">
    <cfRule type="expression" dxfId="70747" priority="117769" stopIfTrue="1">
      <formula>WEEKDAY($A716)=1</formula>
    </cfRule>
    <cfRule type="expression" dxfId="70746" priority="117770" stopIfTrue="1">
      <formula>WEEKDAY($A716)=2</formula>
    </cfRule>
    <cfRule type="expression" dxfId="70745" priority="117771" stopIfTrue="1">
      <formula>WEEKDAY($A716)=3</formula>
    </cfRule>
    <cfRule type="expression" dxfId="70744" priority="117772" stopIfTrue="1">
      <formula>WEEKDAY($A716)=4</formula>
    </cfRule>
    <cfRule type="expression" dxfId="70743" priority="117773" stopIfTrue="1">
      <formula>WEEKDAY($A716)=5</formula>
    </cfRule>
    <cfRule type="expression" dxfId="70742" priority="117774" stopIfTrue="1">
      <formula>WEEKDAY($A716)=6</formula>
    </cfRule>
    <cfRule type="expression" dxfId="70741" priority="117775" stopIfTrue="1">
      <formula>WEEKDAY($A716)=7</formula>
    </cfRule>
  </conditionalFormatting>
  <conditionalFormatting sqref="A717:M717">
    <cfRule type="expression" dxfId="70740" priority="117762" stopIfTrue="1">
      <formula>WEEKDAY($A717)=1</formula>
    </cfRule>
    <cfRule type="expression" dxfId="70739" priority="117763" stopIfTrue="1">
      <formula>WEEKDAY($A717)=2</formula>
    </cfRule>
    <cfRule type="expression" dxfId="70738" priority="117764" stopIfTrue="1">
      <formula>WEEKDAY($A717)=3</formula>
    </cfRule>
    <cfRule type="expression" dxfId="70737" priority="117765" stopIfTrue="1">
      <formula>WEEKDAY($A717)=4</formula>
    </cfRule>
    <cfRule type="expression" dxfId="70736" priority="117766" stopIfTrue="1">
      <formula>WEEKDAY($A717)=5</formula>
    </cfRule>
    <cfRule type="expression" dxfId="70735" priority="117767" stopIfTrue="1">
      <formula>WEEKDAY($A717)=6</formula>
    </cfRule>
    <cfRule type="expression" dxfId="70734" priority="117768" stopIfTrue="1">
      <formula>WEEKDAY($A717)=7</formula>
    </cfRule>
  </conditionalFormatting>
  <conditionalFormatting sqref="A717:A718">
    <cfRule type="expression" dxfId="70733" priority="117755" stopIfTrue="1">
      <formula>WEEKDAY($A717)=1</formula>
    </cfRule>
    <cfRule type="expression" dxfId="70732" priority="117756" stopIfTrue="1">
      <formula>WEEKDAY($A717)=2</formula>
    </cfRule>
    <cfRule type="expression" dxfId="70731" priority="117757" stopIfTrue="1">
      <formula>WEEKDAY($A717)=3</formula>
    </cfRule>
    <cfRule type="expression" dxfId="70730" priority="117758" stopIfTrue="1">
      <formula>WEEKDAY($A717)=4</formula>
    </cfRule>
    <cfRule type="expression" dxfId="70729" priority="117759" stopIfTrue="1">
      <formula>WEEKDAY($A717)=5</formula>
    </cfRule>
    <cfRule type="expression" dxfId="70728" priority="117760" stopIfTrue="1">
      <formula>WEEKDAY($A717)=6</formula>
    </cfRule>
    <cfRule type="expression" dxfId="70727" priority="117761" stopIfTrue="1">
      <formula>WEEKDAY($A717)=7</formula>
    </cfRule>
  </conditionalFormatting>
  <conditionalFormatting sqref="A717:M717">
    <cfRule type="expression" dxfId="70726" priority="117748" stopIfTrue="1">
      <formula>WEEKDAY($A717)=1</formula>
    </cfRule>
    <cfRule type="expression" dxfId="70725" priority="117749" stopIfTrue="1">
      <formula>WEEKDAY($A717)=2</formula>
    </cfRule>
    <cfRule type="expression" dxfId="70724" priority="117750" stopIfTrue="1">
      <formula>WEEKDAY($A717)=3</formula>
    </cfRule>
    <cfRule type="expression" dxfId="70723" priority="117751" stopIfTrue="1">
      <formula>WEEKDAY($A717)=4</formula>
    </cfRule>
    <cfRule type="expression" dxfId="70722" priority="117752" stopIfTrue="1">
      <formula>WEEKDAY($A717)=5</formula>
    </cfRule>
    <cfRule type="expression" dxfId="70721" priority="117753" stopIfTrue="1">
      <formula>WEEKDAY($A717)=6</formula>
    </cfRule>
    <cfRule type="expression" dxfId="70720" priority="117754" stopIfTrue="1">
      <formula>WEEKDAY($A717)=7</formula>
    </cfRule>
  </conditionalFormatting>
  <conditionalFormatting sqref="I717:I718">
    <cfRule type="expression" dxfId="70719" priority="117741" stopIfTrue="1">
      <formula>WEEKDAY($A717)=1</formula>
    </cfRule>
    <cfRule type="expression" dxfId="70718" priority="117742" stopIfTrue="1">
      <formula>WEEKDAY($A717)=2</formula>
    </cfRule>
    <cfRule type="expression" dxfId="70717" priority="117743" stopIfTrue="1">
      <formula>WEEKDAY($A717)=3</formula>
    </cfRule>
    <cfRule type="expression" dxfId="70716" priority="117744" stopIfTrue="1">
      <formula>WEEKDAY($A717)=4</formula>
    </cfRule>
    <cfRule type="expression" dxfId="70715" priority="117745" stopIfTrue="1">
      <formula>WEEKDAY($A717)=5</formula>
    </cfRule>
    <cfRule type="expression" dxfId="70714" priority="117746" stopIfTrue="1">
      <formula>WEEKDAY($A717)=6</formula>
    </cfRule>
    <cfRule type="expression" dxfId="70713" priority="117747" stopIfTrue="1">
      <formula>WEEKDAY($A717)=7</formula>
    </cfRule>
  </conditionalFormatting>
  <conditionalFormatting sqref="A717:A718">
    <cfRule type="expression" dxfId="70712" priority="117734" stopIfTrue="1">
      <formula>WEEKDAY($A717)=1</formula>
    </cfRule>
    <cfRule type="expression" dxfId="70711" priority="117735" stopIfTrue="1">
      <formula>WEEKDAY($A717)=2</formula>
    </cfRule>
    <cfRule type="expression" dxfId="70710" priority="117736" stopIfTrue="1">
      <formula>WEEKDAY($A717)=3</formula>
    </cfRule>
    <cfRule type="expression" dxfId="70709" priority="117737" stopIfTrue="1">
      <formula>WEEKDAY($A717)=4</formula>
    </cfRule>
    <cfRule type="expression" dxfId="70708" priority="117738" stopIfTrue="1">
      <formula>WEEKDAY($A717)=5</formula>
    </cfRule>
    <cfRule type="expression" dxfId="70707" priority="117739" stopIfTrue="1">
      <formula>WEEKDAY($A717)=6</formula>
    </cfRule>
    <cfRule type="expression" dxfId="70706" priority="117740" stopIfTrue="1">
      <formula>WEEKDAY($A717)=7</formula>
    </cfRule>
  </conditionalFormatting>
  <conditionalFormatting sqref="A717:A718">
    <cfRule type="expression" dxfId="70705" priority="117727" stopIfTrue="1">
      <formula>WEEKDAY($A717)=1</formula>
    </cfRule>
    <cfRule type="expression" dxfId="70704" priority="117728" stopIfTrue="1">
      <formula>WEEKDAY($A717)=2</formula>
    </cfRule>
    <cfRule type="expression" dxfId="70703" priority="117729" stopIfTrue="1">
      <formula>WEEKDAY($A717)=3</formula>
    </cfRule>
    <cfRule type="expression" dxfId="70702" priority="117730" stopIfTrue="1">
      <formula>WEEKDAY($A717)=4</formula>
    </cfRule>
    <cfRule type="expression" dxfId="70701" priority="117731" stopIfTrue="1">
      <formula>WEEKDAY($A717)=5</formula>
    </cfRule>
    <cfRule type="expression" dxfId="70700" priority="117732" stopIfTrue="1">
      <formula>WEEKDAY($A717)=6</formula>
    </cfRule>
    <cfRule type="expression" dxfId="70699" priority="117733" stopIfTrue="1">
      <formula>WEEKDAY($A717)=7</formula>
    </cfRule>
  </conditionalFormatting>
  <conditionalFormatting sqref="A717:A718">
    <cfRule type="expression" dxfId="70698" priority="117720" stopIfTrue="1">
      <formula>WEEKDAY($A717)=1</formula>
    </cfRule>
    <cfRule type="expression" dxfId="70697" priority="117721" stopIfTrue="1">
      <formula>WEEKDAY($A717)=2</formula>
    </cfRule>
    <cfRule type="expression" dxfId="70696" priority="117722" stopIfTrue="1">
      <formula>WEEKDAY($A717)=3</formula>
    </cfRule>
    <cfRule type="expression" dxfId="70695" priority="117723" stopIfTrue="1">
      <formula>WEEKDAY($A717)=4</formula>
    </cfRule>
    <cfRule type="expression" dxfId="70694" priority="117724" stopIfTrue="1">
      <formula>WEEKDAY($A717)=5</formula>
    </cfRule>
    <cfRule type="expression" dxfId="70693" priority="117725" stopIfTrue="1">
      <formula>WEEKDAY($A717)=6</formula>
    </cfRule>
    <cfRule type="expression" dxfId="70692" priority="117726" stopIfTrue="1">
      <formula>WEEKDAY($A717)=7</formula>
    </cfRule>
  </conditionalFormatting>
  <conditionalFormatting sqref="A717:A718">
    <cfRule type="expression" dxfId="70691" priority="117713" stopIfTrue="1">
      <formula>WEEKDAY($A717)=1</formula>
    </cfRule>
    <cfRule type="expression" dxfId="70690" priority="117714" stopIfTrue="1">
      <formula>WEEKDAY($A717)=2</formula>
    </cfRule>
    <cfRule type="expression" dxfId="70689" priority="117715" stopIfTrue="1">
      <formula>WEEKDAY($A717)=3</formula>
    </cfRule>
    <cfRule type="expression" dxfId="70688" priority="117716" stopIfTrue="1">
      <formula>WEEKDAY($A717)=4</formula>
    </cfRule>
    <cfRule type="expression" dxfId="70687" priority="117717" stopIfTrue="1">
      <formula>WEEKDAY($A717)=5</formula>
    </cfRule>
    <cfRule type="expression" dxfId="70686" priority="117718" stopIfTrue="1">
      <formula>WEEKDAY($A717)=6</formula>
    </cfRule>
    <cfRule type="expression" dxfId="70685" priority="117719" stopIfTrue="1">
      <formula>WEEKDAY($A717)=7</formula>
    </cfRule>
  </conditionalFormatting>
  <conditionalFormatting sqref="I717:I718">
    <cfRule type="expression" dxfId="70684" priority="117706" stopIfTrue="1">
      <formula>WEEKDAY($A717)=1</formula>
    </cfRule>
    <cfRule type="expression" dxfId="70683" priority="117707" stopIfTrue="1">
      <formula>WEEKDAY($A717)=2</formula>
    </cfRule>
    <cfRule type="expression" dxfId="70682" priority="117708" stopIfTrue="1">
      <formula>WEEKDAY($A717)=3</formula>
    </cfRule>
    <cfRule type="expression" dxfId="70681" priority="117709" stopIfTrue="1">
      <formula>WEEKDAY($A717)=4</formula>
    </cfRule>
    <cfRule type="expression" dxfId="70680" priority="117710" stopIfTrue="1">
      <formula>WEEKDAY($A717)=5</formula>
    </cfRule>
    <cfRule type="expression" dxfId="70679" priority="117711" stopIfTrue="1">
      <formula>WEEKDAY($A717)=6</formula>
    </cfRule>
    <cfRule type="expression" dxfId="70678" priority="117712" stopIfTrue="1">
      <formula>WEEKDAY($A717)=7</formula>
    </cfRule>
  </conditionalFormatting>
  <conditionalFormatting sqref="A717:A718">
    <cfRule type="expression" dxfId="70677" priority="117699" stopIfTrue="1">
      <formula>WEEKDAY($A717)=1</formula>
    </cfRule>
    <cfRule type="expression" dxfId="70676" priority="117700" stopIfTrue="1">
      <formula>WEEKDAY($A717)=2</formula>
    </cfRule>
    <cfRule type="expression" dxfId="70675" priority="117701" stopIfTrue="1">
      <formula>WEEKDAY($A717)=3</formula>
    </cfRule>
    <cfRule type="expression" dxfId="70674" priority="117702" stopIfTrue="1">
      <formula>WEEKDAY($A717)=4</formula>
    </cfRule>
    <cfRule type="expression" dxfId="70673" priority="117703" stopIfTrue="1">
      <formula>WEEKDAY($A717)=5</formula>
    </cfRule>
    <cfRule type="expression" dxfId="70672" priority="117704" stopIfTrue="1">
      <formula>WEEKDAY($A717)=6</formula>
    </cfRule>
    <cfRule type="expression" dxfId="70671" priority="117705" stopIfTrue="1">
      <formula>WEEKDAY($A717)=7</formula>
    </cfRule>
  </conditionalFormatting>
  <conditionalFormatting sqref="A717:A718">
    <cfRule type="expression" dxfId="70670" priority="117692" stopIfTrue="1">
      <formula>WEEKDAY($A717)=1</formula>
    </cfRule>
    <cfRule type="expression" dxfId="70669" priority="117693" stopIfTrue="1">
      <formula>WEEKDAY($A717)=2</formula>
    </cfRule>
    <cfRule type="expression" dxfId="70668" priority="117694" stopIfTrue="1">
      <formula>WEEKDAY($A717)=3</formula>
    </cfRule>
    <cfRule type="expression" dxfId="70667" priority="117695" stopIfTrue="1">
      <formula>WEEKDAY($A717)=4</formula>
    </cfRule>
    <cfRule type="expression" dxfId="70666" priority="117696" stopIfTrue="1">
      <formula>WEEKDAY($A717)=5</formula>
    </cfRule>
    <cfRule type="expression" dxfId="70665" priority="117697" stopIfTrue="1">
      <formula>WEEKDAY($A717)=6</formula>
    </cfRule>
    <cfRule type="expression" dxfId="70664" priority="117698" stopIfTrue="1">
      <formula>WEEKDAY($A717)=7</formula>
    </cfRule>
  </conditionalFormatting>
  <conditionalFormatting sqref="I717:I718">
    <cfRule type="expression" dxfId="70663" priority="117685" stopIfTrue="1">
      <formula>WEEKDAY($A717)=1</formula>
    </cfRule>
    <cfRule type="expression" dxfId="70662" priority="117686" stopIfTrue="1">
      <formula>WEEKDAY($A717)=2</formula>
    </cfRule>
    <cfRule type="expression" dxfId="70661" priority="117687" stopIfTrue="1">
      <formula>WEEKDAY($A717)=3</formula>
    </cfRule>
    <cfRule type="expression" dxfId="70660" priority="117688" stopIfTrue="1">
      <formula>WEEKDAY($A717)=4</formula>
    </cfRule>
    <cfRule type="expression" dxfId="70659" priority="117689" stopIfTrue="1">
      <formula>WEEKDAY($A717)=5</formula>
    </cfRule>
    <cfRule type="expression" dxfId="70658" priority="117690" stopIfTrue="1">
      <formula>WEEKDAY($A717)=6</formula>
    </cfRule>
    <cfRule type="expression" dxfId="70657" priority="117691" stopIfTrue="1">
      <formula>WEEKDAY($A717)=7</formula>
    </cfRule>
  </conditionalFormatting>
  <conditionalFormatting sqref="I717:I718">
    <cfRule type="expression" dxfId="70656" priority="117678" stopIfTrue="1">
      <formula>WEEKDAY($A717)=1</formula>
    </cfRule>
    <cfRule type="expression" dxfId="70655" priority="117679" stopIfTrue="1">
      <formula>WEEKDAY($A717)=2</formula>
    </cfRule>
    <cfRule type="expression" dxfId="70654" priority="117680" stopIfTrue="1">
      <formula>WEEKDAY($A717)=3</formula>
    </cfRule>
    <cfRule type="expression" dxfId="70653" priority="117681" stopIfTrue="1">
      <formula>WEEKDAY($A717)=4</formula>
    </cfRule>
    <cfRule type="expression" dxfId="70652" priority="117682" stopIfTrue="1">
      <formula>WEEKDAY($A717)=5</formula>
    </cfRule>
    <cfRule type="expression" dxfId="70651" priority="117683" stopIfTrue="1">
      <formula>WEEKDAY($A717)=6</formula>
    </cfRule>
    <cfRule type="expression" dxfId="70650" priority="117684" stopIfTrue="1">
      <formula>WEEKDAY($A717)=7</formula>
    </cfRule>
  </conditionalFormatting>
  <conditionalFormatting sqref="A718:M718">
    <cfRule type="expression" dxfId="70649" priority="117671" stopIfTrue="1">
      <formula>WEEKDAY($A718)=1</formula>
    </cfRule>
    <cfRule type="expression" dxfId="70648" priority="117672" stopIfTrue="1">
      <formula>WEEKDAY($A718)=2</formula>
    </cfRule>
    <cfRule type="expression" dxfId="70647" priority="117673" stopIfTrue="1">
      <formula>WEEKDAY($A718)=3</formula>
    </cfRule>
    <cfRule type="expression" dxfId="70646" priority="117674" stopIfTrue="1">
      <formula>WEEKDAY($A718)=4</formula>
    </cfRule>
    <cfRule type="expression" dxfId="70645" priority="117675" stopIfTrue="1">
      <formula>WEEKDAY($A718)=5</formula>
    </cfRule>
    <cfRule type="expression" dxfId="70644" priority="117676" stopIfTrue="1">
      <formula>WEEKDAY($A718)=6</formula>
    </cfRule>
    <cfRule type="expression" dxfId="70643" priority="117677" stopIfTrue="1">
      <formula>WEEKDAY($A718)=7</formula>
    </cfRule>
  </conditionalFormatting>
  <conditionalFormatting sqref="A718">
    <cfRule type="expression" dxfId="70642" priority="117664" stopIfTrue="1">
      <formula>WEEKDAY($A718)=1</formula>
    </cfRule>
    <cfRule type="expression" dxfId="70641" priority="117665" stopIfTrue="1">
      <formula>WEEKDAY($A718)=2</formula>
    </cfRule>
    <cfRule type="expression" dxfId="70640" priority="117666" stopIfTrue="1">
      <formula>WEEKDAY($A718)=3</formula>
    </cfRule>
    <cfRule type="expression" dxfId="70639" priority="117667" stopIfTrue="1">
      <formula>WEEKDAY($A718)=4</formula>
    </cfRule>
    <cfRule type="expression" dxfId="70638" priority="117668" stopIfTrue="1">
      <formula>WEEKDAY($A718)=5</formula>
    </cfRule>
    <cfRule type="expression" dxfId="70637" priority="117669" stopIfTrue="1">
      <formula>WEEKDAY($A718)=6</formula>
    </cfRule>
    <cfRule type="expression" dxfId="70636" priority="117670" stopIfTrue="1">
      <formula>WEEKDAY($A718)=7</formula>
    </cfRule>
  </conditionalFormatting>
  <conditionalFormatting sqref="A718:M718">
    <cfRule type="expression" dxfId="70635" priority="117657" stopIfTrue="1">
      <formula>WEEKDAY($A718)=1</formula>
    </cfRule>
    <cfRule type="expression" dxfId="70634" priority="117658" stopIfTrue="1">
      <formula>WEEKDAY($A718)=2</formula>
    </cfRule>
    <cfRule type="expression" dxfId="70633" priority="117659" stopIfTrue="1">
      <formula>WEEKDAY($A718)=3</formula>
    </cfRule>
    <cfRule type="expression" dxfId="70632" priority="117660" stopIfTrue="1">
      <formula>WEEKDAY($A718)=4</formula>
    </cfRule>
    <cfRule type="expression" dxfId="70631" priority="117661" stopIfTrue="1">
      <formula>WEEKDAY($A718)=5</formula>
    </cfRule>
    <cfRule type="expression" dxfId="70630" priority="117662" stopIfTrue="1">
      <formula>WEEKDAY($A718)=6</formula>
    </cfRule>
    <cfRule type="expression" dxfId="70629" priority="117663" stopIfTrue="1">
      <formula>WEEKDAY($A718)=7</formula>
    </cfRule>
  </conditionalFormatting>
  <conditionalFormatting sqref="I718">
    <cfRule type="expression" dxfId="70628" priority="117650" stopIfTrue="1">
      <formula>WEEKDAY($A718)=1</formula>
    </cfRule>
    <cfRule type="expression" dxfId="70627" priority="117651" stopIfTrue="1">
      <formula>WEEKDAY($A718)=2</formula>
    </cfRule>
    <cfRule type="expression" dxfId="70626" priority="117652" stopIfTrue="1">
      <formula>WEEKDAY($A718)=3</formula>
    </cfRule>
    <cfRule type="expression" dxfId="70625" priority="117653" stopIfTrue="1">
      <formula>WEEKDAY($A718)=4</formula>
    </cfRule>
    <cfRule type="expression" dxfId="70624" priority="117654" stopIfTrue="1">
      <formula>WEEKDAY($A718)=5</formula>
    </cfRule>
    <cfRule type="expression" dxfId="70623" priority="117655" stopIfTrue="1">
      <formula>WEEKDAY($A718)=6</formula>
    </cfRule>
    <cfRule type="expression" dxfId="70622" priority="117656" stopIfTrue="1">
      <formula>WEEKDAY($A718)=7</formula>
    </cfRule>
  </conditionalFormatting>
  <conditionalFormatting sqref="A718">
    <cfRule type="expression" dxfId="70621" priority="117643" stopIfTrue="1">
      <formula>WEEKDAY($A718)=1</formula>
    </cfRule>
    <cfRule type="expression" dxfId="70620" priority="117644" stopIfTrue="1">
      <formula>WEEKDAY($A718)=2</formula>
    </cfRule>
    <cfRule type="expression" dxfId="70619" priority="117645" stopIfTrue="1">
      <formula>WEEKDAY($A718)=3</formula>
    </cfRule>
    <cfRule type="expression" dxfId="70618" priority="117646" stopIfTrue="1">
      <formula>WEEKDAY($A718)=4</formula>
    </cfRule>
    <cfRule type="expression" dxfId="70617" priority="117647" stopIfTrue="1">
      <formula>WEEKDAY($A718)=5</formula>
    </cfRule>
    <cfRule type="expression" dxfId="70616" priority="117648" stopIfTrue="1">
      <formula>WEEKDAY($A718)=6</formula>
    </cfRule>
    <cfRule type="expression" dxfId="70615" priority="117649" stopIfTrue="1">
      <formula>WEEKDAY($A718)=7</formula>
    </cfRule>
  </conditionalFormatting>
  <conditionalFormatting sqref="A718:M718">
    <cfRule type="expression" dxfId="70614" priority="117636" stopIfTrue="1">
      <formula>WEEKDAY($A718)=1</formula>
    </cfRule>
    <cfRule type="expression" dxfId="70613" priority="117637" stopIfTrue="1">
      <formula>WEEKDAY($A718)=2</formula>
    </cfRule>
    <cfRule type="expression" dxfId="70612" priority="117638" stopIfTrue="1">
      <formula>WEEKDAY($A718)=3</formula>
    </cfRule>
    <cfRule type="expression" dxfId="70611" priority="117639" stopIfTrue="1">
      <formula>WEEKDAY($A718)=4</formula>
    </cfRule>
    <cfRule type="expression" dxfId="70610" priority="117640" stopIfTrue="1">
      <formula>WEEKDAY($A718)=5</formula>
    </cfRule>
    <cfRule type="expression" dxfId="70609" priority="117641" stopIfTrue="1">
      <formula>WEEKDAY($A718)=6</formula>
    </cfRule>
    <cfRule type="expression" dxfId="70608" priority="117642" stopIfTrue="1">
      <formula>WEEKDAY($A718)=7</formula>
    </cfRule>
  </conditionalFormatting>
  <conditionalFormatting sqref="A718">
    <cfRule type="expression" dxfId="70607" priority="117629" stopIfTrue="1">
      <formula>WEEKDAY($A718)=1</formula>
    </cfRule>
    <cfRule type="expression" dxfId="70606" priority="117630" stopIfTrue="1">
      <formula>WEEKDAY($A718)=2</formula>
    </cfRule>
    <cfRule type="expression" dxfId="70605" priority="117631" stopIfTrue="1">
      <formula>WEEKDAY($A718)=3</formula>
    </cfRule>
    <cfRule type="expression" dxfId="70604" priority="117632" stopIfTrue="1">
      <formula>WEEKDAY($A718)=4</formula>
    </cfRule>
    <cfRule type="expression" dxfId="70603" priority="117633" stopIfTrue="1">
      <formula>WEEKDAY($A718)=5</formula>
    </cfRule>
    <cfRule type="expression" dxfId="70602" priority="117634" stopIfTrue="1">
      <formula>WEEKDAY($A718)=6</formula>
    </cfRule>
    <cfRule type="expression" dxfId="70601" priority="117635" stopIfTrue="1">
      <formula>WEEKDAY($A718)=7</formula>
    </cfRule>
  </conditionalFormatting>
  <conditionalFormatting sqref="A718">
    <cfRule type="expression" dxfId="70600" priority="117622" stopIfTrue="1">
      <formula>WEEKDAY($A718)=1</formula>
    </cfRule>
    <cfRule type="expression" dxfId="70599" priority="117623" stopIfTrue="1">
      <formula>WEEKDAY($A718)=2</formula>
    </cfRule>
    <cfRule type="expression" dxfId="70598" priority="117624" stopIfTrue="1">
      <formula>WEEKDAY($A718)=3</formula>
    </cfRule>
    <cfRule type="expression" dxfId="70597" priority="117625" stopIfTrue="1">
      <formula>WEEKDAY($A718)=4</formula>
    </cfRule>
    <cfRule type="expression" dxfId="70596" priority="117626" stopIfTrue="1">
      <formula>WEEKDAY($A718)=5</formula>
    </cfRule>
    <cfRule type="expression" dxfId="70595" priority="117627" stopIfTrue="1">
      <formula>WEEKDAY($A718)=6</formula>
    </cfRule>
    <cfRule type="expression" dxfId="70594" priority="117628" stopIfTrue="1">
      <formula>WEEKDAY($A718)=7</formula>
    </cfRule>
  </conditionalFormatting>
  <conditionalFormatting sqref="A718">
    <cfRule type="expression" dxfId="70593" priority="117615" stopIfTrue="1">
      <formula>WEEKDAY($A718)=1</formula>
    </cfRule>
    <cfRule type="expression" dxfId="70592" priority="117616" stopIfTrue="1">
      <formula>WEEKDAY($A718)=2</formula>
    </cfRule>
    <cfRule type="expression" dxfId="70591" priority="117617" stopIfTrue="1">
      <formula>WEEKDAY($A718)=3</formula>
    </cfRule>
    <cfRule type="expression" dxfId="70590" priority="117618" stopIfTrue="1">
      <formula>WEEKDAY($A718)=4</formula>
    </cfRule>
    <cfRule type="expression" dxfId="70589" priority="117619" stopIfTrue="1">
      <formula>WEEKDAY($A718)=5</formula>
    </cfRule>
    <cfRule type="expression" dxfId="70588" priority="117620" stopIfTrue="1">
      <formula>WEEKDAY($A718)=6</formula>
    </cfRule>
    <cfRule type="expression" dxfId="70587" priority="117621" stopIfTrue="1">
      <formula>WEEKDAY($A718)=7</formula>
    </cfRule>
  </conditionalFormatting>
  <conditionalFormatting sqref="I718">
    <cfRule type="expression" dxfId="70586" priority="117608" stopIfTrue="1">
      <formula>WEEKDAY($A718)=1</formula>
    </cfRule>
    <cfRule type="expression" dxfId="70585" priority="117609" stopIfTrue="1">
      <formula>WEEKDAY($A718)=2</formula>
    </cfRule>
    <cfRule type="expression" dxfId="70584" priority="117610" stopIfTrue="1">
      <formula>WEEKDAY($A718)=3</formula>
    </cfRule>
    <cfRule type="expression" dxfId="70583" priority="117611" stopIfTrue="1">
      <formula>WEEKDAY($A718)=4</formula>
    </cfRule>
    <cfRule type="expression" dxfId="70582" priority="117612" stopIfTrue="1">
      <formula>WEEKDAY($A718)=5</formula>
    </cfRule>
    <cfRule type="expression" dxfId="70581" priority="117613" stopIfTrue="1">
      <formula>WEEKDAY($A718)=6</formula>
    </cfRule>
    <cfRule type="expression" dxfId="70580" priority="117614" stopIfTrue="1">
      <formula>WEEKDAY($A718)=7</formula>
    </cfRule>
  </conditionalFormatting>
  <conditionalFormatting sqref="A718">
    <cfRule type="expression" dxfId="70579" priority="117601" stopIfTrue="1">
      <formula>WEEKDAY($A718)=1</formula>
    </cfRule>
    <cfRule type="expression" dxfId="70578" priority="117602" stopIfTrue="1">
      <formula>WEEKDAY($A718)=2</formula>
    </cfRule>
    <cfRule type="expression" dxfId="70577" priority="117603" stopIfTrue="1">
      <formula>WEEKDAY($A718)=3</formula>
    </cfRule>
    <cfRule type="expression" dxfId="70576" priority="117604" stopIfTrue="1">
      <formula>WEEKDAY($A718)=4</formula>
    </cfRule>
    <cfRule type="expression" dxfId="70575" priority="117605" stopIfTrue="1">
      <formula>WEEKDAY($A718)=5</formula>
    </cfRule>
    <cfRule type="expression" dxfId="70574" priority="117606" stopIfTrue="1">
      <formula>WEEKDAY($A718)=6</formula>
    </cfRule>
    <cfRule type="expression" dxfId="70573" priority="117607" stopIfTrue="1">
      <formula>WEEKDAY($A718)=7</formula>
    </cfRule>
  </conditionalFormatting>
  <conditionalFormatting sqref="A718">
    <cfRule type="expression" dxfId="70572" priority="117594" stopIfTrue="1">
      <formula>WEEKDAY($A718)=1</formula>
    </cfRule>
    <cfRule type="expression" dxfId="70571" priority="117595" stopIfTrue="1">
      <formula>WEEKDAY($A718)=2</formula>
    </cfRule>
    <cfRule type="expression" dxfId="70570" priority="117596" stopIfTrue="1">
      <formula>WEEKDAY($A718)=3</formula>
    </cfRule>
    <cfRule type="expression" dxfId="70569" priority="117597" stopIfTrue="1">
      <formula>WEEKDAY($A718)=4</formula>
    </cfRule>
    <cfRule type="expression" dxfId="70568" priority="117598" stopIfTrue="1">
      <formula>WEEKDAY($A718)=5</formula>
    </cfRule>
    <cfRule type="expression" dxfId="70567" priority="117599" stopIfTrue="1">
      <formula>WEEKDAY($A718)=6</formula>
    </cfRule>
    <cfRule type="expression" dxfId="70566" priority="117600" stopIfTrue="1">
      <formula>WEEKDAY($A718)=7</formula>
    </cfRule>
  </conditionalFormatting>
  <conditionalFormatting sqref="I718">
    <cfRule type="expression" dxfId="70565" priority="117587" stopIfTrue="1">
      <formula>WEEKDAY($A718)=1</formula>
    </cfRule>
    <cfRule type="expression" dxfId="70564" priority="117588" stopIfTrue="1">
      <formula>WEEKDAY($A718)=2</formula>
    </cfRule>
    <cfRule type="expression" dxfId="70563" priority="117589" stopIfTrue="1">
      <formula>WEEKDAY($A718)=3</formula>
    </cfRule>
    <cfRule type="expression" dxfId="70562" priority="117590" stopIfTrue="1">
      <formula>WEEKDAY($A718)=4</formula>
    </cfRule>
    <cfRule type="expression" dxfId="70561" priority="117591" stopIfTrue="1">
      <formula>WEEKDAY($A718)=5</formula>
    </cfRule>
    <cfRule type="expression" dxfId="70560" priority="117592" stopIfTrue="1">
      <formula>WEEKDAY($A718)=6</formula>
    </cfRule>
    <cfRule type="expression" dxfId="70559" priority="117593" stopIfTrue="1">
      <formula>WEEKDAY($A718)=7</formula>
    </cfRule>
  </conditionalFormatting>
  <conditionalFormatting sqref="I718">
    <cfRule type="expression" dxfId="70558" priority="117580" stopIfTrue="1">
      <formula>WEEKDAY($A718)=1</formula>
    </cfRule>
    <cfRule type="expression" dxfId="70557" priority="117581" stopIfTrue="1">
      <formula>WEEKDAY($A718)=2</formula>
    </cfRule>
    <cfRule type="expression" dxfId="70556" priority="117582" stopIfTrue="1">
      <formula>WEEKDAY($A718)=3</formula>
    </cfRule>
    <cfRule type="expression" dxfId="70555" priority="117583" stopIfTrue="1">
      <formula>WEEKDAY($A718)=4</formula>
    </cfRule>
    <cfRule type="expression" dxfId="70554" priority="117584" stopIfTrue="1">
      <formula>WEEKDAY($A718)=5</formula>
    </cfRule>
    <cfRule type="expression" dxfId="70553" priority="117585" stopIfTrue="1">
      <formula>WEEKDAY($A718)=6</formula>
    </cfRule>
    <cfRule type="expression" dxfId="70552" priority="117586" stopIfTrue="1">
      <formula>WEEKDAY($A718)=7</formula>
    </cfRule>
  </conditionalFormatting>
  <conditionalFormatting sqref="A719:M719">
    <cfRule type="expression" dxfId="70551" priority="117573" stopIfTrue="1">
      <formula>WEEKDAY($A719)=1</formula>
    </cfRule>
    <cfRule type="expression" dxfId="70550" priority="117574" stopIfTrue="1">
      <formula>WEEKDAY($A719)=2</formula>
    </cfRule>
    <cfRule type="expression" dxfId="70549" priority="117575" stopIfTrue="1">
      <formula>WEEKDAY($A719)=3</formula>
    </cfRule>
    <cfRule type="expression" dxfId="70548" priority="117576" stopIfTrue="1">
      <formula>WEEKDAY($A719)=4</formula>
    </cfRule>
    <cfRule type="expression" dxfId="70547" priority="117577" stopIfTrue="1">
      <formula>WEEKDAY($A719)=5</formula>
    </cfRule>
    <cfRule type="expression" dxfId="70546" priority="117578" stopIfTrue="1">
      <formula>WEEKDAY($A719)=6</formula>
    </cfRule>
    <cfRule type="expression" dxfId="70545" priority="117579" stopIfTrue="1">
      <formula>WEEKDAY($A719)=7</formula>
    </cfRule>
  </conditionalFormatting>
  <conditionalFormatting sqref="A721:M721">
    <cfRule type="expression" dxfId="70544" priority="117566" stopIfTrue="1">
      <formula>WEEKDAY($A721)=1</formula>
    </cfRule>
    <cfRule type="expression" dxfId="70543" priority="117567" stopIfTrue="1">
      <formula>WEEKDAY($A721)=2</formula>
    </cfRule>
    <cfRule type="expression" dxfId="70542" priority="117568" stopIfTrue="1">
      <formula>WEEKDAY($A721)=3</formula>
    </cfRule>
    <cfRule type="expression" dxfId="70541" priority="117569" stopIfTrue="1">
      <formula>WEEKDAY($A721)=4</formula>
    </cfRule>
    <cfRule type="expression" dxfId="70540" priority="117570" stopIfTrue="1">
      <formula>WEEKDAY($A721)=5</formula>
    </cfRule>
    <cfRule type="expression" dxfId="70539" priority="117571" stopIfTrue="1">
      <formula>WEEKDAY($A721)=6</formula>
    </cfRule>
    <cfRule type="expression" dxfId="70538" priority="117572" stopIfTrue="1">
      <formula>WEEKDAY($A721)=7</formula>
    </cfRule>
  </conditionalFormatting>
  <conditionalFormatting sqref="A722:M722">
    <cfRule type="expression" dxfId="70537" priority="117559" stopIfTrue="1">
      <formula>WEEKDAY($A722)=1</formula>
    </cfRule>
    <cfRule type="expression" dxfId="70536" priority="117560" stopIfTrue="1">
      <formula>WEEKDAY($A722)=2</formula>
    </cfRule>
    <cfRule type="expression" dxfId="70535" priority="117561" stopIfTrue="1">
      <formula>WEEKDAY($A722)=3</formula>
    </cfRule>
    <cfRule type="expression" dxfId="70534" priority="117562" stopIfTrue="1">
      <formula>WEEKDAY($A722)=4</formula>
    </cfRule>
    <cfRule type="expression" dxfId="70533" priority="117563" stopIfTrue="1">
      <formula>WEEKDAY($A722)=5</formula>
    </cfRule>
    <cfRule type="expression" dxfId="70532" priority="117564" stopIfTrue="1">
      <formula>WEEKDAY($A722)=6</formula>
    </cfRule>
    <cfRule type="expression" dxfId="70531" priority="117565" stopIfTrue="1">
      <formula>WEEKDAY($A722)=7</formula>
    </cfRule>
  </conditionalFormatting>
  <conditionalFormatting sqref="A722:A816">
    <cfRule type="expression" dxfId="70530" priority="117552" stopIfTrue="1">
      <formula>WEEKDAY($A722)=1</formula>
    </cfRule>
    <cfRule type="expression" dxfId="70529" priority="117553" stopIfTrue="1">
      <formula>WEEKDAY($A722)=2</formula>
    </cfRule>
    <cfRule type="expression" dxfId="70528" priority="117554" stopIfTrue="1">
      <formula>WEEKDAY($A722)=3</formula>
    </cfRule>
    <cfRule type="expression" dxfId="70527" priority="117555" stopIfTrue="1">
      <formula>WEEKDAY($A722)=4</formula>
    </cfRule>
    <cfRule type="expression" dxfId="70526" priority="117556" stopIfTrue="1">
      <formula>WEEKDAY($A722)=5</formula>
    </cfRule>
    <cfRule type="expression" dxfId="70525" priority="117557" stopIfTrue="1">
      <formula>WEEKDAY($A722)=6</formula>
    </cfRule>
    <cfRule type="expression" dxfId="70524" priority="117558" stopIfTrue="1">
      <formula>WEEKDAY($A722)=7</formula>
    </cfRule>
  </conditionalFormatting>
  <conditionalFormatting sqref="I722:I737">
    <cfRule type="expression" dxfId="70523" priority="117545" stopIfTrue="1">
      <formula>WEEKDAY($A722)=1</formula>
    </cfRule>
    <cfRule type="expression" dxfId="70522" priority="117546" stopIfTrue="1">
      <formula>WEEKDAY($A722)=2</formula>
    </cfRule>
    <cfRule type="expression" dxfId="70521" priority="117547" stopIfTrue="1">
      <formula>WEEKDAY($A722)=3</formula>
    </cfRule>
    <cfRule type="expression" dxfId="70520" priority="117548" stopIfTrue="1">
      <formula>WEEKDAY($A722)=4</formula>
    </cfRule>
    <cfRule type="expression" dxfId="70519" priority="117549" stopIfTrue="1">
      <formula>WEEKDAY($A722)=5</formula>
    </cfRule>
    <cfRule type="expression" dxfId="70518" priority="117550" stopIfTrue="1">
      <formula>WEEKDAY($A722)=6</formula>
    </cfRule>
    <cfRule type="expression" dxfId="70517" priority="117551" stopIfTrue="1">
      <formula>WEEKDAY($A722)=7</formula>
    </cfRule>
  </conditionalFormatting>
  <conditionalFormatting sqref="A720:I720 K720:M720">
    <cfRule type="expression" dxfId="70516" priority="117538" stopIfTrue="1">
      <formula>WEEKDAY($A720)=1</formula>
    </cfRule>
    <cfRule type="expression" dxfId="70515" priority="117539" stopIfTrue="1">
      <formula>WEEKDAY($A720)=2</formula>
    </cfRule>
    <cfRule type="expression" dxfId="70514" priority="117540" stopIfTrue="1">
      <formula>WEEKDAY($A720)=3</formula>
    </cfRule>
    <cfRule type="expression" dxfId="70513" priority="117541" stopIfTrue="1">
      <formula>WEEKDAY($A720)=4</formula>
    </cfRule>
    <cfRule type="expression" dxfId="70512" priority="117542" stopIfTrue="1">
      <formula>WEEKDAY($A720)=5</formula>
    </cfRule>
    <cfRule type="expression" dxfId="70511" priority="117543" stopIfTrue="1">
      <formula>WEEKDAY($A720)=6</formula>
    </cfRule>
    <cfRule type="expression" dxfId="70510" priority="117544" stopIfTrue="1">
      <formula>WEEKDAY($A720)=7</formula>
    </cfRule>
  </conditionalFormatting>
  <conditionalFormatting sqref="A720:I720 K720:M720">
    <cfRule type="expression" dxfId="70509" priority="117531" stopIfTrue="1">
      <formula>WEEKDAY($A720)=1</formula>
    </cfRule>
    <cfRule type="expression" dxfId="70508" priority="117532" stopIfTrue="1">
      <formula>WEEKDAY($A720)=2</formula>
    </cfRule>
    <cfRule type="expression" dxfId="70507" priority="117533" stopIfTrue="1">
      <formula>WEEKDAY($A720)=3</formula>
    </cfRule>
    <cfRule type="expression" dxfId="70506" priority="117534" stopIfTrue="1">
      <formula>WEEKDAY($A720)=4</formula>
    </cfRule>
    <cfRule type="expression" dxfId="70505" priority="117535" stopIfTrue="1">
      <formula>WEEKDAY($A720)=5</formula>
    </cfRule>
    <cfRule type="expression" dxfId="70504" priority="117536" stopIfTrue="1">
      <formula>WEEKDAY($A720)=6</formula>
    </cfRule>
    <cfRule type="expression" dxfId="70503" priority="117537" stopIfTrue="1">
      <formula>WEEKDAY($A720)=7</formula>
    </cfRule>
  </conditionalFormatting>
  <conditionalFormatting sqref="A720">
    <cfRule type="expression" dxfId="70502" priority="117524" stopIfTrue="1">
      <formula>WEEKDAY($A720)=1</formula>
    </cfRule>
    <cfRule type="expression" dxfId="70501" priority="117525" stopIfTrue="1">
      <formula>WEEKDAY($A720)=2</formula>
    </cfRule>
    <cfRule type="expression" dxfId="70500" priority="117526" stopIfTrue="1">
      <formula>WEEKDAY($A720)=3</formula>
    </cfRule>
    <cfRule type="expression" dxfId="70499" priority="117527" stopIfTrue="1">
      <formula>WEEKDAY($A720)=4</formula>
    </cfRule>
    <cfRule type="expression" dxfId="70498" priority="117528" stopIfTrue="1">
      <formula>WEEKDAY($A720)=5</formula>
    </cfRule>
    <cfRule type="expression" dxfId="70497" priority="117529" stopIfTrue="1">
      <formula>WEEKDAY($A720)=6</formula>
    </cfRule>
    <cfRule type="expression" dxfId="70496" priority="117530" stopIfTrue="1">
      <formula>WEEKDAY($A720)=7</formula>
    </cfRule>
  </conditionalFormatting>
  <conditionalFormatting sqref="A720">
    <cfRule type="expression" dxfId="70495" priority="117517" stopIfTrue="1">
      <formula>WEEKDAY($A720)=1</formula>
    </cfRule>
    <cfRule type="expression" dxfId="70494" priority="117518" stopIfTrue="1">
      <formula>WEEKDAY($A720)=2</formula>
    </cfRule>
    <cfRule type="expression" dxfId="70493" priority="117519" stopIfTrue="1">
      <formula>WEEKDAY($A720)=3</formula>
    </cfRule>
    <cfRule type="expression" dxfId="70492" priority="117520" stopIfTrue="1">
      <formula>WEEKDAY($A720)=4</formula>
    </cfRule>
    <cfRule type="expression" dxfId="70491" priority="117521" stopIfTrue="1">
      <formula>WEEKDAY($A720)=5</formula>
    </cfRule>
    <cfRule type="expression" dxfId="70490" priority="117522" stopIfTrue="1">
      <formula>WEEKDAY($A720)=6</formula>
    </cfRule>
    <cfRule type="expression" dxfId="70489" priority="117523" stopIfTrue="1">
      <formula>WEEKDAY($A720)=7</formula>
    </cfRule>
  </conditionalFormatting>
  <conditionalFormatting sqref="I720">
    <cfRule type="expression" dxfId="70488" priority="117510" stopIfTrue="1">
      <formula>WEEKDAY($A720)=1</formula>
    </cfRule>
    <cfRule type="expression" dxfId="70487" priority="117511" stopIfTrue="1">
      <formula>WEEKDAY($A720)=2</formula>
    </cfRule>
    <cfRule type="expression" dxfId="70486" priority="117512" stopIfTrue="1">
      <formula>WEEKDAY($A720)=3</formula>
    </cfRule>
    <cfRule type="expression" dxfId="70485" priority="117513" stopIfTrue="1">
      <formula>WEEKDAY($A720)=4</formula>
    </cfRule>
    <cfRule type="expression" dxfId="70484" priority="117514" stopIfTrue="1">
      <formula>WEEKDAY($A720)=5</formula>
    </cfRule>
    <cfRule type="expression" dxfId="70483" priority="117515" stopIfTrue="1">
      <formula>WEEKDAY($A720)=6</formula>
    </cfRule>
    <cfRule type="expression" dxfId="70482" priority="117516" stopIfTrue="1">
      <formula>WEEKDAY($A720)=7</formula>
    </cfRule>
  </conditionalFormatting>
  <conditionalFormatting sqref="J720">
    <cfRule type="expression" dxfId="70481" priority="117496" stopIfTrue="1">
      <formula>WEEKDAY($A720)=1</formula>
    </cfRule>
    <cfRule type="expression" dxfId="70480" priority="117497" stopIfTrue="1">
      <formula>WEEKDAY($A720)=2</formula>
    </cfRule>
    <cfRule type="expression" dxfId="70479" priority="117498" stopIfTrue="1">
      <formula>WEEKDAY($A720)=3</formula>
    </cfRule>
    <cfRule type="expression" dxfId="70478" priority="117499" stopIfTrue="1">
      <formula>WEEKDAY($A720)=4</formula>
    </cfRule>
    <cfRule type="expression" dxfId="70477" priority="117500" stopIfTrue="1">
      <formula>WEEKDAY($A720)=5</formula>
    </cfRule>
    <cfRule type="expression" dxfId="70476" priority="117501" stopIfTrue="1">
      <formula>WEEKDAY($A720)=6</formula>
    </cfRule>
    <cfRule type="expression" dxfId="70475" priority="117502" stopIfTrue="1">
      <formula>WEEKDAY($A720)=7</formula>
    </cfRule>
  </conditionalFormatting>
  <conditionalFormatting sqref="A723:I723 K723:M723">
    <cfRule type="expression" dxfId="70474" priority="117489" stopIfTrue="1">
      <formula>WEEKDAY($A723)=1</formula>
    </cfRule>
    <cfRule type="expression" dxfId="70473" priority="117490" stopIfTrue="1">
      <formula>WEEKDAY($A723)=2</formula>
    </cfRule>
    <cfRule type="expression" dxfId="70472" priority="117491" stopIfTrue="1">
      <formula>WEEKDAY($A723)=3</formula>
    </cfRule>
    <cfRule type="expression" dxfId="70471" priority="117492" stopIfTrue="1">
      <formula>WEEKDAY($A723)=4</formula>
    </cfRule>
    <cfRule type="expression" dxfId="70470" priority="117493" stopIfTrue="1">
      <formula>WEEKDAY($A723)=5</formula>
    </cfRule>
    <cfRule type="expression" dxfId="70469" priority="117494" stopIfTrue="1">
      <formula>WEEKDAY($A723)=6</formula>
    </cfRule>
    <cfRule type="expression" dxfId="70468" priority="117495" stopIfTrue="1">
      <formula>WEEKDAY($A723)=7</formula>
    </cfRule>
  </conditionalFormatting>
  <conditionalFormatting sqref="A723:I723 K723:M723">
    <cfRule type="expression" dxfId="70467" priority="117482" stopIfTrue="1">
      <formula>WEEKDAY($A723)=1</formula>
    </cfRule>
    <cfRule type="expression" dxfId="70466" priority="117483" stopIfTrue="1">
      <formula>WEEKDAY($A723)=2</formula>
    </cfRule>
    <cfRule type="expression" dxfId="70465" priority="117484" stopIfTrue="1">
      <formula>WEEKDAY($A723)=3</formula>
    </cfRule>
    <cfRule type="expression" dxfId="70464" priority="117485" stopIfTrue="1">
      <formula>WEEKDAY($A723)=4</formula>
    </cfRule>
    <cfRule type="expression" dxfId="70463" priority="117486" stopIfTrue="1">
      <formula>WEEKDAY($A723)=5</formula>
    </cfRule>
    <cfRule type="expression" dxfId="70462" priority="117487" stopIfTrue="1">
      <formula>WEEKDAY($A723)=6</formula>
    </cfRule>
    <cfRule type="expression" dxfId="70461" priority="117488" stopIfTrue="1">
      <formula>WEEKDAY($A723)=7</formula>
    </cfRule>
  </conditionalFormatting>
  <conditionalFormatting sqref="A723:A816">
    <cfRule type="expression" dxfId="70460" priority="117475" stopIfTrue="1">
      <formula>WEEKDAY($A723)=1</formula>
    </cfRule>
    <cfRule type="expression" dxfId="70459" priority="117476" stopIfTrue="1">
      <formula>WEEKDAY($A723)=2</formula>
    </cfRule>
    <cfRule type="expression" dxfId="70458" priority="117477" stopIfTrue="1">
      <formula>WEEKDAY($A723)=3</formula>
    </cfRule>
    <cfRule type="expression" dxfId="70457" priority="117478" stopIfTrue="1">
      <formula>WEEKDAY($A723)=4</formula>
    </cfRule>
    <cfRule type="expression" dxfId="70456" priority="117479" stopIfTrue="1">
      <formula>WEEKDAY($A723)=5</formula>
    </cfRule>
    <cfRule type="expression" dxfId="70455" priority="117480" stopIfTrue="1">
      <formula>WEEKDAY($A723)=6</formula>
    </cfRule>
    <cfRule type="expression" dxfId="70454" priority="117481" stopIfTrue="1">
      <formula>WEEKDAY($A723)=7</formula>
    </cfRule>
  </conditionalFormatting>
  <conditionalFormatting sqref="A723:A816">
    <cfRule type="expression" dxfId="70453" priority="117468" stopIfTrue="1">
      <formula>WEEKDAY($A723)=1</formula>
    </cfRule>
    <cfRule type="expression" dxfId="70452" priority="117469" stopIfTrue="1">
      <formula>WEEKDAY($A723)=2</formula>
    </cfRule>
    <cfRule type="expression" dxfId="70451" priority="117470" stopIfTrue="1">
      <formula>WEEKDAY($A723)=3</formula>
    </cfRule>
    <cfRule type="expression" dxfId="70450" priority="117471" stopIfTrue="1">
      <formula>WEEKDAY($A723)=4</formula>
    </cfRule>
    <cfRule type="expression" dxfId="70449" priority="117472" stopIfTrue="1">
      <formula>WEEKDAY($A723)=5</formula>
    </cfRule>
    <cfRule type="expression" dxfId="70448" priority="117473" stopIfTrue="1">
      <formula>WEEKDAY($A723)=6</formula>
    </cfRule>
    <cfRule type="expression" dxfId="70447" priority="117474" stopIfTrue="1">
      <formula>WEEKDAY($A723)=7</formula>
    </cfRule>
  </conditionalFormatting>
  <conditionalFormatting sqref="I723:I737">
    <cfRule type="expression" dxfId="70446" priority="117461" stopIfTrue="1">
      <formula>WEEKDAY($A723)=1</formula>
    </cfRule>
    <cfRule type="expression" dxfId="70445" priority="117462" stopIfTrue="1">
      <formula>WEEKDAY($A723)=2</formula>
    </cfRule>
    <cfRule type="expression" dxfId="70444" priority="117463" stopIfTrue="1">
      <formula>WEEKDAY($A723)=3</formula>
    </cfRule>
    <cfRule type="expression" dxfId="70443" priority="117464" stopIfTrue="1">
      <formula>WEEKDAY($A723)=4</formula>
    </cfRule>
    <cfRule type="expression" dxfId="70442" priority="117465" stopIfTrue="1">
      <formula>WEEKDAY($A723)=5</formula>
    </cfRule>
    <cfRule type="expression" dxfId="70441" priority="117466" stopIfTrue="1">
      <formula>WEEKDAY($A723)=6</formula>
    </cfRule>
    <cfRule type="expression" dxfId="70440" priority="117467" stopIfTrue="1">
      <formula>WEEKDAY($A723)=7</formula>
    </cfRule>
  </conditionalFormatting>
  <conditionalFormatting sqref="A723:A816">
    <cfRule type="expression" dxfId="70439" priority="117447" stopIfTrue="1">
      <formula>WEEKDAY($A723)=1</formula>
    </cfRule>
    <cfRule type="expression" dxfId="70438" priority="117448" stopIfTrue="1">
      <formula>WEEKDAY($A723)=2</formula>
    </cfRule>
    <cfRule type="expression" dxfId="70437" priority="117449" stopIfTrue="1">
      <formula>WEEKDAY($A723)=3</formula>
    </cfRule>
    <cfRule type="expression" dxfId="70436" priority="117450" stopIfTrue="1">
      <formula>WEEKDAY($A723)=4</formula>
    </cfRule>
    <cfRule type="expression" dxfId="70435" priority="117451" stopIfTrue="1">
      <formula>WEEKDAY($A723)=5</formula>
    </cfRule>
    <cfRule type="expression" dxfId="70434" priority="117452" stopIfTrue="1">
      <formula>WEEKDAY($A723)=6</formula>
    </cfRule>
    <cfRule type="expression" dxfId="70433" priority="117453" stopIfTrue="1">
      <formula>WEEKDAY($A723)=7</formula>
    </cfRule>
  </conditionalFormatting>
  <conditionalFormatting sqref="I723:I737">
    <cfRule type="expression" dxfId="70432" priority="117440" stopIfTrue="1">
      <formula>WEEKDAY($A723)=1</formula>
    </cfRule>
    <cfRule type="expression" dxfId="70431" priority="117441" stopIfTrue="1">
      <formula>WEEKDAY($A723)=2</formula>
    </cfRule>
    <cfRule type="expression" dxfId="70430" priority="117442" stopIfTrue="1">
      <formula>WEEKDAY($A723)=3</formula>
    </cfRule>
    <cfRule type="expression" dxfId="70429" priority="117443" stopIfTrue="1">
      <formula>WEEKDAY($A723)=4</formula>
    </cfRule>
    <cfRule type="expression" dxfId="70428" priority="117444" stopIfTrue="1">
      <formula>WEEKDAY($A723)=5</formula>
    </cfRule>
    <cfRule type="expression" dxfId="70427" priority="117445" stopIfTrue="1">
      <formula>WEEKDAY($A723)=6</formula>
    </cfRule>
    <cfRule type="expression" dxfId="70426" priority="117446" stopIfTrue="1">
      <formula>WEEKDAY($A723)=7</formula>
    </cfRule>
  </conditionalFormatting>
  <conditionalFormatting sqref="J723">
    <cfRule type="expression" dxfId="70425" priority="117433" stopIfTrue="1">
      <formula>WEEKDAY($A723)=1</formula>
    </cfRule>
    <cfRule type="expression" dxfId="70424" priority="117434" stopIfTrue="1">
      <formula>WEEKDAY($A723)=2</formula>
    </cfRule>
    <cfRule type="expression" dxfId="70423" priority="117435" stopIfTrue="1">
      <formula>WEEKDAY($A723)=3</formula>
    </cfRule>
    <cfRule type="expression" dxfId="70422" priority="117436" stopIfTrue="1">
      <formula>WEEKDAY($A723)=4</formula>
    </cfRule>
    <cfRule type="expression" dxfId="70421" priority="117437" stopIfTrue="1">
      <formula>WEEKDAY($A723)=5</formula>
    </cfRule>
    <cfRule type="expression" dxfId="70420" priority="117438" stopIfTrue="1">
      <formula>WEEKDAY($A723)=6</formula>
    </cfRule>
    <cfRule type="expression" dxfId="70419" priority="117439" stopIfTrue="1">
      <formula>WEEKDAY($A723)=7</formula>
    </cfRule>
  </conditionalFormatting>
  <conditionalFormatting sqref="A724:I724 K724:M724">
    <cfRule type="expression" dxfId="70418" priority="117426" stopIfTrue="1">
      <formula>WEEKDAY($A724)=1</formula>
    </cfRule>
    <cfRule type="expression" dxfId="70417" priority="117427" stopIfTrue="1">
      <formula>WEEKDAY($A724)=2</formula>
    </cfRule>
    <cfRule type="expression" dxfId="70416" priority="117428" stopIfTrue="1">
      <formula>WEEKDAY($A724)=3</formula>
    </cfRule>
    <cfRule type="expression" dxfId="70415" priority="117429" stopIfTrue="1">
      <formula>WEEKDAY($A724)=4</formula>
    </cfRule>
    <cfRule type="expression" dxfId="70414" priority="117430" stopIfTrue="1">
      <formula>WEEKDAY($A724)=5</formula>
    </cfRule>
    <cfRule type="expression" dxfId="70413" priority="117431" stopIfTrue="1">
      <formula>WEEKDAY($A724)=6</formula>
    </cfRule>
    <cfRule type="expression" dxfId="70412" priority="117432" stopIfTrue="1">
      <formula>WEEKDAY($A724)=7</formula>
    </cfRule>
  </conditionalFormatting>
  <conditionalFormatting sqref="A724:I724 K724:M724">
    <cfRule type="expression" dxfId="70411" priority="117419" stopIfTrue="1">
      <formula>WEEKDAY($A724)=1</formula>
    </cfRule>
    <cfRule type="expression" dxfId="70410" priority="117420" stopIfTrue="1">
      <formula>WEEKDAY($A724)=2</formula>
    </cfRule>
    <cfRule type="expression" dxfId="70409" priority="117421" stopIfTrue="1">
      <formula>WEEKDAY($A724)=3</formula>
    </cfRule>
    <cfRule type="expression" dxfId="70408" priority="117422" stopIfTrue="1">
      <formula>WEEKDAY($A724)=4</formula>
    </cfRule>
    <cfRule type="expression" dxfId="70407" priority="117423" stopIfTrue="1">
      <formula>WEEKDAY($A724)=5</formula>
    </cfRule>
    <cfRule type="expression" dxfId="70406" priority="117424" stopIfTrue="1">
      <formula>WEEKDAY($A724)=6</formula>
    </cfRule>
    <cfRule type="expression" dxfId="70405" priority="117425" stopIfTrue="1">
      <formula>WEEKDAY($A724)=7</formula>
    </cfRule>
  </conditionalFormatting>
  <conditionalFormatting sqref="A724:A816">
    <cfRule type="expression" dxfId="70404" priority="117412" stopIfTrue="1">
      <formula>WEEKDAY($A724)=1</formula>
    </cfRule>
    <cfRule type="expression" dxfId="70403" priority="117413" stopIfTrue="1">
      <formula>WEEKDAY($A724)=2</formula>
    </cfRule>
    <cfRule type="expression" dxfId="70402" priority="117414" stopIfTrue="1">
      <formula>WEEKDAY($A724)=3</formula>
    </cfRule>
    <cfRule type="expression" dxfId="70401" priority="117415" stopIfTrue="1">
      <formula>WEEKDAY($A724)=4</formula>
    </cfRule>
    <cfRule type="expression" dxfId="70400" priority="117416" stopIfTrue="1">
      <formula>WEEKDAY($A724)=5</formula>
    </cfRule>
    <cfRule type="expression" dxfId="70399" priority="117417" stopIfTrue="1">
      <formula>WEEKDAY($A724)=6</formula>
    </cfRule>
    <cfRule type="expression" dxfId="70398" priority="117418" stopIfTrue="1">
      <formula>WEEKDAY($A724)=7</formula>
    </cfRule>
  </conditionalFormatting>
  <conditionalFormatting sqref="A724:A816">
    <cfRule type="expression" dxfId="70397" priority="117405" stopIfTrue="1">
      <formula>WEEKDAY($A724)=1</formula>
    </cfRule>
    <cfRule type="expression" dxfId="70396" priority="117406" stopIfTrue="1">
      <formula>WEEKDAY($A724)=2</formula>
    </cfRule>
    <cfRule type="expression" dxfId="70395" priority="117407" stopIfTrue="1">
      <formula>WEEKDAY($A724)=3</formula>
    </cfRule>
    <cfRule type="expression" dxfId="70394" priority="117408" stopIfTrue="1">
      <formula>WEEKDAY($A724)=4</formula>
    </cfRule>
    <cfRule type="expression" dxfId="70393" priority="117409" stopIfTrue="1">
      <formula>WEEKDAY($A724)=5</formula>
    </cfRule>
    <cfRule type="expression" dxfId="70392" priority="117410" stopIfTrue="1">
      <formula>WEEKDAY($A724)=6</formula>
    </cfRule>
    <cfRule type="expression" dxfId="70391" priority="117411" stopIfTrue="1">
      <formula>WEEKDAY($A724)=7</formula>
    </cfRule>
  </conditionalFormatting>
  <conditionalFormatting sqref="I724:I737">
    <cfRule type="expression" dxfId="70390" priority="117398" stopIfTrue="1">
      <formula>WEEKDAY($A724)=1</formula>
    </cfRule>
    <cfRule type="expression" dxfId="70389" priority="117399" stopIfTrue="1">
      <formula>WEEKDAY($A724)=2</formula>
    </cfRule>
    <cfRule type="expression" dxfId="70388" priority="117400" stopIfTrue="1">
      <formula>WEEKDAY($A724)=3</formula>
    </cfRule>
    <cfRule type="expression" dxfId="70387" priority="117401" stopIfTrue="1">
      <formula>WEEKDAY($A724)=4</formula>
    </cfRule>
    <cfRule type="expression" dxfId="70386" priority="117402" stopIfTrue="1">
      <formula>WEEKDAY($A724)=5</formula>
    </cfRule>
    <cfRule type="expression" dxfId="70385" priority="117403" stopIfTrue="1">
      <formula>WEEKDAY($A724)=6</formula>
    </cfRule>
    <cfRule type="expression" dxfId="70384" priority="117404" stopIfTrue="1">
      <formula>WEEKDAY($A724)=7</formula>
    </cfRule>
  </conditionalFormatting>
  <conditionalFormatting sqref="A724:A816">
    <cfRule type="expression" dxfId="70383" priority="117384" stopIfTrue="1">
      <formula>WEEKDAY($A724)=1</formula>
    </cfRule>
    <cfRule type="expression" dxfId="70382" priority="117385" stopIfTrue="1">
      <formula>WEEKDAY($A724)=2</formula>
    </cfRule>
    <cfRule type="expression" dxfId="70381" priority="117386" stopIfTrue="1">
      <formula>WEEKDAY($A724)=3</formula>
    </cfRule>
    <cfRule type="expression" dxfId="70380" priority="117387" stopIfTrue="1">
      <formula>WEEKDAY($A724)=4</formula>
    </cfRule>
    <cfRule type="expression" dxfId="70379" priority="117388" stopIfTrue="1">
      <formula>WEEKDAY($A724)=5</formula>
    </cfRule>
    <cfRule type="expression" dxfId="70378" priority="117389" stopIfTrue="1">
      <formula>WEEKDAY($A724)=6</formula>
    </cfRule>
    <cfRule type="expression" dxfId="70377" priority="117390" stopIfTrue="1">
      <formula>WEEKDAY($A724)=7</formula>
    </cfRule>
  </conditionalFormatting>
  <conditionalFormatting sqref="A724:A816">
    <cfRule type="expression" dxfId="70376" priority="117377" stopIfTrue="1">
      <formula>WEEKDAY($A724)=1</formula>
    </cfRule>
    <cfRule type="expression" dxfId="70375" priority="117378" stopIfTrue="1">
      <formula>WEEKDAY($A724)=2</formula>
    </cfRule>
    <cfRule type="expression" dxfId="70374" priority="117379" stopIfTrue="1">
      <formula>WEEKDAY($A724)=3</formula>
    </cfRule>
    <cfRule type="expression" dxfId="70373" priority="117380" stopIfTrue="1">
      <formula>WEEKDAY($A724)=4</formula>
    </cfRule>
    <cfRule type="expression" dxfId="70372" priority="117381" stopIfTrue="1">
      <formula>WEEKDAY($A724)=5</formula>
    </cfRule>
    <cfRule type="expression" dxfId="70371" priority="117382" stopIfTrue="1">
      <formula>WEEKDAY($A724)=6</formula>
    </cfRule>
    <cfRule type="expression" dxfId="70370" priority="117383" stopIfTrue="1">
      <formula>WEEKDAY($A724)=7</formula>
    </cfRule>
  </conditionalFormatting>
  <conditionalFormatting sqref="I724:I737">
    <cfRule type="expression" dxfId="70369" priority="117370" stopIfTrue="1">
      <formula>WEEKDAY($A724)=1</formula>
    </cfRule>
    <cfRule type="expression" dxfId="70368" priority="117371" stopIfTrue="1">
      <formula>WEEKDAY($A724)=2</formula>
    </cfRule>
    <cfRule type="expression" dxfId="70367" priority="117372" stopIfTrue="1">
      <formula>WEEKDAY($A724)=3</formula>
    </cfRule>
    <cfRule type="expression" dxfId="70366" priority="117373" stopIfTrue="1">
      <formula>WEEKDAY($A724)=4</formula>
    </cfRule>
    <cfRule type="expression" dxfId="70365" priority="117374" stopIfTrue="1">
      <formula>WEEKDAY($A724)=5</formula>
    </cfRule>
    <cfRule type="expression" dxfId="70364" priority="117375" stopIfTrue="1">
      <formula>WEEKDAY($A724)=6</formula>
    </cfRule>
    <cfRule type="expression" dxfId="70363" priority="117376" stopIfTrue="1">
      <formula>WEEKDAY($A724)=7</formula>
    </cfRule>
  </conditionalFormatting>
  <conditionalFormatting sqref="I724:I737">
    <cfRule type="expression" dxfId="70362" priority="117363" stopIfTrue="1">
      <formula>WEEKDAY($A724)=1</formula>
    </cfRule>
    <cfRule type="expression" dxfId="70361" priority="117364" stopIfTrue="1">
      <formula>WEEKDAY($A724)=2</formula>
    </cfRule>
    <cfRule type="expression" dxfId="70360" priority="117365" stopIfTrue="1">
      <formula>WEEKDAY($A724)=3</formula>
    </cfRule>
    <cfRule type="expression" dxfId="70359" priority="117366" stopIfTrue="1">
      <formula>WEEKDAY($A724)=4</formula>
    </cfRule>
    <cfRule type="expression" dxfId="70358" priority="117367" stopIfTrue="1">
      <formula>WEEKDAY($A724)=5</formula>
    </cfRule>
    <cfRule type="expression" dxfId="70357" priority="117368" stopIfTrue="1">
      <formula>WEEKDAY($A724)=6</formula>
    </cfRule>
    <cfRule type="expression" dxfId="70356" priority="117369" stopIfTrue="1">
      <formula>WEEKDAY($A724)=7</formula>
    </cfRule>
  </conditionalFormatting>
  <conditionalFormatting sqref="J724">
    <cfRule type="expression" dxfId="70355" priority="117356" stopIfTrue="1">
      <formula>WEEKDAY($A724)=1</formula>
    </cfRule>
    <cfRule type="expression" dxfId="70354" priority="117357" stopIfTrue="1">
      <formula>WEEKDAY($A724)=2</formula>
    </cfRule>
    <cfRule type="expression" dxfId="70353" priority="117358" stopIfTrue="1">
      <formula>WEEKDAY($A724)=3</formula>
    </cfRule>
    <cfRule type="expression" dxfId="70352" priority="117359" stopIfTrue="1">
      <formula>WEEKDAY($A724)=4</formula>
    </cfRule>
    <cfRule type="expression" dxfId="70351" priority="117360" stopIfTrue="1">
      <formula>WEEKDAY($A724)=5</formula>
    </cfRule>
    <cfRule type="expression" dxfId="70350" priority="117361" stopIfTrue="1">
      <formula>WEEKDAY($A724)=6</formula>
    </cfRule>
    <cfRule type="expression" dxfId="70349" priority="117362" stopIfTrue="1">
      <formula>WEEKDAY($A724)=7</formula>
    </cfRule>
  </conditionalFormatting>
  <conditionalFormatting sqref="A725:A816">
    <cfRule type="expression" dxfId="70348" priority="117349" stopIfTrue="1">
      <formula>WEEKDAY($A725)=1</formula>
    </cfRule>
    <cfRule type="expression" dxfId="70347" priority="117350" stopIfTrue="1">
      <formula>WEEKDAY($A725)=2</formula>
    </cfRule>
    <cfRule type="expression" dxfId="70346" priority="117351" stopIfTrue="1">
      <formula>WEEKDAY($A725)=3</formula>
    </cfRule>
    <cfRule type="expression" dxfId="70345" priority="117352" stopIfTrue="1">
      <formula>WEEKDAY($A725)=4</formula>
    </cfRule>
    <cfRule type="expression" dxfId="70344" priority="117353" stopIfTrue="1">
      <formula>WEEKDAY($A725)=5</formula>
    </cfRule>
    <cfRule type="expression" dxfId="70343" priority="117354" stopIfTrue="1">
      <formula>WEEKDAY($A725)=6</formula>
    </cfRule>
    <cfRule type="expression" dxfId="70342" priority="117355" stopIfTrue="1">
      <formula>WEEKDAY($A725)=7</formula>
    </cfRule>
  </conditionalFormatting>
  <conditionalFormatting sqref="A725:A816">
    <cfRule type="expression" dxfId="70341" priority="117342" stopIfTrue="1">
      <formula>WEEKDAY($A725)=1</formula>
    </cfRule>
    <cfRule type="expression" dxfId="70340" priority="117343" stopIfTrue="1">
      <formula>WEEKDAY($A725)=2</formula>
    </cfRule>
    <cfRule type="expression" dxfId="70339" priority="117344" stopIfTrue="1">
      <formula>WEEKDAY($A725)=3</formula>
    </cfRule>
    <cfRule type="expression" dxfId="70338" priority="117345" stopIfTrue="1">
      <formula>WEEKDAY($A725)=4</formula>
    </cfRule>
    <cfRule type="expression" dxfId="70337" priority="117346" stopIfTrue="1">
      <formula>WEEKDAY($A725)=5</formula>
    </cfRule>
    <cfRule type="expression" dxfId="70336" priority="117347" stopIfTrue="1">
      <formula>WEEKDAY($A725)=6</formula>
    </cfRule>
    <cfRule type="expression" dxfId="70335" priority="117348" stopIfTrue="1">
      <formula>WEEKDAY($A725)=7</formula>
    </cfRule>
  </conditionalFormatting>
  <conditionalFormatting sqref="I725:I737">
    <cfRule type="expression" dxfId="70334" priority="117335" stopIfTrue="1">
      <formula>WEEKDAY($A725)=1</formula>
    </cfRule>
    <cfRule type="expression" dxfId="70333" priority="117336" stopIfTrue="1">
      <formula>WEEKDAY($A725)=2</formula>
    </cfRule>
    <cfRule type="expression" dxfId="70332" priority="117337" stopIfTrue="1">
      <formula>WEEKDAY($A725)=3</formula>
    </cfRule>
    <cfRule type="expression" dxfId="70331" priority="117338" stopIfTrue="1">
      <formula>WEEKDAY($A725)=4</formula>
    </cfRule>
    <cfRule type="expression" dxfId="70330" priority="117339" stopIfTrue="1">
      <formula>WEEKDAY($A725)=5</formula>
    </cfRule>
    <cfRule type="expression" dxfId="70329" priority="117340" stopIfTrue="1">
      <formula>WEEKDAY($A725)=6</formula>
    </cfRule>
    <cfRule type="expression" dxfId="70328" priority="117341" stopIfTrue="1">
      <formula>WEEKDAY($A725)=7</formula>
    </cfRule>
  </conditionalFormatting>
  <conditionalFormatting sqref="A725:M725">
    <cfRule type="expression" dxfId="70327" priority="117328" stopIfTrue="1">
      <formula>WEEKDAY($A725)=1</formula>
    </cfRule>
    <cfRule type="expression" dxfId="70326" priority="117329" stopIfTrue="1">
      <formula>WEEKDAY($A725)=2</formula>
    </cfRule>
    <cfRule type="expression" dxfId="70325" priority="117330" stopIfTrue="1">
      <formula>WEEKDAY($A725)=3</formula>
    </cfRule>
    <cfRule type="expression" dxfId="70324" priority="117331" stopIfTrue="1">
      <formula>WEEKDAY($A725)=4</formula>
    </cfRule>
    <cfRule type="expression" dxfId="70323" priority="117332" stopIfTrue="1">
      <formula>WEEKDAY($A725)=5</formula>
    </cfRule>
    <cfRule type="expression" dxfId="70322" priority="117333" stopIfTrue="1">
      <formula>WEEKDAY($A725)=6</formula>
    </cfRule>
    <cfRule type="expression" dxfId="70321" priority="117334" stopIfTrue="1">
      <formula>WEEKDAY($A725)=7</formula>
    </cfRule>
  </conditionalFormatting>
  <conditionalFormatting sqref="A725:A816">
    <cfRule type="expression" dxfId="70320" priority="117321" stopIfTrue="1">
      <formula>WEEKDAY($A725)=1</formula>
    </cfRule>
    <cfRule type="expression" dxfId="70319" priority="117322" stopIfTrue="1">
      <formula>WEEKDAY($A725)=2</formula>
    </cfRule>
    <cfRule type="expression" dxfId="70318" priority="117323" stopIfTrue="1">
      <formula>WEEKDAY($A725)=3</formula>
    </cfRule>
    <cfRule type="expression" dxfId="70317" priority="117324" stopIfTrue="1">
      <formula>WEEKDAY($A725)=4</formula>
    </cfRule>
    <cfRule type="expression" dxfId="70316" priority="117325" stopIfTrue="1">
      <formula>WEEKDAY($A725)=5</formula>
    </cfRule>
    <cfRule type="expression" dxfId="70315" priority="117326" stopIfTrue="1">
      <formula>WEEKDAY($A725)=6</formula>
    </cfRule>
    <cfRule type="expression" dxfId="70314" priority="117327" stopIfTrue="1">
      <formula>WEEKDAY($A725)=7</formula>
    </cfRule>
  </conditionalFormatting>
  <conditionalFormatting sqref="A725:M725">
    <cfRule type="expression" dxfId="70313" priority="117314" stopIfTrue="1">
      <formula>WEEKDAY($A725)=1</formula>
    </cfRule>
    <cfRule type="expression" dxfId="70312" priority="117315" stopIfTrue="1">
      <formula>WEEKDAY($A725)=2</formula>
    </cfRule>
    <cfRule type="expression" dxfId="70311" priority="117316" stopIfTrue="1">
      <formula>WEEKDAY($A725)=3</formula>
    </cfRule>
    <cfRule type="expression" dxfId="70310" priority="117317" stopIfTrue="1">
      <formula>WEEKDAY($A725)=4</formula>
    </cfRule>
    <cfRule type="expression" dxfId="70309" priority="117318" stopIfTrue="1">
      <formula>WEEKDAY($A725)=5</formula>
    </cfRule>
    <cfRule type="expression" dxfId="70308" priority="117319" stopIfTrue="1">
      <formula>WEEKDAY($A725)=6</formula>
    </cfRule>
    <cfRule type="expression" dxfId="70307" priority="117320" stopIfTrue="1">
      <formula>WEEKDAY($A725)=7</formula>
    </cfRule>
  </conditionalFormatting>
  <conditionalFormatting sqref="I725:I737">
    <cfRule type="expression" dxfId="70306" priority="117307" stopIfTrue="1">
      <formula>WEEKDAY($A725)=1</formula>
    </cfRule>
    <cfRule type="expression" dxfId="70305" priority="117308" stopIfTrue="1">
      <formula>WEEKDAY($A725)=2</formula>
    </cfRule>
    <cfRule type="expression" dxfId="70304" priority="117309" stopIfTrue="1">
      <formula>WEEKDAY($A725)=3</formula>
    </cfRule>
    <cfRule type="expression" dxfId="70303" priority="117310" stopIfTrue="1">
      <formula>WEEKDAY($A725)=4</formula>
    </cfRule>
    <cfRule type="expression" dxfId="70302" priority="117311" stopIfTrue="1">
      <formula>WEEKDAY($A725)=5</formula>
    </cfRule>
    <cfRule type="expression" dxfId="70301" priority="117312" stopIfTrue="1">
      <formula>WEEKDAY($A725)=6</formula>
    </cfRule>
    <cfRule type="expression" dxfId="70300" priority="117313" stopIfTrue="1">
      <formula>WEEKDAY($A725)=7</formula>
    </cfRule>
  </conditionalFormatting>
  <conditionalFormatting sqref="A725:A816">
    <cfRule type="expression" dxfId="70299" priority="117300" stopIfTrue="1">
      <formula>WEEKDAY($A725)=1</formula>
    </cfRule>
    <cfRule type="expression" dxfId="70298" priority="117301" stopIfTrue="1">
      <formula>WEEKDAY($A725)=2</formula>
    </cfRule>
    <cfRule type="expression" dxfId="70297" priority="117302" stopIfTrue="1">
      <formula>WEEKDAY($A725)=3</formula>
    </cfRule>
    <cfRule type="expression" dxfId="70296" priority="117303" stopIfTrue="1">
      <formula>WEEKDAY($A725)=4</formula>
    </cfRule>
    <cfRule type="expression" dxfId="70295" priority="117304" stopIfTrue="1">
      <formula>WEEKDAY($A725)=5</formula>
    </cfRule>
    <cfRule type="expression" dxfId="70294" priority="117305" stopIfTrue="1">
      <formula>WEEKDAY($A725)=6</formula>
    </cfRule>
    <cfRule type="expression" dxfId="70293" priority="117306" stopIfTrue="1">
      <formula>WEEKDAY($A725)=7</formula>
    </cfRule>
  </conditionalFormatting>
  <conditionalFormatting sqref="A725:A816">
    <cfRule type="expression" dxfId="70292" priority="117293" stopIfTrue="1">
      <formula>WEEKDAY($A725)=1</formula>
    </cfRule>
    <cfRule type="expression" dxfId="70291" priority="117294" stopIfTrue="1">
      <formula>WEEKDAY($A725)=2</formula>
    </cfRule>
    <cfRule type="expression" dxfId="70290" priority="117295" stopIfTrue="1">
      <formula>WEEKDAY($A725)=3</formula>
    </cfRule>
    <cfRule type="expression" dxfId="70289" priority="117296" stopIfTrue="1">
      <formula>WEEKDAY($A725)=4</formula>
    </cfRule>
    <cfRule type="expression" dxfId="70288" priority="117297" stopIfTrue="1">
      <formula>WEEKDAY($A725)=5</formula>
    </cfRule>
    <cfRule type="expression" dxfId="70287" priority="117298" stopIfTrue="1">
      <formula>WEEKDAY($A725)=6</formula>
    </cfRule>
    <cfRule type="expression" dxfId="70286" priority="117299" stopIfTrue="1">
      <formula>WEEKDAY($A725)=7</formula>
    </cfRule>
  </conditionalFormatting>
  <conditionalFormatting sqref="A725:A816">
    <cfRule type="expression" dxfId="70285" priority="117286" stopIfTrue="1">
      <formula>WEEKDAY($A725)=1</formula>
    </cfRule>
    <cfRule type="expression" dxfId="70284" priority="117287" stopIfTrue="1">
      <formula>WEEKDAY($A725)=2</formula>
    </cfRule>
    <cfRule type="expression" dxfId="70283" priority="117288" stopIfTrue="1">
      <formula>WEEKDAY($A725)=3</formula>
    </cfRule>
    <cfRule type="expression" dxfId="70282" priority="117289" stopIfTrue="1">
      <formula>WEEKDAY($A725)=4</formula>
    </cfRule>
    <cfRule type="expression" dxfId="70281" priority="117290" stopIfTrue="1">
      <formula>WEEKDAY($A725)=5</formula>
    </cfRule>
    <cfRule type="expression" dxfId="70280" priority="117291" stopIfTrue="1">
      <formula>WEEKDAY($A725)=6</formula>
    </cfRule>
    <cfRule type="expression" dxfId="70279" priority="117292" stopIfTrue="1">
      <formula>WEEKDAY($A725)=7</formula>
    </cfRule>
  </conditionalFormatting>
  <conditionalFormatting sqref="A725:A816">
    <cfRule type="expression" dxfId="70278" priority="117279" stopIfTrue="1">
      <formula>WEEKDAY($A725)=1</formula>
    </cfRule>
    <cfRule type="expression" dxfId="70277" priority="117280" stopIfTrue="1">
      <formula>WEEKDAY($A725)=2</formula>
    </cfRule>
    <cfRule type="expression" dxfId="70276" priority="117281" stopIfTrue="1">
      <formula>WEEKDAY($A725)=3</formula>
    </cfRule>
    <cfRule type="expression" dxfId="70275" priority="117282" stopIfTrue="1">
      <formula>WEEKDAY($A725)=4</formula>
    </cfRule>
    <cfRule type="expression" dxfId="70274" priority="117283" stopIfTrue="1">
      <formula>WEEKDAY($A725)=5</formula>
    </cfRule>
    <cfRule type="expression" dxfId="70273" priority="117284" stopIfTrue="1">
      <formula>WEEKDAY($A725)=6</formula>
    </cfRule>
    <cfRule type="expression" dxfId="70272" priority="117285" stopIfTrue="1">
      <formula>WEEKDAY($A725)=7</formula>
    </cfRule>
  </conditionalFormatting>
  <conditionalFormatting sqref="I725:I737">
    <cfRule type="expression" dxfId="70271" priority="117272" stopIfTrue="1">
      <formula>WEEKDAY($A725)=1</formula>
    </cfRule>
    <cfRule type="expression" dxfId="70270" priority="117273" stopIfTrue="1">
      <formula>WEEKDAY($A725)=2</formula>
    </cfRule>
    <cfRule type="expression" dxfId="70269" priority="117274" stopIfTrue="1">
      <formula>WEEKDAY($A725)=3</formula>
    </cfRule>
    <cfRule type="expression" dxfId="70268" priority="117275" stopIfTrue="1">
      <formula>WEEKDAY($A725)=4</formula>
    </cfRule>
    <cfRule type="expression" dxfId="70267" priority="117276" stopIfTrue="1">
      <formula>WEEKDAY($A725)=5</formula>
    </cfRule>
    <cfRule type="expression" dxfId="70266" priority="117277" stopIfTrue="1">
      <formula>WEEKDAY($A725)=6</formula>
    </cfRule>
    <cfRule type="expression" dxfId="70265" priority="117278" stopIfTrue="1">
      <formula>WEEKDAY($A725)=7</formula>
    </cfRule>
  </conditionalFormatting>
  <conditionalFormatting sqref="A725:A816">
    <cfRule type="expression" dxfId="70264" priority="117265" stopIfTrue="1">
      <formula>WEEKDAY($A725)=1</formula>
    </cfRule>
    <cfRule type="expression" dxfId="70263" priority="117266" stopIfTrue="1">
      <formula>WEEKDAY($A725)=2</formula>
    </cfRule>
    <cfRule type="expression" dxfId="70262" priority="117267" stopIfTrue="1">
      <formula>WEEKDAY($A725)=3</formula>
    </cfRule>
    <cfRule type="expression" dxfId="70261" priority="117268" stopIfTrue="1">
      <formula>WEEKDAY($A725)=4</formula>
    </cfRule>
    <cfRule type="expression" dxfId="70260" priority="117269" stopIfTrue="1">
      <formula>WEEKDAY($A725)=5</formula>
    </cfRule>
    <cfRule type="expression" dxfId="70259" priority="117270" stopIfTrue="1">
      <formula>WEEKDAY($A725)=6</formula>
    </cfRule>
    <cfRule type="expression" dxfId="70258" priority="117271" stopIfTrue="1">
      <formula>WEEKDAY($A725)=7</formula>
    </cfRule>
  </conditionalFormatting>
  <conditionalFormatting sqref="A725:A816">
    <cfRule type="expression" dxfId="70257" priority="117258" stopIfTrue="1">
      <formula>WEEKDAY($A725)=1</formula>
    </cfRule>
    <cfRule type="expression" dxfId="70256" priority="117259" stopIfTrue="1">
      <formula>WEEKDAY($A725)=2</formula>
    </cfRule>
    <cfRule type="expression" dxfId="70255" priority="117260" stopIfTrue="1">
      <formula>WEEKDAY($A725)=3</formula>
    </cfRule>
    <cfRule type="expression" dxfId="70254" priority="117261" stopIfTrue="1">
      <formula>WEEKDAY($A725)=4</formula>
    </cfRule>
    <cfRule type="expression" dxfId="70253" priority="117262" stopIfTrue="1">
      <formula>WEEKDAY($A725)=5</formula>
    </cfRule>
    <cfRule type="expression" dxfId="70252" priority="117263" stopIfTrue="1">
      <formula>WEEKDAY($A725)=6</formula>
    </cfRule>
    <cfRule type="expression" dxfId="70251" priority="117264" stopIfTrue="1">
      <formula>WEEKDAY($A725)=7</formula>
    </cfRule>
  </conditionalFormatting>
  <conditionalFormatting sqref="I725:I737">
    <cfRule type="expression" dxfId="70250" priority="117251" stopIfTrue="1">
      <formula>WEEKDAY($A725)=1</formula>
    </cfRule>
    <cfRule type="expression" dxfId="70249" priority="117252" stopIfTrue="1">
      <formula>WEEKDAY($A725)=2</formula>
    </cfRule>
    <cfRule type="expression" dxfId="70248" priority="117253" stopIfTrue="1">
      <formula>WEEKDAY($A725)=3</formula>
    </cfRule>
    <cfRule type="expression" dxfId="70247" priority="117254" stopIfTrue="1">
      <formula>WEEKDAY($A725)=4</formula>
    </cfRule>
    <cfRule type="expression" dxfId="70246" priority="117255" stopIfTrue="1">
      <formula>WEEKDAY($A725)=5</formula>
    </cfRule>
    <cfRule type="expression" dxfId="70245" priority="117256" stopIfTrue="1">
      <formula>WEEKDAY($A725)=6</formula>
    </cfRule>
    <cfRule type="expression" dxfId="70244" priority="117257" stopIfTrue="1">
      <formula>WEEKDAY($A725)=7</formula>
    </cfRule>
  </conditionalFormatting>
  <conditionalFormatting sqref="I725:I737">
    <cfRule type="expression" dxfId="70243" priority="117244" stopIfTrue="1">
      <formula>WEEKDAY($A725)=1</formula>
    </cfRule>
    <cfRule type="expression" dxfId="70242" priority="117245" stopIfTrue="1">
      <formula>WEEKDAY($A725)=2</formula>
    </cfRule>
    <cfRule type="expression" dxfId="70241" priority="117246" stopIfTrue="1">
      <formula>WEEKDAY($A725)=3</formula>
    </cfRule>
    <cfRule type="expression" dxfId="70240" priority="117247" stopIfTrue="1">
      <formula>WEEKDAY($A725)=4</formula>
    </cfRule>
    <cfRule type="expression" dxfId="70239" priority="117248" stopIfTrue="1">
      <formula>WEEKDAY($A725)=5</formula>
    </cfRule>
    <cfRule type="expression" dxfId="70238" priority="117249" stopIfTrue="1">
      <formula>WEEKDAY($A725)=6</formula>
    </cfRule>
    <cfRule type="expression" dxfId="70237" priority="117250" stopIfTrue="1">
      <formula>WEEKDAY($A725)=7</formula>
    </cfRule>
  </conditionalFormatting>
  <conditionalFormatting sqref="A726:M726">
    <cfRule type="expression" dxfId="70236" priority="117237" stopIfTrue="1">
      <formula>WEEKDAY($A726)=1</formula>
    </cfRule>
    <cfRule type="expression" dxfId="70235" priority="117238" stopIfTrue="1">
      <formula>WEEKDAY($A726)=2</formula>
    </cfRule>
    <cfRule type="expression" dxfId="70234" priority="117239" stopIfTrue="1">
      <formula>WEEKDAY($A726)=3</formula>
    </cfRule>
    <cfRule type="expression" dxfId="70233" priority="117240" stopIfTrue="1">
      <formula>WEEKDAY($A726)=4</formula>
    </cfRule>
    <cfRule type="expression" dxfId="70232" priority="117241" stopIfTrue="1">
      <formula>WEEKDAY($A726)=5</formula>
    </cfRule>
    <cfRule type="expression" dxfId="70231" priority="117242" stopIfTrue="1">
      <formula>WEEKDAY($A726)=6</formula>
    </cfRule>
    <cfRule type="expression" dxfId="70230" priority="117243" stopIfTrue="1">
      <formula>WEEKDAY($A726)=7</formula>
    </cfRule>
  </conditionalFormatting>
  <conditionalFormatting sqref="A726:A816">
    <cfRule type="expression" dxfId="70229" priority="117230" stopIfTrue="1">
      <formula>WEEKDAY($A726)=1</formula>
    </cfRule>
    <cfRule type="expression" dxfId="70228" priority="117231" stopIfTrue="1">
      <formula>WEEKDAY($A726)=2</formula>
    </cfRule>
    <cfRule type="expression" dxfId="70227" priority="117232" stopIfTrue="1">
      <formula>WEEKDAY($A726)=3</formula>
    </cfRule>
    <cfRule type="expression" dxfId="70226" priority="117233" stopIfTrue="1">
      <formula>WEEKDAY($A726)=4</formula>
    </cfRule>
    <cfRule type="expression" dxfId="70225" priority="117234" stopIfTrue="1">
      <formula>WEEKDAY($A726)=5</formula>
    </cfRule>
    <cfRule type="expression" dxfId="70224" priority="117235" stopIfTrue="1">
      <formula>WEEKDAY($A726)=6</formula>
    </cfRule>
    <cfRule type="expression" dxfId="70223" priority="117236" stopIfTrue="1">
      <formula>WEEKDAY($A726)=7</formula>
    </cfRule>
  </conditionalFormatting>
  <conditionalFormatting sqref="A726:M726">
    <cfRule type="expression" dxfId="70222" priority="117223" stopIfTrue="1">
      <formula>WEEKDAY($A726)=1</formula>
    </cfRule>
    <cfRule type="expression" dxfId="70221" priority="117224" stopIfTrue="1">
      <formula>WEEKDAY($A726)=2</formula>
    </cfRule>
    <cfRule type="expression" dxfId="70220" priority="117225" stopIfTrue="1">
      <formula>WEEKDAY($A726)=3</formula>
    </cfRule>
    <cfRule type="expression" dxfId="70219" priority="117226" stopIfTrue="1">
      <formula>WEEKDAY($A726)=4</formula>
    </cfRule>
    <cfRule type="expression" dxfId="70218" priority="117227" stopIfTrue="1">
      <formula>WEEKDAY($A726)=5</formula>
    </cfRule>
    <cfRule type="expression" dxfId="70217" priority="117228" stopIfTrue="1">
      <formula>WEEKDAY($A726)=6</formula>
    </cfRule>
    <cfRule type="expression" dxfId="70216" priority="117229" stopIfTrue="1">
      <formula>WEEKDAY($A726)=7</formula>
    </cfRule>
  </conditionalFormatting>
  <conditionalFormatting sqref="I726:I737">
    <cfRule type="expression" dxfId="70215" priority="117216" stopIfTrue="1">
      <formula>WEEKDAY($A726)=1</formula>
    </cfRule>
    <cfRule type="expression" dxfId="70214" priority="117217" stopIfTrue="1">
      <formula>WEEKDAY($A726)=2</formula>
    </cfRule>
    <cfRule type="expression" dxfId="70213" priority="117218" stopIfTrue="1">
      <formula>WEEKDAY($A726)=3</formula>
    </cfRule>
    <cfRule type="expression" dxfId="70212" priority="117219" stopIfTrue="1">
      <formula>WEEKDAY($A726)=4</formula>
    </cfRule>
    <cfRule type="expression" dxfId="70211" priority="117220" stopIfTrue="1">
      <formula>WEEKDAY($A726)=5</formula>
    </cfRule>
    <cfRule type="expression" dxfId="70210" priority="117221" stopIfTrue="1">
      <formula>WEEKDAY($A726)=6</formula>
    </cfRule>
    <cfRule type="expression" dxfId="70209" priority="117222" stopIfTrue="1">
      <formula>WEEKDAY($A726)=7</formula>
    </cfRule>
  </conditionalFormatting>
  <conditionalFormatting sqref="A726:A816">
    <cfRule type="expression" dxfId="70208" priority="117209" stopIfTrue="1">
      <formula>WEEKDAY($A726)=1</formula>
    </cfRule>
    <cfRule type="expression" dxfId="70207" priority="117210" stopIfTrue="1">
      <formula>WEEKDAY($A726)=2</formula>
    </cfRule>
    <cfRule type="expression" dxfId="70206" priority="117211" stopIfTrue="1">
      <formula>WEEKDAY($A726)=3</formula>
    </cfRule>
    <cfRule type="expression" dxfId="70205" priority="117212" stopIfTrue="1">
      <formula>WEEKDAY($A726)=4</formula>
    </cfRule>
    <cfRule type="expression" dxfId="70204" priority="117213" stopIfTrue="1">
      <formula>WEEKDAY($A726)=5</formula>
    </cfRule>
    <cfRule type="expression" dxfId="70203" priority="117214" stopIfTrue="1">
      <formula>WEEKDAY($A726)=6</formula>
    </cfRule>
    <cfRule type="expression" dxfId="70202" priority="117215" stopIfTrue="1">
      <formula>WEEKDAY($A726)=7</formula>
    </cfRule>
  </conditionalFormatting>
  <conditionalFormatting sqref="A726:M726">
    <cfRule type="expression" dxfId="70201" priority="117202" stopIfTrue="1">
      <formula>WEEKDAY($A726)=1</formula>
    </cfRule>
    <cfRule type="expression" dxfId="70200" priority="117203" stopIfTrue="1">
      <formula>WEEKDAY($A726)=2</formula>
    </cfRule>
    <cfRule type="expression" dxfId="70199" priority="117204" stopIfTrue="1">
      <formula>WEEKDAY($A726)=3</formula>
    </cfRule>
    <cfRule type="expression" dxfId="70198" priority="117205" stopIfTrue="1">
      <formula>WEEKDAY($A726)=4</formula>
    </cfRule>
    <cfRule type="expression" dxfId="70197" priority="117206" stopIfTrue="1">
      <formula>WEEKDAY($A726)=5</formula>
    </cfRule>
    <cfRule type="expression" dxfId="70196" priority="117207" stopIfTrue="1">
      <formula>WEEKDAY($A726)=6</formula>
    </cfRule>
    <cfRule type="expression" dxfId="70195" priority="117208" stopIfTrue="1">
      <formula>WEEKDAY($A726)=7</formula>
    </cfRule>
  </conditionalFormatting>
  <conditionalFormatting sqref="A726:A816">
    <cfRule type="expression" dxfId="70194" priority="117195" stopIfTrue="1">
      <formula>WEEKDAY($A726)=1</formula>
    </cfRule>
    <cfRule type="expression" dxfId="70193" priority="117196" stopIfTrue="1">
      <formula>WEEKDAY($A726)=2</formula>
    </cfRule>
    <cfRule type="expression" dxfId="70192" priority="117197" stopIfTrue="1">
      <formula>WEEKDAY($A726)=3</formula>
    </cfRule>
    <cfRule type="expression" dxfId="70191" priority="117198" stopIfTrue="1">
      <formula>WEEKDAY($A726)=4</formula>
    </cfRule>
    <cfRule type="expression" dxfId="70190" priority="117199" stopIfTrue="1">
      <formula>WEEKDAY($A726)=5</formula>
    </cfRule>
    <cfRule type="expression" dxfId="70189" priority="117200" stopIfTrue="1">
      <formula>WEEKDAY($A726)=6</formula>
    </cfRule>
    <cfRule type="expression" dxfId="70188" priority="117201" stopIfTrue="1">
      <formula>WEEKDAY($A726)=7</formula>
    </cfRule>
  </conditionalFormatting>
  <conditionalFormatting sqref="A726:A816">
    <cfRule type="expression" dxfId="70187" priority="117188" stopIfTrue="1">
      <formula>WEEKDAY($A726)=1</formula>
    </cfRule>
    <cfRule type="expression" dxfId="70186" priority="117189" stopIfTrue="1">
      <formula>WEEKDAY($A726)=2</formula>
    </cfRule>
    <cfRule type="expression" dxfId="70185" priority="117190" stopIfTrue="1">
      <formula>WEEKDAY($A726)=3</formula>
    </cfRule>
    <cfRule type="expression" dxfId="70184" priority="117191" stopIfTrue="1">
      <formula>WEEKDAY($A726)=4</formula>
    </cfRule>
    <cfRule type="expression" dxfId="70183" priority="117192" stopIfTrue="1">
      <formula>WEEKDAY($A726)=5</formula>
    </cfRule>
    <cfRule type="expression" dxfId="70182" priority="117193" stopIfTrue="1">
      <formula>WEEKDAY($A726)=6</formula>
    </cfRule>
    <cfRule type="expression" dxfId="70181" priority="117194" stopIfTrue="1">
      <formula>WEEKDAY($A726)=7</formula>
    </cfRule>
  </conditionalFormatting>
  <conditionalFormatting sqref="A726:A816">
    <cfRule type="expression" dxfId="70180" priority="117181" stopIfTrue="1">
      <formula>WEEKDAY($A726)=1</formula>
    </cfRule>
    <cfRule type="expression" dxfId="70179" priority="117182" stopIfTrue="1">
      <formula>WEEKDAY($A726)=2</formula>
    </cfRule>
    <cfRule type="expression" dxfId="70178" priority="117183" stopIfTrue="1">
      <formula>WEEKDAY($A726)=3</formula>
    </cfRule>
    <cfRule type="expression" dxfId="70177" priority="117184" stopIfTrue="1">
      <formula>WEEKDAY($A726)=4</formula>
    </cfRule>
    <cfRule type="expression" dxfId="70176" priority="117185" stopIfTrue="1">
      <formula>WEEKDAY($A726)=5</formula>
    </cfRule>
    <cfRule type="expression" dxfId="70175" priority="117186" stopIfTrue="1">
      <formula>WEEKDAY($A726)=6</formula>
    </cfRule>
    <cfRule type="expression" dxfId="70174" priority="117187" stopIfTrue="1">
      <formula>WEEKDAY($A726)=7</formula>
    </cfRule>
  </conditionalFormatting>
  <conditionalFormatting sqref="I726:I737">
    <cfRule type="expression" dxfId="70173" priority="117174" stopIfTrue="1">
      <formula>WEEKDAY($A726)=1</formula>
    </cfRule>
    <cfRule type="expression" dxfId="70172" priority="117175" stopIfTrue="1">
      <formula>WEEKDAY($A726)=2</formula>
    </cfRule>
    <cfRule type="expression" dxfId="70171" priority="117176" stopIfTrue="1">
      <formula>WEEKDAY($A726)=3</formula>
    </cfRule>
    <cfRule type="expression" dxfId="70170" priority="117177" stopIfTrue="1">
      <formula>WEEKDAY($A726)=4</formula>
    </cfRule>
    <cfRule type="expression" dxfId="70169" priority="117178" stopIfTrue="1">
      <formula>WEEKDAY($A726)=5</formula>
    </cfRule>
    <cfRule type="expression" dxfId="70168" priority="117179" stopIfTrue="1">
      <formula>WEEKDAY($A726)=6</formula>
    </cfRule>
    <cfRule type="expression" dxfId="70167" priority="117180" stopIfTrue="1">
      <formula>WEEKDAY($A726)=7</formula>
    </cfRule>
  </conditionalFormatting>
  <conditionalFormatting sqref="A726:A816">
    <cfRule type="expression" dxfId="70166" priority="117167" stopIfTrue="1">
      <formula>WEEKDAY($A726)=1</formula>
    </cfRule>
    <cfRule type="expression" dxfId="70165" priority="117168" stopIfTrue="1">
      <formula>WEEKDAY($A726)=2</formula>
    </cfRule>
    <cfRule type="expression" dxfId="70164" priority="117169" stopIfTrue="1">
      <formula>WEEKDAY($A726)=3</formula>
    </cfRule>
    <cfRule type="expression" dxfId="70163" priority="117170" stopIfTrue="1">
      <formula>WEEKDAY($A726)=4</formula>
    </cfRule>
    <cfRule type="expression" dxfId="70162" priority="117171" stopIfTrue="1">
      <formula>WEEKDAY($A726)=5</formula>
    </cfRule>
    <cfRule type="expression" dxfId="70161" priority="117172" stopIfTrue="1">
      <formula>WEEKDAY($A726)=6</formula>
    </cfRule>
    <cfRule type="expression" dxfId="70160" priority="117173" stopIfTrue="1">
      <formula>WEEKDAY($A726)=7</formula>
    </cfRule>
  </conditionalFormatting>
  <conditionalFormatting sqref="A726:A816">
    <cfRule type="expression" dxfId="70159" priority="117160" stopIfTrue="1">
      <formula>WEEKDAY($A726)=1</formula>
    </cfRule>
    <cfRule type="expression" dxfId="70158" priority="117161" stopIfTrue="1">
      <formula>WEEKDAY($A726)=2</formula>
    </cfRule>
    <cfRule type="expression" dxfId="70157" priority="117162" stopIfTrue="1">
      <formula>WEEKDAY($A726)=3</formula>
    </cfRule>
    <cfRule type="expression" dxfId="70156" priority="117163" stopIfTrue="1">
      <formula>WEEKDAY($A726)=4</formula>
    </cfRule>
    <cfRule type="expression" dxfId="70155" priority="117164" stopIfTrue="1">
      <formula>WEEKDAY($A726)=5</formula>
    </cfRule>
    <cfRule type="expression" dxfId="70154" priority="117165" stopIfTrue="1">
      <formula>WEEKDAY($A726)=6</formula>
    </cfRule>
    <cfRule type="expression" dxfId="70153" priority="117166" stopIfTrue="1">
      <formula>WEEKDAY($A726)=7</formula>
    </cfRule>
  </conditionalFormatting>
  <conditionalFormatting sqref="I726:I737">
    <cfRule type="expression" dxfId="70152" priority="117153" stopIfTrue="1">
      <formula>WEEKDAY($A726)=1</formula>
    </cfRule>
    <cfRule type="expression" dxfId="70151" priority="117154" stopIfTrue="1">
      <formula>WEEKDAY($A726)=2</formula>
    </cfRule>
    <cfRule type="expression" dxfId="70150" priority="117155" stopIfTrue="1">
      <formula>WEEKDAY($A726)=3</formula>
    </cfRule>
    <cfRule type="expression" dxfId="70149" priority="117156" stopIfTrue="1">
      <formula>WEEKDAY($A726)=4</formula>
    </cfRule>
    <cfRule type="expression" dxfId="70148" priority="117157" stopIfTrue="1">
      <formula>WEEKDAY($A726)=5</formula>
    </cfRule>
    <cfRule type="expression" dxfId="70147" priority="117158" stopIfTrue="1">
      <formula>WEEKDAY($A726)=6</formula>
    </cfRule>
    <cfRule type="expression" dxfId="70146" priority="117159" stopIfTrue="1">
      <formula>WEEKDAY($A726)=7</formula>
    </cfRule>
  </conditionalFormatting>
  <conditionalFormatting sqref="I726:I737">
    <cfRule type="expression" dxfId="70145" priority="117146" stopIfTrue="1">
      <formula>WEEKDAY($A726)=1</formula>
    </cfRule>
    <cfRule type="expression" dxfId="70144" priority="117147" stopIfTrue="1">
      <formula>WEEKDAY($A726)=2</formula>
    </cfRule>
    <cfRule type="expression" dxfId="70143" priority="117148" stopIfTrue="1">
      <formula>WEEKDAY($A726)=3</formula>
    </cfRule>
    <cfRule type="expression" dxfId="70142" priority="117149" stopIfTrue="1">
      <formula>WEEKDAY($A726)=4</formula>
    </cfRule>
    <cfRule type="expression" dxfId="70141" priority="117150" stopIfTrue="1">
      <formula>WEEKDAY($A726)=5</formula>
    </cfRule>
    <cfRule type="expression" dxfId="70140" priority="117151" stopIfTrue="1">
      <formula>WEEKDAY($A726)=6</formula>
    </cfRule>
    <cfRule type="expression" dxfId="70139" priority="117152" stopIfTrue="1">
      <formula>WEEKDAY($A726)=7</formula>
    </cfRule>
  </conditionalFormatting>
  <conditionalFormatting sqref="A725:A816">
    <cfRule type="expression" dxfId="70138" priority="117139" stopIfTrue="1">
      <formula>WEEKDAY($A725)=1</formula>
    </cfRule>
    <cfRule type="expression" dxfId="70137" priority="117140" stopIfTrue="1">
      <formula>WEEKDAY($A725)=2</formula>
    </cfRule>
    <cfRule type="expression" dxfId="70136" priority="117141" stopIfTrue="1">
      <formula>WEEKDAY($A725)=3</formula>
    </cfRule>
    <cfRule type="expression" dxfId="70135" priority="117142" stopIfTrue="1">
      <formula>WEEKDAY($A725)=4</formula>
    </cfRule>
    <cfRule type="expression" dxfId="70134" priority="117143" stopIfTrue="1">
      <formula>WEEKDAY($A725)=5</formula>
    </cfRule>
    <cfRule type="expression" dxfId="70133" priority="117144" stopIfTrue="1">
      <formula>WEEKDAY($A725)=6</formula>
    </cfRule>
    <cfRule type="expression" dxfId="70132" priority="117145" stopIfTrue="1">
      <formula>WEEKDAY($A725)=7</formula>
    </cfRule>
  </conditionalFormatting>
  <conditionalFormatting sqref="A725:A816">
    <cfRule type="expression" dxfId="70131" priority="117132" stopIfTrue="1">
      <formula>WEEKDAY($A725)=1</formula>
    </cfRule>
    <cfRule type="expression" dxfId="70130" priority="117133" stopIfTrue="1">
      <formula>WEEKDAY($A725)=2</formula>
    </cfRule>
    <cfRule type="expression" dxfId="70129" priority="117134" stopIfTrue="1">
      <formula>WEEKDAY($A725)=3</formula>
    </cfRule>
    <cfRule type="expression" dxfId="70128" priority="117135" stopIfTrue="1">
      <formula>WEEKDAY($A725)=4</formula>
    </cfRule>
    <cfRule type="expression" dxfId="70127" priority="117136" stopIfTrue="1">
      <formula>WEEKDAY($A725)=5</formula>
    </cfRule>
    <cfRule type="expression" dxfId="70126" priority="117137" stopIfTrue="1">
      <formula>WEEKDAY($A725)=6</formula>
    </cfRule>
    <cfRule type="expression" dxfId="70125" priority="117138" stopIfTrue="1">
      <formula>WEEKDAY($A725)=7</formula>
    </cfRule>
  </conditionalFormatting>
  <conditionalFormatting sqref="I725:I737">
    <cfRule type="expression" dxfId="70124" priority="117125" stopIfTrue="1">
      <formula>WEEKDAY($A725)=1</formula>
    </cfRule>
    <cfRule type="expression" dxfId="70123" priority="117126" stopIfTrue="1">
      <formula>WEEKDAY($A725)=2</formula>
    </cfRule>
    <cfRule type="expression" dxfId="70122" priority="117127" stopIfTrue="1">
      <formula>WEEKDAY($A725)=3</formula>
    </cfRule>
    <cfRule type="expression" dxfId="70121" priority="117128" stopIfTrue="1">
      <formula>WEEKDAY($A725)=4</formula>
    </cfRule>
    <cfRule type="expression" dxfId="70120" priority="117129" stopIfTrue="1">
      <formula>WEEKDAY($A725)=5</formula>
    </cfRule>
    <cfRule type="expression" dxfId="70119" priority="117130" stopIfTrue="1">
      <formula>WEEKDAY($A725)=6</formula>
    </cfRule>
    <cfRule type="expression" dxfId="70118" priority="117131" stopIfTrue="1">
      <formula>WEEKDAY($A725)=7</formula>
    </cfRule>
  </conditionalFormatting>
  <conditionalFormatting sqref="I725:I737">
    <cfRule type="expression" dxfId="70117" priority="117118" stopIfTrue="1">
      <formula>WEEKDAY($A725)=1</formula>
    </cfRule>
    <cfRule type="expression" dxfId="70116" priority="117119" stopIfTrue="1">
      <formula>WEEKDAY($A725)=2</formula>
    </cfRule>
    <cfRule type="expression" dxfId="70115" priority="117120" stopIfTrue="1">
      <formula>WEEKDAY($A725)=3</formula>
    </cfRule>
    <cfRule type="expression" dxfId="70114" priority="117121" stopIfTrue="1">
      <formula>WEEKDAY($A725)=4</formula>
    </cfRule>
    <cfRule type="expression" dxfId="70113" priority="117122" stopIfTrue="1">
      <formula>WEEKDAY($A725)=5</formula>
    </cfRule>
    <cfRule type="expression" dxfId="70112" priority="117123" stopIfTrue="1">
      <formula>WEEKDAY($A725)=6</formula>
    </cfRule>
    <cfRule type="expression" dxfId="70111" priority="117124" stopIfTrue="1">
      <formula>WEEKDAY($A725)=7</formula>
    </cfRule>
  </conditionalFormatting>
  <conditionalFormatting sqref="H727:H730">
    <cfRule type="expression" dxfId="70110" priority="117111" stopIfTrue="1">
      <formula>WEEKDAY($A727)=1</formula>
    </cfRule>
    <cfRule type="expression" dxfId="70109" priority="117112" stopIfTrue="1">
      <formula>WEEKDAY($A727)=2</formula>
    </cfRule>
    <cfRule type="expression" dxfId="70108" priority="117113" stopIfTrue="1">
      <formula>WEEKDAY($A727)=3</formula>
    </cfRule>
    <cfRule type="expression" dxfId="70107" priority="117114" stopIfTrue="1">
      <formula>WEEKDAY($A727)=4</formula>
    </cfRule>
    <cfRule type="expression" dxfId="70106" priority="117115" stopIfTrue="1">
      <formula>WEEKDAY($A727)=5</formula>
    </cfRule>
    <cfRule type="expression" dxfId="70105" priority="117116" stopIfTrue="1">
      <formula>WEEKDAY($A727)=6</formula>
    </cfRule>
    <cfRule type="expression" dxfId="70104" priority="117117" stopIfTrue="1">
      <formula>WEEKDAY($A727)=7</formula>
    </cfRule>
  </conditionalFormatting>
  <conditionalFormatting sqref="E727:E730">
    <cfRule type="expression" dxfId="70103" priority="117104" stopIfTrue="1">
      <formula>WEEKDAY($A727)=1</formula>
    </cfRule>
    <cfRule type="expression" dxfId="70102" priority="117105" stopIfTrue="1">
      <formula>WEEKDAY($A727)=2</formula>
    </cfRule>
    <cfRule type="expression" dxfId="70101" priority="117106" stopIfTrue="1">
      <formula>WEEKDAY($A727)=3</formula>
    </cfRule>
    <cfRule type="expression" dxfId="70100" priority="117107" stopIfTrue="1">
      <formula>WEEKDAY($A727)=4</formula>
    </cfRule>
    <cfRule type="expression" dxfId="70099" priority="117108" stopIfTrue="1">
      <formula>WEEKDAY($A727)=5</formula>
    </cfRule>
    <cfRule type="expression" dxfId="70098" priority="117109" stopIfTrue="1">
      <formula>WEEKDAY($A727)=6</formula>
    </cfRule>
    <cfRule type="expression" dxfId="70097" priority="117110" stopIfTrue="1">
      <formula>WEEKDAY($A727)=7</formula>
    </cfRule>
  </conditionalFormatting>
  <conditionalFormatting sqref="G727:G730">
    <cfRule type="expression" dxfId="70096" priority="117097" stopIfTrue="1">
      <formula>WEEKDAY($A727)=1</formula>
    </cfRule>
    <cfRule type="expression" dxfId="70095" priority="117098" stopIfTrue="1">
      <formula>WEEKDAY($A727)=2</formula>
    </cfRule>
    <cfRule type="expression" dxfId="70094" priority="117099" stopIfTrue="1">
      <formula>WEEKDAY($A727)=3</formula>
    </cfRule>
    <cfRule type="expression" dxfId="70093" priority="117100" stopIfTrue="1">
      <formula>WEEKDAY($A727)=4</formula>
    </cfRule>
    <cfRule type="expression" dxfId="70092" priority="117101" stopIfTrue="1">
      <formula>WEEKDAY($A727)=5</formula>
    </cfRule>
    <cfRule type="expression" dxfId="70091" priority="117102" stopIfTrue="1">
      <formula>WEEKDAY($A727)=6</formula>
    </cfRule>
    <cfRule type="expression" dxfId="70090" priority="117103" stopIfTrue="1">
      <formula>WEEKDAY($A727)=7</formula>
    </cfRule>
  </conditionalFormatting>
  <conditionalFormatting sqref="H727:H730">
    <cfRule type="expression" dxfId="70089" priority="117090" stopIfTrue="1">
      <formula>WEEKDAY($A727)=1</formula>
    </cfRule>
    <cfRule type="expression" dxfId="70088" priority="117091" stopIfTrue="1">
      <formula>WEEKDAY($A727)=2</formula>
    </cfRule>
    <cfRule type="expression" dxfId="70087" priority="117092" stopIfTrue="1">
      <formula>WEEKDAY($A727)=3</formula>
    </cfRule>
    <cfRule type="expression" dxfId="70086" priority="117093" stopIfTrue="1">
      <formula>WEEKDAY($A727)=4</formula>
    </cfRule>
    <cfRule type="expression" dxfId="70085" priority="117094" stopIfTrue="1">
      <formula>WEEKDAY($A727)=5</formula>
    </cfRule>
    <cfRule type="expression" dxfId="70084" priority="117095" stopIfTrue="1">
      <formula>WEEKDAY($A727)=6</formula>
    </cfRule>
    <cfRule type="expression" dxfId="70083" priority="117096" stopIfTrue="1">
      <formula>WEEKDAY($A727)=7</formula>
    </cfRule>
  </conditionalFormatting>
  <conditionalFormatting sqref="J727:J730">
    <cfRule type="expression" dxfId="70082" priority="117083" stopIfTrue="1">
      <formula>WEEKDAY($A727)=1</formula>
    </cfRule>
    <cfRule type="expression" dxfId="70081" priority="117084" stopIfTrue="1">
      <formula>WEEKDAY($A727)=2</formula>
    </cfRule>
    <cfRule type="expression" dxfId="70080" priority="117085" stopIfTrue="1">
      <formula>WEEKDAY($A727)=3</formula>
    </cfRule>
    <cfRule type="expression" dxfId="70079" priority="117086" stopIfTrue="1">
      <formula>WEEKDAY($A727)=4</formula>
    </cfRule>
    <cfRule type="expression" dxfId="70078" priority="117087" stopIfTrue="1">
      <formula>WEEKDAY($A727)=5</formula>
    </cfRule>
    <cfRule type="expression" dxfId="70077" priority="117088" stopIfTrue="1">
      <formula>WEEKDAY($A727)=6</formula>
    </cfRule>
    <cfRule type="expression" dxfId="70076" priority="117089" stopIfTrue="1">
      <formula>WEEKDAY($A727)=7</formula>
    </cfRule>
  </conditionalFormatting>
  <conditionalFormatting sqref="A727:I727 K727:M727">
    <cfRule type="expression" dxfId="70075" priority="117076" stopIfTrue="1">
      <formula>WEEKDAY($A727)=1</formula>
    </cfRule>
    <cfRule type="expression" dxfId="70074" priority="117077" stopIfTrue="1">
      <formula>WEEKDAY($A727)=2</formula>
    </cfRule>
    <cfRule type="expression" dxfId="70073" priority="117078" stopIfTrue="1">
      <formula>WEEKDAY($A727)=3</formula>
    </cfRule>
    <cfRule type="expression" dxfId="70072" priority="117079" stopIfTrue="1">
      <formula>WEEKDAY($A727)=4</formula>
    </cfRule>
    <cfRule type="expression" dxfId="70071" priority="117080" stopIfTrue="1">
      <formula>WEEKDAY($A727)=5</formula>
    </cfRule>
    <cfRule type="expression" dxfId="70070" priority="117081" stopIfTrue="1">
      <formula>WEEKDAY($A727)=6</formula>
    </cfRule>
    <cfRule type="expression" dxfId="70069" priority="117082" stopIfTrue="1">
      <formula>WEEKDAY($A727)=7</formula>
    </cfRule>
  </conditionalFormatting>
  <conditionalFormatting sqref="A727:A816">
    <cfRule type="expression" dxfId="70068" priority="117069" stopIfTrue="1">
      <formula>WEEKDAY($A727)=1</formula>
    </cfRule>
    <cfRule type="expression" dxfId="70067" priority="117070" stopIfTrue="1">
      <formula>WEEKDAY($A727)=2</formula>
    </cfRule>
    <cfRule type="expression" dxfId="70066" priority="117071" stopIfTrue="1">
      <formula>WEEKDAY($A727)=3</formula>
    </cfRule>
    <cfRule type="expression" dxfId="70065" priority="117072" stopIfTrue="1">
      <formula>WEEKDAY($A727)=4</formula>
    </cfRule>
    <cfRule type="expression" dxfId="70064" priority="117073" stopIfTrue="1">
      <formula>WEEKDAY($A727)=5</formula>
    </cfRule>
    <cfRule type="expression" dxfId="70063" priority="117074" stopIfTrue="1">
      <formula>WEEKDAY($A727)=6</formula>
    </cfRule>
    <cfRule type="expression" dxfId="70062" priority="117075" stopIfTrue="1">
      <formula>WEEKDAY($A727)=7</formula>
    </cfRule>
  </conditionalFormatting>
  <conditionalFormatting sqref="A727:A816">
    <cfRule type="expression" dxfId="70061" priority="117062" stopIfTrue="1">
      <formula>WEEKDAY($A727)=1</formula>
    </cfRule>
    <cfRule type="expression" dxfId="70060" priority="117063" stopIfTrue="1">
      <formula>WEEKDAY($A727)=2</formula>
    </cfRule>
    <cfRule type="expression" dxfId="70059" priority="117064" stopIfTrue="1">
      <formula>WEEKDAY($A727)=3</formula>
    </cfRule>
    <cfRule type="expression" dxfId="70058" priority="117065" stopIfTrue="1">
      <formula>WEEKDAY($A727)=4</formula>
    </cfRule>
    <cfRule type="expression" dxfId="70057" priority="117066" stopIfTrue="1">
      <formula>WEEKDAY($A727)=5</formula>
    </cfRule>
    <cfRule type="expression" dxfId="70056" priority="117067" stopIfTrue="1">
      <formula>WEEKDAY($A727)=6</formula>
    </cfRule>
    <cfRule type="expression" dxfId="70055" priority="117068" stopIfTrue="1">
      <formula>WEEKDAY($A727)=7</formula>
    </cfRule>
  </conditionalFormatting>
  <conditionalFormatting sqref="A727:A816">
    <cfRule type="expression" dxfId="70054" priority="117055" stopIfTrue="1">
      <formula>WEEKDAY($A727)=1</formula>
    </cfRule>
    <cfRule type="expression" dxfId="70053" priority="117056" stopIfTrue="1">
      <formula>WEEKDAY($A727)=2</formula>
    </cfRule>
    <cfRule type="expression" dxfId="70052" priority="117057" stopIfTrue="1">
      <formula>WEEKDAY($A727)=3</formula>
    </cfRule>
    <cfRule type="expression" dxfId="70051" priority="117058" stopIfTrue="1">
      <formula>WEEKDAY($A727)=4</formula>
    </cfRule>
    <cfRule type="expression" dxfId="70050" priority="117059" stopIfTrue="1">
      <formula>WEEKDAY($A727)=5</formula>
    </cfRule>
    <cfRule type="expression" dxfId="70049" priority="117060" stopIfTrue="1">
      <formula>WEEKDAY($A727)=6</formula>
    </cfRule>
    <cfRule type="expression" dxfId="70048" priority="117061" stopIfTrue="1">
      <formula>WEEKDAY($A727)=7</formula>
    </cfRule>
  </conditionalFormatting>
  <conditionalFormatting sqref="I727:I737">
    <cfRule type="expression" dxfId="70047" priority="117048" stopIfTrue="1">
      <formula>WEEKDAY($A727)=1</formula>
    </cfRule>
    <cfRule type="expression" dxfId="70046" priority="117049" stopIfTrue="1">
      <formula>WEEKDAY($A727)=2</formula>
    </cfRule>
    <cfRule type="expression" dxfId="70045" priority="117050" stopIfTrue="1">
      <formula>WEEKDAY($A727)=3</formula>
    </cfRule>
    <cfRule type="expression" dxfId="70044" priority="117051" stopIfTrue="1">
      <formula>WEEKDAY($A727)=4</formula>
    </cfRule>
    <cfRule type="expression" dxfId="70043" priority="117052" stopIfTrue="1">
      <formula>WEEKDAY($A727)=5</formula>
    </cfRule>
    <cfRule type="expression" dxfId="70042" priority="117053" stopIfTrue="1">
      <formula>WEEKDAY($A727)=6</formula>
    </cfRule>
    <cfRule type="expression" dxfId="70041" priority="117054" stopIfTrue="1">
      <formula>WEEKDAY($A727)=7</formula>
    </cfRule>
  </conditionalFormatting>
  <conditionalFormatting sqref="I727:I737">
    <cfRule type="expression" dxfId="70040" priority="117041" stopIfTrue="1">
      <formula>WEEKDAY($A727)=1</formula>
    </cfRule>
    <cfRule type="expression" dxfId="70039" priority="117042" stopIfTrue="1">
      <formula>WEEKDAY($A727)=2</formula>
    </cfRule>
    <cfRule type="expression" dxfId="70038" priority="117043" stopIfTrue="1">
      <formula>WEEKDAY($A727)=3</formula>
    </cfRule>
    <cfRule type="expression" dxfId="70037" priority="117044" stopIfTrue="1">
      <formula>WEEKDAY($A727)=4</formula>
    </cfRule>
    <cfRule type="expression" dxfId="70036" priority="117045" stopIfTrue="1">
      <formula>WEEKDAY($A727)=5</formula>
    </cfRule>
    <cfRule type="expression" dxfId="70035" priority="117046" stopIfTrue="1">
      <formula>WEEKDAY($A727)=6</formula>
    </cfRule>
    <cfRule type="expression" dxfId="70034" priority="117047" stopIfTrue="1">
      <formula>WEEKDAY($A727)=7</formula>
    </cfRule>
  </conditionalFormatting>
  <conditionalFormatting sqref="I727:I737">
    <cfRule type="expression" dxfId="70033" priority="117034" stopIfTrue="1">
      <formula>WEEKDAY($A727)=1</formula>
    </cfRule>
    <cfRule type="expression" dxfId="70032" priority="117035" stopIfTrue="1">
      <formula>WEEKDAY($A727)=2</formula>
    </cfRule>
    <cfRule type="expression" dxfId="70031" priority="117036" stopIfTrue="1">
      <formula>WEEKDAY($A727)=3</formula>
    </cfRule>
    <cfRule type="expression" dxfId="70030" priority="117037" stopIfTrue="1">
      <formula>WEEKDAY($A727)=4</formula>
    </cfRule>
    <cfRule type="expression" dxfId="70029" priority="117038" stopIfTrue="1">
      <formula>WEEKDAY($A727)=5</formula>
    </cfRule>
    <cfRule type="expression" dxfId="70028" priority="117039" stopIfTrue="1">
      <formula>WEEKDAY($A727)=6</formula>
    </cfRule>
    <cfRule type="expression" dxfId="70027" priority="117040" stopIfTrue="1">
      <formula>WEEKDAY($A727)=7</formula>
    </cfRule>
  </conditionalFormatting>
  <conditionalFormatting sqref="A728:I728 K728:M728">
    <cfRule type="expression" dxfId="70026" priority="117027" stopIfTrue="1">
      <formula>WEEKDAY($A728)=1</formula>
    </cfRule>
    <cfRule type="expression" dxfId="70025" priority="117028" stopIfTrue="1">
      <formula>WEEKDAY($A728)=2</formula>
    </cfRule>
    <cfRule type="expression" dxfId="70024" priority="117029" stopIfTrue="1">
      <formula>WEEKDAY($A728)=3</formula>
    </cfRule>
    <cfRule type="expression" dxfId="70023" priority="117030" stopIfTrue="1">
      <formula>WEEKDAY($A728)=4</formula>
    </cfRule>
    <cfRule type="expression" dxfId="70022" priority="117031" stopIfTrue="1">
      <formula>WEEKDAY($A728)=5</formula>
    </cfRule>
    <cfRule type="expression" dxfId="70021" priority="117032" stopIfTrue="1">
      <formula>WEEKDAY($A728)=6</formula>
    </cfRule>
    <cfRule type="expression" dxfId="70020" priority="117033" stopIfTrue="1">
      <formula>WEEKDAY($A728)=7</formula>
    </cfRule>
  </conditionalFormatting>
  <conditionalFormatting sqref="A729:I729 K729:M729">
    <cfRule type="expression" dxfId="70019" priority="117020" stopIfTrue="1">
      <formula>WEEKDAY($A729)=1</formula>
    </cfRule>
    <cfRule type="expression" dxfId="70018" priority="117021" stopIfTrue="1">
      <formula>WEEKDAY($A729)=2</formula>
    </cfRule>
    <cfRule type="expression" dxfId="70017" priority="117022" stopIfTrue="1">
      <formula>WEEKDAY($A729)=3</formula>
    </cfRule>
    <cfRule type="expression" dxfId="70016" priority="117023" stopIfTrue="1">
      <formula>WEEKDAY($A729)=4</formula>
    </cfRule>
    <cfRule type="expression" dxfId="70015" priority="117024" stopIfTrue="1">
      <formula>WEEKDAY($A729)=5</formula>
    </cfRule>
    <cfRule type="expression" dxfId="70014" priority="117025" stopIfTrue="1">
      <formula>WEEKDAY($A729)=6</formula>
    </cfRule>
    <cfRule type="expression" dxfId="70013" priority="117026" stopIfTrue="1">
      <formula>WEEKDAY($A729)=7</formula>
    </cfRule>
  </conditionalFormatting>
  <conditionalFormatting sqref="A730:I730 K730:M730">
    <cfRule type="expression" dxfId="70012" priority="117013" stopIfTrue="1">
      <formula>WEEKDAY($A730)=1</formula>
    </cfRule>
    <cfRule type="expression" dxfId="70011" priority="117014" stopIfTrue="1">
      <formula>WEEKDAY($A730)=2</formula>
    </cfRule>
    <cfRule type="expression" dxfId="70010" priority="117015" stopIfTrue="1">
      <formula>WEEKDAY($A730)=3</formula>
    </cfRule>
    <cfRule type="expression" dxfId="70009" priority="117016" stopIfTrue="1">
      <formula>WEEKDAY($A730)=4</formula>
    </cfRule>
    <cfRule type="expression" dxfId="70008" priority="117017" stopIfTrue="1">
      <formula>WEEKDAY($A730)=5</formula>
    </cfRule>
    <cfRule type="expression" dxfId="70007" priority="117018" stopIfTrue="1">
      <formula>WEEKDAY($A730)=6</formula>
    </cfRule>
    <cfRule type="expression" dxfId="70006" priority="117019" stopIfTrue="1">
      <formula>WEEKDAY($A730)=7</formula>
    </cfRule>
  </conditionalFormatting>
  <conditionalFormatting sqref="A730:A816">
    <cfRule type="expression" dxfId="70005" priority="117006" stopIfTrue="1">
      <formula>WEEKDAY($A730)=1</formula>
    </cfRule>
    <cfRule type="expression" dxfId="70004" priority="117007" stopIfTrue="1">
      <formula>WEEKDAY($A730)=2</formula>
    </cfRule>
    <cfRule type="expression" dxfId="70003" priority="117008" stopIfTrue="1">
      <formula>WEEKDAY($A730)=3</formula>
    </cfRule>
    <cfRule type="expression" dxfId="70002" priority="117009" stopIfTrue="1">
      <formula>WEEKDAY($A730)=4</formula>
    </cfRule>
    <cfRule type="expression" dxfId="70001" priority="117010" stopIfTrue="1">
      <formula>WEEKDAY($A730)=5</formula>
    </cfRule>
    <cfRule type="expression" dxfId="70000" priority="117011" stopIfTrue="1">
      <formula>WEEKDAY($A730)=6</formula>
    </cfRule>
    <cfRule type="expression" dxfId="69999" priority="117012" stopIfTrue="1">
      <formula>WEEKDAY($A730)=7</formula>
    </cfRule>
  </conditionalFormatting>
  <conditionalFormatting sqref="I730:I737">
    <cfRule type="expression" dxfId="69998" priority="116999" stopIfTrue="1">
      <formula>WEEKDAY($A730)=1</formula>
    </cfRule>
    <cfRule type="expression" dxfId="69997" priority="117000" stopIfTrue="1">
      <formula>WEEKDAY($A730)=2</formula>
    </cfRule>
    <cfRule type="expression" dxfId="69996" priority="117001" stopIfTrue="1">
      <formula>WEEKDAY($A730)=3</formula>
    </cfRule>
    <cfRule type="expression" dxfId="69995" priority="117002" stopIfTrue="1">
      <formula>WEEKDAY($A730)=4</formula>
    </cfRule>
    <cfRule type="expression" dxfId="69994" priority="117003" stopIfTrue="1">
      <formula>WEEKDAY($A730)=5</formula>
    </cfRule>
    <cfRule type="expression" dxfId="69993" priority="117004" stopIfTrue="1">
      <formula>WEEKDAY($A730)=6</formula>
    </cfRule>
    <cfRule type="expression" dxfId="69992" priority="117005" stopIfTrue="1">
      <formula>WEEKDAY($A730)=7</formula>
    </cfRule>
  </conditionalFormatting>
  <conditionalFormatting sqref="A731:M731">
    <cfRule type="expression" dxfId="69991" priority="116992" stopIfTrue="1">
      <formula>WEEKDAY($A731)=1</formula>
    </cfRule>
    <cfRule type="expression" dxfId="69990" priority="116993" stopIfTrue="1">
      <formula>WEEKDAY($A731)=2</formula>
    </cfRule>
    <cfRule type="expression" dxfId="69989" priority="116994" stopIfTrue="1">
      <formula>WEEKDAY($A731)=3</formula>
    </cfRule>
    <cfRule type="expression" dxfId="69988" priority="116995" stopIfTrue="1">
      <formula>WEEKDAY($A731)=4</formula>
    </cfRule>
    <cfRule type="expression" dxfId="69987" priority="116996" stopIfTrue="1">
      <formula>WEEKDAY($A731)=5</formula>
    </cfRule>
    <cfRule type="expression" dxfId="69986" priority="116997" stopIfTrue="1">
      <formula>WEEKDAY($A731)=6</formula>
    </cfRule>
    <cfRule type="expression" dxfId="69985" priority="116998" stopIfTrue="1">
      <formula>WEEKDAY($A731)=7</formula>
    </cfRule>
  </conditionalFormatting>
  <conditionalFormatting sqref="A732:M732">
    <cfRule type="expression" dxfId="69984" priority="116985" stopIfTrue="1">
      <formula>WEEKDAY($A732)=1</formula>
    </cfRule>
    <cfRule type="expression" dxfId="69983" priority="116986" stopIfTrue="1">
      <formula>WEEKDAY($A732)=2</formula>
    </cfRule>
    <cfRule type="expression" dxfId="69982" priority="116987" stopIfTrue="1">
      <formula>WEEKDAY($A732)=3</formula>
    </cfRule>
    <cfRule type="expression" dxfId="69981" priority="116988" stopIfTrue="1">
      <formula>WEEKDAY($A732)=4</formula>
    </cfRule>
    <cfRule type="expression" dxfId="69980" priority="116989" stopIfTrue="1">
      <formula>WEEKDAY($A732)=5</formula>
    </cfRule>
    <cfRule type="expression" dxfId="69979" priority="116990" stopIfTrue="1">
      <formula>WEEKDAY($A732)=6</formula>
    </cfRule>
    <cfRule type="expression" dxfId="69978" priority="116991" stopIfTrue="1">
      <formula>WEEKDAY($A732)=7</formula>
    </cfRule>
  </conditionalFormatting>
  <conditionalFormatting sqref="A732:A736">
    <cfRule type="expression" dxfId="69977" priority="116978" stopIfTrue="1">
      <formula>WEEKDAY($A732)=1</formula>
    </cfRule>
    <cfRule type="expression" dxfId="69976" priority="116979" stopIfTrue="1">
      <formula>WEEKDAY($A732)=2</formula>
    </cfRule>
    <cfRule type="expression" dxfId="69975" priority="116980" stopIfTrue="1">
      <formula>WEEKDAY($A732)=3</formula>
    </cfRule>
    <cfRule type="expression" dxfId="69974" priority="116981" stopIfTrue="1">
      <formula>WEEKDAY($A732)=4</formula>
    </cfRule>
    <cfRule type="expression" dxfId="69973" priority="116982" stopIfTrue="1">
      <formula>WEEKDAY($A732)=5</formula>
    </cfRule>
    <cfRule type="expression" dxfId="69972" priority="116983" stopIfTrue="1">
      <formula>WEEKDAY($A732)=6</formula>
    </cfRule>
    <cfRule type="expression" dxfId="69971" priority="116984" stopIfTrue="1">
      <formula>WEEKDAY($A732)=7</formula>
    </cfRule>
  </conditionalFormatting>
  <conditionalFormatting sqref="I732:I736">
    <cfRule type="expression" dxfId="69970" priority="116971" stopIfTrue="1">
      <formula>WEEKDAY($A732)=1</formula>
    </cfRule>
    <cfRule type="expression" dxfId="69969" priority="116972" stopIfTrue="1">
      <formula>WEEKDAY($A732)=2</formula>
    </cfRule>
    <cfRule type="expression" dxfId="69968" priority="116973" stopIfTrue="1">
      <formula>WEEKDAY($A732)=3</formula>
    </cfRule>
    <cfRule type="expression" dxfId="69967" priority="116974" stopIfTrue="1">
      <formula>WEEKDAY($A732)=4</formula>
    </cfRule>
    <cfRule type="expression" dxfId="69966" priority="116975" stopIfTrue="1">
      <formula>WEEKDAY($A732)=5</formula>
    </cfRule>
    <cfRule type="expression" dxfId="69965" priority="116976" stopIfTrue="1">
      <formula>WEEKDAY($A732)=6</formula>
    </cfRule>
    <cfRule type="expression" dxfId="69964" priority="116977" stopIfTrue="1">
      <formula>WEEKDAY($A732)=7</formula>
    </cfRule>
  </conditionalFormatting>
  <conditionalFormatting sqref="A733:I733 K733:M733">
    <cfRule type="expression" dxfId="69963" priority="116964" stopIfTrue="1">
      <formula>WEEKDAY($A733)=1</formula>
    </cfRule>
    <cfRule type="expression" dxfId="69962" priority="116965" stopIfTrue="1">
      <formula>WEEKDAY($A733)=2</formula>
    </cfRule>
    <cfRule type="expression" dxfId="69961" priority="116966" stopIfTrue="1">
      <formula>WEEKDAY($A733)=3</formula>
    </cfRule>
    <cfRule type="expression" dxfId="69960" priority="116967" stopIfTrue="1">
      <formula>WEEKDAY($A733)=4</formula>
    </cfRule>
    <cfRule type="expression" dxfId="69959" priority="116968" stopIfTrue="1">
      <formula>WEEKDAY($A733)=5</formula>
    </cfRule>
    <cfRule type="expression" dxfId="69958" priority="116969" stopIfTrue="1">
      <formula>WEEKDAY($A733)=6</formula>
    </cfRule>
    <cfRule type="expression" dxfId="69957" priority="116970" stopIfTrue="1">
      <formula>WEEKDAY($A733)=7</formula>
    </cfRule>
  </conditionalFormatting>
  <conditionalFormatting sqref="A733:I733 K733:M733">
    <cfRule type="expression" dxfId="69956" priority="116957" stopIfTrue="1">
      <formula>WEEKDAY($A733)=1</formula>
    </cfRule>
    <cfRule type="expression" dxfId="69955" priority="116958" stopIfTrue="1">
      <formula>WEEKDAY($A733)=2</formula>
    </cfRule>
    <cfRule type="expression" dxfId="69954" priority="116959" stopIfTrue="1">
      <formula>WEEKDAY($A733)=3</formula>
    </cfRule>
    <cfRule type="expression" dxfId="69953" priority="116960" stopIfTrue="1">
      <formula>WEEKDAY($A733)=4</formula>
    </cfRule>
    <cfRule type="expression" dxfId="69952" priority="116961" stopIfTrue="1">
      <formula>WEEKDAY($A733)=5</formula>
    </cfRule>
    <cfRule type="expression" dxfId="69951" priority="116962" stopIfTrue="1">
      <formula>WEEKDAY($A733)=6</formula>
    </cfRule>
    <cfRule type="expression" dxfId="69950" priority="116963" stopIfTrue="1">
      <formula>WEEKDAY($A733)=7</formula>
    </cfRule>
  </conditionalFormatting>
  <conditionalFormatting sqref="A733:A736">
    <cfRule type="expression" dxfId="69949" priority="116950" stopIfTrue="1">
      <formula>WEEKDAY($A733)=1</formula>
    </cfRule>
    <cfRule type="expression" dxfId="69948" priority="116951" stopIfTrue="1">
      <formula>WEEKDAY($A733)=2</formula>
    </cfRule>
    <cfRule type="expression" dxfId="69947" priority="116952" stopIfTrue="1">
      <formula>WEEKDAY($A733)=3</formula>
    </cfRule>
    <cfRule type="expression" dxfId="69946" priority="116953" stopIfTrue="1">
      <formula>WEEKDAY($A733)=4</formula>
    </cfRule>
    <cfRule type="expression" dxfId="69945" priority="116954" stopIfTrue="1">
      <formula>WEEKDAY($A733)=5</formula>
    </cfRule>
    <cfRule type="expression" dxfId="69944" priority="116955" stopIfTrue="1">
      <formula>WEEKDAY($A733)=6</formula>
    </cfRule>
    <cfRule type="expression" dxfId="69943" priority="116956" stopIfTrue="1">
      <formula>WEEKDAY($A733)=7</formula>
    </cfRule>
  </conditionalFormatting>
  <conditionalFormatting sqref="A733:A736">
    <cfRule type="expression" dxfId="69942" priority="116943" stopIfTrue="1">
      <formula>WEEKDAY($A733)=1</formula>
    </cfRule>
    <cfRule type="expression" dxfId="69941" priority="116944" stopIfTrue="1">
      <formula>WEEKDAY($A733)=2</formula>
    </cfRule>
    <cfRule type="expression" dxfId="69940" priority="116945" stopIfTrue="1">
      <formula>WEEKDAY($A733)=3</formula>
    </cfRule>
    <cfRule type="expression" dxfId="69939" priority="116946" stopIfTrue="1">
      <formula>WEEKDAY($A733)=4</formula>
    </cfRule>
    <cfRule type="expression" dxfId="69938" priority="116947" stopIfTrue="1">
      <formula>WEEKDAY($A733)=5</formula>
    </cfRule>
    <cfRule type="expression" dxfId="69937" priority="116948" stopIfTrue="1">
      <formula>WEEKDAY($A733)=6</formula>
    </cfRule>
    <cfRule type="expression" dxfId="69936" priority="116949" stopIfTrue="1">
      <formula>WEEKDAY($A733)=7</formula>
    </cfRule>
  </conditionalFormatting>
  <conditionalFormatting sqref="I733:I736">
    <cfRule type="expression" dxfId="69935" priority="116936" stopIfTrue="1">
      <formula>WEEKDAY($A733)=1</formula>
    </cfRule>
    <cfRule type="expression" dxfId="69934" priority="116937" stopIfTrue="1">
      <formula>WEEKDAY($A733)=2</formula>
    </cfRule>
    <cfRule type="expression" dxfId="69933" priority="116938" stopIfTrue="1">
      <formula>WEEKDAY($A733)=3</formula>
    </cfRule>
    <cfRule type="expression" dxfId="69932" priority="116939" stopIfTrue="1">
      <formula>WEEKDAY($A733)=4</formula>
    </cfRule>
    <cfRule type="expression" dxfId="69931" priority="116940" stopIfTrue="1">
      <formula>WEEKDAY($A733)=5</formula>
    </cfRule>
    <cfRule type="expression" dxfId="69930" priority="116941" stopIfTrue="1">
      <formula>WEEKDAY($A733)=6</formula>
    </cfRule>
    <cfRule type="expression" dxfId="69929" priority="116942" stopIfTrue="1">
      <formula>WEEKDAY($A733)=7</formula>
    </cfRule>
  </conditionalFormatting>
  <conditionalFormatting sqref="A733:A736">
    <cfRule type="expression" dxfId="69928" priority="116929" stopIfTrue="1">
      <formula>WEEKDAY($A733)=1</formula>
    </cfRule>
    <cfRule type="expression" dxfId="69927" priority="116930" stopIfTrue="1">
      <formula>WEEKDAY($A733)=2</formula>
    </cfRule>
    <cfRule type="expression" dxfId="69926" priority="116931" stopIfTrue="1">
      <formula>WEEKDAY($A733)=3</formula>
    </cfRule>
    <cfRule type="expression" dxfId="69925" priority="116932" stopIfTrue="1">
      <formula>WEEKDAY($A733)=4</formula>
    </cfRule>
    <cfRule type="expression" dxfId="69924" priority="116933" stopIfTrue="1">
      <formula>WEEKDAY($A733)=5</formula>
    </cfRule>
    <cfRule type="expression" dxfId="69923" priority="116934" stopIfTrue="1">
      <formula>WEEKDAY($A733)=6</formula>
    </cfRule>
    <cfRule type="expression" dxfId="69922" priority="116935" stopIfTrue="1">
      <formula>WEEKDAY($A733)=7</formula>
    </cfRule>
  </conditionalFormatting>
  <conditionalFormatting sqref="I733:I736">
    <cfRule type="expression" dxfId="69921" priority="116922" stopIfTrue="1">
      <formula>WEEKDAY($A733)=1</formula>
    </cfRule>
    <cfRule type="expression" dxfId="69920" priority="116923" stopIfTrue="1">
      <formula>WEEKDAY($A733)=2</formula>
    </cfRule>
    <cfRule type="expression" dxfId="69919" priority="116924" stopIfTrue="1">
      <formula>WEEKDAY($A733)=3</formula>
    </cfRule>
    <cfRule type="expression" dxfId="69918" priority="116925" stopIfTrue="1">
      <formula>WEEKDAY($A733)=4</formula>
    </cfRule>
    <cfRule type="expression" dxfId="69917" priority="116926" stopIfTrue="1">
      <formula>WEEKDAY($A733)=5</formula>
    </cfRule>
    <cfRule type="expression" dxfId="69916" priority="116927" stopIfTrue="1">
      <formula>WEEKDAY($A733)=6</formula>
    </cfRule>
    <cfRule type="expression" dxfId="69915" priority="116928" stopIfTrue="1">
      <formula>WEEKDAY($A733)=7</formula>
    </cfRule>
  </conditionalFormatting>
  <conditionalFormatting sqref="J733">
    <cfRule type="expression" dxfId="69914" priority="116915" stopIfTrue="1">
      <formula>WEEKDAY($A733)=1</formula>
    </cfRule>
    <cfRule type="expression" dxfId="69913" priority="116916" stopIfTrue="1">
      <formula>WEEKDAY($A733)=2</formula>
    </cfRule>
    <cfRule type="expression" dxfId="69912" priority="116917" stopIfTrue="1">
      <formula>WEEKDAY($A733)=3</formula>
    </cfRule>
    <cfRule type="expression" dxfId="69911" priority="116918" stopIfTrue="1">
      <formula>WEEKDAY($A733)=4</formula>
    </cfRule>
    <cfRule type="expression" dxfId="69910" priority="116919" stopIfTrue="1">
      <formula>WEEKDAY($A733)=5</formula>
    </cfRule>
    <cfRule type="expression" dxfId="69909" priority="116920" stopIfTrue="1">
      <formula>WEEKDAY($A733)=6</formula>
    </cfRule>
    <cfRule type="expression" dxfId="69908" priority="116921" stopIfTrue="1">
      <formula>WEEKDAY($A733)=7</formula>
    </cfRule>
  </conditionalFormatting>
  <conditionalFormatting sqref="A734:I734 K734:M734">
    <cfRule type="expression" dxfId="69907" priority="116908" stopIfTrue="1">
      <formula>WEEKDAY($A734)=1</formula>
    </cfRule>
    <cfRule type="expression" dxfId="69906" priority="116909" stopIfTrue="1">
      <formula>WEEKDAY($A734)=2</formula>
    </cfRule>
    <cfRule type="expression" dxfId="69905" priority="116910" stopIfTrue="1">
      <formula>WEEKDAY($A734)=3</formula>
    </cfRule>
    <cfRule type="expression" dxfId="69904" priority="116911" stopIfTrue="1">
      <formula>WEEKDAY($A734)=4</formula>
    </cfRule>
    <cfRule type="expression" dxfId="69903" priority="116912" stopIfTrue="1">
      <formula>WEEKDAY($A734)=5</formula>
    </cfRule>
    <cfRule type="expression" dxfId="69902" priority="116913" stopIfTrue="1">
      <formula>WEEKDAY($A734)=6</formula>
    </cfRule>
    <cfRule type="expression" dxfId="69901" priority="116914" stopIfTrue="1">
      <formula>WEEKDAY($A734)=7</formula>
    </cfRule>
  </conditionalFormatting>
  <conditionalFormatting sqref="A734:I734 K734:M734">
    <cfRule type="expression" dxfId="69900" priority="116901" stopIfTrue="1">
      <formula>WEEKDAY($A734)=1</formula>
    </cfRule>
    <cfRule type="expression" dxfId="69899" priority="116902" stopIfTrue="1">
      <formula>WEEKDAY($A734)=2</formula>
    </cfRule>
    <cfRule type="expression" dxfId="69898" priority="116903" stopIfTrue="1">
      <formula>WEEKDAY($A734)=3</formula>
    </cfRule>
    <cfRule type="expression" dxfId="69897" priority="116904" stopIfTrue="1">
      <formula>WEEKDAY($A734)=4</formula>
    </cfRule>
    <cfRule type="expression" dxfId="69896" priority="116905" stopIfTrue="1">
      <formula>WEEKDAY($A734)=5</formula>
    </cfRule>
    <cfRule type="expression" dxfId="69895" priority="116906" stopIfTrue="1">
      <formula>WEEKDAY($A734)=6</formula>
    </cfRule>
    <cfRule type="expression" dxfId="69894" priority="116907" stopIfTrue="1">
      <formula>WEEKDAY($A734)=7</formula>
    </cfRule>
  </conditionalFormatting>
  <conditionalFormatting sqref="A734:A736">
    <cfRule type="expression" dxfId="69893" priority="116894" stopIfTrue="1">
      <formula>WEEKDAY($A734)=1</formula>
    </cfRule>
    <cfRule type="expression" dxfId="69892" priority="116895" stopIfTrue="1">
      <formula>WEEKDAY($A734)=2</formula>
    </cfRule>
    <cfRule type="expression" dxfId="69891" priority="116896" stopIfTrue="1">
      <formula>WEEKDAY($A734)=3</formula>
    </cfRule>
    <cfRule type="expression" dxfId="69890" priority="116897" stopIfTrue="1">
      <formula>WEEKDAY($A734)=4</formula>
    </cfRule>
    <cfRule type="expression" dxfId="69889" priority="116898" stopIfTrue="1">
      <formula>WEEKDAY($A734)=5</formula>
    </cfRule>
    <cfRule type="expression" dxfId="69888" priority="116899" stopIfTrue="1">
      <formula>WEEKDAY($A734)=6</formula>
    </cfRule>
    <cfRule type="expression" dxfId="69887" priority="116900" stopIfTrue="1">
      <formula>WEEKDAY($A734)=7</formula>
    </cfRule>
  </conditionalFormatting>
  <conditionalFormatting sqref="A734:A736">
    <cfRule type="expression" dxfId="69886" priority="116887" stopIfTrue="1">
      <formula>WEEKDAY($A734)=1</formula>
    </cfRule>
    <cfRule type="expression" dxfId="69885" priority="116888" stopIfTrue="1">
      <formula>WEEKDAY($A734)=2</formula>
    </cfRule>
    <cfRule type="expression" dxfId="69884" priority="116889" stopIfTrue="1">
      <formula>WEEKDAY($A734)=3</formula>
    </cfRule>
    <cfRule type="expression" dxfId="69883" priority="116890" stopIfTrue="1">
      <formula>WEEKDAY($A734)=4</formula>
    </cfRule>
    <cfRule type="expression" dxfId="69882" priority="116891" stopIfTrue="1">
      <formula>WEEKDAY($A734)=5</formula>
    </cfRule>
    <cfRule type="expression" dxfId="69881" priority="116892" stopIfTrue="1">
      <formula>WEEKDAY($A734)=6</formula>
    </cfRule>
    <cfRule type="expression" dxfId="69880" priority="116893" stopIfTrue="1">
      <formula>WEEKDAY($A734)=7</formula>
    </cfRule>
  </conditionalFormatting>
  <conditionalFormatting sqref="I734:I736">
    <cfRule type="expression" dxfId="69879" priority="116880" stopIfTrue="1">
      <formula>WEEKDAY($A734)=1</formula>
    </cfRule>
    <cfRule type="expression" dxfId="69878" priority="116881" stopIfTrue="1">
      <formula>WEEKDAY($A734)=2</formula>
    </cfRule>
    <cfRule type="expression" dxfId="69877" priority="116882" stopIfTrue="1">
      <formula>WEEKDAY($A734)=3</formula>
    </cfRule>
    <cfRule type="expression" dxfId="69876" priority="116883" stopIfTrue="1">
      <formula>WEEKDAY($A734)=4</formula>
    </cfRule>
    <cfRule type="expression" dxfId="69875" priority="116884" stopIfTrue="1">
      <formula>WEEKDAY($A734)=5</formula>
    </cfRule>
    <cfRule type="expression" dxfId="69874" priority="116885" stopIfTrue="1">
      <formula>WEEKDAY($A734)=6</formula>
    </cfRule>
    <cfRule type="expression" dxfId="69873" priority="116886" stopIfTrue="1">
      <formula>WEEKDAY($A734)=7</formula>
    </cfRule>
  </conditionalFormatting>
  <conditionalFormatting sqref="A734:A736">
    <cfRule type="expression" dxfId="69872" priority="116873" stopIfTrue="1">
      <formula>WEEKDAY($A734)=1</formula>
    </cfRule>
    <cfRule type="expression" dxfId="69871" priority="116874" stopIfTrue="1">
      <formula>WEEKDAY($A734)=2</formula>
    </cfRule>
    <cfRule type="expression" dxfId="69870" priority="116875" stopIfTrue="1">
      <formula>WEEKDAY($A734)=3</formula>
    </cfRule>
    <cfRule type="expression" dxfId="69869" priority="116876" stopIfTrue="1">
      <formula>WEEKDAY($A734)=4</formula>
    </cfRule>
    <cfRule type="expression" dxfId="69868" priority="116877" stopIfTrue="1">
      <formula>WEEKDAY($A734)=5</formula>
    </cfRule>
    <cfRule type="expression" dxfId="69867" priority="116878" stopIfTrue="1">
      <formula>WEEKDAY($A734)=6</formula>
    </cfRule>
    <cfRule type="expression" dxfId="69866" priority="116879" stopIfTrue="1">
      <formula>WEEKDAY($A734)=7</formula>
    </cfRule>
  </conditionalFormatting>
  <conditionalFormatting sqref="A734:A736">
    <cfRule type="expression" dxfId="69865" priority="116866" stopIfTrue="1">
      <formula>WEEKDAY($A734)=1</formula>
    </cfRule>
    <cfRule type="expression" dxfId="69864" priority="116867" stopIfTrue="1">
      <formula>WEEKDAY($A734)=2</formula>
    </cfRule>
    <cfRule type="expression" dxfId="69863" priority="116868" stopIfTrue="1">
      <formula>WEEKDAY($A734)=3</formula>
    </cfRule>
    <cfRule type="expression" dxfId="69862" priority="116869" stopIfTrue="1">
      <formula>WEEKDAY($A734)=4</formula>
    </cfRule>
    <cfRule type="expression" dxfId="69861" priority="116870" stopIfTrue="1">
      <formula>WEEKDAY($A734)=5</formula>
    </cfRule>
    <cfRule type="expression" dxfId="69860" priority="116871" stopIfTrue="1">
      <formula>WEEKDAY($A734)=6</formula>
    </cfRule>
    <cfRule type="expression" dxfId="69859" priority="116872" stopIfTrue="1">
      <formula>WEEKDAY($A734)=7</formula>
    </cfRule>
  </conditionalFormatting>
  <conditionalFormatting sqref="I734:I736">
    <cfRule type="expression" dxfId="69858" priority="116859" stopIfTrue="1">
      <formula>WEEKDAY($A734)=1</formula>
    </cfRule>
    <cfRule type="expression" dxfId="69857" priority="116860" stopIfTrue="1">
      <formula>WEEKDAY($A734)=2</formula>
    </cfRule>
    <cfRule type="expression" dxfId="69856" priority="116861" stopIfTrue="1">
      <formula>WEEKDAY($A734)=3</formula>
    </cfRule>
    <cfRule type="expression" dxfId="69855" priority="116862" stopIfTrue="1">
      <formula>WEEKDAY($A734)=4</formula>
    </cfRule>
    <cfRule type="expression" dxfId="69854" priority="116863" stopIfTrue="1">
      <formula>WEEKDAY($A734)=5</formula>
    </cfRule>
    <cfRule type="expression" dxfId="69853" priority="116864" stopIfTrue="1">
      <formula>WEEKDAY($A734)=6</formula>
    </cfRule>
    <cfRule type="expression" dxfId="69852" priority="116865" stopIfTrue="1">
      <formula>WEEKDAY($A734)=7</formula>
    </cfRule>
  </conditionalFormatting>
  <conditionalFormatting sqref="I734:I736">
    <cfRule type="expression" dxfId="69851" priority="116852" stopIfTrue="1">
      <formula>WEEKDAY($A734)=1</formula>
    </cfRule>
    <cfRule type="expression" dxfId="69850" priority="116853" stopIfTrue="1">
      <formula>WEEKDAY($A734)=2</formula>
    </cfRule>
    <cfRule type="expression" dxfId="69849" priority="116854" stopIfTrue="1">
      <formula>WEEKDAY($A734)=3</formula>
    </cfRule>
    <cfRule type="expression" dxfId="69848" priority="116855" stopIfTrue="1">
      <formula>WEEKDAY($A734)=4</formula>
    </cfRule>
    <cfRule type="expression" dxfId="69847" priority="116856" stopIfTrue="1">
      <formula>WEEKDAY($A734)=5</formula>
    </cfRule>
    <cfRule type="expression" dxfId="69846" priority="116857" stopIfTrue="1">
      <formula>WEEKDAY($A734)=6</formula>
    </cfRule>
    <cfRule type="expression" dxfId="69845" priority="116858" stopIfTrue="1">
      <formula>WEEKDAY($A734)=7</formula>
    </cfRule>
  </conditionalFormatting>
  <conditionalFormatting sqref="J734">
    <cfRule type="expression" dxfId="69844" priority="116845" stopIfTrue="1">
      <formula>WEEKDAY($A734)=1</formula>
    </cfRule>
    <cfRule type="expression" dxfId="69843" priority="116846" stopIfTrue="1">
      <formula>WEEKDAY($A734)=2</formula>
    </cfRule>
    <cfRule type="expression" dxfId="69842" priority="116847" stopIfTrue="1">
      <formula>WEEKDAY($A734)=3</formula>
    </cfRule>
    <cfRule type="expression" dxfId="69841" priority="116848" stopIfTrue="1">
      <formula>WEEKDAY($A734)=4</formula>
    </cfRule>
    <cfRule type="expression" dxfId="69840" priority="116849" stopIfTrue="1">
      <formula>WEEKDAY($A734)=5</formula>
    </cfRule>
    <cfRule type="expression" dxfId="69839" priority="116850" stopIfTrue="1">
      <formula>WEEKDAY($A734)=6</formula>
    </cfRule>
    <cfRule type="expression" dxfId="69838" priority="116851" stopIfTrue="1">
      <formula>WEEKDAY($A734)=7</formula>
    </cfRule>
  </conditionalFormatting>
  <conditionalFormatting sqref="A735:A736">
    <cfRule type="expression" dxfId="69837" priority="116838" stopIfTrue="1">
      <formula>WEEKDAY($A735)=1</formula>
    </cfRule>
    <cfRule type="expression" dxfId="69836" priority="116839" stopIfTrue="1">
      <formula>WEEKDAY($A735)=2</formula>
    </cfRule>
    <cfRule type="expression" dxfId="69835" priority="116840" stopIfTrue="1">
      <formula>WEEKDAY($A735)=3</formula>
    </cfRule>
    <cfRule type="expression" dxfId="69834" priority="116841" stopIfTrue="1">
      <formula>WEEKDAY($A735)=4</formula>
    </cfRule>
    <cfRule type="expression" dxfId="69833" priority="116842" stopIfTrue="1">
      <formula>WEEKDAY($A735)=5</formula>
    </cfRule>
    <cfRule type="expression" dxfId="69832" priority="116843" stopIfTrue="1">
      <formula>WEEKDAY($A735)=6</formula>
    </cfRule>
    <cfRule type="expression" dxfId="69831" priority="116844" stopIfTrue="1">
      <formula>WEEKDAY($A735)=7</formula>
    </cfRule>
  </conditionalFormatting>
  <conditionalFormatting sqref="A735:A736">
    <cfRule type="expression" dxfId="69830" priority="116831" stopIfTrue="1">
      <formula>WEEKDAY($A735)=1</formula>
    </cfRule>
    <cfRule type="expression" dxfId="69829" priority="116832" stopIfTrue="1">
      <formula>WEEKDAY($A735)=2</formula>
    </cfRule>
    <cfRule type="expression" dxfId="69828" priority="116833" stopIfTrue="1">
      <formula>WEEKDAY($A735)=3</formula>
    </cfRule>
    <cfRule type="expression" dxfId="69827" priority="116834" stopIfTrue="1">
      <formula>WEEKDAY($A735)=4</formula>
    </cfRule>
    <cfRule type="expression" dxfId="69826" priority="116835" stopIfTrue="1">
      <formula>WEEKDAY($A735)=5</formula>
    </cfRule>
    <cfRule type="expression" dxfId="69825" priority="116836" stopIfTrue="1">
      <formula>WEEKDAY($A735)=6</formula>
    </cfRule>
    <cfRule type="expression" dxfId="69824" priority="116837" stopIfTrue="1">
      <formula>WEEKDAY($A735)=7</formula>
    </cfRule>
  </conditionalFormatting>
  <conditionalFormatting sqref="I735:I736">
    <cfRule type="expression" dxfId="69823" priority="116824" stopIfTrue="1">
      <formula>WEEKDAY($A735)=1</formula>
    </cfRule>
    <cfRule type="expression" dxfId="69822" priority="116825" stopIfTrue="1">
      <formula>WEEKDAY($A735)=2</formula>
    </cfRule>
    <cfRule type="expression" dxfId="69821" priority="116826" stopIfTrue="1">
      <formula>WEEKDAY($A735)=3</formula>
    </cfRule>
    <cfRule type="expression" dxfId="69820" priority="116827" stopIfTrue="1">
      <formula>WEEKDAY($A735)=4</formula>
    </cfRule>
    <cfRule type="expression" dxfId="69819" priority="116828" stopIfTrue="1">
      <formula>WEEKDAY($A735)=5</formula>
    </cfRule>
    <cfRule type="expression" dxfId="69818" priority="116829" stopIfTrue="1">
      <formula>WEEKDAY($A735)=6</formula>
    </cfRule>
    <cfRule type="expression" dxfId="69817" priority="116830" stopIfTrue="1">
      <formula>WEEKDAY($A735)=7</formula>
    </cfRule>
  </conditionalFormatting>
  <conditionalFormatting sqref="A735:M735">
    <cfRule type="expression" dxfId="69816" priority="116817" stopIfTrue="1">
      <formula>WEEKDAY($A735)=1</formula>
    </cfRule>
    <cfRule type="expression" dxfId="69815" priority="116818" stopIfTrue="1">
      <formula>WEEKDAY($A735)=2</formula>
    </cfRule>
    <cfRule type="expression" dxfId="69814" priority="116819" stopIfTrue="1">
      <formula>WEEKDAY($A735)=3</formula>
    </cfRule>
    <cfRule type="expression" dxfId="69813" priority="116820" stopIfTrue="1">
      <formula>WEEKDAY($A735)=4</formula>
    </cfRule>
    <cfRule type="expression" dxfId="69812" priority="116821" stopIfTrue="1">
      <formula>WEEKDAY($A735)=5</formula>
    </cfRule>
    <cfRule type="expression" dxfId="69811" priority="116822" stopIfTrue="1">
      <formula>WEEKDAY($A735)=6</formula>
    </cfRule>
    <cfRule type="expression" dxfId="69810" priority="116823" stopIfTrue="1">
      <formula>WEEKDAY($A735)=7</formula>
    </cfRule>
  </conditionalFormatting>
  <conditionalFormatting sqref="A735:A736">
    <cfRule type="expression" dxfId="69809" priority="116810" stopIfTrue="1">
      <formula>WEEKDAY($A735)=1</formula>
    </cfRule>
    <cfRule type="expression" dxfId="69808" priority="116811" stopIfTrue="1">
      <formula>WEEKDAY($A735)=2</formula>
    </cfRule>
    <cfRule type="expression" dxfId="69807" priority="116812" stopIfTrue="1">
      <formula>WEEKDAY($A735)=3</formula>
    </cfRule>
    <cfRule type="expression" dxfId="69806" priority="116813" stopIfTrue="1">
      <formula>WEEKDAY($A735)=4</formula>
    </cfRule>
    <cfRule type="expression" dxfId="69805" priority="116814" stopIfTrue="1">
      <formula>WEEKDAY($A735)=5</formula>
    </cfRule>
    <cfRule type="expression" dxfId="69804" priority="116815" stopIfTrue="1">
      <formula>WEEKDAY($A735)=6</formula>
    </cfRule>
    <cfRule type="expression" dxfId="69803" priority="116816" stopIfTrue="1">
      <formula>WEEKDAY($A735)=7</formula>
    </cfRule>
  </conditionalFormatting>
  <conditionalFormatting sqref="A735:M735">
    <cfRule type="expression" dxfId="69802" priority="116803" stopIfTrue="1">
      <formula>WEEKDAY($A735)=1</formula>
    </cfRule>
    <cfRule type="expression" dxfId="69801" priority="116804" stopIfTrue="1">
      <formula>WEEKDAY($A735)=2</formula>
    </cfRule>
    <cfRule type="expression" dxfId="69800" priority="116805" stopIfTrue="1">
      <formula>WEEKDAY($A735)=3</formula>
    </cfRule>
    <cfRule type="expression" dxfId="69799" priority="116806" stopIfTrue="1">
      <formula>WEEKDAY($A735)=4</formula>
    </cfRule>
    <cfRule type="expression" dxfId="69798" priority="116807" stopIfTrue="1">
      <formula>WEEKDAY($A735)=5</formula>
    </cfRule>
    <cfRule type="expression" dxfId="69797" priority="116808" stopIfTrue="1">
      <formula>WEEKDAY($A735)=6</formula>
    </cfRule>
    <cfRule type="expression" dxfId="69796" priority="116809" stopIfTrue="1">
      <formula>WEEKDAY($A735)=7</formula>
    </cfRule>
  </conditionalFormatting>
  <conditionalFormatting sqref="I735:I736">
    <cfRule type="expression" dxfId="69795" priority="116796" stopIfTrue="1">
      <formula>WEEKDAY($A735)=1</formula>
    </cfRule>
    <cfRule type="expression" dxfId="69794" priority="116797" stopIfTrue="1">
      <formula>WEEKDAY($A735)=2</formula>
    </cfRule>
    <cfRule type="expression" dxfId="69793" priority="116798" stopIfTrue="1">
      <formula>WEEKDAY($A735)=3</formula>
    </cfRule>
    <cfRule type="expression" dxfId="69792" priority="116799" stopIfTrue="1">
      <formula>WEEKDAY($A735)=4</formula>
    </cfRule>
    <cfRule type="expression" dxfId="69791" priority="116800" stopIfTrue="1">
      <formula>WEEKDAY($A735)=5</formula>
    </cfRule>
    <cfRule type="expression" dxfId="69790" priority="116801" stopIfTrue="1">
      <formula>WEEKDAY($A735)=6</formula>
    </cfRule>
    <cfRule type="expression" dxfId="69789" priority="116802" stopIfTrue="1">
      <formula>WEEKDAY($A735)=7</formula>
    </cfRule>
  </conditionalFormatting>
  <conditionalFormatting sqref="A735:A736">
    <cfRule type="expression" dxfId="69788" priority="116789" stopIfTrue="1">
      <formula>WEEKDAY($A735)=1</formula>
    </cfRule>
    <cfRule type="expression" dxfId="69787" priority="116790" stopIfTrue="1">
      <formula>WEEKDAY($A735)=2</formula>
    </cfRule>
    <cfRule type="expression" dxfId="69786" priority="116791" stopIfTrue="1">
      <formula>WEEKDAY($A735)=3</formula>
    </cfRule>
    <cfRule type="expression" dxfId="69785" priority="116792" stopIfTrue="1">
      <formula>WEEKDAY($A735)=4</formula>
    </cfRule>
    <cfRule type="expression" dxfId="69784" priority="116793" stopIfTrue="1">
      <formula>WEEKDAY($A735)=5</formula>
    </cfRule>
    <cfRule type="expression" dxfId="69783" priority="116794" stopIfTrue="1">
      <formula>WEEKDAY($A735)=6</formula>
    </cfRule>
    <cfRule type="expression" dxfId="69782" priority="116795" stopIfTrue="1">
      <formula>WEEKDAY($A735)=7</formula>
    </cfRule>
  </conditionalFormatting>
  <conditionalFormatting sqref="A735:A736">
    <cfRule type="expression" dxfId="69781" priority="116782" stopIfTrue="1">
      <formula>WEEKDAY($A735)=1</formula>
    </cfRule>
    <cfRule type="expression" dxfId="69780" priority="116783" stopIfTrue="1">
      <formula>WEEKDAY($A735)=2</formula>
    </cfRule>
    <cfRule type="expression" dxfId="69779" priority="116784" stopIfTrue="1">
      <formula>WEEKDAY($A735)=3</formula>
    </cfRule>
    <cfRule type="expression" dxfId="69778" priority="116785" stopIfTrue="1">
      <formula>WEEKDAY($A735)=4</formula>
    </cfRule>
    <cfRule type="expression" dxfId="69777" priority="116786" stopIfTrue="1">
      <formula>WEEKDAY($A735)=5</formula>
    </cfRule>
    <cfRule type="expression" dxfId="69776" priority="116787" stopIfTrue="1">
      <formula>WEEKDAY($A735)=6</formula>
    </cfRule>
    <cfRule type="expression" dxfId="69775" priority="116788" stopIfTrue="1">
      <formula>WEEKDAY($A735)=7</formula>
    </cfRule>
  </conditionalFormatting>
  <conditionalFormatting sqref="A735:A736">
    <cfRule type="expression" dxfId="69774" priority="116775" stopIfTrue="1">
      <formula>WEEKDAY($A735)=1</formula>
    </cfRule>
    <cfRule type="expression" dxfId="69773" priority="116776" stopIfTrue="1">
      <formula>WEEKDAY($A735)=2</formula>
    </cfRule>
    <cfRule type="expression" dxfId="69772" priority="116777" stopIfTrue="1">
      <formula>WEEKDAY($A735)=3</formula>
    </cfRule>
    <cfRule type="expression" dxfId="69771" priority="116778" stopIfTrue="1">
      <formula>WEEKDAY($A735)=4</formula>
    </cfRule>
    <cfRule type="expression" dxfId="69770" priority="116779" stopIfTrue="1">
      <formula>WEEKDAY($A735)=5</formula>
    </cfRule>
    <cfRule type="expression" dxfId="69769" priority="116780" stopIfTrue="1">
      <formula>WEEKDAY($A735)=6</formula>
    </cfRule>
    <cfRule type="expression" dxfId="69768" priority="116781" stopIfTrue="1">
      <formula>WEEKDAY($A735)=7</formula>
    </cfRule>
  </conditionalFormatting>
  <conditionalFormatting sqref="A735:A736">
    <cfRule type="expression" dxfId="69767" priority="116768" stopIfTrue="1">
      <formula>WEEKDAY($A735)=1</formula>
    </cfRule>
    <cfRule type="expression" dxfId="69766" priority="116769" stopIfTrue="1">
      <formula>WEEKDAY($A735)=2</formula>
    </cfRule>
    <cfRule type="expression" dxfId="69765" priority="116770" stopIfTrue="1">
      <formula>WEEKDAY($A735)=3</formula>
    </cfRule>
    <cfRule type="expression" dxfId="69764" priority="116771" stopIfTrue="1">
      <formula>WEEKDAY($A735)=4</formula>
    </cfRule>
    <cfRule type="expression" dxfId="69763" priority="116772" stopIfTrue="1">
      <formula>WEEKDAY($A735)=5</formula>
    </cfRule>
    <cfRule type="expression" dxfId="69762" priority="116773" stopIfTrue="1">
      <formula>WEEKDAY($A735)=6</formula>
    </cfRule>
    <cfRule type="expression" dxfId="69761" priority="116774" stopIfTrue="1">
      <formula>WEEKDAY($A735)=7</formula>
    </cfRule>
  </conditionalFormatting>
  <conditionalFormatting sqref="I735:I736">
    <cfRule type="expression" dxfId="69760" priority="116761" stopIfTrue="1">
      <formula>WEEKDAY($A735)=1</formula>
    </cfRule>
    <cfRule type="expression" dxfId="69759" priority="116762" stopIfTrue="1">
      <formula>WEEKDAY($A735)=2</formula>
    </cfRule>
    <cfRule type="expression" dxfId="69758" priority="116763" stopIfTrue="1">
      <formula>WEEKDAY($A735)=3</formula>
    </cfRule>
    <cfRule type="expression" dxfId="69757" priority="116764" stopIfTrue="1">
      <formula>WEEKDAY($A735)=4</formula>
    </cfRule>
    <cfRule type="expression" dxfId="69756" priority="116765" stopIfTrue="1">
      <formula>WEEKDAY($A735)=5</formula>
    </cfRule>
    <cfRule type="expression" dxfId="69755" priority="116766" stopIfTrue="1">
      <formula>WEEKDAY($A735)=6</formula>
    </cfRule>
    <cfRule type="expression" dxfId="69754" priority="116767" stopIfTrue="1">
      <formula>WEEKDAY($A735)=7</formula>
    </cfRule>
  </conditionalFormatting>
  <conditionalFormatting sqref="A735:A736">
    <cfRule type="expression" dxfId="69753" priority="116754" stopIfTrue="1">
      <formula>WEEKDAY($A735)=1</formula>
    </cfRule>
    <cfRule type="expression" dxfId="69752" priority="116755" stopIfTrue="1">
      <formula>WEEKDAY($A735)=2</formula>
    </cfRule>
    <cfRule type="expression" dxfId="69751" priority="116756" stopIfTrue="1">
      <formula>WEEKDAY($A735)=3</formula>
    </cfRule>
    <cfRule type="expression" dxfId="69750" priority="116757" stopIfTrue="1">
      <formula>WEEKDAY($A735)=4</formula>
    </cfRule>
    <cfRule type="expression" dxfId="69749" priority="116758" stopIfTrue="1">
      <formula>WEEKDAY($A735)=5</formula>
    </cfRule>
    <cfRule type="expression" dxfId="69748" priority="116759" stopIfTrue="1">
      <formula>WEEKDAY($A735)=6</formula>
    </cfRule>
    <cfRule type="expression" dxfId="69747" priority="116760" stopIfTrue="1">
      <formula>WEEKDAY($A735)=7</formula>
    </cfRule>
  </conditionalFormatting>
  <conditionalFormatting sqref="A735:A736">
    <cfRule type="expression" dxfId="69746" priority="116747" stopIfTrue="1">
      <formula>WEEKDAY($A735)=1</formula>
    </cfRule>
    <cfRule type="expression" dxfId="69745" priority="116748" stopIfTrue="1">
      <formula>WEEKDAY($A735)=2</formula>
    </cfRule>
    <cfRule type="expression" dxfId="69744" priority="116749" stopIfTrue="1">
      <formula>WEEKDAY($A735)=3</formula>
    </cfRule>
    <cfRule type="expression" dxfId="69743" priority="116750" stopIfTrue="1">
      <formula>WEEKDAY($A735)=4</formula>
    </cfRule>
    <cfRule type="expression" dxfId="69742" priority="116751" stopIfTrue="1">
      <formula>WEEKDAY($A735)=5</formula>
    </cfRule>
    <cfRule type="expression" dxfId="69741" priority="116752" stopIfTrue="1">
      <formula>WEEKDAY($A735)=6</formula>
    </cfRule>
    <cfRule type="expression" dxfId="69740" priority="116753" stopIfTrue="1">
      <formula>WEEKDAY($A735)=7</formula>
    </cfRule>
  </conditionalFormatting>
  <conditionalFormatting sqref="I735:I736">
    <cfRule type="expression" dxfId="69739" priority="116740" stopIfTrue="1">
      <formula>WEEKDAY($A735)=1</formula>
    </cfRule>
    <cfRule type="expression" dxfId="69738" priority="116741" stopIfTrue="1">
      <formula>WEEKDAY($A735)=2</formula>
    </cfRule>
    <cfRule type="expression" dxfId="69737" priority="116742" stopIfTrue="1">
      <formula>WEEKDAY($A735)=3</formula>
    </cfRule>
    <cfRule type="expression" dxfId="69736" priority="116743" stopIfTrue="1">
      <formula>WEEKDAY($A735)=4</formula>
    </cfRule>
    <cfRule type="expression" dxfId="69735" priority="116744" stopIfTrue="1">
      <formula>WEEKDAY($A735)=5</formula>
    </cfRule>
    <cfRule type="expression" dxfId="69734" priority="116745" stopIfTrue="1">
      <formula>WEEKDAY($A735)=6</formula>
    </cfRule>
    <cfRule type="expression" dxfId="69733" priority="116746" stopIfTrue="1">
      <formula>WEEKDAY($A735)=7</formula>
    </cfRule>
  </conditionalFormatting>
  <conditionalFormatting sqref="I735:I736">
    <cfRule type="expression" dxfId="69732" priority="116733" stopIfTrue="1">
      <formula>WEEKDAY($A735)=1</formula>
    </cfRule>
    <cfRule type="expression" dxfId="69731" priority="116734" stopIfTrue="1">
      <formula>WEEKDAY($A735)=2</formula>
    </cfRule>
    <cfRule type="expression" dxfId="69730" priority="116735" stopIfTrue="1">
      <formula>WEEKDAY($A735)=3</formula>
    </cfRule>
    <cfRule type="expression" dxfId="69729" priority="116736" stopIfTrue="1">
      <formula>WEEKDAY($A735)=4</formula>
    </cfRule>
    <cfRule type="expression" dxfId="69728" priority="116737" stopIfTrue="1">
      <formula>WEEKDAY($A735)=5</formula>
    </cfRule>
    <cfRule type="expression" dxfId="69727" priority="116738" stopIfTrue="1">
      <formula>WEEKDAY($A735)=6</formula>
    </cfRule>
    <cfRule type="expression" dxfId="69726" priority="116739" stopIfTrue="1">
      <formula>WEEKDAY($A735)=7</formula>
    </cfRule>
  </conditionalFormatting>
  <conditionalFormatting sqref="A736:M736">
    <cfRule type="expression" dxfId="69725" priority="116726" stopIfTrue="1">
      <formula>WEEKDAY($A736)=1</formula>
    </cfRule>
    <cfRule type="expression" dxfId="69724" priority="116727" stopIfTrue="1">
      <formula>WEEKDAY($A736)=2</formula>
    </cfRule>
    <cfRule type="expression" dxfId="69723" priority="116728" stopIfTrue="1">
      <formula>WEEKDAY($A736)=3</formula>
    </cfRule>
    <cfRule type="expression" dxfId="69722" priority="116729" stopIfTrue="1">
      <formula>WEEKDAY($A736)=4</formula>
    </cfRule>
    <cfRule type="expression" dxfId="69721" priority="116730" stopIfTrue="1">
      <formula>WEEKDAY($A736)=5</formula>
    </cfRule>
    <cfRule type="expression" dxfId="69720" priority="116731" stopIfTrue="1">
      <formula>WEEKDAY($A736)=6</formula>
    </cfRule>
    <cfRule type="expression" dxfId="69719" priority="116732" stopIfTrue="1">
      <formula>WEEKDAY($A736)=7</formula>
    </cfRule>
  </conditionalFormatting>
  <conditionalFormatting sqref="A736">
    <cfRule type="expression" dxfId="69718" priority="116719" stopIfTrue="1">
      <formula>WEEKDAY($A736)=1</formula>
    </cfRule>
    <cfRule type="expression" dxfId="69717" priority="116720" stopIfTrue="1">
      <formula>WEEKDAY($A736)=2</formula>
    </cfRule>
    <cfRule type="expression" dxfId="69716" priority="116721" stopIfTrue="1">
      <formula>WEEKDAY($A736)=3</formula>
    </cfRule>
    <cfRule type="expression" dxfId="69715" priority="116722" stopIfTrue="1">
      <formula>WEEKDAY($A736)=4</formula>
    </cfRule>
    <cfRule type="expression" dxfId="69714" priority="116723" stopIfTrue="1">
      <formula>WEEKDAY($A736)=5</formula>
    </cfRule>
    <cfRule type="expression" dxfId="69713" priority="116724" stopIfTrue="1">
      <formula>WEEKDAY($A736)=6</formula>
    </cfRule>
    <cfRule type="expression" dxfId="69712" priority="116725" stopIfTrue="1">
      <formula>WEEKDAY($A736)=7</formula>
    </cfRule>
  </conditionalFormatting>
  <conditionalFormatting sqref="A736:M736">
    <cfRule type="expression" dxfId="69711" priority="116712" stopIfTrue="1">
      <formula>WEEKDAY($A736)=1</formula>
    </cfRule>
    <cfRule type="expression" dxfId="69710" priority="116713" stopIfTrue="1">
      <formula>WEEKDAY($A736)=2</formula>
    </cfRule>
    <cfRule type="expression" dxfId="69709" priority="116714" stopIfTrue="1">
      <formula>WEEKDAY($A736)=3</formula>
    </cfRule>
    <cfRule type="expression" dxfId="69708" priority="116715" stopIfTrue="1">
      <formula>WEEKDAY($A736)=4</formula>
    </cfRule>
    <cfRule type="expression" dxfId="69707" priority="116716" stopIfTrue="1">
      <formula>WEEKDAY($A736)=5</formula>
    </cfRule>
    <cfRule type="expression" dxfId="69706" priority="116717" stopIfTrue="1">
      <formula>WEEKDAY($A736)=6</formula>
    </cfRule>
    <cfRule type="expression" dxfId="69705" priority="116718" stopIfTrue="1">
      <formula>WEEKDAY($A736)=7</formula>
    </cfRule>
  </conditionalFormatting>
  <conditionalFormatting sqref="I736">
    <cfRule type="expression" dxfId="69704" priority="116705" stopIfTrue="1">
      <formula>WEEKDAY($A736)=1</formula>
    </cfRule>
    <cfRule type="expression" dxfId="69703" priority="116706" stopIfTrue="1">
      <formula>WEEKDAY($A736)=2</formula>
    </cfRule>
    <cfRule type="expression" dxfId="69702" priority="116707" stopIfTrue="1">
      <formula>WEEKDAY($A736)=3</formula>
    </cfRule>
    <cfRule type="expression" dxfId="69701" priority="116708" stopIfTrue="1">
      <formula>WEEKDAY($A736)=4</formula>
    </cfRule>
    <cfRule type="expression" dxfId="69700" priority="116709" stopIfTrue="1">
      <formula>WEEKDAY($A736)=5</formula>
    </cfRule>
    <cfRule type="expression" dxfId="69699" priority="116710" stopIfTrue="1">
      <formula>WEEKDAY($A736)=6</formula>
    </cfRule>
    <cfRule type="expression" dxfId="69698" priority="116711" stopIfTrue="1">
      <formula>WEEKDAY($A736)=7</formula>
    </cfRule>
  </conditionalFormatting>
  <conditionalFormatting sqref="A736">
    <cfRule type="expression" dxfId="69697" priority="116698" stopIfTrue="1">
      <formula>WEEKDAY($A736)=1</formula>
    </cfRule>
    <cfRule type="expression" dxfId="69696" priority="116699" stopIfTrue="1">
      <formula>WEEKDAY($A736)=2</formula>
    </cfRule>
    <cfRule type="expression" dxfId="69695" priority="116700" stopIfTrue="1">
      <formula>WEEKDAY($A736)=3</formula>
    </cfRule>
    <cfRule type="expression" dxfId="69694" priority="116701" stopIfTrue="1">
      <formula>WEEKDAY($A736)=4</formula>
    </cfRule>
    <cfRule type="expression" dxfId="69693" priority="116702" stopIfTrue="1">
      <formula>WEEKDAY($A736)=5</formula>
    </cfRule>
    <cfRule type="expression" dxfId="69692" priority="116703" stopIfTrue="1">
      <formula>WEEKDAY($A736)=6</formula>
    </cfRule>
    <cfRule type="expression" dxfId="69691" priority="116704" stopIfTrue="1">
      <formula>WEEKDAY($A736)=7</formula>
    </cfRule>
  </conditionalFormatting>
  <conditionalFormatting sqref="A736:M736">
    <cfRule type="expression" dxfId="69690" priority="116691" stopIfTrue="1">
      <formula>WEEKDAY($A736)=1</formula>
    </cfRule>
    <cfRule type="expression" dxfId="69689" priority="116692" stopIfTrue="1">
      <formula>WEEKDAY($A736)=2</formula>
    </cfRule>
    <cfRule type="expression" dxfId="69688" priority="116693" stopIfTrue="1">
      <formula>WEEKDAY($A736)=3</formula>
    </cfRule>
    <cfRule type="expression" dxfId="69687" priority="116694" stopIfTrue="1">
      <formula>WEEKDAY($A736)=4</formula>
    </cfRule>
    <cfRule type="expression" dxfId="69686" priority="116695" stopIfTrue="1">
      <formula>WEEKDAY($A736)=5</formula>
    </cfRule>
    <cfRule type="expression" dxfId="69685" priority="116696" stopIfTrue="1">
      <formula>WEEKDAY($A736)=6</formula>
    </cfRule>
    <cfRule type="expression" dxfId="69684" priority="116697" stopIfTrue="1">
      <formula>WEEKDAY($A736)=7</formula>
    </cfRule>
  </conditionalFormatting>
  <conditionalFormatting sqref="A736">
    <cfRule type="expression" dxfId="69683" priority="116684" stopIfTrue="1">
      <formula>WEEKDAY($A736)=1</formula>
    </cfRule>
    <cfRule type="expression" dxfId="69682" priority="116685" stopIfTrue="1">
      <formula>WEEKDAY($A736)=2</formula>
    </cfRule>
    <cfRule type="expression" dxfId="69681" priority="116686" stopIfTrue="1">
      <formula>WEEKDAY($A736)=3</formula>
    </cfRule>
    <cfRule type="expression" dxfId="69680" priority="116687" stopIfTrue="1">
      <formula>WEEKDAY($A736)=4</formula>
    </cfRule>
    <cfRule type="expression" dxfId="69679" priority="116688" stopIfTrue="1">
      <formula>WEEKDAY($A736)=5</formula>
    </cfRule>
    <cfRule type="expression" dxfId="69678" priority="116689" stopIfTrue="1">
      <formula>WEEKDAY($A736)=6</formula>
    </cfRule>
    <cfRule type="expression" dxfId="69677" priority="116690" stopIfTrue="1">
      <formula>WEEKDAY($A736)=7</formula>
    </cfRule>
  </conditionalFormatting>
  <conditionalFormatting sqref="A736">
    <cfRule type="expression" dxfId="69676" priority="116677" stopIfTrue="1">
      <formula>WEEKDAY($A736)=1</formula>
    </cfRule>
    <cfRule type="expression" dxfId="69675" priority="116678" stopIfTrue="1">
      <formula>WEEKDAY($A736)=2</formula>
    </cfRule>
    <cfRule type="expression" dxfId="69674" priority="116679" stopIfTrue="1">
      <formula>WEEKDAY($A736)=3</formula>
    </cfRule>
    <cfRule type="expression" dxfId="69673" priority="116680" stopIfTrue="1">
      <formula>WEEKDAY($A736)=4</formula>
    </cfRule>
    <cfRule type="expression" dxfId="69672" priority="116681" stopIfTrue="1">
      <formula>WEEKDAY($A736)=5</formula>
    </cfRule>
    <cfRule type="expression" dxfId="69671" priority="116682" stopIfTrue="1">
      <formula>WEEKDAY($A736)=6</formula>
    </cfRule>
    <cfRule type="expression" dxfId="69670" priority="116683" stopIfTrue="1">
      <formula>WEEKDAY($A736)=7</formula>
    </cfRule>
  </conditionalFormatting>
  <conditionalFormatting sqref="A736">
    <cfRule type="expression" dxfId="69669" priority="116670" stopIfTrue="1">
      <formula>WEEKDAY($A736)=1</formula>
    </cfRule>
    <cfRule type="expression" dxfId="69668" priority="116671" stopIfTrue="1">
      <formula>WEEKDAY($A736)=2</formula>
    </cfRule>
    <cfRule type="expression" dxfId="69667" priority="116672" stopIfTrue="1">
      <formula>WEEKDAY($A736)=3</formula>
    </cfRule>
    <cfRule type="expression" dxfId="69666" priority="116673" stopIfTrue="1">
      <formula>WEEKDAY($A736)=4</formula>
    </cfRule>
    <cfRule type="expression" dxfId="69665" priority="116674" stopIfTrue="1">
      <formula>WEEKDAY($A736)=5</formula>
    </cfRule>
    <cfRule type="expression" dxfId="69664" priority="116675" stopIfTrue="1">
      <formula>WEEKDAY($A736)=6</formula>
    </cfRule>
    <cfRule type="expression" dxfId="69663" priority="116676" stopIfTrue="1">
      <formula>WEEKDAY($A736)=7</formula>
    </cfRule>
  </conditionalFormatting>
  <conditionalFormatting sqref="I736">
    <cfRule type="expression" dxfId="69662" priority="116663" stopIfTrue="1">
      <formula>WEEKDAY($A736)=1</formula>
    </cfRule>
    <cfRule type="expression" dxfId="69661" priority="116664" stopIfTrue="1">
      <formula>WEEKDAY($A736)=2</formula>
    </cfRule>
    <cfRule type="expression" dxfId="69660" priority="116665" stopIfTrue="1">
      <formula>WEEKDAY($A736)=3</formula>
    </cfRule>
    <cfRule type="expression" dxfId="69659" priority="116666" stopIfTrue="1">
      <formula>WEEKDAY($A736)=4</formula>
    </cfRule>
    <cfRule type="expression" dxfId="69658" priority="116667" stopIfTrue="1">
      <formula>WEEKDAY($A736)=5</formula>
    </cfRule>
    <cfRule type="expression" dxfId="69657" priority="116668" stopIfTrue="1">
      <formula>WEEKDAY($A736)=6</formula>
    </cfRule>
    <cfRule type="expression" dxfId="69656" priority="116669" stopIfTrue="1">
      <formula>WEEKDAY($A736)=7</formula>
    </cfRule>
  </conditionalFormatting>
  <conditionalFormatting sqref="A736">
    <cfRule type="expression" dxfId="69655" priority="116656" stopIfTrue="1">
      <formula>WEEKDAY($A736)=1</formula>
    </cfRule>
    <cfRule type="expression" dxfId="69654" priority="116657" stopIfTrue="1">
      <formula>WEEKDAY($A736)=2</formula>
    </cfRule>
    <cfRule type="expression" dxfId="69653" priority="116658" stopIfTrue="1">
      <formula>WEEKDAY($A736)=3</formula>
    </cfRule>
    <cfRule type="expression" dxfId="69652" priority="116659" stopIfTrue="1">
      <formula>WEEKDAY($A736)=4</formula>
    </cfRule>
    <cfRule type="expression" dxfId="69651" priority="116660" stopIfTrue="1">
      <formula>WEEKDAY($A736)=5</formula>
    </cfRule>
    <cfRule type="expression" dxfId="69650" priority="116661" stopIfTrue="1">
      <formula>WEEKDAY($A736)=6</formula>
    </cfRule>
    <cfRule type="expression" dxfId="69649" priority="116662" stopIfTrue="1">
      <formula>WEEKDAY($A736)=7</formula>
    </cfRule>
  </conditionalFormatting>
  <conditionalFormatting sqref="A736">
    <cfRule type="expression" dxfId="69648" priority="116649" stopIfTrue="1">
      <formula>WEEKDAY($A736)=1</formula>
    </cfRule>
    <cfRule type="expression" dxfId="69647" priority="116650" stopIfTrue="1">
      <formula>WEEKDAY($A736)=2</formula>
    </cfRule>
    <cfRule type="expression" dxfId="69646" priority="116651" stopIfTrue="1">
      <formula>WEEKDAY($A736)=3</formula>
    </cfRule>
    <cfRule type="expression" dxfId="69645" priority="116652" stopIfTrue="1">
      <formula>WEEKDAY($A736)=4</formula>
    </cfRule>
    <cfRule type="expression" dxfId="69644" priority="116653" stopIfTrue="1">
      <formula>WEEKDAY($A736)=5</formula>
    </cfRule>
    <cfRule type="expression" dxfId="69643" priority="116654" stopIfTrue="1">
      <formula>WEEKDAY($A736)=6</formula>
    </cfRule>
    <cfRule type="expression" dxfId="69642" priority="116655" stopIfTrue="1">
      <formula>WEEKDAY($A736)=7</formula>
    </cfRule>
  </conditionalFormatting>
  <conditionalFormatting sqref="I736">
    <cfRule type="expression" dxfId="69641" priority="116642" stopIfTrue="1">
      <formula>WEEKDAY($A736)=1</formula>
    </cfRule>
    <cfRule type="expression" dxfId="69640" priority="116643" stopIfTrue="1">
      <formula>WEEKDAY($A736)=2</formula>
    </cfRule>
    <cfRule type="expression" dxfId="69639" priority="116644" stopIfTrue="1">
      <formula>WEEKDAY($A736)=3</formula>
    </cfRule>
    <cfRule type="expression" dxfId="69638" priority="116645" stopIfTrue="1">
      <formula>WEEKDAY($A736)=4</formula>
    </cfRule>
    <cfRule type="expression" dxfId="69637" priority="116646" stopIfTrue="1">
      <formula>WEEKDAY($A736)=5</formula>
    </cfRule>
    <cfRule type="expression" dxfId="69636" priority="116647" stopIfTrue="1">
      <formula>WEEKDAY($A736)=6</formula>
    </cfRule>
    <cfRule type="expression" dxfId="69635" priority="116648" stopIfTrue="1">
      <formula>WEEKDAY($A736)=7</formula>
    </cfRule>
  </conditionalFormatting>
  <conditionalFormatting sqref="I736">
    <cfRule type="expression" dxfId="69634" priority="116635" stopIfTrue="1">
      <formula>WEEKDAY($A736)=1</formula>
    </cfRule>
    <cfRule type="expression" dxfId="69633" priority="116636" stopIfTrue="1">
      <formula>WEEKDAY($A736)=2</formula>
    </cfRule>
    <cfRule type="expression" dxfId="69632" priority="116637" stopIfTrue="1">
      <formula>WEEKDAY($A736)=3</formula>
    </cfRule>
    <cfRule type="expression" dxfId="69631" priority="116638" stopIfTrue="1">
      <formula>WEEKDAY($A736)=4</formula>
    </cfRule>
    <cfRule type="expression" dxfId="69630" priority="116639" stopIfTrue="1">
      <formula>WEEKDAY($A736)=5</formula>
    </cfRule>
    <cfRule type="expression" dxfId="69629" priority="116640" stopIfTrue="1">
      <formula>WEEKDAY($A736)=6</formula>
    </cfRule>
    <cfRule type="expression" dxfId="69628" priority="116641" stopIfTrue="1">
      <formula>WEEKDAY($A736)=7</formula>
    </cfRule>
  </conditionalFormatting>
  <conditionalFormatting sqref="A735:A736">
    <cfRule type="expression" dxfId="69627" priority="116628" stopIfTrue="1">
      <formula>WEEKDAY($A735)=1</formula>
    </cfRule>
    <cfRule type="expression" dxfId="69626" priority="116629" stopIfTrue="1">
      <formula>WEEKDAY($A735)=2</formula>
    </cfRule>
    <cfRule type="expression" dxfId="69625" priority="116630" stopIfTrue="1">
      <formula>WEEKDAY($A735)=3</formula>
    </cfRule>
    <cfRule type="expression" dxfId="69624" priority="116631" stopIfTrue="1">
      <formula>WEEKDAY($A735)=4</formula>
    </cfRule>
    <cfRule type="expression" dxfId="69623" priority="116632" stopIfTrue="1">
      <formula>WEEKDAY($A735)=5</formula>
    </cfRule>
    <cfRule type="expression" dxfId="69622" priority="116633" stopIfTrue="1">
      <formula>WEEKDAY($A735)=6</formula>
    </cfRule>
    <cfRule type="expression" dxfId="69621" priority="116634" stopIfTrue="1">
      <formula>WEEKDAY($A735)=7</formula>
    </cfRule>
  </conditionalFormatting>
  <conditionalFormatting sqref="A735:A736">
    <cfRule type="expression" dxfId="69620" priority="116621" stopIfTrue="1">
      <formula>WEEKDAY($A735)=1</formula>
    </cfRule>
    <cfRule type="expression" dxfId="69619" priority="116622" stopIfTrue="1">
      <formula>WEEKDAY($A735)=2</formula>
    </cfRule>
    <cfRule type="expression" dxfId="69618" priority="116623" stopIfTrue="1">
      <formula>WEEKDAY($A735)=3</formula>
    </cfRule>
    <cfRule type="expression" dxfId="69617" priority="116624" stopIfTrue="1">
      <formula>WEEKDAY($A735)=4</formula>
    </cfRule>
    <cfRule type="expression" dxfId="69616" priority="116625" stopIfTrue="1">
      <formula>WEEKDAY($A735)=5</formula>
    </cfRule>
    <cfRule type="expression" dxfId="69615" priority="116626" stopIfTrue="1">
      <formula>WEEKDAY($A735)=6</formula>
    </cfRule>
    <cfRule type="expression" dxfId="69614" priority="116627" stopIfTrue="1">
      <formula>WEEKDAY($A735)=7</formula>
    </cfRule>
  </conditionalFormatting>
  <conditionalFormatting sqref="I735:I736">
    <cfRule type="expression" dxfId="69613" priority="116614" stopIfTrue="1">
      <formula>WEEKDAY($A735)=1</formula>
    </cfRule>
    <cfRule type="expression" dxfId="69612" priority="116615" stopIfTrue="1">
      <formula>WEEKDAY($A735)=2</formula>
    </cfRule>
    <cfRule type="expression" dxfId="69611" priority="116616" stopIfTrue="1">
      <formula>WEEKDAY($A735)=3</formula>
    </cfRule>
    <cfRule type="expression" dxfId="69610" priority="116617" stopIfTrue="1">
      <formula>WEEKDAY($A735)=4</formula>
    </cfRule>
    <cfRule type="expression" dxfId="69609" priority="116618" stopIfTrue="1">
      <formula>WEEKDAY($A735)=5</formula>
    </cfRule>
    <cfRule type="expression" dxfId="69608" priority="116619" stopIfTrue="1">
      <formula>WEEKDAY($A735)=6</formula>
    </cfRule>
    <cfRule type="expression" dxfId="69607" priority="116620" stopIfTrue="1">
      <formula>WEEKDAY($A735)=7</formula>
    </cfRule>
  </conditionalFormatting>
  <conditionalFormatting sqref="I735:I736">
    <cfRule type="expression" dxfId="69606" priority="116607" stopIfTrue="1">
      <formula>WEEKDAY($A735)=1</formula>
    </cfRule>
    <cfRule type="expression" dxfId="69605" priority="116608" stopIfTrue="1">
      <formula>WEEKDAY($A735)=2</formula>
    </cfRule>
    <cfRule type="expression" dxfId="69604" priority="116609" stopIfTrue="1">
      <formula>WEEKDAY($A735)=3</formula>
    </cfRule>
    <cfRule type="expression" dxfId="69603" priority="116610" stopIfTrue="1">
      <formula>WEEKDAY($A735)=4</formula>
    </cfRule>
    <cfRule type="expression" dxfId="69602" priority="116611" stopIfTrue="1">
      <formula>WEEKDAY($A735)=5</formula>
    </cfRule>
    <cfRule type="expression" dxfId="69601" priority="116612" stopIfTrue="1">
      <formula>WEEKDAY($A735)=6</formula>
    </cfRule>
    <cfRule type="expression" dxfId="69600" priority="116613" stopIfTrue="1">
      <formula>WEEKDAY($A735)=7</formula>
    </cfRule>
  </conditionalFormatting>
  <conditionalFormatting sqref="A731:A816">
    <cfRule type="expression" dxfId="69599" priority="116600" stopIfTrue="1">
      <formula>WEEKDAY($A731)=1</formula>
    </cfRule>
    <cfRule type="expression" dxfId="69598" priority="116601" stopIfTrue="1">
      <formula>WEEKDAY($A731)=2</formula>
    </cfRule>
    <cfRule type="expression" dxfId="69597" priority="116602" stopIfTrue="1">
      <formula>WEEKDAY($A731)=3</formula>
    </cfRule>
    <cfRule type="expression" dxfId="69596" priority="116603" stopIfTrue="1">
      <formula>WEEKDAY($A731)=4</formula>
    </cfRule>
    <cfRule type="expression" dxfId="69595" priority="116604" stopIfTrue="1">
      <formula>WEEKDAY($A731)=5</formula>
    </cfRule>
    <cfRule type="expression" dxfId="69594" priority="116605" stopIfTrue="1">
      <formula>WEEKDAY($A731)=6</formula>
    </cfRule>
    <cfRule type="expression" dxfId="69593" priority="116606" stopIfTrue="1">
      <formula>WEEKDAY($A731)=7</formula>
    </cfRule>
  </conditionalFormatting>
  <conditionalFormatting sqref="I731:I737">
    <cfRule type="expression" dxfId="69592" priority="116593" stopIfTrue="1">
      <formula>WEEKDAY($A731)=1</formula>
    </cfRule>
    <cfRule type="expression" dxfId="69591" priority="116594" stopIfTrue="1">
      <formula>WEEKDAY($A731)=2</formula>
    </cfRule>
    <cfRule type="expression" dxfId="69590" priority="116595" stopIfTrue="1">
      <formula>WEEKDAY($A731)=3</formula>
    </cfRule>
    <cfRule type="expression" dxfId="69589" priority="116596" stopIfTrue="1">
      <formula>WEEKDAY($A731)=4</formula>
    </cfRule>
    <cfRule type="expression" dxfId="69588" priority="116597" stopIfTrue="1">
      <formula>WEEKDAY($A731)=5</formula>
    </cfRule>
    <cfRule type="expression" dxfId="69587" priority="116598" stopIfTrue="1">
      <formula>WEEKDAY($A731)=6</formula>
    </cfRule>
    <cfRule type="expression" dxfId="69586" priority="116599" stopIfTrue="1">
      <formula>WEEKDAY($A731)=7</formula>
    </cfRule>
  </conditionalFormatting>
  <conditionalFormatting sqref="I732:I736">
    <cfRule type="expression" dxfId="69585" priority="116586" stopIfTrue="1">
      <formula>WEEKDAY($A732)=1</formula>
    </cfRule>
    <cfRule type="expression" dxfId="69584" priority="116587" stopIfTrue="1">
      <formula>WEEKDAY($A732)=2</formula>
    </cfRule>
    <cfRule type="expression" dxfId="69583" priority="116588" stopIfTrue="1">
      <formula>WEEKDAY($A732)=3</formula>
    </cfRule>
    <cfRule type="expression" dxfId="69582" priority="116589" stopIfTrue="1">
      <formula>WEEKDAY($A732)=4</formula>
    </cfRule>
    <cfRule type="expression" dxfId="69581" priority="116590" stopIfTrue="1">
      <formula>WEEKDAY($A732)=5</formula>
    </cfRule>
    <cfRule type="expression" dxfId="69580" priority="116591" stopIfTrue="1">
      <formula>WEEKDAY($A732)=6</formula>
    </cfRule>
    <cfRule type="expression" dxfId="69579" priority="116592" stopIfTrue="1">
      <formula>WEEKDAY($A732)=7</formula>
    </cfRule>
  </conditionalFormatting>
  <conditionalFormatting sqref="A737:M737">
    <cfRule type="expression" dxfId="69578" priority="116579" stopIfTrue="1">
      <formula>WEEKDAY($A737)=1</formula>
    </cfRule>
    <cfRule type="expression" dxfId="69577" priority="116580" stopIfTrue="1">
      <formula>WEEKDAY($A737)=2</formula>
    </cfRule>
    <cfRule type="expression" dxfId="69576" priority="116581" stopIfTrue="1">
      <formula>WEEKDAY($A737)=3</formula>
    </cfRule>
    <cfRule type="expression" dxfId="69575" priority="116582" stopIfTrue="1">
      <formula>WEEKDAY($A737)=4</formula>
    </cfRule>
    <cfRule type="expression" dxfId="69574" priority="116583" stopIfTrue="1">
      <formula>WEEKDAY($A737)=5</formula>
    </cfRule>
    <cfRule type="expression" dxfId="69573" priority="116584" stopIfTrue="1">
      <formula>WEEKDAY($A737)=6</formula>
    </cfRule>
    <cfRule type="expression" dxfId="69572" priority="116585" stopIfTrue="1">
      <formula>WEEKDAY($A737)=7</formula>
    </cfRule>
  </conditionalFormatting>
  <conditionalFormatting sqref="B738:G738 I738:M738">
    <cfRule type="expression" dxfId="69571" priority="116572" stopIfTrue="1">
      <formula>WEEKDAY($A738)=1</formula>
    </cfRule>
    <cfRule type="expression" dxfId="69570" priority="116573" stopIfTrue="1">
      <formula>WEEKDAY($A738)=2</formula>
    </cfRule>
    <cfRule type="expression" dxfId="69569" priority="116574" stopIfTrue="1">
      <formula>WEEKDAY($A738)=3</formula>
    </cfRule>
    <cfRule type="expression" dxfId="69568" priority="116575" stopIfTrue="1">
      <formula>WEEKDAY($A738)=4</formula>
    </cfRule>
    <cfRule type="expression" dxfId="69567" priority="116576" stopIfTrue="1">
      <formula>WEEKDAY($A738)=5</formula>
    </cfRule>
    <cfRule type="expression" dxfId="69566" priority="116577" stopIfTrue="1">
      <formula>WEEKDAY($A738)=6</formula>
    </cfRule>
    <cfRule type="expression" dxfId="69565" priority="116578" stopIfTrue="1">
      <formula>WEEKDAY($A738)=7</formula>
    </cfRule>
  </conditionalFormatting>
  <conditionalFormatting sqref="A738:A740">
    <cfRule type="expression" dxfId="69564" priority="116565" stopIfTrue="1">
      <formula>WEEKDAY($A738)=1</formula>
    </cfRule>
    <cfRule type="expression" dxfId="69563" priority="116566" stopIfTrue="1">
      <formula>WEEKDAY($A738)=2</formula>
    </cfRule>
    <cfRule type="expression" dxfId="69562" priority="116567" stopIfTrue="1">
      <formula>WEEKDAY($A738)=3</formula>
    </cfRule>
    <cfRule type="expression" dxfId="69561" priority="116568" stopIfTrue="1">
      <formula>WEEKDAY($A738)=4</formula>
    </cfRule>
    <cfRule type="expression" dxfId="69560" priority="116569" stopIfTrue="1">
      <formula>WEEKDAY($A738)=5</formula>
    </cfRule>
    <cfRule type="expression" dxfId="69559" priority="116570" stopIfTrue="1">
      <formula>WEEKDAY($A738)=6</formula>
    </cfRule>
    <cfRule type="expression" dxfId="69558" priority="116571" stopIfTrue="1">
      <formula>WEEKDAY($A738)=7</formula>
    </cfRule>
  </conditionalFormatting>
  <conditionalFormatting sqref="H738">
    <cfRule type="expression" dxfId="69557" priority="116558" stopIfTrue="1">
      <formula>WEEKDAY($A738)=1</formula>
    </cfRule>
    <cfRule type="expression" dxfId="69556" priority="116559" stopIfTrue="1">
      <formula>WEEKDAY($A738)=2</formula>
    </cfRule>
    <cfRule type="expression" dxfId="69555" priority="116560" stopIfTrue="1">
      <formula>WEEKDAY($A738)=3</formula>
    </cfRule>
    <cfRule type="expression" dxfId="69554" priority="116561" stopIfTrue="1">
      <formula>WEEKDAY($A738)=4</formula>
    </cfRule>
    <cfRule type="expression" dxfId="69553" priority="116562" stopIfTrue="1">
      <formula>WEEKDAY($A738)=5</formula>
    </cfRule>
    <cfRule type="expression" dxfId="69552" priority="116563" stopIfTrue="1">
      <formula>WEEKDAY($A738)=6</formula>
    </cfRule>
    <cfRule type="expression" dxfId="69551" priority="116564" stopIfTrue="1">
      <formula>WEEKDAY($A738)=7</formula>
    </cfRule>
  </conditionalFormatting>
  <conditionalFormatting sqref="A739:A740">
    <cfRule type="expression" dxfId="69550" priority="116404" stopIfTrue="1">
      <formula>WEEKDAY($A739)=1</formula>
    </cfRule>
    <cfRule type="expression" dxfId="69549" priority="116405" stopIfTrue="1">
      <formula>WEEKDAY($A739)=2</formula>
    </cfRule>
    <cfRule type="expression" dxfId="69548" priority="116406" stopIfTrue="1">
      <formula>WEEKDAY($A739)=3</formula>
    </cfRule>
    <cfRule type="expression" dxfId="69547" priority="116407" stopIfTrue="1">
      <formula>WEEKDAY($A739)=4</formula>
    </cfRule>
    <cfRule type="expression" dxfId="69546" priority="116408" stopIfTrue="1">
      <formula>WEEKDAY($A739)=5</formula>
    </cfRule>
    <cfRule type="expression" dxfId="69545" priority="116409" stopIfTrue="1">
      <formula>WEEKDAY($A739)=6</formula>
    </cfRule>
    <cfRule type="expression" dxfId="69544" priority="116410" stopIfTrue="1">
      <formula>WEEKDAY($A739)=7</formula>
    </cfRule>
  </conditionalFormatting>
  <conditionalFormatting sqref="A739:H739 K739:M739">
    <cfRule type="expression" dxfId="69543" priority="116390" stopIfTrue="1">
      <formula>WEEKDAY($A739)=1</formula>
    </cfRule>
    <cfRule type="expression" dxfId="69542" priority="116391" stopIfTrue="1">
      <formula>WEEKDAY($A739)=2</formula>
    </cfRule>
    <cfRule type="expression" dxfId="69541" priority="116392" stopIfTrue="1">
      <formula>WEEKDAY($A739)=3</formula>
    </cfRule>
    <cfRule type="expression" dxfId="69540" priority="116393" stopIfTrue="1">
      <formula>WEEKDAY($A739)=4</formula>
    </cfRule>
    <cfRule type="expression" dxfId="69539" priority="116394" stopIfTrue="1">
      <formula>WEEKDAY($A739)=5</formula>
    </cfRule>
    <cfRule type="expression" dxfId="69538" priority="116395" stopIfTrue="1">
      <formula>WEEKDAY($A739)=6</formula>
    </cfRule>
    <cfRule type="expression" dxfId="69537" priority="116396" stopIfTrue="1">
      <formula>WEEKDAY($A739)=7</formula>
    </cfRule>
  </conditionalFormatting>
  <conditionalFormatting sqref="A739:H739 K739:M739">
    <cfRule type="expression" dxfId="69536" priority="116383" stopIfTrue="1">
      <formula>WEEKDAY($A739)=1</formula>
    </cfRule>
    <cfRule type="expression" dxfId="69535" priority="116384" stopIfTrue="1">
      <formula>WEEKDAY($A739)=2</formula>
    </cfRule>
    <cfRule type="expression" dxfId="69534" priority="116385" stopIfTrue="1">
      <formula>WEEKDAY($A739)=3</formula>
    </cfRule>
    <cfRule type="expression" dxfId="69533" priority="116386" stopIfTrue="1">
      <formula>WEEKDAY($A739)=4</formula>
    </cfRule>
    <cfRule type="expression" dxfId="69532" priority="116387" stopIfTrue="1">
      <formula>WEEKDAY($A739)=5</formula>
    </cfRule>
    <cfRule type="expression" dxfId="69531" priority="116388" stopIfTrue="1">
      <formula>WEEKDAY($A739)=6</formula>
    </cfRule>
    <cfRule type="expression" dxfId="69530" priority="116389" stopIfTrue="1">
      <formula>WEEKDAY($A739)=7</formula>
    </cfRule>
  </conditionalFormatting>
  <conditionalFormatting sqref="A739:A740">
    <cfRule type="expression" dxfId="69529" priority="116376" stopIfTrue="1">
      <formula>WEEKDAY($A739)=1</formula>
    </cfRule>
    <cfRule type="expression" dxfId="69528" priority="116377" stopIfTrue="1">
      <formula>WEEKDAY($A739)=2</formula>
    </cfRule>
    <cfRule type="expression" dxfId="69527" priority="116378" stopIfTrue="1">
      <formula>WEEKDAY($A739)=3</formula>
    </cfRule>
    <cfRule type="expression" dxfId="69526" priority="116379" stopIfTrue="1">
      <formula>WEEKDAY($A739)=4</formula>
    </cfRule>
    <cfRule type="expression" dxfId="69525" priority="116380" stopIfTrue="1">
      <formula>WEEKDAY($A739)=5</formula>
    </cfRule>
    <cfRule type="expression" dxfId="69524" priority="116381" stopIfTrue="1">
      <formula>WEEKDAY($A739)=6</formula>
    </cfRule>
    <cfRule type="expression" dxfId="69523" priority="116382" stopIfTrue="1">
      <formula>WEEKDAY($A739)=7</formula>
    </cfRule>
  </conditionalFormatting>
  <conditionalFormatting sqref="A739:A740">
    <cfRule type="expression" dxfId="69522" priority="116369" stopIfTrue="1">
      <formula>WEEKDAY($A739)=1</formula>
    </cfRule>
    <cfRule type="expression" dxfId="69521" priority="116370" stopIfTrue="1">
      <formula>WEEKDAY($A739)=2</formula>
    </cfRule>
    <cfRule type="expression" dxfId="69520" priority="116371" stopIfTrue="1">
      <formula>WEEKDAY($A739)=3</formula>
    </cfRule>
    <cfRule type="expression" dxfId="69519" priority="116372" stopIfTrue="1">
      <formula>WEEKDAY($A739)=4</formula>
    </cfRule>
    <cfRule type="expression" dxfId="69518" priority="116373" stopIfTrue="1">
      <formula>WEEKDAY($A739)=5</formula>
    </cfRule>
    <cfRule type="expression" dxfId="69517" priority="116374" stopIfTrue="1">
      <formula>WEEKDAY($A739)=6</formula>
    </cfRule>
    <cfRule type="expression" dxfId="69516" priority="116375" stopIfTrue="1">
      <formula>WEEKDAY($A739)=7</formula>
    </cfRule>
  </conditionalFormatting>
  <conditionalFormatting sqref="A739:A740">
    <cfRule type="expression" dxfId="69515" priority="116355" stopIfTrue="1">
      <formula>WEEKDAY($A739)=1</formula>
    </cfRule>
    <cfRule type="expression" dxfId="69514" priority="116356" stopIfTrue="1">
      <formula>WEEKDAY($A739)=2</formula>
    </cfRule>
    <cfRule type="expression" dxfId="69513" priority="116357" stopIfTrue="1">
      <formula>WEEKDAY($A739)=3</formula>
    </cfRule>
    <cfRule type="expression" dxfId="69512" priority="116358" stopIfTrue="1">
      <formula>WEEKDAY($A739)=4</formula>
    </cfRule>
    <cfRule type="expression" dxfId="69511" priority="116359" stopIfTrue="1">
      <formula>WEEKDAY($A739)=5</formula>
    </cfRule>
    <cfRule type="expression" dxfId="69510" priority="116360" stopIfTrue="1">
      <formula>WEEKDAY($A739)=6</formula>
    </cfRule>
    <cfRule type="expression" dxfId="69509" priority="116361" stopIfTrue="1">
      <formula>WEEKDAY($A739)=7</formula>
    </cfRule>
  </conditionalFormatting>
  <conditionalFormatting sqref="J739">
    <cfRule type="expression" dxfId="69508" priority="116341" stopIfTrue="1">
      <formula>WEEKDAY($A739)=1</formula>
    </cfRule>
    <cfRule type="expression" dxfId="69507" priority="116342" stopIfTrue="1">
      <formula>WEEKDAY($A739)=2</formula>
    </cfRule>
    <cfRule type="expression" dxfId="69506" priority="116343" stopIfTrue="1">
      <formula>WEEKDAY($A739)=3</formula>
    </cfRule>
    <cfRule type="expression" dxfId="69505" priority="116344" stopIfTrue="1">
      <formula>WEEKDAY($A739)=4</formula>
    </cfRule>
    <cfRule type="expression" dxfId="69504" priority="116345" stopIfTrue="1">
      <formula>WEEKDAY($A739)=5</formula>
    </cfRule>
    <cfRule type="expression" dxfId="69503" priority="116346" stopIfTrue="1">
      <formula>WEEKDAY($A739)=6</formula>
    </cfRule>
    <cfRule type="expression" dxfId="69502" priority="116347" stopIfTrue="1">
      <formula>WEEKDAY($A739)=7</formula>
    </cfRule>
  </conditionalFormatting>
  <conditionalFormatting sqref="I739:I740">
    <cfRule type="expression" dxfId="69501" priority="116320" stopIfTrue="1">
      <formula>WEEKDAY($A739)=1</formula>
    </cfRule>
    <cfRule type="expression" dxfId="69500" priority="116321" stopIfTrue="1">
      <formula>WEEKDAY($A739)=2</formula>
    </cfRule>
    <cfRule type="expression" dxfId="69499" priority="116322" stopIfTrue="1">
      <formula>WEEKDAY($A739)=3</formula>
    </cfRule>
    <cfRule type="expression" dxfId="69498" priority="116323" stopIfTrue="1">
      <formula>WEEKDAY($A739)=4</formula>
    </cfRule>
    <cfRule type="expression" dxfId="69497" priority="116324" stopIfTrue="1">
      <formula>WEEKDAY($A739)=5</formula>
    </cfRule>
    <cfRule type="expression" dxfId="69496" priority="116325" stopIfTrue="1">
      <formula>WEEKDAY($A739)=6</formula>
    </cfRule>
    <cfRule type="expression" dxfId="69495" priority="116326" stopIfTrue="1">
      <formula>WEEKDAY($A739)=7</formula>
    </cfRule>
  </conditionalFormatting>
  <conditionalFormatting sqref="B740:G740 J740:M740">
    <cfRule type="expression" dxfId="69494" priority="116313" stopIfTrue="1">
      <formula>WEEKDAY($A740)=1</formula>
    </cfRule>
    <cfRule type="expression" dxfId="69493" priority="116314" stopIfTrue="1">
      <formula>WEEKDAY($A740)=2</formula>
    </cfRule>
    <cfRule type="expression" dxfId="69492" priority="116315" stopIfTrue="1">
      <formula>WEEKDAY($A740)=3</formula>
    </cfRule>
    <cfRule type="expression" dxfId="69491" priority="116316" stopIfTrue="1">
      <formula>WEEKDAY($A740)=4</formula>
    </cfRule>
    <cfRule type="expression" dxfId="69490" priority="116317" stopIfTrue="1">
      <formula>WEEKDAY($A740)=5</formula>
    </cfRule>
    <cfRule type="expression" dxfId="69489" priority="116318" stopIfTrue="1">
      <formula>WEEKDAY($A740)=6</formula>
    </cfRule>
    <cfRule type="expression" dxfId="69488" priority="116319" stopIfTrue="1">
      <formula>WEEKDAY($A740)=7</formula>
    </cfRule>
  </conditionalFormatting>
  <conditionalFormatting sqref="A740">
    <cfRule type="expression" dxfId="69487" priority="116306" stopIfTrue="1">
      <formula>WEEKDAY($A740)=1</formula>
    </cfRule>
    <cfRule type="expression" dxfId="69486" priority="116307" stopIfTrue="1">
      <formula>WEEKDAY($A740)=2</formula>
    </cfRule>
    <cfRule type="expression" dxfId="69485" priority="116308" stopIfTrue="1">
      <formula>WEEKDAY($A740)=3</formula>
    </cfRule>
    <cfRule type="expression" dxfId="69484" priority="116309" stopIfTrue="1">
      <formula>WEEKDAY($A740)=4</formula>
    </cfRule>
    <cfRule type="expression" dxfId="69483" priority="116310" stopIfTrue="1">
      <formula>WEEKDAY($A740)=5</formula>
    </cfRule>
    <cfRule type="expression" dxfId="69482" priority="116311" stopIfTrue="1">
      <formula>WEEKDAY($A740)=6</formula>
    </cfRule>
    <cfRule type="expression" dxfId="69481" priority="116312" stopIfTrue="1">
      <formula>WEEKDAY($A740)=7</formula>
    </cfRule>
  </conditionalFormatting>
  <conditionalFormatting sqref="A740">
    <cfRule type="expression" dxfId="69480" priority="116299" stopIfTrue="1">
      <formula>WEEKDAY($A740)=1</formula>
    </cfRule>
    <cfRule type="expression" dxfId="69479" priority="116300" stopIfTrue="1">
      <formula>WEEKDAY($A740)=2</formula>
    </cfRule>
    <cfRule type="expression" dxfId="69478" priority="116301" stopIfTrue="1">
      <formula>WEEKDAY($A740)=3</formula>
    </cfRule>
    <cfRule type="expression" dxfId="69477" priority="116302" stopIfTrue="1">
      <formula>WEEKDAY($A740)=4</formula>
    </cfRule>
    <cfRule type="expression" dxfId="69476" priority="116303" stopIfTrue="1">
      <formula>WEEKDAY($A740)=5</formula>
    </cfRule>
    <cfRule type="expression" dxfId="69475" priority="116304" stopIfTrue="1">
      <formula>WEEKDAY($A740)=6</formula>
    </cfRule>
    <cfRule type="expression" dxfId="69474" priority="116305" stopIfTrue="1">
      <formula>WEEKDAY($A740)=7</formula>
    </cfRule>
  </conditionalFormatting>
  <conditionalFormatting sqref="H740">
    <cfRule type="expression" dxfId="69473" priority="116292" stopIfTrue="1">
      <formula>WEEKDAY($A740)=1</formula>
    </cfRule>
    <cfRule type="expression" dxfId="69472" priority="116293" stopIfTrue="1">
      <formula>WEEKDAY($A740)=2</formula>
    </cfRule>
    <cfRule type="expression" dxfId="69471" priority="116294" stopIfTrue="1">
      <formula>WEEKDAY($A740)=3</formula>
    </cfRule>
    <cfRule type="expression" dxfId="69470" priority="116295" stopIfTrue="1">
      <formula>WEEKDAY($A740)=4</formula>
    </cfRule>
    <cfRule type="expression" dxfId="69469" priority="116296" stopIfTrue="1">
      <formula>WEEKDAY($A740)=5</formula>
    </cfRule>
    <cfRule type="expression" dxfId="69468" priority="116297" stopIfTrue="1">
      <formula>WEEKDAY($A740)=6</formula>
    </cfRule>
    <cfRule type="expression" dxfId="69467" priority="116298" stopIfTrue="1">
      <formula>WEEKDAY($A740)=7</formula>
    </cfRule>
  </conditionalFormatting>
  <conditionalFormatting sqref="H740">
    <cfRule type="expression" dxfId="69466" priority="116285" stopIfTrue="1">
      <formula>WEEKDAY($A740)=1</formula>
    </cfRule>
    <cfRule type="expression" dxfId="69465" priority="116286" stopIfTrue="1">
      <formula>WEEKDAY($A740)=2</formula>
    </cfRule>
    <cfRule type="expression" dxfId="69464" priority="116287" stopIfTrue="1">
      <formula>WEEKDAY($A740)=3</formula>
    </cfRule>
    <cfRule type="expression" dxfId="69463" priority="116288" stopIfTrue="1">
      <formula>WEEKDAY($A740)=4</formula>
    </cfRule>
    <cfRule type="expression" dxfId="69462" priority="116289" stopIfTrue="1">
      <formula>WEEKDAY($A740)=5</formula>
    </cfRule>
    <cfRule type="expression" dxfId="69461" priority="116290" stopIfTrue="1">
      <formula>WEEKDAY($A740)=6</formula>
    </cfRule>
    <cfRule type="expression" dxfId="69460" priority="116291" stopIfTrue="1">
      <formula>WEEKDAY($A740)=7</formula>
    </cfRule>
  </conditionalFormatting>
  <conditionalFormatting sqref="I741:I754">
    <cfRule type="expression" dxfId="69459" priority="116278" stopIfTrue="1">
      <formula>WEEKDAY($A741)=1</formula>
    </cfRule>
    <cfRule type="expression" dxfId="69458" priority="116279" stopIfTrue="1">
      <formula>WEEKDAY($A741)=2</formula>
    </cfRule>
    <cfRule type="expression" dxfId="69457" priority="116280" stopIfTrue="1">
      <formula>WEEKDAY($A741)=3</formula>
    </cfRule>
    <cfRule type="expression" dxfId="69456" priority="116281" stopIfTrue="1">
      <formula>WEEKDAY($A741)=4</formula>
    </cfRule>
    <cfRule type="expression" dxfId="69455" priority="116282" stopIfTrue="1">
      <formula>WEEKDAY($A741)=5</formula>
    </cfRule>
    <cfRule type="expression" dxfId="69454" priority="116283" stopIfTrue="1">
      <formula>WEEKDAY($A741)=6</formula>
    </cfRule>
    <cfRule type="expression" dxfId="69453" priority="116284" stopIfTrue="1">
      <formula>WEEKDAY($A741)=7</formula>
    </cfRule>
  </conditionalFormatting>
  <conditionalFormatting sqref="I741:I754">
    <cfRule type="expression" dxfId="69452" priority="116271" stopIfTrue="1">
      <formula>WEEKDAY($A741)=1</formula>
    </cfRule>
    <cfRule type="expression" dxfId="69451" priority="116272" stopIfTrue="1">
      <formula>WEEKDAY($A741)=2</formula>
    </cfRule>
    <cfRule type="expression" dxfId="69450" priority="116273" stopIfTrue="1">
      <formula>WEEKDAY($A741)=3</formula>
    </cfRule>
    <cfRule type="expression" dxfId="69449" priority="116274" stopIfTrue="1">
      <formula>WEEKDAY($A741)=4</formula>
    </cfRule>
    <cfRule type="expression" dxfId="69448" priority="116275" stopIfTrue="1">
      <formula>WEEKDAY($A741)=5</formula>
    </cfRule>
    <cfRule type="expression" dxfId="69447" priority="116276" stopIfTrue="1">
      <formula>WEEKDAY($A741)=6</formula>
    </cfRule>
    <cfRule type="expression" dxfId="69446" priority="116277" stopIfTrue="1">
      <formula>WEEKDAY($A741)=7</formula>
    </cfRule>
  </conditionalFormatting>
  <conditionalFormatting sqref="I741:I754">
    <cfRule type="expression" dxfId="69445" priority="116264" stopIfTrue="1">
      <formula>WEEKDAY($A741)=1</formula>
    </cfRule>
    <cfRule type="expression" dxfId="69444" priority="116265" stopIfTrue="1">
      <formula>WEEKDAY($A741)=2</formula>
    </cfRule>
    <cfRule type="expression" dxfId="69443" priority="116266" stopIfTrue="1">
      <formula>WEEKDAY($A741)=3</formula>
    </cfRule>
    <cfRule type="expression" dxfId="69442" priority="116267" stopIfTrue="1">
      <formula>WEEKDAY($A741)=4</formula>
    </cfRule>
    <cfRule type="expression" dxfId="69441" priority="116268" stopIfTrue="1">
      <formula>WEEKDAY($A741)=5</formula>
    </cfRule>
    <cfRule type="expression" dxfId="69440" priority="116269" stopIfTrue="1">
      <formula>WEEKDAY($A741)=6</formula>
    </cfRule>
    <cfRule type="expression" dxfId="69439" priority="116270" stopIfTrue="1">
      <formula>WEEKDAY($A741)=7</formula>
    </cfRule>
  </conditionalFormatting>
  <conditionalFormatting sqref="I741:I754">
    <cfRule type="expression" dxfId="69438" priority="116257" stopIfTrue="1">
      <formula>WEEKDAY($A741)=1</formula>
    </cfRule>
    <cfRule type="expression" dxfId="69437" priority="116258" stopIfTrue="1">
      <formula>WEEKDAY($A741)=2</formula>
    </cfRule>
    <cfRule type="expression" dxfId="69436" priority="116259" stopIfTrue="1">
      <formula>WEEKDAY($A741)=3</formula>
    </cfRule>
    <cfRule type="expression" dxfId="69435" priority="116260" stopIfTrue="1">
      <formula>WEEKDAY($A741)=4</formula>
    </cfRule>
    <cfRule type="expression" dxfId="69434" priority="116261" stopIfTrue="1">
      <formula>WEEKDAY($A741)=5</formula>
    </cfRule>
    <cfRule type="expression" dxfId="69433" priority="116262" stopIfTrue="1">
      <formula>WEEKDAY($A741)=6</formula>
    </cfRule>
    <cfRule type="expression" dxfId="69432" priority="116263" stopIfTrue="1">
      <formula>WEEKDAY($A741)=7</formula>
    </cfRule>
  </conditionalFormatting>
  <conditionalFormatting sqref="I741:I754">
    <cfRule type="expression" dxfId="69431" priority="116250" stopIfTrue="1">
      <formula>WEEKDAY($A741)=1</formula>
    </cfRule>
    <cfRule type="expression" dxfId="69430" priority="116251" stopIfTrue="1">
      <formula>WEEKDAY($A741)=2</formula>
    </cfRule>
    <cfRule type="expression" dxfId="69429" priority="116252" stopIfTrue="1">
      <formula>WEEKDAY($A741)=3</formula>
    </cfRule>
    <cfRule type="expression" dxfId="69428" priority="116253" stopIfTrue="1">
      <formula>WEEKDAY($A741)=4</formula>
    </cfRule>
    <cfRule type="expression" dxfId="69427" priority="116254" stopIfTrue="1">
      <formula>WEEKDAY($A741)=5</formula>
    </cfRule>
    <cfRule type="expression" dxfId="69426" priority="116255" stopIfTrue="1">
      <formula>WEEKDAY($A741)=6</formula>
    </cfRule>
    <cfRule type="expression" dxfId="69425" priority="116256" stopIfTrue="1">
      <formula>WEEKDAY($A741)=7</formula>
    </cfRule>
  </conditionalFormatting>
  <conditionalFormatting sqref="I741:I754">
    <cfRule type="expression" dxfId="69424" priority="116243" stopIfTrue="1">
      <formula>WEEKDAY($A741)=1</formula>
    </cfRule>
    <cfRule type="expression" dxfId="69423" priority="116244" stopIfTrue="1">
      <formula>WEEKDAY($A741)=2</formula>
    </cfRule>
    <cfRule type="expression" dxfId="69422" priority="116245" stopIfTrue="1">
      <formula>WEEKDAY($A741)=3</formula>
    </cfRule>
    <cfRule type="expression" dxfId="69421" priority="116246" stopIfTrue="1">
      <formula>WEEKDAY($A741)=4</formula>
    </cfRule>
    <cfRule type="expression" dxfId="69420" priority="116247" stopIfTrue="1">
      <formula>WEEKDAY($A741)=5</formula>
    </cfRule>
    <cfRule type="expression" dxfId="69419" priority="116248" stopIfTrue="1">
      <formula>WEEKDAY($A741)=6</formula>
    </cfRule>
    <cfRule type="expression" dxfId="69418" priority="116249" stopIfTrue="1">
      <formula>WEEKDAY($A741)=7</formula>
    </cfRule>
  </conditionalFormatting>
  <conditionalFormatting sqref="I741:I754">
    <cfRule type="expression" dxfId="69417" priority="116236" stopIfTrue="1">
      <formula>WEEKDAY($A741)=1</formula>
    </cfRule>
    <cfRule type="expression" dxfId="69416" priority="116237" stopIfTrue="1">
      <formula>WEEKDAY($A741)=2</formula>
    </cfRule>
    <cfRule type="expression" dxfId="69415" priority="116238" stopIfTrue="1">
      <formula>WEEKDAY($A741)=3</formula>
    </cfRule>
    <cfRule type="expression" dxfId="69414" priority="116239" stopIfTrue="1">
      <formula>WEEKDAY($A741)=4</formula>
    </cfRule>
    <cfRule type="expression" dxfId="69413" priority="116240" stopIfTrue="1">
      <formula>WEEKDAY($A741)=5</formula>
    </cfRule>
    <cfRule type="expression" dxfId="69412" priority="116241" stopIfTrue="1">
      <formula>WEEKDAY($A741)=6</formula>
    </cfRule>
    <cfRule type="expression" dxfId="69411" priority="116242" stopIfTrue="1">
      <formula>WEEKDAY($A741)=7</formula>
    </cfRule>
  </conditionalFormatting>
  <conditionalFormatting sqref="I741:I754">
    <cfRule type="expression" dxfId="69410" priority="116229" stopIfTrue="1">
      <formula>WEEKDAY($A741)=1</formula>
    </cfRule>
    <cfRule type="expression" dxfId="69409" priority="116230" stopIfTrue="1">
      <formula>WEEKDAY($A741)=2</formula>
    </cfRule>
    <cfRule type="expression" dxfId="69408" priority="116231" stopIfTrue="1">
      <formula>WEEKDAY($A741)=3</formula>
    </cfRule>
    <cfRule type="expression" dxfId="69407" priority="116232" stopIfTrue="1">
      <formula>WEEKDAY($A741)=4</formula>
    </cfRule>
    <cfRule type="expression" dxfId="69406" priority="116233" stopIfTrue="1">
      <formula>WEEKDAY($A741)=5</formula>
    </cfRule>
    <cfRule type="expression" dxfId="69405" priority="116234" stopIfTrue="1">
      <formula>WEEKDAY($A741)=6</formula>
    </cfRule>
    <cfRule type="expression" dxfId="69404" priority="116235" stopIfTrue="1">
      <formula>WEEKDAY($A741)=7</formula>
    </cfRule>
  </conditionalFormatting>
  <conditionalFormatting sqref="I741:I754">
    <cfRule type="expression" dxfId="69403" priority="116222" stopIfTrue="1">
      <formula>WEEKDAY($A741)=1</formula>
    </cfRule>
    <cfRule type="expression" dxfId="69402" priority="116223" stopIfTrue="1">
      <formula>WEEKDAY($A741)=2</formula>
    </cfRule>
    <cfRule type="expression" dxfId="69401" priority="116224" stopIfTrue="1">
      <formula>WEEKDAY($A741)=3</formula>
    </cfRule>
    <cfRule type="expression" dxfId="69400" priority="116225" stopIfTrue="1">
      <formula>WEEKDAY($A741)=4</formula>
    </cfRule>
    <cfRule type="expression" dxfId="69399" priority="116226" stopIfTrue="1">
      <formula>WEEKDAY($A741)=5</formula>
    </cfRule>
    <cfRule type="expression" dxfId="69398" priority="116227" stopIfTrue="1">
      <formula>WEEKDAY($A741)=6</formula>
    </cfRule>
    <cfRule type="expression" dxfId="69397" priority="116228" stopIfTrue="1">
      <formula>WEEKDAY($A741)=7</formula>
    </cfRule>
  </conditionalFormatting>
  <conditionalFormatting sqref="I741:I754">
    <cfRule type="expression" dxfId="69396" priority="116215" stopIfTrue="1">
      <formula>WEEKDAY($A741)=1</formula>
    </cfRule>
    <cfRule type="expression" dxfId="69395" priority="116216" stopIfTrue="1">
      <formula>WEEKDAY($A741)=2</formula>
    </cfRule>
    <cfRule type="expression" dxfId="69394" priority="116217" stopIfTrue="1">
      <formula>WEEKDAY($A741)=3</formula>
    </cfRule>
    <cfRule type="expression" dxfId="69393" priority="116218" stopIfTrue="1">
      <formula>WEEKDAY($A741)=4</formula>
    </cfRule>
    <cfRule type="expression" dxfId="69392" priority="116219" stopIfTrue="1">
      <formula>WEEKDAY($A741)=5</formula>
    </cfRule>
    <cfRule type="expression" dxfId="69391" priority="116220" stopIfTrue="1">
      <formula>WEEKDAY($A741)=6</formula>
    </cfRule>
    <cfRule type="expression" dxfId="69390" priority="116221" stopIfTrue="1">
      <formula>WEEKDAY($A741)=7</formula>
    </cfRule>
  </conditionalFormatting>
  <conditionalFormatting sqref="I741:I754">
    <cfRule type="expression" dxfId="69389" priority="116208" stopIfTrue="1">
      <formula>WEEKDAY($A741)=1</formula>
    </cfRule>
    <cfRule type="expression" dxfId="69388" priority="116209" stopIfTrue="1">
      <formula>WEEKDAY($A741)=2</formula>
    </cfRule>
    <cfRule type="expression" dxfId="69387" priority="116210" stopIfTrue="1">
      <formula>WEEKDAY($A741)=3</formula>
    </cfRule>
    <cfRule type="expression" dxfId="69386" priority="116211" stopIfTrue="1">
      <formula>WEEKDAY($A741)=4</formula>
    </cfRule>
    <cfRule type="expression" dxfId="69385" priority="116212" stopIfTrue="1">
      <formula>WEEKDAY($A741)=5</formula>
    </cfRule>
    <cfRule type="expression" dxfId="69384" priority="116213" stopIfTrue="1">
      <formula>WEEKDAY($A741)=6</formula>
    </cfRule>
    <cfRule type="expression" dxfId="69383" priority="116214" stopIfTrue="1">
      <formula>WEEKDAY($A741)=7</formula>
    </cfRule>
  </conditionalFormatting>
  <conditionalFormatting sqref="I741:I754">
    <cfRule type="expression" dxfId="69382" priority="116201" stopIfTrue="1">
      <formula>WEEKDAY($A741)=1</formula>
    </cfRule>
    <cfRule type="expression" dxfId="69381" priority="116202" stopIfTrue="1">
      <formula>WEEKDAY($A741)=2</formula>
    </cfRule>
    <cfRule type="expression" dxfId="69380" priority="116203" stopIfTrue="1">
      <formula>WEEKDAY($A741)=3</formula>
    </cfRule>
    <cfRule type="expression" dxfId="69379" priority="116204" stopIfTrue="1">
      <formula>WEEKDAY($A741)=4</formula>
    </cfRule>
    <cfRule type="expression" dxfId="69378" priority="116205" stopIfTrue="1">
      <formula>WEEKDAY($A741)=5</formula>
    </cfRule>
    <cfRule type="expression" dxfId="69377" priority="116206" stopIfTrue="1">
      <formula>WEEKDAY($A741)=6</formula>
    </cfRule>
    <cfRule type="expression" dxfId="69376" priority="116207" stopIfTrue="1">
      <formula>WEEKDAY($A741)=7</formula>
    </cfRule>
  </conditionalFormatting>
  <conditionalFormatting sqref="I741:I754">
    <cfRule type="expression" dxfId="69375" priority="116194" stopIfTrue="1">
      <formula>WEEKDAY($A741)=1</formula>
    </cfRule>
    <cfRule type="expression" dxfId="69374" priority="116195" stopIfTrue="1">
      <formula>WEEKDAY($A741)=2</formula>
    </cfRule>
    <cfRule type="expression" dxfId="69373" priority="116196" stopIfTrue="1">
      <formula>WEEKDAY($A741)=3</formula>
    </cfRule>
    <cfRule type="expression" dxfId="69372" priority="116197" stopIfTrue="1">
      <formula>WEEKDAY($A741)=4</formula>
    </cfRule>
    <cfRule type="expression" dxfId="69371" priority="116198" stopIfTrue="1">
      <formula>WEEKDAY($A741)=5</formula>
    </cfRule>
    <cfRule type="expression" dxfId="69370" priority="116199" stopIfTrue="1">
      <formula>WEEKDAY($A741)=6</formula>
    </cfRule>
    <cfRule type="expression" dxfId="69369" priority="116200" stopIfTrue="1">
      <formula>WEEKDAY($A741)=7</formula>
    </cfRule>
  </conditionalFormatting>
  <conditionalFormatting sqref="I741:I754">
    <cfRule type="expression" dxfId="69368" priority="116187" stopIfTrue="1">
      <formula>WEEKDAY($A741)=1</formula>
    </cfRule>
    <cfRule type="expression" dxfId="69367" priority="116188" stopIfTrue="1">
      <formula>WEEKDAY($A741)=2</formula>
    </cfRule>
    <cfRule type="expression" dxfId="69366" priority="116189" stopIfTrue="1">
      <formula>WEEKDAY($A741)=3</formula>
    </cfRule>
    <cfRule type="expression" dxfId="69365" priority="116190" stopIfTrue="1">
      <formula>WEEKDAY($A741)=4</formula>
    </cfRule>
    <cfRule type="expression" dxfId="69364" priority="116191" stopIfTrue="1">
      <formula>WEEKDAY($A741)=5</formula>
    </cfRule>
    <cfRule type="expression" dxfId="69363" priority="116192" stopIfTrue="1">
      <formula>WEEKDAY($A741)=6</formula>
    </cfRule>
    <cfRule type="expression" dxfId="69362" priority="116193" stopIfTrue="1">
      <formula>WEEKDAY($A741)=7</formula>
    </cfRule>
  </conditionalFormatting>
  <conditionalFormatting sqref="I741:I754">
    <cfRule type="expression" dxfId="69361" priority="116180" stopIfTrue="1">
      <formula>WEEKDAY($A741)=1</formula>
    </cfRule>
    <cfRule type="expression" dxfId="69360" priority="116181" stopIfTrue="1">
      <formula>WEEKDAY($A741)=2</formula>
    </cfRule>
    <cfRule type="expression" dxfId="69359" priority="116182" stopIfTrue="1">
      <formula>WEEKDAY($A741)=3</formula>
    </cfRule>
    <cfRule type="expression" dxfId="69358" priority="116183" stopIfTrue="1">
      <formula>WEEKDAY($A741)=4</formula>
    </cfRule>
    <cfRule type="expression" dxfId="69357" priority="116184" stopIfTrue="1">
      <formula>WEEKDAY($A741)=5</formula>
    </cfRule>
    <cfRule type="expression" dxfId="69356" priority="116185" stopIfTrue="1">
      <formula>WEEKDAY($A741)=6</formula>
    </cfRule>
    <cfRule type="expression" dxfId="69355" priority="116186" stopIfTrue="1">
      <formula>WEEKDAY($A741)=7</formula>
    </cfRule>
  </conditionalFormatting>
  <conditionalFormatting sqref="I741:I754">
    <cfRule type="expression" dxfId="69354" priority="116173" stopIfTrue="1">
      <formula>WEEKDAY($A741)=1</formula>
    </cfRule>
    <cfRule type="expression" dxfId="69353" priority="116174" stopIfTrue="1">
      <formula>WEEKDAY($A741)=2</formula>
    </cfRule>
    <cfRule type="expression" dxfId="69352" priority="116175" stopIfTrue="1">
      <formula>WEEKDAY($A741)=3</formula>
    </cfRule>
    <cfRule type="expression" dxfId="69351" priority="116176" stopIfTrue="1">
      <formula>WEEKDAY($A741)=4</formula>
    </cfRule>
    <cfRule type="expression" dxfId="69350" priority="116177" stopIfTrue="1">
      <formula>WEEKDAY($A741)=5</formula>
    </cfRule>
    <cfRule type="expression" dxfId="69349" priority="116178" stopIfTrue="1">
      <formula>WEEKDAY($A741)=6</formula>
    </cfRule>
    <cfRule type="expression" dxfId="69348" priority="116179" stopIfTrue="1">
      <formula>WEEKDAY($A741)=7</formula>
    </cfRule>
  </conditionalFormatting>
  <conditionalFormatting sqref="I741:I754">
    <cfRule type="expression" dxfId="69347" priority="116166" stopIfTrue="1">
      <formula>WEEKDAY($A741)=1</formula>
    </cfRule>
    <cfRule type="expression" dxfId="69346" priority="116167" stopIfTrue="1">
      <formula>WEEKDAY($A741)=2</formula>
    </cfRule>
    <cfRule type="expression" dxfId="69345" priority="116168" stopIfTrue="1">
      <formula>WEEKDAY($A741)=3</formula>
    </cfRule>
    <cfRule type="expression" dxfId="69344" priority="116169" stopIfTrue="1">
      <formula>WEEKDAY($A741)=4</formula>
    </cfRule>
    <cfRule type="expression" dxfId="69343" priority="116170" stopIfTrue="1">
      <formula>WEEKDAY($A741)=5</formula>
    </cfRule>
    <cfRule type="expression" dxfId="69342" priority="116171" stopIfTrue="1">
      <formula>WEEKDAY($A741)=6</formula>
    </cfRule>
    <cfRule type="expression" dxfId="69341" priority="116172" stopIfTrue="1">
      <formula>WEEKDAY($A741)=7</formula>
    </cfRule>
  </conditionalFormatting>
  <conditionalFormatting sqref="I741:I754">
    <cfRule type="expression" dxfId="69340" priority="116159" stopIfTrue="1">
      <formula>WEEKDAY($A741)=1</formula>
    </cfRule>
    <cfRule type="expression" dxfId="69339" priority="116160" stopIfTrue="1">
      <formula>WEEKDAY($A741)=2</formula>
    </cfRule>
    <cfRule type="expression" dxfId="69338" priority="116161" stopIfTrue="1">
      <formula>WEEKDAY($A741)=3</formula>
    </cfRule>
    <cfRule type="expression" dxfId="69337" priority="116162" stopIfTrue="1">
      <formula>WEEKDAY($A741)=4</formula>
    </cfRule>
    <cfRule type="expression" dxfId="69336" priority="116163" stopIfTrue="1">
      <formula>WEEKDAY($A741)=5</formula>
    </cfRule>
    <cfRule type="expression" dxfId="69335" priority="116164" stopIfTrue="1">
      <formula>WEEKDAY($A741)=6</formula>
    </cfRule>
    <cfRule type="expression" dxfId="69334" priority="116165" stopIfTrue="1">
      <formula>WEEKDAY($A741)=7</formula>
    </cfRule>
  </conditionalFormatting>
  <conditionalFormatting sqref="I741:I754">
    <cfRule type="expression" dxfId="69333" priority="116152" stopIfTrue="1">
      <formula>WEEKDAY($A741)=1</formula>
    </cfRule>
    <cfRule type="expression" dxfId="69332" priority="116153" stopIfTrue="1">
      <formula>WEEKDAY($A741)=2</formula>
    </cfRule>
    <cfRule type="expression" dxfId="69331" priority="116154" stopIfTrue="1">
      <formula>WEEKDAY($A741)=3</formula>
    </cfRule>
    <cfRule type="expression" dxfId="69330" priority="116155" stopIfTrue="1">
      <formula>WEEKDAY($A741)=4</formula>
    </cfRule>
    <cfRule type="expression" dxfId="69329" priority="116156" stopIfTrue="1">
      <formula>WEEKDAY($A741)=5</formula>
    </cfRule>
    <cfRule type="expression" dxfId="69328" priority="116157" stopIfTrue="1">
      <formula>WEEKDAY($A741)=6</formula>
    </cfRule>
    <cfRule type="expression" dxfId="69327" priority="116158" stopIfTrue="1">
      <formula>WEEKDAY($A741)=7</formula>
    </cfRule>
  </conditionalFormatting>
  <conditionalFormatting sqref="I741:I754">
    <cfRule type="expression" dxfId="69326" priority="116145" stopIfTrue="1">
      <formula>WEEKDAY($A741)=1</formula>
    </cfRule>
    <cfRule type="expression" dxfId="69325" priority="116146" stopIfTrue="1">
      <formula>WEEKDAY($A741)=2</formula>
    </cfRule>
    <cfRule type="expression" dxfId="69324" priority="116147" stopIfTrue="1">
      <formula>WEEKDAY($A741)=3</formula>
    </cfRule>
    <cfRule type="expression" dxfId="69323" priority="116148" stopIfTrue="1">
      <formula>WEEKDAY($A741)=4</formula>
    </cfRule>
    <cfRule type="expression" dxfId="69322" priority="116149" stopIfTrue="1">
      <formula>WEEKDAY($A741)=5</formula>
    </cfRule>
    <cfRule type="expression" dxfId="69321" priority="116150" stopIfTrue="1">
      <formula>WEEKDAY($A741)=6</formula>
    </cfRule>
    <cfRule type="expression" dxfId="69320" priority="116151" stopIfTrue="1">
      <formula>WEEKDAY($A741)=7</formula>
    </cfRule>
  </conditionalFormatting>
  <conditionalFormatting sqref="I741:I754">
    <cfRule type="expression" dxfId="69319" priority="116138" stopIfTrue="1">
      <formula>WEEKDAY($A741)=1</formula>
    </cfRule>
    <cfRule type="expression" dxfId="69318" priority="116139" stopIfTrue="1">
      <formula>WEEKDAY($A741)=2</formula>
    </cfRule>
    <cfRule type="expression" dxfId="69317" priority="116140" stopIfTrue="1">
      <formula>WEEKDAY($A741)=3</formula>
    </cfRule>
    <cfRule type="expression" dxfId="69316" priority="116141" stopIfTrue="1">
      <formula>WEEKDAY($A741)=4</formula>
    </cfRule>
    <cfRule type="expression" dxfId="69315" priority="116142" stopIfTrue="1">
      <formula>WEEKDAY($A741)=5</formula>
    </cfRule>
    <cfRule type="expression" dxfId="69314" priority="116143" stopIfTrue="1">
      <formula>WEEKDAY($A741)=6</formula>
    </cfRule>
    <cfRule type="expression" dxfId="69313" priority="116144" stopIfTrue="1">
      <formula>WEEKDAY($A741)=7</formula>
    </cfRule>
  </conditionalFormatting>
  <conditionalFormatting sqref="A741:M741">
    <cfRule type="expression" dxfId="69312" priority="116131" stopIfTrue="1">
      <formula>WEEKDAY($A741)=1</formula>
    </cfRule>
    <cfRule type="expression" dxfId="69311" priority="116132" stopIfTrue="1">
      <formula>WEEKDAY($A741)=2</formula>
    </cfRule>
    <cfRule type="expression" dxfId="69310" priority="116133" stopIfTrue="1">
      <formula>WEEKDAY($A741)=3</formula>
    </cfRule>
    <cfRule type="expression" dxfId="69309" priority="116134" stopIfTrue="1">
      <formula>WEEKDAY($A741)=4</formula>
    </cfRule>
    <cfRule type="expression" dxfId="69308" priority="116135" stopIfTrue="1">
      <formula>WEEKDAY($A741)=5</formula>
    </cfRule>
    <cfRule type="expression" dxfId="69307" priority="116136" stopIfTrue="1">
      <formula>WEEKDAY($A741)=6</formula>
    </cfRule>
    <cfRule type="expression" dxfId="69306" priority="116137" stopIfTrue="1">
      <formula>WEEKDAY($A741)=7</formula>
    </cfRule>
  </conditionalFormatting>
  <conditionalFormatting sqref="I741:I754">
    <cfRule type="expression" dxfId="69305" priority="116124" stopIfTrue="1">
      <formula>WEEKDAY($A741)=1</formula>
    </cfRule>
    <cfRule type="expression" dxfId="69304" priority="116125" stopIfTrue="1">
      <formula>WEEKDAY($A741)=2</formula>
    </cfRule>
    <cfRule type="expression" dxfId="69303" priority="116126" stopIfTrue="1">
      <formula>WEEKDAY($A741)=3</formula>
    </cfRule>
    <cfRule type="expression" dxfId="69302" priority="116127" stopIfTrue="1">
      <formula>WEEKDAY($A741)=4</formula>
    </cfRule>
    <cfRule type="expression" dxfId="69301" priority="116128" stopIfTrue="1">
      <formula>WEEKDAY($A741)=5</formula>
    </cfRule>
    <cfRule type="expression" dxfId="69300" priority="116129" stopIfTrue="1">
      <formula>WEEKDAY($A741)=6</formula>
    </cfRule>
    <cfRule type="expression" dxfId="69299" priority="116130" stopIfTrue="1">
      <formula>WEEKDAY($A741)=7</formula>
    </cfRule>
  </conditionalFormatting>
  <conditionalFormatting sqref="I742:I748">
    <cfRule type="expression" dxfId="69298" priority="116117" stopIfTrue="1">
      <formula>WEEKDAY($A742)=1</formula>
    </cfRule>
    <cfRule type="expression" dxfId="69297" priority="116118" stopIfTrue="1">
      <formula>WEEKDAY($A742)=2</formula>
    </cfRule>
    <cfRule type="expression" dxfId="69296" priority="116119" stopIfTrue="1">
      <formula>WEEKDAY($A742)=3</formula>
    </cfRule>
    <cfRule type="expression" dxfId="69295" priority="116120" stopIfTrue="1">
      <formula>WEEKDAY($A742)=4</formula>
    </cfRule>
    <cfRule type="expression" dxfId="69294" priority="116121" stopIfTrue="1">
      <formula>WEEKDAY($A742)=5</formula>
    </cfRule>
    <cfRule type="expression" dxfId="69293" priority="116122" stopIfTrue="1">
      <formula>WEEKDAY($A742)=6</formula>
    </cfRule>
    <cfRule type="expression" dxfId="69292" priority="116123" stopIfTrue="1">
      <formula>WEEKDAY($A742)=7</formula>
    </cfRule>
  </conditionalFormatting>
  <conditionalFormatting sqref="I742:I748">
    <cfRule type="expression" dxfId="69291" priority="116110" stopIfTrue="1">
      <formula>WEEKDAY($A742)=1</formula>
    </cfRule>
    <cfRule type="expression" dxfId="69290" priority="116111" stopIfTrue="1">
      <formula>WEEKDAY($A742)=2</formula>
    </cfRule>
    <cfRule type="expression" dxfId="69289" priority="116112" stopIfTrue="1">
      <formula>WEEKDAY($A742)=3</formula>
    </cfRule>
    <cfRule type="expression" dxfId="69288" priority="116113" stopIfTrue="1">
      <formula>WEEKDAY($A742)=4</formula>
    </cfRule>
    <cfRule type="expression" dxfId="69287" priority="116114" stopIfTrue="1">
      <formula>WEEKDAY($A742)=5</formula>
    </cfRule>
    <cfRule type="expression" dxfId="69286" priority="116115" stopIfTrue="1">
      <formula>WEEKDAY($A742)=6</formula>
    </cfRule>
    <cfRule type="expression" dxfId="69285" priority="116116" stopIfTrue="1">
      <formula>WEEKDAY($A742)=7</formula>
    </cfRule>
  </conditionalFormatting>
  <conditionalFormatting sqref="I742:I748">
    <cfRule type="expression" dxfId="69284" priority="116103" stopIfTrue="1">
      <formula>WEEKDAY($A742)=1</formula>
    </cfRule>
    <cfRule type="expression" dxfId="69283" priority="116104" stopIfTrue="1">
      <formula>WEEKDAY($A742)=2</formula>
    </cfRule>
    <cfRule type="expression" dxfId="69282" priority="116105" stopIfTrue="1">
      <formula>WEEKDAY($A742)=3</formula>
    </cfRule>
    <cfRule type="expression" dxfId="69281" priority="116106" stopIfTrue="1">
      <formula>WEEKDAY($A742)=4</formula>
    </cfRule>
    <cfRule type="expression" dxfId="69280" priority="116107" stopIfTrue="1">
      <formula>WEEKDAY($A742)=5</formula>
    </cfRule>
    <cfRule type="expression" dxfId="69279" priority="116108" stopIfTrue="1">
      <formula>WEEKDAY($A742)=6</formula>
    </cfRule>
    <cfRule type="expression" dxfId="69278" priority="116109" stopIfTrue="1">
      <formula>WEEKDAY($A742)=7</formula>
    </cfRule>
  </conditionalFormatting>
  <conditionalFormatting sqref="I742:I748">
    <cfRule type="expression" dxfId="69277" priority="116096" stopIfTrue="1">
      <formula>WEEKDAY($A742)=1</formula>
    </cfRule>
    <cfRule type="expression" dxfId="69276" priority="116097" stopIfTrue="1">
      <formula>WEEKDAY($A742)=2</formula>
    </cfRule>
    <cfRule type="expression" dxfId="69275" priority="116098" stopIfTrue="1">
      <formula>WEEKDAY($A742)=3</formula>
    </cfRule>
    <cfRule type="expression" dxfId="69274" priority="116099" stopIfTrue="1">
      <formula>WEEKDAY($A742)=4</formula>
    </cfRule>
    <cfRule type="expression" dxfId="69273" priority="116100" stopIfTrue="1">
      <formula>WEEKDAY($A742)=5</formula>
    </cfRule>
    <cfRule type="expression" dxfId="69272" priority="116101" stopIfTrue="1">
      <formula>WEEKDAY($A742)=6</formula>
    </cfRule>
    <cfRule type="expression" dxfId="69271" priority="116102" stopIfTrue="1">
      <formula>WEEKDAY($A742)=7</formula>
    </cfRule>
  </conditionalFormatting>
  <conditionalFormatting sqref="I742:I748">
    <cfRule type="expression" dxfId="69270" priority="116089" stopIfTrue="1">
      <formula>WEEKDAY($A742)=1</formula>
    </cfRule>
    <cfRule type="expression" dxfId="69269" priority="116090" stopIfTrue="1">
      <formula>WEEKDAY($A742)=2</formula>
    </cfRule>
    <cfRule type="expression" dxfId="69268" priority="116091" stopIfTrue="1">
      <formula>WEEKDAY($A742)=3</formula>
    </cfRule>
    <cfRule type="expression" dxfId="69267" priority="116092" stopIfTrue="1">
      <formula>WEEKDAY($A742)=4</formula>
    </cfRule>
    <cfRule type="expression" dxfId="69266" priority="116093" stopIfTrue="1">
      <formula>WEEKDAY($A742)=5</formula>
    </cfRule>
    <cfRule type="expression" dxfId="69265" priority="116094" stopIfTrue="1">
      <formula>WEEKDAY($A742)=6</formula>
    </cfRule>
    <cfRule type="expression" dxfId="69264" priority="116095" stopIfTrue="1">
      <formula>WEEKDAY($A742)=7</formula>
    </cfRule>
  </conditionalFormatting>
  <conditionalFormatting sqref="I742:I748">
    <cfRule type="expression" dxfId="69263" priority="116082" stopIfTrue="1">
      <formula>WEEKDAY($A742)=1</formula>
    </cfRule>
    <cfRule type="expression" dxfId="69262" priority="116083" stopIfTrue="1">
      <formula>WEEKDAY($A742)=2</formula>
    </cfRule>
    <cfRule type="expression" dxfId="69261" priority="116084" stopIfTrue="1">
      <formula>WEEKDAY($A742)=3</formula>
    </cfRule>
    <cfRule type="expression" dxfId="69260" priority="116085" stopIfTrue="1">
      <formula>WEEKDAY($A742)=4</formula>
    </cfRule>
    <cfRule type="expression" dxfId="69259" priority="116086" stopIfTrue="1">
      <formula>WEEKDAY($A742)=5</formula>
    </cfRule>
    <cfRule type="expression" dxfId="69258" priority="116087" stopIfTrue="1">
      <formula>WEEKDAY($A742)=6</formula>
    </cfRule>
    <cfRule type="expression" dxfId="69257" priority="116088" stopIfTrue="1">
      <formula>WEEKDAY($A742)=7</formula>
    </cfRule>
  </conditionalFormatting>
  <conditionalFormatting sqref="I742:I748">
    <cfRule type="expression" dxfId="69256" priority="116075" stopIfTrue="1">
      <formula>WEEKDAY($A742)=1</formula>
    </cfRule>
    <cfRule type="expression" dxfId="69255" priority="116076" stopIfTrue="1">
      <formula>WEEKDAY($A742)=2</formula>
    </cfRule>
    <cfRule type="expression" dxfId="69254" priority="116077" stopIfTrue="1">
      <formula>WEEKDAY($A742)=3</formula>
    </cfRule>
    <cfRule type="expression" dxfId="69253" priority="116078" stopIfTrue="1">
      <formula>WEEKDAY($A742)=4</formula>
    </cfRule>
    <cfRule type="expression" dxfId="69252" priority="116079" stopIfTrue="1">
      <formula>WEEKDAY($A742)=5</formula>
    </cfRule>
    <cfRule type="expression" dxfId="69251" priority="116080" stopIfTrue="1">
      <formula>WEEKDAY($A742)=6</formula>
    </cfRule>
    <cfRule type="expression" dxfId="69250" priority="116081" stopIfTrue="1">
      <formula>WEEKDAY($A742)=7</formula>
    </cfRule>
  </conditionalFormatting>
  <conditionalFormatting sqref="I742:I748">
    <cfRule type="expression" dxfId="69249" priority="116068" stopIfTrue="1">
      <formula>WEEKDAY($A742)=1</formula>
    </cfRule>
    <cfRule type="expression" dxfId="69248" priority="116069" stopIfTrue="1">
      <formula>WEEKDAY($A742)=2</formula>
    </cfRule>
    <cfRule type="expression" dxfId="69247" priority="116070" stopIfTrue="1">
      <formula>WEEKDAY($A742)=3</formula>
    </cfRule>
    <cfRule type="expression" dxfId="69246" priority="116071" stopIfTrue="1">
      <formula>WEEKDAY($A742)=4</formula>
    </cfRule>
    <cfRule type="expression" dxfId="69245" priority="116072" stopIfTrue="1">
      <formula>WEEKDAY($A742)=5</formula>
    </cfRule>
    <cfRule type="expression" dxfId="69244" priority="116073" stopIfTrue="1">
      <formula>WEEKDAY($A742)=6</formula>
    </cfRule>
    <cfRule type="expression" dxfId="69243" priority="116074" stopIfTrue="1">
      <formula>WEEKDAY($A742)=7</formula>
    </cfRule>
  </conditionalFormatting>
  <conditionalFormatting sqref="I742:I748">
    <cfRule type="expression" dxfId="69242" priority="116061" stopIfTrue="1">
      <formula>WEEKDAY($A742)=1</formula>
    </cfRule>
    <cfRule type="expression" dxfId="69241" priority="116062" stopIfTrue="1">
      <formula>WEEKDAY($A742)=2</formula>
    </cfRule>
    <cfRule type="expression" dxfId="69240" priority="116063" stopIfTrue="1">
      <formula>WEEKDAY($A742)=3</formula>
    </cfRule>
    <cfRule type="expression" dxfId="69239" priority="116064" stopIfTrue="1">
      <formula>WEEKDAY($A742)=4</formula>
    </cfRule>
    <cfRule type="expression" dxfId="69238" priority="116065" stopIfTrue="1">
      <formula>WEEKDAY($A742)=5</formula>
    </cfRule>
    <cfRule type="expression" dxfId="69237" priority="116066" stopIfTrue="1">
      <formula>WEEKDAY($A742)=6</formula>
    </cfRule>
    <cfRule type="expression" dxfId="69236" priority="116067" stopIfTrue="1">
      <formula>WEEKDAY($A742)=7</formula>
    </cfRule>
  </conditionalFormatting>
  <conditionalFormatting sqref="I742:I748">
    <cfRule type="expression" dxfId="69235" priority="116054" stopIfTrue="1">
      <formula>WEEKDAY($A742)=1</formula>
    </cfRule>
    <cfRule type="expression" dxfId="69234" priority="116055" stopIfTrue="1">
      <formula>WEEKDAY($A742)=2</formula>
    </cfRule>
    <cfRule type="expression" dxfId="69233" priority="116056" stopIfTrue="1">
      <formula>WEEKDAY($A742)=3</formula>
    </cfRule>
    <cfRule type="expression" dxfId="69232" priority="116057" stopIfTrue="1">
      <formula>WEEKDAY($A742)=4</formula>
    </cfRule>
    <cfRule type="expression" dxfId="69231" priority="116058" stopIfTrue="1">
      <formula>WEEKDAY($A742)=5</formula>
    </cfRule>
    <cfRule type="expression" dxfId="69230" priority="116059" stopIfTrue="1">
      <formula>WEEKDAY($A742)=6</formula>
    </cfRule>
    <cfRule type="expression" dxfId="69229" priority="116060" stopIfTrue="1">
      <formula>WEEKDAY($A742)=7</formula>
    </cfRule>
  </conditionalFormatting>
  <conditionalFormatting sqref="I742:I748">
    <cfRule type="expression" dxfId="69228" priority="116047" stopIfTrue="1">
      <formula>WEEKDAY($A742)=1</formula>
    </cfRule>
    <cfRule type="expression" dxfId="69227" priority="116048" stopIfTrue="1">
      <formula>WEEKDAY($A742)=2</formula>
    </cfRule>
    <cfRule type="expression" dxfId="69226" priority="116049" stopIfTrue="1">
      <formula>WEEKDAY($A742)=3</formula>
    </cfRule>
    <cfRule type="expression" dxfId="69225" priority="116050" stopIfTrue="1">
      <formula>WEEKDAY($A742)=4</formula>
    </cfRule>
    <cfRule type="expression" dxfId="69224" priority="116051" stopIfTrue="1">
      <formula>WEEKDAY($A742)=5</formula>
    </cfRule>
    <cfRule type="expression" dxfId="69223" priority="116052" stopIfTrue="1">
      <formula>WEEKDAY($A742)=6</formula>
    </cfRule>
    <cfRule type="expression" dxfId="69222" priority="116053" stopIfTrue="1">
      <formula>WEEKDAY($A742)=7</formula>
    </cfRule>
  </conditionalFormatting>
  <conditionalFormatting sqref="I742:I748">
    <cfRule type="expression" dxfId="69221" priority="116040" stopIfTrue="1">
      <formula>WEEKDAY($A742)=1</formula>
    </cfRule>
    <cfRule type="expression" dxfId="69220" priority="116041" stopIfTrue="1">
      <formula>WEEKDAY($A742)=2</formula>
    </cfRule>
    <cfRule type="expression" dxfId="69219" priority="116042" stopIfTrue="1">
      <formula>WEEKDAY($A742)=3</formula>
    </cfRule>
    <cfRule type="expression" dxfId="69218" priority="116043" stopIfTrue="1">
      <formula>WEEKDAY($A742)=4</formula>
    </cfRule>
    <cfRule type="expression" dxfId="69217" priority="116044" stopIfTrue="1">
      <formula>WEEKDAY($A742)=5</formula>
    </cfRule>
    <cfRule type="expression" dxfId="69216" priority="116045" stopIfTrue="1">
      <formula>WEEKDAY($A742)=6</formula>
    </cfRule>
    <cfRule type="expression" dxfId="69215" priority="116046" stopIfTrue="1">
      <formula>WEEKDAY($A742)=7</formula>
    </cfRule>
  </conditionalFormatting>
  <conditionalFormatting sqref="I742:I748">
    <cfRule type="expression" dxfId="69214" priority="116033" stopIfTrue="1">
      <formula>WEEKDAY($A742)=1</formula>
    </cfRule>
    <cfRule type="expression" dxfId="69213" priority="116034" stopIfTrue="1">
      <formula>WEEKDAY($A742)=2</formula>
    </cfRule>
    <cfRule type="expression" dxfId="69212" priority="116035" stopIfTrue="1">
      <formula>WEEKDAY($A742)=3</formula>
    </cfRule>
    <cfRule type="expression" dxfId="69211" priority="116036" stopIfTrue="1">
      <formula>WEEKDAY($A742)=4</formula>
    </cfRule>
    <cfRule type="expression" dxfId="69210" priority="116037" stopIfTrue="1">
      <formula>WEEKDAY($A742)=5</formula>
    </cfRule>
    <cfRule type="expression" dxfId="69209" priority="116038" stopIfTrue="1">
      <formula>WEEKDAY($A742)=6</formula>
    </cfRule>
    <cfRule type="expression" dxfId="69208" priority="116039" stopIfTrue="1">
      <formula>WEEKDAY($A742)=7</formula>
    </cfRule>
  </conditionalFormatting>
  <conditionalFormatting sqref="I742:I748">
    <cfRule type="expression" dxfId="69207" priority="116026" stopIfTrue="1">
      <formula>WEEKDAY($A742)=1</formula>
    </cfRule>
    <cfRule type="expression" dxfId="69206" priority="116027" stopIfTrue="1">
      <formula>WEEKDAY($A742)=2</formula>
    </cfRule>
    <cfRule type="expression" dxfId="69205" priority="116028" stopIfTrue="1">
      <formula>WEEKDAY($A742)=3</formula>
    </cfRule>
    <cfRule type="expression" dxfId="69204" priority="116029" stopIfTrue="1">
      <formula>WEEKDAY($A742)=4</formula>
    </cfRule>
    <cfRule type="expression" dxfId="69203" priority="116030" stopIfTrue="1">
      <formula>WEEKDAY($A742)=5</formula>
    </cfRule>
    <cfRule type="expression" dxfId="69202" priority="116031" stopIfTrue="1">
      <formula>WEEKDAY($A742)=6</formula>
    </cfRule>
    <cfRule type="expression" dxfId="69201" priority="116032" stopIfTrue="1">
      <formula>WEEKDAY($A742)=7</formula>
    </cfRule>
  </conditionalFormatting>
  <conditionalFormatting sqref="I742:I748">
    <cfRule type="expression" dxfId="69200" priority="116019" stopIfTrue="1">
      <formula>WEEKDAY($A742)=1</formula>
    </cfRule>
    <cfRule type="expression" dxfId="69199" priority="116020" stopIfTrue="1">
      <formula>WEEKDAY($A742)=2</formula>
    </cfRule>
    <cfRule type="expression" dxfId="69198" priority="116021" stopIfTrue="1">
      <formula>WEEKDAY($A742)=3</formula>
    </cfRule>
    <cfRule type="expression" dxfId="69197" priority="116022" stopIfTrue="1">
      <formula>WEEKDAY($A742)=4</formula>
    </cfRule>
    <cfRule type="expression" dxfId="69196" priority="116023" stopIfTrue="1">
      <formula>WEEKDAY($A742)=5</formula>
    </cfRule>
    <cfRule type="expression" dxfId="69195" priority="116024" stopIfTrue="1">
      <formula>WEEKDAY($A742)=6</formula>
    </cfRule>
    <cfRule type="expression" dxfId="69194" priority="116025" stopIfTrue="1">
      <formula>WEEKDAY($A742)=7</formula>
    </cfRule>
  </conditionalFormatting>
  <conditionalFormatting sqref="I742:I748">
    <cfRule type="expression" dxfId="69193" priority="116012" stopIfTrue="1">
      <formula>WEEKDAY($A742)=1</formula>
    </cfRule>
    <cfRule type="expression" dxfId="69192" priority="116013" stopIfTrue="1">
      <formula>WEEKDAY($A742)=2</formula>
    </cfRule>
    <cfRule type="expression" dxfId="69191" priority="116014" stopIfTrue="1">
      <formula>WEEKDAY($A742)=3</formula>
    </cfRule>
    <cfRule type="expression" dxfId="69190" priority="116015" stopIfTrue="1">
      <formula>WEEKDAY($A742)=4</formula>
    </cfRule>
    <cfRule type="expression" dxfId="69189" priority="116016" stopIfTrue="1">
      <formula>WEEKDAY($A742)=5</formula>
    </cfRule>
    <cfRule type="expression" dxfId="69188" priority="116017" stopIfTrue="1">
      <formula>WEEKDAY($A742)=6</formula>
    </cfRule>
    <cfRule type="expression" dxfId="69187" priority="116018" stopIfTrue="1">
      <formula>WEEKDAY($A742)=7</formula>
    </cfRule>
  </conditionalFormatting>
  <conditionalFormatting sqref="I742:I748">
    <cfRule type="expression" dxfId="69186" priority="116005" stopIfTrue="1">
      <formula>WEEKDAY($A742)=1</formula>
    </cfRule>
    <cfRule type="expression" dxfId="69185" priority="116006" stopIfTrue="1">
      <formula>WEEKDAY($A742)=2</formula>
    </cfRule>
    <cfRule type="expression" dxfId="69184" priority="116007" stopIfTrue="1">
      <formula>WEEKDAY($A742)=3</formula>
    </cfRule>
    <cfRule type="expression" dxfId="69183" priority="116008" stopIfTrue="1">
      <formula>WEEKDAY($A742)=4</formula>
    </cfRule>
    <cfRule type="expression" dxfId="69182" priority="116009" stopIfTrue="1">
      <formula>WEEKDAY($A742)=5</formula>
    </cfRule>
    <cfRule type="expression" dxfId="69181" priority="116010" stopIfTrue="1">
      <formula>WEEKDAY($A742)=6</formula>
    </cfRule>
    <cfRule type="expression" dxfId="69180" priority="116011" stopIfTrue="1">
      <formula>WEEKDAY($A742)=7</formula>
    </cfRule>
  </conditionalFormatting>
  <conditionalFormatting sqref="I742:I748">
    <cfRule type="expression" dxfId="69179" priority="115998" stopIfTrue="1">
      <formula>WEEKDAY($A742)=1</formula>
    </cfRule>
    <cfRule type="expression" dxfId="69178" priority="115999" stopIfTrue="1">
      <formula>WEEKDAY($A742)=2</formula>
    </cfRule>
    <cfRule type="expression" dxfId="69177" priority="116000" stopIfTrue="1">
      <formula>WEEKDAY($A742)=3</formula>
    </cfRule>
    <cfRule type="expression" dxfId="69176" priority="116001" stopIfTrue="1">
      <formula>WEEKDAY($A742)=4</formula>
    </cfRule>
    <cfRule type="expression" dxfId="69175" priority="116002" stopIfTrue="1">
      <formula>WEEKDAY($A742)=5</formula>
    </cfRule>
    <cfRule type="expression" dxfId="69174" priority="116003" stopIfTrue="1">
      <formula>WEEKDAY($A742)=6</formula>
    </cfRule>
    <cfRule type="expression" dxfId="69173" priority="116004" stopIfTrue="1">
      <formula>WEEKDAY($A742)=7</formula>
    </cfRule>
  </conditionalFormatting>
  <conditionalFormatting sqref="I742:I748">
    <cfRule type="expression" dxfId="69172" priority="115991" stopIfTrue="1">
      <formula>WEEKDAY($A742)=1</formula>
    </cfRule>
    <cfRule type="expression" dxfId="69171" priority="115992" stopIfTrue="1">
      <formula>WEEKDAY($A742)=2</formula>
    </cfRule>
    <cfRule type="expression" dxfId="69170" priority="115993" stopIfTrue="1">
      <formula>WEEKDAY($A742)=3</formula>
    </cfRule>
    <cfRule type="expression" dxfId="69169" priority="115994" stopIfTrue="1">
      <formula>WEEKDAY($A742)=4</formula>
    </cfRule>
    <cfRule type="expression" dxfId="69168" priority="115995" stopIfTrue="1">
      <formula>WEEKDAY($A742)=5</formula>
    </cfRule>
    <cfRule type="expression" dxfId="69167" priority="115996" stopIfTrue="1">
      <formula>WEEKDAY($A742)=6</formula>
    </cfRule>
    <cfRule type="expression" dxfId="69166" priority="115997" stopIfTrue="1">
      <formula>WEEKDAY($A742)=7</formula>
    </cfRule>
  </conditionalFormatting>
  <conditionalFormatting sqref="I742:I748">
    <cfRule type="expression" dxfId="69165" priority="115984" stopIfTrue="1">
      <formula>WEEKDAY($A742)=1</formula>
    </cfRule>
    <cfRule type="expression" dxfId="69164" priority="115985" stopIfTrue="1">
      <formula>WEEKDAY($A742)=2</formula>
    </cfRule>
    <cfRule type="expression" dxfId="69163" priority="115986" stopIfTrue="1">
      <formula>WEEKDAY($A742)=3</formula>
    </cfRule>
    <cfRule type="expression" dxfId="69162" priority="115987" stopIfTrue="1">
      <formula>WEEKDAY($A742)=4</formula>
    </cfRule>
    <cfRule type="expression" dxfId="69161" priority="115988" stopIfTrue="1">
      <formula>WEEKDAY($A742)=5</formula>
    </cfRule>
    <cfRule type="expression" dxfId="69160" priority="115989" stopIfTrue="1">
      <formula>WEEKDAY($A742)=6</formula>
    </cfRule>
    <cfRule type="expression" dxfId="69159" priority="115990" stopIfTrue="1">
      <formula>WEEKDAY($A742)=7</formula>
    </cfRule>
  </conditionalFormatting>
  <conditionalFormatting sqref="I742:I748">
    <cfRule type="expression" dxfId="69158" priority="115977" stopIfTrue="1">
      <formula>WEEKDAY($A742)=1</formula>
    </cfRule>
    <cfRule type="expression" dxfId="69157" priority="115978" stopIfTrue="1">
      <formula>WEEKDAY($A742)=2</formula>
    </cfRule>
    <cfRule type="expression" dxfId="69156" priority="115979" stopIfTrue="1">
      <formula>WEEKDAY($A742)=3</formula>
    </cfRule>
    <cfRule type="expression" dxfId="69155" priority="115980" stopIfTrue="1">
      <formula>WEEKDAY($A742)=4</formula>
    </cfRule>
    <cfRule type="expression" dxfId="69154" priority="115981" stopIfTrue="1">
      <formula>WEEKDAY($A742)=5</formula>
    </cfRule>
    <cfRule type="expression" dxfId="69153" priority="115982" stopIfTrue="1">
      <formula>WEEKDAY($A742)=6</formula>
    </cfRule>
    <cfRule type="expression" dxfId="69152" priority="115983" stopIfTrue="1">
      <formula>WEEKDAY($A742)=7</formula>
    </cfRule>
  </conditionalFormatting>
  <conditionalFormatting sqref="A742:E742 G742:M742">
    <cfRule type="expression" dxfId="69151" priority="115970" stopIfTrue="1">
      <formula>WEEKDAY($A742)=1</formula>
    </cfRule>
    <cfRule type="expression" dxfId="69150" priority="115971" stopIfTrue="1">
      <formula>WEEKDAY($A742)=2</formula>
    </cfRule>
    <cfRule type="expression" dxfId="69149" priority="115972" stopIfTrue="1">
      <formula>WEEKDAY($A742)=3</formula>
    </cfRule>
    <cfRule type="expression" dxfId="69148" priority="115973" stopIfTrue="1">
      <formula>WEEKDAY($A742)=4</formula>
    </cfRule>
    <cfRule type="expression" dxfId="69147" priority="115974" stopIfTrue="1">
      <formula>WEEKDAY($A742)=5</formula>
    </cfRule>
    <cfRule type="expression" dxfId="69146" priority="115975" stopIfTrue="1">
      <formula>WEEKDAY($A742)=6</formula>
    </cfRule>
    <cfRule type="expression" dxfId="69145" priority="115976" stopIfTrue="1">
      <formula>WEEKDAY($A742)=7</formula>
    </cfRule>
  </conditionalFormatting>
  <conditionalFormatting sqref="A742:A748">
    <cfRule type="expression" dxfId="69144" priority="115963" stopIfTrue="1">
      <formula>WEEKDAY($A742)=1</formula>
    </cfRule>
    <cfRule type="expression" dxfId="69143" priority="115964" stopIfTrue="1">
      <formula>WEEKDAY($A742)=2</formula>
    </cfRule>
    <cfRule type="expression" dxfId="69142" priority="115965" stopIfTrue="1">
      <formula>WEEKDAY($A742)=3</formula>
    </cfRule>
    <cfRule type="expression" dxfId="69141" priority="115966" stopIfTrue="1">
      <formula>WEEKDAY($A742)=4</formula>
    </cfRule>
    <cfRule type="expression" dxfId="69140" priority="115967" stopIfTrue="1">
      <formula>WEEKDAY($A742)=5</formula>
    </cfRule>
    <cfRule type="expression" dxfId="69139" priority="115968" stopIfTrue="1">
      <formula>WEEKDAY($A742)=6</formula>
    </cfRule>
    <cfRule type="expression" dxfId="69138" priority="115969" stopIfTrue="1">
      <formula>WEEKDAY($A742)=7</formula>
    </cfRule>
  </conditionalFormatting>
  <conditionalFormatting sqref="I742:I748">
    <cfRule type="expression" dxfId="69137" priority="115956" stopIfTrue="1">
      <formula>WEEKDAY($A742)=1</formula>
    </cfRule>
    <cfRule type="expression" dxfId="69136" priority="115957" stopIfTrue="1">
      <formula>WEEKDAY($A742)=2</formula>
    </cfRule>
    <cfRule type="expression" dxfId="69135" priority="115958" stopIfTrue="1">
      <formula>WEEKDAY($A742)=3</formula>
    </cfRule>
    <cfRule type="expression" dxfId="69134" priority="115959" stopIfTrue="1">
      <formula>WEEKDAY($A742)=4</formula>
    </cfRule>
    <cfRule type="expression" dxfId="69133" priority="115960" stopIfTrue="1">
      <formula>WEEKDAY($A742)=5</formula>
    </cfRule>
    <cfRule type="expression" dxfId="69132" priority="115961" stopIfTrue="1">
      <formula>WEEKDAY($A742)=6</formula>
    </cfRule>
    <cfRule type="expression" dxfId="69131" priority="115962" stopIfTrue="1">
      <formula>WEEKDAY($A742)=7</formula>
    </cfRule>
  </conditionalFormatting>
  <conditionalFormatting sqref="I742:I748">
    <cfRule type="expression" dxfId="69130" priority="115949" stopIfTrue="1">
      <formula>WEEKDAY($A742)=1</formula>
    </cfRule>
    <cfRule type="expression" dxfId="69129" priority="115950" stopIfTrue="1">
      <formula>WEEKDAY($A742)=2</formula>
    </cfRule>
    <cfRule type="expression" dxfId="69128" priority="115951" stopIfTrue="1">
      <formula>WEEKDAY($A742)=3</formula>
    </cfRule>
    <cfRule type="expression" dxfId="69127" priority="115952" stopIfTrue="1">
      <formula>WEEKDAY($A742)=4</formula>
    </cfRule>
    <cfRule type="expression" dxfId="69126" priority="115953" stopIfTrue="1">
      <formula>WEEKDAY($A742)=5</formula>
    </cfRule>
    <cfRule type="expression" dxfId="69125" priority="115954" stopIfTrue="1">
      <formula>WEEKDAY($A742)=6</formula>
    </cfRule>
    <cfRule type="expression" dxfId="69124" priority="115955" stopIfTrue="1">
      <formula>WEEKDAY($A742)=7</formula>
    </cfRule>
  </conditionalFormatting>
  <conditionalFormatting sqref="I742:I748">
    <cfRule type="expression" dxfId="69123" priority="115942" stopIfTrue="1">
      <formula>WEEKDAY($A742)=1</formula>
    </cfRule>
    <cfRule type="expression" dxfId="69122" priority="115943" stopIfTrue="1">
      <formula>WEEKDAY($A742)=2</formula>
    </cfRule>
    <cfRule type="expression" dxfId="69121" priority="115944" stopIfTrue="1">
      <formula>WEEKDAY($A742)=3</formula>
    </cfRule>
    <cfRule type="expression" dxfId="69120" priority="115945" stopIfTrue="1">
      <formula>WEEKDAY($A742)=4</formula>
    </cfRule>
    <cfRule type="expression" dxfId="69119" priority="115946" stopIfTrue="1">
      <formula>WEEKDAY($A742)=5</formula>
    </cfRule>
    <cfRule type="expression" dxfId="69118" priority="115947" stopIfTrue="1">
      <formula>WEEKDAY($A742)=6</formula>
    </cfRule>
    <cfRule type="expression" dxfId="69117" priority="115948" stopIfTrue="1">
      <formula>WEEKDAY($A742)=7</formula>
    </cfRule>
  </conditionalFormatting>
  <conditionalFormatting sqref="A742:A748">
    <cfRule type="expression" dxfId="69116" priority="115935" stopIfTrue="1">
      <formula>WEEKDAY($A742)=1</formula>
    </cfRule>
    <cfRule type="expression" dxfId="69115" priority="115936" stopIfTrue="1">
      <formula>WEEKDAY($A742)=2</formula>
    </cfRule>
    <cfRule type="expression" dxfId="69114" priority="115937" stopIfTrue="1">
      <formula>WEEKDAY($A742)=3</formula>
    </cfRule>
    <cfRule type="expression" dxfId="69113" priority="115938" stopIfTrue="1">
      <formula>WEEKDAY($A742)=4</formula>
    </cfRule>
    <cfRule type="expression" dxfId="69112" priority="115939" stopIfTrue="1">
      <formula>WEEKDAY($A742)=5</formula>
    </cfRule>
    <cfRule type="expression" dxfId="69111" priority="115940" stopIfTrue="1">
      <formula>WEEKDAY($A742)=6</formula>
    </cfRule>
    <cfRule type="expression" dxfId="69110" priority="115941" stopIfTrue="1">
      <formula>WEEKDAY($A742)=7</formula>
    </cfRule>
  </conditionalFormatting>
  <conditionalFormatting sqref="F742">
    <cfRule type="expression" dxfId="69109" priority="115928" stopIfTrue="1">
      <formula>WEEKDAY($A742)=1</formula>
    </cfRule>
    <cfRule type="expression" dxfId="69108" priority="115929" stopIfTrue="1">
      <formula>WEEKDAY($A742)=2</formula>
    </cfRule>
    <cfRule type="expression" dxfId="69107" priority="115930" stopIfTrue="1">
      <formula>WEEKDAY($A742)=3</formula>
    </cfRule>
    <cfRule type="expression" dxfId="69106" priority="115931" stopIfTrue="1">
      <formula>WEEKDAY($A742)=4</formula>
    </cfRule>
    <cfRule type="expression" dxfId="69105" priority="115932" stopIfTrue="1">
      <formula>WEEKDAY($A742)=5</formula>
    </cfRule>
    <cfRule type="expression" dxfId="69104" priority="115933" stopIfTrue="1">
      <formula>WEEKDAY($A742)=6</formula>
    </cfRule>
    <cfRule type="expression" dxfId="69103" priority="115934" stopIfTrue="1">
      <formula>WEEKDAY($A742)=7</formula>
    </cfRule>
  </conditionalFormatting>
  <conditionalFormatting sqref="I742:I748">
    <cfRule type="expression" dxfId="69102" priority="115921" stopIfTrue="1">
      <formula>WEEKDAY($A742)=1</formula>
    </cfRule>
    <cfRule type="expression" dxfId="69101" priority="115922" stopIfTrue="1">
      <formula>WEEKDAY($A742)=2</formula>
    </cfRule>
    <cfRule type="expression" dxfId="69100" priority="115923" stopIfTrue="1">
      <formula>WEEKDAY($A742)=3</formula>
    </cfRule>
    <cfRule type="expression" dxfId="69099" priority="115924" stopIfTrue="1">
      <formula>WEEKDAY($A742)=4</formula>
    </cfRule>
    <cfRule type="expression" dxfId="69098" priority="115925" stopIfTrue="1">
      <formula>WEEKDAY($A742)=5</formula>
    </cfRule>
    <cfRule type="expression" dxfId="69097" priority="115926" stopIfTrue="1">
      <formula>WEEKDAY($A742)=6</formula>
    </cfRule>
    <cfRule type="expression" dxfId="69096" priority="115927" stopIfTrue="1">
      <formula>WEEKDAY($A742)=7</formula>
    </cfRule>
  </conditionalFormatting>
  <conditionalFormatting sqref="I743:I748">
    <cfRule type="expression" dxfId="69095" priority="115914" stopIfTrue="1">
      <formula>WEEKDAY($A743)=1</formula>
    </cfRule>
    <cfRule type="expression" dxfId="69094" priority="115915" stopIfTrue="1">
      <formula>WEEKDAY($A743)=2</formula>
    </cfRule>
    <cfRule type="expression" dxfId="69093" priority="115916" stopIfTrue="1">
      <formula>WEEKDAY($A743)=3</formula>
    </cfRule>
    <cfRule type="expression" dxfId="69092" priority="115917" stopIfTrue="1">
      <formula>WEEKDAY($A743)=4</formula>
    </cfRule>
    <cfRule type="expression" dxfId="69091" priority="115918" stopIfTrue="1">
      <formula>WEEKDAY($A743)=5</formula>
    </cfRule>
    <cfRule type="expression" dxfId="69090" priority="115919" stopIfTrue="1">
      <formula>WEEKDAY($A743)=6</formula>
    </cfRule>
    <cfRule type="expression" dxfId="69089" priority="115920" stopIfTrue="1">
      <formula>WEEKDAY($A743)=7</formula>
    </cfRule>
  </conditionalFormatting>
  <conditionalFormatting sqref="I743:I748">
    <cfRule type="expression" dxfId="69088" priority="115907" stopIfTrue="1">
      <formula>WEEKDAY($A743)=1</formula>
    </cfRule>
    <cfRule type="expression" dxfId="69087" priority="115908" stopIfTrue="1">
      <formula>WEEKDAY($A743)=2</formula>
    </cfRule>
    <cfRule type="expression" dxfId="69086" priority="115909" stopIfTrue="1">
      <formula>WEEKDAY($A743)=3</formula>
    </cfRule>
    <cfRule type="expression" dxfId="69085" priority="115910" stopIfTrue="1">
      <formula>WEEKDAY($A743)=4</formula>
    </cfRule>
    <cfRule type="expression" dxfId="69084" priority="115911" stopIfTrue="1">
      <formula>WEEKDAY($A743)=5</formula>
    </cfRule>
    <cfRule type="expression" dxfId="69083" priority="115912" stopIfTrue="1">
      <formula>WEEKDAY($A743)=6</formula>
    </cfRule>
    <cfRule type="expression" dxfId="69082" priority="115913" stopIfTrue="1">
      <formula>WEEKDAY($A743)=7</formula>
    </cfRule>
  </conditionalFormatting>
  <conditionalFormatting sqref="I743:I748">
    <cfRule type="expression" dxfId="69081" priority="115900" stopIfTrue="1">
      <formula>WEEKDAY($A743)=1</formula>
    </cfRule>
    <cfRule type="expression" dxfId="69080" priority="115901" stopIfTrue="1">
      <formula>WEEKDAY($A743)=2</formula>
    </cfRule>
    <cfRule type="expression" dxfId="69079" priority="115902" stopIfTrue="1">
      <formula>WEEKDAY($A743)=3</formula>
    </cfRule>
    <cfRule type="expression" dxfId="69078" priority="115903" stopIfTrue="1">
      <formula>WEEKDAY($A743)=4</formula>
    </cfRule>
    <cfRule type="expression" dxfId="69077" priority="115904" stopIfTrue="1">
      <formula>WEEKDAY($A743)=5</formula>
    </cfRule>
    <cfRule type="expression" dxfId="69076" priority="115905" stopIfTrue="1">
      <formula>WEEKDAY($A743)=6</formula>
    </cfRule>
    <cfRule type="expression" dxfId="69075" priority="115906" stopIfTrue="1">
      <formula>WEEKDAY($A743)=7</formula>
    </cfRule>
  </conditionalFormatting>
  <conditionalFormatting sqref="I743:I748">
    <cfRule type="expression" dxfId="69074" priority="115893" stopIfTrue="1">
      <formula>WEEKDAY($A743)=1</formula>
    </cfRule>
    <cfRule type="expression" dxfId="69073" priority="115894" stopIfTrue="1">
      <formula>WEEKDAY($A743)=2</formula>
    </cfRule>
    <cfRule type="expression" dxfId="69072" priority="115895" stopIfTrue="1">
      <formula>WEEKDAY($A743)=3</formula>
    </cfRule>
    <cfRule type="expression" dxfId="69071" priority="115896" stopIfTrue="1">
      <formula>WEEKDAY($A743)=4</formula>
    </cfRule>
    <cfRule type="expression" dxfId="69070" priority="115897" stopIfTrue="1">
      <formula>WEEKDAY($A743)=5</formula>
    </cfRule>
    <cfRule type="expression" dxfId="69069" priority="115898" stopIfTrue="1">
      <formula>WEEKDAY($A743)=6</formula>
    </cfRule>
    <cfRule type="expression" dxfId="69068" priority="115899" stopIfTrue="1">
      <formula>WEEKDAY($A743)=7</formula>
    </cfRule>
  </conditionalFormatting>
  <conditionalFormatting sqref="I743:I748">
    <cfRule type="expression" dxfId="69067" priority="115886" stopIfTrue="1">
      <formula>WEEKDAY($A743)=1</formula>
    </cfRule>
    <cfRule type="expression" dxfId="69066" priority="115887" stopIfTrue="1">
      <formula>WEEKDAY($A743)=2</formula>
    </cfRule>
    <cfRule type="expression" dxfId="69065" priority="115888" stopIfTrue="1">
      <formula>WEEKDAY($A743)=3</formula>
    </cfRule>
    <cfRule type="expression" dxfId="69064" priority="115889" stopIfTrue="1">
      <formula>WEEKDAY($A743)=4</formula>
    </cfRule>
    <cfRule type="expression" dxfId="69063" priority="115890" stopIfTrue="1">
      <formula>WEEKDAY($A743)=5</formula>
    </cfRule>
    <cfRule type="expression" dxfId="69062" priority="115891" stopIfTrue="1">
      <formula>WEEKDAY($A743)=6</formula>
    </cfRule>
    <cfRule type="expression" dxfId="69061" priority="115892" stopIfTrue="1">
      <formula>WEEKDAY($A743)=7</formula>
    </cfRule>
  </conditionalFormatting>
  <conditionalFormatting sqref="I743:I748">
    <cfRule type="expression" dxfId="69060" priority="115879" stopIfTrue="1">
      <formula>WEEKDAY($A743)=1</formula>
    </cfRule>
    <cfRule type="expression" dxfId="69059" priority="115880" stopIfTrue="1">
      <formula>WEEKDAY($A743)=2</formula>
    </cfRule>
    <cfRule type="expression" dxfId="69058" priority="115881" stopIfTrue="1">
      <formula>WEEKDAY($A743)=3</formula>
    </cfRule>
    <cfRule type="expression" dxfId="69057" priority="115882" stopIfTrue="1">
      <formula>WEEKDAY($A743)=4</formula>
    </cfRule>
    <cfRule type="expression" dxfId="69056" priority="115883" stopIfTrue="1">
      <formula>WEEKDAY($A743)=5</formula>
    </cfRule>
    <cfRule type="expression" dxfId="69055" priority="115884" stopIfTrue="1">
      <formula>WEEKDAY($A743)=6</formula>
    </cfRule>
    <cfRule type="expression" dxfId="69054" priority="115885" stopIfTrue="1">
      <formula>WEEKDAY($A743)=7</formula>
    </cfRule>
  </conditionalFormatting>
  <conditionalFormatting sqref="I743:I748">
    <cfRule type="expression" dxfId="69053" priority="115872" stopIfTrue="1">
      <formula>WEEKDAY($A743)=1</formula>
    </cfRule>
    <cfRule type="expression" dxfId="69052" priority="115873" stopIfTrue="1">
      <formula>WEEKDAY($A743)=2</formula>
    </cfRule>
    <cfRule type="expression" dxfId="69051" priority="115874" stopIfTrue="1">
      <formula>WEEKDAY($A743)=3</formula>
    </cfRule>
    <cfRule type="expression" dxfId="69050" priority="115875" stopIfTrue="1">
      <formula>WEEKDAY($A743)=4</formula>
    </cfRule>
    <cfRule type="expression" dxfId="69049" priority="115876" stopIfTrue="1">
      <formula>WEEKDAY($A743)=5</formula>
    </cfRule>
    <cfRule type="expression" dxfId="69048" priority="115877" stopIfTrue="1">
      <formula>WEEKDAY($A743)=6</formula>
    </cfRule>
    <cfRule type="expression" dxfId="69047" priority="115878" stopIfTrue="1">
      <formula>WEEKDAY($A743)=7</formula>
    </cfRule>
  </conditionalFormatting>
  <conditionalFormatting sqref="I743:I748">
    <cfRule type="expression" dxfId="69046" priority="115865" stopIfTrue="1">
      <formula>WEEKDAY($A743)=1</formula>
    </cfRule>
    <cfRule type="expression" dxfId="69045" priority="115866" stopIfTrue="1">
      <formula>WEEKDAY($A743)=2</formula>
    </cfRule>
    <cfRule type="expression" dxfId="69044" priority="115867" stopIfTrue="1">
      <formula>WEEKDAY($A743)=3</formula>
    </cfRule>
    <cfRule type="expression" dxfId="69043" priority="115868" stopIfTrue="1">
      <formula>WEEKDAY($A743)=4</formula>
    </cfRule>
    <cfRule type="expression" dxfId="69042" priority="115869" stopIfTrue="1">
      <formula>WEEKDAY($A743)=5</formula>
    </cfRule>
    <cfRule type="expression" dxfId="69041" priority="115870" stopIfTrue="1">
      <formula>WEEKDAY($A743)=6</formula>
    </cfRule>
    <cfRule type="expression" dxfId="69040" priority="115871" stopIfTrue="1">
      <formula>WEEKDAY($A743)=7</formula>
    </cfRule>
  </conditionalFormatting>
  <conditionalFormatting sqref="I743:I748">
    <cfRule type="expression" dxfId="69039" priority="115858" stopIfTrue="1">
      <formula>WEEKDAY($A743)=1</formula>
    </cfRule>
    <cfRule type="expression" dxfId="69038" priority="115859" stopIfTrue="1">
      <formula>WEEKDAY($A743)=2</formula>
    </cfRule>
    <cfRule type="expression" dxfId="69037" priority="115860" stopIfTrue="1">
      <formula>WEEKDAY($A743)=3</formula>
    </cfRule>
    <cfRule type="expression" dxfId="69036" priority="115861" stopIfTrue="1">
      <formula>WEEKDAY($A743)=4</formula>
    </cfRule>
    <cfRule type="expression" dxfId="69035" priority="115862" stopIfTrue="1">
      <formula>WEEKDAY($A743)=5</formula>
    </cfRule>
    <cfRule type="expression" dxfId="69034" priority="115863" stopIfTrue="1">
      <formula>WEEKDAY($A743)=6</formula>
    </cfRule>
    <cfRule type="expression" dxfId="69033" priority="115864" stopIfTrue="1">
      <formula>WEEKDAY($A743)=7</formula>
    </cfRule>
  </conditionalFormatting>
  <conditionalFormatting sqref="I743:I748">
    <cfRule type="expression" dxfId="69032" priority="115851" stopIfTrue="1">
      <formula>WEEKDAY($A743)=1</formula>
    </cfRule>
    <cfRule type="expression" dxfId="69031" priority="115852" stopIfTrue="1">
      <formula>WEEKDAY($A743)=2</formula>
    </cfRule>
    <cfRule type="expression" dxfId="69030" priority="115853" stopIfTrue="1">
      <formula>WEEKDAY($A743)=3</formula>
    </cfRule>
    <cfRule type="expression" dxfId="69029" priority="115854" stopIfTrue="1">
      <formula>WEEKDAY($A743)=4</formula>
    </cfRule>
    <cfRule type="expression" dxfId="69028" priority="115855" stopIfTrue="1">
      <formula>WEEKDAY($A743)=5</formula>
    </cfRule>
    <cfRule type="expression" dxfId="69027" priority="115856" stopIfTrue="1">
      <formula>WEEKDAY($A743)=6</formula>
    </cfRule>
    <cfRule type="expression" dxfId="69026" priority="115857" stopIfTrue="1">
      <formula>WEEKDAY($A743)=7</formula>
    </cfRule>
  </conditionalFormatting>
  <conditionalFormatting sqref="I743:I748">
    <cfRule type="expression" dxfId="69025" priority="115844" stopIfTrue="1">
      <formula>WEEKDAY($A743)=1</formula>
    </cfRule>
    <cfRule type="expression" dxfId="69024" priority="115845" stopIfTrue="1">
      <formula>WEEKDAY($A743)=2</formula>
    </cfRule>
    <cfRule type="expression" dxfId="69023" priority="115846" stopIfTrue="1">
      <formula>WEEKDAY($A743)=3</formula>
    </cfRule>
    <cfRule type="expression" dxfId="69022" priority="115847" stopIfTrue="1">
      <formula>WEEKDAY($A743)=4</formula>
    </cfRule>
    <cfRule type="expression" dxfId="69021" priority="115848" stopIfTrue="1">
      <formula>WEEKDAY($A743)=5</formula>
    </cfRule>
    <cfRule type="expression" dxfId="69020" priority="115849" stopIfTrue="1">
      <formula>WEEKDAY($A743)=6</formula>
    </cfRule>
    <cfRule type="expression" dxfId="69019" priority="115850" stopIfTrue="1">
      <formula>WEEKDAY($A743)=7</formula>
    </cfRule>
  </conditionalFormatting>
  <conditionalFormatting sqref="I743:I748">
    <cfRule type="expression" dxfId="69018" priority="115837" stopIfTrue="1">
      <formula>WEEKDAY($A743)=1</formula>
    </cfRule>
    <cfRule type="expression" dxfId="69017" priority="115838" stopIfTrue="1">
      <formula>WEEKDAY($A743)=2</formula>
    </cfRule>
    <cfRule type="expression" dxfId="69016" priority="115839" stopIfTrue="1">
      <formula>WEEKDAY($A743)=3</formula>
    </cfRule>
    <cfRule type="expression" dxfId="69015" priority="115840" stopIfTrue="1">
      <formula>WEEKDAY($A743)=4</formula>
    </cfRule>
    <cfRule type="expression" dxfId="69014" priority="115841" stopIfTrue="1">
      <formula>WEEKDAY($A743)=5</formula>
    </cfRule>
    <cfRule type="expression" dxfId="69013" priority="115842" stopIfTrue="1">
      <formula>WEEKDAY($A743)=6</formula>
    </cfRule>
    <cfRule type="expression" dxfId="69012" priority="115843" stopIfTrue="1">
      <formula>WEEKDAY($A743)=7</formula>
    </cfRule>
  </conditionalFormatting>
  <conditionalFormatting sqref="I743:I748">
    <cfRule type="expression" dxfId="69011" priority="115830" stopIfTrue="1">
      <formula>WEEKDAY($A743)=1</formula>
    </cfRule>
    <cfRule type="expression" dxfId="69010" priority="115831" stopIfTrue="1">
      <formula>WEEKDAY($A743)=2</formula>
    </cfRule>
    <cfRule type="expression" dxfId="69009" priority="115832" stopIfTrue="1">
      <formula>WEEKDAY($A743)=3</formula>
    </cfRule>
    <cfRule type="expression" dxfId="69008" priority="115833" stopIfTrue="1">
      <formula>WEEKDAY($A743)=4</formula>
    </cfRule>
    <cfRule type="expression" dxfId="69007" priority="115834" stopIfTrue="1">
      <formula>WEEKDAY($A743)=5</formula>
    </cfRule>
    <cfRule type="expression" dxfId="69006" priority="115835" stopIfTrue="1">
      <formula>WEEKDAY($A743)=6</formula>
    </cfRule>
    <cfRule type="expression" dxfId="69005" priority="115836" stopIfTrue="1">
      <formula>WEEKDAY($A743)=7</formula>
    </cfRule>
  </conditionalFormatting>
  <conditionalFormatting sqref="I743:I748">
    <cfRule type="expression" dxfId="69004" priority="115823" stopIfTrue="1">
      <formula>WEEKDAY($A743)=1</formula>
    </cfRule>
    <cfRule type="expression" dxfId="69003" priority="115824" stopIfTrue="1">
      <formula>WEEKDAY($A743)=2</formula>
    </cfRule>
    <cfRule type="expression" dxfId="69002" priority="115825" stopIfTrue="1">
      <formula>WEEKDAY($A743)=3</formula>
    </cfRule>
    <cfRule type="expression" dxfId="69001" priority="115826" stopIfTrue="1">
      <formula>WEEKDAY($A743)=4</formula>
    </cfRule>
    <cfRule type="expression" dxfId="69000" priority="115827" stopIfTrue="1">
      <formula>WEEKDAY($A743)=5</formula>
    </cfRule>
    <cfRule type="expression" dxfId="68999" priority="115828" stopIfTrue="1">
      <formula>WEEKDAY($A743)=6</formula>
    </cfRule>
    <cfRule type="expression" dxfId="68998" priority="115829" stopIfTrue="1">
      <formula>WEEKDAY($A743)=7</formula>
    </cfRule>
  </conditionalFormatting>
  <conditionalFormatting sqref="I743:I748">
    <cfRule type="expression" dxfId="68997" priority="115816" stopIfTrue="1">
      <formula>WEEKDAY($A743)=1</formula>
    </cfRule>
    <cfRule type="expression" dxfId="68996" priority="115817" stopIfTrue="1">
      <formula>WEEKDAY($A743)=2</formula>
    </cfRule>
    <cfRule type="expression" dxfId="68995" priority="115818" stopIfTrue="1">
      <formula>WEEKDAY($A743)=3</formula>
    </cfRule>
    <cfRule type="expression" dxfId="68994" priority="115819" stopIfTrue="1">
      <formula>WEEKDAY($A743)=4</formula>
    </cfRule>
    <cfRule type="expression" dxfId="68993" priority="115820" stopIfTrue="1">
      <formula>WEEKDAY($A743)=5</formula>
    </cfRule>
    <cfRule type="expression" dxfId="68992" priority="115821" stopIfTrue="1">
      <formula>WEEKDAY($A743)=6</formula>
    </cfRule>
    <cfRule type="expression" dxfId="68991" priority="115822" stopIfTrue="1">
      <formula>WEEKDAY($A743)=7</formula>
    </cfRule>
  </conditionalFormatting>
  <conditionalFormatting sqref="I743:I748">
    <cfRule type="expression" dxfId="68990" priority="115809" stopIfTrue="1">
      <formula>WEEKDAY($A743)=1</formula>
    </cfRule>
    <cfRule type="expression" dxfId="68989" priority="115810" stopIfTrue="1">
      <formula>WEEKDAY($A743)=2</formula>
    </cfRule>
    <cfRule type="expression" dxfId="68988" priority="115811" stopIfTrue="1">
      <formula>WEEKDAY($A743)=3</formula>
    </cfRule>
    <cfRule type="expression" dxfId="68987" priority="115812" stopIfTrue="1">
      <formula>WEEKDAY($A743)=4</formula>
    </cfRule>
    <cfRule type="expression" dxfId="68986" priority="115813" stopIfTrue="1">
      <formula>WEEKDAY($A743)=5</formula>
    </cfRule>
    <cfRule type="expression" dxfId="68985" priority="115814" stopIfTrue="1">
      <formula>WEEKDAY($A743)=6</formula>
    </cfRule>
    <cfRule type="expression" dxfId="68984" priority="115815" stopIfTrue="1">
      <formula>WEEKDAY($A743)=7</formula>
    </cfRule>
  </conditionalFormatting>
  <conditionalFormatting sqref="I743:I748">
    <cfRule type="expression" dxfId="68983" priority="115802" stopIfTrue="1">
      <formula>WEEKDAY($A743)=1</formula>
    </cfRule>
    <cfRule type="expression" dxfId="68982" priority="115803" stopIfTrue="1">
      <formula>WEEKDAY($A743)=2</formula>
    </cfRule>
    <cfRule type="expression" dxfId="68981" priority="115804" stopIfTrue="1">
      <formula>WEEKDAY($A743)=3</formula>
    </cfRule>
    <cfRule type="expression" dxfId="68980" priority="115805" stopIfTrue="1">
      <formula>WEEKDAY($A743)=4</formula>
    </cfRule>
    <cfRule type="expression" dxfId="68979" priority="115806" stopIfTrue="1">
      <formula>WEEKDAY($A743)=5</formula>
    </cfRule>
    <cfRule type="expression" dxfId="68978" priority="115807" stopIfTrue="1">
      <formula>WEEKDAY($A743)=6</formula>
    </cfRule>
    <cfRule type="expression" dxfId="68977" priority="115808" stopIfTrue="1">
      <formula>WEEKDAY($A743)=7</formula>
    </cfRule>
  </conditionalFormatting>
  <conditionalFormatting sqref="I743:I748">
    <cfRule type="expression" dxfId="68976" priority="115795" stopIfTrue="1">
      <formula>WEEKDAY($A743)=1</formula>
    </cfRule>
    <cfRule type="expression" dxfId="68975" priority="115796" stopIfTrue="1">
      <formula>WEEKDAY($A743)=2</formula>
    </cfRule>
    <cfRule type="expression" dxfId="68974" priority="115797" stopIfTrue="1">
      <formula>WEEKDAY($A743)=3</formula>
    </cfRule>
    <cfRule type="expression" dxfId="68973" priority="115798" stopIfTrue="1">
      <formula>WEEKDAY($A743)=4</formula>
    </cfRule>
    <cfRule type="expression" dxfId="68972" priority="115799" stopIfTrue="1">
      <formula>WEEKDAY($A743)=5</formula>
    </cfRule>
    <cfRule type="expression" dxfId="68971" priority="115800" stopIfTrue="1">
      <formula>WEEKDAY($A743)=6</formula>
    </cfRule>
    <cfRule type="expression" dxfId="68970" priority="115801" stopIfTrue="1">
      <formula>WEEKDAY($A743)=7</formula>
    </cfRule>
  </conditionalFormatting>
  <conditionalFormatting sqref="I743:I748">
    <cfRule type="expression" dxfId="68969" priority="115788" stopIfTrue="1">
      <formula>WEEKDAY($A743)=1</formula>
    </cfRule>
    <cfRule type="expression" dxfId="68968" priority="115789" stopIfTrue="1">
      <formula>WEEKDAY($A743)=2</formula>
    </cfRule>
    <cfRule type="expression" dxfId="68967" priority="115790" stopIfTrue="1">
      <formula>WEEKDAY($A743)=3</formula>
    </cfRule>
    <cfRule type="expression" dxfId="68966" priority="115791" stopIfTrue="1">
      <formula>WEEKDAY($A743)=4</formula>
    </cfRule>
    <cfRule type="expression" dxfId="68965" priority="115792" stopIfTrue="1">
      <formula>WEEKDAY($A743)=5</formula>
    </cfRule>
    <cfRule type="expression" dxfId="68964" priority="115793" stopIfTrue="1">
      <formula>WEEKDAY($A743)=6</formula>
    </cfRule>
    <cfRule type="expression" dxfId="68963" priority="115794" stopIfTrue="1">
      <formula>WEEKDAY($A743)=7</formula>
    </cfRule>
  </conditionalFormatting>
  <conditionalFormatting sqref="I743:I748">
    <cfRule type="expression" dxfId="68962" priority="115781" stopIfTrue="1">
      <formula>WEEKDAY($A743)=1</formula>
    </cfRule>
    <cfRule type="expression" dxfId="68961" priority="115782" stopIfTrue="1">
      <formula>WEEKDAY($A743)=2</formula>
    </cfRule>
    <cfRule type="expression" dxfId="68960" priority="115783" stopIfTrue="1">
      <formula>WEEKDAY($A743)=3</formula>
    </cfRule>
    <cfRule type="expression" dxfId="68959" priority="115784" stopIfTrue="1">
      <formula>WEEKDAY($A743)=4</formula>
    </cfRule>
    <cfRule type="expression" dxfId="68958" priority="115785" stopIfTrue="1">
      <formula>WEEKDAY($A743)=5</formula>
    </cfRule>
    <cfRule type="expression" dxfId="68957" priority="115786" stopIfTrue="1">
      <formula>WEEKDAY($A743)=6</formula>
    </cfRule>
    <cfRule type="expression" dxfId="68956" priority="115787" stopIfTrue="1">
      <formula>WEEKDAY($A743)=7</formula>
    </cfRule>
  </conditionalFormatting>
  <conditionalFormatting sqref="I743:I748">
    <cfRule type="expression" dxfId="68955" priority="115774" stopIfTrue="1">
      <formula>WEEKDAY($A743)=1</formula>
    </cfRule>
    <cfRule type="expression" dxfId="68954" priority="115775" stopIfTrue="1">
      <formula>WEEKDAY($A743)=2</formula>
    </cfRule>
    <cfRule type="expression" dxfId="68953" priority="115776" stopIfTrue="1">
      <formula>WEEKDAY($A743)=3</formula>
    </cfRule>
    <cfRule type="expression" dxfId="68952" priority="115777" stopIfTrue="1">
      <formula>WEEKDAY($A743)=4</formula>
    </cfRule>
    <cfRule type="expression" dxfId="68951" priority="115778" stopIfTrue="1">
      <formula>WEEKDAY($A743)=5</formula>
    </cfRule>
    <cfRule type="expression" dxfId="68950" priority="115779" stopIfTrue="1">
      <formula>WEEKDAY($A743)=6</formula>
    </cfRule>
    <cfRule type="expression" dxfId="68949" priority="115780" stopIfTrue="1">
      <formula>WEEKDAY($A743)=7</formula>
    </cfRule>
  </conditionalFormatting>
  <conditionalFormatting sqref="A743:A748">
    <cfRule type="expression" dxfId="68948" priority="115767" stopIfTrue="1">
      <formula>WEEKDAY($A743)=1</formula>
    </cfRule>
    <cfRule type="expression" dxfId="68947" priority="115768" stopIfTrue="1">
      <formula>WEEKDAY($A743)=2</formula>
    </cfRule>
    <cfRule type="expression" dxfId="68946" priority="115769" stopIfTrue="1">
      <formula>WEEKDAY($A743)=3</formula>
    </cfRule>
    <cfRule type="expression" dxfId="68945" priority="115770" stopIfTrue="1">
      <formula>WEEKDAY($A743)=4</formula>
    </cfRule>
    <cfRule type="expression" dxfId="68944" priority="115771" stopIfTrue="1">
      <formula>WEEKDAY($A743)=5</formula>
    </cfRule>
    <cfRule type="expression" dxfId="68943" priority="115772" stopIfTrue="1">
      <formula>WEEKDAY($A743)=6</formula>
    </cfRule>
    <cfRule type="expression" dxfId="68942" priority="115773" stopIfTrue="1">
      <formula>WEEKDAY($A743)=7</formula>
    </cfRule>
  </conditionalFormatting>
  <conditionalFormatting sqref="I743:I748">
    <cfRule type="expression" dxfId="68941" priority="115760" stopIfTrue="1">
      <formula>WEEKDAY($A743)=1</formula>
    </cfRule>
    <cfRule type="expression" dxfId="68940" priority="115761" stopIfTrue="1">
      <formula>WEEKDAY($A743)=2</formula>
    </cfRule>
    <cfRule type="expression" dxfId="68939" priority="115762" stopIfTrue="1">
      <formula>WEEKDAY($A743)=3</formula>
    </cfRule>
    <cfRule type="expression" dxfId="68938" priority="115763" stopIfTrue="1">
      <formula>WEEKDAY($A743)=4</formula>
    </cfRule>
    <cfRule type="expression" dxfId="68937" priority="115764" stopIfTrue="1">
      <formula>WEEKDAY($A743)=5</formula>
    </cfRule>
    <cfRule type="expression" dxfId="68936" priority="115765" stopIfTrue="1">
      <formula>WEEKDAY($A743)=6</formula>
    </cfRule>
    <cfRule type="expression" dxfId="68935" priority="115766" stopIfTrue="1">
      <formula>WEEKDAY($A743)=7</formula>
    </cfRule>
  </conditionalFormatting>
  <conditionalFormatting sqref="A743:I743 K743:M743">
    <cfRule type="expression" dxfId="68934" priority="115753" stopIfTrue="1">
      <formula>WEEKDAY($A743)=1</formula>
    </cfRule>
    <cfRule type="expression" dxfId="68933" priority="115754" stopIfTrue="1">
      <formula>WEEKDAY($A743)=2</formula>
    </cfRule>
    <cfRule type="expression" dxfId="68932" priority="115755" stopIfTrue="1">
      <formula>WEEKDAY($A743)=3</formula>
    </cfRule>
    <cfRule type="expression" dxfId="68931" priority="115756" stopIfTrue="1">
      <formula>WEEKDAY($A743)=4</formula>
    </cfRule>
    <cfRule type="expression" dxfId="68930" priority="115757" stopIfTrue="1">
      <formula>WEEKDAY($A743)=5</formula>
    </cfRule>
    <cfRule type="expression" dxfId="68929" priority="115758" stopIfTrue="1">
      <formula>WEEKDAY($A743)=6</formula>
    </cfRule>
    <cfRule type="expression" dxfId="68928" priority="115759" stopIfTrue="1">
      <formula>WEEKDAY($A743)=7</formula>
    </cfRule>
  </conditionalFormatting>
  <conditionalFormatting sqref="A743:I743 K743:M743">
    <cfRule type="expression" dxfId="68927" priority="115746" stopIfTrue="1">
      <formula>WEEKDAY($A743)=1</formula>
    </cfRule>
    <cfRule type="expression" dxfId="68926" priority="115747" stopIfTrue="1">
      <formula>WEEKDAY($A743)=2</formula>
    </cfRule>
    <cfRule type="expression" dxfId="68925" priority="115748" stopIfTrue="1">
      <formula>WEEKDAY($A743)=3</formula>
    </cfRule>
    <cfRule type="expression" dxfId="68924" priority="115749" stopIfTrue="1">
      <formula>WEEKDAY($A743)=4</formula>
    </cfRule>
    <cfRule type="expression" dxfId="68923" priority="115750" stopIfTrue="1">
      <formula>WEEKDAY($A743)=5</formula>
    </cfRule>
    <cfRule type="expression" dxfId="68922" priority="115751" stopIfTrue="1">
      <formula>WEEKDAY($A743)=6</formula>
    </cfRule>
    <cfRule type="expression" dxfId="68921" priority="115752" stopIfTrue="1">
      <formula>WEEKDAY($A743)=7</formula>
    </cfRule>
  </conditionalFormatting>
  <conditionalFormatting sqref="A743:A748">
    <cfRule type="expression" dxfId="68920" priority="115739" stopIfTrue="1">
      <formula>WEEKDAY($A743)=1</formula>
    </cfRule>
    <cfRule type="expression" dxfId="68919" priority="115740" stopIfTrue="1">
      <formula>WEEKDAY($A743)=2</formula>
    </cfRule>
    <cfRule type="expression" dxfId="68918" priority="115741" stopIfTrue="1">
      <formula>WEEKDAY($A743)=3</formula>
    </cfRule>
    <cfRule type="expression" dxfId="68917" priority="115742" stopIfTrue="1">
      <formula>WEEKDAY($A743)=4</formula>
    </cfRule>
    <cfRule type="expression" dxfId="68916" priority="115743" stopIfTrue="1">
      <formula>WEEKDAY($A743)=5</formula>
    </cfRule>
    <cfRule type="expression" dxfId="68915" priority="115744" stopIfTrue="1">
      <formula>WEEKDAY($A743)=6</formula>
    </cfRule>
    <cfRule type="expression" dxfId="68914" priority="115745" stopIfTrue="1">
      <formula>WEEKDAY($A743)=7</formula>
    </cfRule>
  </conditionalFormatting>
  <conditionalFormatting sqref="A743:A748">
    <cfRule type="expression" dxfId="68913" priority="115732" stopIfTrue="1">
      <formula>WEEKDAY($A743)=1</formula>
    </cfRule>
    <cfRule type="expression" dxfId="68912" priority="115733" stopIfTrue="1">
      <formula>WEEKDAY($A743)=2</formula>
    </cfRule>
    <cfRule type="expression" dxfId="68911" priority="115734" stopIfTrue="1">
      <formula>WEEKDAY($A743)=3</formula>
    </cfRule>
    <cfRule type="expression" dxfId="68910" priority="115735" stopIfTrue="1">
      <formula>WEEKDAY($A743)=4</formula>
    </cfRule>
    <cfRule type="expression" dxfId="68909" priority="115736" stopIfTrue="1">
      <formula>WEEKDAY($A743)=5</formula>
    </cfRule>
    <cfRule type="expression" dxfId="68908" priority="115737" stopIfTrue="1">
      <formula>WEEKDAY($A743)=6</formula>
    </cfRule>
    <cfRule type="expression" dxfId="68907" priority="115738" stopIfTrue="1">
      <formula>WEEKDAY($A743)=7</formula>
    </cfRule>
  </conditionalFormatting>
  <conditionalFormatting sqref="I743:I748">
    <cfRule type="expression" dxfId="68906" priority="115725" stopIfTrue="1">
      <formula>WEEKDAY($A743)=1</formula>
    </cfRule>
    <cfRule type="expression" dxfId="68905" priority="115726" stopIfTrue="1">
      <formula>WEEKDAY($A743)=2</formula>
    </cfRule>
    <cfRule type="expression" dxfId="68904" priority="115727" stopIfTrue="1">
      <formula>WEEKDAY($A743)=3</formula>
    </cfRule>
    <cfRule type="expression" dxfId="68903" priority="115728" stopIfTrue="1">
      <formula>WEEKDAY($A743)=4</formula>
    </cfRule>
    <cfRule type="expression" dxfId="68902" priority="115729" stopIfTrue="1">
      <formula>WEEKDAY($A743)=5</formula>
    </cfRule>
    <cfRule type="expression" dxfId="68901" priority="115730" stopIfTrue="1">
      <formula>WEEKDAY($A743)=6</formula>
    </cfRule>
    <cfRule type="expression" dxfId="68900" priority="115731" stopIfTrue="1">
      <formula>WEEKDAY($A743)=7</formula>
    </cfRule>
  </conditionalFormatting>
  <conditionalFormatting sqref="A743:A748">
    <cfRule type="expression" dxfId="68899" priority="115718" stopIfTrue="1">
      <formula>WEEKDAY($A743)=1</formula>
    </cfRule>
    <cfRule type="expression" dxfId="68898" priority="115719" stopIfTrue="1">
      <formula>WEEKDAY($A743)=2</formula>
    </cfRule>
    <cfRule type="expression" dxfId="68897" priority="115720" stopIfTrue="1">
      <formula>WEEKDAY($A743)=3</formula>
    </cfRule>
    <cfRule type="expression" dxfId="68896" priority="115721" stopIfTrue="1">
      <formula>WEEKDAY($A743)=4</formula>
    </cfRule>
    <cfRule type="expression" dxfId="68895" priority="115722" stopIfTrue="1">
      <formula>WEEKDAY($A743)=5</formula>
    </cfRule>
    <cfRule type="expression" dxfId="68894" priority="115723" stopIfTrue="1">
      <formula>WEEKDAY($A743)=6</formula>
    </cfRule>
    <cfRule type="expression" dxfId="68893" priority="115724" stopIfTrue="1">
      <formula>WEEKDAY($A743)=7</formula>
    </cfRule>
  </conditionalFormatting>
  <conditionalFormatting sqref="I743:I748">
    <cfRule type="expression" dxfId="68892" priority="115711" stopIfTrue="1">
      <formula>WEEKDAY($A743)=1</formula>
    </cfRule>
    <cfRule type="expression" dxfId="68891" priority="115712" stopIfTrue="1">
      <formula>WEEKDAY($A743)=2</formula>
    </cfRule>
    <cfRule type="expression" dxfId="68890" priority="115713" stopIfTrue="1">
      <formula>WEEKDAY($A743)=3</formula>
    </cfRule>
    <cfRule type="expression" dxfId="68889" priority="115714" stopIfTrue="1">
      <formula>WEEKDAY($A743)=4</formula>
    </cfRule>
    <cfRule type="expression" dxfId="68888" priority="115715" stopIfTrue="1">
      <formula>WEEKDAY($A743)=5</formula>
    </cfRule>
    <cfRule type="expression" dxfId="68887" priority="115716" stopIfTrue="1">
      <formula>WEEKDAY($A743)=6</formula>
    </cfRule>
    <cfRule type="expression" dxfId="68886" priority="115717" stopIfTrue="1">
      <formula>WEEKDAY($A743)=7</formula>
    </cfRule>
  </conditionalFormatting>
  <conditionalFormatting sqref="A744:I744 K744:M744">
    <cfRule type="expression" dxfId="68885" priority="115697" stopIfTrue="1">
      <formula>WEEKDAY($A744)=1</formula>
    </cfRule>
    <cfRule type="expression" dxfId="68884" priority="115698" stopIfTrue="1">
      <formula>WEEKDAY($A744)=2</formula>
    </cfRule>
    <cfRule type="expression" dxfId="68883" priority="115699" stopIfTrue="1">
      <formula>WEEKDAY($A744)=3</formula>
    </cfRule>
    <cfRule type="expression" dxfId="68882" priority="115700" stopIfTrue="1">
      <formula>WEEKDAY($A744)=4</formula>
    </cfRule>
    <cfRule type="expression" dxfId="68881" priority="115701" stopIfTrue="1">
      <formula>WEEKDAY($A744)=5</formula>
    </cfRule>
    <cfRule type="expression" dxfId="68880" priority="115702" stopIfTrue="1">
      <formula>WEEKDAY($A744)=6</formula>
    </cfRule>
    <cfRule type="expression" dxfId="68879" priority="115703" stopIfTrue="1">
      <formula>WEEKDAY($A744)=7</formula>
    </cfRule>
  </conditionalFormatting>
  <conditionalFormatting sqref="A744:I744 K744:M744">
    <cfRule type="expression" dxfId="68878" priority="115690" stopIfTrue="1">
      <formula>WEEKDAY($A744)=1</formula>
    </cfRule>
    <cfRule type="expression" dxfId="68877" priority="115691" stopIfTrue="1">
      <formula>WEEKDAY($A744)=2</formula>
    </cfRule>
    <cfRule type="expression" dxfId="68876" priority="115692" stopIfTrue="1">
      <formula>WEEKDAY($A744)=3</formula>
    </cfRule>
    <cfRule type="expression" dxfId="68875" priority="115693" stopIfTrue="1">
      <formula>WEEKDAY($A744)=4</formula>
    </cfRule>
    <cfRule type="expression" dxfId="68874" priority="115694" stopIfTrue="1">
      <formula>WEEKDAY($A744)=5</formula>
    </cfRule>
    <cfRule type="expression" dxfId="68873" priority="115695" stopIfTrue="1">
      <formula>WEEKDAY($A744)=6</formula>
    </cfRule>
    <cfRule type="expression" dxfId="68872" priority="115696" stopIfTrue="1">
      <formula>WEEKDAY($A744)=7</formula>
    </cfRule>
  </conditionalFormatting>
  <conditionalFormatting sqref="A744:A748">
    <cfRule type="expression" dxfId="68871" priority="115683" stopIfTrue="1">
      <formula>WEEKDAY($A744)=1</formula>
    </cfRule>
    <cfRule type="expression" dxfId="68870" priority="115684" stopIfTrue="1">
      <formula>WEEKDAY($A744)=2</formula>
    </cfRule>
    <cfRule type="expression" dxfId="68869" priority="115685" stopIfTrue="1">
      <formula>WEEKDAY($A744)=3</formula>
    </cfRule>
    <cfRule type="expression" dxfId="68868" priority="115686" stopIfTrue="1">
      <formula>WEEKDAY($A744)=4</formula>
    </cfRule>
    <cfRule type="expression" dxfId="68867" priority="115687" stopIfTrue="1">
      <formula>WEEKDAY($A744)=5</formula>
    </cfRule>
    <cfRule type="expression" dxfId="68866" priority="115688" stopIfTrue="1">
      <formula>WEEKDAY($A744)=6</formula>
    </cfRule>
    <cfRule type="expression" dxfId="68865" priority="115689" stopIfTrue="1">
      <formula>WEEKDAY($A744)=7</formula>
    </cfRule>
  </conditionalFormatting>
  <conditionalFormatting sqref="A744:A748">
    <cfRule type="expression" dxfId="68864" priority="115676" stopIfTrue="1">
      <formula>WEEKDAY($A744)=1</formula>
    </cfRule>
    <cfRule type="expression" dxfId="68863" priority="115677" stopIfTrue="1">
      <formula>WEEKDAY($A744)=2</formula>
    </cfRule>
    <cfRule type="expression" dxfId="68862" priority="115678" stopIfTrue="1">
      <formula>WEEKDAY($A744)=3</formula>
    </cfRule>
    <cfRule type="expression" dxfId="68861" priority="115679" stopIfTrue="1">
      <formula>WEEKDAY($A744)=4</formula>
    </cfRule>
    <cfRule type="expression" dxfId="68860" priority="115680" stopIfTrue="1">
      <formula>WEEKDAY($A744)=5</formula>
    </cfRule>
    <cfRule type="expression" dxfId="68859" priority="115681" stopIfTrue="1">
      <formula>WEEKDAY($A744)=6</formula>
    </cfRule>
    <cfRule type="expression" dxfId="68858" priority="115682" stopIfTrue="1">
      <formula>WEEKDAY($A744)=7</formula>
    </cfRule>
  </conditionalFormatting>
  <conditionalFormatting sqref="I744:I748">
    <cfRule type="expression" dxfId="68857" priority="115669" stopIfTrue="1">
      <formula>WEEKDAY($A744)=1</formula>
    </cfRule>
    <cfRule type="expression" dxfId="68856" priority="115670" stopIfTrue="1">
      <formula>WEEKDAY($A744)=2</formula>
    </cfRule>
    <cfRule type="expression" dxfId="68855" priority="115671" stopIfTrue="1">
      <formula>WEEKDAY($A744)=3</formula>
    </cfRule>
    <cfRule type="expression" dxfId="68854" priority="115672" stopIfTrue="1">
      <formula>WEEKDAY($A744)=4</formula>
    </cfRule>
    <cfRule type="expression" dxfId="68853" priority="115673" stopIfTrue="1">
      <formula>WEEKDAY($A744)=5</formula>
    </cfRule>
    <cfRule type="expression" dxfId="68852" priority="115674" stopIfTrue="1">
      <formula>WEEKDAY($A744)=6</formula>
    </cfRule>
    <cfRule type="expression" dxfId="68851" priority="115675" stopIfTrue="1">
      <formula>WEEKDAY($A744)=7</formula>
    </cfRule>
  </conditionalFormatting>
  <conditionalFormatting sqref="A744:A748">
    <cfRule type="expression" dxfId="68850" priority="115662" stopIfTrue="1">
      <formula>WEEKDAY($A744)=1</formula>
    </cfRule>
    <cfRule type="expression" dxfId="68849" priority="115663" stopIfTrue="1">
      <formula>WEEKDAY($A744)=2</formula>
    </cfRule>
    <cfRule type="expression" dxfId="68848" priority="115664" stopIfTrue="1">
      <formula>WEEKDAY($A744)=3</formula>
    </cfRule>
    <cfRule type="expression" dxfId="68847" priority="115665" stopIfTrue="1">
      <formula>WEEKDAY($A744)=4</formula>
    </cfRule>
    <cfRule type="expression" dxfId="68846" priority="115666" stopIfTrue="1">
      <formula>WEEKDAY($A744)=5</formula>
    </cfRule>
    <cfRule type="expression" dxfId="68845" priority="115667" stopIfTrue="1">
      <formula>WEEKDAY($A744)=6</formula>
    </cfRule>
    <cfRule type="expression" dxfId="68844" priority="115668" stopIfTrue="1">
      <formula>WEEKDAY($A744)=7</formula>
    </cfRule>
  </conditionalFormatting>
  <conditionalFormatting sqref="A744:A748">
    <cfRule type="expression" dxfId="68843" priority="115655" stopIfTrue="1">
      <formula>WEEKDAY($A744)=1</formula>
    </cfRule>
    <cfRule type="expression" dxfId="68842" priority="115656" stopIfTrue="1">
      <formula>WEEKDAY($A744)=2</formula>
    </cfRule>
    <cfRule type="expression" dxfId="68841" priority="115657" stopIfTrue="1">
      <formula>WEEKDAY($A744)=3</formula>
    </cfRule>
    <cfRule type="expression" dxfId="68840" priority="115658" stopIfTrue="1">
      <formula>WEEKDAY($A744)=4</formula>
    </cfRule>
    <cfRule type="expression" dxfId="68839" priority="115659" stopIfTrue="1">
      <formula>WEEKDAY($A744)=5</formula>
    </cfRule>
    <cfRule type="expression" dxfId="68838" priority="115660" stopIfTrue="1">
      <formula>WEEKDAY($A744)=6</formula>
    </cfRule>
    <cfRule type="expression" dxfId="68837" priority="115661" stopIfTrue="1">
      <formula>WEEKDAY($A744)=7</formula>
    </cfRule>
  </conditionalFormatting>
  <conditionalFormatting sqref="I744:I748">
    <cfRule type="expression" dxfId="68836" priority="115648" stopIfTrue="1">
      <formula>WEEKDAY($A744)=1</formula>
    </cfRule>
    <cfRule type="expression" dxfId="68835" priority="115649" stopIfTrue="1">
      <formula>WEEKDAY($A744)=2</formula>
    </cfRule>
    <cfRule type="expression" dxfId="68834" priority="115650" stopIfTrue="1">
      <formula>WEEKDAY($A744)=3</formula>
    </cfRule>
    <cfRule type="expression" dxfId="68833" priority="115651" stopIfTrue="1">
      <formula>WEEKDAY($A744)=4</formula>
    </cfRule>
    <cfRule type="expression" dxfId="68832" priority="115652" stopIfTrue="1">
      <formula>WEEKDAY($A744)=5</formula>
    </cfRule>
    <cfRule type="expression" dxfId="68831" priority="115653" stopIfTrue="1">
      <formula>WEEKDAY($A744)=6</formula>
    </cfRule>
    <cfRule type="expression" dxfId="68830" priority="115654" stopIfTrue="1">
      <formula>WEEKDAY($A744)=7</formula>
    </cfRule>
  </conditionalFormatting>
  <conditionalFormatting sqref="I744:I748">
    <cfRule type="expression" dxfId="68829" priority="115641" stopIfTrue="1">
      <formula>WEEKDAY($A744)=1</formula>
    </cfRule>
    <cfRule type="expression" dxfId="68828" priority="115642" stopIfTrue="1">
      <formula>WEEKDAY($A744)=2</formula>
    </cfRule>
    <cfRule type="expression" dxfId="68827" priority="115643" stopIfTrue="1">
      <formula>WEEKDAY($A744)=3</formula>
    </cfRule>
    <cfRule type="expression" dxfId="68826" priority="115644" stopIfTrue="1">
      <formula>WEEKDAY($A744)=4</formula>
    </cfRule>
    <cfRule type="expression" dxfId="68825" priority="115645" stopIfTrue="1">
      <formula>WEEKDAY($A744)=5</formula>
    </cfRule>
    <cfRule type="expression" dxfId="68824" priority="115646" stopIfTrue="1">
      <formula>WEEKDAY($A744)=6</formula>
    </cfRule>
    <cfRule type="expression" dxfId="68823" priority="115647" stopIfTrue="1">
      <formula>WEEKDAY($A744)=7</formula>
    </cfRule>
  </conditionalFormatting>
  <conditionalFormatting sqref="I743:I748">
    <cfRule type="expression" dxfId="68822" priority="115627" stopIfTrue="1">
      <formula>WEEKDAY($A743)=1</formula>
    </cfRule>
    <cfRule type="expression" dxfId="68821" priority="115628" stopIfTrue="1">
      <formula>WEEKDAY($A743)=2</formula>
    </cfRule>
    <cfRule type="expression" dxfId="68820" priority="115629" stopIfTrue="1">
      <formula>WEEKDAY($A743)=3</formula>
    </cfRule>
    <cfRule type="expression" dxfId="68819" priority="115630" stopIfTrue="1">
      <formula>WEEKDAY($A743)=4</formula>
    </cfRule>
    <cfRule type="expression" dxfId="68818" priority="115631" stopIfTrue="1">
      <formula>WEEKDAY($A743)=5</formula>
    </cfRule>
    <cfRule type="expression" dxfId="68817" priority="115632" stopIfTrue="1">
      <formula>WEEKDAY($A743)=6</formula>
    </cfRule>
    <cfRule type="expression" dxfId="68816" priority="115633" stopIfTrue="1">
      <formula>WEEKDAY($A743)=7</formula>
    </cfRule>
  </conditionalFormatting>
  <conditionalFormatting sqref="I743:I748">
    <cfRule type="expression" dxfId="68815" priority="115620" stopIfTrue="1">
      <formula>WEEKDAY($A743)=1</formula>
    </cfRule>
    <cfRule type="expression" dxfId="68814" priority="115621" stopIfTrue="1">
      <formula>WEEKDAY($A743)=2</formula>
    </cfRule>
    <cfRule type="expression" dxfId="68813" priority="115622" stopIfTrue="1">
      <formula>WEEKDAY($A743)=3</formula>
    </cfRule>
    <cfRule type="expression" dxfId="68812" priority="115623" stopIfTrue="1">
      <formula>WEEKDAY($A743)=4</formula>
    </cfRule>
    <cfRule type="expression" dxfId="68811" priority="115624" stopIfTrue="1">
      <formula>WEEKDAY($A743)=5</formula>
    </cfRule>
    <cfRule type="expression" dxfId="68810" priority="115625" stopIfTrue="1">
      <formula>WEEKDAY($A743)=6</formula>
    </cfRule>
    <cfRule type="expression" dxfId="68809" priority="115626" stopIfTrue="1">
      <formula>WEEKDAY($A743)=7</formula>
    </cfRule>
  </conditionalFormatting>
  <conditionalFormatting sqref="A743:A748">
    <cfRule type="expression" dxfId="68808" priority="115613" stopIfTrue="1">
      <formula>WEEKDAY($A743)=1</formula>
    </cfRule>
    <cfRule type="expression" dxfId="68807" priority="115614" stopIfTrue="1">
      <formula>WEEKDAY($A743)=2</formula>
    </cfRule>
    <cfRule type="expression" dxfId="68806" priority="115615" stopIfTrue="1">
      <formula>WEEKDAY($A743)=3</formula>
    </cfRule>
    <cfRule type="expression" dxfId="68805" priority="115616" stopIfTrue="1">
      <formula>WEEKDAY($A743)=4</formula>
    </cfRule>
    <cfRule type="expression" dxfId="68804" priority="115617" stopIfTrue="1">
      <formula>WEEKDAY($A743)=5</formula>
    </cfRule>
    <cfRule type="expression" dxfId="68803" priority="115618" stopIfTrue="1">
      <formula>WEEKDAY($A743)=6</formula>
    </cfRule>
    <cfRule type="expression" dxfId="68802" priority="115619" stopIfTrue="1">
      <formula>WEEKDAY($A743)=7</formula>
    </cfRule>
  </conditionalFormatting>
  <conditionalFormatting sqref="I743:I748">
    <cfRule type="expression" dxfId="68801" priority="115606" stopIfTrue="1">
      <formula>WEEKDAY($A743)=1</formula>
    </cfRule>
    <cfRule type="expression" dxfId="68800" priority="115607" stopIfTrue="1">
      <formula>WEEKDAY($A743)=2</formula>
    </cfRule>
    <cfRule type="expression" dxfId="68799" priority="115608" stopIfTrue="1">
      <formula>WEEKDAY($A743)=3</formula>
    </cfRule>
    <cfRule type="expression" dxfId="68798" priority="115609" stopIfTrue="1">
      <formula>WEEKDAY($A743)=4</formula>
    </cfRule>
    <cfRule type="expression" dxfId="68797" priority="115610" stopIfTrue="1">
      <formula>WEEKDAY($A743)=5</formula>
    </cfRule>
    <cfRule type="expression" dxfId="68796" priority="115611" stopIfTrue="1">
      <formula>WEEKDAY($A743)=6</formula>
    </cfRule>
    <cfRule type="expression" dxfId="68795" priority="115612" stopIfTrue="1">
      <formula>WEEKDAY($A743)=7</formula>
    </cfRule>
  </conditionalFormatting>
  <conditionalFormatting sqref="J743">
    <cfRule type="expression" dxfId="68794" priority="115599" stopIfTrue="1">
      <formula>WEEKDAY($A743)=1</formula>
    </cfRule>
    <cfRule type="expression" dxfId="68793" priority="115600" stopIfTrue="1">
      <formula>WEEKDAY($A743)=2</formula>
    </cfRule>
    <cfRule type="expression" dxfId="68792" priority="115601" stopIfTrue="1">
      <formula>WEEKDAY($A743)=3</formula>
    </cfRule>
    <cfRule type="expression" dxfId="68791" priority="115602" stopIfTrue="1">
      <formula>WEEKDAY($A743)=4</formula>
    </cfRule>
    <cfRule type="expression" dxfId="68790" priority="115603" stopIfTrue="1">
      <formula>WEEKDAY($A743)=5</formula>
    </cfRule>
    <cfRule type="expression" dxfId="68789" priority="115604" stopIfTrue="1">
      <formula>WEEKDAY($A743)=6</formula>
    </cfRule>
    <cfRule type="expression" dxfId="68788" priority="115605" stopIfTrue="1">
      <formula>WEEKDAY($A743)=7</formula>
    </cfRule>
  </conditionalFormatting>
  <conditionalFormatting sqref="J744">
    <cfRule type="expression" dxfId="68787" priority="115592" stopIfTrue="1">
      <formula>WEEKDAY($A744)=1</formula>
    </cfRule>
    <cfRule type="expression" dxfId="68786" priority="115593" stopIfTrue="1">
      <formula>WEEKDAY($A744)=2</formula>
    </cfRule>
    <cfRule type="expression" dxfId="68785" priority="115594" stopIfTrue="1">
      <formula>WEEKDAY($A744)=3</formula>
    </cfRule>
    <cfRule type="expression" dxfId="68784" priority="115595" stopIfTrue="1">
      <formula>WEEKDAY($A744)=4</formula>
    </cfRule>
    <cfRule type="expression" dxfId="68783" priority="115596" stopIfTrue="1">
      <formula>WEEKDAY($A744)=5</formula>
    </cfRule>
    <cfRule type="expression" dxfId="68782" priority="115597" stopIfTrue="1">
      <formula>WEEKDAY($A744)=6</formula>
    </cfRule>
    <cfRule type="expression" dxfId="68781" priority="115598" stopIfTrue="1">
      <formula>WEEKDAY($A744)=7</formula>
    </cfRule>
  </conditionalFormatting>
  <conditionalFormatting sqref="I745:I748">
    <cfRule type="expression" dxfId="68780" priority="115585" stopIfTrue="1">
      <formula>WEEKDAY($A745)=1</formula>
    </cfRule>
    <cfRule type="expression" dxfId="68779" priority="115586" stopIfTrue="1">
      <formula>WEEKDAY($A745)=2</formula>
    </cfRule>
    <cfRule type="expression" dxfId="68778" priority="115587" stopIfTrue="1">
      <formula>WEEKDAY($A745)=3</formula>
    </cfRule>
    <cfRule type="expression" dxfId="68777" priority="115588" stopIfTrue="1">
      <formula>WEEKDAY($A745)=4</formula>
    </cfRule>
    <cfRule type="expression" dxfId="68776" priority="115589" stopIfTrue="1">
      <formula>WEEKDAY($A745)=5</formula>
    </cfRule>
    <cfRule type="expression" dxfId="68775" priority="115590" stopIfTrue="1">
      <formula>WEEKDAY($A745)=6</formula>
    </cfRule>
    <cfRule type="expression" dxfId="68774" priority="115591" stopIfTrue="1">
      <formula>WEEKDAY($A745)=7</formula>
    </cfRule>
  </conditionalFormatting>
  <conditionalFormatting sqref="I745:I748">
    <cfRule type="expression" dxfId="68773" priority="115578" stopIfTrue="1">
      <formula>WEEKDAY($A745)=1</formula>
    </cfRule>
    <cfRule type="expression" dxfId="68772" priority="115579" stopIfTrue="1">
      <formula>WEEKDAY($A745)=2</formula>
    </cfRule>
    <cfRule type="expression" dxfId="68771" priority="115580" stopIfTrue="1">
      <formula>WEEKDAY($A745)=3</formula>
    </cfRule>
    <cfRule type="expression" dxfId="68770" priority="115581" stopIfTrue="1">
      <formula>WEEKDAY($A745)=4</formula>
    </cfRule>
    <cfRule type="expression" dxfId="68769" priority="115582" stopIfTrue="1">
      <formula>WEEKDAY($A745)=5</formula>
    </cfRule>
    <cfRule type="expression" dxfId="68768" priority="115583" stopIfTrue="1">
      <formula>WEEKDAY($A745)=6</formula>
    </cfRule>
    <cfRule type="expression" dxfId="68767" priority="115584" stopIfTrue="1">
      <formula>WEEKDAY($A745)=7</formula>
    </cfRule>
  </conditionalFormatting>
  <conditionalFormatting sqref="I745:I748">
    <cfRule type="expression" dxfId="68766" priority="115571" stopIfTrue="1">
      <formula>WEEKDAY($A745)=1</formula>
    </cfRule>
    <cfRule type="expression" dxfId="68765" priority="115572" stopIfTrue="1">
      <formula>WEEKDAY($A745)=2</formula>
    </cfRule>
    <cfRule type="expression" dxfId="68764" priority="115573" stopIfTrue="1">
      <formula>WEEKDAY($A745)=3</formula>
    </cfRule>
    <cfRule type="expression" dxfId="68763" priority="115574" stopIfTrue="1">
      <formula>WEEKDAY($A745)=4</formula>
    </cfRule>
    <cfRule type="expression" dxfId="68762" priority="115575" stopIfTrue="1">
      <formula>WEEKDAY($A745)=5</formula>
    </cfRule>
    <cfRule type="expression" dxfId="68761" priority="115576" stopIfTrue="1">
      <formula>WEEKDAY($A745)=6</formula>
    </cfRule>
    <cfRule type="expression" dxfId="68760" priority="115577" stopIfTrue="1">
      <formula>WEEKDAY($A745)=7</formula>
    </cfRule>
  </conditionalFormatting>
  <conditionalFormatting sqref="I745:I748">
    <cfRule type="expression" dxfId="68759" priority="115564" stopIfTrue="1">
      <formula>WEEKDAY($A745)=1</formula>
    </cfRule>
    <cfRule type="expression" dxfId="68758" priority="115565" stopIfTrue="1">
      <formula>WEEKDAY($A745)=2</formula>
    </cfRule>
    <cfRule type="expression" dxfId="68757" priority="115566" stopIfTrue="1">
      <formula>WEEKDAY($A745)=3</formula>
    </cfRule>
    <cfRule type="expression" dxfId="68756" priority="115567" stopIfTrue="1">
      <formula>WEEKDAY($A745)=4</formula>
    </cfRule>
    <cfRule type="expression" dxfId="68755" priority="115568" stopIfTrue="1">
      <formula>WEEKDAY($A745)=5</formula>
    </cfRule>
    <cfRule type="expression" dxfId="68754" priority="115569" stopIfTrue="1">
      <formula>WEEKDAY($A745)=6</formula>
    </cfRule>
    <cfRule type="expression" dxfId="68753" priority="115570" stopIfTrue="1">
      <formula>WEEKDAY($A745)=7</formula>
    </cfRule>
  </conditionalFormatting>
  <conditionalFormatting sqref="I745:I748">
    <cfRule type="expression" dxfId="68752" priority="115557" stopIfTrue="1">
      <formula>WEEKDAY($A745)=1</formula>
    </cfRule>
    <cfRule type="expression" dxfId="68751" priority="115558" stopIfTrue="1">
      <formula>WEEKDAY($A745)=2</formula>
    </cfRule>
    <cfRule type="expression" dxfId="68750" priority="115559" stopIfTrue="1">
      <formula>WEEKDAY($A745)=3</formula>
    </cfRule>
    <cfRule type="expression" dxfId="68749" priority="115560" stopIfTrue="1">
      <formula>WEEKDAY($A745)=4</formula>
    </cfRule>
    <cfRule type="expression" dxfId="68748" priority="115561" stopIfTrue="1">
      <formula>WEEKDAY($A745)=5</formula>
    </cfRule>
    <cfRule type="expression" dxfId="68747" priority="115562" stopIfTrue="1">
      <formula>WEEKDAY($A745)=6</formula>
    </cfRule>
    <cfRule type="expression" dxfId="68746" priority="115563" stopIfTrue="1">
      <formula>WEEKDAY($A745)=7</formula>
    </cfRule>
  </conditionalFormatting>
  <conditionalFormatting sqref="I745:I748">
    <cfRule type="expression" dxfId="68745" priority="115550" stopIfTrue="1">
      <formula>WEEKDAY($A745)=1</formula>
    </cfRule>
    <cfRule type="expression" dxfId="68744" priority="115551" stopIfTrue="1">
      <formula>WEEKDAY($A745)=2</formula>
    </cfRule>
    <cfRule type="expression" dxfId="68743" priority="115552" stopIfTrue="1">
      <formula>WEEKDAY($A745)=3</formula>
    </cfRule>
    <cfRule type="expression" dxfId="68742" priority="115553" stopIfTrue="1">
      <formula>WEEKDAY($A745)=4</formula>
    </cfRule>
    <cfRule type="expression" dxfId="68741" priority="115554" stopIfTrue="1">
      <formula>WEEKDAY($A745)=5</formula>
    </cfRule>
    <cfRule type="expression" dxfId="68740" priority="115555" stopIfTrue="1">
      <formula>WEEKDAY($A745)=6</formula>
    </cfRule>
    <cfRule type="expression" dxfId="68739" priority="115556" stopIfTrue="1">
      <formula>WEEKDAY($A745)=7</formula>
    </cfRule>
  </conditionalFormatting>
  <conditionalFormatting sqref="I745:I748">
    <cfRule type="expression" dxfId="68738" priority="115543" stopIfTrue="1">
      <formula>WEEKDAY($A745)=1</formula>
    </cfRule>
    <cfRule type="expression" dxfId="68737" priority="115544" stopIfTrue="1">
      <formula>WEEKDAY($A745)=2</formula>
    </cfRule>
    <cfRule type="expression" dxfId="68736" priority="115545" stopIfTrue="1">
      <formula>WEEKDAY($A745)=3</formula>
    </cfRule>
    <cfRule type="expression" dxfId="68735" priority="115546" stopIfTrue="1">
      <formula>WEEKDAY($A745)=4</formula>
    </cfRule>
    <cfRule type="expression" dxfId="68734" priority="115547" stopIfTrue="1">
      <formula>WEEKDAY($A745)=5</formula>
    </cfRule>
    <cfRule type="expression" dxfId="68733" priority="115548" stopIfTrue="1">
      <formula>WEEKDAY($A745)=6</formula>
    </cfRule>
    <cfRule type="expression" dxfId="68732" priority="115549" stopIfTrue="1">
      <formula>WEEKDAY($A745)=7</formula>
    </cfRule>
  </conditionalFormatting>
  <conditionalFormatting sqref="I745:I748">
    <cfRule type="expression" dxfId="68731" priority="115536" stopIfTrue="1">
      <formula>WEEKDAY($A745)=1</formula>
    </cfRule>
    <cfRule type="expression" dxfId="68730" priority="115537" stopIfTrue="1">
      <formula>WEEKDAY($A745)=2</formula>
    </cfRule>
    <cfRule type="expression" dxfId="68729" priority="115538" stopIfTrue="1">
      <formula>WEEKDAY($A745)=3</formula>
    </cfRule>
    <cfRule type="expression" dxfId="68728" priority="115539" stopIfTrue="1">
      <formula>WEEKDAY($A745)=4</formula>
    </cfRule>
    <cfRule type="expression" dxfId="68727" priority="115540" stopIfTrue="1">
      <formula>WEEKDAY($A745)=5</formula>
    </cfRule>
    <cfRule type="expression" dxfId="68726" priority="115541" stopIfTrue="1">
      <formula>WEEKDAY($A745)=6</formula>
    </cfRule>
    <cfRule type="expression" dxfId="68725" priority="115542" stopIfTrue="1">
      <formula>WEEKDAY($A745)=7</formula>
    </cfRule>
  </conditionalFormatting>
  <conditionalFormatting sqref="I745:I748">
    <cfRule type="expression" dxfId="68724" priority="115529" stopIfTrue="1">
      <formula>WEEKDAY($A745)=1</formula>
    </cfRule>
    <cfRule type="expression" dxfId="68723" priority="115530" stopIfTrue="1">
      <formula>WEEKDAY($A745)=2</formula>
    </cfRule>
    <cfRule type="expression" dxfId="68722" priority="115531" stopIfTrue="1">
      <formula>WEEKDAY($A745)=3</formula>
    </cfRule>
    <cfRule type="expression" dxfId="68721" priority="115532" stopIfTrue="1">
      <formula>WEEKDAY($A745)=4</formula>
    </cfRule>
    <cfRule type="expression" dxfId="68720" priority="115533" stopIfTrue="1">
      <formula>WEEKDAY($A745)=5</formula>
    </cfRule>
    <cfRule type="expression" dxfId="68719" priority="115534" stopIfTrue="1">
      <formula>WEEKDAY($A745)=6</formula>
    </cfRule>
    <cfRule type="expression" dxfId="68718" priority="115535" stopIfTrue="1">
      <formula>WEEKDAY($A745)=7</formula>
    </cfRule>
  </conditionalFormatting>
  <conditionalFormatting sqref="I745:I748">
    <cfRule type="expression" dxfId="68717" priority="115522" stopIfTrue="1">
      <formula>WEEKDAY($A745)=1</formula>
    </cfRule>
    <cfRule type="expression" dxfId="68716" priority="115523" stopIfTrue="1">
      <formula>WEEKDAY($A745)=2</formula>
    </cfRule>
    <cfRule type="expression" dxfId="68715" priority="115524" stopIfTrue="1">
      <formula>WEEKDAY($A745)=3</formula>
    </cfRule>
    <cfRule type="expression" dxfId="68714" priority="115525" stopIfTrue="1">
      <formula>WEEKDAY($A745)=4</formula>
    </cfRule>
    <cfRule type="expression" dxfId="68713" priority="115526" stopIfTrue="1">
      <formula>WEEKDAY($A745)=5</formula>
    </cfRule>
    <cfRule type="expression" dxfId="68712" priority="115527" stopIfTrue="1">
      <formula>WEEKDAY($A745)=6</formula>
    </cfRule>
    <cfRule type="expression" dxfId="68711" priority="115528" stopIfTrue="1">
      <formula>WEEKDAY($A745)=7</formula>
    </cfRule>
  </conditionalFormatting>
  <conditionalFormatting sqref="I745:I748">
    <cfRule type="expression" dxfId="68710" priority="115515" stopIfTrue="1">
      <formula>WEEKDAY($A745)=1</formula>
    </cfRule>
    <cfRule type="expression" dxfId="68709" priority="115516" stopIfTrue="1">
      <formula>WEEKDAY($A745)=2</formula>
    </cfRule>
    <cfRule type="expression" dxfId="68708" priority="115517" stopIfTrue="1">
      <formula>WEEKDAY($A745)=3</formula>
    </cfRule>
    <cfRule type="expression" dxfId="68707" priority="115518" stopIfTrue="1">
      <formula>WEEKDAY($A745)=4</formula>
    </cfRule>
    <cfRule type="expression" dxfId="68706" priority="115519" stopIfTrue="1">
      <formula>WEEKDAY($A745)=5</formula>
    </cfRule>
    <cfRule type="expression" dxfId="68705" priority="115520" stopIfTrue="1">
      <formula>WEEKDAY($A745)=6</formula>
    </cfRule>
    <cfRule type="expression" dxfId="68704" priority="115521" stopIfTrue="1">
      <formula>WEEKDAY($A745)=7</formula>
    </cfRule>
  </conditionalFormatting>
  <conditionalFormatting sqref="I745:I748">
    <cfRule type="expression" dxfId="68703" priority="115508" stopIfTrue="1">
      <formula>WEEKDAY($A745)=1</formula>
    </cfRule>
    <cfRule type="expression" dxfId="68702" priority="115509" stopIfTrue="1">
      <formula>WEEKDAY($A745)=2</formula>
    </cfRule>
    <cfRule type="expression" dxfId="68701" priority="115510" stopIfTrue="1">
      <formula>WEEKDAY($A745)=3</formula>
    </cfRule>
    <cfRule type="expression" dxfId="68700" priority="115511" stopIfTrue="1">
      <formula>WEEKDAY($A745)=4</formula>
    </cfRule>
    <cfRule type="expression" dxfId="68699" priority="115512" stopIfTrue="1">
      <formula>WEEKDAY($A745)=5</formula>
    </cfRule>
    <cfRule type="expression" dxfId="68698" priority="115513" stopIfTrue="1">
      <formula>WEEKDAY($A745)=6</formula>
    </cfRule>
    <cfRule type="expression" dxfId="68697" priority="115514" stopIfTrue="1">
      <formula>WEEKDAY($A745)=7</formula>
    </cfRule>
  </conditionalFormatting>
  <conditionalFormatting sqref="I745:I748">
    <cfRule type="expression" dxfId="68696" priority="115501" stopIfTrue="1">
      <formula>WEEKDAY($A745)=1</formula>
    </cfRule>
    <cfRule type="expression" dxfId="68695" priority="115502" stopIfTrue="1">
      <formula>WEEKDAY($A745)=2</formula>
    </cfRule>
    <cfRule type="expression" dxfId="68694" priority="115503" stopIfTrue="1">
      <formula>WEEKDAY($A745)=3</formula>
    </cfRule>
    <cfRule type="expression" dxfId="68693" priority="115504" stopIfTrue="1">
      <formula>WEEKDAY($A745)=4</formula>
    </cfRule>
    <cfRule type="expression" dxfId="68692" priority="115505" stopIfTrue="1">
      <formula>WEEKDAY($A745)=5</formula>
    </cfRule>
    <cfRule type="expression" dxfId="68691" priority="115506" stopIfTrue="1">
      <formula>WEEKDAY($A745)=6</formula>
    </cfRule>
    <cfRule type="expression" dxfId="68690" priority="115507" stopIfTrue="1">
      <formula>WEEKDAY($A745)=7</formula>
    </cfRule>
  </conditionalFormatting>
  <conditionalFormatting sqref="I745:I748">
    <cfRule type="expression" dxfId="68689" priority="115494" stopIfTrue="1">
      <formula>WEEKDAY($A745)=1</formula>
    </cfRule>
    <cfRule type="expression" dxfId="68688" priority="115495" stopIfTrue="1">
      <formula>WEEKDAY($A745)=2</formula>
    </cfRule>
    <cfRule type="expression" dxfId="68687" priority="115496" stopIfTrue="1">
      <formula>WEEKDAY($A745)=3</formula>
    </cfRule>
    <cfRule type="expression" dxfId="68686" priority="115497" stopIfTrue="1">
      <formula>WEEKDAY($A745)=4</formula>
    </cfRule>
    <cfRule type="expression" dxfId="68685" priority="115498" stopIfTrue="1">
      <formula>WEEKDAY($A745)=5</formula>
    </cfRule>
    <cfRule type="expression" dxfId="68684" priority="115499" stopIfTrue="1">
      <formula>WEEKDAY($A745)=6</formula>
    </cfRule>
    <cfRule type="expression" dxfId="68683" priority="115500" stopIfTrue="1">
      <formula>WEEKDAY($A745)=7</formula>
    </cfRule>
  </conditionalFormatting>
  <conditionalFormatting sqref="I745:I748">
    <cfRule type="expression" dxfId="68682" priority="115487" stopIfTrue="1">
      <formula>WEEKDAY($A745)=1</formula>
    </cfRule>
    <cfRule type="expression" dxfId="68681" priority="115488" stopIfTrue="1">
      <formula>WEEKDAY($A745)=2</formula>
    </cfRule>
    <cfRule type="expression" dxfId="68680" priority="115489" stopIfTrue="1">
      <formula>WEEKDAY($A745)=3</formula>
    </cfRule>
    <cfRule type="expression" dxfId="68679" priority="115490" stopIfTrue="1">
      <formula>WEEKDAY($A745)=4</formula>
    </cfRule>
    <cfRule type="expression" dxfId="68678" priority="115491" stopIfTrue="1">
      <formula>WEEKDAY($A745)=5</formula>
    </cfRule>
    <cfRule type="expression" dxfId="68677" priority="115492" stopIfTrue="1">
      <formula>WEEKDAY($A745)=6</formula>
    </cfRule>
    <cfRule type="expression" dxfId="68676" priority="115493" stopIfTrue="1">
      <formula>WEEKDAY($A745)=7</formula>
    </cfRule>
  </conditionalFormatting>
  <conditionalFormatting sqref="I745:I748">
    <cfRule type="expression" dxfId="68675" priority="115480" stopIfTrue="1">
      <formula>WEEKDAY($A745)=1</formula>
    </cfRule>
    <cfRule type="expression" dxfId="68674" priority="115481" stopIfTrue="1">
      <formula>WEEKDAY($A745)=2</formula>
    </cfRule>
    <cfRule type="expression" dxfId="68673" priority="115482" stopIfTrue="1">
      <formula>WEEKDAY($A745)=3</formula>
    </cfRule>
    <cfRule type="expression" dxfId="68672" priority="115483" stopIfTrue="1">
      <formula>WEEKDAY($A745)=4</formula>
    </cfRule>
    <cfRule type="expression" dxfId="68671" priority="115484" stopIfTrue="1">
      <formula>WEEKDAY($A745)=5</formula>
    </cfRule>
    <cfRule type="expression" dxfId="68670" priority="115485" stopIfTrue="1">
      <formula>WEEKDAY($A745)=6</formula>
    </cfRule>
    <cfRule type="expression" dxfId="68669" priority="115486" stopIfTrue="1">
      <formula>WEEKDAY($A745)=7</formula>
    </cfRule>
  </conditionalFormatting>
  <conditionalFormatting sqref="I745:I748">
    <cfRule type="expression" dxfId="68668" priority="115473" stopIfTrue="1">
      <formula>WEEKDAY($A745)=1</formula>
    </cfRule>
    <cfRule type="expression" dxfId="68667" priority="115474" stopIfTrue="1">
      <formula>WEEKDAY($A745)=2</formula>
    </cfRule>
    <cfRule type="expression" dxfId="68666" priority="115475" stopIfTrue="1">
      <formula>WEEKDAY($A745)=3</formula>
    </cfRule>
    <cfRule type="expression" dxfId="68665" priority="115476" stopIfTrue="1">
      <formula>WEEKDAY($A745)=4</formula>
    </cfRule>
    <cfRule type="expression" dxfId="68664" priority="115477" stopIfTrue="1">
      <formula>WEEKDAY($A745)=5</formula>
    </cfRule>
    <cfRule type="expression" dxfId="68663" priority="115478" stopIfTrue="1">
      <formula>WEEKDAY($A745)=6</formula>
    </cfRule>
    <cfRule type="expression" dxfId="68662" priority="115479" stopIfTrue="1">
      <formula>WEEKDAY($A745)=7</formula>
    </cfRule>
  </conditionalFormatting>
  <conditionalFormatting sqref="I745:I748">
    <cfRule type="expression" dxfId="68661" priority="115466" stopIfTrue="1">
      <formula>WEEKDAY($A745)=1</formula>
    </cfRule>
    <cfRule type="expression" dxfId="68660" priority="115467" stopIfTrue="1">
      <formula>WEEKDAY($A745)=2</formula>
    </cfRule>
    <cfRule type="expression" dxfId="68659" priority="115468" stopIfTrue="1">
      <formula>WEEKDAY($A745)=3</formula>
    </cfRule>
    <cfRule type="expression" dxfId="68658" priority="115469" stopIfTrue="1">
      <formula>WEEKDAY($A745)=4</formula>
    </cfRule>
    <cfRule type="expression" dxfId="68657" priority="115470" stopIfTrue="1">
      <formula>WEEKDAY($A745)=5</formula>
    </cfRule>
    <cfRule type="expression" dxfId="68656" priority="115471" stopIfTrue="1">
      <formula>WEEKDAY($A745)=6</formula>
    </cfRule>
    <cfRule type="expression" dxfId="68655" priority="115472" stopIfTrue="1">
      <formula>WEEKDAY($A745)=7</formula>
    </cfRule>
  </conditionalFormatting>
  <conditionalFormatting sqref="I745:I748">
    <cfRule type="expression" dxfId="68654" priority="115459" stopIfTrue="1">
      <formula>WEEKDAY($A745)=1</formula>
    </cfRule>
    <cfRule type="expression" dxfId="68653" priority="115460" stopIfTrue="1">
      <formula>WEEKDAY($A745)=2</formula>
    </cfRule>
    <cfRule type="expression" dxfId="68652" priority="115461" stopIfTrue="1">
      <formula>WEEKDAY($A745)=3</formula>
    </cfRule>
    <cfRule type="expression" dxfId="68651" priority="115462" stopIfTrue="1">
      <formula>WEEKDAY($A745)=4</formula>
    </cfRule>
    <cfRule type="expression" dxfId="68650" priority="115463" stopIfTrue="1">
      <formula>WEEKDAY($A745)=5</formula>
    </cfRule>
    <cfRule type="expression" dxfId="68649" priority="115464" stopIfTrue="1">
      <formula>WEEKDAY($A745)=6</formula>
    </cfRule>
    <cfRule type="expression" dxfId="68648" priority="115465" stopIfTrue="1">
      <formula>WEEKDAY($A745)=7</formula>
    </cfRule>
  </conditionalFormatting>
  <conditionalFormatting sqref="I745:I748">
    <cfRule type="expression" dxfId="68647" priority="115452" stopIfTrue="1">
      <formula>WEEKDAY($A745)=1</formula>
    </cfRule>
    <cfRule type="expression" dxfId="68646" priority="115453" stopIfTrue="1">
      <formula>WEEKDAY($A745)=2</formula>
    </cfRule>
    <cfRule type="expression" dxfId="68645" priority="115454" stopIfTrue="1">
      <formula>WEEKDAY($A745)=3</formula>
    </cfRule>
    <cfRule type="expression" dxfId="68644" priority="115455" stopIfTrue="1">
      <formula>WEEKDAY($A745)=4</formula>
    </cfRule>
    <cfRule type="expression" dxfId="68643" priority="115456" stopIfTrue="1">
      <formula>WEEKDAY($A745)=5</formula>
    </cfRule>
    <cfRule type="expression" dxfId="68642" priority="115457" stopIfTrue="1">
      <formula>WEEKDAY($A745)=6</formula>
    </cfRule>
    <cfRule type="expression" dxfId="68641" priority="115458" stopIfTrue="1">
      <formula>WEEKDAY($A745)=7</formula>
    </cfRule>
  </conditionalFormatting>
  <conditionalFormatting sqref="I745:I748">
    <cfRule type="expression" dxfId="68640" priority="115445" stopIfTrue="1">
      <formula>WEEKDAY($A745)=1</formula>
    </cfRule>
    <cfRule type="expression" dxfId="68639" priority="115446" stopIfTrue="1">
      <formula>WEEKDAY($A745)=2</formula>
    </cfRule>
    <cfRule type="expression" dxfId="68638" priority="115447" stopIfTrue="1">
      <formula>WEEKDAY($A745)=3</formula>
    </cfRule>
    <cfRule type="expression" dxfId="68637" priority="115448" stopIfTrue="1">
      <formula>WEEKDAY($A745)=4</formula>
    </cfRule>
    <cfRule type="expression" dxfId="68636" priority="115449" stopIfTrue="1">
      <formula>WEEKDAY($A745)=5</formula>
    </cfRule>
    <cfRule type="expression" dxfId="68635" priority="115450" stopIfTrue="1">
      <formula>WEEKDAY($A745)=6</formula>
    </cfRule>
    <cfRule type="expression" dxfId="68634" priority="115451" stopIfTrue="1">
      <formula>WEEKDAY($A745)=7</formula>
    </cfRule>
  </conditionalFormatting>
  <conditionalFormatting sqref="A745:A748">
    <cfRule type="expression" dxfId="68633" priority="115438" stopIfTrue="1">
      <formula>WEEKDAY($A745)=1</formula>
    </cfRule>
    <cfRule type="expression" dxfId="68632" priority="115439" stopIfTrue="1">
      <formula>WEEKDAY($A745)=2</formula>
    </cfRule>
    <cfRule type="expression" dxfId="68631" priority="115440" stopIfTrue="1">
      <formula>WEEKDAY($A745)=3</formula>
    </cfRule>
    <cfRule type="expression" dxfId="68630" priority="115441" stopIfTrue="1">
      <formula>WEEKDAY($A745)=4</formula>
    </cfRule>
    <cfRule type="expression" dxfId="68629" priority="115442" stopIfTrue="1">
      <formula>WEEKDAY($A745)=5</formula>
    </cfRule>
    <cfRule type="expression" dxfId="68628" priority="115443" stopIfTrue="1">
      <formula>WEEKDAY($A745)=6</formula>
    </cfRule>
    <cfRule type="expression" dxfId="68627" priority="115444" stopIfTrue="1">
      <formula>WEEKDAY($A745)=7</formula>
    </cfRule>
  </conditionalFormatting>
  <conditionalFormatting sqref="I745:I748">
    <cfRule type="expression" dxfId="68626" priority="115431" stopIfTrue="1">
      <formula>WEEKDAY($A745)=1</formula>
    </cfRule>
    <cfRule type="expression" dxfId="68625" priority="115432" stopIfTrue="1">
      <formula>WEEKDAY($A745)=2</formula>
    </cfRule>
    <cfRule type="expression" dxfId="68624" priority="115433" stopIfTrue="1">
      <formula>WEEKDAY($A745)=3</formula>
    </cfRule>
    <cfRule type="expression" dxfId="68623" priority="115434" stopIfTrue="1">
      <formula>WEEKDAY($A745)=4</formula>
    </cfRule>
    <cfRule type="expression" dxfId="68622" priority="115435" stopIfTrue="1">
      <formula>WEEKDAY($A745)=5</formula>
    </cfRule>
    <cfRule type="expression" dxfId="68621" priority="115436" stopIfTrue="1">
      <formula>WEEKDAY($A745)=6</formula>
    </cfRule>
    <cfRule type="expression" dxfId="68620" priority="115437" stopIfTrue="1">
      <formula>WEEKDAY($A745)=7</formula>
    </cfRule>
  </conditionalFormatting>
  <conditionalFormatting sqref="A745:A748">
    <cfRule type="expression" dxfId="68619" priority="115424" stopIfTrue="1">
      <formula>WEEKDAY($A745)=1</formula>
    </cfRule>
    <cfRule type="expression" dxfId="68618" priority="115425" stopIfTrue="1">
      <formula>WEEKDAY($A745)=2</formula>
    </cfRule>
    <cfRule type="expression" dxfId="68617" priority="115426" stopIfTrue="1">
      <formula>WEEKDAY($A745)=3</formula>
    </cfRule>
    <cfRule type="expression" dxfId="68616" priority="115427" stopIfTrue="1">
      <formula>WEEKDAY($A745)=4</formula>
    </cfRule>
    <cfRule type="expression" dxfId="68615" priority="115428" stopIfTrue="1">
      <formula>WEEKDAY($A745)=5</formula>
    </cfRule>
    <cfRule type="expression" dxfId="68614" priority="115429" stopIfTrue="1">
      <formula>WEEKDAY($A745)=6</formula>
    </cfRule>
    <cfRule type="expression" dxfId="68613" priority="115430" stopIfTrue="1">
      <formula>WEEKDAY($A745)=7</formula>
    </cfRule>
  </conditionalFormatting>
  <conditionalFormatting sqref="A745:A748">
    <cfRule type="expression" dxfId="68612" priority="115417" stopIfTrue="1">
      <formula>WEEKDAY($A745)=1</formula>
    </cfRule>
    <cfRule type="expression" dxfId="68611" priority="115418" stopIfTrue="1">
      <formula>WEEKDAY($A745)=2</formula>
    </cfRule>
    <cfRule type="expression" dxfId="68610" priority="115419" stopIfTrue="1">
      <formula>WEEKDAY($A745)=3</formula>
    </cfRule>
    <cfRule type="expression" dxfId="68609" priority="115420" stopIfTrue="1">
      <formula>WEEKDAY($A745)=4</formula>
    </cfRule>
    <cfRule type="expression" dxfId="68608" priority="115421" stopIfTrue="1">
      <formula>WEEKDAY($A745)=5</formula>
    </cfRule>
    <cfRule type="expression" dxfId="68607" priority="115422" stopIfTrue="1">
      <formula>WEEKDAY($A745)=6</formula>
    </cfRule>
    <cfRule type="expression" dxfId="68606" priority="115423" stopIfTrue="1">
      <formula>WEEKDAY($A745)=7</formula>
    </cfRule>
  </conditionalFormatting>
  <conditionalFormatting sqref="I745:I748">
    <cfRule type="expression" dxfId="68605" priority="115410" stopIfTrue="1">
      <formula>WEEKDAY($A745)=1</formula>
    </cfRule>
    <cfRule type="expression" dxfId="68604" priority="115411" stopIfTrue="1">
      <formula>WEEKDAY($A745)=2</formula>
    </cfRule>
    <cfRule type="expression" dxfId="68603" priority="115412" stopIfTrue="1">
      <formula>WEEKDAY($A745)=3</formula>
    </cfRule>
    <cfRule type="expression" dxfId="68602" priority="115413" stopIfTrue="1">
      <formula>WEEKDAY($A745)=4</formula>
    </cfRule>
    <cfRule type="expression" dxfId="68601" priority="115414" stopIfTrue="1">
      <formula>WEEKDAY($A745)=5</formula>
    </cfRule>
    <cfRule type="expression" dxfId="68600" priority="115415" stopIfTrue="1">
      <formula>WEEKDAY($A745)=6</formula>
    </cfRule>
    <cfRule type="expression" dxfId="68599" priority="115416" stopIfTrue="1">
      <formula>WEEKDAY($A745)=7</formula>
    </cfRule>
  </conditionalFormatting>
  <conditionalFormatting sqref="A745:A748">
    <cfRule type="expression" dxfId="68598" priority="115403" stopIfTrue="1">
      <formula>WEEKDAY($A745)=1</formula>
    </cfRule>
    <cfRule type="expression" dxfId="68597" priority="115404" stopIfTrue="1">
      <formula>WEEKDAY($A745)=2</formula>
    </cfRule>
    <cfRule type="expression" dxfId="68596" priority="115405" stopIfTrue="1">
      <formula>WEEKDAY($A745)=3</formula>
    </cfRule>
    <cfRule type="expression" dxfId="68595" priority="115406" stopIfTrue="1">
      <formula>WEEKDAY($A745)=4</formula>
    </cfRule>
    <cfRule type="expression" dxfId="68594" priority="115407" stopIfTrue="1">
      <formula>WEEKDAY($A745)=5</formula>
    </cfRule>
    <cfRule type="expression" dxfId="68593" priority="115408" stopIfTrue="1">
      <formula>WEEKDAY($A745)=6</formula>
    </cfRule>
    <cfRule type="expression" dxfId="68592" priority="115409" stopIfTrue="1">
      <formula>WEEKDAY($A745)=7</formula>
    </cfRule>
  </conditionalFormatting>
  <conditionalFormatting sqref="I745:I748">
    <cfRule type="expression" dxfId="68591" priority="115396" stopIfTrue="1">
      <formula>WEEKDAY($A745)=1</formula>
    </cfRule>
    <cfRule type="expression" dxfId="68590" priority="115397" stopIfTrue="1">
      <formula>WEEKDAY($A745)=2</formula>
    </cfRule>
    <cfRule type="expression" dxfId="68589" priority="115398" stopIfTrue="1">
      <formula>WEEKDAY($A745)=3</formula>
    </cfRule>
    <cfRule type="expression" dxfId="68588" priority="115399" stopIfTrue="1">
      <formula>WEEKDAY($A745)=4</formula>
    </cfRule>
    <cfRule type="expression" dxfId="68587" priority="115400" stopIfTrue="1">
      <formula>WEEKDAY($A745)=5</formula>
    </cfRule>
    <cfRule type="expression" dxfId="68586" priority="115401" stopIfTrue="1">
      <formula>WEEKDAY($A745)=6</formula>
    </cfRule>
    <cfRule type="expression" dxfId="68585" priority="115402" stopIfTrue="1">
      <formula>WEEKDAY($A745)=7</formula>
    </cfRule>
  </conditionalFormatting>
  <conditionalFormatting sqref="A745:A748">
    <cfRule type="expression" dxfId="68584" priority="115389" stopIfTrue="1">
      <formula>WEEKDAY($A745)=1</formula>
    </cfRule>
    <cfRule type="expression" dxfId="68583" priority="115390" stopIfTrue="1">
      <formula>WEEKDAY($A745)=2</formula>
    </cfRule>
    <cfRule type="expression" dxfId="68582" priority="115391" stopIfTrue="1">
      <formula>WEEKDAY($A745)=3</formula>
    </cfRule>
    <cfRule type="expression" dxfId="68581" priority="115392" stopIfTrue="1">
      <formula>WEEKDAY($A745)=4</formula>
    </cfRule>
    <cfRule type="expression" dxfId="68580" priority="115393" stopIfTrue="1">
      <formula>WEEKDAY($A745)=5</formula>
    </cfRule>
    <cfRule type="expression" dxfId="68579" priority="115394" stopIfTrue="1">
      <formula>WEEKDAY($A745)=6</formula>
    </cfRule>
    <cfRule type="expression" dxfId="68578" priority="115395" stopIfTrue="1">
      <formula>WEEKDAY($A745)=7</formula>
    </cfRule>
  </conditionalFormatting>
  <conditionalFormatting sqref="A745:A748">
    <cfRule type="expression" dxfId="68577" priority="115382" stopIfTrue="1">
      <formula>WEEKDAY($A745)=1</formula>
    </cfRule>
    <cfRule type="expression" dxfId="68576" priority="115383" stopIfTrue="1">
      <formula>WEEKDAY($A745)=2</formula>
    </cfRule>
    <cfRule type="expression" dxfId="68575" priority="115384" stopIfTrue="1">
      <formula>WEEKDAY($A745)=3</formula>
    </cfRule>
    <cfRule type="expression" dxfId="68574" priority="115385" stopIfTrue="1">
      <formula>WEEKDAY($A745)=4</formula>
    </cfRule>
    <cfRule type="expression" dxfId="68573" priority="115386" stopIfTrue="1">
      <formula>WEEKDAY($A745)=5</formula>
    </cfRule>
    <cfRule type="expression" dxfId="68572" priority="115387" stopIfTrue="1">
      <formula>WEEKDAY($A745)=6</formula>
    </cfRule>
    <cfRule type="expression" dxfId="68571" priority="115388" stopIfTrue="1">
      <formula>WEEKDAY($A745)=7</formula>
    </cfRule>
  </conditionalFormatting>
  <conditionalFormatting sqref="I745:I748">
    <cfRule type="expression" dxfId="68570" priority="115375" stopIfTrue="1">
      <formula>WEEKDAY($A745)=1</formula>
    </cfRule>
    <cfRule type="expression" dxfId="68569" priority="115376" stopIfTrue="1">
      <formula>WEEKDAY($A745)=2</formula>
    </cfRule>
    <cfRule type="expression" dxfId="68568" priority="115377" stopIfTrue="1">
      <formula>WEEKDAY($A745)=3</formula>
    </cfRule>
    <cfRule type="expression" dxfId="68567" priority="115378" stopIfTrue="1">
      <formula>WEEKDAY($A745)=4</formula>
    </cfRule>
    <cfRule type="expression" dxfId="68566" priority="115379" stopIfTrue="1">
      <formula>WEEKDAY($A745)=5</formula>
    </cfRule>
    <cfRule type="expression" dxfId="68565" priority="115380" stopIfTrue="1">
      <formula>WEEKDAY($A745)=6</formula>
    </cfRule>
    <cfRule type="expression" dxfId="68564" priority="115381" stopIfTrue="1">
      <formula>WEEKDAY($A745)=7</formula>
    </cfRule>
  </conditionalFormatting>
  <conditionalFormatting sqref="A745:A748">
    <cfRule type="expression" dxfId="68563" priority="115368" stopIfTrue="1">
      <formula>WEEKDAY($A745)=1</formula>
    </cfRule>
    <cfRule type="expression" dxfId="68562" priority="115369" stopIfTrue="1">
      <formula>WEEKDAY($A745)=2</formula>
    </cfRule>
    <cfRule type="expression" dxfId="68561" priority="115370" stopIfTrue="1">
      <formula>WEEKDAY($A745)=3</formula>
    </cfRule>
    <cfRule type="expression" dxfId="68560" priority="115371" stopIfTrue="1">
      <formula>WEEKDAY($A745)=4</formula>
    </cfRule>
    <cfRule type="expression" dxfId="68559" priority="115372" stopIfTrue="1">
      <formula>WEEKDAY($A745)=5</formula>
    </cfRule>
    <cfRule type="expression" dxfId="68558" priority="115373" stopIfTrue="1">
      <formula>WEEKDAY($A745)=6</formula>
    </cfRule>
    <cfRule type="expression" dxfId="68557" priority="115374" stopIfTrue="1">
      <formula>WEEKDAY($A745)=7</formula>
    </cfRule>
  </conditionalFormatting>
  <conditionalFormatting sqref="A745:A748">
    <cfRule type="expression" dxfId="68556" priority="115361" stopIfTrue="1">
      <formula>WEEKDAY($A745)=1</formula>
    </cfRule>
    <cfRule type="expression" dxfId="68555" priority="115362" stopIfTrue="1">
      <formula>WEEKDAY($A745)=2</formula>
    </cfRule>
    <cfRule type="expression" dxfId="68554" priority="115363" stopIfTrue="1">
      <formula>WEEKDAY($A745)=3</formula>
    </cfRule>
    <cfRule type="expression" dxfId="68553" priority="115364" stopIfTrue="1">
      <formula>WEEKDAY($A745)=4</formula>
    </cfRule>
    <cfRule type="expression" dxfId="68552" priority="115365" stopIfTrue="1">
      <formula>WEEKDAY($A745)=5</formula>
    </cfRule>
    <cfRule type="expression" dxfId="68551" priority="115366" stopIfTrue="1">
      <formula>WEEKDAY($A745)=6</formula>
    </cfRule>
    <cfRule type="expression" dxfId="68550" priority="115367" stopIfTrue="1">
      <formula>WEEKDAY($A745)=7</formula>
    </cfRule>
  </conditionalFormatting>
  <conditionalFormatting sqref="I745:I748">
    <cfRule type="expression" dxfId="68549" priority="115354" stopIfTrue="1">
      <formula>WEEKDAY($A745)=1</formula>
    </cfRule>
    <cfRule type="expression" dxfId="68548" priority="115355" stopIfTrue="1">
      <formula>WEEKDAY($A745)=2</formula>
    </cfRule>
    <cfRule type="expression" dxfId="68547" priority="115356" stopIfTrue="1">
      <formula>WEEKDAY($A745)=3</formula>
    </cfRule>
    <cfRule type="expression" dxfId="68546" priority="115357" stopIfTrue="1">
      <formula>WEEKDAY($A745)=4</formula>
    </cfRule>
    <cfRule type="expression" dxfId="68545" priority="115358" stopIfTrue="1">
      <formula>WEEKDAY($A745)=5</formula>
    </cfRule>
    <cfRule type="expression" dxfId="68544" priority="115359" stopIfTrue="1">
      <formula>WEEKDAY($A745)=6</formula>
    </cfRule>
    <cfRule type="expression" dxfId="68543" priority="115360" stopIfTrue="1">
      <formula>WEEKDAY($A745)=7</formula>
    </cfRule>
  </conditionalFormatting>
  <conditionalFormatting sqref="I745:I748">
    <cfRule type="expression" dxfId="68542" priority="115347" stopIfTrue="1">
      <formula>WEEKDAY($A745)=1</formula>
    </cfRule>
    <cfRule type="expression" dxfId="68541" priority="115348" stopIfTrue="1">
      <formula>WEEKDAY($A745)=2</formula>
    </cfRule>
    <cfRule type="expression" dxfId="68540" priority="115349" stopIfTrue="1">
      <formula>WEEKDAY($A745)=3</formula>
    </cfRule>
    <cfRule type="expression" dxfId="68539" priority="115350" stopIfTrue="1">
      <formula>WEEKDAY($A745)=4</formula>
    </cfRule>
    <cfRule type="expression" dxfId="68538" priority="115351" stopIfTrue="1">
      <formula>WEEKDAY($A745)=5</formula>
    </cfRule>
    <cfRule type="expression" dxfId="68537" priority="115352" stopIfTrue="1">
      <formula>WEEKDAY($A745)=6</formula>
    </cfRule>
    <cfRule type="expression" dxfId="68536" priority="115353" stopIfTrue="1">
      <formula>WEEKDAY($A745)=7</formula>
    </cfRule>
  </conditionalFormatting>
  <conditionalFormatting sqref="A745:A748">
    <cfRule type="expression" dxfId="68535" priority="115340" stopIfTrue="1">
      <formula>WEEKDAY($A745)=1</formula>
    </cfRule>
    <cfRule type="expression" dxfId="68534" priority="115341" stopIfTrue="1">
      <formula>WEEKDAY($A745)=2</formula>
    </cfRule>
    <cfRule type="expression" dxfId="68533" priority="115342" stopIfTrue="1">
      <formula>WEEKDAY($A745)=3</formula>
    </cfRule>
    <cfRule type="expression" dxfId="68532" priority="115343" stopIfTrue="1">
      <formula>WEEKDAY($A745)=4</formula>
    </cfRule>
    <cfRule type="expression" dxfId="68531" priority="115344" stopIfTrue="1">
      <formula>WEEKDAY($A745)=5</formula>
    </cfRule>
    <cfRule type="expression" dxfId="68530" priority="115345" stopIfTrue="1">
      <formula>WEEKDAY($A745)=6</formula>
    </cfRule>
    <cfRule type="expression" dxfId="68529" priority="115346" stopIfTrue="1">
      <formula>WEEKDAY($A745)=7</formula>
    </cfRule>
  </conditionalFormatting>
  <conditionalFormatting sqref="A745:A748">
    <cfRule type="expression" dxfId="68528" priority="115333" stopIfTrue="1">
      <formula>WEEKDAY($A745)=1</formula>
    </cfRule>
    <cfRule type="expression" dxfId="68527" priority="115334" stopIfTrue="1">
      <formula>WEEKDAY($A745)=2</formula>
    </cfRule>
    <cfRule type="expression" dxfId="68526" priority="115335" stopIfTrue="1">
      <formula>WEEKDAY($A745)=3</formula>
    </cfRule>
    <cfRule type="expression" dxfId="68525" priority="115336" stopIfTrue="1">
      <formula>WEEKDAY($A745)=4</formula>
    </cfRule>
    <cfRule type="expression" dxfId="68524" priority="115337" stopIfTrue="1">
      <formula>WEEKDAY($A745)=5</formula>
    </cfRule>
    <cfRule type="expression" dxfId="68523" priority="115338" stopIfTrue="1">
      <formula>WEEKDAY($A745)=6</formula>
    </cfRule>
    <cfRule type="expression" dxfId="68522" priority="115339" stopIfTrue="1">
      <formula>WEEKDAY($A745)=7</formula>
    </cfRule>
  </conditionalFormatting>
  <conditionalFormatting sqref="I745:I748">
    <cfRule type="expression" dxfId="68521" priority="115326" stopIfTrue="1">
      <formula>WEEKDAY($A745)=1</formula>
    </cfRule>
    <cfRule type="expression" dxfId="68520" priority="115327" stopIfTrue="1">
      <formula>WEEKDAY($A745)=2</formula>
    </cfRule>
    <cfRule type="expression" dxfId="68519" priority="115328" stopIfTrue="1">
      <formula>WEEKDAY($A745)=3</formula>
    </cfRule>
    <cfRule type="expression" dxfId="68518" priority="115329" stopIfTrue="1">
      <formula>WEEKDAY($A745)=4</formula>
    </cfRule>
    <cfRule type="expression" dxfId="68517" priority="115330" stopIfTrue="1">
      <formula>WEEKDAY($A745)=5</formula>
    </cfRule>
    <cfRule type="expression" dxfId="68516" priority="115331" stopIfTrue="1">
      <formula>WEEKDAY($A745)=6</formula>
    </cfRule>
    <cfRule type="expression" dxfId="68515" priority="115332" stopIfTrue="1">
      <formula>WEEKDAY($A745)=7</formula>
    </cfRule>
  </conditionalFormatting>
  <conditionalFormatting sqref="A745:M745">
    <cfRule type="expression" dxfId="68514" priority="115319" stopIfTrue="1">
      <formula>WEEKDAY($A745)=1</formula>
    </cfRule>
    <cfRule type="expression" dxfId="68513" priority="115320" stopIfTrue="1">
      <formula>WEEKDAY($A745)=2</formula>
    </cfRule>
    <cfRule type="expression" dxfId="68512" priority="115321" stopIfTrue="1">
      <formula>WEEKDAY($A745)=3</formula>
    </cfRule>
    <cfRule type="expression" dxfId="68511" priority="115322" stopIfTrue="1">
      <formula>WEEKDAY($A745)=4</formula>
    </cfRule>
    <cfRule type="expression" dxfId="68510" priority="115323" stopIfTrue="1">
      <formula>WEEKDAY($A745)=5</formula>
    </cfRule>
    <cfRule type="expression" dxfId="68509" priority="115324" stopIfTrue="1">
      <formula>WEEKDAY($A745)=6</formula>
    </cfRule>
    <cfRule type="expression" dxfId="68508" priority="115325" stopIfTrue="1">
      <formula>WEEKDAY($A745)=7</formula>
    </cfRule>
  </conditionalFormatting>
  <conditionalFormatting sqref="A745:A748">
    <cfRule type="expression" dxfId="68507" priority="115312" stopIfTrue="1">
      <formula>WEEKDAY($A745)=1</formula>
    </cfRule>
    <cfRule type="expression" dxfId="68506" priority="115313" stopIfTrue="1">
      <formula>WEEKDAY($A745)=2</formula>
    </cfRule>
    <cfRule type="expression" dxfId="68505" priority="115314" stopIfTrue="1">
      <formula>WEEKDAY($A745)=3</formula>
    </cfRule>
    <cfRule type="expression" dxfId="68504" priority="115315" stopIfTrue="1">
      <formula>WEEKDAY($A745)=4</formula>
    </cfRule>
    <cfRule type="expression" dxfId="68503" priority="115316" stopIfTrue="1">
      <formula>WEEKDAY($A745)=5</formula>
    </cfRule>
    <cfRule type="expression" dxfId="68502" priority="115317" stopIfTrue="1">
      <formula>WEEKDAY($A745)=6</formula>
    </cfRule>
    <cfRule type="expression" dxfId="68501" priority="115318" stopIfTrue="1">
      <formula>WEEKDAY($A745)=7</formula>
    </cfRule>
  </conditionalFormatting>
  <conditionalFormatting sqref="A745:M745">
    <cfRule type="expression" dxfId="68500" priority="115305" stopIfTrue="1">
      <formula>WEEKDAY($A745)=1</formula>
    </cfRule>
    <cfRule type="expression" dxfId="68499" priority="115306" stopIfTrue="1">
      <formula>WEEKDAY($A745)=2</formula>
    </cfRule>
    <cfRule type="expression" dxfId="68498" priority="115307" stopIfTrue="1">
      <formula>WEEKDAY($A745)=3</formula>
    </cfRule>
    <cfRule type="expression" dxfId="68497" priority="115308" stopIfTrue="1">
      <formula>WEEKDAY($A745)=4</formula>
    </cfRule>
    <cfRule type="expression" dxfId="68496" priority="115309" stopIfTrue="1">
      <formula>WEEKDAY($A745)=5</formula>
    </cfRule>
    <cfRule type="expression" dxfId="68495" priority="115310" stopIfTrue="1">
      <formula>WEEKDAY($A745)=6</formula>
    </cfRule>
    <cfRule type="expression" dxfId="68494" priority="115311" stopIfTrue="1">
      <formula>WEEKDAY($A745)=7</formula>
    </cfRule>
  </conditionalFormatting>
  <conditionalFormatting sqref="I745:I748">
    <cfRule type="expression" dxfId="68493" priority="115298" stopIfTrue="1">
      <formula>WEEKDAY($A745)=1</formula>
    </cfRule>
    <cfRule type="expression" dxfId="68492" priority="115299" stopIfTrue="1">
      <formula>WEEKDAY($A745)=2</formula>
    </cfRule>
    <cfRule type="expression" dxfId="68491" priority="115300" stopIfTrue="1">
      <formula>WEEKDAY($A745)=3</formula>
    </cfRule>
    <cfRule type="expression" dxfId="68490" priority="115301" stopIfTrue="1">
      <formula>WEEKDAY($A745)=4</formula>
    </cfRule>
    <cfRule type="expression" dxfId="68489" priority="115302" stopIfTrue="1">
      <formula>WEEKDAY($A745)=5</formula>
    </cfRule>
    <cfRule type="expression" dxfId="68488" priority="115303" stopIfTrue="1">
      <formula>WEEKDAY($A745)=6</formula>
    </cfRule>
    <cfRule type="expression" dxfId="68487" priority="115304" stopIfTrue="1">
      <formula>WEEKDAY($A745)=7</formula>
    </cfRule>
  </conditionalFormatting>
  <conditionalFormatting sqref="A745:A748">
    <cfRule type="expression" dxfId="68486" priority="115291" stopIfTrue="1">
      <formula>WEEKDAY($A745)=1</formula>
    </cfRule>
    <cfRule type="expression" dxfId="68485" priority="115292" stopIfTrue="1">
      <formula>WEEKDAY($A745)=2</formula>
    </cfRule>
    <cfRule type="expression" dxfId="68484" priority="115293" stopIfTrue="1">
      <formula>WEEKDAY($A745)=3</formula>
    </cfRule>
    <cfRule type="expression" dxfId="68483" priority="115294" stopIfTrue="1">
      <formula>WEEKDAY($A745)=4</formula>
    </cfRule>
    <cfRule type="expression" dxfId="68482" priority="115295" stopIfTrue="1">
      <formula>WEEKDAY($A745)=5</formula>
    </cfRule>
    <cfRule type="expression" dxfId="68481" priority="115296" stopIfTrue="1">
      <formula>WEEKDAY($A745)=6</formula>
    </cfRule>
    <cfRule type="expression" dxfId="68480" priority="115297" stopIfTrue="1">
      <formula>WEEKDAY($A745)=7</formula>
    </cfRule>
  </conditionalFormatting>
  <conditionalFormatting sqref="A745:A748">
    <cfRule type="expression" dxfId="68479" priority="115284" stopIfTrue="1">
      <formula>WEEKDAY($A745)=1</formula>
    </cfRule>
    <cfRule type="expression" dxfId="68478" priority="115285" stopIfTrue="1">
      <formula>WEEKDAY($A745)=2</formula>
    </cfRule>
    <cfRule type="expression" dxfId="68477" priority="115286" stopIfTrue="1">
      <formula>WEEKDAY($A745)=3</formula>
    </cfRule>
    <cfRule type="expression" dxfId="68476" priority="115287" stopIfTrue="1">
      <formula>WEEKDAY($A745)=4</formula>
    </cfRule>
    <cfRule type="expression" dxfId="68475" priority="115288" stopIfTrue="1">
      <formula>WEEKDAY($A745)=5</formula>
    </cfRule>
    <cfRule type="expression" dxfId="68474" priority="115289" stopIfTrue="1">
      <formula>WEEKDAY($A745)=6</formula>
    </cfRule>
    <cfRule type="expression" dxfId="68473" priority="115290" stopIfTrue="1">
      <formula>WEEKDAY($A745)=7</formula>
    </cfRule>
  </conditionalFormatting>
  <conditionalFormatting sqref="A745:A748">
    <cfRule type="expression" dxfId="68472" priority="115277" stopIfTrue="1">
      <formula>WEEKDAY($A745)=1</formula>
    </cfRule>
    <cfRule type="expression" dxfId="68471" priority="115278" stopIfTrue="1">
      <formula>WEEKDAY($A745)=2</formula>
    </cfRule>
    <cfRule type="expression" dxfId="68470" priority="115279" stopIfTrue="1">
      <formula>WEEKDAY($A745)=3</formula>
    </cfRule>
    <cfRule type="expression" dxfId="68469" priority="115280" stopIfTrue="1">
      <formula>WEEKDAY($A745)=4</formula>
    </cfRule>
    <cfRule type="expression" dxfId="68468" priority="115281" stopIfTrue="1">
      <formula>WEEKDAY($A745)=5</formula>
    </cfRule>
    <cfRule type="expression" dxfId="68467" priority="115282" stopIfTrue="1">
      <formula>WEEKDAY($A745)=6</formula>
    </cfRule>
    <cfRule type="expression" dxfId="68466" priority="115283" stopIfTrue="1">
      <formula>WEEKDAY($A745)=7</formula>
    </cfRule>
  </conditionalFormatting>
  <conditionalFormatting sqref="A745:A748">
    <cfRule type="expression" dxfId="68465" priority="115270" stopIfTrue="1">
      <formula>WEEKDAY($A745)=1</formula>
    </cfRule>
    <cfRule type="expression" dxfId="68464" priority="115271" stopIfTrue="1">
      <formula>WEEKDAY($A745)=2</formula>
    </cfRule>
    <cfRule type="expression" dxfId="68463" priority="115272" stopIfTrue="1">
      <formula>WEEKDAY($A745)=3</formula>
    </cfRule>
    <cfRule type="expression" dxfId="68462" priority="115273" stopIfTrue="1">
      <formula>WEEKDAY($A745)=4</formula>
    </cfRule>
    <cfRule type="expression" dxfId="68461" priority="115274" stopIfTrue="1">
      <formula>WEEKDAY($A745)=5</formula>
    </cfRule>
    <cfRule type="expression" dxfId="68460" priority="115275" stopIfTrue="1">
      <formula>WEEKDAY($A745)=6</formula>
    </cfRule>
    <cfRule type="expression" dxfId="68459" priority="115276" stopIfTrue="1">
      <formula>WEEKDAY($A745)=7</formula>
    </cfRule>
  </conditionalFormatting>
  <conditionalFormatting sqref="I745:I748">
    <cfRule type="expression" dxfId="68458" priority="115263" stopIfTrue="1">
      <formula>WEEKDAY($A745)=1</formula>
    </cfRule>
    <cfRule type="expression" dxfId="68457" priority="115264" stopIfTrue="1">
      <formula>WEEKDAY($A745)=2</formula>
    </cfRule>
    <cfRule type="expression" dxfId="68456" priority="115265" stopIfTrue="1">
      <formula>WEEKDAY($A745)=3</formula>
    </cfRule>
    <cfRule type="expression" dxfId="68455" priority="115266" stopIfTrue="1">
      <formula>WEEKDAY($A745)=4</formula>
    </cfRule>
    <cfRule type="expression" dxfId="68454" priority="115267" stopIfTrue="1">
      <formula>WEEKDAY($A745)=5</formula>
    </cfRule>
    <cfRule type="expression" dxfId="68453" priority="115268" stopIfTrue="1">
      <formula>WEEKDAY($A745)=6</formula>
    </cfRule>
    <cfRule type="expression" dxfId="68452" priority="115269" stopIfTrue="1">
      <formula>WEEKDAY($A745)=7</formula>
    </cfRule>
  </conditionalFormatting>
  <conditionalFormatting sqref="A745:A748">
    <cfRule type="expression" dxfId="68451" priority="115256" stopIfTrue="1">
      <formula>WEEKDAY($A745)=1</formula>
    </cfRule>
    <cfRule type="expression" dxfId="68450" priority="115257" stopIfTrue="1">
      <formula>WEEKDAY($A745)=2</formula>
    </cfRule>
    <cfRule type="expression" dxfId="68449" priority="115258" stopIfTrue="1">
      <formula>WEEKDAY($A745)=3</formula>
    </cfRule>
    <cfRule type="expression" dxfId="68448" priority="115259" stopIfTrue="1">
      <formula>WEEKDAY($A745)=4</formula>
    </cfRule>
    <cfRule type="expression" dxfId="68447" priority="115260" stopIfTrue="1">
      <formula>WEEKDAY($A745)=5</formula>
    </cfRule>
    <cfRule type="expression" dxfId="68446" priority="115261" stopIfTrue="1">
      <formula>WEEKDAY($A745)=6</formula>
    </cfRule>
    <cfRule type="expression" dxfId="68445" priority="115262" stopIfTrue="1">
      <formula>WEEKDAY($A745)=7</formula>
    </cfRule>
  </conditionalFormatting>
  <conditionalFormatting sqref="A745:A748">
    <cfRule type="expression" dxfId="68444" priority="115249" stopIfTrue="1">
      <formula>WEEKDAY($A745)=1</formula>
    </cfRule>
    <cfRule type="expression" dxfId="68443" priority="115250" stopIfTrue="1">
      <formula>WEEKDAY($A745)=2</formula>
    </cfRule>
    <cfRule type="expression" dxfId="68442" priority="115251" stopIfTrue="1">
      <formula>WEEKDAY($A745)=3</formula>
    </cfRule>
    <cfRule type="expression" dxfId="68441" priority="115252" stopIfTrue="1">
      <formula>WEEKDAY($A745)=4</formula>
    </cfRule>
    <cfRule type="expression" dxfId="68440" priority="115253" stopIfTrue="1">
      <formula>WEEKDAY($A745)=5</formula>
    </cfRule>
    <cfRule type="expression" dxfId="68439" priority="115254" stopIfTrue="1">
      <formula>WEEKDAY($A745)=6</formula>
    </cfRule>
    <cfRule type="expression" dxfId="68438" priority="115255" stopIfTrue="1">
      <formula>WEEKDAY($A745)=7</formula>
    </cfRule>
  </conditionalFormatting>
  <conditionalFormatting sqref="I745:I748">
    <cfRule type="expression" dxfId="68437" priority="115242" stopIfTrue="1">
      <formula>WEEKDAY($A745)=1</formula>
    </cfRule>
    <cfRule type="expression" dxfId="68436" priority="115243" stopIfTrue="1">
      <formula>WEEKDAY($A745)=2</formula>
    </cfRule>
    <cfRule type="expression" dxfId="68435" priority="115244" stopIfTrue="1">
      <formula>WEEKDAY($A745)=3</formula>
    </cfRule>
    <cfRule type="expression" dxfId="68434" priority="115245" stopIfTrue="1">
      <formula>WEEKDAY($A745)=4</formula>
    </cfRule>
    <cfRule type="expression" dxfId="68433" priority="115246" stopIfTrue="1">
      <formula>WEEKDAY($A745)=5</formula>
    </cfRule>
    <cfRule type="expression" dxfId="68432" priority="115247" stopIfTrue="1">
      <formula>WEEKDAY($A745)=6</formula>
    </cfRule>
    <cfRule type="expression" dxfId="68431" priority="115248" stopIfTrue="1">
      <formula>WEEKDAY($A745)=7</formula>
    </cfRule>
  </conditionalFormatting>
  <conditionalFormatting sqref="I745:I748">
    <cfRule type="expression" dxfId="68430" priority="115235" stopIfTrue="1">
      <formula>WEEKDAY($A745)=1</formula>
    </cfRule>
    <cfRule type="expression" dxfId="68429" priority="115236" stopIfTrue="1">
      <formula>WEEKDAY($A745)=2</formula>
    </cfRule>
    <cfRule type="expression" dxfId="68428" priority="115237" stopIfTrue="1">
      <formula>WEEKDAY($A745)=3</formula>
    </cfRule>
    <cfRule type="expression" dxfId="68427" priority="115238" stopIfTrue="1">
      <formula>WEEKDAY($A745)=4</formula>
    </cfRule>
    <cfRule type="expression" dxfId="68426" priority="115239" stopIfTrue="1">
      <formula>WEEKDAY($A745)=5</formula>
    </cfRule>
    <cfRule type="expression" dxfId="68425" priority="115240" stopIfTrue="1">
      <formula>WEEKDAY($A745)=6</formula>
    </cfRule>
    <cfRule type="expression" dxfId="68424" priority="115241" stopIfTrue="1">
      <formula>WEEKDAY($A745)=7</formula>
    </cfRule>
  </conditionalFormatting>
  <conditionalFormatting sqref="A746:M746">
    <cfRule type="expression" dxfId="68423" priority="115228" stopIfTrue="1">
      <formula>WEEKDAY($A746)=1</formula>
    </cfRule>
    <cfRule type="expression" dxfId="68422" priority="115229" stopIfTrue="1">
      <formula>WEEKDAY($A746)=2</formula>
    </cfRule>
    <cfRule type="expression" dxfId="68421" priority="115230" stopIfTrue="1">
      <formula>WEEKDAY($A746)=3</formula>
    </cfRule>
    <cfRule type="expression" dxfId="68420" priority="115231" stopIfTrue="1">
      <formula>WEEKDAY($A746)=4</formula>
    </cfRule>
    <cfRule type="expression" dxfId="68419" priority="115232" stopIfTrue="1">
      <formula>WEEKDAY($A746)=5</formula>
    </cfRule>
    <cfRule type="expression" dxfId="68418" priority="115233" stopIfTrue="1">
      <formula>WEEKDAY($A746)=6</formula>
    </cfRule>
    <cfRule type="expression" dxfId="68417" priority="115234" stopIfTrue="1">
      <formula>WEEKDAY($A746)=7</formula>
    </cfRule>
  </conditionalFormatting>
  <conditionalFormatting sqref="A746:A748">
    <cfRule type="expression" dxfId="68416" priority="115221" stopIfTrue="1">
      <formula>WEEKDAY($A746)=1</formula>
    </cfRule>
    <cfRule type="expression" dxfId="68415" priority="115222" stopIfTrue="1">
      <formula>WEEKDAY($A746)=2</formula>
    </cfRule>
    <cfRule type="expression" dxfId="68414" priority="115223" stopIfTrue="1">
      <formula>WEEKDAY($A746)=3</formula>
    </cfRule>
    <cfRule type="expression" dxfId="68413" priority="115224" stopIfTrue="1">
      <formula>WEEKDAY($A746)=4</formula>
    </cfRule>
    <cfRule type="expression" dxfId="68412" priority="115225" stopIfTrue="1">
      <formula>WEEKDAY($A746)=5</formula>
    </cfRule>
    <cfRule type="expression" dxfId="68411" priority="115226" stopIfTrue="1">
      <formula>WEEKDAY($A746)=6</formula>
    </cfRule>
    <cfRule type="expression" dxfId="68410" priority="115227" stopIfTrue="1">
      <formula>WEEKDAY($A746)=7</formula>
    </cfRule>
  </conditionalFormatting>
  <conditionalFormatting sqref="A746:M746">
    <cfRule type="expression" dxfId="68409" priority="115214" stopIfTrue="1">
      <formula>WEEKDAY($A746)=1</formula>
    </cfRule>
    <cfRule type="expression" dxfId="68408" priority="115215" stopIfTrue="1">
      <formula>WEEKDAY($A746)=2</formula>
    </cfRule>
    <cfRule type="expression" dxfId="68407" priority="115216" stopIfTrue="1">
      <formula>WEEKDAY($A746)=3</formula>
    </cfRule>
    <cfRule type="expression" dxfId="68406" priority="115217" stopIfTrue="1">
      <formula>WEEKDAY($A746)=4</formula>
    </cfRule>
    <cfRule type="expression" dxfId="68405" priority="115218" stopIfTrue="1">
      <formula>WEEKDAY($A746)=5</formula>
    </cfRule>
    <cfRule type="expression" dxfId="68404" priority="115219" stopIfTrue="1">
      <formula>WEEKDAY($A746)=6</formula>
    </cfRule>
    <cfRule type="expression" dxfId="68403" priority="115220" stopIfTrue="1">
      <formula>WEEKDAY($A746)=7</formula>
    </cfRule>
  </conditionalFormatting>
  <conditionalFormatting sqref="I746:I748">
    <cfRule type="expression" dxfId="68402" priority="115207" stopIfTrue="1">
      <formula>WEEKDAY($A746)=1</formula>
    </cfRule>
    <cfRule type="expression" dxfId="68401" priority="115208" stopIfTrue="1">
      <formula>WEEKDAY($A746)=2</formula>
    </cfRule>
    <cfRule type="expression" dxfId="68400" priority="115209" stopIfTrue="1">
      <formula>WEEKDAY($A746)=3</formula>
    </cfRule>
    <cfRule type="expression" dxfId="68399" priority="115210" stopIfTrue="1">
      <formula>WEEKDAY($A746)=4</formula>
    </cfRule>
    <cfRule type="expression" dxfId="68398" priority="115211" stopIfTrue="1">
      <formula>WEEKDAY($A746)=5</formula>
    </cfRule>
    <cfRule type="expression" dxfId="68397" priority="115212" stopIfTrue="1">
      <formula>WEEKDAY($A746)=6</formula>
    </cfRule>
    <cfRule type="expression" dxfId="68396" priority="115213" stopIfTrue="1">
      <formula>WEEKDAY($A746)=7</formula>
    </cfRule>
  </conditionalFormatting>
  <conditionalFormatting sqref="A746:A748">
    <cfRule type="expression" dxfId="68395" priority="115200" stopIfTrue="1">
      <formula>WEEKDAY($A746)=1</formula>
    </cfRule>
    <cfRule type="expression" dxfId="68394" priority="115201" stopIfTrue="1">
      <formula>WEEKDAY($A746)=2</formula>
    </cfRule>
    <cfRule type="expression" dxfId="68393" priority="115202" stopIfTrue="1">
      <formula>WEEKDAY($A746)=3</formula>
    </cfRule>
    <cfRule type="expression" dxfId="68392" priority="115203" stopIfTrue="1">
      <formula>WEEKDAY($A746)=4</formula>
    </cfRule>
    <cfRule type="expression" dxfId="68391" priority="115204" stopIfTrue="1">
      <formula>WEEKDAY($A746)=5</formula>
    </cfRule>
    <cfRule type="expression" dxfId="68390" priority="115205" stopIfTrue="1">
      <formula>WEEKDAY($A746)=6</formula>
    </cfRule>
    <cfRule type="expression" dxfId="68389" priority="115206" stopIfTrue="1">
      <formula>WEEKDAY($A746)=7</formula>
    </cfRule>
  </conditionalFormatting>
  <conditionalFormatting sqref="A746:M746">
    <cfRule type="expression" dxfId="68388" priority="115193" stopIfTrue="1">
      <formula>WEEKDAY($A746)=1</formula>
    </cfRule>
    <cfRule type="expression" dxfId="68387" priority="115194" stopIfTrue="1">
      <formula>WEEKDAY($A746)=2</formula>
    </cfRule>
    <cfRule type="expression" dxfId="68386" priority="115195" stopIfTrue="1">
      <formula>WEEKDAY($A746)=3</formula>
    </cfRule>
    <cfRule type="expression" dxfId="68385" priority="115196" stopIfTrue="1">
      <formula>WEEKDAY($A746)=4</formula>
    </cfRule>
    <cfRule type="expression" dxfId="68384" priority="115197" stopIfTrue="1">
      <formula>WEEKDAY($A746)=5</formula>
    </cfRule>
    <cfRule type="expression" dxfId="68383" priority="115198" stopIfTrue="1">
      <formula>WEEKDAY($A746)=6</formula>
    </cfRule>
    <cfRule type="expression" dxfId="68382" priority="115199" stopIfTrue="1">
      <formula>WEEKDAY($A746)=7</formula>
    </cfRule>
  </conditionalFormatting>
  <conditionalFormatting sqref="A746:A748">
    <cfRule type="expression" dxfId="68381" priority="115186" stopIfTrue="1">
      <formula>WEEKDAY($A746)=1</formula>
    </cfRule>
    <cfRule type="expression" dxfId="68380" priority="115187" stopIfTrue="1">
      <formula>WEEKDAY($A746)=2</formula>
    </cfRule>
    <cfRule type="expression" dxfId="68379" priority="115188" stopIfTrue="1">
      <formula>WEEKDAY($A746)=3</formula>
    </cfRule>
    <cfRule type="expression" dxfId="68378" priority="115189" stopIfTrue="1">
      <formula>WEEKDAY($A746)=4</formula>
    </cfRule>
    <cfRule type="expression" dxfId="68377" priority="115190" stopIfTrue="1">
      <formula>WEEKDAY($A746)=5</formula>
    </cfRule>
    <cfRule type="expression" dxfId="68376" priority="115191" stopIfTrue="1">
      <formula>WEEKDAY($A746)=6</formula>
    </cfRule>
    <cfRule type="expression" dxfId="68375" priority="115192" stopIfTrue="1">
      <formula>WEEKDAY($A746)=7</formula>
    </cfRule>
  </conditionalFormatting>
  <conditionalFormatting sqref="A746:A748">
    <cfRule type="expression" dxfId="68374" priority="115179" stopIfTrue="1">
      <formula>WEEKDAY($A746)=1</formula>
    </cfRule>
    <cfRule type="expression" dxfId="68373" priority="115180" stopIfTrue="1">
      <formula>WEEKDAY($A746)=2</formula>
    </cfRule>
    <cfRule type="expression" dxfId="68372" priority="115181" stopIfTrue="1">
      <formula>WEEKDAY($A746)=3</formula>
    </cfRule>
    <cfRule type="expression" dxfId="68371" priority="115182" stopIfTrue="1">
      <formula>WEEKDAY($A746)=4</formula>
    </cfRule>
    <cfRule type="expression" dxfId="68370" priority="115183" stopIfTrue="1">
      <formula>WEEKDAY($A746)=5</formula>
    </cfRule>
    <cfRule type="expression" dxfId="68369" priority="115184" stopIfTrue="1">
      <formula>WEEKDAY($A746)=6</formula>
    </cfRule>
    <cfRule type="expression" dxfId="68368" priority="115185" stopIfTrue="1">
      <formula>WEEKDAY($A746)=7</formula>
    </cfRule>
  </conditionalFormatting>
  <conditionalFormatting sqref="A746:A748">
    <cfRule type="expression" dxfId="68367" priority="115172" stopIfTrue="1">
      <formula>WEEKDAY($A746)=1</formula>
    </cfRule>
    <cfRule type="expression" dxfId="68366" priority="115173" stopIfTrue="1">
      <formula>WEEKDAY($A746)=2</formula>
    </cfRule>
    <cfRule type="expression" dxfId="68365" priority="115174" stopIfTrue="1">
      <formula>WEEKDAY($A746)=3</formula>
    </cfRule>
    <cfRule type="expression" dxfId="68364" priority="115175" stopIfTrue="1">
      <formula>WEEKDAY($A746)=4</formula>
    </cfRule>
    <cfRule type="expression" dxfId="68363" priority="115176" stopIfTrue="1">
      <formula>WEEKDAY($A746)=5</formula>
    </cfRule>
    <cfRule type="expression" dxfId="68362" priority="115177" stopIfTrue="1">
      <formula>WEEKDAY($A746)=6</formula>
    </cfRule>
    <cfRule type="expression" dxfId="68361" priority="115178" stopIfTrue="1">
      <formula>WEEKDAY($A746)=7</formula>
    </cfRule>
  </conditionalFormatting>
  <conditionalFormatting sqref="I746:I748">
    <cfRule type="expression" dxfId="68360" priority="115165" stopIfTrue="1">
      <formula>WEEKDAY($A746)=1</formula>
    </cfRule>
    <cfRule type="expression" dxfId="68359" priority="115166" stopIfTrue="1">
      <formula>WEEKDAY($A746)=2</formula>
    </cfRule>
    <cfRule type="expression" dxfId="68358" priority="115167" stopIfTrue="1">
      <formula>WEEKDAY($A746)=3</formula>
    </cfRule>
    <cfRule type="expression" dxfId="68357" priority="115168" stopIfTrue="1">
      <formula>WEEKDAY($A746)=4</formula>
    </cfRule>
    <cfRule type="expression" dxfId="68356" priority="115169" stopIfTrue="1">
      <formula>WEEKDAY($A746)=5</formula>
    </cfRule>
    <cfRule type="expression" dxfId="68355" priority="115170" stopIfTrue="1">
      <formula>WEEKDAY($A746)=6</formula>
    </cfRule>
    <cfRule type="expression" dxfId="68354" priority="115171" stopIfTrue="1">
      <formula>WEEKDAY($A746)=7</formula>
    </cfRule>
  </conditionalFormatting>
  <conditionalFormatting sqref="A746:A748">
    <cfRule type="expression" dxfId="68353" priority="115158" stopIfTrue="1">
      <formula>WEEKDAY($A746)=1</formula>
    </cfRule>
    <cfRule type="expression" dxfId="68352" priority="115159" stopIfTrue="1">
      <formula>WEEKDAY($A746)=2</formula>
    </cfRule>
    <cfRule type="expression" dxfId="68351" priority="115160" stopIfTrue="1">
      <formula>WEEKDAY($A746)=3</formula>
    </cfRule>
    <cfRule type="expression" dxfId="68350" priority="115161" stopIfTrue="1">
      <formula>WEEKDAY($A746)=4</formula>
    </cfRule>
    <cfRule type="expression" dxfId="68349" priority="115162" stopIfTrue="1">
      <formula>WEEKDAY($A746)=5</formula>
    </cfRule>
    <cfRule type="expression" dxfId="68348" priority="115163" stopIfTrue="1">
      <formula>WEEKDAY($A746)=6</formula>
    </cfRule>
    <cfRule type="expression" dxfId="68347" priority="115164" stopIfTrue="1">
      <formula>WEEKDAY($A746)=7</formula>
    </cfRule>
  </conditionalFormatting>
  <conditionalFormatting sqref="A746:A748">
    <cfRule type="expression" dxfId="68346" priority="115151" stopIfTrue="1">
      <formula>WEEKDAY($A746)=1</formula>
    </cfRule>
    <cfRule type="expression" dxfId="68345" priority="115152" stopIfTrue="1">
      <formula>WEEKDAY($A746)=2</formula>
    </cfRule>
    <cfRule type="expression" dxfId="68344" priority="115153" stopIfTrue="1">
      <formula>WEEKDAY($A746)=3</formula>
    </cfRule>
    <cfRule type="expression" dxfId="68343" priority="115154" stopIfTrue="1">
      <formula>WEEKDAY($A746)=4</formula>
    </cfRule>
    <cfRule type="expression" dxfId="68342" priority="115155" stopIfTrue="1">
      <formula>WEEKDAY($A746)=5</formula>
    </cfRule>
    <cfRule type="expression" dxfId="68341" priority="115156" stopIfTrue="1">
      <formula>WEEKDAY($A746)=6</formula>
    </cfRule>
    <cfRule type="expression" dxfId="68340" priority="115157" stopIfTrue="1">
      <formula>WEEKDAY($A746)=7</formula>
    </cfRule>
  </conditionalFormatting>
  <conditionalFormatting sqref="I746:I748">
    <cfRule type="expression" dxfId="68339" priority="115144" stopIfTrue="1">
      <formula>WEEKDAY($A746)=1</formula>
    </cfRule>
    <cfRule type="expression" dxfId="68338" priority="115145" stopIfTrue="1">
      <formula>WEEKDAY($A746)=2</formula>
    </cfRule>
    <cfRule type="expression" dxfId="68337" priority="115146" stopIfTrue="1">
      <formula>WEEKDAY($A746)=3</formula>
    </cfRule>
    <cfRule type="expression" dxfId="68336" priority="115147" stopIfTrue="1">
      <formula>WEEKDAY($A746)=4</formula>
    </cfRule>
    <cfRule type="expression" dxfId="68335" priority="115148" stopIfTrue="1">
      <formula>WEEKDAY($A746)=5</formula>
    </cfRule>
    <cfRule type="expression" dxfId="68334" priority="115149" stopIfTrue="1">
      <formula>WEEKDAY($A746)=6</formula>
    </cfRule>
    <cfRule type="expression" dxfId="68333" priority="115150" stopIfTrue="1">
      <formula>WEEKDAY($A746)=7</formula>
    </cfRule>
  </conditionalFormatting>
  <conditionalFormatting sqref="I746:I748">
    <cfRule type="expression" dxfId="68332" priority="115137" stopIfTrue="1">
      <formula>WEEKDAY($A746)=1</formula>
    </cfRule>
    <cfRule type="expression" dxfId="68331" priority="115138" stopIfTrue="1">
      <formula>WEEKDAY($A746)=2</formula>
    </cfRule>
    <cfRule type="expression" dxfId="68330" priority="115139" stopIfTrue="1">
      <formula>WEEKDAY($A746)=3</formula>
    </cfRule>
    <cfRule type="expression" dxfId="68329" priority="115140" stopIfTrue="1">
      <formula>WEEKDAY($A746)=4</formula>
    </cfRule>
    <cfRule type="expression" dxfId="68328" priority="115141" stopIfTrue="1">
      <formula>WEEKDAY($A746)=5</formula>
    </cfRule>
    <cfRule type="expression" dxfId="68327" priority="115142" stopIfTrue="1">
      <formula>WEEKDAY($A746)=6</formula>
    </cfRule>
    <cfRule type="expression" dxfId="68326" priority="115143" stopIfTrue="1">
      <formula>WEEKDAY($A746)=7</formula>
    </cfRule>
  </conditionalFormatting>
  <conditionalFormatting sqref="A745:A748">
    <cfRule type="expression" dxfId="68325" priority="115130" stopIfTrue="1">
      <formula>WEEKDAY($A745)=1</formula>
    </cfRule>
    <cfRule type="expression" dxfId="68324" priority="115131" stopIfTrue="1">
      <formula>WEEKDAY($A745)=2</formula>
    </cfRule>
    <cfRule type="expression" dxfId="68323" priority="115132" stopIfTrue="1">
      <formula>WEEKDAY($A745)=3</formula>
    </cfRule>
    <cfRule type="expression" dxfId="68322" priority="115133" stopIfTrue="1">
      <formula>WEEKDAY($A745)=4</formula>
    </cfRule>
    <cfRule type="expression" dxfId="68321" priority="115134" stopIfTrue="1">
      <formula>WEEKDAY($A745)=5</formula>
    </cfRule>
    <cfRule type="expression" dxfId="68320" priority="115135" stopIfTrue="1">
      <formula>WEEKDAY($A745)=6</formula>
    </cfRule>
    <cfRule type="expression" dxfId="68319" priority="115136" stopIfTrue="1">
      <formula>WEEKDAY($A745)=7</formula>
    </cfRule>
  </conditionalFormatting>
  <conditionalFormatting sqref="A745:A748">
    <cfRule type="expression" dxfId="68318" priority="115123" stopIfTrue="1">
      <formula>WEEKDAY($A745)=1</formula>
    </cfRule>
    <cfRule type="expression" dxfId="68317" priority="115124" stopIfTrue="1">
      <formula>WEEKDAY($A745)=2</formula>
    </cfRule>
    <cfRule type="expression" dxfId="68316" priority="115125" stopIfTrue="1">
      <formula>WEEKDAY($A745)=3</formula>
    </cfRule>
    <cfRule type="expression" dxfId="68315" priority="115126" stopIfTrue="1">
      <formula>WEEKDAY($A745)=4</formula>
    </cfRule>
    <cfRule type="expression" dxfId="68314" priority="115127" stopIfTrue="1">
      <formula>WEEKDAY($A745)=5</formula>
    </cfRule>
    <cfRule type="expression" dxfId="68313" priority="115128" stopIfTrue="1">
      <formula>WEEKDAY($A745)=6</formula>
    </cfRule>
    <cfRule type="expression" dxfId="68312" priority="115129" stopIfTrue="1">
      <formula>WEEKDAY($A745)=7</formula>
    </cfRule>
  </conditionalFormatting>
  <conditionalFormatting sqref="I745:I748">
    <cfRule type="expression" dxfId="68311" priority="115116" stopIfTrue="1">
      <formula>WEEKDAY($A745)=1</formula>
    </cfRule>
    <cfRule type="expression" dxfId="68310" priority="115117" stopIfTrue="1">
      <formula>WEEKDAY($A745)=2</formula>
    </cfRule>
    <cfRule type="expression" dxfId="68309" priority="115118" stopIfTrue="1">
      <formula>WEEKDAY($A745)=3</formula>
    </cfRule>
    <cfRule type="expression" dxfId="68308" priority="115119" stopIfTrue="1">
      <formula>WEEKDAY($A745)=4</formula>
    </cfRule>
    <cfRule type="expression" dxfId="68307" priority="115120" stopIfTrue="1">
      <formula>WEEKDAY($A745)=5</formula>
    </cfRule>
    <cfRule type="expression" dxfId="68306" priority="115121" stopIfTrue="1">
      <formula>WEEKDAY($A745)=6</formula>
    </cfRule>
    <cfRule type="expression" dxfId="68305" priority="115122" stopIfTrue="1">
      <formula>WEEKDAY($A745)=7</formula>
    </cfRule>
  </conditionalFormatting>
  <conditionalFormatting sqref="I745:I748">
    <cfRule type="expression" dxfId="68304" priority="115109" stopIfTrue="1">
      <formula>WEEKDAY($A745)=1</formula>
    </cfRule>
    <cfRule type="expression" dxfId="68303" priority="115110" stopIfTrue="1">
      <formula>WEEKDAY($A745)=2</formula>
    </cfRule>
    <cfRule type="expression" dxfId="68302" priority="115111" stopIfTrue="1">
      <formula>WEEKDAY($A745)=3</formula>
    </cfRule>
    <cfRule type="expression" dxfId="68301" priority="115112" stopIfTrue="1">
      <formula>WEEKDAY($A745)=4</formula>
    </cfRule>
    <cfRule type="expression" dxfId="68300" priority="115113" stopIfTrue="1">
      <formula>WEEKDAY($A745)=5</formula>
    </cfRule>
    <cfRule type="expression" dxfId="68299" priority="115114" stopIfTrue="1">
      <formula>WEEKDAY($A745)=6</formula>
    </cfRule>
    <cfRule type="expression" dxfId="68298" priority="115115" stopIfTrue="1">
      <formula>WEEKDAY($A745)=7</formula>
    </cfRule>
  </conditionalFormatting>
  <conditionalFormatting sqref="I745:I748">
    <cfRule type="expression" dxfId="68297" priority="115102" stopIfTrue="1">
      <formula>WEEKDAY($A745)=1</formula>
    </cfRule>
    <cfRule type="expression" dxfId="68296" priority="115103" stopIfTrue="1">
      <formula>WEEKDAY($A745)=2</formula>
    </cfRule>
    <cfRule type="expression" dxfId="68295" priority="115104" stopIfTrue="1">
      <formula>WEEKDAY($A745)=3</formula>
    </cfRule>
    <cfRule type="expression" dxfId="68294" priority="115105" stopIfTrue="1">
      <formula>WEEKDAY($A745)=4</formula>
    </cfRule>
    <cfRule type="expression" dxfId="68293" priority="115106" stopIfTrue="1">
      <formula>WEEKDAY($A745)=5</formula>
    </cfRule>
    <cfRule type="expression" dxfId="68292" priority="115107" stopIfTrue="1">
      <formula>WEEKDAY($A745)=6</formula>
    </cfRule>
    <cfRule type="expression" dxfId="68291" priority="115108" stopIfTrue="1">
      <formula>WEEKDAY($A745)=7</formula>
    </cfRule>
  </conditionalFormatting>
  <conditionalFormatting sqref="I745:I748">
    <cfRule type="expression" dxfId="68290" priority="115095" stopIfTrue="1">
      <formula>WEEKDAY($A745)=1</formula>
    </cfRule>
    <cfRule type="expression" dxfId="68289" priority="115096" stopIfTrue="1">
      <formula>WEEKDAY($A745)=2</formula>
    </cfRule>
    <cfRule type="expression" dxfId="68288" priority="115097" stopIfTrue="1">
      <formula>WEEKDAY($A745)=3</formula>
    </cfRule>
    <cfRule type="expression" dxfId="68287" priority="115098" stopIfTrue="1">
      <formula>WEEKDAY($A745)=4</formula>
    </cfRule>
    <cfRule type="expression" dxfId="68286" priority="115099" stopIfTrue="1">
      <formula>WEEKDAY($A745)=5</formula>
    </cfRule>
    <cfRule type="expression" dxfId="68285" priority="115100" stopIfTrue="1">
      <formula>WEEKDAY($A745)=6</formula>
    </cfRule>
    <cfRule type="expression" dxfId="68284" priority="115101" stopIfTrue="1">
      <formula>WEEKDAY($A745)=7</formula>
    </cfRule>
  </conditionalFormatting>
  <conditionalFormatting sqref="A745:A748">
    <cfRule type="expression" dxfId="68283" priority="115088" stopIfTrue="1">
      <formula>WEEKDAY($A745)=1</formula>
    </cfRule>
    <cfRule type="expression" dxfId="68282" priority="115089" stopIfTrue="1">
      <formula>WEEKDAY($A745)=2</formula>
    </cfRule>
    <cfRule type="expression" dxfId="68281" priority="115090" stopIfTrue="1">
      <formula>WEEKDAY($A745)=3</formula>
    </cfRule>
    <cfRule type="expression" dxfId="68280" priority="115091" stopIfTrue="1">
      <formula>WEEKDAY($A745)=4</formula>
    </cfRule>
    <cfRule type="expression" dxfId="68279" priority="115092" stopIfTrue="1">
      <formula>WEEKDAY($A745)=5</formula>
    </cfRule>
    <cfRule type="expression" dxfId="68278" priority="115093" stopIfTrue="1">
      <formula>WEEKDAY($A745)=6</formula>
    </cfRule>
    <cfRule type="expression" dxfId="68277" priority="115094" stopIfTrue="1">
      <formula>WEEKDAY($A745)=7</formula>
    </cfRule>
  </conditionalFormatting>
  <conditionalFormatting sqref="A745:A748">
    <cfRule type="expression" dxfId="68276" priority="115081" stopIfTrue="1">
      <formula>WEEKDAY($A745)=1</formula>
    </cfRule>
    <cfRule type="expression" dxfId="68275" priority="115082" stopIfTrue="1">
      <formula>WEEKDAY($A745)=2</formula>
    </cfRule>
    <cfRule type="expression" dxfId="68274" priority="115083" stopIfTrue="1">
      <formula>WEEKDAY($A745)=3</formula>
    </cfRule>
    <cfRule type="expression" dxfId="68273" priority="115084" stopIfTrue="1">
      <formula>WEEKDAY($A745)=4</formula>
    </cfRule>
    <cfRule type="expression" dxfId="68272" priority="115085" stopIfTrue="1">
      <formula>WEEKDAY($A745)=5</formula>
    </cfRule>
    <cfRule type="expression" dxfId="68271" priority="115086" stopIfTrue="1">
      <formula>WEEKDAY($A745)=6</formula>
    </cfRule>
    <cfRule type="expression" dxfId="68270" priority="115087" stopIfTrue="1">
      <formula>WEEKDAY($A745)=7</formula>
    </cfRule>
  </conditionalFormatting>
  <conditionalFormatting sqref="I745:I748">
    <cfRule type="expression" dxfId="68269" priority="115074" stopIfTrue="1">
      <formula>WEEKDAY($A745)=1</formula>
    </cfRule>
    <cfRule type="expression" dxfId="68268" priority="115075" stopIfTrue="1">
      <formula>WEEKDAY($A745)=2</formula>
    </cfRule>
    <cfRule type="expression" dxfId="68267" priority="115076" stopIfTrue="1">
      <formula>WEEKDAY($A745)=3</formula>
    </cfRule>
    <cfRule type="expression" dxfId="68266" priority="115077" stopIfTrue="1">
      <formula>WEEKDAY($A745)=4</formula>
    </cfRule>
    <cfRule type="expression" dxfId="68265" priority="115078" stopIfTrue="1">
      <formula>WEEKDAY($A745)=5</formula>
    </cfRule>
    <cfRule type="expression" dxfId="68264" priority="115079" stopIfTrue="1">
      <formula>WEEKDAY($A745)=6</formula>
    </cfRule>
    <cfRule type="expression" dxfId="68263" priority="115080" stopIfTrue="1">
      <formula>WEEKDAY($A745)=7</formula>
    </cfRule>
  </conditionalFormatting>
  <conditionalFormatting sqref="I745:I748">
    <cfRule type="expression" dxfId="68262" priority="115067" stopIfTrue="1">
      <formula>WEEKDAY($A745)=1</formula>
    </cfRule>
    <cfRule type="expression" dxfId="68261" priority="115068" stopIfTrue="1">
      <formula>WEEKDAY($A745)=2</formula>
    </cfRule>
    <cfRule type="expression" dxfId="68260" priority="115069" stopIfTrue="1">
      <formula>WEEKDAY($A745)=3</formula>
    </cfRule>
    <cfRule type="expression" dxfId="68259" priority="115070" stopIfTrue="1">
      <formula>WEEKDAY($A745)=4</formula>
    </cfRule>
    <cfRule type="expression" dxfId="68258" priority="115071" stopIfTrue="1">
      <formula>WEEKDAY($A745)=5</formula>
    </cfRule>
    <cfRule type="expression" dxfId="68257" priority="115072" stopIfTrue="1">
      <formula>WEEKDAY($A745)=6</formula>
    </cfRule>
    <cfRule type="expression" dxfId="68256" priority="115073" stopIfTrue="1">
      <formula>WEEKDAY($A745)=7</formula>
    </cfRule>
  </conditionalFormatting>
  <conditionalFormatting sqref="B747:G747 J747:M747">
    <cfRule type="expression" dxfId="68255" priority="115060" stopIfTrue="1">
      <formula>WEEKDAY($A747)=1</formula>
    </cfRule>
    <cfRule type="expression" dxfId="68254" priority="115061" stopIfTrue="1">
      <formula>WEEKDAY($A747)=2</formula>
    </cfRule>
    <cfRule type="expression" dxfId="68253" priority="115062" stopIfTrue="1">
      <formula>WEEKDAY($A747)=3</formula>
    </cfRule>
    <cfRule type="expression" dxfId="68252" priority="115063" stopIfTrue="1">
      <formula>WEEKDAY($A747)=4</formula>
    </cfRule>
    <cfRule type="expression" dxfId="68251" priority="115064" stopIfTrue="1">
      <formula>WEEKDAY($A747)=5</formula>
    </cfRule>
    <cfRule type="expression" dxfId="68250" priority="115065" stopIfTrue="1">
      <formula>WEEKDAY($A747)=6</formula>
    </cfRule>
    <cfRule type="expression" dxfId="68249" priority="115066" stopIfTrue="1">
      <formula>WEEKDAY($A747)=7</formula>
    </cfRule>
  </conditionalFormatting>
  <conditionalFormatting sqref="A747:A748">
    <cfRule type="expression" dxfId="68248" priority="115053" stopIfTrue="1">
      <formula>WEEKDAY($A747)=1</formula>
    </cfRule>
    <cfRule type="expression" dxfId="68247" priority="115054" stopIfTrue="1">
      <formula>WEEKDAY($A747)=2</formula>
    </cfRule>
    <cfRule type="expression" dxfId="68246" priority="115055" stopIfTrue="1">
      <formula>WEEKDAY($A747)=3</formula>
    </cfRule>
    <cfRule type="expression" dxfId="68245" priority="115056" stopIfTrue="1">
      <formula>WEEKDAY($A747)=4</formula>
    </cfRule>
    <cfRule type="expression" dxfId="68244" priority="115057" stopIfTrue="1">
      <formula>WEEKDAY($A747)=5</formula>
    </cfRule>
    <cfRule type="expression" dxfId="68243" priority="115058" stopIfTrue="1">
      <formula>WEEKDAY($A747)=6</formula>
    </cfRule>
    <cfRule type="expression" dxfId="68242" priority="115059" stopIfTrue="1">
      <formula>WEEKDAY($A747)=7</formula>
    </cfRule>
  </conditionalFormatting>
  <conditionalFormatting sqref="A747:A748">
    <cfRule type="expression" dxfId="68241" priority="115046" stopIfTrue="1">
      <formula>WEEKDAY($A747)=1</formula>
    </cfRule>
    <cfRule type="expression" dxfId="68240" priority="115047" stopIfTrue="1">
      <formula>WEEKDAY($A747)=2</formula>
    </cfRule>
    <cfRule type="expression" dxfId="68239" priority="115048" stopIfTrue="1">
      <formula>WEEKDAY($A747)=3</formula>
    </cfRule>
    <cfRule type="expression" dxfId="68238" priority="115049" stopIfTrue="1">
      <formula>WEEKDAY($A747)=4</formula>
    </cfRule>
    <cfRule type="expression" dxfId="68237" priority="115050" stopIfTrue="1">
      <formula>WEEKDAY($A747)=5</formula>
    </cfRule>
    <cfRule type="expression" dxfId="68236" priority="115051" stopIfTrue="1">
      <formula>WEEKDAY($A747)=6</formula>
    </cfRule>
    <cfRule type="expression" dxfId="68235" priority="115052" stopIfTrue="1">
      <formula>WEEKDAY($A747)=7</formula>
    </cfRule>
  </conditionalFormatting>
  <conditionalFormatting sqref="A747:A748">
    <cfRule type="expression" dxfId="68234" priority="115039" stopIfTrue="1">
      <formula>WEEKDAY($A747)=1</formula>
    </cfRule>
    <cfRule type="expression" dxfId="68233" priority="115040" stopIfTrue="1">
      <formula>WEEKDAY($A747)=2</formula>
    </cfRule>
    <cfRule type="expression" dxfId="68232" priority="115041" stopIfTrue="1">
      <formula>WEEKDAY($A747)=3</formula>
    </cfRule>
    <cfRule type="expression" dxfId="68231" priority="115042" stopIfTrue="1">
      <formula>WEEKDAY($A747)=4</formula>
    </cfRule>
    <cfRule type="expression" dxfId="68230" priority="115043" stopIfTrue="1">
      <formula>WEEKDAY($A747)=5</formula>
    </cfRule>
    <cfRule type="expression" dxfId="68229" priority="115044" stopIfTrue="1">
      <formula>WEEKDAY($A747)=6</formula>
    </cfRule>
    <cfRule type="expression" dxfId="68228" priority="115045" stopIfTrue="1">
      <formula>WEEKDAY($A747)=7</formula>
    </cfRule>
  </conditionalFormatting>
  <conditionalFormatting sqref="H747:H748">
    <cfRule type="expression" dxfId="68227" priority="115032" stopIfTrue="1">
      <formula>WEEKDAY($A747)=1</formula>
    </cfRule>
    <cfRule type="expression" dxfId="68226" priority="115033" stopIfTrue="1">
      <formula>WEEKDAY($A747)=2</formula>
    </cfRule>
    <cfRule type="expression" dxfId="68225" priority="115034" stopIfTrue="1">
      <formula>WEEKDAY($A747)=3</formula>
    </cfRule>
    <cfRule type="expression" dxfId="68224" priority="115035" stopIfTrue="1">
      <formula>WEEKDAY($A747)=4</formula>
    </cfRule>
    <cfRule type="expression" dxfId="68223" priority="115036" stopIfTrue="1">
      <formula>WEEKDAY($A747)=5</formula>
    </cfRule>
    <cfRule type="expression" dxfId="68222" priority="115037" stopIfTrue="1">
      <formula>WEEKDAY($A747)=6</formula>
    </cfRule>
    <cfRule type="expression" dxfId="68221" priority="115038" stopIfTrue="1">
      <formula>WEEKDAY($A747)=7</formula>
    </cfRule>
  </conditionalFormatting>
  <conditionalFormatting sqref="H747:H748">
    <cfRule type="expression" dxfId="68220" priority="115025" stopIfTrue="1">
      <formula>WEEKDAY($A747)=1</formula>
    </cfRule>
    <cfRule type="expression" dxfId="68219" priority="115026" stopIfTrue="1">
      <formula>WEEKDAY($A747)=2</formula>
    </cfRule>
    <cfRule type="expression" dxfId="68218" priority="115027" stopIfTrue="1">
      <formula>WEEKDAY($A747)=3</formula>
    </cfRule>
    <cfRule type="expression" dxfId="68217" priority="115028" stopIfTrue="1">
      <formula>WEEKDAY($A747)=4</formula>
    </cfRule>
    <cfRule type="expression" dxfId="68216" priority="115029" stopIfTrue="1">
      <formula>WEEKDAY($A747)=5</formula>
    </cfRule>
    <cfRule type="expression" dxfId="68215" priority="115030" stopIfTrue="1">
      <formula>WEEKDAY($A747)=6</formula>
    </cfRule>
    <cfRule type="expression" dxfId="68214" priority="115031" stopIfTrue="1">
      <formula>WEEKDAY($A747)=7</formula>
    </cfRule>
  </conditionalFormatting>
  <conditionalFormatting sqref="H747:H748">
    <cfRule type="expression" dxfId="68213" priority="115018" stopIfTrue="1">
      <formula>WEEKDAY($A747)=1</formula>
    </cfRule>
    <cfRule type="expression" dxfId="68212" priority="115019" stopIfTrue="1">
      <formula>WEEKDAY($A747)=2</formula>
    </cfRule>
    <cfRule type="expression" dxfId="68211" priority="115020" stopIfTrue="1">
      <formula>WEEKDAY($A747)=3</formula>
    </cfRule>
    <cfRule type="expression" dxfId="68210" priority="115021" stopIfTrue="1">
      <formula>WEEKDAY($A747)=4</formula>
    </cfRule>
    <cfRule type="expression" dxfId="68209" priority="115022" stopIfTrue="1">
      <formula>WEEKDAY($A747)=5</formula>
    </cfRule>
    <cfRule type="expression" dxfId="68208" priority="115023" stopIfTrue="1">
      <formula>WEEKDAY($A747)=6</formula>
    </cfRule>
    <cfRule type="expression" dxfId="68207" priority="115024" stopIfTrue="1">
      <formula>WEEKDAY($A747)=7</formula>
    </cfRule>
  </conditionalFormatting>
  <conditionalFormatting sqref="I747:I748">
    <cfRule type="expression" dxfId="68206" priority="115011" stopIfTrue="1">
      <formula>WEEKDAY($A747)=1</formula>
    </cfRule>
    <cfRule type="expression" dxfId="68205" priority="115012" stopIfTrue="1">
      <formula>WEEKDAY($A747)=2</formula>
    </cfRule>
    <cfRule type="expression" dxfId="68204" priority="115013" stopIfTrue="1">
      <formula>WEEKDAY($A747)=3</formula>
    </cfRule>
    <cfRule type="expression" dxfId="68203" priority="115014" stopIfTrue="1">
      <formula>WEEKDAY($A747)=4</formula>
    </cfRule>
    <cfRule type="expression" dxfId="68202" priority="115015" stopIfTrue="1">
      <formula>WEEKDAY($A747)=5</formula>
    </cfRule>
    <cfRule type="expression" dxfId="68201" priority="115016" stopIfTrue="1">
      <formula>WEEKDAY($A747)=6</formula>
    </cfRule>
    <cfRule type="expression" dxfId="68200" priority="115017" stopIfTrue="1">
      <formula>WEEKDAY($A747)=7</formula>
    </cfRule>
  </conditionalFormatting>
  <conditionalFormatting sqref="I747:I748">
    <cfRule type="expression" dxfId="68199" priority="115004" stopIfTrue="1">
      <formula>WEEKDAY($A747)=1</formula>
    </cfRule>
    <cfRule type="expression" dxfId="68198" priority="115005" stopIfTrue="1">
      <formula>WEEKDAY($A747)=2</formula>
    </cfRule>
    <cfRule type="expression" dxfId="68197" priority="115006" stopIfTrue="1">
      <formula>WEEKDAY($A747)=3</formula>
    </cfRule>
    <cfRule type="expression" dxfId="68196" priority="115007" stopIfTrue="1">
      <formula>WEEKDAY($A747)=4</formula>
    </cfRule>
    <cfRule type="expression" dxfId="68195" priority="115008" stopIfTrue="1">
      <formula>WEEKDAY($A747)=5</formula>
    </cfRule>
    <cfRule type="expression" dxfId="68194" priority="115009" stopIfTrue="1">
      <formula>WEEKDAY($A747)=6</formula>
    </cfRule>
    <cfRule type="expression" dxfId="68193" priority="115010" stopIfTrue="1">
      <formula>WEEKDAY($A747)=7</formula>
    </cfRule>
  </conditionalFormatting>
  <conditionalFormatting sqref="I747:I748">
    <cfRule type="expression" dxfId="68192" priority="114997" stopIfTrue="1">
      <formula>WEEKDAY($A747)=1</formula>
    </cfRule>
    <cfRule type="expression" dxfId="68191" priority="114998" stopIfTrue="1">
      <formula>WEEKDAY($A747)=2</formula>
    </cfRule>
    <cfRule type="expression" dxfId="68190" priority="114999" stopIfTrue="1">
      <formula>WEEKDAY($A747)=3</formula>
    </cfRule>
    <cfRule type="expression" dxfId="68189" priority="115000" stopIfTrue="1">
      <formula>WEEKDAY($A747)=4</formula>
    </cfRule>
    <cfRule type="expression" dxfId="68188" priority="115001" stopIfTrue="1">
      <formula>WEEKDAY($A747)=5</formula>
    </cfRule>
    <cfRule type="expression" dxfId="68187" priority="115002" stopIfTrue="1">
      <formula>WEEKDAY($A747)=6</formula>
    </cfRule>
    <cfRule type="expression" dxfId="68186" priority="115003" stopIfTrue="1">
      <formula>WEEKDAY($A747)=7</formula>
    </cfRule>
  </conditionalFormatting>
  <conditionalFormatting sqref="B748:G748 J748:M748">
    <cfRule type="expression" dxfId="68185" priority="114990" stopIfTrue="1">
      <formula>WEEKDAY($A748)=1</formula>
    </cfRule>
    <cfRule type="expression" dxfId="68184" priority="114991" stopIfTrue="1">
      <formula>WEEKDAY($A748)=2</formula>
    </cfRule>
    <cfRule type="expression" dxfId="68183" priority="114992" stopIfTrue="1">
      <formula>WEEKDAY($A748)=3</formula>
    </cfRule>
    <cfRule type="expression" dxfId="68182" priority="114993" stopIfTrue="1">
      <formula>WEEKDAY($A748)=4</formula>
    </cfRule>
    <cfRule type="expression" dxfId="68181" priority="114994" stopIfTrue="1">
      <formula>WEEKDAY($A748)=5</formula>
    </cfRule>
    <cfRule type="expression" dxfId="68180" priority="114995" stopIfTrue="1">
      <formula>WEEKDAY($A748)=6</formula>
    </cfRule>
    <cfRule type="expression" dxfId="68179" priority="114996" stopIfTrue="1">
      <formula>WEEKDAY($A748)=7</formula>
    </cfRule>
  </conditionalFormatting>
  <conditionalFormatting sqref="A749:I749 K749:M749">
    <cfRule type="expression" dxfId="68178" priority="114983" stopIfTrue="1">
      <formula>WEEKDAY($A749)=1</formula>
    </cfRule>
    <cfRule type="expression" dxfId="68177" priority="114984" stopIfTrue="1">
      <formula>WEEKDAY($A749)=2</formula>
    </cfRule>
    <cfRule type="expression" dxfId="68176" priority="114985" stopIfTrue="1">
      <formula>WEEKDAY($A749)=3</formula>
    </cfRule>
    <cfRule type="expression" dxfId="68175" priority="114986" stopIfTrue="1">
      <formula>WEEKDAY($A749)=4</formula>
    </cfRule>
    <cfRule type="expression" dxfId="68174" priority="114987" stopIfTrue="1">
      <formula>WEEKDAY($A749)=5</formula>
    </cfRule>
    <cfRule type="expression" dxfId="68173" priority="114988" stopIfTrue="1">
      <formula>WEEKDAY($A749)=6</formula>
    </cfRule>
    <cfRule type="expression" dxfId="68172" priority="114989" stopIfTrue="1">
      <formula>WEEKDAY($A749)=7</formula>
    </cfRule>
  </conditionalFormatting>
  <conditionalFormatting sqref="I750:I754">
    <cfRule type="expression" dxfId="68171" priority="114976" stopIfTrue="1">
      <formula>WEEKDAY($A750)=1</formula>
    </cfRule>
    <cfRule type="expression" dxfId="68170" priority="114977" stopIfTrue="1">
      <formula>WEEKDAY($A750)=2</formula>
    </cfRule>
    <cfRule type="expression" dxfId="68169" priority="114978" stopIfTrue="1">
      <formula>WEEKDAY($A750)=3</formula>
    </cfRule>
    <cfRule type="expression" dxfId="68168" priority="114979" stopIfTrue="1">
      <formula>WEEKDAY($A750)=4</formula>
    </cfRule>
    <cfRule type="expression" dxfId="68167" priority="114980" stopIfTrue="1">
      <formula>WEEKDAY($A750)=5</formula>
    </cfRule>
    <cfRule type="expression" dxfId="68166" priority="114981" stopIfTrue="1">
      <formula>WEEKDAY($A750)=6</formula>
    </cfRule>
    <cfRule type="expression" dxfId="68165" priority="114982" stopIfTrue="1">
      <formula>WEEKDAY($A750)=7</formula>
    </cfRule>
  </conditionalFormatting>
  <conditionalFormatting sqref="I750:I754">
    <cfRule type="expression" dxfId="68164" priority="114969" stopIfTrue="1">
      <formula>WEEKDAY($A750)=1</formula>
    </cfRule>
    <cfRule type="expression" dxfId="68163" priority="114970" stopIfTrue="1">
      <formula>WEEKDAY($A750)=2</formula>
    </cfRule>
    <cfRule type="expression" dxfId="68162" priority="114971" stopIfTrue="1">
      <formula>WEEKDAY($A750)=3</formula>
    </cfRule>
    <cfRule type="expression" dxfId="68161" priority="114972" stopIfTrue="1">
      <formula>WEEKDAY($A750)=4</formula>
    </cfRule>
    <cfRule type="expression" dxfId="68160" priority="114973" stopIfTrue="1">
      <formula>WEEKDAY($A750)=5</formula>
    </cfRule>
    <cfRule type="expression" dxfId="68159" priority="114974" stopIfTrue="1">
      <formula>WEEKDAY($A750)=6</formula>
    </cfRule>
    <cfRule type="expression" dxfId="68158" priority="114975" stopIfTrue="1">
      <formula>WEEKDAY($A750)=7</formula>
    </cfRule>
  </conditionalFormatting>
  <conditionalFormatting sqref="I750:I754">
    <cfRule type="expression" dxfId="68157" priority="114962" stopIfTrue="1">
      <formula>WEEKDAY($A750)=1</formula>
    </cfRule>
    <cfRule type="expression" dxfId="68156" priority="114963" stopIfTrue="1">
      <formula>WEEKDAY($A750)=2</formula>
    </cfRule>
    <cfRule type="expression" dxfId="68155" priority="114964" stopIfTrue="1">
      <formula>WEEKDAY($A750)=3</formula>
    </cfRule>
    <cfRule type="expression" dxfId="68154" priority="114965" stopIfTrue="1">
      <formula>WEEKDAY($A750)=4</formula>
    </cfRule>
    <cfRule type="expression" dxfId="68153" priority="114966" stopIfTrue="1">
      <formula>WEEKDAY($A750)=5</formula>
    </cfRule>
    <cfRule type="expression" dxfId="68152" priority="114967" stopIfTrue="1">
      <formula>WEEKDAY($A750)=6</formula>
    </cfRule>
    <cfRule type="expression" dxfId="68151" priority="114968" stopIfTrue="1">
      <formula>WEEKDAY($A750)=7</formula>
    </cfRule>
  </conditionalFormatting>
  <conditionalFormatting sqref="I750:I754">
    <cfRule type="expression" dxfId="68150" priority="114955" stopIfTrue="1">
      <formula>WEEKDAY($A750)=1</formula>
    </cfRule>
    <cfRule type="expression" dxfId="68149" priority="114956" stopIfTrue="1">
      <formula>WEEKDAY($A750)=2</formula>
    </cfRule>
    <cfRule type="expression" dxfId="68148" priority="114957" stopIfTrue="1">
      <formula>WEEKDAY($A750)=3</formula>
    </cfRule>
    <cfRule type="expression" dxfId="68147" priority="114958" stopIfTrue="1">
      <formula>WEEKDAY($A750)=4</formula>
    </cfRule>
    <cfRule type="expression" dxfId="68146" priority="114959" stopIfTrue="1">
      <formula>WEEKDAY($A750)=5</formula>
    </cfRule>
    <cfRule type="expression" dxfId="68145" priority="114960" stopIfTrue="1">
      <formula>WEEKDAY($A750)=6</formula>
    </cfRule>
    <cfRule type="expression" dxfId="68144" priority="114961" stopIfTrue="1">
      <formula>WEEKDAY($A750)=7</formula>
    </cfRule>
  </conditionalFormatting>
  <conditionalFormatting sqref="I750:I754">
    <cfRule type="expression" dxfId="68143" priority="114948" stopIfTrue="1">
      <formula>WEEKDAY($A750)=1</formula>
    </cfRule>
    <cfRule type="expression" dxfId="68142" priority="114949" stopIfTrue="1">
      <formula>WEEKDAY($A750)=2</formula>
    </cfRule>
    <cfRule type="expression" dxfId="68141" priority="114950" stopIfTrue="1">
      <formula>WEEKDAY($A750)=3</formula>
    </cfRule>
    <cfRule type="expression" dxfId="68140" priority="114951" stopIfTrue="1">
      <formula>WEEKDAY($A750)=4</formula>
    </cfRule>
    <cfRule type="expression" dxfId="68139" priority="114952" stopIfTrue="1">
      <formula>WEEKDAY($A750)=5</formula>
    </cfRule>
    <cfRule type="expression" dxfId="68138" priority="114953" stopIfTrue="1">
      <formula>WEEKDAY($A750)=6</formula>
    </cfRule>
    <cfRule type="expression" dxfId="68137" priority="114954" stopIfTrue="1">
      <formula>WEEKDAY($A750)=7</formula>
    </cfRule>
  </conditionalFormatting>
  <conditionalFormatting sqref="I750:I754">
    <cfRule type="expression" dxfId="68136" priority="114941" stopIfTrue="1">
      <formula>WEEKDAY($A750)=1</formula>
    </cfRule>
    <cfRule type="expression" dxfId="68135" priority="114942" stopIfTrue="1">
      <formula>WEEKDAY($A750)=2</formula>
    </cfRule>
    <cfRule type="expression" dxfId="68134" priority="114943" stopIfTrue="1">
      <formula>WEEKDAY($A750)=3</formula>
    </cfRule>
    <cfRule type="expression" dxfId="68133" priority="114944" stopIfTrue="1">
      <formula>WEEKDAY($A750)=4</formula>
    </cfRule>
    <cfRule type="expression" dxfId="68132" priority="114945" stopIfTrue="1">
      <formula>WEEKDAY($A750)=5</formula>
    </cfRule>
    <cfRule type="expression" dxfId="68131" priority="114946" stopIfTrue="1">
      <formula>WEEKDAY($A750)=6</formula>
    </cfRule>
    <cfRule type="expression" dxfId="68130" priority="114947" stopIfTrue="1">
      <formula>WEEKDAY($A750)=7</formula>
    </cfRule>
  </conditionalFormatting>
  <conditionalFormatting sqref="I750:I754">
    <cfRule type="expression" dxfId="68129" priority="114934" stopIfTrue="1">
      <formula>WEEKDAY($A750)=1</formula>
    </cfRule>
    <cfRule type="expression" dxfId="68128" priority="114935" stopIfTrue="1">
      <formula>WEEKDAY($A750)=2</formula>
    </cfRule>
    <cfRule type="expression" dxfId="68127" priority="114936" stopIfTrue="1">
      <formula>WEEKDAY($A750)=3</formula>
    </cfRule>
    <cfRule type="expression" dxfId="68126" priority="114937" stopIfTrue="1">
      <formula>WEEKDAY($A750)=4</formula>
    </cfRule>
    <cfRule type="expression" dxfId="68125" priority="114938" stopIfTrue="1">
      <formula>WEEKDAY($A750)=5</formula>
    </cfRule>
    <cfRule type="expression" dxfId="68124" priority="114939" stopIfTrue="1">
      <formula>WEEKDAY($A750)=6</formula>
    </cfRule>
    <cfRule type="expression" dxfId="68123" priority="114940" stopIfTrue="1">
      <formula>WEEKDAY($A750)=7</formula>
    </cfRule>
  </conditionalFormatting>
  <conditionalFormatting sqref="I750:I754">
    <cfRule type="expression" dxfId="68122" priority="114927" stopIfTrue="1">
      <formula>WEEKDAY($A750)=1</formula>
    </cfRule>
    <cfRule type="expression" dxfId="68121" priority="114928" stopIfTrue="1">
      <formula>WEEKDAY($A750)=2</formula>
    </cfRule>
    <cfRule type="expression" dxfId="68120" priority="114929" stopIfTrue="1">
      <formula>WEEKDAY($A750)=3</formula>
    </cfRule>
    <cfRule type="expression" dxfId="68119" priority="114930" stopIfTrue="1">
      <formula>WEEKDAY($A750)=4</formula>
    </cfRule>
    <cfRule type="expression" dxfId="68118" priority="114931" stopIfTrue="1">
      <formula>WEEKDAY($A750)=5</formula>
    </cfRule>
    <cfRule type="expression" dxfId="68117" priority="114932" stopIfTrue="1">
      <formula>WEEKDAY($A750)=6</formula>
    </cfRule>
    <cfRule type="expression" dxfId="68116" priority="114933" stopIfTrue="1">
      <formula>WEEKDAY($A750)=7</formula>
    </cfRule>
  </conditionalFormatting>
  <conditionalFormatting sqref="I750:I754">
    <cfRule type="expression" dxfId="68115" priority="114920" stopIfTrue="1">
      <formula>WEEKDAY($A750)=1</formula>
    </cfRule>
    <cfRule type="expression" dxfId="68114" priority="114921" stopIfTrue="1">
      <formula>WEEKDAY($A750)=2</formula>
    </cfRule>
    <cfRule type="expression" dxfId="68113" priority="114922" stopIfTrue="1">
      <formula>WEEKDAY($A750)=3</formula>
    </cfRule>
    <cfRule type="expression" dxfId="68112" priority="114923" stopIfTrue="1">
      <formula>WEEKDAY($A750)=4</formula>
    </cfRule>
    <cfRule type="expression" dxfId="68111" priority="114924" stopIfTrue="1">
      <formula>WEEKDAY($A750)=5</formula>
    </cfRule>
    <cfRule type="expression" dxfId="68110" priority="114925" stopIfTrue="1">
      <formula>WEEKDAY($A750)=6</formula>
    </cfRule>
    <cfRule type="expression" dxfId="68109" priority="114926" stopIfTrue="1">
      <formula>WEEKDAY($A750)=7</formula>
    </cfRule>
  </conditionalFormatting>
  <conditionalFormatting sqref="I750:I754">
    <cfRule type="expression" dxfId="68108" priority="114913" stopIfTrue="1">
      <formula>WEEKDAY($A750)=1</formula>
    </cfRule>
    <cfRule type="expression" dxfId="68107" priority="114914" stopIfTrue="1">
      <formula>WEEKDAY($A750)=2</formula>
    </cfRule>
    <cfRule type="expression" dxfId="68106" priority="114915" stopIfTrue="1">
      <formula>WEEKDAY($A750)=3</formula>
    </cfRule>
    <cfRule type="expression" dxfId="68105" priority="114916" stopIfTrue="1">
      <formula>WEEKDAY($A750)=4</formula>
    </cfRule>
    <cfRule type="expression" dxfId="68104" priority="114917" stopIfTrue="1">
      <formula>WEEKDAY($A750)=5</formula>
    </cfRule>
    <cfRule type="expression" dxfId="68103" priority="114918" stopIfTrue="1">
      <formula>WEEKDAY($A750)=6</formula>
    </cfRule>
    <cfRule type="expression" dxfId="68102" priority="114919" stopIfTrue="1">
      <formula>WEEKDAY($A750)=7</formula>
    </cfRule>
  </conditionalFormatting>
  <conditionalFormatting sqref="I750:I754">
    <cfRule type="expression" dxfId="68101" priority="114906" stopIfTrue="1">
      <formula>WEEKDAY($A750)=1</formula>
    </cfRule>
    <cfRule type="expression" dxfId="68100" priority="114907" stopIfTrue="1">
      <formula>WEEKDAY($A750)=2</formula>
    </cfRule>
    <cfRule type="expression" dxfId="68099" priority="114908" stopIfTrue="1">
      <formula>WEEKDAY($A750)=3</formula>
    </cfRule>
    <cfRule type="expression" dxfId="68098" priority="114909" stopIfTrue="1">
      <formula>WEEKDAY($A750)=4</formula>
    </cfRule>
    <cfRule type="expression" dxfId="68097" priority="114910" stopIfTrue="1">
      <formula>WEEKDAY($A750)=5</formula>
    </cfRule>
    <cfRule type="expression" dxfId="68096" priority="114911" stopIfTrue="1">
      <formula>WEEKDAY($A750)=6</formula>
    </cfRule>
    <cfRule type="expression" dxfId="68095" priority="114912" stopIfTrue="1">
      <formula>WEEKDAY($A750)=7</formula>
    </cfRule>
  </conditionalFormatting>
  <conditionalFormatting sqref="I750:I754">
    <cfRule type="expression" dxfId="68094" priority="114899" stopIfTrue="1">
      <formula>WEEKDAY($A750)=1</formula>
    </cfRule>
    <cfRule type="expression" dxfId="68093" priority="114900" stopIfTrue="1">
      <formula>WEEKDAY($A750)=2</formula>
    </cfRule>
    <cfRule type="expression" dxfId="68092" priority="114901" stopIfTrue="1">
      <formula>WEEKDAY($A750)=3</formula>
    </cfRule>
    <cfRule type="expression" dxfId="68091" priority="114902" stopIfTrue="1">
      <formula>WEEKDAY($A750)=4</formula>
    </cfRule>
    <cfRule type="expression" dxfId="68090" priority="114903" stopIfTrue="1">
      <formula>WEEKDAY($A750)=5</formula>
    </cfRule>
    <cfRule type="expression" dxfId="68089" priority="114904" stopIfTrue="1">
      <formula>WEEKDAY($A750)=6</formula>
    </cfRule>
    <cfRule type="expression" dxfId="68088" priority="114905" stopIfTrue="1">
      <formula>WEEKDAY($A750)=7</formula>
    </cfRule>
  </conditionalFormatting>
  <conditionalFormatting sqref="I750:I754">
    <cfRule type="expression" dxfId="68087" priority="114892" stopIfTrue="1">
      <formula>WEEKDAY($A750)=1</formula>
    </cfRule>
    <cfRule type="expression" dxfId="68086" priority="114893" stopIfTrue="1">
      <formula>WEEKDAY($A750)=2</formula>
    </cfRule>
    <cfRule type="expression" dxfId="68085" priority="114894" stopIfTrue="1">
      <formula>WEEKDAY($A750)=3</formula>
    </cfRule>
    <cfRule type="expression" dxfId="68084" priority="114895" stopIfTrue="1">
      <formula>WEEKDAY($A750)=4</formula>
    </cfRule>
    <cfRule type="expression" dxfId="68083" priority="114896" stopIfTrue="1">
      <formula>WEEKDAY($A750)=5</formula>
    </cfRule>
    <cfRule type="expression" dxfId="68082" priority="114897" stopIfTrue="1">
      <formula>WEEKDAY($A750)=6</formula>
    </cfRule>
    <cfRule type="expression" dxfId="68081" priority="114898" stopIfTrue="1">
      <formula>WEEKDAY($A750)=7</formula>
    </cfRule>
  </conditionalFormatting>
  <conditionalFormatting sqref="I750:I754">
    <cfRule type="expression" dxfId="68080" priority="114885" stopIfTrue="1">
      <formula>WEEKDAY($A750)=1</formula>
    </cfRule>
    <cfRule type="expression" dxfId="68079" priority="114886" stopIfTrue="1">
      <formula>WEEKDAY($A750)=2</formula>
    </cfRule>
    <cfRule type="expression" dxfId="68078" priority="114887" stopIfTrue="1">
      <formula>WEEKDAY($A750)=3</formula>
    </cfRule>
    <cfRule type="expression" dxfId="68077" priority="114888" stopIfTrue="1">
      <formula>WEEKDAY($A750)=4</formula>
    </cfRule>
    <cfRule type="expression" dxfId="68076" priority="114889" stopIfTrue="1">
      <formula>WEEKDAY($A750)=5</formula>
    </cfRule>
    <cfRule type="expression" dxfId="68075" priority="114890" stopIfTrue="1">
      <formula>WEEKDAY($A750)=6</formula>
    </cfRule>
    <cfRule type="expression" dxfId="68074" priority="114891" stopIfTrue="1">
      <formula>WEEKDAY($A750)=7</formula>
    </cfRule>
  </conditionalFormatting>
  <conditionalFormatting sqref="I750:I754">
    <cfRule type="expression" dxfId="68073" priority="114878" stopIfTrue="1">
      <formula>WEEKDAY($A750)=1</formula>
    </cfRule>
    <cfRule type="expression" dxfId="68072" priority="114879" stopIfTrue="1">
      <formula>WEEKDAY($A750)=2</formula>
    </cfRule>
    <cfRule type="expression" dxfId="68071" priority="114880" stopIfTrue="1">
      <formula>WEEKDAY($A750)=3</formula>
    </cfRule>
    <cfRule type="expression" dxfId="68070" priority="114881" stopIfTrue="1">
      <formula>WEEKDAY($A750)=4</formula>
    </cfRule>
    <cfRule type="expression" dxfId="68069" priority="114882" stopIfTrue="1">
      <formula>WEEKDAY($A750)=5</formula>
    </cfRule>
    <cfRule type="expression" dxfId="68068" priority="114883" stopIfTrue="1">
      <formula>WEEKDAY($A750)=6</formula>
    </cfRule>
    <cfRule type="expression" dxfId="68067" priority="114884" stopIfTrue="1">
      <formula>WEEKDAY($A750)=7</formula>
    </cfRule>
  </conditionalFormatting>
  <conditionalFormatting sqref="I750:I754">
    <cfRule type="expression" dxfId="68066" priority="114871" stopIfTrue="1">
      <formula>WEEKDAY($A750)=1</formula>
    </cfRule>
    <cfRule type="expression" dxfId="68065" priority="114872" stopIfTrue="1">
      <formula>WEEKDAY($A750)=2</formula>
    </cfRule>
    <cfRule type="expression" dxfId="68064" priority="114873" stopIfTrue="1">
      <formula>WEEKDAY($A750)=3</formula>
    </cfRule>
    <cfRule type="expression" dxfId="68063" priority="114874" stopIfTrue="1">
      <formula>WEEKDAY($A750)=4</formula>
    </cfRule>
    <cfRule type="expression" dxfId="68062" priority="114875" stopIfTrue="1">
      <formula>WEEKDAY($A750)=5</formula>
    </cfRule>
    <cfRule type="expression" dxfId="68061" priority="114876" stopIfTrue="1">
      <formula>WEEKDAY($A750)=6</formula>
    </cfRule>
    <cfRule type="expression" dxfId="68060" priority="114877" stopIfTrue="1">
      <formula>WEEKDAY($A750)=7</formula>
    </cfRule>
  </conditionalFormatting>
  <conditionalFormatting sqref="I750:I754">
    <cfRule type="expression" dxfId="68059" priority="114864" stopIfTrue="1">
      <formula>WEEKDAY($A750)=1</formula>
    </cfRule>
    <cfRule type="expression" dxfId="68058" priority="114865" stopIfTrue="1">
      <formula>WEEKDAY($A750)=2</formula>
    </cfRule>
    <cfRule type="expression" dxfId="68057" priority="114866" stopIfTrue="1">
      <formula>WEEKDAY($A750)=3</formula>
    </cfRule>
    <cfRule type="expression" dxfId="68056" priority="114867" stopIfTrue="1">
      <formula>WEEKDAY($A750)=4</formula>
    </cfRule>
    <cfRule type="expression" dxfId="68055" priority="114868" stopIfTrue="1">
      <formula>WEEKDAY($A750)=5</formula>
    </cfRule>
    <cfRule type="expression" dxfId="68054" priority="114869" stopIfTrue="1">
      <formula>WEEKDAY($A750)=6</formula>
    </cfRule>
    <cfRule type="expression" dxfId="68053" priority="114870" stopIfTrue="1">
      <formula>WEEKDAY($A750)=7</formula>
    </cfRule>
  </conditionalFormatting>
  <conditionalFormatting sqref="I750:I754">
    <cfRule type="expression" dxfId="68052" priority="114857" stopIfTrue="1">
      <formula>WEEKDAY($A750)=1</formula>
    </cfRule>
    <cfRule type="expression" dxfId="68051" priority="114858" stopIfTrue="1">
      <formula>WEEKDAY($A750)=2</formula>
    </cfRule>
    <cfRule type="expression" dxfId="68050" priority="114859" stopIfTrue="1">
      <formula>WEEKDAY($A750)=3</formula>
    </cfRule>
    <cfRule type="expression" dxfId="68049" priority="114860" stopIfTrue="1">
      <formula>WEEKDAY($A750)=4</formula>
    </cfRule>
    <cfRule type="expression" dxfId="68048" priority="114861" stopIfTrue="1">
      <formula>WEEKDAY($A750)=5</formula>
    </cfRule>
    <cfRule type="expression" dxfId="68047" priority="114862" stopIfTrue="1">
      <formula>WEEKDAY($A750)=6</formula>
    </cfRule>
    <cfRule type="expression" dxfId="68046" priority="114863" stopIfTrue="1">
      <formula>WEEKDAY($A750)=7</formula>
    </cfRule>
  </conditionalFormatting>
  <conditionalFormatting sqref="I750:I754">
    <cfRule type="expression" dxfId="68045" priority="114850" stopIfTrue="1">
      <formula>WEEKDAY($A750)=1</formula>
    </cfRule>
    <cfRule type="expression" dxfId="68044" priority="114851" stopIfTrue="1">
      <formula>WEEKDAY($A750)=2</formula>
    </cfRule>
    <cfRule type="expression" dxfId="68043" priority="114852" stopIfTrue="1">
      <formula>WEEKDAY($A750)=3</formula>
    </cfRule>
    <cfRule type="expression" dxfId="68042" priority="114853" stopIfTrue="1">
      <formula>WEEKDAY($A750)=4</formula>
    </cfRule>
    <cfRule type="expression" dxfId="68041" priority="114854" stopIfTrue="1">
      <formula>WEEKDAY($A750)=5</formula>
    </cfRule>
    <cfRule type="expression" dxfId="68040" priority="114855" stopIfTrue="1">
      <formula>WEEKDAY($A750)=6</formula>
    </cfRule>
    <cfRule type="expression" dxfId="68039" priority="114856" stopIfTrue="1">
      <formula>WEEKDAY($A750)=7</formula>
    </cfRule>
  </conditionalFormatting>
  <conditionalFormatting sqref="I750:I754">
    <cfRule type="expression" dxfId="68038" priority="114843" stopIfTrue="1">
      <formula>WEEKDAY($A750)=1</formula>
    </cfRule>
    <cfRule type="expression" dxfId="68037" priority="114844" stopIfTrue="1">
      <formula>WEEKDAY($A750)=2</formula>
    </cfRule>
    <cfRule type="expression" dxfId="68036" priority="114845" stopIfTrue="1">
      <formula>WEEKDAY($A750)=3</formula>
    </cfRule>
    <cfRule type="expression" dxfId="68035" priority="114846" stopIfTrue="1">
      <formula>WEEKDAY($A750)=4</formula>
    </cfRule>
    <cfRule type="expression" dxfId="68034" priority="114847" stopIfTrue="1">
      <formula>WEEKDAY($A750)=5</formula>
    </cfRule>
    <cfRule type="expression" dxfId="68033" priority="114848" stopIfTrue="1">
      <formula>WEEKDAY($A750)=6</formula>
    </cfRule>
    <cfRule type="expression" dxfId="68032" priority="114849" stopIfTrue="1">
      <formula>WEEKDAY($A750)=7</formula>
    </cfRule>
  </conditionalFormatting>
  <conditionalFormatting sqref="I750:I754">
    <cfRule type="expression" dxfId="68031" priority="114836" stopIfTrue="1">
      <formula>WEEKDAY($A750)=1</formula>
    </cfRule>
    <cfRule type="expression" dxfId="68030" priority="114837" stopIfTrue="1">
      <formula>WEEKDAY($A750)=2</formula>
    </cfRule>
    <cfRule type="expression" dxfId="68029" priority="114838" stopIfTrue="1">
      <formula>WEEKDAY($A750)=3</formula>
    </cfRule>
    <cfRule type="expression" dxfId="68028" priority="114839" stopIfTrue="1">
      <formula>WEEKDAY($A750)=4</formula>
    </cfRule>
    <cfRule type="expression" dxfId="68027" priority="114840" stopIfTrue="1">
      <formula>WEEKDAY($A750)=5</formula>
    </cfRule>
    <cfRule type="expression" dxfId="68026" priority="114841" stopIfTrue="1">
      <formula>WEEKDAY($A750)=6</formula>
    </cfRule>
    <cfRule type="expression" dxfId="68025" priority="114842" stopIfTrue="1">
      <formula>WEEKDAY($A750)=7</formula>
    </cfRule>
  </conditionalFormatting>
  <conditionalFormatting sqref="A750:E750 G750:M750">
    <cfRule type="expression" dxfId="68024" priority="114829" stopIfTrue="1">
      <formula>WEEKDAY($A750)=1</formula>
    </cfRule>
    <cfRule type="expression" dxfId="68023" priority="114830" stopIfTrue="1">
      <formula>WEEKDAY($A750)=2</formula>
    </cfRule>
    <cfRule type="expression" dxfId="68022" priority="114831" stopIfTrue="1">
      <formula>WEEKDAY($A750)=3</formula>
    </cfRule>
    <cfRule type="expression" dxfId="68021" priority="114832" stopIfTrue="1">
      <formula>WEEKDAY($A750)=4</formula>
    </cfRule>
    <cfRule type="expression" dxfId="68020" priority="114833" stopIfTrue="1">
      <formula>WEEKDAY($A750)=5</formula>
    </cfRule>
    <cfRule type="expression" dxfId="68019" priority="114834" stopIfTrue="1">
      <formula>WEEKDAY($A750)=6</formula>
    </cfRule>
    <cfRule type="expression" dxfId="68018" priority="114835" stopIfTrue="1">
      <formula>WEEKDAY($A750)=7</formula>
    </cfRule>
  </conditionalFormatting>
  <conditionalFormatting sqref="A750:A754">
    <cfRule type="expression" dxfId="68017" priority="114822" stopIfTrue="1">
      <formula>WEEKDAY($A750)=1</formula>
    </cfRule>
    <cfRule type="expression" dxfId="68016" priority="114823" stopIfTrue="1">
      <formula>WEEKDAY($A750)=2</formula>
    </cfRule>
    <cfRule type="expression" dxfId="68015" priority="114824" stopIfTrue="1">
      <formula>WEEKDAY($A750)=3</formula>
    </cfRule>
    <cfRule type="expression" dxfId="68014" priority="114825" stopIfTrue="1">
      <formula>WEEKDAY($A750)=4</formula>
    </cfRule>
    <cfRule type="expression" dxfId="68013" priority="114826" stopIfTrue="1">
      <formula>WEEKDAY($A750)=5</formula>
    </cfRule>
    <cfRule type="expression" dxfId="68012" priority="114827" stopIfTrue="1">
      <formula>WEEKDAY($A750)=6</formula>
    </cfRule>
    <cfRule type="expression" dxfId="68011" priority="114828" stopIfTrue="1">
      <formula>WEEKDAY($A750)=7</formula>
    </cfRule>
  </conditionalFormatting>
  <conditionalFormatting sqref="I750:I754">
    <cfRule type="expression" dxfId="68010" priority="114815" stopIfTrue="1">
      <formula>WEEKDAY($A750)=1</formula>
    </cfRule>
    <cfRule type="expression" dxfId="68009" priority="114816" stopIfTrue="1">
      <formula>WEEKDAY($A750)=2</formula>
    </cfRule>
    <cfRule type="expression" dxfId="68008" priority="114817" stopIfTrue="1">
      <formula>WEEKDAY($A750)=3</formula>
    </cfRule>
    <cfRule type="expression" dxfId="68007" priority="114818" stopIfTrue="1">
      <formula>WEEKDAY($A750)=4</formula>
    </cfRule>
    <cfRule type="expression" dxfId="68006" priority="114819" stopIfTrue="1">
      <formula>WEEKDAY($A750)=5</formula>
    </cfRule>
    <cfRule type="expression" dxfId="68005" priority="114820" stopIfTrue="1">
      <formula>WEEKDAY($A750)=6</formula>
    </cfRule>
    <cfRule type="expression" dxfId="68004" priority="114821" stopIfTrue="1">
      <formula>WEEKDAY($A750)=7</formula>
    </cfRule>
  </conditionalFormatting>
  <conditionalFormatting sqref="I750:I754">
    <cfRule type="expression" dxfId="68003" priority="114808" stopIfTrue="1">
      <formula>WEEKDAY($A750)=1</formula>
    </cfRule>
    <cfRule type="expression" dxfId="68002" priority="114809" stopIfTrue="1">
      <formula>WEEKDAY($A750)=2</formula>
    </cfRule>
    <cfRule type="expression" dxfId="68001" priority="114810" stopIfTrue="1">
      <formula>WEEKDAY($A750)=3</formula>
    </cfRule>
    <cfRule type="expression" dxfId="68000" priority="114811" stopIfTrue="1">
      <formula>WEEKDAY($A750)=4</formula>
    </cfRule>
    <cfRule type="expression" dxfId="67999" priority="114812" stopIfTrue="1">
      <formula>WEEKDAY($A750)=5</formula>
    </cfRule>
    <cfRule type="expression" dxfId="67998" priority="114813" stopIfTrue="1">
      <formula>WEEKDAY($A750)=6</formula>
    </cfRule>
    <cfRule type="expression" dxfId="67997" priority="114814" stopIfTrue="1">
      <formula>WEEKDAY($A750)=7</formula>
    </cfRule>
  </conditionalFormatting>
  <conditionalFormatting sqref="I750:I754">
    <cfRule type="expression" dxfId="67996" priority="114801" stopIfTrue="1">
      <formula>WEEKDAY($A750)=1</formula>
    </cfRule>
    <cfRule type="expression" dxfId="67995" priority="114802" stopIfTrue="1">
      <formula>WEEKDAY($A750)=2</formula>
    </cfRule>
    <cfRule type="expression" dxfId="67994" priority="114803" stopIfTrue="1">
      <formula>WEEKDAY($A750)=3</formula>
    </cfRule>
    <cfRule type="expression" dxfId="67993" priority="114804" stopIfTrue="1">
      <formula>WEEKDAY($A750)=4</formula>
    </cfRule>
    <cfRule type="expression" dxfId="67992" priority="114805" stopIfTrue="1">
      <formula>WEEKDAY($A750)=5</formula>
    </cfRule>
    <cfRule type="expression" dxfId="67991" priority="114806" stopIfTrue="1">
      <formula>WEEKDAY($A750)=6</formula>
    </cfRule>
    <cfRule type="expression" dxfId="67990" priority="114807" stopIfTrue="1">
      <formula>WEEKDAY($A750)=7</formula>
    </cfRule>
  </conditionalFormatting>
  <conditionalFormatting sqref="A750:A754">
    <cfRule type="expression" dxfId="67989" priority="114794" stopIfTrue="1">
      <formula>WEEKDAY($A750)=1</formula>
    </cfRule>
    <cfRule type="expression" dxfId="67988" priority="114795" stopIfTrue="1">
      <formula>WEEKDAY($A750)=2</formula>
    </cfRule>
    <cfRule type="expression" dxfId="67987" priority="114796" stopIfTrue="1">
      <formula>WEEKDAY($A750)=3</formula>
    </cfRule>
    <cfRule type="expression" dxfId="67986" priority="114797" stopIfTrue="1">
      <formula>WEEKDAY($A750)=4</formula>
    </cfRule>
    <cfRule type="expression" dxfId="67985" priority="114798" stopIfTrue="1">
      <formula>WEEKDAY($A750)=5</formula>
    </cfRule>
    <cfRule type="expression" dxfId="67984" priority="114799" stopIfTrue="1">
      <formula>WEEKDAY($A750)=6</formula>
    </cfRule>
    <cfRule type="expression" dxfId="67983" priority="114800" stopIfTrue="1">
      <formula>WEEKDAY($A750)=7</formula>
    </cfRule>
  </conditionalFormatting>
  <conditionalFormatting sqref="F750">
    <cfRule type="expression" dxfId="67982" priority="114787" stopIfTrue="1">
      <formula>WEEKDAY($A750)=1</formula>
    </cfRule>
    <cfRule type="expression" dxfId="67981" priority="114788" stopIfTrue="1">
      <formula>WEEKDAY($A750)=2</formula>
    </cfRule>
    <cfRule type="expression" dxfId="67980" priority="114789" stopIfTrue="1">
      <formula>WEEKDAY($A750)=3</formula>
    </cfRule>
    <cfRule type="expression" dxfId="67979" priority="114790" stopIfTrue="1">
      <formula>WEEKDAY($A750)=4</formula>
    </cfRule>
    <cfRule type="expression" dxfId="67978" priority="114791" stopIfTrue="1">
      <formula>WEEKDAY($A750)=5</formula>
    </cfRule>
    <cfRule type="expression" dxfId="67977" priority="114792" stopIfTrue="1">
      <formula>WEEKDAY($A750)=6</formula>
    </cfRule>
    <cfRule type="expression" dxfId="67976" priority="114793" stopIfTrue="1">
      <formula>WEEKDAY($A750)=7</formula>
    </cfRule>
  </conditionalFormatting>
  <conditionalFormatting sqref="I750:I754">
    <cfRule type="expression" dxfId="67975" priority="114780" stopIfTrue="1">
      <formula>WEEKDAY($A750)=1</formula>
    </cfRule>
    <cfRule type="expression" dxfId="67974" priority="114781" stopIfTrue="1">
      <formula>WEEKDAY($A750)=2</formula>
    </cfRule>
    <cfRule type="expression" dxfId="67973" priority="114782" stopIfTrue="1">
      <formula>WEEKDAY($A750)=3</formula>
    </cfRule>
    <cfRule type="expression" dxfId="67972" priority="114783" stopIfTrue="1">
      <formula>WEEKDAY($A750)=4</formula>
    </cfRule>
    <cfRule type="expression" dxfId="67971" priority="114784" stopIfTrue="1">
      <formula>WEEKDAY($A750)=5</formula>
    </cfRule>
    <cfRule type="expression" dxfId="67970" priority="114785" stopIfTrue="1">
      <formula>WEEKDAY($A750)=6</formula>
    </cfRule>
    <cfRule type="expression" dxfId="67969" priority="114786" stopIfTrue="1">
      <formula>WEEKDAY($A750)=7</formula>
    </cfRule>
  </conditionalFormatting>
  <conditionalFormatting sqref="I751:I754">
    <cfRule type="expression" dxfId="67968" priority="114773" stopIfTrue="1">
      <formula>WEEKDAY($A751)=1</formula>
    </cfRule>
    <cfRule type="expression" dxfId="67967" priority="114774" stopIfTrue="1">
      <formula>WEEKDAY($A751)=2</formula>
    </cfRule>
    <cfRule type="expression" dxfId="67966" priority="114775" stopIfTrue="1">
      <formula>WEEKDAY($A751)=3</formula>
    </cfRule>
    <cfRule type="expression" dxfId="67965" priority="114776" stopIfTrue="1">
      <formula>WEEKDAY($A751)=4</formula>
    </cfRule>
    <cfRule type="expression" dxfId="67964" priority="114777" stopIfTrue="1">
      <formula>WEEKDAY($A751)=5</formula>
    </cfRule>
    <cfRule type="expression" dxfId="67963" priority="114778" stopIfTrue="1">
      <formula>WEEKDAY($A751)=6</formula>
    </cfRule>
    <cfRule type="expression" dxfId="67962" priority="114779" stopIfTrue="1">
      <formula>WEEKDAY($A751)=7</formula>
    </cfRule>
  </conditionalFormatting>
  <conditionalFormatting sqref="I751:I754">
    <cfRule type="expression" dxfId="67961" priority="114766" stopIfTrue="1">
      <formula>WEEKDAY($A751)=1</formula>
    </cfRule>
    <cfRule type="expression" dxfId="67960" priority="114767" stopIfTrue="1">
      <formula>WEEKDAY($A751)=2</formula>
    </cfRule>
    <cfRule type="expression" dxfId="67959" priority="114768" stopIfTrue="1">
      <formula>WEEKDAY($A751)=3</formula>
    </cfRule>
    <cfRule type="expression" dxfId="67958" priority="114769" stopIfTrue="1">
      <formula>WEEKDAY($A751)=4</formula>
    </cfRule>
    <cfRule type="expression" dxfId="67957" priority="114770" stopIfTrue="1">
      <formula>WEEKDAY($A751)=5</formula>
    </cfRule>
    <cfRule type="expression" dxfId="67956" priority="114771" stopIfTrue="1">
      <formula>WEEKDAY($A751)=6</formula>
    </cfRule>
    <cfRule type="expression" dxfId="67955" priority="114772" stopIfTrue="1">
      <formula>WEEKDAY($A751)=7</formula>
    </cfRule>
  </conditionalFormatting>
  <conditionalFormatting sqref="I751:I754">
    <cfRule type="expression" dxfId="67954" priority="114759" stopIfTrue="1">
      <formula>WEEKDAY($A751)=1</formula>
    </cfRule>
    <cfRule type="expression" dxfId="67953" priority="114760" stopIfTrue="1">
      <formula>WEEKDAY($A751)=2</formula>
    </cfRule>
    <cfRule type="expression" dxfId="67952" priority="114761" stopIfTrue="1">
      <formula>WEEKDAY($A751)=3</formula>
    </cfRule>
    <cfRule type="expression" dxfId="67951" priority="114762" stopIfTrue="1">
      <formula>WEEKDAY($A751)=4</formula>
    </cfRule>
    <cfRule type="expression" dxfId="67950" priority="114763" stopIfTrue="1">
      <formula>WEEKDAY($A751)=5</formula>
    </cfRule>
    <cfRule type="expression" dxfId="67949" priority="114764" stopIfTrue="1">
      <formula>WEEKDAY($A751)=6</formula>
    </cfRule>
    <cfRule type="expression" dxfId="67948" priority="114765" stopIfTrue="1">
      <formula>WEEKDAY($A751)=7</formula>
    </cfRule>
  </conditionalFormatting>
  <conditionalFormatting sqref="I751:I754">
    <cfRule type="expression" dxfId="67947" priority="114752" stopIfTrue="1">
      <formula>WEEKDAY($A751)=1</formula>
    </cfRule>
    <cfRule type="expression" dxfId="67946" priority="114753" stopIfTrue="1">
      <formula>WEEKDAY($A751)=2</formula>
    </cfRule>
    <cfRule type="expression" dxfId="67945" priority="114754" stopIfTrue="1">
      <formula>WEEKDAY($A751)=3</formula>
    </cfRule>
    <cfRule type="expression" dxfId="67944" priority="114755" stopIfTrue="1">
      <formula>WEEKDAY($A751)=4</formula>
    </cfRule>
    <cfRule type="expression" dxfId="67943" priority="114756" stopIfTrue="1">
      <formula>WEEKDAY($A751)=5</formula>
    </cfRule>
    <cfRule type="expression" dxfId="67942" priority="114757" stopIfTrue="1">
      <formula>WEEKDAY($A751)=6</formula>
    </cfRule>
    <cfRule type="expression" dxfId="67941" priority="114758" stopIfTrue="1">
      <formula>WEEKDAY($A751)=7</formula>
    </cfRule>
  </conditionalFormatting>
  <conditionalFormatting sqref="I751:I754">
    <cfRule type="expression" dxfId="67940" priority="114745" stopIfTrue="1">
      <formula>WEEKDAY($A751)=1</formula>
    </cfRule>
    <cfRule type="expression" dxfId="67939" priority="114746" stopIfTrue="1">
      <formula>WEEKDAY($A751)=2</formula>
    </cfRule>
    <cfRule type="expression" dxfId="67938" priority="114747" stopIfTrue="1">
      <formula>WEEKDAY($A751)=3</formula>
    </cfRule>
    <cfRule type="expression" dxfId="67937" priority="114748" stopIfTrue="1">
      <formula>WEEKDAY($A751)=4</formula>
    </cfRule>
    <cfRule type="expression" dxfId="67936" priority="114749" stopIfTrue="1">
      <formula>WEEKDAY($A751)=5</formula>
    </cfRule>
    <cfRule type="expression" dxfId="67935" priority="114750" stopIfTrue="1">
      <formula>WEEKDAY($A751)=6</formula>
    </cfRule>
    <cfRule type="expression" dxfId="67934" priority="114751" stopIfTrue="1">
      <formula>WEEKDAY($A751)=7</formula>
    </cfRule>
  </conditionalFormatting>
  <conditionalFormatting sqref="I751:I754">
    <cfRule type="expression" dxfId="67933" priority="114738" stopIfTrue="1">
      <formula>WEEKDAY($A751)=1</formula>
    </cfRule>
    <cfRule type="expression" dxfId="67932" priority="114739" stopIfTrue="1">
      <formula>WEEKDAY($A751)=2</formula>
    </cfRule>
    <cfRule type="expression" dxfId="67931" priority="114740" stopIfTrue="1">
      <formula>WEEKDAY($A751)=3</formula>
    </cfRule>
    <cfRule type="expression" dxfId="67930" priority="114741" stopIfTrue="1">
      <formula>WEEKDAY($A751)=4</formula>
    </cfRule>
    <cfRule type="expression" dxfId="67929" priority="114742" stopIfTrue="1">
      <formula>WEEKDAY($A751)=5</formula>
    </cfRule>
    <cfRule type="expression" dxfId="67928" priority="114743" stopIfTrue="1">
      <formula>WEEKDAY($A751)=6</formula>
    </cfRule>
    <cfRule type="expression" dxfId="67927" priority="114744" stopIfTrue="1">
      <formula>WEEKDAY($A751)=7</formula>
    </cfRule>
  </conditionalFormatting>
  <conditionalFormatting sqref="I751:I754">
    <cfRule type="expression" dxfId="67926" priority="114731" stopIfTrue="1">
      <formula>WEEKDAY($A751)=1</formula>
    </cfRule>
    <cfRule type="expression" dxfId="67925" priority="114732" stopIfTrue="1">
      <formula>WEEKDAY($A751)=2</formula>
    </cfRule>
    <cfRule type="expression" dxfId="67924" priority="114733" stopIfTrue="1">
      <formula>WEEKDAY($A751)=3</formula>
    </cfRule>
    <cfRule type="expression" dxfId="67923" priority="114734" stopIfTrue="1">
      <formula>WEEKDAY($A751)=4</formula>
    </cfRule>
    <cfRule type="expression" dxfId="67922" priority="114735" stopIfTrue="1">
      <formula>WEEKDAY($A751)=5</formula>
    </cfRule>
    <cfRule type="expression" dxfId="67921" priority="114736" stopIfTrue="1">
      <formula>WEEKDAY($A751)=6</formula>
    </cfRule>
    <cfRule type="expression" dxfId="67920" priority="114737" stopIfTrue="1">
      <formula>WEEKDAY($A751)=7</formula>
    </cfRule>
  </conditionalFormatting>
  <conditionalFormatting sqref="I751:I754">
    <cfRule type="expression" dxfId="67919" priority="114724" stopIfTrue="1">
      <formula>WEEKDAY($A751)=1</formula>
    </cfRule>
    <cfRule type="expression" dxfId="67918" priority="114725" stopIfTrue="1">
      <formula>WEEKDAY($A751)=2</formula>
    </cfRule>
    <cfRule type="expression" dxfId="67917" priority="114726" stopIfTrue="1">
      <formula>WEEKDAY($A751)=3</formula>
    </cfRule>
    <cfRule type="expression" dxfId="67916" priority="114727" stopIfTrue="1">
      <formula>WEEKDAY($A751)=4</formula>
    </cfRule>
    <cfRule type="expression" dxfId="67915" priority="114728" stopIfTrue="1">
      <formula>WEEKDAY($A751)=5</formula>
    </cfRule>
    <cfRule type="expression" dxfId="67914" priority="114729" stopIfTrue="1">
      <formula>WEEKDAY($A751)=6</formula>
    </cfRule>
    <cfRule type="expression" dxfId="67913" priority="114730" stopIfTrue="1">
      <formula>WEEKDAY($A751)=7</formula>
    </cfRule>
  </conditionalFormatting>
  <conditionalFormatting sqref="I751:I754">
    <cfRule type="expression" dxfId="67912" priority="114717" stopIfTrue="1">
      <formula>WEEKDAY($A751)=1</formula>
    </cfRule>
    <cfRule type="expression" dxfId="67911" priority="114718" stopIfTrue="1">
      <formula>WEEKDAY($A751)=2</formula>
    </cfRule>
    <cfRule type="expression" dxfId="67910" priority="114719" stopIfTrue="1">
      <formula>WEEKDAY($A751)=3</formula>
    </cfRule>
    <cfRule type="expression" dxfId="67909" priority="114720" stopIfTrue="1">
      <formula>WEEKDAY($A751)=4</formula>
    </cfRule>
    <cfRule type="expression" dxfId="67908" priority="114721" stopIfTrue="1">
      <formula>WEEKDAY($A751)=5</formula>
    </cfRule>
    <cfRule type="expression" dxfId="67907" priority="114722" stopIfTrue="1">
      <formula>WEEKDAY($A751)=6</formula>
    </cfRule>
    <cfRule type="expression" dxfId="67906" priority="114723" stopIfTrue="1">
      <formula>WEEKDAY($A751)=7</formula>
    </cfRule>
  </conditionalFormatting>
  <conditionalFormatting sqref="I751:I754">
    <cfRule type="expression" dxfId="67905" priority="114710" stopIfTrue="1">
      <formula>WEEKDAY($A751)=1</formula>
    </cfRule>
    <cfRule type="expression" dxfId="67904" priority="114711" stopIfTrue="1">
      <formula>WEEKDAY($A751)=2</formula>
    </cfRule>
    <cfRule type="expression" dxfId="67903" priority="114712" stopIfTrue="1">
      <formula>WEEKDAY($A751)=3</formula>
    </cfRule>
    <cfRule type="expression" dxfId="67902" priority="114713" stopIfTrue="1">
      <formula>WEEKDAY($A751)=4</formula>
    </cfRule>
    <cfRule type="expression" dxfId="67901" priority="114714" stopIfTrue="1">
      <formula>WEEKDAY($A751)=5</formula>
    </cfRule>
    <cfRule type="expression" dxfId="67900" priority="114715" stopIfTrue="1">
      <formula>WEEKDAY($A751)=6</formula>
    </cfRule>
    <cfRule type="expression" dxfId="67899" priority="114716" stopIfTrue="1">
      <formula>WEEKDAY($A751)=7</formula>
    </cfRule>
  </conditionalFormatting>
  <conditionalFormatting sqref="I751:I754">
    <cfRule type="expression" dxfId="67898" priority="114703" stopIfTrue="1">
      <formula>WEEKDAY($A751)=1</formula>
    </cfRule>
    <cfRule type="expression" dxfId="67897" priority="114704" stopIfTrue="1">
      <formula>WEEKDAY($A751)=2</formula>
    </cfRule>
    <cfRule type="expression" dxfId="67896" priority="114705" stopIfTrue="1">
      <formula>WEEKDAY($A751)=3</formula>
    </cfRule>
    <cfRule type="expression" dxfId="67895" priority="114706" stopIfTrue="1">
      <formula>WEEKDAY($A751)=4</formula>
    </cfRule>
    <cfRule type="expression" dxfId="67894" priority="114707" stopIfTrue="1">
      <formula>WEEKDAY($A751)=5</formula>
    </cfRule>
    <cfRule type="expression" dxfId="67893" priority="114708" stopIfTrue="1">
      <formula>WEEKDAY($A751)=6</formula>
    </cfRule>
    <cfRule type="expression" dxfId="67892" priority="114709" stopIfTrue="1">
      <formula>WEEKDAY($A751)=7</formula>
    </cfRule>
  </conditionalFormatting>
  <conditionalFormatting sqref="I751:I754">
    <cfRule type="expression" dxfId="67891" priority="114696" stopIfTrue="1">
      <formula>WEEKDAY($A751)=1</formula>
    </cfRule>
    <cfRule type="expression" dxfId="67890" priority="114697" stopIfTrue="1">
      <formula>WEEKDAY($A751)=2</formula>
    </cfRule>
    <cfRule type="expression" dxfId="67889" priority="114698" stopIfTrue="1">
      <formula>WEEKDAY($A751)=3</formula>
    </cfRule>
    <cfRule type="expression" dxfId="67888" priority="114699" stopIfTrue="1">
      <formula>WEEKDAY($A751)=4</formula>
    </cfRule>
    <cfRule type="expression" dxfId="67887" priority="114700" stopIfTrue="1">
      <formula>WEEKDAY($A751)=5</formula>
    </cfRule>
    <cfRule type="expression" dxfId="67886" priority="114701" stopIfTrue="1">
      <formula>WEEKDAY($A751)=6</formula>
    </cfRule>
    <cfRule type="expression" dxfId="67885" priority="114702" stopIfTrue="1">
      <formula>WEEKDAY($A751)=7</formula>
    </cfRule>
  </conditionalFormatting>
  <conditionalFormatting sqref="I751:I754">
    <cfRule type="expression" dxfId="67884" priority="114689" stopIfTrue="1">
      <formula>WEEKDAY($A751)=1</formula>
    </cfRule>
    <cfRule type="expression" dxfId="67883" priority="114690" stopIfTrue="1">
      <formula>WEEKDAY($A751)=2</formula>
    </cfRule>
    <cfRule type="expression" dxfId="67882" priority="114691" stopIfTrue="1">
      <formula>WEEKDAY($A751)=3</formula>
    </cfRule>
    <cfRule type="expression" dxfId="67881" priority="114692" stopIfTrue="1">
      <formula>WEEKDAY($A751)=4</formula>
    </cfRule>
    <cfRule type="expression" dxfId="67880" priority="114693" stopIfTrue="1">
      <formula>WEEKDAY($A751)=5</formula>
    </cfRule>
    <cfRule type="expression" dxfId="67879" priority="114694" stopIfTrue="1">
      <formula>WEEKDAY($A751)=6</formula>
    </cfRule>
    <cfRule type="expression" dxfId="67878" priority="114695" stopIfTrue="1">
      <formula>WEEKDAY($A751)=7</formula>
    </cfRule>
  </conditionalFormatting>
  <conditionalFormatting sqref="I751:I754">
    <cfRule type="expression" dxfId="67877" priority="114682" stopIfTrue="1">
      <formula>WEEKDAY($A751)=1</formula>
    </cfRule>
    <cfRule type="expression" dxfId="67876" priority="114683" stopIfTrue="1">
      <formula>WEEKDAY($A751)=2</formula>
    </cfRule>
    <cfRule type="expression" dxfId="67875" priority="114684" stopIfTrue="1">
      <formula>WEEKDAY($A751)=3</formula>
    </cfRule>
    <cfRule type="expression" dxfId="67874" priority="114685" stopIfTrue="1">
      <formula>WEEKDAY($A751)=4</formula>
    </cfRule>
    <cfRule type="expression" dxfId="67873" priority="114686" stopIfTrue="1">
      <formula>WEEKDAY($A751)=5</formula>
    </cfRule>
    <cfRule type="expression" dxfId="67872" priority="114687" stopIfTrue="1">
      <formula>WEEKDAY($A751)=6</formula>
    </cfRule>
    <cfRule type="expression" dxfId="67871" priority="114688" stopIfTrue="1">
      <formula>WEEKDAY($A751)=7</formula>
    </cfRule>
  </conditionalFormatting>
  <conditionalFormatting sqref="I751:I754">
    <cfRule type="expression" dxfId="67870" priority="114675" stopIfTrue="1">
      <formula>WEEKDAY($A751)=1</formula>
    </cfRule>
    <cfRule type="expression" dxfId="67869" priority="114676" stopIfTrue="1">
      <formula>WEEKDAY($A751)=2</formula>
    </cfRule>
    <cfRule type="expression" dxfId="67868" priority="114677" stopIfTrue="1">
      <formula>WEEKDAY($A751)=3</formula>
    </cfRule>
    <cfRule type="expression" dxfId="67867" priority="114678" stopIfTrue="1">
      <formula>WEEKDAY($A751)=4</formula>
    </cfRule>
    <cfRule type="expression" dxfId="67866" priority="114679" stopIfTrue="1">
      <formula>WEEKDAY($A751)=5</formula>
    </cfRule>
    <cfRule type="expression" dxfId="67865" priority="114680" stopIfTrue="1">
      <formula>WEEKDAY($A751)=6</formula>
    </cfRule>
    <cfRule type="expression" dxfId="67864" priority="114681" stopIfTrue="1">
      <formula>WEEKDAY($A751)=7</formula>
    </cfRule>
  </conditionalFormatting>
  <conditionalFormatting sqref="I751:I754">
    <cfRule type="expression" dxfId="67863" priority="114668" stopIfTrue="1">
      <formula>WEEKDAY($A751)=1</formula>
    </cfRule>
    <cfRule type="expression" dxfId="67862" priority="114669" stopIfTrue="1">
      <formula>WEEKDAY($A751)=2</formula>
    </cfRule>
    <cfRule type="expression" dxfId="67861" priority="114670" stopIfTrue="1">
      <formula>WEEKDAY($A751)=3</formula>
    </cfRule>
    <cfRule type="expression" dxfId="67860" priority="114671" stopIfTrue="1">
      <formula>WEEKDAY($A751)=4</formula>
    </cfRule>
    <cfRule type="expression" dxfId="67859" priority="114672" stopIfTrue="1">
      <formula>WEEKDAY($A751)=5</formula>
    </cfRule>
    <cfRule type="expression" dxfId="67858" priority="114673" stopIfTrue="1">
      <formula>WEEKDAY($A751)=6</formula>
    </cfRule>
    <cfRule type="expression" dxfId="67857" priority="114674" stopIfTrue="1">
      <formula>WEEKDAY($A751)=7</formula>
    </cfRule>
  </conditionalFormatting>
  <conditionalFormatting sqref="I751:I754">
    <cfRule type="expression" dxfId="67856" priority="114661" stopIfTrue="1">
      <formula>WEEKDAY($A751)=1</formula>
    </cfRule>
    <cfRule type="expression" dxfId="67855" priority="114662" stopIfTrue="1">
      <formula>WEEKDAY($A751)=2</formula>
    </cfRule>
    <cfRule type="expression" dxfId="67854" priority="114663" stopIfTrue="1">
      <formula>WEEKDAY($A751)=3</formula>
    </cfRule>
    <cfRule type="expression" dxfId="67853" priority="114664" stopIfTrue="1">
      <formula>WEEKDAY($A751)=4</formula>
    </cfRule>
    <cfRule type="expression" dxfId="67852" priority="114665" stopIfTrue="1">
      <formula>WEEKDAY($A751)=5</formula>
    </cfRule>
    <cfRule type="expression" dxfId="67851" priority="114666" stopIfTrue="1">
      <formula>WEEKDAY($A751)=6</formula>
    </cfRule>
    <cfRule type="expression" dxfId="67850" priority="114667" stopIfTrue="1">
      <formula>WEEKDAY($A751)=7</formula>
    </cfRule>
  </conditionalFormatting>
  <conditionalFormatting sqref="I751:I754">
    <cfRule type="expression" dxfId="67849" priority="114654" stopIfTrue="1">
      <formula>WEEKDAY($A751)=1</formula>
    </cfRule>
    <cfRule type="expression" dxfId="67848" priority="114655" stopIfTrue="1">
      <formula>WEEKDAY($A751)=2</formula>
    </cfRule>
    <cfRule type="expression" dxfId="67847" priority="114656" stopIfTrue="1">
      <formula>WEEKDAY($A751)=3</formula>
    </cfRule>
    <cfRule type="expression" dxfId="67846" priority="114657" stopIfTrue="1">
      <formula>WEEKDAY($A751)=4</formula>
    </cfRule>
    <cfRule type="expression" dxfId="67845" priority="114658" stopIfTrue="1">
      <formula>WEEKDAY($A751)=5</formula>
    </cfRule>
    <cfRule type="expression" dxfId="67844" priority="114659" stopIfTrue="1">
      <formula>WEEKDAY($A751)=6</formula>
    </cfRule>
    <cfRule type="expression" dxfId="67843" priority="114660" stopIfTrue="1">
      <formula>WEEKDAY($A751)=7</formula>
    </cfRule>
  </conditionalFormatting>
  <conditionalFormatting sqref="I751:I754">
    <cfRule type="expression" dxfId="67842" priority="114647" stopIfTrue="1">
      <formula>WEEKDAY($A751)=1</formula>
    </cfRule>
    <cfRule type="expression" dxfId="67841" priority="114648" stopIfTrue="1">
      <formula>WEEKDAY($A751)=2</formula>
    </cfRule>
    <cfRule type="expression" dxfId="67840" priority="114649" stopIfTrue="1">
      <formula>WEEKDAY($A751)=3</formula>
    </cfRule>
    <cfRule type="expression" dxfId="67839" priority="114650" stopIfTrue="1">
      <formula>WEEKDAY($A751)=4</formula>
    </cfRule>
    <cfRule type="expression" dxfId="67838" priority="114651" stopIfTrue="1">
      <formula>WEEKDAY($A751)=5</formula>
    </cfRule>
    <cfRule type="expression" dxfId="67837" priority="114652" stopIfTrue="1">
      <formula>WEEKDAY($A751)=6</formula>
    </cfRule>
    <cfRule type="expression" dxfId="67836" priority="114653" stopIfTrue="1">
      <formula>WEEKDAY($A751)=7</formula>
    </cfRule>
  </conditionalFormatting>
  <conditionalFormatting sqref="I751:I754">
    <cfRule type="expression" dxfId="67835" priority="114640" stopIfTrue="1">
      <formula>WEEKDAY($A751)=1</formula>
    </cfRule>
    <cfRule type="expression" dxfId="67834" priority="114641" stopIfTrue="1">
      <formula>WEEKDAY($A751)=2</formula>
    </cfRule>
    <cfRule type="expression" dxfId="67833" priority="114642" stopIfTrue="1">
      <formula>WEEKDAY($A751)=3</formula>
    </cfRule>
    <cfRule type="expression" dxfId="67832" priority="114643" stopIfTrue="1">
      <formula>WEEKDAY($A751)=4</formula>
    </cfRule>
    <cfRule type="expression" dxfId="67831" priority="114644" stopIfTrue="1">
      <formula>WEEKDAY($A751)=5</formula>
    </cfRule>
    <cfRule type="expression" dxfId="67830" priority="114645" stopIfTrue="1">
      <formula>WEEKDAY($A751)=6</formula>
    </cfRule>
    <cfRule type="expression" dxfId="67829" priority="114646" stopIfTrue="1">
      <formula>WEEKDAY($A751)=7</formula>
    </cfRule>
  </conditionalFormatting>
  <conditionalFormatting sqref="I751:I754">
    <cfRule type="expression" dxfId="67828" priority="114633" stopIfTrue="1">
      <formula>WEEKDAY($A751)=1</formula>
    </cfRule>
    <cfRule type="expression" dxfId="67827" priority="114634" stopIfTrue="1">
      <formula>WEEKDAY($A751)=2</formula>
    </cfRule>
    <cfRule type="expression" dxfId="67826" priority="114635" stopIfTrue="1">
      <formula>WEEKDAY($A751)=3</formula>
    </cfRule>
    <cfRule type="expression" dxfId="67825" priority="114636" stopIfTrue="1">
      <formula>WEEKDAY($A751)=4</formula>
    </cfRule>
    <cfRule type="expression" dxfId="67824" priority="114637" stopIfTrue="1">
      <formula>WEEKDAY($A751)=5</formula>
    </cfRule>
    <cfRule type="expression" dxfId="67823" priority="114638" stopIfTrue="1">
      <formula>WEEKDAY($A751)=6</formula>
    </cfRule>
    <cfRule type="expression" dxfId="67822" priority="114639" stopIfTrue="1">
      <formula>WEEKDAY($A751)=7</formula>
    </cfRule>
  </conditionalFormatting>
  <conditionalFormatting sqref="A751:A754">
    <cfRule type="expression" dxfId="67821" priority="114626" stopIfTrue="1">
      <formula>WEEKDAY($A751)=1</formula>
    </cfRule>
    <cfRule type="expression" dxfId="67820" priority="114627" stopIfTrue="1">
      <formula>WEEKDAY($A751)=2</formula>
    </cfRule>
    <cfRule type="expression" dxfId="67819" priority="114628" stopIfTrue="1">
      <formula>WEEKDAY($A751)=3</formula>
    </cfRule>
    <cfRule type="expression" dxfId="67818" priority="114629" stopIfTrue="1">
      <formula>WEEKDAY($A751)=4</formula>
    </cfRule>
    <cfRule type="expression" dxfId="67817" priority="114630" stopIfTrue="1">
      <formula>WEEKDAY($A751)=5</formula>
    </cfRule>
    <cfRule type="expression" dxfId="67816" priority="114631" stopIfTrue="1">
      <formula>WEEKDAY($A751)=6</formula>
    </cfRule>
    <cfRule type="expression" dxfId="67815" priority="114632" stopIfTrue="1">
      <formula>WEEKDAY($A751)=7</formula>
    </cfRule>
  </conditionalFormatting>
  <conditionalFormatting sqref="I751:I754">
    <cfRule type="expression" dxfId="67814" priority="114619" stopIfTrue="1">
      <formula>WEEKDAY($A751)=1</formula>
    </cfRule>
    <cfRule type="expression" dxfId="67813" priority="114620" stopIfTrue="1">
      <formula>WEEKDAY($A751)=2</formula>
    </cfRule>
    <cfRule type="expression" dxfId="67812" priority="114621" stopIfTrue="1">
      <formula>WEEKDAY($A751)=3</formula>
    </cfRule>
    <cfRule type="expression" dxfId="67811" priority="114622" stopIfTrue="1">
      <formula>WEEKDAY($A751)=4</formula>
    </cfRule>
    <cfRule type="expression" dxfId="67810" priority="114623" stopIfTrue="1">
      <formula>WEEKDAY($A751)=5</formula>
    </cfRule>
    <cfRule type="expression" dxfId="67809" priority="114624" stopIfTrue="1">
      <formula>WEEKDAY($A751)=6</formula>
    </cfRule>
    <cfRule type="expression" dxfId="67808" priority="114625" stopIfTrue="1">
      <formula>WEEKDAY($A751)=7</formula>
    </cfRule>
  </conditionalFormatting>
  <conditionalFormatting sqref="A751:I751 K751:M751">
    <cfRule type="expression" dxfId="67807" priority="114612" stopIfTrue="1">
      <formula>WEEKDAY($A751)=1</formula>
    </cfRule>
    <cfRule type="expression" dxfId="67806" priority="114613" stopIfTrue="1">
      <formula>WEEKDAY($A751)=2</formula>
    </cfRule>
    <cfRule type="expression" dxfId="67805" priority="114614" stopIfTrue="1">
      <formula>WEEKDAY($A751)=3</formula>
    </cfRule>
    <cfRule type="expression" dxfId="67804" priority="114615" stopIfTrue="1">
      <formula>WEEKDAY($A751)=4</formula>
    </cfRule>
    <cfRule type="expression" dxfId="67803" priority="114616" stopIfTrue="1">
      <formula>WEEKDAY($A751)=5</formula>
    </cfRule>
    <cfRule type="expression" dxfId="67802" priority="114617" stopIfTrue="1">
      <formula>WEEKDAY($A751)=6</formula>
    </cfRule>
    <cfRule type="expression" dxfId="67801" priority="114618" stopIfTrue="1">
      <formula>WEEKDAY($A751)=7</formula>
    </cfRule>
  </conditionalFormatting>
  <conditionalFormatting sqref="A751:I751 K751:M751">
    <cfRule type="expression" dxfId="67800" priority="114605" stopIfTrue="1">
      <formula>WEEKDAY($A751)=1</formula>
    </cfRule>
    <cfRule type="expression" dxfId="67799" priority="114606" stopIfTrue="1">
      <formula>WEEKDAY($A751)=2</formula>
    </cfRule>
    <cfRule type="expression" dxfId="67798" priority="114607" stopIfTrue="1">
      <formula>WEEKDAY($A751)=3</formula>
    </cfRule>
    <cfRule type="expression" dxfId="67797" priority="114608" stopIfTrue="1">
      <formula>WEEKDAY($A751)=4</formula>
    </cfRule>
    <cfRule type="expression" dxfId="67796" priority="114609" stopIfTrue="1">
      <formula>WEEKDAY($A751)=5</formula>
    </cfRule>
    <cfRule type="expression" dxfId="67795" priority="114610" stopIfTrue="1">
      <formula>WEEKDAY($A751)=6</formula>
    </cfRule>
    <cfRule type="expression" dxfId="67794" priority="114611" stopIfTrue="1">
      <formula>WEEKDAY($A751)=7</formula>
    </cfRule>
  </conditionalFormatting>
  <conditionalFormatting sqref="A751:A754">
    <cfRule type="expression" dxfId="67793" priority="114598" stopIfTrue="1">
      <formula>WEEKDAY($A751)=1</formula>
    </cfRule>
    <cfRule type="expression" dxfId="67792" priority="114599" stopIfTrue="1">
      <formula>WEEKDAY($A751)=2</formula>
    </cfRule>
    <cfRule type="expression" dxfId="67791" priority="114600" stopIfTrue="1">
      <formula>WEEKDAY($A751)=3</formula>
    </cfRule>
    <cfRule type="expression" dxfId="67790" priority="114601" stopIfTrue="1">
      <formula>WEEKDAY($A751)=4</formula>
    </cfRule>
    <cfRule type="expression" dxfId="67789" priority="114602" stopIfTrue="1">
      <formula>WEEKDAY($A751)=5</formula>
    </cfRule>
    <cfRule type="expression" dxfId="67788" priority="114603" stopIfTrue="1">
      <formula>WEEKDAY($A751)=6</formula>
    </cfRule>
    <cfRule type="expression" dxfId="67787" priority="114604" stopIfTrue="1">
      <formula>WEEKDAY($A751)=7</formula>
    </cfRule>
  </conditionalFormatting>
  <conditionalFormatting sqref="A751:A754">
    <cfRule type="expression" dxfId="67786" priority="114591" stopIfTrue="1">
      <formula>WEEKDAY($A751)=1</formula>
    </cfRule>
    <cfRule type="expression" dxfId="67785" priority="114592" stopIfTrue="1">
      <formula>WEEKDAY($A751)=2</formula>
    </cfRule>
    <cfRule type="expression" dxfId="67784" priority="114593" stopIfTrue="1">
      <formula>WEEKDAY($A751)=3</formula>
    </cfRule>
    <cfRule type="expression" dxfId="67783" priority="114594" stopIfTrue="1">
      <formula>WEEKDAY($A751)=4</formula>
    </cfRule>
    <cfRule type="expression" dxfId="67782" priority="114595" stopIfTrue="1">
      <formula>WEEKDAY($A751)=5</formula>
    </cfRule>
    <cfRule type="expression" dxfId="67781" priority="114596" stopIfTrue="1">
      <formula>WEEKDAY($A751)=6</formula>
    </cfRule>
    <cfRule type="expression" dxfId="67780" priority="114597" stopIfTrue="1">
      <formula>WEEKDAY($A751)=7</formula>
    </cfRule>
  </conditionalFormatting>
  <conditionalFormatting sqref="I751:I754">
    <cfRule type="expression" dxfId="67779" priority="114584" stopIfTrue="1">
      <formula>WEEKDAY($A751)=1</formula>
    </cfRule>
    <cfRule type="expression" dxfId="67778" priority="114585" stopIfTrue="1">
      <formula>WEEKDAY($A751)=2</formula>
    </cfRule>
    <cfRule type="expression" dxfId="67777" priority="114586" stopIfTrue="1">
      <formula>WEEKDAY($A751)=3</formula>
    </cfRule>
    <cfRule type="expression" dxfId="67776" priority="114587" stopIfTrue="1">
      <formula>WEEKDAY($A751)=4</formula>
    </cfRule>
    <cfRule type="expression" dxfId="67775" priority="114588" stopIfTrue="1">
      <formula>WEEKDAY($A751)=5</formula>
    </cfRule>
    <cfRule type="expression" dxfId="67774" priority="114589" stopIfTrue="1">
      <formula>WEEKDAY($A751)=6</formula>
    </cfRule>
    <cfRule type="expression" dxfId="67773" priority="114590" stopIfTrue="1">
      <formula>WEEKDAY($A751)=7</formula>
    </cfRule>
  </conditionalFormatting>
  <conditionalFormatting sqref="A751:A754">
    <cfRule type="expression" dxfId="67772" priority="114577" stopIfTrue="1">
      <formula>WEEKDAY($A751)=1</formula>
    </cfRule>
    <cfRule type="expression" dxfId="67771" priority="114578" stopIfTrue="1">
      <formula>WEEKDAY($A751)=2</formula>
    </cfRule>
    <cfRule type="expression" dxfId="67770" priority="114579" stopIfTrue="1">
      <formula>WEEKDAY($A751)=3</formula>
    </cfRule>
    <cfRule type="expression" dxfId="67769" priority="114580" stopIfTrue="1">
      <formula>WEEKDAY($A751)=4</formula>
    </cfRule>
    <cfRule type="expression" dxfId="67768" priority="114581" stopIfTrue="1">
      <formula>WEEKDAY($A751)=5</formula>
    </cfRule>
    <cfRule type="expression" dxfId="67767" priority="114582" stopIfTrue="1">
      <formula>WEEKDAY($A751)=6</formula>
    </cfRule>
    <cfRule type="expression" dxfId="67766" priority="114583" stopIfTrue="1">
      <formula>WEEKDAY($A751)=7</formula>
    </cfRule>
  </conditionalFormatting>
  <conditionalFormatting sqref="I751:I754">
    <cfRule type="expression" dxfId="67765" priority="114570" stopIfTrue="1">
      <formula>WEEKDAY($A751)=1</formula>
    </cfRule>
    <cfRule type="expression" dxfId="67764" priority="114571" stopIfTrue="1">
      <formula>WEEKDAY($A751)=2</formula>
    </cfRule>
    <cfRule type="expression" dxfId="67763" priority="114572" stopIfTrue="1">
      <formula>WEEKDAY($A751)=3</formula>
    </cfRule>
    <cfRule type="expression" dxfId="67762" priority="114573" stopIfTrue="1">
      <formula>WEEKDAY($A751)=4</formula>
    </cfRule>
    <cfRule type="expression" dxfId="67761" priority="114574" stopIfTrue="1">
      <formula>WEEKDAY($A751)=5</formula>
    </cfRule>
    <cfRule type="expression" dxfId="67760" priority="114575" stopIfTrue="1">
      <formula>WEEKDAY($A751)=6</formula>
    </cfRule>
    <cfRule type="expression" dxfId="67759" priority="114576" stopIfTrue="1">
      <formula>WEEKDAY($A751)=7</formula>
    </cfRule>
  </conditionalFormatting>
  <conditionalFormatting sqref="A752:I752 K752:M752">
    <cfRule type="expression" dxfId="67758" priority="114563" stopIfTrue="1">
      <formula>WEEKDAY($A752)=1</formula>
    </cfRule>
    <cfRule type="expression" dxfId="67757" priority="114564" stopIfTrue="1">
      <formula>WEEKDAY($A752)=2</formula>
    </cfRule>
    <cfRule type="expression" dxfId="67756" priority="114565" stopIfTrue="1">
      <formula>WEEKDAY($A752)=3</formula>
    </cfRule>
    <cfRule type="expression" dxfId="67755" priority="114566" stopIfTrue="1">
      <formula>WEEKDAY($A752)=4</formula>
    </cfRule>
    <cfRule type="expression" dxfId="67754" priority="114567" stopIfTrue="1">
      <formula>WEEKDAY($A752)=5</formula>
    </cfRule>
    <cfRule type="expression" dxfId="67753" priority="114568" stopIfTrue="1">
      <formula>WEEKDAY($A752)=6</formula>
    </cfRule>
    <cfRule type="expression" dxfId="67752" priority="114569" stopIfTrue="1">
      <formula>WEEKDAY($A752)=7</formula>
    </cfRule>
  </conditionalFormatting>
  <conditionalFormatting sqref="A752:I752 K752:M752">
    <cfRule type="expression" dxfId="67751" priority="114556" stopIfTrue="1">
      <formula>WEEKDAY($A752)=1</formula>
    </cfRule>
    <cfRule type="expression" dxfId="67750" priority="114557" stopIfTrue="1">
      <formula>WEEKDAY($A752)=2</formula>
    </cfRule>
    <cfRule type="expression" dxfId="67749" priority="114558" stopIfTrue="1">
      <formula>WEEKDAY($A752)=3</formula>
    </cfRule>
    <cfRule type="expression" dxfId="67748" priority="114559" stopIfTrue="1">
      <formula>WEEKDAY($A752)=4</formula>
    </cfRule>
    <cfRule type="expression" dxfId="67747" priority="114560" stopIfTrue="1">
      <formula>WEEKDAY($A752)=5</formula>
    </cfRule>
    <cfRule type="expression" dxfId="67746" priority="114561" stopIfTrue="1">
      <formula>WEEKDAY($A752)=6</formula>
    </cfRule>
    <cfRule type="expression" dxfId="67745" priority="114562" stopIfTrue="1">
      <formula>WEEKDAY($A752)=7</formula>
    </cfRule>
  </conditionalFormatting>
  <conditionalFormatting sqref="A752:A754">
    <cfRule type="expression" dxfId="67744" priority="114549" stopIfTrue="1">
      <formula>WEEKDAY($A752)=1</formula>
    </cfRule>
    <cfRule type="expression" dxfId="67743" priority="114550" stopIfTrue="1">
      <formula>WEEKDAY($A752)=2</formula>
    </cfRule>
    <cfRule type="expression" dxfId="67742" priority="114551" stopIfTrue="1">
      <formula>WEEKDAY($A752)=3</formula>
    </cfRule>
    <cfRule type="expression" dxfId="67741" priority="114552" stopIfTrue="1">
      <formula>WEEKDAY($A752)=4</formula>
    </cfRule>
    <cfRule type="expression" dxfId="67740" priority="114553" stopIfTrue="1">
      <formula>WEEKDAY($A752)=5</formula>
    </cfRule>
    <cfRule type="expression" dxfId="67739" priority="114554" stopIfTrue="1">
      <formula>WEEKDAY($A752)=6</formula>
    </cfRule>
    <cfRule type="expression" dxfId="67738" priority="114555" stopIfTrue="1">
      <formula>WEEKDAY($A752)=7</formula>
    </cfRule>
  </conditionalFormatting>
  <conditionalFormatting sqref="A752:A754">
    <cfRule type="expression" dxfId="67737" priority="114542" stopIfTrue="1">
      <formula>WEEKDAY($A752)=1</formula>
    </cfRule>
    <cfRule type="expression" dxfId="67736" priority="114543" stopIfTrue="1">
      <formula>WEEKDAY($A752)=2</formula>
    </cfRule>
    <cfRule type="expression" dxfId="67735" priority="114544" stopIfTrue="1">
      <formula>WEEKDAY($A752)=3</formula>
    </cfRule>
    <cfRule type="expression" dxfId="67734" priority="114545" stopIfTrue="1">
      <formula>WEEKDAY($A752)=4</formula>
    </cfRule>
    <cfRule type="expression" dxfId="67733" priority="114546" stopIfTrue="1">
      <formula>WEEKDAY($A752)=5</formula>
    </cfRule>
    <cfRule type="expression" dxfId="67732" priority="114547" stopIfTrue="1">
      <formula>WEEKDAY($A752)=6</formula>
    </cfRule>
    <cfRule type="expression" dxfId="67731" priority="114548" stopIfTrue="1">
      <formula>WEEKDAY($A752)=7</formula>
    </cfRule>
  </conditionalFormatting>
  <conditionalFormatting sqref="I752:I754">
    <cfRule type="expression" dxfId="67730" priority="114535" stopIfTrue="1">
      <formula>WEEKDAY($A752)=1</formula>
    </cfRule>
    <cfRule type="expression" dxfId="67729" priority="114536" stopIfTrue="1">
      <formula>WEEKDAY($A752)=2</formula>
    </cfRule>
    <cfRule type="expression" dxfId="67728" priority="114537" stopIfTrue="1">
      <formula>WEEKDAY($A752)=3</formula>
    </cfRule>
    <cfRule type="expression" dxfId="67727" priority="114538" stopIfTrue="1">
      <formula>WEEKDAY($A752)=4</formula>
    </cfRule>
    <cfRule type="expression" dxfId="67726" priority="114539" stopIfTrue="1">
      <formula>WEEKDAY($A752)=5</formula>
    </cfRule>
    <cfRule type="expression" dxfId="67725" priority="114540" stopIfTrue="1">
      <formula>WEEKDAY($A752)=6</formula>
    </cfRule>
    <cfRule type="expression" dxfId="67724" priority="114541" stopIfTrue="1">
      <formula>WEEKDAY($A752)=7</formula>
    </cfRule>
  </conditionalFormatting>
  <conditionalFormatting sqref="A752:A754">
    <cfRule type="expression" dxfId="67723" priority="114528" stopIfTrue="1">
      <formula>WEEKDAY($A752)=1</formula>
    </cfRule>
    <cfRule type="expression" dxfId="67722" priority="114529" stopIfTrue="1">
      <formula>WEEKDAY($A752)=2</formula>
    </cfRule>
    <cfRule type="expression" dxfId="67721" priority="114530" stopIfTrue="1">
      <formula>WEEKDAY($A752)=3</formula>
    </cfRule>
    <cfRule type="expression" dxfId="67720" priority="114531" stopIfTrue="1">
      <formula>WEEKDAY($A752)=4</formula>
    </cfRule>
    <cfRule type="expression" dxfId="67719" priority="114532" stopIfTrue="1">
      <formula>WEEKDAY($A752)=5</formula>
    </cfRule>
    <cfRule type="expression" dxfId="67718" priority="114533" stopIfTrue="1">
      <formula>WEEKDAY($A752)=6</formula>
    </cfRule>
    <cfRule type="expression" dxfId="67717" priority="114534" stopIfTrue="1">
      <formula>WEEKDAY($A752)=7</formula>
    </cfRule>
  </conditionalFormatting>
  <conditionalFormatting sqref="A752:A754">
    <cfRule type="expression" dxfId="67716" priority="114521" stopIfTrue="1">
      <formula>WEEKDAY($A752)=1</formula>
    </cfRule>
    <cfRule type="expression" dxfId="67715" priority="114522" stopIfTrue="1">
      <formula>WEEKDAY($A752)=2</formula>
    </cfRule>
    <cfRule type="expression" dxfId="67714" priority="114523" stopIfTrue="1">
      <formula>WEEKDAY($A752)=3</formula>
    </cfRule>
    <cfRule type="expression" dxfId="67713" priority="114524" stopIfTrue="1">
      <formula>WEEKDAY($A752)=4</formula>
    </cfRule>
    <cfRule type="expression" dxfId="67712" priority="114525" stopIfTrue="1">
      <formula>WEEKDAY($A752)=5</formula>
    </cfRule>
    <cfRule type="expression" dxfId="67711" priority="114526" stopIfTrue="1">
      <formula>WEEKDAY($A752)=6</formula>
    </cfRule>
    <cfRule type="expression" dxfId="67710" priority="114527" stopIfTrue="1">
      <formula>WEEKDAY($A752)=7</formula>
    </cfRule>
  </conditionalFormatting>
  <conditionalFormatting sqref="I752:I754">
    <cfRule type="expression" dxfId="67709" priority="114514" stopIfTrue="1">
      <formula>WEEKDAY($A752)=1</formula>
    </cfRule>
    <cfRule type="expression" dxfId="67708" priority="114515" stopIfTrue="1">
      <formula>WEEKDAY($A752)=2</formula>
    </cfRule>
    <cfRule type="expression" dxfId="67707" priority="114516" stopIfTrue="1">
      <formula>WEEKDAY($A752)=3</formula>
    </cfRule>
    <cfRule type="expression" dxfId="67706" priority="114517" stopIfTrue="1">
      <formula>WEEKDAY($A752)=4</formula>
    </cfRule>
    <cfRule type="expression" dxfId="67705" priority="114518" stopIfTrue="1">
      <formula>WEEKDAY($A752)=5</formula>
    </cfRule>
    <cfRule type="expression" dxfId="67704" priority="114519" stopIfTrue="1">
      <formula>WEEKDAY($A752)=6</formula>
    </cfRule>
    <cfRule type="expression" dxfId="67703" priority="114520" stopIfTrue="1">
      <formula>WEEKDAY($A752)=7</formula>
    </cfRule>
  </conditionalFormatting>
  <conditionalFormatting sqref="I752:I754">
    <cfRule type="expression" dxfId="67702" priority="114507" stopIfTrue="1">
      <formula>WEEKDAY($A752)=1</formula>
    </cfRule>
    <cfRule type="expression" dxfId="67701" priority="114508" stopIfTrue="1">
      <formula>WEEKDAY($A752)=2</formula>
    </cfRule>
    <cfRule type="expression" dxfId="67700" priority="114509" stopIfTrue="1">
      <formula>WEEKDAY($A752)=3</formula>
    </cfRule>
    <cfRule type="expression" dxfId="67699" priority="114510" stopIfTrue="1">
      <formula>WEEKDAY($A752)=4</formula>
    </cfRule>
    <cfRule type="expression" dxfId="67698" priority="114511" stopIfTrue="1">
      <formula>WEEKDAY($A752)=5</formula>
    </cfRule>
    <cfRule type="expression" dxfId="67697" priority="114512" stopIfTrue="1">
      <formula>WEEKDAY($A752)=6</formula>
    </cfRule>
    <cfRule type="expression" dxfId="67696" priority="114513" stopIfTrue="1">
      <formula>WEEKDAY($A752)=7</formula>
    </cfRule>
  </conditionalFormatting>
  <conditionalFormatting sqref="I751:I754">
    <cfRule type="expression" dxfId="67695" priority="114500" stopIfTrue="1">
      <formula>WEEKDAY($A751)=1</formula>
    </cfRule>
    <cfRule type="expression" dxfId="67694" priority="114501" stopIfTrue="1">
      <formula>WEEKDAY($A751)=2</formula>
    </cfRule>
    <cfRule type="expression" dxfId="67693" priority="114502" stopIfTrue="1">
      <formula>WEEKDAY($A751)=3</formula>
    </cfRule>
    <cfRule type="expression" dxfId="67692" priority="114503" stopIfTrue="1">
      <formula>WEEKDAY($A751)=4</formula>
    </cfRule>
    <cfRule type="expression" dxfId="67691" priority="114504" stopIfTrue="1">
      <formula>WEEKDAY($A751)=5</formula>
    </cfRule>
    <cfRule type="expression" dxfId="67690" priority="114505" stopIfTrue="1">
      <formula>WEEKDAY($A751)=6</formula>
    </cfRule>
    <cfRule type="expression" dxfId="67689" priority="114506" stopIfTrue="1">
      <formula>WEEKDAY($A751)=7</formula>
    </cfRule>
  </conditionalFormatting>
  <conditionalFormatting sqref="I751:I754">
    <cfRule type="expression" dxfId="67688" priority="114493" stopIfTrue="1">
      <formula>WEEKDAY($A751)=1</formula>
    </cfRule>
    <cfRule type="expression" dxfId="67687" priority="114494" stopIfTrue="1">
      <formula>WEEKDAY($A751)=2</formula>
    </cfRule>
    <cfRule type="expression" dxfId="67686" priority="114495" stopIfTrue="1">
      <formula>WEEKDAY($A751)=3</formula>
    </cfRule>
    <cfRule type="expression" dxfId="67685" priority="114496" stopIfTrue="1">
      <formula>WEEKDAY($A751)=4</formula>
    </cfRule>
    <cfRule type="expression" dxfId="67684" priority="114497" stopIfTrue="1">
      <formula>WEEKDAY($A751)=5</formula>
    </cfRule>
    <cfRule type="expression" dxfId="67683" priority="114498" stopIfTrue="1">
      <formula>WEEKDAY($A751)=6</formula>
    </cfRule>
    <cfRule type="expression" dxfId="67682" priority="114499" stopIfTrue="1">
      <formula>WEEKDAY($A751)=7</formula>
    </cfRule>
  </conditionalFormatting>
  <conditionalFormatting sqref="A751:A754">
    <cfRule type="expression" dxfId="67681" priority="114486" stopIfTrue="1">
      <formula>WEEKDAY($A751)=1</formula>
    </cfRule>
    <cfRule type="expression" dxfId="67680" priority="114487" stopIfTrue="1">
      <formula>WEEKDAY($A751)=2</formula>
    </cfRule>
    <cfRule type="expression" dxfId="67679" priority="114488" stopIfTrue="1">
      <formula>WEEKDAY($A751)=3</formula>
    </cfRule>
    <cfRule type="expression" dxfId="67678" priority="114489" stopIfTrue="1">
      <formula>WEEKDAY($A751)=4</formula>
    </cfRule>
    <cfRule type="expression" dxfId="67677" priority="114490" stopIfTrue="1">
      <formula>WEEKDAY($A751)=5</formula>
    </cfRule>
    <cfRule type="expression" dxfId="67676" priority="114491" stopIfTrue="1">
      <formula>WEEKDAY($A751)=6</formula>
    </cfRule>
    <cfRule type="expression" dxfId="67675" priority="114492" stopIfTrue="1">
      <formula>WEEKDAY($A751)=7</formula>
    </cfRule>
  </conditionalFormatting>
  <conditionalFormatting sqref="I751:I754">
    <cfRule type="expression" dxfId="67674" priority="114479" stopIfTrue="1">
      <formula>WEEKDAY($A751)=1</formula>
    </cfRule>
    <cfRule type="expression" dxfId="67673" priority="114480" stopIfTrue="1">
      <formula>WEEKDAY($A751)=2</formula>
    </cfRule>
    <cfRule type="expression" dxfId="67672" priority="114481" stopIfTrue="1">
      <formula>WEEKDAY($A751)=3</formula>
    </cfRule>
    <cfRule type="expression" dxfId="67671" priority="114482" stopIfTrue="1">
      <formula>WEEKDAY($A751)=4</formula>
    </cfRule>
    <cfRule type="expression" dxfId="67670" priority="114483" stopIfTrue="1">
      <formula>WEEKDAY($A751)=5</formula>
    </cfRule>
    <cfRule type="expression" dxfId="67669" priority="114484" stopIfTrue="1">
      <formula>WEEKDAY($A751)=6</formula>
    </cfRule>
    <cfRule type="expression" dxfId="67668" priority="114485" stopIfTrue="1">
      <formula>WEEKDAY($A751)=7</formula>
    </cfRule>
  </conditionalFormatting>
  <conditionalFormatting sqref="J751">
    <cfRule type="expression" dxfId="67667" priority="114472" stopIfTrue="1">
      <formula>WEEKDAY($A751)=1</formula>
    </cfRule>
    <cfRule type="expression" dxfId="67666" priority="114473" stopIfTrue="1">
      <formula>WEEKDAY($A751)=2</formula>
    </cfRule>
    <cfRule type="expression" dxfId="67665" priority="114474" stopIfTrue="1">
      <formula>WEEKDAY($A751)=3</formula>
    </cfRule>
    <cfRule type="expression" dxfId="67664" priority="114475" stopIfTrue="1">
      <formula>WEEKDAY($A751)=4</formula>
    </cfRule>
    <cfRule type="expression" dxfId="67663" priority="114476" stopIfTrue="1">
      <formula>WEEKDAY($A751)=5</formula>
    </cfRule>
    <cfRule type="expression" dxfId="67662" priority="114477" stopIfTrue="1">
      <formula>WEEKDAY($A751)=6</formula>
    </cfRule>
    <cfRule type="expression" dxfId="67661" priority="114478" stopIfTrue="1">
      <formula>WEEKDAY($A751)=7</formula>
    </cfRule>
  </conditionalFormatting>
  <conditionalFormatting sqref="J752">
    <cfRule type="expression" dxfId="67660" priority="114465" stopIfTrue="1">
      <formula>WEEKDAY($A752)=1</formula>
    </cfRule>
    <cfRule type="expression" dxfId="67659" priority="114466" stopIfTrue="1">
      <formula>WEEKDAY($A752)=2</formula>
    </cfRule>
    <cfRule type="expression" dxfId="67658" priority="114467" stopIfTrue="1">
      <formula>WEEKDAY($A752)=3</formula>
    </cfRule>
    <cfRule type="expression" dxfId="67657" priority="114468" stopIfTrue="1">
      <formula>WEEKDAY($A752)=4</formula>
    </cfRule>
    <cfRule type="expression" dxfId="67656" priority="114469" stopIfTrue="1">
      <formula>WEEKDAY($A752)=5</formula>
    </cfRule>
    <cfRule type="expression" dxfId="67655" priority="114470" stopIfTrue="1">
      <formula>WEEKDAY($A752)=6</formula>
    </cfRule>
    <cfRule type="expression" dxfId="67654" priority="114471" stopIfTrue="1">
      <formula>WEEKDAY($A752)=7</formula>
    </cfRule>
  </conditionalFormatting>
  <conditionalFormatting sqref="I753:I754">
    <cfRule type="expression" dxfId="67653" priority="114458" stopIfTrue="1">
      <formula>WEEKDAY($A753)=1</formula>
    </cfRule>
    <cfRule type="expression" dxfId="67652" priority="114459" stopIfTrue="1">
      <formula>WEEKDAY($A753)=2</formula>
    </cfRule>
    <cfRule type="expression" dxfId="67651" priority="114460" stopIfTrue="1">
      <formula>WEEKDAY($A753)=3</formula>
    </cfRule>
    <cfRule type="expression" dxfId="67650" priority="114461" stopIfTrue="1">
      <formula>WEEKDAY($A753)=4</formula>
    </cfRule>
    <cfRule type="expression" dxfId="67649" priority="114462" stopIfTrue="1">
      <formula>WEEKDAY($A753)=5</formula>
    </cfRule>
    <cfRule type="expression" dxfId="67648" priority="114463" stopIfTrue="1">
      <formula>WEEKDAY($A753)=6</formula>
    </cfRule>
    <cfRule type="expression" dxfId="67647" priority="114464" stopIfTrue="1">
      <formula>WEEKDAY($A753)=7</formula>
    </cfRule>
  </conditionalFormatting>
  <conditionalFormatting sqref="I753:I754">
    <cfRule type="expression" dxfId="67646" priority="114451" stopIfTrue="1">
      <formula>WEEKDAY($A753)=1</formula>
    </cfRule>
    <cfRule type="expression" dxfId="67645" priority="114452" stopIfTrue="1">
      <formula>WEEKDAY($A753)=2</formula>
    </cfRule>
    <cfRule type="expression" dxfId="67644" priority="114453" stopIfTrue="1">
      <formula>WEEKDAY($A753)=3</formula>
    </cfRule>
    <cfRule type="expression" dxfId="67643" priority="114454" stopIfTrue="1">
      <formula>WEEKDAY($A753)=4</formula>
    </cfRule>
    <cfRule type="expression" dxfId="67642" priority="114455" stopIfTrue="1">
      <formula>WEEKDAY($A753)=5</formula>
    </cfRule>
    <cfRule type="expression" dxfId="67641" priority="114456" stopIfTrue="1">
      <formula>WEEKDAY($A753)=6</formula>
    </cfRule>
    <cfRule type="expression" dxfId="67640" priority="114457" stopIfTrue="1">
      <formula>WEEKDAY($A753)=7</formula>
    </cfRule>
  </conditionalFormatting>
  <conditionalFormatting sqref="I753:I754">
    <cfRule type="expression" dxfId="67639" priority="114444" stopIfTrue="1">
      <formula>WEEKDAY($A753)=1</formula>
    </cfRule>
    <cfRule type="expression" dxfId="67638" priority="114445" stopIfTrue="1">
      <formula>WEEKDAY($A753)=2</formula>
    </cfRule>
    <cfRule type="expression" dxfId="67637" priority="114446" stopIfTrue="1">
      <formula>WEEKDAY($A753)=3</formula>
    </cfRule>
    <cfRule type="expression" dxfId="67636" priority="114447" stopIfTrue="1">
      <formula>WEEKDAY($A753)=4</formula>
    </cfRule>
    <cfRule type="expression" dxfId="67635" priority="114448" stopIfTrue="1">
      <formula>WEEKDAY($A753)=5</formula>
    </cfRule>
    <cfRule type="expression" dxfId="67634" priority="114449" stopIfTrue="1">
      <formula>WEEKDAY($A753)=6</formula>
    </cfRule>
    <cfRule type="expression" dxfId="67633" priority="114450" stopIfTrue="1">
      <formula>WEEKDAY($A753)=7</formula>
    </cfRule>
  </conditionalFormatting>
  <conditionalFormatting sqref="I753:I754">
    <cfRule type="expression" dxfId="67632" priority="114437" stopIfTrue="1">
      <formula>WEEKDAY($A753)=1</formula>
    </cfRule>
    <cfRule type="expression" dxfId="67631" priority="114438" stopIfTrue="1">
      <formula>WEEKDAY($A753)=2</formula>
    </cfRule>
    <cfRule type="expression" dxfId="67630" priority="114439" stopIfTrue="1">
      <formula>WEEKDAY($A753)=3</formula>
    </cfRule>
    <cfRule type="expression" dxfId="67629" priority="114440" stopIfTrue="1">
      <formula>WEEKDAY($A753)=4</formula>
    </cfRule>
    <cfRule type="expression" dxfId="67628" priority="114441" stopIfTrue="1">
      <formula>WEEKDAY($A753)=5</formula>
    </cfRule>
    <cfRule type="expression" dxfId="67627" priority="114442" stopIfTrue="1">
      <formula>WEEKDAY($A753)=6</formula>
    </cfRule>
    <cfRule type="expression" dxfId="67626" priority="114443" stopIfTrue="1">
      <formula>WEEKDAY($A753)=7</formula>
    </cfRule>
  </conditionalFormatting>
  <conditionalFormatting sqref="I753:I754">
    <cfRule type="expression" dxfId="67625" priority="114430" stopIfTrue="1">
      <formula>WEEKDAY($A753)=1</formula>
    </cfRule>
    <cfRule type="expression" dxfId="67624" priority="114431" stopIfTrue="1">
      <formula>WEEKDAY($A753)=2</formula>
    </cfRule>
    <cfRule type="expression" dxfId="67623" priority="114432" stopIfTrue="1">
      <formula>WEEKDAY($A753)=3</formula>
    </cfRule>
    <cfRule type="expression" dxfId="67622" priority="114433" stopIfTrue="1">
      <formula>WEEKDAY($A753)=4</formula>
    </cfRule>
    <cfRule type="expression" dxfId="67621" priority="114434" stopIfTrue="1">
      <formula>WEEKDAY($A753)=5</formula>
    </cfRule>
    <cfRule type="expression" dxfId="67620" priority="114435" stopIfTrue="1">
      <formula>WEEKDAY($A753)=6</formula>
    </cfRule>
    <cfRule type="expression" dxfId="67619" priority="114436" stopIfTrue="1">
      <formula>WEEKDAY($A753)=7</formula>
    </cfRule>
  </conditionalFormatting>
  <conditionalFormatting sqref="I753:I754">
    <cfRule type="expression" dxfId="67618" priority="114423" stopIfTrue="1">
      <formula>WEEKDAY($A753)=1</formula>
    </cfRule>
    <cfRule type="expression" dxfId="67617" priority="114424" stopIfTrue="1">
      <formula>WEEKDAY($A753)=2</formula>
    </cfRule>
    <cfRule type="expression" dxfId="67616" priority="114425" stopIfTrue="1">
      <formula>WEEKDAY($A753)=3</formula>
    </cfRule>
    <cfRule type="expression" dxfId="67615" priority="114426" stopIfTrue="1">
      <formula>WEEKDAY($A753)=4</formula>
    </cfRule>
    <cfRule type="expression" dxfId="67614" priority="114427" stopIfTrue="1">
      <formula>WEEKDAY($A753)=5</formula>
    </cfRule>
    <cfRule type="expression" dxfId="67613" priority="114428" stopIfTrue="1">
      <formula>WEEKDAY($A753)=6</formula>
    </cfRule>
    <cfRule type="expression" dxfId="67612" priority="114429" stopIfTrue="1">
      <formula>WEEKDAY($A753)=7</formula>
    </cfRule>
  </conditionalFormatting>
  <conditionalFormatting sqref="I753:I754">
    <cfRule type="expression" dxfId="67611" priority="114416" stopIfTrue="1">
      <formula>WEEKDAY($A753)=1</formula>
    </cfRule>
    <cfRule type="expression" dxfId="67610" priority="114417" stopIfTrue="1">
      <formula>WEEKDAY($A753)=2</formula>
    </cfRule>
    <cfRule type="expression" dxfId="67609" priority="114418" stopIfTrue="1">
      <formula>WEEKDAY($A753)=3</formula>
    </cfRule>
    <cfRule type="expression" dxfId="67608" priority="114419" stopIfTrue="1">
      <formula>WEEKDAY($A753)=4</formula>
    </cfRule>
    <cfRule type="expression" dxfId="67607" priority="114420" stopIfTrue="1">
      <formula>WEEKDAY($A753)=5</formula>
    </cfRule>
    <cfRule type="expression" dxfId="67606" priority="114421" stopIfTrue="1">
      <formula>WEEKDAY($A753)=6</formula>
    </cfRule>
    <cfRule type="expression" dxfId="67605" priority="114422" stopIfTrue="1">
      <formula>WEEKDAY($A753)=7</formula>
    </cfRule>
  </conditionalFormatting>
  <conditionalFormatting sqref="I753:I754">
    <cfRule type="expression" dxfId="67604" priority="114409" stopIfTrue="1">
      <formula>WEEKDAY($A753)=1</formula>
    </cfRule>
    <cfRule type="expression" dxfId="67603" priority="114410" stopIfTrue="1">
      <formula>WEEKDAY($A753)=2</formula>
    </cfRule>
    <cfRule type="expression" dxfId="67602" priority="114411" stopIfTrue="1">
      <formula>WEEKDAY($A753)=3</formula>
    </cfRule>
    <cfRule type="expression" dxfId="67601" priority="114412" stopIfTrue="1">
      <formula>WEEKDAY($A753)=4</formula>
    </cfRule>
    <cfRule type="expression" dxfId="67600" priority="114413" stopIfTrue="1">
      <formula>WEEKDAY($A753)=5</formula>
    </cfRule>
    <cfRule type="expression" dxfId="67599" priority="114414" stopIfTrue="1">
      <formula>WEEKDAY($A753)=6</formula>
    </cfRule>
    <cfRule type="expression" dxfId="67598" priority="114415" stopIfTrue="1">
      <formula>WEEKDAY($A753)=7</formula>
    </cfRule>
  </conditionalFormatting>
  <conditionalFormatting sqref="I753:I754">
    <cfRule type="expression" dxfId="67597" priority="114402" stopIfTrue="1">
      <formula>WEEKDAY($A753)=1</formula>
    </cfRule>
    <cfRule type="expression" dxfId="67596" priority="114403" stopIfTrue="1">
      <formula>WEEKDAY($A753)=2</formula>
    </cfRule>
    <cfRule type="expression" dxfId="67595" priority="114404" stopIfTrue="1">
      <formula>WEEKDAY($A753)=3</formula>
    </cfRule>
    <cfRule type="expression" dxfId="67594" priority="114405" stopIfTrue="1">
      <formula>WEEKDAY($A753)=4</formula>
    </cfRule>
    <cfRule type="expression" dxfId="67593" priority="114406" stopIfTrue="1">
      <formula>WEEKDAY($A753)=5</formula>
    </cfRule>
    <cfRule type="expression" dxfId="67592" priority="114407" stopIfTrue="1">
      <formula>WEEKDAY($A753)=6</formula>
    </cfRule>
    <cfRule type="expression" dxfId="67591" priority="114408" stopIfTrue="1">
      <formula>WEEKDAY($A753)=7</formula>
    </cfRule>
  </conditionalFormatting>
  <conditionalFormatting sqref="I753:I754">
    <cfRule type="expression" dxfId="67590" priority="114395" stopIfTrue="1">
      <formula>WEEKDAY($A753)=1</formula>
    </cfRule>
    <cfRule type="expression" dxfId="67589" priority="114396" stopIfTrue="1">
      <formula>WEEKDAY($A753)=2</formula>
    </cfRule>
    <cfRule type="expression" dxfId="67588" priority="114397" stopIfTrue="1">
      <formula>WEEKDAY($A753)=3</formula>
    </cfRule>
    <cfRule type="expression" dxfId="67587" priority="114398" stopIfTrue="1">
      <formula>WEEKDAY($A753)=4</formula>
    </cfRule>
    <cfRule type="expression" dxfId="67586" priority="114399" stopIfTrue="1">
      <formula>WEEKDAY($A753)=5</formula>
    </cfRule>
    <cfRule type="expression" dxfId="67585" priority="114400" stopIfTrue="1">
      <formula>WEEKDAY($A753)=6</formula>
    </cfRule>
    <cfRule type="expression" dxfId="67584" priority="114401" stopIfTrue="1">
      <formula>WEEKDAY($A753)=7</formula>
    </cfRule>
  </conditionalFormatting>
  <conditionalFormatting sqref="I753:I754">
    <cfRule type="expression" dxfId="67583" priority="114388" stopIfTrue="1">
      <formula>WEEKDAY($A753)=1</formula>
    </cfRule>
    <cfRule type="expression" dxfId="67582" priority="114389" stopIfTrue="1">
      <formula>WEEKDAY($A753)=2</formula>
    </cfRule>
    <cfRule type="expression" dxfId="67581" priority="114390" stopIfTrue="1">
      <formula>WEEKDAY($A753)=3</formula>
    </cfRule>
    <cfRule type="expression" dxfId="67580" priority="114391" stopIfTrue="1">
      <formula>WEEKDAY($A753)=4</formula>
    </cfRule>
    <cfRule type="expression" dxfId="67579" priority="114392" stopIfTrue="1">
      <formula>WEEKDAY($A753)=5</formula>
    </cfRule>
    <cfRule type="expression" dxfId="67578" priority="114393" stopIfTrue="1">
      <formula>WEEKDAY($A753)=6</formula>
    </cfRule>
    <cfRule type="expression" dxfId="67577" priority="114394" stopIfTrue="1">
      <formula>WEEKDAY($A753)=7</formula>
    </cfRule>
  </conditionalFormatting>
  <conditionalFormatting sqref="I753:I754">
    <cfRule type="expression" dxfId="67576" priority="114381" stopIfTrue="1">
      <formula>WEEKDAY($A753)=1</formula>
    </cfRule>
    <cfRule type="expression" dxfId="67575" priority="114382" stopIfTrue="1">
      <formula>WEEKDAY($A753)=2</formula>
    </cfRule>
    <cfRule type="expression" dxfId="67574" priority="114383" stopIfTrue="1">
      <formula>WEEKDAY($A753)=3</formula>
    </cfRule>
    <cfRule type="expression" dxfId="67573" priority="114384" stopIfTrue="1">
      <formula>WEEKDAY($A753)=4</formula>
    </cfRule>
    <cfRule type="expression" dxfId="67572" priority="114385" stopIfTrue="1">
      <formula>WEEKDAY($A753)=5</formula>
    </cfRule>
    <cfRule type="expression" dxfId="67571" priority="114386" stopIfTrue="1">
      <formula>WEEKDAY($A753)=6</formula>
    </cfRule>
    <cfRule type="expression" dxfId="67570" priority="114387" stopIfTrue="1">
      <formula>WEEKDAY($A753)=7</formula>
    </cfRule>
  </conditionalFormatting>
  <conditionalFormatting sqref="I753:I754">
    <cfRule type="expression" dxfId="67569" priority="114374" stopIfTrue="1">
      <formula>WEEKDAY($A753)=1</formula>
    </cfRule>
    <cfRule type="expression" dxfId="67568" priority="114375" stopIfTrue="1">
      <formula>WEEKDAY($A753)=2</formula>
    </cfRule>
    <cfRule type="expression" dxfId="67567" priority="114376" stopIfTrue="1">
      <formula>WEEKDAY($A753)=3</formula>
    </cfRule>
    <cfRule type="expression" dxfId="67566" priority="114377" stopIfTrue="1">
      <formula>WEEKDAY($A753)=4</formula>
    </cfRule>
    <cfRule type="expression" dxfId="67565" priority="114378" stopIfTrue="1">
      <formula>WEEKDAY($A753)=5</formula>
    </cfRule>
    <cfRule type="expression" dxfId="67564" priority="114379" stopIfTrue="1">
      <formula>WEEKDAY($A753)=6</formula>
    </cfRule>
    <cfRule type="expression" dxfId="67563" priority="114380" stopIfTrue="1">
      <formula>WEEKDAY($A753)=7</formula>
    </cfRule>
  </conditionalFormatting>
  <conditionalFormatting sqref="I753:I754">
    <cfRule type="expression" dxfId="67562" priority="114367" stopIfTrue="1">
      <formula>WEEKDAY($A753)=1</formula>
    </cfRule>
    <cfRule type="expression" dxfId="67561" priority="114368" stopIfTrue="1">
      <formula>WEEKDAY($A753)=2</formula>
    </cfRule>
    <cfRule type="expression" dxfId="67560" priority="114369" stopIfTrue="1">
      <formula>WEEKDAY($A753)=3</formula>
    </cfRule>
    <cfRule type="expression" dxfId="67559" priority="114370" stopIfTrue="1">
      <formula>WEEKDAY($A753)=4</formula>
    </cfRule>
    <cfRule type="expression" dxfId="67558" priority="114371" stopIfTrue="1">
      <formula>WEEKDAY($A753)=5</formula>
    </cfRule>
    <cfRule type="expression" dxfId="67557" priority="114372" stopIfTrue="1">
      <formula>WEEKDAY($A753)=6</formula>
    </cfRule>
    <cfRule type="expression" dxfId="67556" priority="114373" stopIfTrue="1">
      <formula>WEEKDAY($A753)=7</formula>
    </cfRule>
  </conditionalFormatting>
  <conditionalFormatting sqref="I753:I754">
    <cfRule type="expression" dxfId="67555" priority="114360" stopIfTrue="1">
      <formula>WEEKDAY($A753)=1</formula>
    </cfRule>
    <cfRule type="expression" dxfId="67554" priority="114361" stopIfTrue="1">
      <formula>WEEKDAY($A753)=2</formula>
    </cfRule>
    <cfRule type="expression" dxfId="67553" priority="114362" stopIfTrue="1">
      <formula>WEEKDAY($A753)=3</formula>
    </cfRule>
    <cfRule type="expression" dxfId="67552" priority="114363" stopIfTrue="1">
      <formula>WEEKDAY($A753)=4</formula>
    </cfRule>
    <cfRule type="expression" dxfId="67551" priority="114364" stopIfTrue="1">
      <formula>WEEKDAY($A753)=5</formula>
    </cfRule>
    <cfRule type="expression" dxfId="67550" priority="114365" stopIfTrue="1">
      <formula>WEEKDAY($A753)=6</formula>
    </cfRule>
    <cfRule type="expression" dxfId="67549" priority="114366" stopIfTrue="1">
      <formula>WEEKDAY($A753)=7</formula>
    </cfRule>
  </conditionalFormatting>
  <conditionalFormatting sqref="I753:I754">
    <cfRule type="expression" dxfId="67548" priority="114353" stopIfTrue="1">
      <formula>WEEKDAY($A753)=1</formula>
    </cfRule>
    <cfRule type="expression" dxfId="67547" priority="114354" stopIfTrue="1">
      <formula>WEEKDAY($A753)=2</formula>
    </cfRule>
    <cfRule type="expression" dxfId="67546" priority="114355" stopIfTrue="1">
      <formula>WEEKDAY($A753)=3</formula>
    </cfRule>
    <cfRule type="expression" dxfId="67545" priority="114356" stopIfTrue="1">
      <formula>WEEKDAY($A753)=4</formula>
    </cfRule>
    <cfRule type="expression" dxfId="67544" priority="114357" stopIfTrue="1">
      <formula>WEEKDAY($A753)=5</formula>
    </cfRule>
    <cfRule type="expression" dxfId="67543" priority="114358" stopIfTrue="1">
      <formula>WEEKDAY($A753)=6</formula>
    </cfRule>
    <cfRule type="expression" dxfId="67542" priority="114359" stopIfTrue="1">
      <formula>WEEKDAY($A753)=7</formula>
    </cfRule>
  </conditionalFormatting>
  <conditionalFormatting sqref="I753:I754">
    <cfRule type="expression" dxfId="67541" priority="114346" stopIfTrue="1">
      <formula>WEEKDAY($A753)=1</formula>
    </cfRule>
    <cfRule type="expression" dxfId="67540" priority="114347" stopIfTrue="1">
      <formula>WEEKDAY($A753)=2</formula>
    </cfRule>
    <cfRule type="expression" dxfId="67539" priority="114348" stopIfTrue="1">
      <formula>WEEKDAY($A753)=3</formula>
    </cfRule>
    <cfRule type="expression" dxfId="67538" priority="114349" stopIfTrue="1">
      <formula>WEEKDAY($A753)=4</formula>
    </cfRule>
    <cfRule type="expression" dxfId="67537" priority="114350" stopIfTrue="1">
      <formula>WEEKDAY($A753)=5</formula>
    </cfRule>
    <cfRule type="expression" dxfId="67536" priority="114351" stopIfTrue="1">
      <formula>WEEKDAY($A753)=6</formula>
    </cfRule>
    <cfRule type="expression" dxfId="67535" priority="114352" stopIfTrue="1">
      <formula>WEEKDAY($A753)=7</formula>
    </cfRule>
  </conditionalFormatting>
  <conditionalFormatting sqref="I753:I754">
    <cfRule type="expression" dxfId="67534" priority="114339" stopIfTrue="1">
      <formula>WEEKDAY($A753)=1</formula>
    </cfRule>
    <cfRule type="expression" dxfId="67533" priority="114340" stopIfTrue="1">
      <formula>WEEKDAY($A753)=2</formula>
    </cfRule>
    <cfRule type="expression" dxfId="67532" priority="114341" stopIfTrue="1">
      <formula>WEEKDAY($A753)=3</formula>
    </cfRule>
    <cfRule type="expression" dxfId="67531" priority="114342" stopIfTrue="1">
      <formula>WEEKDAY($A753)=4</formula>
    </cfRule>
    <cfRule type="expression" dxfId="67530" priority="114343" stopIfTrue="1">
      <formula>WEEKDAY($A753)=5</formula>
    </cfRule>
    <cfRule type="expression" dxfId="67529" priority="114344" stopIfTrue="1">
      <formula>WEEKDAY($A753)=6</formula>
    </cfRule>
    <cfRule type="expression" dxfId="67528" priority="114345" stopIfTrue="1">
      <formula>WEEKDAY($A753)=7</formula>
    </cfRule>
  </conditionalFormatting>
  <conditionalFormatting sqref="I753:I754">
    <cfRule type="expression" dxfId="67527" priority="114332" stopIfTrue="1">
      <formula>WEEKDAY($A753)=1</formula>
    </cfRule>
    <cfRule type="expression" dxfId="67526" priority="114333" stopIfTrue="1">
      <formula>WEEKDAY($A753)=2</formula>
    </cfRule>
    <cfRule type="expression" dxfId="67525" priority="114334" stopIfTrue="1">
      <formula>WEEKDAY($A753)=3</formula>
    </cfRule>
    <cfRule type="expression" dxfId="67524" priority="114335" stopIfTrue="1">
      <formula>WEEKDAY($A753)=4</formula>
    </cfRule>
    <cfRule type="expression" dxfId="67523" priority="114336" stopIfTrue="1">
      <formula>WEEKDAY($A753)=5</formula>
    </cfRule>
    <cfRule type="expression" dxfId="67522" priority="114337" stopIfTrue="1">
      <formula>WEEKDAY($A753)=6</formula>
    </cfRule>
    <cfRule type="expression" dxfId="67521" priority="114338" stopIfTrue="1">
      <formula>WEEKDAY($A753)=7</formula>
    </cfRule>
  </conditionalFormatting>
  <conditionalFormatting sqref="I753:I754">
    <cfRule type="expression" dxfId="67520" priority="114325" stopIfTrue="1">
      <formula>WEEKDAY($A753)=1</formula>
    </cfRule>
    <cfRule type="expression" dxfId="67519" priority="114326" stopIfTrue="1">
      <formula>WEEKDAY($A753)=2</formula>
    </cfRule>
    <cfRule type="expression" dxfId="67518" priority="114327" stopIfTrue="1">
      <formula>WEEKDAY($A753)=3</formula>
    </cfRule>
    <cfRule type="expression" dxfId="67517" priority="114328" stopIfTrue="1">
      <formula>WEEKDAY($A753)=4</formula>
    </cfRule>
    <cfRule type="expression" dxfId="67516" priority="114329" stopIfTrue="1">
      <formula>WEEKDAY($A753)=5</formula>
    </cfRule>
    <cfRule type="expression" dxfId="67515" priority="114330" stopIfTrue="1">
      <formula>WEEKDAY($A753)=6</formula>
    </cfRule>
    <cfRule type="expression" dxfId="67514" priority="114331" stopIfTrue="1">
      <formula>WEEKDAY($A753)=7</formula>
    </cfRule>
  </conditionalFormatting>
  <conditionalFormatting sqref="I753:I754">
    <cfRule type="expression" dxfId="67513" priority="114318" stopIfTrue="1">
      <formula>WEEKDAY($A753)=1</formula>
    </cfRule>
    <cfRule type="expression" dxfId="67512" priority="114319" stopIfTrue="1">
      <formula>WEEKDAY($A753)=2</formula>
    </cfRule>
    <cfRule type="expression" dxfId="67511" priority="114320" stopIfTrue="1">
      <formula>WEEKDAY($A753)=3</formula>
    </cfRule>
    <cfRule type="expression" dxfId="67510" priority="114321" stopIfTrue="1">
      <formula>WEEKDAY($A753)=4</formula>
    </cfRule>
    <cfRule type="expression" dxfId="67509" priority="114322" stopIfTrue="1">
      <formula>WEEKDAY($A753)=5</formula>
    </cfRule>
    <cfRule type="expression" dxfId="67508" priority="114323" stopIfTrue="1">
      <formula>WEEKDAY($A753)=6</formula>
    </cfRule>
    <cfRule type="expression" dxfId="67507" priority="114324" stopIfTrue="1">
      <formula>WEEKDAY($A753)=7</formula>
    </cfRule>
  </conditionalFormatting>
  <conditionalFormatting sqref="A753:A754">
    <cfRule type="expression" dxfId="67506" priority="114311" stopIfTrue="1">
      <formula>WEEKDAY($A753)=1</formula>
    </cfRule>
    <cfRule type="expression" dxfId="67505" priority="114312" stopIfTrue="1">
      <formula>WEEKDAY($A753)=2</formula>
    </cfRule>
    <cfRule type="expression" dxfId="67504" priority="114313" stopIfTrue="1">
      <formula>WEEKDAY($A753)=3</formula>
    </cfRule>
    <cfRule type="expression" dxfId="67503" priority="114314" stopIfTrue="1">
      <formula>WEEKDAY($A753)=4</formula>
    </cfRule>
    <cfRule type="expression" dxfId="67502" priority="114315" stopIfTrue="1">
      <formula>WEEKDAY($A753)=5</formula>
    </cfRule>
    <cfRule type="expression" dxfId="67501" priority="114316" stopIfTrue="1">
      <formula>WEEKDAY($A753)=6</formula>
    </cfRule>
    <cfRule type="expression" dxfId="67500" priority="114317" stopIfTrue="1">
      <formula>WEEKDAY($A753)=7</formula>
    </cfRule>
  </conditionalFormatting>
  <conditionalFormatting sqref="I753:I754">
    <cfRule type="expression" dxfId="67499" priority="114304" stopIfTrue="1">
      <formula>WEEKDAY($A753)=1</formula>
    </cfRule>
    <cfRule type="expression" dxfId="67498" priority="114305" stopIfTrue="1">
      <formula>WEEKDAY($A753)=2</formula>
    </cfRule>
    <cfRule type="expression" dxfId="67497" priority="114306" stopIfTrue="1">
      <formula>WEEKDAY($A753)=3</formula>
    </cfRule>
    <cfRule type="expression" dxfId="67496" priority="114307" stopIfTrue="1">
      <formula>WEEKDAY($A753)=4</formula>
    </cfRule>
    <cfRule type="expression" dxfId="67495" priority="114308" stopIfTrue="1">
      <formula>WEEKDAY($A753)=5</formula>
    </cfRule>
    <cfRule type="expression" dxfId="67494" priority="114309" stopIfTrue="1">
      <formula>WEEKDAY($A753)=6</formula>
    </cfRule>
    <cfRule type="expression" dxfId="67493" priority="114310" stopIfTrue="1">
      <formula>WEEKDAY($A753)=7</formula>
    </cfRule>
  </conditionalFormatting>
  <conditionalFormatting sqref="A753:A754">
    <cfRule type="expression" dxfId="67492" priority="114297" stopIfTrue="1">
      <formula>WEEKDAY($A753)=1</formula>
    </cfRule>
    <cfRule type="expression" dxfId="67491" priority="114298" stopIfTrue="1">
      <formula>WEEKDAY($A753)=2</formula>
    </cfRule>
    <cfRule type="expression" dxfId="67490" priority="114299" stopIfTrue="1">
      <formula>WEEKDAY($A753)=3</formula>
    </cfRule>
    <cfRule type="expression" dxfId="67489" priority="114300" stopIfTrue="1">
      <formula>WEEKDAY($A753)=4</formula>
    </cfRule>
    <cfRule type="expression" dxfId="67488" priority="114301" stopIfTrue="1">
      <formula>WEEKDAY($A753)=5</formula>
    </cfRule>
    <cfRule type="expression" dxfId="67487" priority="114302" stopIfTrue="1">
      <formula>WEEKDAY($A753)=6</formula>
    </cfRule>
    <cfRule type="expression" dxfId="67486" priority="114303" stopIfTrue="1">
      <formula>WEEKDAY($A753)=7</formula>
    </cfRule>
  </conditionalFormatting>
  <conditionalFormatting sqref="A753:A754">
    <cfRule type="expression" dxfId="67485" priority="114290" stopIfTrue="1">
      <formula>WEEKDAY($A753)=1</formula>
    </cfRule>
    <cfRule type="expression" dxfId="67484" priority="114291" stopIfTrue="1">
      <formula>WEEKDAY($A753)=2</formula>
    </cfRule>
    <cfRule type="expression" dxfId="67483" priority="114292" stopIfTrue="1">
      <formula>WEEKDAY($A753)=3</formula>
    </cfRule>
    <cfRule type="expression" dxfId="67482" priority="114293" stopIfTrue="1">
      <formula>WEEKDAY($A753)=4</formula>
    </cfRule>
    <cfRule type="expression" dxfId="67481" priority="114294" stopIfTrue="1">
      <formula>WEEKDAY($A753)=5</formula>
    </cfRule>
    <cfRule type="expression" dxfId="67480" priority="114295" stopIfTrue="1">
      <formula>WEEKDAY($A753)=6</formula>
    </cfRule>
    <cfRule type="expression" dxfId="67479" priority="114296" stopIfTrue="1">
      <formula>WEEKDAY($A753)=7</formula>
    </cfRule>
  </conditionalFormatting>
  <conditionalFormatting sqref="I753:I754">
    <cfRule type="expression" dxfId="67478" priority="114283" stopIfTrue="1">
      <formula>WEEKDAY($A753)=1</formula>
    </cfRule>
    <cfRule type="expression" dxfId="67477" priority="114284" stopIfTrue="1">
      <formula>WEEKDAY($A753)=2</formula>
    </cfRule>
    <cfRule type="expression" dxfId="67476" priority="114285" stopIfTrue="1">
      <formula>WEEKDAY($A753)=3</formula>
    </cfRule>
    <cfRule type="expression" dxfId="67475" priority="114286" stopIfTrue="1">
      <formula>WEEKDAY($A753)=4</formula>
    </cfRule>
    <cfRule type="expression" dxfId="67474" priority="114287" stopIfTrue="1">
      <formula>WEEKDAY($A753)=5</formula>
    </cfRule>
    <cfRule type="expression" dxfId="67473" priority="114288" stopIfTrue="1">
      <formula>WEEKDAY($A753)=6</formula>
    </cfRule>
    <cfRule type="expression" dxfId="67472" priority="114289" stopIfTrue="1">
      <formula>WEEKDAY($A753)=7</formula>
    </cfRule>
  </conditionalFormatting>
  <conditionalFormatting sqref="A753:A754">
    <cfRule type="expression" dxfId="67471" priority="114276" stopIfTrue="1">
      <formula>WEEKDAY($A753)=1</formula>
    </cfRule>
    <cfRule type="expression" dxfId="67470" priority="114277" stopIfTrue="1">
      <formula>WEEKDAY($A753)=2</formula>
    </cfRule>
    <cfRule type="expression" dxfId="67469" priority="114278" stopIfTrue="1">
      <formula>WEEKDAY($A753)=3</formula>
    </cfRule>
    <cfRule type="expression" dxfId="67468" priority="114279" stopIfTrue="1">
      <formula>WEEKDAY($A753)=4</formula>
    </cfRule>
    <cfRule type="expression" dxfId="67467" priority="114280" stopIfTrue="1">
      <formula>WEEKDAY($A753)=5</formula>
    </cfRule>
    <cfRule type="expression" dxfId="67466" priority="114281" stopIfTrue="1">
      <formula>WEEKDAY($A753)=6</formula>
    </cfRule>
    <cfRule type="expression" dxfId="67465" priority="114282" stopIfTrue="1">
      <formula>WEEKDAY($A753)=7</formula>
    </cfRule>
  </conditionalFormatting>
  <conditionalFormatting sqref="I753:I754">
    <cfRule type="expression" dxfId="67464" priority="114269" stopIfTrue="1">
      <formula>WEEKDAY($A753)=1</formula>
    </cfRule>
    <cfRule type="expression" dxfId="67463" priority="114270" stopIfTrue="1">
      <formula>WEEKDAY($A753)=2</formula>
    </cfRule>
    <cfRule type="expression" dxfId="67462" priority="114271" stopIfTrue="1">
      <formula>WEEKDAY($A753)=3</formula>
    </cfRule>
    <cfRule type="expression" dxfId="67461" priority="114272" stopIfTrue="1">
      <formula>WEEKDAY($A753)=4</formula>
    </cfRule>
    <cfRule type="expression" dxfId="67460" priority="114273" stopIfTrue="1">
      <formula>WEEKDAY($A753)=5</formula>
    </cfRule>
    <cfRule type="expression" dxfId="67459" priority="114274" stopIfTrue="1">
      <formula>WEEKDAY($A753)=6</formula>
    </cfRule>
    <cfRule type="expression" dxfId="67458" priority="114275" stopIfTrue="1">
      <formula>WEEKDAY($A753)=7</formula>
    </cfRule>
  </conditionalFormatting>
  <conditionalFormatting sqref="A753:A754">
    <cfRule type="expression" dxfId="67457" priority="114262" stopIfTrue="1">
      <formula>WEEKDAY($A753)=1</formula>
    </cfRule>
    <cfRule type="expression" dxfId="67456" priority="114263" stopIfTrue="1">
      <formula>WEEKDAY($A753)=2</formula>
    </cfRule>
    <cfRule type="expression" dxfId="67455" priority="114264" stopIfTrue="1">
      <formula>WEEKDAY($A753)=3</formula>
    </cfRule>
    <cfRule type="expression" dxfId="67454" priority="114265" stopIfTrue="1">
      <formula>WEEKDAY($A753)=4</formula>
    </cfRule>
    <cfRule type="expression" dxfId="67453" priority="114266" stopIfTrue="1">
      <formula>WEEKDAY($A753)=5</formula>
    </cfRule>
    <cfRule type="expression" dxfId="67452" priority="114267" stopIfTrue="1">
      <formula>WEEKDAY($A753)=6</formula>
    </cfRule>
    <cfRule type="expression" dxfId="67451" priority="114268" stopIfTrue="1">
      <formula>WEEKDAY($A753)=7</formula>
    </cfRule>
  </conditionalFormatting>
  <conditionalFormatting sqref="A753:A754">
    <cfRule type="expression" dxfId="67450" priority="114255" stopIfTrue="1">
      <formula>WEEKDAY($A753)=1</formula>
    </cfRule>
    <cfRule type="expression" dxfId="67449" priority="114256" stopIfTrue="1">
      <formula>WEEKDAY($A753)=2</formula>
    </cfRule>
    <cfRule type="expression" dxfId="67448" priority="114257" stopIfTrue="1">
      <formula>WEEKDAY($A753)=3</formula>
    </cfRule>
    <cfRule type="expression" dxfId="67447" priority="114258" stopIfTrue="1">
      <formula>WEEKDAY($A753)=4</formula>
    </cfRule>
    <cfRule type="expression" dxfId="67446" priority="114259" stopIfTrue="1">
      <formula>WEEKDAY($A753)=5</formula>
    </cfRule>
    <cfRule type="expression" dxfId="67445" priority="114260" stopIfTrue="1">
      <formula>WEEKDAY($A753)=6</formula>
    </cfRule>
    <cfRule type="expression" dxfId="67444" priority="114261" stopIfTrue="1">
      <formula>WEEKDAY($A753)=7</formula>
    </cfRule>
  </conditionalFormatting>
  <conditionalFormatting sqref="I753:I754">
    <cfRule type="expression" dxfId="67443" priority="114248" stopIfTrue="1">
      <formula>WEEKDAY($A753)=1</formula>
    </cfRule>
    <cfRule type="expression" dxfId="67442" priority="114249" stopIfTrue="1">
      <formula>WEEKDAY($A753)=2</formula>
    </cfRule>
    <cfRule type="expression" dxfId="67441" priority="114250" stopIfTrue="1">
      <formula>WEEKDAY($A753)=3</formula>
    </cfRule>
    <cfRule type="expression" dxfId="67440" priority="114251" stopIfTrue="1">
      <formula>WEEKDAY($A753)=4</formula>
    </cfRule>
    <cfRule type="expression" dxfId="67439" priority="114252" stopIfTrue="1">
      <formula>WEEKDAY($A753)=5</formula>
    </cfRule>
    <cfRule type="expression" dxfId="67438" priority="114253" stopIfTrue="1">
      <formula>WEEKDAY($A753)=6</formula>
    </cfRule>
    <cfRule type="expression" dxfId="67437" priority="114254" stopIfTrue="1">
      <formula>WEEKDAY($A753)=7</formula>
    </cfRule>
  </conditionalFormatting>
  <conditionalFormatting sqref="A753:A754">
    <cfRule type="expression" dxfId="67436" priority="114241" stopIfTrue="1">
      <formula>WEEKDAY($A753)=1</formula>
    </cfRule>
    <cfRule type="expression" dxfId="67435" priority="114242" stopIfTrue="1">
      <formula>WEEKDAY($A753)=2</formula>
    </cfRule>
    <cfRule type="expression" dxfId="67434" priority="114243" stopIfTrue="1">
      <formula>WEEKDAY($A753)=3</formula>
    </cfRule>
    <cfRule type="expression" dxfId="67433" priority="114244" stopIfTrue="1">
      <formula>WEEKDAY($A753)=4</formula>
    </cfRule>
    <cfRule type="expression" dxfId="67432" priority="114245" stopIfTrue="1">
      <formula>WEEKDAY($A753)=5</formula>
    </cfRule>
    <cfRule type="expression" dxfId="67431" priority="114246" stopIfTrue="1">
      <formula>WEEKDAY($A753)=6</formula>
    </cfRule>
    <cfRule type="expression" dxfId="67430" priority="114247" stopIfTrue="1">
      <formula>WEEKDAY($A753)=7</formula>
    </cfRule>
  </conditionalFormatting>
  <conditionalFormatting sqref="A753:A754">
    <cfRule type="expression" dxfId="67429" priority="114234" stopIfTrue="1">
      <formula>WEEKDAY($A753)=1</formula>
    </cfRule>
    <cfRule type="expression" dxfId="67428" priority="114235" stopIfTrue="1">
      <formula>WEEKDAY($A753)=2</formula>
    </cfRule>
    <cfRule type="expression" dxfId="67427" priority="114236" stopIfTrue="1">
      <formula>WEEKDAY($A753)=3</formula>
    </cfRule>
    <cfRule type="expression" dxfId="67426" priority="114237" stopIfTrue="1">
      <formula>WEEKDAY($A753)=4</formula>
    </cfRule>
    <cfRule type="expression" dxfId="67425" priority="114238" stopIfTrue="1">
      <formula>WEEKDAY($A753)=5</formula>
    </cfRule>
    <cfRule type="expression" dxfId="67424" priority="114239" stopIfTrue="1">
      <formula>WEEKDAY($A753)=6</formula>
    </cfRule>
    <cfRule type="expression" dxfId="67423" priority="114240" stopIfTrue="1">
      <formula>WEEKDAY($A753)=7</formula>
    </cfRule>
  </conditionalFormatting>
  <conditionalFormatting sqref="I753:I754">
    <cfRule type="expression" dxfId="67422" priority="114227" stopIfTrue="1">
      <formula>WEEKDAY($A753)=1</formula>
    </cfRule>
    <cfRule type="expression" dxfId="67421" priority="114228" stopIfTrue="1">
      <formula>WEEKDAY($A753)=2</formula>
    </cfRule>
    <cfRule type="expression" dxfId="67420" priority="114229" stopIfTrue="1">
      <formula>WEEKDAY($A753)=3</formula>
    </cfRule>
    <cfRule type="expression" dxfId="67419" priority="114230" stopIfTrue="1">
      <formula>WEEKDAY($A753)=4</formula>
    </cfRule>
    <cfRule type="expression" dxfId="67418" priority="114231" stopIfTrue="1">
      <formula>WEEKDAY($A753)=5</formula>
    </cfRule>
    <cfRule type="expression" dxfId="67417" priority="114232" stopIfTrue="1">
      <formula>WEEKDAY($A753)=6</formula>
    </cfRule>
    <cfRule type="expression" dxfId="67416" priority="114233" stopIfTrue="1">
      <formula>WEEKDAY($A753)=7</formula>
    </cfRule>
  </conditionalFormatting>
  <conditionalFormatting sqref="I753:I754">
    <cfRule type="expression" dxfId="67415" priority="114220" stopIfTrue="1">
      <formula>WEEKDAY($A753)=1</formula>
    </cfRule>
    <cfRule type="expression" dxfId="67414" priority="114221" stopIfTrue="1">
      <formula>WEEKDAY($A753)=2</formula>
    </cfRule>
    <cfRule type="expression" dxfId="67413" priority="114222" stopIfTrue="1">
      <formula>WEEKDAY($A753)=3</formula>
    </cfRule>
    <cfRule type="expression" dxfId="67412" priority="114223" stopIfTrue="1">
      <formula>WEEKDAY($A753)=4</formula>
    </cfRule>
    <cfRule type="expression" dxfId="67411" priority="114224" stopIfTrue="1">
      <formula>WEEKDAY($A753)=5</formula>
    </cfRule>
    <cfRule type="expression" dxfId="67410" priority="114225" stopIfTrue="1">
      <formula>WEEKDAY($A753)=6</formula>
    </cfRule>
    <cfRule type="expression" dxfId="67409" priority="114226" stopIfTrue="1">
      <formula>WEEKDAY($A753)=7</formula>
    </cfRule>
  </conditionalFormatting>
  <conditionalFormatting sqref="A753:A754">
    <cfRule type="expression" dxfId="67408" priority="114213" stopIfTrue="1">
      <formula>WEEKDAY($A753)=1</formula>
    </cfRule>
    <cfRule type="expression" dxfId="67407" priority="114214" stopIfTrue="1">
      <formula>WEEKDAY($A753)=2</formula>
    </cfRule>
    <cfRule type="expression" dxfId="67406" priority="114215" stopIfTrue="1">
      <formula>WEEKDAY($A753)=3</formula>
    </cfRule>
    <cfRule type="expression" dxfId="67405" priority="114216" stopIfTrue="1">
      <formula>WEEKDAY($A753)=4</formula>
    </cfRule>
    <cfRule type="expression" dxfId="67404" priority="114217" stopIfTrue="1">
      <formula>WEEKDAY($A753)=5</formula>
    </cfRule>
    <cfRule type="expression" dxfId="67403" priority="114218" stopIfTrue="1">
      <formula>WEEKDAY($A753)=6</formula>
    </cfRule>
    <cfRule type="expression" dxfId="67402" priority="114219" stopIfTrue="1">
      <formula>WEEKDAY($A753)=7</formula>
    </cfRule>
  </conditionalFormatting>
  <conditionalFormatting sqref="A753:A754">
    <cfRule type="expression" dxfId="67401" priority="114206" stopIfTrue="1">
      <formula>WEEKDAY($A753)=1</formula>
    </cfRule>
    <cfRule type="expression" dxfId="67400" priority="114207" stopIfTrue="1">
      <formula>WEEKDAY($A753)=2</formula>
    </cfRule>
    <cfRule type="expression" dxfId="67399" priority="114208" stopIfTrue="1">
      <formula>WEEKDAY($A753)=3</formula>
    </cfRule>
    <cfRule type="expression" dxfId="67398" priority="114209" stopIfTrue="1">
      <formula>WEEKDAY($A753)=4</formula>
    </cfRule>
    <cfRule type="expression" dxfId="67397" priority="114210" stopIfTrue="1">
      <formula>WEEKDAY($A753)=5</formula>
    </cfRule>
    <cfRule type="expression" dxfId="67396" priority="114211" stopIfTrue="1">
      <formula>WEEKDAY($A753)=6</formula>
    </cfRule>
    <cfRule type="expression" dxfId="67395" priority="114212" stopIfTrue="1">
      <formula>WEEKDAY($A753)=7</formula>
    </cfRule>
  </conditionalFormatting>
  <conditionalFormatting sqref="I753:I754">
    <cfRule type="expression" dxfId="67394" priority="114199" stopIfTrue="1">
      <formula>WEEKDAY($A753)=1</formula>
    </cfRule>
    <cfRule type="expression" dxfId="67393" priority="114200" stopIfTrue="1">
      <formula>WEEKDAY($A753)=2</formula>
    </cfRule>
    <cfRule type="expression" dxfId="67392" priority="114201" stopIfTrue="1">
      <formula>WEEKDAY($A753)=3</formula>
    </cfRule>
    <cfRule type="expression" dxfId="67391" priority="114202" stopIfTrue="1">
      <formula>WEEKDAY($A753)=4</formula>
    </cfRule>
    <cfRule type="expression" dxfId="67390" priority="114203" stopIfTrue="1">
      <formula>WEEKDAY($A753)=5</formula>
    </cfRule>
    <cfRule type="expression" dxfId="67389" priority="114204" stopIfTrue="1">
      <formula>WEEKDAY($A753)=6</formula>
    </cfRule>
    <cfRule type="expression" dxfId="67388" priority="114205" stopIfTrue="1">
      <formula>WEEKDAY($A753)=7</formula>
    </cfRule>
  </conditionalFormatting>
  <conditionalFormatting sqref="A753:M753">
    <cfRule type="expression" dxfId="67387" priority="114192" stopIfTrue="1">
      <formula>WEEKDAY($A753)=1</formula>
    </cfRule>
    <cfRule type="expression" dxfId="67386" priority="114193" stopIfTrue="1">
      <formula>WEEKDAY($A753)=2</formula>
    </cfRule>
    <cfRule type="expression" dxfId="67385" priority="114194" stopIfTrue="1">
      <formula>WEEKDAY($A753)=3</formula>
    </cfRule>
    <cfRule type="expression" dxfId="67384" priority="114195" stopIfTrue="1">
      <formula>WEEKDAY($A753)=4</formula>
    </cfRule>
    <cfRule type="expression" dxfId="67383" priority="114196" stopIfTrue="1">
      <formula>WEEKDAY($A753)=5</formula>
    </cfRule>
    <cfRule type="expression" dxfId="67382" priority="114197" stopIfTrue="1">
      <formula>WEEKDAY($A753)=6</formula>
    </cfRule>
    <cfRule type="expression" dxfId="67381" priority="114198" stopIfTrue="1">
      <formula>WEEKDAY($A753)=7</formula>
    </cfRule>
  </conditionalFormatting>
  <conditionalFormatting sqref="A753:A754">
    <cfRule type="expression" dxfId="67380" priority="114185" stopIfTrue="1">
      <formula>WEEKDAY($A753)=1</formula>
    </cfRule>
    <cfRule type="expression" dxfId="67379" priority="114186" stopIfTrue="1">
      <formula>WEEKDAY($A753)=2</formula>
    </cfRule>
    <cfRule type="expression" dxfId="67378" priority="114187" stopIfTrue="1">
      <formula>WEEKDAY($A753)=3</formula>
    </cfRule>
    <cfRule type="expression" dxfId="67377" priority="114188" stopIfTrue="1">
      <formula>WEEKDAY($A753)=4</formula>
    </cfRule>
    <cfRule type="expression" dxfId="67376" priority="114189" stopIfTrue="1">
      <formula>WEEKDAY($A753)=5</formula>
    </cfRule>
    <cfRule type="expression" dxfId="67375" priority="114190" stopIfTrue="1">
      <formula>WEEKDAY($A753)=6</formula>
    </cfRule>
    <cfRule type="expression" dxfId="67374" priority="114191" stopIfTrue="1">
      <formula>WEEKDAY($A753)=7</formula>
    </cfRule>
  </conditionalFormatting>
  <conditionalFormatting sqref="A753:M753">
    <cfRule type="expression" dxfId="67373" priority="114178" stopIfTrue="1">
      <formula>WEEKDAY($A753)=1</formula>
    </cfRule>
    <cfRule type="expression" dxfId="67372" priority="114179" stopIfTrue="1">
      <formula>WEEKDAY($A753)=2</formula>
    </cfRule>
    <cfRule type="expression" dxfId="67371" priority="114180" stopIfTrue="1">
      <formula>WEEKDAY($A753)=3</formula>
    </cfRule>
    <cfRule type="expression" dxfId="67370" priority="114181" stopIfTrue="1">
      <formula>WEEKDAY($A753)=4</formula>
    </cfRule>
    <cfRule type="expression" dxfId="67369" priority="114182" stopIfTrue="1">
      <formula>WEEKDAY($A753)=5</formula>
    </cfRule>
    <cfRule type="expression" dxfId="67368" priority="114183" stopIfTrue="1">
      <formula>WEEKDAY($A753)=6</formula>
    </cfRule>
    <cfRule type="expression" dxfId="67367" priority="114184" stopIfTrue="1">
      <formula>WEEKDAY($A753)=7</formula>
    </cfRule>
  </conditionalFormatting>
  <conditionalFormatting sqref="I753:I754">
    <cfRule type="expression" dxfId="67366" priority="114171" stopIfTrue="1">
      <formula>WEEKDAY($A753)=1</formula>
    </cfRule>
    <cfRule type="expression" dxfId="67365" priority="114172" stopIfTrue="1">
      <formula>WEEKDAY($A753)=2</formula>
    </cfRule>
    <cfRule type="expression" dxfId="67364" priority="114173" stopIfTrue="1">
      <formula>WEEKDAY($A753)=3</formula>
    </cfRule>
    <cfRule type="expression" dxfId="67363" priority="114174" stopIfTrue="1">
      <formula>WEEKDAY($A753)=4</formula>
    </cfRule>
    <cfRule type="expression" dxfId="67362" priority="114175" stopIfTrue="1">
      <formula>WEEKDAY($A753)=5</formula>
    </cfRule>
    <cfRule type="expression" dxfId="67361" priority="114176" stopIfTrue="1">
      <formula>WEEKDAY($A753)=6</formula>
    </cfRule>
    <cfRule type="expression" dxfId="67360" priority="114177" stopIfTrue="1">
      <formula>WEEKDAY($A753)=7</formula>
    </cfRule>
  </conditionalFormatting>
  <conditionalFormatting sqref="A753:A754">
    <cfRule type="expression" dxfId="67359" priority="114164" stopIfTrue="1">
      <formula>WEEKDAY($A753)=1</formula>
    </cfRule>
    <cfRule type="expression" dxfId="67358" priority="114165" stopIfTrue="1">
      <formula>WEEKDAY($A753)=2</formula>
    </cfRule>
    <cfRule type="expression" dxfId="67357" priority="114166" stopIfTrue="1">
      <formula>WEEKDAY($A753)=3</formula>
    </cfRule>
    <cfRule type="expression" dxfId="67356" priority="114167" stopIfTrue="1">
      <formula>WEEKDAY($A753)=4</formula>
    </cfRule>
    <cfRule type="expression" dxfId="67355" priority="114168" stopIfTrue="1">
      <formula>WEEKDAY($A753)=5</formula>
    </cfRule>
    <cfRule type="expression" dxfId="67354" priority="114169" stopIfTrue="1">
      <formula>WEEKDAY($A753)=6</formula>
    </cfRule>
    <cfRule type="expression" dxfId="67353" priority="114170" stopIfTrue="1">
      <formula>WEEKDAY($A753)=7</formula>
    </cfRule>
  </conditionalFormatting>
  <conditionalFormatting sqref="A753:A754">
    <cfRule type="expression" dxfId="67352" priority="114157" stopIfTrue="1">
      <formula>WEEKDAY($A753)=1</formula>
    </cfRule>
    <cfRule type="expression" dxfId="67351" priority="114158" stopIfTrue="1">
      <formula>WEEKDAY($A753)=2</formula>
    </cfRule>
    <cfRule type="expression" dxfId="67350" priority="114159" stopIfTrue="1">
      <formula>WEEKDAY($A753)=3</formula>
    </cfRule>
    <cfRule type="expression" dxfId="67349" priority="114160" stopIfTrue="1">
      <formula>WEEKDAY($A753)=4</formula>
    </cfRule>
    <cfRule type="expression" dxfId="67348" priority="114161" stopIfTrue="1">
      <formula>WEEKDAY($A753)=5</formula>
    </cfRule>
    <cfRule type="expression" dxfId="67347" priority="114162" stopIfTrue="1">
      <formula>WEEKDAY($A753)=6</formula>
    </cfRule>
    <cfRule type="expression" dxfId="67346" priority="114163" stopIfTrue="1">
      <formula>WEEKDAY($A753)=7</formula>
    </cfRule>
  </conditionalFormatting>
  <conditionalFormatting sqref="A753:A754">
    <cfRule type="expression" dxfId="67345" priority="114150" stopIfTrue="1">
      <formula>WEEKDAY($A753)=1</formula>
    </cfRule>
    <cfRule type="expression" dxfId="67344" priority="114151" stopIfTrue="1">
      <formula>WEEKDAY($A753)=2</formula>
    </cfRule>
    <cfRule type="expression" dxfId="67343" priority="114152" stopIfTrue="1">
      <formula>WEEKDAY($A753)=3</formula>
    </cfRule>
    <cfRule type="expression" dxfId="67342" priority="114153" stopIfTrue="1">
      <formula>WEEKDAY($A753)=4</formula>
    </cfRule>
    <cfRule type="expression" dxfId="67341" priority="114154" stopIfTrue="1">
      <formula>WEEKDAY($A753)=5</formula>
    </cfRule>
    <cfRule type="expression" dxfId="67340" priority="114155" stopIfTrue="1">
      <formula>WEEKDAY($A753)=6</formula>
    </cfRule>
    <cfRule type="expression" dxfId="67339" priority="114156" stopIfTrue="1">
      <formula>WEEKDAY($A753)=7</formula>
    </cfRule>
  </conditionalFormatting>
  <conditionalFormatting sqref="A753:A754">
    <cfRule type="expression" dxfId="67338" priority="114143" stopIfTrue="1">
      <formula>WEEKDAY($A753)=1</formula>
    </cfRule>
    <cfRule type="expression" dxfId="67337" priority="114144" stopIfTrue="1">
      <formula>WEEKDAY($A753)=2</formula>
    </cfRule>
    <cfRule type="expression" dxfId="67336" priority="114145" stopIfTrue="1">
      <formula>WEEKDAY($A753)=3</formula>
    </cfRule>
    <cfRule type="expression" dxfId="67335" priority="114146" stopIfTrue="1">
      <formula>WEEKDAY($A753)=4</formula>
    </cfRule>
    <cfRule type="expression" dxfId="67334" priority="114147" stopIfTrue="1">
      <formula>WEEKDAY($A753)=5</formula>
    </cfRule>
    <cfRule type="expression" dxfId="67333" priority="114148" stopIfTrue="1">
      <formula>WEEKDAY($A753)=6</formula>
    </cfRule>
    <cfRule type="expression" dxfId="67332" priority="114149" stopIfTrue="1">
      <formula>WEEKDAY($A753)=7</formula>
    </cfRule>
  </conditionalFormatting>
  <conditionalFormatting sqref="I753:I754">
    <cfRule type="expression" dxfId="67331" priority="114136" stopIfTrue="1">
      <formula>WEEKDAY($A753)=1</formula>
    </cfRule>
    <cfRule type="expression" dxfId="67330" priority="114137" stopIfTrue="1">
      <formula>WEEKDAY($A753)=2</formula>
    </cfRule>
    <cfRule type="expression" dxfId="67329" priority="114138" stopIfTrue="1">
      <formula>WEEKDAY($A753)=3</formula>
    </cfRule>
    <cfRule type="expression" dxfId="67328" priority="114139" stopIfTrue="1">
      <formula>WEEKDAY($A753)=4</formula>
    </cfRule>
    <cfRule type="expression" dxfId="67327" priority="114140" stopIfTrue="1">
      <formula>WEEKDAY($A753)=5</formula>
    </cfRule>
    <cfRule type="expression" dxfId="67326" priority="114141" stopIfTrue="1">
      <formula>WEEKDAY($A753)=6</formula>
    </cfRule>
    <cfRule type="expression" dxfId="67325" priority="114142" stopIfTrue="1">
      <formula>WEEKDAY($A753)=7</formula>
    </cfRule>
  </conditionalFormatting>
  <conditionalFormatting sqref="A753:A754">
    <cfRule type="expression" dxfId="67324" priority="114129" stopIfTrue="1">
      <formula>WEEKDAY($A753)=1</formula>
    </cfRule>
    <cfRule type="expression" dxfId="67323" priority="114130" stopIfTrue="1">
      <formula>WEEKDAY($A753)=2</formula>
    </cfRule>
    <cfRule type="expression" dxfId="67322" priority="114131" stopIfTrue="1">
      <formula>WEEKDAY($A753)=3</formula>
    </cfRule>
    <cfRule type="expression" dxfId="67321" priority="114132" stopIfTrue="1">
      <formula>WEEKDAY($A753)=4</formula>
    </cfRule>
    <cfRule type="expression" dxfId="67320" priority="114133" stopIfTrue="1">
      <formula>WEEKDAY($A753)=5</formula>
    </cfRule>
    <cfRule type="expression" dxfId="67319" priority="114134" stopIfTrue="1">
      <formula>WEEKDAY($A753)=6</formula>
    </cfRule>
    <cfRule type="expression" dxfId="67318" priority="114135" stopIfTrue="1">
      <formula>WEEKDAY($A753)=7</formula>
    </cfRule>
  </conditionalFormatting>
  <conditionalFormatting sqref="A753:A754">
    <cfRule type="expression" dxfId="67317" priority="114122" stopIfTrue="1">
      <formula>WEEKDAY($A753)=1</formula>
    </cfRule>
    <cfRule type="expression" dxfId="67316" priority="114123" stopIfTrue="1">
      <formula>WEEKDAY($A753)=2</formula>
    </cfRule>
    <cfRule type="expression" dxfId="67315" priority="114124" stopIfTrue="1">
      <formula>WEEKDAY($A753)=3</formula>
    </cfRule>
    <cfRule type="expression" dxfId="67314" priority="114125" stopIfTrue="1">
      <formula>WEEKDAY($A753)=4</formula>
    </cfRule>
    <cfRule type="expression" dxfId="67313" priority="114126" stopIfTrue="1">
      <formula>WEEKDAY($A753)=5</formula>
    </cfRule>
    <cfRule type="expression" dxfId="67312" priority="114127" stopIfTrue="1">
      <formula>WEEKDAY($A753)=6</formula>
    </cfRule>
    <cfRule type="expression" dxfId="67311" priority="114128" stopIfTrue="1">
      <formula>WEEKDAY($A753)=7</formula>
    </cfRule>
  </conditionalFormatting>
  <conditionalFormatting sqref="I753:I754">
    <cfRule type="expression" dxfId="67310" priority="114115" stopIfTrue="1">
      <formula>WEEKDAY($A753)=1</formula>
    </cfRule>
    <cfRule type="expression" dxfId="67309" priority="114116" stopIfTrue="1">
      <formula>WEEKDAY($A753)=2</formula>
    </cfRule>
    <cfRule type="expression" dxfId="67308" priority="114117" stopIfTrue="1">
      <formula>WEEKDAY($A753)=3</formula>
    </cfRule>
    <cfRule type="expression" dxfId="67307" priority="114118" stopIfTrue="1">
      <formula>WEEKDAY($A753)=4</formula>
    </cfRule>
    <cfRule type="expression" dxfId="67306" priority="114119" stopIfTrue="1">
      <formula>WEEKDAY($A753)=5</formula>
    </cfRule>
    <cfRule type="expression" dxfId="67305" priority="114120" stopIfTrue="1">
      <formula>WEEKDAY($A753)=6</formula>
    </cfRule>
    <cfRule type="expression" dxfId="67304" priority="114121" stopIfTrue="1">
      <formula>WEEKDAY($A753)=7</formula>
    </cfRule>
  </conditionalFormatting>
  <conditionalFormatting sqref="I753:I754">
    <cfRule type="expression" dxfId="67303" priority="114108" stopIfTrue="1">
      <formula>WEEKDAY($A753)=1</formula>
    </cfRule>
    <cfRule type="expression" dxfId="67302" priority="114109" stopIfTrue="1">
      <formula>WEEKDAY($A753)=2</formula>
    </cfRule>
    <cfRule type="expression" dxfId="67301" priority="114110" stopIfTrue="1">
      <formula>WEEKDAY($A753)=3</formula>
    </cfRule>
    <cfRule type="expression" dxfId="67300" priority="114111" stopIfTrue="1">
      <formula>WEEKDAY($A753)=4</formula>
    </cfRule>
    <cfRule type="expression" dxfId="67299" priority="114112" stopIfTrue="1">
      <formula>WEEKDAY($A753)=5</formula>
    </cfRule>
    <cfRule type="expression" dxfId="67298" priority="114113" stopIfTrue="1">
      <formula>WEEKDAY($A753)=6</formula>
    </cfRule>
    <cfRule type="expression" dxfId="67297" priority="114114" stopIfTrue="1">
      <formula>WEEKDAY($A753)=7</formula>
    </cfRule>
  </conditionalFormatting>
  <conditionalFormatting sqref="A754:M754">
    <cfRule type="expression" dxfId="67296" priority="114101" stopIfTrue="1">
      <formula>WEEKDAY($A754)=1</formula>
    </cfRule>
    <cfRule type="expression" dxfId="67295" priority="114102" stopIfTrue="1">
      <formula>WEEKDAY($A754)=2</formula>
    </cfRule>
    <cfRule type="expression" dxfId="67294" priority="114103" stopIfTrue="1">
      <formula>WEEKDAY($A754)=3</formula>
    </cfRule>
    <cfRule type="expression" dxfId="67293" priority="114104" stopIfTrue="1">
      <formula>WEEKDAY($A754)=4</formula>
    </cfRule>
    <cfRule type="expression" dxfId="67292" priority="114105" stopIfTrue="1">
      <formula>WEEKDAY($A754)=5</formula>
    </cfRule>
    <cfRule type="expression" dxfId="67291" priority="114106" stopIfTrue="1">
      <formula>WEEKDAY($A754)=6</formula>
    </cfRule>
    <cfRule type="expression" dxfId="67290" priority="114107" stopIfTrue="1">
      <formula>WEEKDAY($A754)=7</formula>
    </cfRule>
  </conditionalFormatting>
  <conditionalFormatting sqref="A754">
    <cfRule type="expression" dxfId="67289" priority="114094" stopIfTrue="1">
      <formula>WEEKDAY($A754)=1</formula>
    </cfRule>
    <cfRule type="expression" dxfId="67288" priority="114095" stopIfTrue="1">
      <formula>WEEKDAY($A754)=2</formula>
    </cfRule>
    <cfRule type="expression" dxfId="67287" priority="114096" stopIfTrue="1">
      <formula>WEEKDAY($A754)=3</formula>
    </cfRule>
    <cfRule type="expression" dxfId="67286" priority="114097" stopIfTrue="1">
      <formula>WEEKDAY($A754)=4</formula>
    </cfRule>
    <cfRule type="expression" dxfId="67285" priority="114098" stopIfTrue="1">
      <formula>WEEKDAY($A754)=5</formula>
    </cfRule>
    <cfRule type="expression" dxfId="67284" priority="114099" stopIfTrue="1">
      <formula>WEEKDAY($A754)=6</formula>
    </cfRule>
    <cfRule type="expression" dxfId="67283" priority="114100" stopIfTrue="1">
      <formula>WEEKDAY($A754)=7</formula>
    </cfRule>
  </conditionalFormatting>
  <conditionalFormatting sqref="A754:M754">
    <cfRule type="expression" dxfId="67282" priority="114087" stopIfTrue="1">
      <formula>WEEKDAY($A754)=1</formula>
    </cfRule>
    <cfRule type="expression" dxfId="67281" priority="114088" stopIfTrue="1">
      <formula>WEEKDAY($A754)=2</formula>
    </cfRule>
    <cfRule type="expression" dxfId="67280" priority="114089" stopIfTrue="1">
      <formula>WEEKDAY($A754)=3</formula>
    </cfRule>
    <cfRule type="expression" dxfId="67279" priority="114090" stopIfTrue="1">
      <formula>WEEKDAY($A754)=4</formula>
    </cfRule>
    <cfRule type="expression" dxfId="67278" priority="114091" stopIfTrue="1">
      <formula>WEEKDAY($A754)=5</formula>
    </cfRule>
    <cfRule type="expression" dxfId="67277" priority="114092" stopIfTrue="1">
      <formula>WEEKDAY($A754)=6</formula>
    </cfRule>
    <cfRule type="expression" dxfId="67276" priority="114093" stopIfTrue="1">
      <formula>WEEKDAY($A754)=7</formula>
    </cfRule>
  </conditionalFormatting>
  <conditionalFormatting sqref="I754">
    <cfRule type="expression" dxfId="67275" priority="114080" stopIfTrue="1">
      <formula>WEEKDAY($A754)=1</formula>
    </cfRule>
    <cfRule type="expression" dxfId="67274" priority="114081" stopIfTrue="1">
      <formula>WEEKDAY($A754)=2</formula>
    </cfRule>
    <cfRule type="expression" dxfId="67273" priority="114082" stopIfTrue="1">
      <formula>WEEKDAY($A754)=3</formula>
    </cfRule>
    <cfRule type="expression" dxfId="67272" priority="114083" stopIfTrue="1">
      <formula>WEEKDAY($A754)=4</formula>
    </cfRule>
    <cfRule type="expression" dxfId="67271" priority="114084" stopIfTrue="1">
      <formula>WEEKDAY($A754)=5</formula>
    </cfRule>
    <cfRule type="expression" dxfId="67270" priority="114085" stopIfTrue="1">
      <formula>WEEKDAY($A754)=6</formula>
    </cfRule>
    <cfRule type="expression" dxfId="67269" priority="114086" stopIfTrue="1">
      <formula>WEEKDAY($A754)=7</formula>
    </cfRule>
  </conditionalFormatting>
  <conditionalFormatting sqref="A754">
    <cfRule type="expression" dxfId="67268" priority="114073" stopIfTrue="1">
      <formula>WEEKDAY($A754)=1</formula>
    </cfRule>
    <cfRule type="expression" dxfId="67267" priority="114074" stopIfTrue="1">
      <formula>WEEKDAY($A754)=2</formula>
    </cfRule>
    <cfRule type="expression" dxfId="67266" priority="114075" stopIfTrue="1">
      <formula>WEEKDAY($A754)=3</formula>
    </cfRule>
    <cfRule type="expression" dxfId="67265" priority="114076" stopIfTrue="1">
      <formula>WEEKDAY($A754)=4</formula>
    </cfRule>
    <cfRule type="expression" dxfId="67264" priority="114077" stopIfTrue="1">
      <formula>WEEKDAY($A754)=5</formula>
    </cfRule>
    <cfRule type="expression" dxfId="67263" priority="114078" stopIfTrue="1">
      <formula>WEEKDAY($A754)=6</formula>
    </cfRule>
    <cfRule type="expression" dxfId="67262" priority="114079" stopIfTrue="1">
      <formula>WEEKDAY($A754)=7</formula>
    </cfRule>
  </conditionalFormatting>
  <conditionalFormatting sqref="A754:M754">
    <cfRule type="expression" dxfId="67261" priority="114066" stopIfTrue="1">
      <formula>WEEKDAY($A754)=1</formula>
    </cfRule>
    <cfRule type="expression" dxfId="67260" priority="114067" stopIfTrue="1">
      <formula>WEEKDAY($A754)=2</formula>
    </cfRule>
    <cfRule type="expression" dxfId="67259" priority="114068" stopIfTrue="1">
      <formula>WEEKDAY($A754)=3</formula>
    </cfRule>
    <cfRule type="expression" dxfId="67258" priority="114069" stopIfTrue="1">
      <formula>WEEKDAY($A754)=4</formula>
    </cfRule>
    <cfRule type="expression" dxfId="67257" priority="114070" stopIfTrue="1">
      <formula>WEEKDAY($A754)=5</formula>
    </cfRule>
    <cfRule type="expression" dxfId="67256" priority="114071" stopIfTrue="1">
      <formula>WEEKDAY($A754)=6</formula>
    </cfRule>
    <cfRule type="expression" dxfId="67255" priority="114072" stopIfTrue="1">
      <formula>WEEKDAY($A754)=7</formula>
    </cfRule>
  </conditionalFormatting>
  <conditionalFormatting sqref="A754">
    <cfRule type="expression" dxfId="67254" priority="114059" stopIfTrue="1">
      <formula>WEEKDAY($A754)=1</formula>
    </cfRule>
    <cfRule type="expression" dxfId="67253" priority="114060" stopIfTrue="1">
      <formula>WEEKDAY($A754)=2</formula>
    </cfRule>
    <cfRule type="expression" dxfId="67252" priority="114061" stopIfTrue="1">
      <formula>WEEKDAY($A754)=3</formula>
    </cfRule>
    <cfRule type="expression" dxfId="67251" priority="114062" stopIfTrue="1">
      <formula>WEEKDAY($A754)=4</formula>
    </cfRule>
    <cfRule type="expression" dxfId="67250" priority="114063" stopIfTrue="1">
      <formula>WEEKDAY($A754)=5</formula>
    </cfRule>
    <cfRule type="expression" dxfId="67249" priority="114064" stopIfTrue="1">
      <formula>WEEKDAY($A754)=6</formula>
    </cfRule>
    <cfRule type="expression" dxfId="67248" priority="114065" stopIfTrue="1">
      <formula>WEEKDAY($A754)=7</formula>
    </cfRule>
  </conditionalFormatting>
  <conditionalFormatting sqref="A754">
    <cfRule type="expression" dxfId="67247" priority="114052" stopIfTrue="1">
      <formula>WEEKDAY($A754)=1</formula>
    </cfRule>
    <cfRule type="expression" dxfId="67246" priority="114053" stopIfTrue="1">
      <formula>WEEKDAY($A754)=2</formula>
    </cfRule>
    <cfRule type="expression" dxfId="67245" priority="114054" stopIfTrue="1">
      <formula>WEEKDAY($A754)=3</formula>
    </cfRule>
    <cfRule type="expression" dxfId="67244" priority="114055" stopIfTrue="1">
      <formula>WEEKDAY($A754)=4</formula>
    </cfRule>
    <cfRule type="expression" dxfId="67243" priority="114056" stopIfTrue="1">
      <formula>WEEKDAY($A754)=5</formula>
    </cfRule>
    <cfRule type="expression" dxfId="67242" priority="114057" stopIfTrue="1">
      <formula>WEEKDAY($A754)=6</formula>
    </cfRule>
    <cfRule type="expression" dxfId="67241" priority="114058" stopIfTrue="1">
      <formula>WEEKDAY($A754)=7</formula>
    </cfRule>
  </conditionalFormatting>
  <conditionalFormatting sqref="A754">
    <cfRule type="expression" dxfId="67240" priority="114045" stopIfTrue="1">
      <formula>WEEKDAY($A754)=1</formula>
    </cfRule>
    <cfRule type="expression" dxfId="67239" priority="114046" stopIfTrue="1">
      <formula>WEEKDAY($A754)=2</formula>
    </cfRule>
    <cfRule type="expression" dxfId="67238" priority="114047" stopIfTrue="1">
      <formula>WEEKDAY($A754)=3</formula>
    </cfRule>
    <cfRule type="expression" dxfId="67237" priority="114048" stopIfTrue="1">
      <formula>WEEKDAY($A754)=4</formula>
    </cfRule>
    <cfRule type="expression" dxfId="67236" priority="114049" stopIfTrue="1">
      <formula>WEEKDAY($A754)=5</formula>
    </cfRule>
    <cfRule type="expression" dxfId="67235" priority="114050" stopIfTrue="1">
      <formula>WEEKDAY($A754)=6</formula>
    </cfRule>
    <cfRule type="expression" dxfId="67234" priority="114051" stopIfTrue="1">
      <formula>WEEKDAY($A754)=7</formula>
    </cfRule>
  </conditionalFormatting>
  <conditionalFormatting sqref="I754">
    <cfRule type="expression" dxfId="67233" priority="114038" stopIfTrue="1">
      <formula>WEEKDAY($A754)=1</formula>
    </cfRule>
    <cfRule type="expression" dxfId="67232" priority="114039" stopIfTrue="1">
      <formula>WEEKDAY($A754)=2</formula>
    </cfRule>
    <cfRule type="expression" dxfId="67231" priority="114040" stopIfTrue="1">
      <formula>WEEKDAY($A754)=3</formula>
    </cfRule>
    <cfRule type="expression" dxfId="67230" priority="114041" stopIfTrue="1">
      <formula>WEEKDAY($A754)=4</formula>
    </cfRule>
    <cfRule type="expression" dxfId="67229" priority="114042" stopIfTrue="1">
      <formula>WEEKDAY($A754)=5</formula>
    </cfRule>
    <cfRule type="expression" dxfId="67228" priority="114043" stopIfTrue="1">
      <formula>WEEKDAY($A754)=6</formula>
    </cfRule>
    <cfRule type="expression" dxfId="67227" priority="114044" stopIfTrue="1">
      <formula>WEEKDAY($A754)=7</formula>
    </cfRule>
  </conditionalFormatting>
  <conditionalFormatting sqref="A754">
    <cfRule type="expression" dxfId="67226" priority="114031" stopIfTrue="1">
      <formula>WEEKDAY($A754)=1</formula>
    </cfRule>
    <cfRule type="expression" dxfId="67225" priority="114032" stopIfTrue="1">
      <formula>WEEKDAY($A754)=2</formula>
    </cfRule>
    <cfRule type="expression" dxfId="67224" priority="114033" stopIfTrue="1">
      <formula>WEEKDAY($A754)=3</formula>
    </cfRule>
    <cfRule type="expression" dxfId="67223" priority="114034" stopIfTrue="1">
      <formula>WEEKDAY($A754)=4</formula>
    </cfRule>
    <cfRule type="expression" dxfId="67222" priority="114035" stopIfTrue="1">
      <formula>WEEKDAY($A754)=5</formula>
    </cfRule>
    <cfRule type="expression" dxfId="67221" priority="114036" stopIfTrue="1">
      <formula>WEEKDAY($A754)=6</formula>
    </cfRule>
    <cfRule type="expression" dxfId="67220" priority="114037" stopIfTrue="1">
      <formula>WEEKDAY($A754)=7</formula>
    </cfRule>
  </conditionalFormatting>
  <conditionalFormatting sqref="A754">
    <cfRule type="expression" dxfId="67219" priority="114024" stopIfTrue="1">
      <formula>WEEKDAY($A754)=1</formula>
    </cfRule>
    <cfRule type="expression" dxfId="67218" priority="114025" stopIfTrue="1">
      <formula>WEEKDAY($A754)=2</formula>
    </cfRule>
    <cfRule type="expression" dxfId="67217" priority="114026" stopIfTrue="1">
      <formula>WEEKDAY($A754)=3</formula>
    </cfRule>
    <cfRule type="expression" dxfId="67216" priority="114027" stopIfTrue="1">
      <formula>WEEKDAY($A754)=4</formula>
    </cfRule>
    <cfRule type="expression" dxfId="67215" priority="114028" stopIfTrue="1">
      <formula>WEEKDAY($A754)=5</formula>
    </cfRule>
    <cfRule type="expression" dxfId="67214" priority="114029" stopIfTrue="1">
      <formula>WEEKDAY($A754)=6</formula>
    </cfRule>
    <cfRule type="expression" dxfId="67213" priority="114030" stopIfTrue="1">
      <formula>WEEKDAY($A754)=7</formula>
    </cfRule>
  </conditionalFormatting>
  <conditionalFormatting sqref="I754">
    <cfRule type="expression" dxfId="67212" priority="114017" stopIfTrue="1">
      <formula>WEEKDAY($A754)=1</formula>
    </cfRule>
    <cfRule type="expression" dxfId="67211" priority="114018" stopIfTrue="1">
      <formula>WEEKDAY($A754)=2</formula>
    </cfRule>
    <cfRule type="expression" dxfId="67210" priority="114019" stopIfTrue="1">
      <formula>WEEKDAY($A754)=3</formula>
    </cfRule>
    <cfRule type="expression" dxfId="67209" priority="114020" stopIfTrue="1">
      <formula>WEEKDAY($A754)=4</formula>
    </cfRule>
    <cfRule type="expression" dxfId="67208" priority="114021" stopIfTrue="1">
      <formula>WEEKDAY($A754)=5</formula>
    </cfRule>
    <cfRule type="expression" dxfId="67207" priority="114022" stopIfTrue="1">
      <formula>WEEKDAY($A754)=6</formula>
    </cfRule>
    <cfRule type="expression" dxfId="67206" priority="114023" stopIfTrue="1">
      <formula>WEEKDAY($A754)=7</formula>
    </cfRule>
  </conditionalFormatting>
  <conditionalFormatting sqref="I754">
    <cfRule type="expression" dxfId="67205" priority="114010" stopIfTrue="1">
      <formula>WEEKDAY($A754)=1</formula>
    </cfRule>
    <cfRule type="expression" dxfId="67204" priority="114011" stopIfTrue="1">
      <formula>WEEKDAY($A754)=2</formula>
    </cfRule>
    <cfRule type="expression" dxfId="67203" priority="114012" stopIfTrue="1">
      <formula>WEEKDAY($A754)=3</formula>
    </cfRule>
    <cfRule type="expression" dxfId="67202" priority="114013" stopIfTrue="1">
      <formula>WEEKDAY($A754)=4</formula>
    </cfRule>
    <cfRule type="expression" dxfId="67201" priority="114014" stopIfTrue="1">
      <formula>WEEKDAY($A754)=5</formula>
    </cfRule>
    <cfRule type="expression" dxfId="67200" priority="114015" stopIfTrue="1">
      <formula>WEEKDAY($A754)=6</formula>
    </cfRule>
    <cfRule type="expression" dxfId="67199" priority="114016" stopIfTrue="1">
      <formula>WEEKDAY($A754)=7</formula>
    </cfRule>
  </conditionalFormatting>
  <conditionalFormatting sqref="A753:A754">
    <cfRule type="expression" dxfId="67198" priority="114003" stopIfTrue="1">
      <formula>WEEKDAY($A753)=1</formula>
    </cfRule>
    <cfRule type="expression" dxfId="67197" priority="114004" stopIfTrue="1">
      <formula>WEEKDAY($A753)=2</formula>
    </cfRule>
    <cfRule type="expression" dxfId="67196" priority="114005" stopIfTrue="1">
      <formula>WEEKDAY($A753)=3</formula>
    </cfRule>
    <cfRule type="expression" dxfId="67195" priority="114006" stopIfTrue="1">
      <formula>WEEKDAY($A753)=4</formula>
    </cfRule>
    <cfRule type="expression" dxfId="67194" priority="114007" stopIfTrue="1">
      <formula>WEEKDAY($A753)=5</formula>
    </cfRule>
    <cfRule type="expression" dxfId="67193" priority="114008" stopIfTrue="1">
      <formula>WEEKDAY($A753)=6</formula>
    </cfRule>
    <cfRule type="expression" dxfId="67192" priority="114009" stopIfTrue="1">
      <formula>WEEKDAY($A753)=7</formula>
    </cfRule>
  </conditionalFormatting>
  <conditionalFormatting sqref="A753:A754">
    <cfRule type="expression" dxfId="67191" priority="113996" stopIfTrue="1">
      <formula>WEEKDAY($A753)=1</formula>
    </cfRule>
    <cfRule type="expression" dxfId="67190" priority="113997" stopIfTrue="1">
      <formula>WEEKDAY($A753)=2</formula>
    </cfRule>
    <cfRule type="expression" dxfId="67189" priority="113998" stopIfTrue="1">
      <formula>WEEKDAY($A753)=3</formula>
    </cfRule>
    <cfRule type="expression" dxfId="67188" priority="113999" stopIfTrue="1">
      <formula>WEEKDAY($A753)=4</formula>
    </cfRule>
    <cfRule type="expression" dxfId="67187" priority="114000" stopIfTrue="1">
      <formula>WEEKDAY($A753)=5</formula>
    </cfRule>
    <cfRule type="expression" dxfId="67186" priority="114001" stopIfTrue="1">
      <formula>WEEKDAY($A753)=6</formula>
    </cfRule>
    <cfRule type="expression" dxfId="67185" priority="114002" stopIfTrue="1">
      <formula>WEEKDAY($A753)=7</formula>
    </cfRule>
  </conditionalFormatting>
  <conditionalFormatting sqref="I753:I754">
    <cfRule type="expression" dxfId="67184" priority="113989" stopIfTrue="1">
      <formula>WEEKDAY($A753)=1</formula>
    </cfRule>
    <cfRule type="expression" dxfId="67183" priority="113990" stopIfTrue="1">
      <formula>WEEKDAY($A753)=2</formula>
    </cfRule>
    <cfRule type="expression" dxfId="67182" priority="113991" stopIfTrue="1">
      <formula>WEEKDAY($A753)=3</formula>
    </cfRule>
    <cfRule type="expression" dxfId="67181" priority="113992" stopIfTrue="1">
      <formula>WEEKDAY($A753)=4</formula>
    </cfRule>
    <cfRule type="expression" dxfId="67180" priority="113993" stopIfTrue="1">
      <formula>WEEKDAY($A753)=5</formula>
    </cfRule>
    <cfRule type="expression" dxfId="67179" priority="113994" stopIfTrue="1">
      <formula>WEEKDAY($A753)=6</formula>
    </cfRule>
    <cfRule type="expression" dxfId="67178" priority="113995" stopIfTrue="1">
      <formula>WEEKDAY($A753)=7</formula>
    </cfRule>
  </conditionalFormatting>
  <conditionalFormatting sqref="I753:I754">
    <cfRule type="expression" dxfId="67177" priority="113982" stopIfTrue="1">
      <formula>WEEKDAY($A753)=1</formula>
    </cfRule>
    <cfRule type="expression" dxfId="67176" priority="113983" stopIfTrue="1">
      <formula>WEEKDAY($A753)=2</formula>
    </cfRule>
    <cfRule type="expression" dxfId="67175" priority="113984" stopIfTrue="1">
      <formula>WEEKDAY($A753)=3</formula>
    </cfRule>
    <cfRule type="expression" dxfId="67174" priority="113985" stopIfTrue="1">
      <formula>WEEKDAY($A753)=4</formula>
    </cfRule>
    <cfRule type="expression" dxfId="67173" priority="113986" stopIfTrue="1">
      <formula>WEEKDAY($A753)=5</formula>
    </cfRule>
    <cfRule type="expression" dxfId="67172" priority="113987" stopIfTrue="1">
      <formula>WEEKDAY($A753)=6</formula>
    </cfRule>
    <cfRule type="expression" dxfId="67171" priority="113988" stopIfTrue="1">
      <formula>WEEKDAY($A753)=7</formula>
    </cfRule>
  </conditionalFormatting>
  <conditionalFormatting sqref="I753:I754">
    <cfRule type="expression" dxfId="67170" priority="113975" stopIfTrue="1">
      <formula>WEEKDAY($A753)=1</formula>
    </cfRule>
    <cfRule type="expression" dxfId="67169" priority="113976" stopIfTrue="1">
      <formula>WEEKDAY($A753)=2</formula>
    </cfRule>
    <cfRule type="expression" dxfId="67168" priority="113977" stopIfTrue="1">
      <formula>WEEKDAY($A753)=3</formula>
    </cfRule>
    <cfRule type="expression" dxfId="67167" priority="113978" stopIfTrue="1">
      <formula>WEEKDAY($A753)=4</formula>
    </cfRule>
    <cfRule type="expression" dxfId="67166" priority="113979" stopIfTrue="1">
      <formula>WEEKDAY($A753)=5</formula>
    </cfRule>
    <cfRule type="expression" dxfId="67165" priority="113980" stopIfTrue="1">
      <formula>WEEKDAY($A753)=6</formula>
    </cfRule>
    <cfRule type="expression" dxfId="67164" priority="113981" stopIfTrue="1">
      <formula>WEEKDAY($A753)=7</formula>
    </cfRule>
  </conditionalFormatting>
  <conditionalFormatting sqref="I753:I754">
    <cfRule type="expression" dxfId="67163" priority="113968" stopIfTrue="1">
      <formula>WEEKDAY($A753)=1</formula>
    </cfRule>
    <cfRule type="expression" dxfId="67162" priority="113969" stopIfTrue="1">
      <formula>WEEKDAY($A753)=2</formula>
    </cfRule>
    <cfRule type="expression" dxfId="67161" priority="113970" stopIfTrue="1">
      <formula>WEEKDAY($A753)=3</formula>
    </cfRule>
    <cfRule type="expression" dxfId="67160" priority="113971" stopIfTrue="1">
      <formula>WEEKDAY($A753)=4</formula>
    </cfRule>
    <cfRule type="expression" dxfId="67159" priority="113972" stopIfTrue="1">
      <formula>WEEKDAY($A753)=5</formula>
    </cfRule>
    <cfRule type="expression" dxfId="67158" priority="113973" stopIfTrue="1">
      <formula>WEEKDAY($A753)=6</formula>
    </cfRule>
    <cfRule type="expression" dxfId="67157" priority="113974" stopIfTrue="1">
      <formula>WEEKDAY($A753)=7</formula>
    </cfRule>
  </conditionalFormatting>
  <conditionalFormatting sqref="A753:A754">
    <cfRule type="expression" dxfId="67156" priority="113961" stopIfTrue="1">
      <formula>WEEKDAY($A753)=1</formula>
    </cfRule>
    <cfRule type="expression" dxfId="67155" priority="113962" stopIfTrue="1">
      <formula>WEEKDAY($A753)=2</formula>
    </cfRule>
    <cfRule type="expression" dxfId="67154" priority="113963" stopIfTrue="1">
      <formula>WEEKDAY($A753)=3</formula>
    </cfRule>
    <cfRule type="expression" dxfId="67153" priority="113964" stopIfTrue="1">
      <formula>WEEKDAY($A753)=4</formula>
    </cfRule>
    <cfRule type="expression" dxfId="67152" priority="113965" stopIfTrue="1">
      <formula>WEEKDAY($A753)=5</formula>
    </cfRule>
    <cfRule type="expression" dxfId="67151" priority="113966" stopIfTrue="1">
      <formula>WEEKDAY($A753)=6</formula>
    </cfRule>
    <cfRule type="expression" dxfId="67150" priority="113967" stopIfTrue="1">
      <formula>WEEKDAY($A753)=7</formula>
    </cfRule>
  </conditionalFormatting>
  <conditionalFormatting sqref="A753:A754">
    <cfRule type="expression" dxfId="67149" priority="113954" stopIfTrue="1">
      <formula>WEEKDAY($A753)=1</formula>
    </cfRule>
    <cfRule type="expression" dxfId="67148" priority="113955" stopIfTrue="1">
      <formula>WEEKDAY($A753)=2</formula>
    </cfRule>
    <cfRule type="expression" dxfId="67147" priority="113956" stopIfTrue="1">
      <formula>WEEKDAY($A753)=3</formula>
    </cfRule>
    <cfRule type="expression" dxfId="67146" priority="113957" stopIfTrue="1">
      <formula>WEEKDAY($A753)=4</formula>
    </cfRule>
    <cfRule type="expression" dxfId="67145" priority="113958" stopIfTrue="1">
      <formula>WEEKDAY($A753)=5</formula>
    </cfRule>
    <cfRule type="expression" dxfId="67144" priority="113959" stopIfTrue="1">
      <formula>WEEKDAY($A753)=6</formula>
    </cfRule>
    <cfRule type="expression" dxfId="67143" priority="113960" stopIfTrue="1">
      <formula>WEEKDAY($A753)=7</formula>
    </cfRule>
  </conditionalFormatting>
  <conditionalFormatting sqref="I753:I754">
    <cfRule type="expression" dxfId="67142" priority="113947" stopIfTrue="1">
      <formula>WEEKDAY($A753)=1</formula>
    </cfRule>
    <cfRule type="expression" dxfId="67141" priority="113948" stopIfTrue="1">
      <formula>WEEKDAY($A753)=2</formula>
    </cfRule>
    <cfRule type="expression" dxfId="67140" priority="113949" stopIfTrue="1">
      <formula>WEEKDAY($A753)=3</formula>
    </cfRule>
    <cfRule type="expression" dxfId="67139" priority="113950" stopIfTrue="1">
      <formula>WEEKDAY($A753)=4</formula>
    </cfRule>
    <cfRule type="expression" dxfId="67138" priority="113951" stopIfTrue="1">
      <formula>WEEKDAY($A753)=5</formula>
    </cfRule>
    <cfRule type="expression" dxfId="67137" priority="113952" stopIfTrue="1">
      <formula>WEEKDAY($A753)=6</formula>
    </cfRule>
    <cfRule type="expression" dxfId="67136" priority="113953" stopIfTrue="1">
      <formula>WEEKDAY($A753)=7</formula>
    </cfRule>
  </conditionalFormatting>
  <conditionalFormatting sqref="I753:I754">
    <cfRule type="expression" dxfId="67135" priority="113940" stopIfTrue="1">
      <formula>WEEKDAY($A753)=1</formula>
    </cfRule>
    <cfRule type="expression" dxfId="67134" priority="113941" stopIfTrue="1">
      <formula>WEEKDAY($A753)=2</formula>
    </cfRule>
    <cfRule type="expression" dxfId="67133" priority="113942" stopIfTrue="1">
      <formula>WEEKDAY($A753)=3</formula>
    </cfRule>
    <cfRule type="expression" dxfId="67132" priority="113943" stopIfTrue="1">
      <formula>WEEKDAY($A753)=4</formula>
    </cfRule>
    <cfRule type="expression" dxfId="67131" priority="113944" stopIfTrue="1">
      <formula>WEEKDAY($A753)=5</formula>
    </cfRule>
    <cfRule type="expression" dxfId="67130" priority="113945" stopIfTrue="1">
      <formula>WEEKDAY($A753)=6</formula>
    </cfRule>
    <cfRule type="expression" dxfId="67129" priority="113946" stopIfTrue="1">
      <formula>WEEKDAY($A753)=7</formula>
    </cfRule>
  </conditionalFormatting>
  <conditionalFormatting sqref="A750:A754">
    <cfRule type="expression" dxfId="67128" priority="113933" stopIfTrue="1">
      <formula>WEEKDAY($A750)=1</formula>
    </cfRule>
    <cfRule type="expression" dxfId="67127" priority="113934" stopIfTrue="1">
      <formula>WEEKDAY($A750)=2</formula>
    </cfRule>
    <cfRule type="expression" dxfId="67126" priority="113935" stopIfTrue="1">
      <formula>WEEKDAY($A750)=3</formula>
    </cfRule>
    <cfRule type="expression" dxfId="67125" priority="113936" stopIfTrue="1">
      <formula>WEEKDAY($A750)=4</formula>
    </cfRule>
    <cfRule type="expression" dxfId="67124" priority="113937" stopIfTrue="1">
      <formula>WEEKDAY($A750)=5</formula>
    </cfRule>
    <cfRule type="expression" dxfId="67123" priority="113938" stopIfTrue="1">
      <formula>WEEKDAY($A750)=6</formula>
    </cfRule>
    <cfRule type="expression" dxfId="67122" priority="113939" stopIfTrue="1">
      <formula>WEEKDAY($A750)=7</formula>
    </cfRule>
  </conditionalFormatting>
  <conditionalFormatting sqref="I750:I754">
    <cfRule type="expression" dxfId="67121" priority="113926" stopIfTrue="1">
      <formula>WEEKDAY($A750)=1</formula>
    </cfRule>
    <cfRule type="expression" dxfId="67120" priority="113927" stopIfTrue="1">
      <formula>WEEKDAY($A750)=2</formula>
    </cfRule>
    <cfRule type="expression" dxfId="67119" priority="113928" stopIfTrue="1">
      <formula>WEEKDAY($A750)=3</formula>
    </cfRule>
    <cfRule type="expression" dxfId="67118" priority="113929" stopIfTrue="1">
      <formula>WEEKDAY($A750)=4</formula>
    </cfRule>
    <cfRule type="expression" dxfId="67117" priority="113930" stopIfTrue="1">
      <formula>WEEKDAY($A750)=5</formula>
    </cfRule>
    <cfRule type="expression" dxfId="67116" priority="113931" stopIfTrue="1">
      <formula>WEEKDAY($A750)=6</formula>
    </cfRule>
    <cfRule type="expression" dxfId="67115" priority="113932" stopIfTrue="1">
      <formula>WEEKDAY($A750)=7</formula>
    </cfRule>
  </conditionalFormatting>
  <conditionalFormatting sqref="J749">
    <cfRule type="expression" dxfId="67114" priority="113919" stopIfTrue="1">
      <formula>WEEKDAY($A749)=1</formula>
    </cfRule>
    <cfRule type="expression" dxfId="67113" priority="113920" stopIfTrue="1">
      <formula>WEEKDAY($A749)=2</formula>
    </cfRule>
    <cfRule type="expression" dxfId="67112" priority="113921" stopIfTrue="1">
      <formula>WEEKDAY($A749)=3</formula>
    </cfRule>
    <cfRule type="expression" dxfId="67111" priority="113922" stopIfTrue="1">
      <formula>WEEKDAY($A749)=4</formula>
    </cfRule>
    <cfRule type="expression" dxfId="67110" priority="113923" stopIfTrue="1">
      <formula>WEEKDAY($A749)=5</formula>
    </cfRule>
    <cfRule type="expression" dxfId="67109" priority="113924" stopIfTrue="1">
      <formula>WEEKDAY($A749)=6</formula>
    </cfRule>
    <cfRule type="expression" dxfId="67108" priority="113925" stopIfTrue="1">
      <formula>WEEKDAY($A749)=7</formula>
    </cfRule>
  </conditionalFormatting>
  <conditionalFormatting sqref="I755:I762">
    <cfRule type="expression" dxfId="67107" priority="113912" stopIfTrue="1">
      <formula>WEEKDAY($A755)=1</formula>
    </cfRule>
    <cfRule type="expression" dxfId="67106" priority="113913" stopIfTrue="1">
      <formula>WEEKDAY($A755)=2</formula>
    </cfRule>
    <cfRule type="expression" dxfId="67105" priority="113914" stopIfTrue="1">
      <formula>WEEKDAY($A755)=3</formula>
    </cfRule>
    <cfRule type="expression" dxfId="67104" priority="113915" stopIfTrue="1">
      <formula>WEEKDAY($A755)=4</formula>
    </cfRule>
    <cfRule type="expression" dxfId="67103" priority="113916" stopIfTrue="1">
      <formula>WEEKDAY($A755)=5</formula>
    </cfRule>
    <cfRule type="expression" dxfId="67102" priority="113917" stopIfTrue="1">
      <formula>WEEKDAY($A755)=6</formula>
    </cfRule>
    <cfRule type="expression" dxfId="67101" priority="113918" stopIfTrue="1">
      <formula>WEEKDAY($A755)=7</formula>
    </cfRule>
  </conditionalFormatting>
  <conditionalFormatting sqref="I755:I762">
    <cfRule type="expression" dxfId="67100" priority="113905" stopIfTrue="1">
      <formula>WEEKDAY($A755)=1</formula>
    </cfRule>
    <cfRule type="expression" dxfId="67099" priority="113906" stopIfTrue="1">
      <formula>WEEKDAY($A755)=2</formula>
    </cfRule>
    <cfRule type="expression" dxfId="67098" priority="113907" stopIfTrue="1">
      <formula>WEEKDAY($A755)=3</formula>
    </cfRule>
    <cfRule type="expression" dxfId="67097" priority="113908" stopIfTrue="1">
      <formula>WEEKDAY($A755)=4</formula>
    </cfRule>
    <cfRule type="expression" dxfId="67096" priority="113909" stopIfTrue="1">
      <formula>WEEKDAY($A755)=5</formula>
    </cfRule>
    <cfRule type="expression" dxfId="67095" priority="113910" stopIfTrue="1">
      <formula>WEEKDAY($A755)=6</formula>
    </cfRule>
    <cfRule type="expression" dxfId="67094" priority="113911" stopIfTrue="1">
      <formula>WEEKDAY($A755)=7</formula>
    </cfRule>
  </conditionalFormatting>
  <conditionalFormatting sqref="I755:I762">
    <cfRule type="expression" dxfId="67093" priority="113898" stopIfTrue="1">
      <formula>WEEKDAY($A755)=1</formula>
    </cfRule>
    <cfRule type="expression" dxfId="67092" priority="113899" stopIfTrue="1">
      <formula>WEEKDAY($A755)=2</formula>
    </cfRule>
    <cfRule type="expression" dxfId="67091" priority="113900" stopIfTrue="1">
      <formula>WEEKDAY($A755)=3</formula>
    </cfRule>
    <cfRule type="expression" dxfId="67090" priority="113901" stopIfTrue="1">
      <formula>WEEKDAY($A755)=4</formula>
    </cfRule>
    <cfRule type="expression" dxfId="67089" priority="113902" stopIfTrue="1">
      <formula>WEEKDAY($A755)=5</formula>
    </cfRule>
    <cfRule type="expression" dxfId="67088" priority="113903" stopIfTrue="1">
      <formula>WEEKDAY($A755)=6</formula>
    </cfRule>
    <cfRule type="expression" dxfId="67087" priority="113904" stopIfTrue="1">
      <formula>WEEKDAY($A755)=7</formula>
    </cfRule>
  </conditionalFormatting>
  <conditionalFormatting sqref="I755:I762">
    <cfRule type="expression" dxfId="67086" priority="113891" stopIfTrue="1">
      <formula>WEEKDAY($A755)=1</formula>
    </cfRule>
    <cfRule type="expression" dxfId="67085" priority="113892" stopIfTrue="1">
      <formula>WEEKDAY($A755)=2</formula>
    </cfRule>
    <cfRule type="expression" dxfId="67084" priority="113893" stopIfTrue="1">
      <formula>WEEKDAY($A755)=3</formula>
    </cfRule>
    <cfRule type="expression" dxfId="67083" priority="113894" stopIfTrue="1">
      <formula>WEEKDAY($A755)=4</formula>
    </cfRule>
    <cfRule type="expression" dxfId="67082" priority="113895" stopIfTrue="1">
      <formula>WEEKDAY($A755)=5</formula>
    </cfRule>
    <cfRule type="expression" dxfId="67081" priority="113896" stopIfTrue="1">
      <formula>WEEKDAY($A755)=6</formula>
    </cfRule>
    <cfRule type="expression" dxfId="67080" priority="113897" stopIfTrue="1">
      <formula>WEEKDAY($A755)=7</formula>
    </cfRule>
  </conditionalFormatting>
  <conditionalFormatting sqref="I755:I762">
    <cfRule type="expression" dxfId="67079" priority="113884" stopIfTrue="1">
      <formula>WEEKDAY($A755)=1</formula>
    </cfRule>
    <cfRule type="expression" dxfId="67078" priority="113885" stopIfTrue="1">
      <formula>WEEKDAY($A755)=2</formula>
    </cfRule>
    <cfRule type="expression" dxfId="67077" priority="113886" stopIfTrue="1">
      <formula>WEEKDAY($A755)=3</formula>
    </cfRule>
    <cfRule type="expression" dxfId="67076" priority="113887" stopIfTrue="1">
      <formula>WEEKDAY($A755)=4</formula>
    </cfRule>
    <cfRule type="expression" dxfId="67075" priority="113888" stopIfTrue="1">
      <formula>WEEKDAY($A755)=5</formula>
    </cfRule>
    <cfRule type="expression" dxfId="67074" priority="113889" stopIfTrue="1">
      <formula>WEEKDAY($A755)=6</formula>
    </cfRule>
    <cfRule type="expression" dxfId="67073" priority="113890" stopIfTrue="1">
      <formula>WEEKDAY($A755)=7</formula>
    </cfRule>
  </conditionalFormatting>
  <conditionalFormatting sqref="I755:I762">
    <cfRule type="expression" dxfId="67072" priority="113877" stopIfTrue="1">
      <formula>WEEKDAY($A755)=1</formula>
    </cfRule>
    <cfRule type="expression" dxfId="67071" priority="113878" stopIfTrue="1">
      <formula>WEEKDAY($A755)=2</formula>
    </cfRule>
    <cfRule type="expression" dxfId="67070" priority="113879" stopIfTrue="1">
      <formula>WEEKDAY($A755)=3</formula>
    </cfRule>
    <cfRule type="expression" dxfId="67069" priority="113880" stopIfTrue="1">
      <formula>WEEKDAY($A755)=4</formula>
    </cfRule>
    <cfRule type="expression" dxfId="67068" priority="113881" stopIfTrue="1">
      <formula>WEEKDAY($A755)=5</formula>
    </cfRule>
    <cfRule type="expression" dxfId="67067" priority="113882" stopIfTrue="1">
      <formula>WEEKDAY($A755)=6</formula>
    </cfRule>
    <cfRule type="expression" dxfId="67066" priority="113883" stopIfTrue="1">
      <formula>WEEKDAY($A755)=7</formula>
    </cfRule>
  </conditionalFormatting>
  <conditionalFormatting sqref="I755:I762">
    <cfRule type="expression" dxfId="67065" priority="113870" stopIfTrue="1">
      <formula>WEEKDAY($A755)=1</formula>
    </cfRule>
    <cfRule type="expression" dxfId="67064" priority="113871" stopIfTrue="1">
      <formula>WEEKDAY($A755)=2</formula>
    </cfRule>
    <cfRule type="expression" dxfId="67063" priority="113872" stopIfTrue="1">
      <formula>WEEKDAY($A755)=3</formula>
    </cfRule>
    <cfRule type="expression" dxfId="67062" priority="113873" stopIfTrue="1">
      <formula>WEEKDAY($A755)=4</formula>
    </cfRule>
    <cfRule type="expression" dxfId="67061" priority="113874" stopIfTrue="1">
      <formula>WEEKDAY($A755)=5</formula>
    </cfRule>
    <cfRule type="expression" dxfId="67060" priority="113875" stopIfTrue="1">
      <formula>WEEKDAY($A755)=6</formula>
    </cfRule>
    <cfRule type="expression" dxfId="67059" priority="113876" stopIfTrue="1">
      <formula>WEEKDAY($A755)=7</formula>
    </cfRule>
  </conditionalFormatting>
  <conditionalFormatting sqref="I755:I762">
    <cfRule type="expression" dxfId="67058" priority="113863" stopIfTrue="1">
      <formula>WEEKDAY($A755)=1</formula>
    </cfRule>
    <cfRule type="expression" dxfId="67057" priority="113864" stopIfTrue="1">
      <formula>WEEKDAY($A755)=2</formula>
    </cfRule>
    <cfRule type="expression" dxfId="67056" priority="113865" stopIfTrue="1">
      <formula>WEEKDAY($A755)=3</formula>
    </cfRule>
    <cfRule type="expression" dxfId="67055" priority="113866" stopIfTrue="1">
      <formula>WEEKDAY($A755)=4</formula>
    </cfRule>
    <cfRule type="expression" dxfId="67054" priority="113867" stopIfTrue="1">
      <formula>WEEKDAY($A755)=5</formula>
    </cfRule>
    <cfRule type="expression" dxfId="67053" priority="113868" stopIfTrue="1">
      <formula>WEEKDAY($A755)=6</formula>
    </cfRule>
    <cfRule type="expression" dxfId="67052" priority="113869" stopIfTrue="1">
      <formula>WEEKDAY($A755)=7</formula>
    </cfRule>
  </conditionalFormatting>
  <conditionalFormatting sqref="I755:I762">
    <cfRule type="expression" dxfId="67051" priority="113856" stopIfTrue="1">
      <formula>WEEKDAY($A755)=1</formula>
    </cfRule>
    <cfRule type="expression" dxfId="67050" priority="113857" stopIfTrue="1">
      <formula>WEEKDAY($A755)=2</formula>
    </cfRule>
    <cfRule type="expression" dxfId="67049" priority="113858" stopIfTrue="1">
      <formula>WEEKDAY($A755)=3</formula>
    </cfRule>
    <cfRule type="expression" dxfId="67048" priority="113859" stopIfTrue="1">
      <formula>WEEKDAY($A755)=4</formula>
    </cfRule>
    <cfRule type="expression" dxfId="67047" priority="113860" stopIfTrue="1">
      <formula>WEEKDAY($A755)=5</formula>
    </cfRule>
    <cfRule type="expression" dxfId="67046" priority="113861" stopIfTrue="1">
      <formula>WEEKDAY($A755)=6</formula>
    </cfRule>
    <cfRule type="expression" dxfId="67045" priority="113862" stopIfTrue="1">
      <formula>WEEKDAY($A755)=7</formula>
    </cfRule>
  </conditionalFormatting>
  <conditionalFormatting sqref="I755:I762">
    <cfRule type="expression" dxfId="67044" priority="113849" stopIfTrue="1">
      <formula>WEEKDAY($A755)=1</formula>
    </cfRule>
    <cfRule type="expression" dxfId="67043" priority="113850" stopIfTrue="1">
      <formula>WEEKDAY($A755)=2</formula>
    </cfRule>
    <cfRule type="expression" dxfId="67042" priority="113851" stopIfTrue="1">
      <formula>WEEKDAY($A755)=3</formula>
    </cfRule>
    <cfRule type="expression" dxfId="67041" priority="113852" stopIfTrue="1">
      <formula>WEEKDAY($A755)=4</formula>
    </cfRule>
    <cfRule type="expression" dxfId="67040" priority="113853" stopIfTrue="1">
      <formula>WEEKDAY($A755)=5</formula>
    </cfRule>
    <cfRule type="expression" dxfId="67039" priority="113854" stopIfTrue="1">
      <formula>WEEKDAY($A755)=6</formula>
    </cfRule>
    <cfRule type="expression" dxfId="67038" priority="113855" stopIfTrue="1">
      <formula>WEEKDAY($A755)=7</formula>
    </cfRule>
  </conditionalFormatting>
  <conditionalFormatting sqref="I755:I762">
    <cfRule type="expression" dxfId="67037" priority="113842" stopIfTrue="1">
      <formula>WEEKDAY($A755)=1</formula>
    </cfRule>
    <cfRule type="expression" dxfId="67036" priority="113843" stopIfTrue="1">
      <formula>WEEKDAY($A755)=2</formula>
    </cfRule>
    <cfRule type="expression" dxfId="67035" priority="113844" stopIfTrue="1">
      <formula>WEEKDAY($A755)=3</formula>
    </cfRule>
    <cfRule type="expression" dxfId="67034" priority="113845" stopIfTrue="1">
      <formula>WEEKDAY($A755)=4</formula>
    </cfRule>
    <cfRule type="expression" dxfId="67033" priority="113846" stopIfTrue="1">
      <formula>WEEKDAY($A755)=5</formula>
    </cfRule>
    <cfRule type="expression" dxfId="67032" priority="113847" stopIfTrue="1">
      <formula>WEEKDAY($A755)=6</formula>
    </cfRule>
    <cfRule type="expression" dxfId="67031" priority="113848" stopIfTrue="1">
      <formula>WEEKDAY($A755)=7</formula>
    </cfRule>
  </conditionalFormatting>
  <conditionalFormatting sqref="I755:I762">
    <cfRule type="expression" dxfId="67030" priority="113835" stopIfTrue="1">
      <formula>WEEKDAY($A755)=1</formula>
    </cfRule>
    <cfRule type="expression" dxfId="67029" priority="113836" stopIfTrue="1">
      <formula>WEEKDAY($A755)=2</formula>
    </cfRule>
    <cfRule type="expression" dxfId="67028" priority="113837" stopIfTrue="1">
      <formula>WEEKDAY($A755)=3</formula>
    </cfRule>
    <cfRule type="expression" dxfId="67027" priority="113838" stopIfTrue="1">
      <formula>WEEKDAY($A755)=4</formula>
    </cfRule>
    <cfRule type="expression" dxfId="67026" priority="113839" stopIfTrue="1">
      <formula>WEEKDAY($A755)=5</formula>
    </cfRule>
    <cfRule type="expression" dxfId="67025" priority="113840" stopIfTrue="1">
      <formula>WEEKDAY($A755)=6</formula>
    </cfRule>
    <cfRule type="expression" dxfId="67024" priority="113841" stopIfTrue="1">
      <formula>WEEKDAY($A755)=7</formula>
    </cfRule>
  </conditionalFormatting>
  <conditionalFormatting sqref="I755:I762">
    <cfRule type="expression" dxfId="67023" priority="113828" stopIfTrue="1">
      <formula>WEEKDAY($A755)=1</formula>
    </cfRule>
    <cfRule type="expression" dxfId="67022" priority="113829" stopIfTrue="1">
      <formula>WEEKDAY($A755)=2</formula>
    </cfRule>
    <cfRule type="expression" dxfId="67021" priority="113830" stopIfTrue="1">
      <formula>WEEKDAY($A755)=3</formula>
    </cfRule>
    <cfRule type="expression" dxfId="67020" priority="113831" stopIfTrue="1">
      <formula>WEEKDAY($A755)=4</formula>
    </cfRule>
    <cfRule type="expression" dxfId="67019" priority="113832" stopIfTrue="1">
      <formula>WEEKDAY($A755)=5</formula>
    </cfRule>
    <cfRule type="expression" dxfId="67018" priority="113833" stopIfTrue="1">
      <formula>WEEKDAY($A755)=6</formula>
    </cfRule>
    <cfRule type="expression" dxfId="67017" priority="113834" stopIfTrue="1">
      <formula>WEEKDAY($A755)=7</formula>
    </cfRule>
  </conditionalFormatting>
  <conditionalFormatting sqref="I755:I762">
    <cfRule type="expression" dxfId="67016" priority="113821" stopIfTrue="1">
      <formula>WEEKDAY($A755)=1</formula>
    </cfRule>
    <cfRule type="expression" dxfId="67015" priority="113822" stopIfTrue="1">
      <formula>WEEKDAY($A755)=2</formula>
    </cfRule>
    <cfRule type="expression" dxfId="67014" priority="113823" stopIfTrue="1">
      <formula>WEEKDAY($A755)=3</formula>
    </cfRule>
    <cfRule type="expression" dxfId="67013" priority="113824" stopIfTrue="1">
      <formula>WEEKDAY($A755)=4</formula>
    </cfRule>
    <cfRule type="expression" dxfId="67012" priority="113825" stopIfTrue="1">
      <formula>WEEKDAY($A755)=5</formula>
    </cfRule>
    <cfRule type="expression" dxfId="67011" priority="113826" stopIfTrue="1">
      <formula>WEEKDAY($A755)=6</formula>
    </cfRule>
    <cfRule type="expression" dxfId="67010" priority="113827" stopIfTrue="1">
      <formula>WEEKDAY($A755)=7</formula>
    </cfRule>
  </conditionalFormatting>
  <conditionalFormatting sqref="I755:I762">
    <cfRule type="expression" dxfId="67009" priority="113814" stopIfTrue="1">
      <formula>WEEKDAY($A755)=1</formula>
    </cfRule>
    <cfRule type="expression" dxfId="67008" priority="113815" stopIfTrue="1">
      <formula>WEEKDAY($A755)=2</formula>
    </cfRule>
    <cfRule type="expression" dxfId="67007" priority="113816" stopIfTrue="1">
      <formula>WEEKDAY($A755)=3</formula>
    </cfRule>
    <cfRule type="expression" dxfId="67006" priority="113817" stopIfTrue="1">
      <formula>WEEKDAY($A755)=4</formula>
    </cfRule>
    <cfRule type="expression" dxfId="67005" priority="113818" stopIfTrue="1">
      <formula>WEEKDAY($A755)=5</formula>
    </cfRule>
    <cfRule type="expression" dxfId="67004" priority="113819" stopIfTrue="1">
      <formula>WEEKDAY($A755)=6</formula>
    </cfRule>
    <cfRule type="expression" dxfId="67003" priority="113820" stopIfTrue="1">
      <formula>WEEKDAY($A755)=7</formula>
    </cfRule>
  </conditionalFormatting>
  <conditionalFormatting sqref="I755:I762">
    <cfRule type="expression" dxfId="67002" priority="113807" stopIfTrue="1">
      <formula>WEEKDAY($A755)=1</formula>
    </cfRule>
    <cfRule type="expression" dxfId="67001" priority="113808" stopIfTrue="1">
      <formula>WEEKDAY($A755)=2</formula>
    </cfRule>
    <cfRule type="expression" dxfId="67000" priority="113809" stopIfTrue="1">
      <formula>WEEKDAY($A755)=3</formula>
    </cfRule>
    <cfRule type="expression" dxfId="66999" priority="113810" stopIfTrue="1">
      <formula>WEEKDAY($A755)=4</formula>
    </cfRule>
    <cfRule type="expression" dxfId="66998" priority="113811" stopIfTrue="1">
      <formula>WEEKDAY($A755)=5</formula>
    </cfRule>
    <cfRule type="expression" dxfId="66997" priority="113812" stopIfTrue="1">
      <formula>WEEKDAY($A755)=6</formula>
    </cfRule>
    <cfRule type="expression" dxfId="66996" priority="113813" stopIfTrue="1">
      <formula>WEEKDAY($A755)=7</formula>
    </cfRule>
  </conditionalFormatting>
  <conditionalFormatting sqref="I755:I762">
    <cfRule type="expression" dxfId="66995" priority="113800" stopIfTrue="1">
      <formula>WEEKDAY($A755)=1</formula>
    </cfRule>
    <cfRule type="expression" dxfId="66994" priority="113801" stopIfTrue="1">
      <formula>WEEKDAY($A755)=2</formula>
    </cfRule>
    <cfRule type="expression" dxfId="66993" priority="113802" stopIfTrue="1">
      <formula>WEEKDAY($A755)=3</formula>
    </cfRule>
    <cfRule type="expression" dxfId="66992" priority="113803" stopIfTrue="1">
      <formula>WEEKDAY($A755)=4</formula>
    </cfRule>
    <cfRule type="expression" dxfId="66991" priority="113804" stopIfTrue="1">
      <formula>WEEKDAY($A755)=5</formula>
    </cfRule>
    <cfRule type="expression" dxfId="66990" priority="113805" stopIfTrue="1">
      <formula>WEEKDAY($A755)=6</formula>
    </cfRule>
    <cfRule type="expression" dxfId="66989" priority="113806" stopIfTrue="1">
      <formula>WEEKDAY($A755)=7</formula>
    </cfRule>
  </conditionalFormatting>
  <conditionalFormatting sqref="I755:I762">
    <cfRule type="expression" dxfId="66988" priority="113793" stopIfTrue="1">
      <formula>WEEKDAY($A755)=1</formula>
    </cfRule>
    <cfRule type="expression" dxfId="66987" priority="113794" stopIfTrue="1">
      <formula>WEEKDAY($A755)=2</formula>
    </cfRule>
    <cfRule type="expression" dxfId="66986" priority="113795" stopIfTrue="1">
      <formula>WEEKDAY($A755)=3</formula>
    </cfRule>
    <cfRule type="expression" dxfId="66985" priority="113796" stopIfTrue="1">
      <formula>WEEKDAY($A755)=4</formula>
    </cfRule>
    <cfRule type="expression" dxfId="66984" priority="113797" stopIfTrue="1">
      <formula>WEEKDAY($A755)=5</formula>
    </cfRule>
    <cfRule type="expression" dxfId="66983" priority="113798" stopIfTrue="1">
      <formula>WEEKDAY($A755)=6</formula>
    </cfRule>
    <cfRule type="expression" dxfId="66982" priority="113799" stopIfTrue="1">
      <formula>WEEKDAY($A755)=7</formula>
    </cfRule>
  </conditionalFormatting>
  <conditionalFormatting sqref="I755:I762">
    <cfRule type="expression" dxfId="66981" priority="113786" stopIfTrue="1">
      <formula>WEEKDAY($A755)=1</formula>
    </cfRule>
    <cfRule type="expression" dxfId="66980" priority="113787" stopIfTrue="1">
      <formula>WEEKDAY($A755)=2</formula>
    </cfRule>
    <cfRule type="expression" dxfId="66979" priority="113788" stopIfTrue="1">
      <formula>WEEKDAY($A755)=3</formula>
    </cfRule>
    <cfRule type="expression" dxfId="66978" priority="113789" stopIfTrue="1">
      <formula>WEEKDAY($A755)=4</formula>
    </cfRule>
    <cfRule type="expression" dxfId="66977" priority="113790" stopIfTrue="1">
      <formula>WEEKDAY($A755)=5</formula>
    </cfRule>
    <cfRule type="expression" dxfId="66976" priority="113791" stopIfTrue="1">
      <formula>WEEKDAY($A755)=6</formula>
    </cfRule>
    <cfRule type="expression" dxfId="66975" priority="113792" stopIfTrue="1">
      <formula>WEEKDAY($A755)=7</formula>
    </cfRule>
  </conditionalFormatting>
  <conditionalFormatting sqref="I755:I762">
    <cfRule type="expression" dxfId="66974" priority="113779" stopIfTrue="1">
      <formula>WEEKDAY($A755)=1</formula>
    </cfRule>
    <cfRule type="expression" dxfId="66973" priority="113780" stopIfTrue="1">
      <formula>WEEKDAY($A755)=2</formula>
    </cfRule>
    <cfRule type="expression" dxfId="66972" priority="113781" stopIfTrue="1">
      <formula>WEEKDAY($A755)=3</formula>
    </cfRule>
    <cfRule type="expression" dxfId="66971" priority="113782" stopIfTrue="1">
      <formula>WEEKDAY($A755)=4</formula>
    </cfRule>
    <cfRule type="expression" dxfId="66970" priority="113783" stopIfTrue="1">
      <formula>WEEKDAY($A755)=5</formula>
    </cfRule>
    <cfRule type="expression" dxfId="66969" priority="113784" stopIfTrue="1">
      <formula>WEEKDAY($A755)=6</formula>
    </cfRule>
    <cfRule type="expression" dxfId="66968" priority="113785" stopIfTrue="1">
      <formula>WEEKDAY($A755)=7</formula>
    </cfRule>
  </conditionalFormatting>
  <conditionalFormatting sqref="I755:I762">
    <cfRule type="expression" dxfId="66967" priority="113772" stopIfTrue="1">
      <formula>WEEKDAY($A755)=1</formula>
    </cfRule>
    <cfRule type="expression" dxfId="66966" priority="113773" stopIfTrue="1">
      <formula>WEEKDAY($A755)=2</formula>
    </cfRule>
    <cfRule type="expression" dxfId="66965" priority="113774" stopIfTrue="1">
      <formula>WEEKDAY($A755)=3</formula>
    </cfRule>
    <cfRule type="expression" dxfId="66964" priority="113775" stopIfTrue="1">
      <formula>WEEKDAY($A755)=4</formula>
    </cfRule>
    <cfRule type="expression" dxfId="66963" priority="113776" stopIfTrue="1">
      <formula>WEEKDAY($A755)=5</formula>
    </cfRule>
    <cfRule type="expression" dxfId="66962" priority="113777" stopIfTrue="1">
      <formula>WEEKDAY($A755)=6</formula>
    </cfRule>
    <cfRule type="expression" dxfId="66961" priority="113778" stopIfTrue="1">
      <formula>WEEKDAY($A755)=7</formula>
    </cfRule>
  </conditionalFormatting>
  <conditionalFormatting sqref="A755:M755">
    <cfRule type="expression" dxfId="66960" priority="113765" stopIfTrue="1">
      <formula>WEEKDAY($A755)=1</formula>
    </cfRule>
    <cfRule type="expression" dxfId="66959" priority="113766" stopIfTrue="1">
      <formula>WEEKDAY($A755)=2</formula>
    </cfRule>
    <cfRule type="expression" dxfId="66958" priority="113767" stopIfTrue="1">
      <formula>WEEKDAY($A755)=3</formula>
    </cfRule>
    <cfRule type="expression" dxfId="66957" priority="113768" stopIfTrue="1">
      <formula>WEEKDAY($A755)=4</formula>
    </cfRule>
    <cfRule type="expression" dxfId="66956" priority="113769" stopIfTrue="1">
      <formula>WEEKDAY($A755)=5</formula>
    </cfRule>
    <cfRule type="expression" dxfId="66955" priority="113770" stopIfTrue="1">
      <formula>WEEKDAY($A755)=6</formula>
    </cfRule>
    <cfRule type="expression" dxfId="66954" priority="113771" stopIfTrue="1">
      <formula>WEEKDAY($A755)=7</formula>
    </cfRule>
  </conditionalFormatting>
  <conditionalFormatting sqref="I755:I762">
    <cfRule type="expression" dxfId="66953" priority="113758" stopIfTrue="1">
      <formula>WEEKDAY($A755)=1</formula>
    </cfRule>
    <cfRule type="expression" dxfId="66952" priority="113759" stopIfTrue="1">
      <formula>WEEKDAY($A755)=2</formula>
    </cfRule>
    <cfRule type="expression" dxfId="66951" priority="113760" stopIfTrue="1">
      <formula>WEEKDAY($A755)=3</formula>
    </cfRule>
    <cfRule type="expression" dxfId="66950" priority="113761" stopIfTrue="1">
      <formula>WEEKDAY($A755)=4</formula>
    </cfRule>
    <cfRule type="expression" dxfId="66949" priority="113762" stopIfTrue="1">
      <formula>WEEKDAY($A755)=5</formula>
    </cfRule>
    <cfRule type="expression" dxfId="66948" priority="113763" stopIfTrue="1">
      <formula>WEEKDAY($A755)=6</formula>
    </cfRule>
    <cfRule type="expression" dxfId="66947" priority="113764" stopIfTrue="1">
      <formula>WEEKDAY($A755)=7</formula>
    </cfRule>
  </conditionalFormatting>
  <conditionalFormatting sqref="I756:I762">
    <cfRule type="expression" dxfId="66946" priority="113751" stopIfTrue="1">
      <formula>WEEKDAY($A756)=1</formula>
    </cfRule>
    <cfRule type="expression" dxfId="66945" priority="113752" stopIfTrue="1">
      <formula>WEEKDAY($A756)=2</formula>
    </cfRule>
    <cfRule type="expression" dxfId="66944" priority="113753" stopIfTrue="1">
      <formula>WEEKDAY($A756)=3</formula>
    </cfRule>
    <cfRule type="expression" dxfId="66943" priority="113754" stopIfTrue="1">
      <formula>WEEKDAY($A756)=4</formula>
    </cfRule>
    <cfRule type="expression" dxfId="66942" priority="113755" stopIfTrue="1">
      <formula>WEEKDAY($A756)=5</formula>
    </cfRule>
    <cfRule type="expression" dxfId="66941" priority="113756" stopIfTrue="1">
      <formula>WEEKDAY($A756)=6</formula>
    </cfRule>
    <cfRule type="expression" dxfId="66940" priority="113757" stopIfTrue="1">
      <formula>WEEKDAY($A756)=7</formula>
    </cfRule>
  </conditionalFormatting>
  <conditionalFormatting sqref="I756:I762">
    <cfRule type="expression" dxfId="66939" priority="113744" stopIfTrue="1">
      <formula>WEEKDAY($A756)=1</formula>
    </cfRule>
    <cfRule type="expression" dxfId="66938" priority="113745" stopIfTrue="1">
      <formula>WEEKDAY($A756)=2</formula>
    </cfRule>
    <cfRule type="expression" dxfId="66937" priority="113746" stopIfTrue="1">
      <formula>WEEKDAY($A756)=3</formula>
    </cfRule>
    <cfRule type="expression" dxfId="66936" priority="113747" stopIfTrue="1">
      <formula>WEEKDAY($A756)=4</formula>
    </cfRule>
    <cfRule type="expression" dxfId="66935" priority="113748" stopIfTrue="1">
      <formula>WEEKDAY($A756)=5</formula>
    </cfRule>
    <cfRule type="expression" dxfId="66934" priority="113749" stopIfTrue="1">
      <formula>WEEKDAY($A756)=6</formula>
    </cfRule>
    <cfRule type="expression" dxfId="66933" priority="113750" stopIfTrue="1">
      <formula>WEEKDAY($A756)=7</formula>
    </cfRule>
  </conditionalFormatting>
  <conditionalFormatting sqref="I756:I762">
    <cfRule type="expression" dxfId="66932" priority="113737" stopIfTrue="1">
      <formula>WEEKDAY($A756)=1</formula>
    </cfRule>
    <cfRule type="expression" dxfId="66931" priority="113738" stopIfTrue="1">
      <formula>WEEKDAY($A756)=2</formula>
    </cfRule>
    <cfRule type="expression" dxfId="66930" priority="113739" stopIfTrue="1">
      <formula>WEEKDAY($A756)=3</formula>
    </cfRule>
    <cfRule type="expression" dxfId="66929" priority="113740" stopIfTrue="1">
      <formula>WEEKDAY($A756)=4</formula>
    </cfRule>
    <cfRule type="expression" dxfId="66928" priority="113741" stopIfTrue="1">
      <formula>WEEKDAY($A756)=5</formula>
    </cfRule>
    <cfRule type="expression" dxfId="66927" priority="113742" stopIfTrue="1">
      <formula>WEEKDAY($A756)=6</formula>
    </cfRule>
    <cfRule type="expression" dxfId="66926" priority="113743" stopIfTrue="1">
      <formula>WEEKDAY($A756)=7</formula>
    </cfRule>
  </conditionalFormatting>
  <conditionalFormatting sqref="I756:I762">
    <cfRule type="expression" dxfId="66925" priority="113730" stopIfTrue="1">
      <formula>WEEKDAY($A756)=1</formula>
    </cfRule>
    <cfRule type="expression" dxfId="66924" priority="113731" stopIfTrue="1">
      <formula>WEEKDAY($A756)=2</formula>
    </cfRule>
    <cfRule type="expression" dxfId="66923" priority="113732" stopIfTrue="1">
      <formula>WEEKDAY($A756)=3</formula>
    </cfRule>
    <cfRule type="expression" dxfId="66922" priority="113733" stopIfTrue="1">
      <formula>WEEKDAY($A756)=4</formula>
    </cfRule>
    <cfRule type="expression" dxfId="66921" priority="113734" stopIfTrue="1">
      <formula>WEEKDAY($A756)=5</formula>
    </cfRule>
    <cfRule type="expression" dxfId="66920" priority="113735" stopIfTrue="1">
      <formula>WEEKDAY($A756)=6</formula>
    </cfRule>
    <cfRule type="expression" dxfId="66919" priority="113736" stopIfTrue="1">
      <formula>WEEKDAY($A756)=7</formula>
    </cfRule>
  </conditionalFormatting>
  <conditionalFormatting sqref="I756:I762">
    <cfRule type="expression" dxfId="66918" priority="113723" stopIfTrue="1">
      <formula>WEEKDAY($A756)=1</formula>
    </cfRule>
    <cfRule type="expression" dxfId="66917" priority="113724" stopIfTrue="1">
      <formula>WEEKDAY($A756)=2</formula>
    </cfRule>
    <cfRule type="expression" dxfId="66916" priority="113725" stopIfTrue="1">
      <formula>WEEKDAY($A756)=3</formula>
    </cfRule>
    <cfRule type="expression" dxfId="66915" priority="113726" stopIfTrue="1">
      <formula>WEEKDAY($A756)=4</formula>
    </cfRule>
    <cfRule type="expression" dxfId="66914" priority="113727" stopIfTrue="1">
      <formula>WEEKDAY($A756)=5</formula>
    </cfRule>
    <cfRule type="expression" dxfId="66913" priority="113728" stopIfTrue="1">
      <formula>WEEKDAY($A756)=6</formula>
    </cfRule>
    <cfRule type="expression" dxfId="66912" priority="113729" stopIfTrue="1">
      <formula>WEEKDAY($A756)=7</formula>
    </cfRule>
  </conditionalFormatting>
  <conditionalFormatting sqref="I756:I762">
    <cfRule type="expression" dxfId="66911" priority="113716" stopIfTrue="1">
      <formula>WEEKDAY($A756)=1</formula>
    </cfRule>
    <cfRule type="expression" dxfId="66910" priority="113717" stopIfTrue="1">
      <formula>WEEKDAY($A756)=2</formula>
    </cfRule>
    <cfRule type="expression" dxfId="66909" priority="113718" stopIfTrue="1">
      <formula>WEEKDAY($A756)=3</formula>
    </cfRule>
    <cfRule type="expression" dxfId="66908" priority="113719" stopIfTrue="1">
      <formula>WEEKDAY($A756)=4</formula>
    </cfRule>
    <cfRule type="expression" dxfId="66907" priority="113720" stopIfTrue="1">
      <formula>WEEKDAY($A756)=5</formula>
    </cfRule>
    <cfRule type="expression" dxfId="66906" priority="113721" stopIfTrue="1">
      <formula>WEEKDAY($A756)=6</formula>
    </cfRule>
    <cfRule type="expression" dxfId="66905" priority="113722" stopIfTrue="1">
      <formula>WEEKDAY($A756)=7</formula>
    </cfRule>
  </conditionalFormatting>
  <conditionalFormatting sqref="I756:I762">
    <cfRule type="expression" dxfId="66904" priority="113709" stopIfTrue="1">
      <formula>WEEKDAY($A756)=1</formula>
    </cfRule>
    <cfRule type="expression" dxfId="66903" priority="113710" stopIfTrue="1">
      <formula>WEEKDAY($A756)=2</formula>
    </cfRule>
    <cfRule type="expression" dxfId="66902" priority="113711" stopIfTrue="1">
      <formula>WEEKDAY($A756)=3</formula>
    </cfRule>
    <cfRule type="expression" dxfId="66901" priority="113712" stopIfTrue="1">
      <formula>WEEKDAY($A756)=4</formula>
    </cfRule>
    <cfRule type="expression" dxfId="66900" priority="113713" stopIfTrue="1">
      <formula>WEEKDAY($A756)=5</formula>
    </cfRule>
    <cfRule type="expression" dxfId="66899" priority="113714" stopIfTrue="1">
      <formula>WEEKDAY($A756)=6</formula>
    </cfRule>
    <cfRule type="expression" dxfId="66898" priority="113715" stopIfTrue="1">
      <formula>WEEKDAY($A756)=7</formula>
    </cfRule>
  </conditionalFormatting>
  <conditionalFormatting sqref="I756:I762">
    <cfRule type="expression" dxfId="66897" priority="113702" stopIfTrue="1">
      <formula>WEEKDAY($A756)=1</formula>
    </cfRule>
    <cfRule type="expression" dxfId="66896" priority="113703" stopIfTrue="1">
      <formula>WEEKDAY($A756)=2</formula>
    </cfRule>
    <cfRule type="expression" dxfId="66895" priority="113704" stopIfTrue="1">
      <formula>WEEKDAY($A756)=3</formula>
    </cfRule>
    <cfRule type="expression" dxfId="66894" priority="113705" stopIfTrue="1">
      <formula>WEEKDAY($A756)=4</formula>
    </cfRule>
    <cfRule type="expression" dxfId="66893" priority="113706" stopIfTrue="1">
      <formula>WEEKDAY($A756)=5</formula>
    </cfRule>
    <cfRule type="expression" dxfId="66892" priority="113707" stopIfTrue="1">
      <formula>WEEKDAY($A756)=6</formula>
    </cfRule>
    <cfRule type="expression" dxfId="66891" priority="113708" stopIfTrue="1">
      <formula>WEEKDAY($A756)=7</formula>
    </cfRule>
  </conditionalFormatting>
  <conditionalFormatting sqref="I756:I762">
    <cfRule type="expression" dxfId="66890" priority="113695" stopIfTrue="1">
      <formula>WEEKDAY($A756)=1</formula>
    </cfRule>
    <cfRule type="expression" dxfId="66889" priority="113696" stopIfTrue="1">
      <formula>WEEKDAY($A756)=2</formula>
    </cfRule>
    <cfRule type="expression" dxfId="66888" priority="113697" stopIfTrue="1">
      <formula>WEEKDAY($A756)=3</formula>
    </cfRule>
    <cfRule type="expression" dxfId="66887" priority="113698" stopIfTrue="1">
      <formula>WEEKDAY($A756)=4</formula>
    </cfRule>
    <cfRule type="expression" dxfId="66886" priority="113699" stopIfTrue="1">
      <formula>WEEKDAY($A756)=5</formula>
    </cfRule>
    <cfRule type="expression" dxfId="66885" priority="113700" stopIfTrue="1">
      <formula>WEEKDAY($A756)=6</formula>
    </cfRule>
    <cfRule type="expression" dxfId="66884" priority="113701" stopIfTrue="1">
      <formula>WEEKDAY($A756)=7</formula>
    </cfRule>
  </conditionalFormatting>
  <conditionalFormatting sqref="I756:I762">
    <cfRule type="expression" dxfId="66883" priority="113688" stopIfTrue="1">
      <formula>WEEKDAY($A756)=1</formula>
    </cfRule>
    <cfRule type="expression" dxfId="66882" priority="113689" stopIfTrue="1">
      <formula>WEEKDAY($A756)=2</formula>
    </cfRule>
    <cfRule type="expression" dxfId="66881" priority="113690" stopIfTrue="1">
      <formula>WEEKDAY($A756)=3</formula>
    </cfRule>
    <cfRule type="expression" dxfId="66880" priority="113691" stopIfTrue="1">
      <formula>WEEKDAY($A756)=4</formula>
    </cfRule>
    <cfRule type="expression" dxfId="66879" priority="113692" stopIfTrue="1">
      <formula>WEEKDAY($A756)=5</formula>
    </cfRule>
    <cfRule type="expression" dxfId="66878" priority="113693" stopIfTrue="1">
      <formula>WEEKDAY($A756)=6</formula>
    </cfRule>
    <cfRule type="expression" dxfId="66877" priority="113694" stopIfTrue="1">
      <formula>WEEKDAY($A756)=7</formula>
    </cfRule>
  </conditionalFormatting>
  <conditionalFormatting sqref="I756:I762">
    <cfRule type="expression" dxfId="66876" priority="113681" stopIfTrue="1">
      <formula>WEEKDAY($A756)=1</formula>
    </cfRule>
    <cfRule type="expression" dxfId="66875" priority="113682" stopIfTrue="1">
      <formula>WEEKDAY($A756)=2</formula>
    </cfRule>
    <cfRule type="expression" dxfId="66874" priority="113683" stopIfTrue="1">
      <formula>WEEKDAY($A756)=3</formula>
    </cfRule>
    <cfRule type="expression" dxfId="66873" priority="113684" stopIfTrue="1">
      <formula>WEEKDAY($A756)=4</formula>
    </cfRule>
    <cfRule type="expression" dxfId="66872" priority="113685" stopIfTrue="1">
      <formula>WEEKDAY($A756)=5</formula>
    </cfRule>
    <cfRule type="expression" dxfId="66871" priority="113686" stopIfTrue="1">
      <formula>WEEKDAY($A756)=6</formula>
    </cfRule>
    <cfRule type="expression" dxfId="66870" priority="113687" stopIfTrue="1">
      <formula>WEEKDAY($A756)=7</formula>
    </cfRule>
  </conditionalFormatting>
  <conditionalFormatting sqref="I756:I762">
    <cfRule type="expression" dxfId="66869" priority="113674" stopIfTrue="1">
      <formula>WEEKDAY($A756)=1</formula>
    </cfRule>
    <cfRule type="expression" dxfId="66868" priority="113675" stopIfTrue="1">
      <formula>WEEKDAY($A756)=2</formula>
    </cfRule>
    <cfRule type="expression" dxfId="66867" priority="113676" stopIfTrue="1">
      <formula>WEEKDAY($A756)=3</formula>
    </cfRule>
    <cfRule type="expression" dxfId="66866" priority="113677" stopIfTrue="1">
      <formula>WEEKDAY($A756)=4</formula>
    </cfRule>
    <cfRule type="expression" dxfId="66865" priority="113678" stopIfTrue="1">
      <formula>WEEKDAY($A756)=5</formula>
    </cfRule>
    <cfRule type="expression" dxfId="66864" priority="113679" stopIfTrue="1">
      <formula>WEEKDAY($A756)=6</formula>
    </cfRule>
    <cfRule type="expression" dxfId="66863" priority="113680" stopIfTrue="1">
      <formula>WEEKDAY($A756)=7</formula>
    </cfRule>
  </conditionalFormatting>
  <conditionalFormatting sqref="I756:I762">
    <cfRule type="expression" dxfId="66862" priority="113667" stopIfTrue="1">
      <formula>WEEKDAY($A756)=1</formula>
    </cfRule>
    <cfRule type="expression" dxfId="66861" priority="113668" stopIfTrue="1">
      <formula>WEEKDAY($A756)=2</formula>
    </cfRule>
    <cfRule type="expression" dxfId="66860" priority="113669" stopIfTrue="1">
      <formula>WEEKDAY($A756)=3</formula>
    </cfRule>
    <cfRule type="expression" dxfId="66859" priority="113670" stopIfTrue="1">
      <formula>WEEKDAY($A756)=4</formula>
    </cfRule>
    <cfRule type="expression" dxfId="66858" priority="113671" stopIfTrue="1">
      <formula>WEEKDAY($A756)=5</formula>
    </cfRule>
    <cfRule type="expression" dxfId="66857" priority="113672" stopIfTrue="1">
      <formula>WEEKDAY($A756)=6</formula>
    </cfRule>
    <cfRule type="expression" dxfId="66856" priority="113673" stopIfTrue="1">
      <formula>WEEKDAY($A756)=7</formula>
    </cfRule>
  </conditionalFormatting>
  <conditionalFormatting sqref="I756:I762">
    <cfRule type="expression" dxfId="66855" priority="113660" stopIfTrue="1">
      <formula>WEEKDAY($A756)=1</formula>
    </cfRule>
    <cfRule type="expression" dxfId="66854" priority="113661" stopIfTrue="1">
      <formula>WEEKDAY($A756)=2</formula>
    </cfRule>
    <cfRule type="expression" dxfId="66853" priority="113662" stopIfTrue="1">
      <formula>WEEKDAY($A756)=3</formula>
    </cfRule>
    <cfRule type="expression" dxfId="66852" priority="113663" stopIfTrue="1">
      <formula>WEEKDAY($A756)=4</formula>
    </cfRule>
    <cfRule type="expression" dxfId="66851" priority="113664" stopIfTrue="1">
      <formula>WEEKDAY($A756)=5</formula>
    </cfRule>
    <cfRule type="expression" dxfId="66850" priority="113665" stopIfTrue="1">
      <formula>WEEKDAY($A756)=6</formula>
    </cfRule>
    <cfRule type="expression" dxfId="66849" priority="113666" stopIfTrue="1">
      <formula>WEEKDAY($A756)=7</formula>
    </cfRule>
  </conditionalFormatting>
  <conditionalFormatting sqref="I756:I762">
    <cfRule type="expression" dxfId="66848" priority="113653" stopIfTrue="1">
      <formula>WEEKDAY($A756)=1</formula>
    </cfRule>
    <cfRule type="expression" dxfId="66847" priority="113654" stopIfTrue="1">
      <formula>WEEKDAY($A756)=2</formula>
    </cfRule>
    <cfRule type="expression" dxfId="66846" priority="113655" stopIfTrue="1">
      <formula>WEEKDAY($A756)=3</formula>
    </cfRule>
    <cfRule type="expression" dxfId="66845" priority="113656" stopIfTrue="1">
      <formula>WEEKDAY($A756)=4</formula>
    </cfRule>
    <cfRule type="expression" dxfId="66844" priority="113657" stopIfTrue="1">
      <formula>WEEKDAY($A756)=5</formula>
    </cfRule>
    <cfRule type="expression" dxfId="66843" priority="113658" stopIfTrue="1">
      <formula>WEEKDAY($A756)=6</formula>
    </cfRule>
    <cfRule type="expression" dxfId="66842" priority="113659" stopIfTrue="1">
      <formula>WEEKDAY($A756)=7</formula>
    </cfRule>
  </conditionalFormatting>
  <conditionalFormatting sqref="I756:I762">
    <cfRule type="expression" dxfId="66841" priority="113646" stopIfTrue="1">
      <formula>WEEKDAY($A756)=1</formula>
    </cfRule>
    <cfRule type="expression" dxfId="66840" priority="113647" stopIfTrue="1">
      <formula>WEEKDAY($A756)=2</formula>
    </cfRule>
    <cfRule type="expression" dxfId="66839" priority="113648" stopIfTrue="1">
      <formula>WEEKDAY($A756)=3</formula>
    </cfRule>
    <cfRule type="expression" dxfId="66838" priority="113649" stopIfTrue="1">
      <formula>WEEKDAY($A756)=4</formula>
    </cfRule>
    <cfRule type="expression" dxfId="66837" priority="113650" stopIfTrue="1">
      <formula>WEEKDAY($A756)=5</formula>
    </cfRule>
    <cfRule type="expression" dxfId="66836" priority="113651" stopIfTrue="1">
      <formula>WEEKDAY($A756)=6</formula>
    </cfRule>
    <cfRule type="expression" dxfId="66835" priority="113652" stopIfTrue="1">
      <formula>WEEKDAY($A756)=7</formula>
    </cfRule>
  </conditionalFormatting>
  <conditionalFormatting sqref="I756:I762">
    <cfRule type="expression" dxfId="66834" priority="113639" stopIfTrue="1">
      <formula>WEEKDAY($A756)=1</formula>
    </cfRule>
    <cfRule type="expression" dxfId="66833" priority="113640" stopIfTrue="1">
      <formula>WEEKDAY($A756)=2</formula>
    </cfRule>
    <cfRule type="expression" dxfId="66832" priority="113641" stopIfTrue="1">
      <formula>WEEKDAY($A756)=3</formula>
    </cfRule>
    <cfRule type="expression" dxfId="66831" priority="113642" stopIfTrue="1">
      <formula>WEEKDAY($A756)=4</formula>
    </cfRule>
    <cfRule type="expression" dxfId="66830" priority="113643" stopIfTrue="1">
      <formula>WEEKDAY($A756)=5</formula>
    </cfRule>
    <cfRule type="expression" dxfId="66829" priority="113644" stopIfTrue="1">
      <formula>WEEKDAY($A756)=6</formula>
    </cfRule>
    <cfRule type="expression" dxfId="66828" priority="113645" stopIfTrue="1">
      <formula>WEEKDAY($A756)=7</formula>
    </cfRule>
  </conditionalFormatting>
  <conditionalFormatting sqref="I756:I762">
    <cfRule type="expression" dxfId="66827" priority="113632" stopIfTrue="1">
      <formula>WEEKDAY($A756)=1</formula>
    </cfRule>
    <cfRule type="expression" dxfId="66826" priority="113633" stopIfTrue="1">
      <formula>WEEKDAY($A756)=2</formula>
    </cfRule>
    <cfRule type="expression" dxfId="66825" priority="113634" stopIfTrue="1">
      <formula>WEEKDAY($A756)=3</formula>
    </cfRule>
    <cfRule type="expression" dxfId="66824" priority="113635" stopIfTrue="1">
      <formula>WEEKDAY($A756)=4</formula>
    </cfRule>
    <cfRule type="expression" dxfId="66823" priority="113636" stopIfTrue="1">
      <formula>WEEKDAY($A756)=5</formula>
    </cfRule>
    <cfRule type="expression" dxfId="66822" priority="113637" stopIfTrue="1">
      <formula>WEEKDAY($A756)=6</formula>
    </cfRule>
    <cfRule type="expression" dxfId="66821" priority="113638" stopIfTrue="1">
      <formula>WEEKDAY($A756)=7</formula>
    </cfRule>
  </conditionalFormatting>
  <conditionalFormatting sqref="I756:I762">
    <cfRule type="expression" dxfId="66820" priority="113625" stopIfTrue="1">
      <formula>WEEKDAY($A756)=1</formula>
    </cfRule>
    <cfRule type="expression" dxfId="66819" priority="113626" stopIfTrue="1">
      <formula>WEEKDAY($A756)=2</formula>
    </cfRule>
    <cfRule type="expression" dxfId="66818" priority="113627" stopIfTrue="1">
      <formula>WEEKDAY($A756)=3</formula>
    </cfRule>
    <cfRule type="expression" dxfId="66817" priority="113628" stopIfTrue="1">
      <formula>WEEKDAY($A756)=4</formula>
    </cfRule>
    <cfRule type="expression" dxfId="66816" priority="113629" stopIfTrue="1">
      <formula>WEEKDAY($A756)=5</formula>
    </cfRule>
    <cfRule type="expression" dxfId="66815" priority="113630" stopIfTrue="1">
      <formula>WEEKDAY($A756)=6</formula>
    </cfRule>
    <cfRule type="expression" dxfId="66814" priority="113631" stopIfTrue="1">
      <formula>WEEKDAY($A756)=7</formula>
    </cfRule>
  </conditionalFormatting>
  <conditionalFormatting sqref="I756:I762">
    <cfRule type="expression" dxfId="66813" priority="113618" stopIfTrue="1">
      <formula>WEEKDAY($A756)=1</formula>
    </cfRule>
    <cfRule type="expression" dxfId="66812" priority="113619" stopIfTrue="1">
      <formula>WEEKDAY($A756)=2</formula>
    </cfRule>
    <cfRule type="expression" dxfId="66811" priority="113620" stopIfTrue="1">
      <formula>WEEKDAY($A756)=3</formula>
    </cfRule>
    <cfRule type="expression" dxfId="66810" priority="113621" stopIfTrue="1">
      <formula>WEEKDAY($A756)=4</formula>
    </cfRule>
    <cfRule type="expression" dxfId="66809" priority="113622" stopIfTrue="1">
      <formula>WEEKDAY($A756)=5</formula>
    </cfRule>
    <cfRule type="expression" dxfId="66808" priority="113623" stopIfTrue="1">
      <formula>WEEKDAY($A756)=6</formula>
    </cfRule>
    <cfRule type="expression" dxfId="66807" priority="113624" stopIfTrue="1">
      <formula>WEEKDAY($A756)=7</formula>
    </cfRule>
  </conditionalFormatting>
  <conditionalFormatting sqref="I756:I762">
    <cfRule type="expression" dxfId="66806" priority="113611" stopIfTrue="1">
      <formula>WEEKDAY($A756)=1</formula>
    </cfRule>
    <cfRule type="expression" dxfId="66805" priority="113612" stopIfTrue="1">
      <formula>WEEKDAY($A756)=2</formula>
    </cfRule>
    <cfRule type="expression" dxfId="66804" priority="113613" stopIfTrue="1">
      <formula>WEEKDAY($A756)=3</formula>
    </cfRule>
    <cfRule type="expression" dxfId="66803" priority="113614" stopIfTrue="1">
      <formula>WEEKDAY($A756)=4</formula>
    </cfRule>
    <cfRule type="expression" dxfId="66802" priority="113615" stopIfTrue="1">
      <formula>WEEKDAY($A756)=5</formula>
    </cfRule>
    <cfRule type="expression" dxfId="66801" priority="113616" stopIfTrue="1">
      <formula>WEEKDAY($A756)=6</formula>
    </cfRule>
    <cfRule type="expression" dxfId="66800" priority="113617" stopIfTrue="1">
      <formula>WEEKDAY($A756)=7</formula>
    </cfRule>
  </conditionalFormatting>
  <conditionalFormatting sqref="I756:I762">
    <cfRule type="expression" dxfId="66799" priority="113604" stopIfTrue="1">
      <formula>WEEKDAY($A756)=1</formula>
    </cfRule>
    <cfRule type="expression" dxfId="66798" priority="113605" stopIfTrue="1">
      <formula>WEEKDAY($A756)=2</formula>
    </cfRule>
    <cfRule type="expression" dxfId="66797" priority="113606" stopIfTrue="1">
      <formula>WEEKDAY($A756)=3</formula>
    </cfRule>
    <cfRule type="expression" dxfId="66796" priority="113607" stopIfTrue="1">
      <formula>WEEKDAY($A756)=4</formula>
    </cfRule>
    <cfRule type="expression" dxfId="66795" priority="113608" stopIfTrue="1">
      <formula>WEEKDAY($A756)=5</formula>
    </cfRule>
    <cfRule type="expression" dxfId="66794" priority="113609" stopIfTrue="1">
      <formula>WEEKDAY($A756)=6</formula>
    </cfRule>
    <cfRule type="expression" dxfId="66793" priority="113610" stopIfTrue="1">
      <formula>WEEKDAY($A756)=7</formula>
    </cfRule>
  </conditionalFormatting>
  <conditionalFormatting sqref="I756:I762">
    <cfRule type="expression" dxfId="66792" priority="113597" stopIfTrue="1">
      <formula>WEEKDAY($A756)=1</formula>
    </cfRule>
    <cfRule type="expression" dxfId="66791" priority="113598" stopIfTrue="1">
      <formula>WEEKDAY($A756)=2</formula>
    </cfRule>
    <cfRule type="expression" dxfId="66790" priority="113599" stopIfTrue="1">
      <formula>WEEKDAY($A756)=3</formula>
    </cfRule>
    <cfRule type="expression" dxfId="66789" priority="113600" stopIfTrue="1">
      <formula>WEEKDAY($A756)=4</formula>
    </cfRule>
    <cfRule type="expression" dxfId="66788" priority="113601" stopIfTrue="1">
      <formula>WEEKDAY($A756)=5</formula>
    </cfRule>
    <cfRule type="expression" dxfId="66787" priority="113602" stopIfTrue="1">
      <formula>WEEKDAY($A756)=6</formula>
    </cfRule>
    <cfRule type="expression" dxfId="66786" priority="113603" stopIfTrue="1">
      <formula>WEEKDAY($A756)=7</formula>
    </cfRule>
  </conditionalFormatting>
  <conditionalFormatting sqref="I756:I762">
    <cfRule type="expression" dxfId="66785" priority="113590" stopIfTrue="1">
      <formula>WEEKDAY($A756)=1</formula>
    </cfRule>
    <cfRule type="expression" dxfId="66784" priority="113591" stopIfTrue="1">
      <formula>WEEKDAY($A756)=2</formula>
    </cfRule>
    <cfRule type="expression" dxfId="66783" priority="113592" stopIfTrue="1">
      <formula>WEEKDAY($A756)=3</formula>
    </cfRule>
    <cfRule type="expression" dxfId="66782" priority="113593" stopIfTrue="1">
      <formula>WEEKDAY($A756)=4</formula>
    </cfRule>
    <cfRule type="expression" dxfId="66781" priority="113594" stopIfTrue="1">
      <formula>WEEKDAY($A756)=5</formula>
    </cfRule>
    <cfRule type="expression" dxfId="66780" priority="113595" stopIfTrue="1">
      <formula>WEEKDAY($A756)=6</formula>
    </cfRule>
    <cfRule type="expression" dxfId="66779" priority="113596" stopIfTrue="1">
      <formula>WEEKDAY($A756)=7</formula>
    </cfRule>
  </conditionalFormatting>
  <conditionalFormatting sqref="I756:I762">
    <cfRule type="expression" dxfId="66778" priority="113583" stopIfTrue="1">
      <formula>WEEKDAY($A756)=1</formula>
    </cfRule>
    <cfRule type="expression" dxfId="66777" priority="113584" stopIfTrue="1">
      <formula>WEEKDAY($A756)=2</formula>
    </cfRule>
    <cfRule type="expression" dxfId="66776" priority="113585" stopIfTrue="1">
      <formula>WEEKDAY($A756)=3</formula>
    </cfRule>
    <cfRule type="expression" dxfId="66775" priority="113586" stopIfTrue="1">
      <formula>WEEKDAY($A756)=4</formula>
    </cfRule>
    <cfRule type="expression" dxfId="66774" priority="113587" stopIfTrue="1">
      <formula>WEEKDAY($A756)=5</formula>
    </cfRule>
    <cfRule type="expression" dxfId="66773" priority="113588" stopIfTrue="1">
      <formula>WEEKDAY($A756)=6</formula>
    </cfRule>
    <cfRule type="expression" dxfId="66772" priority="113589" stopIfTrue="1">
      <formula>WEEKDAY($A756)=7</formula>
    </cfRule>
  </conditionalFormatting>
  <conditionalFormatting sqref="I756:I762">
    <cfRule type="expression" dxfId="66771" priority="113576" stopIfTrue="1">
      <formula>WEEKDAY($A756)=1</formula>
    </cfRule>
    <cfRule type="expression" dxfId="66770" priority="113577" stopIfTrue="1">
      <formula>WEEKDAY($A756)=2</formula>
    </cfRule>
    <cfRule type="expression" dxfId="66769" priority="113578" stopIfTrue="1">
      <formula>WEEKDAY($A756)=3</formula>
    </cfRule>
    <cfRule type="expression" dxfId="66768" priority="113579" stopIfTrue="1">
      <formula>WEEKDAY($A756)=4</formula>
    </cfRule>
    <cfRule type="expression" dxfId="66767" priority="113580" stopIfTrue="1">
      <formula>WEEKDAY($A756)=5</formula>
    </cfRule>
    <cfRule type="expression" dxfId="66766" priority="113581" stopIfTrue="1">
      <formula>WEEKDAY($A756)=6</formula>
    </cfRule>
    <cfRule type="expression" dxfId="66765" priority="113582" stopIfTrue="1">
      <formula>WEEKDAY($A756)=7</formula>
    </cfRule>
  </conditionalFormatting>
  <conditionalFormatting sqref="I756:I762">
    <cfRule type="expression" dxfId="66764" priority="113569" stopIfTrue="1">
      <formula>WEEKDAY($A756)=1</formula>
    </cfRule>
    <cfRule type="expression" dxfId="66763" priority="113570" stopIfTrue="1">
      <formula>WEEKDAY($A756)=2</formula>
    </cfRule>
    <cfRule type="expression" dxfId="66762" priority="113571" stopIfTrue="1">
      <formula>WEEKDAY($A756)=3</formula>
    </cfRule>
    <cfRule type="expression" dxfId="66761" priority="113572" stopIfTrue="1">
      <formula>WEEKDAY($A756)=4</formula>
    </cfRule>
    <cfRule type="expression" dxfId="66760" priority="113573" stopIfTrue="1">
      <formula>WEEKDAY($A756)=5</formula>
    </cfRule>
    <cfRule type="expression" dxfId="66759" priority="113574" stopIfTrue="1">
      <formula>WEEKDAY($A756)=6</formula>
    </cfRule>
    <cfRule type="expression" dxfId="66758" priority="113575" stopIfTrue="1">
      <formula>WEEKDAY($A756)=7</formula>
    </cfRule>
  </conditionalFormatting>
  <conditionalFormatting sqref="I756:I762">
    <cfRule type="expression" dxfId="66757" priority="113562" stopIfTrue="1">
      <formula>WEEKDAY($A756)=1</formula>
    </cfRule>
    <cfRule type="expression" dxfId="66756" priority="113563" stopIfTrue="1">
      <formula>WEEKDAY($A756)=2</formula>
    </cfRule>
    <cfRule type="expression" dxfId="66755" priority="113564" stopIfTrue="1">
      <formula>WEEKDAY($A756)=3</formula>
    </cfRule>
    <cfRule type="expression" dxfId="66754" priority="113565" stopIfTrue="1">
      <formula>WEEKDAY($A756)=4</formula>
    </cfRule>
    <cfRule type="expression" dxfId="66753" priority="113566" stopIfTrue="1">
      <formula>WEEKDAY($A756)=5</formula>
    </cfRule>
    <cfRule type="expression" dxfId="66752" priority="113567" stopIfTrue="1">
      <formula>WEEKDAY($A756)=6</formula>
    </cfRule>
    <cfRule type="expression" dxfId="66751" priority="113568" stopIfTrue="1">
      <formula>WEEKDAY($A756)=7</formula>
    </cfRule>
  </conditionalFormatting>
  <conditionalFormatting sqref="I756:I762">
    <cfRule type="expression" dxfId="66750" priority="113555" stopIfTrue="1">
      <formula>WEEKDAY($A756)=1</formula>
    </cfRule>
    <cfRule type="expression" dxfId="66749" priority="113556" stopIfTrue="1">
      <formula>WEEKDAY($A756)=2</formula>
    </cfRule>
    <cfRule type="expression" dxfId="66748" priority="113557" stopIfTrue="1">
      <formula>WEEKDAY($A756)=3</formula>
    </cfRule>
    <cfRule type="expression" dxfId="66747" priority="113558" stopIfTrue="1">
      <formula>WEEKDAY($A756)=4</formula>
    </cfRule>
    <cfRule type="expression" dxfId="66746" priority="113559" stopIfTrue="1">
      <formula>WEEKDAY($A756)=5</formula>
    </cfRule>
    <cfRule type="expression" dxfId="66745" priority="113560" stopIfTrue="1">
      <formula>WEEKDAY($A756)=6</formula>
    </cfRule>
    <cfRule type="expression" dxfId="66744" priority="113561" stopIfTrue="1">
      <formula>WEEKDAY($A756)=7</formula>
    </cfRule>
  </conditionalFormatting>
  <conditionalFormatting sqref="I756:I762">
    <cfRule type="expression" dxfId="66743" priority="113548" stopIfTrue="1">
      <formula>WEEKDAY($A756)=1</formula>
    </cfRule>
    <cfRule type="expression" dxfId="66742" priority="113549" stopIfTrue="1">
      <formula>WEEKDAY($A756)=2</formula>
    </cfRule>
    <cfRule type="expression" dxfId="66741" priority="113550" stopIfTrue="1">
      <formula>WEEKDAY($A756)=3</formula>
    </cfRule>
    <cfRule type="expression" dxfId="66740" priority="113551" stopIfTrue="1">
      <formula>WEEKDAY($A756)=4</formula>
    </cfRule>
    <cfRule type="expression" dxfId="66739" priority="113552" stopIfTrue="1">
      <formula>WEEKDAY($A756)=5</formula>
    </cfRule>
    <cfRule type="expression" dxfId="66738" priority="113553" stopIfTrue="1">
      <formula>WEEKDAY($A756)=6</formula>
    </cfRule>
    <cfRule type="expression" dxfId="66737" priority="113554" stopIfTrue="1">
      <formula>WEEKDAY($A756)=7</formula>
    </cfRule>
  </conditionalFormatting>
  <conditionalFormatting sqref="I756:I762">
    <cfRule type="expression" dxfId="66736" priority="113541" stopIfTrue="1">
      <formula>WEEKDAY($A756)=1</formula>
    </cfRule>
    <cfRule type="expression" dxfId="66735" priority="113542" stopIfTrue="1">
      <formula>WEEKDAY($A756)=2</formula>
    </cfRule>
    <cfRule type="expression" dxfId="66734" priority="113543" stopIfTrue="1">
      <formula>WEEKDAY($A756)=3</formula>
    </cfRule>
    <cfRule type="expression" dxfId="66733" priority="113544" stopIfTrue="1">
      <formula>WEEKDAY($A756)=4</formula>
    </cfRule>
    <cfRule type="expression" dxfId="66732" priority="113545" stopIfTrue="1">
      <formula>WEEKDAY($A756)=5</formula>
    </cfRule>
    <cfRule type="expression" dxfId="66731" priority="113546" stopIfTrue="1">
      <formula>WEEKDAY($A756)=6</formula>
    </cfRule>
    <cfRule type="expression" dxfId="66730" priority="113547" stopIfTrue="1">
      <formula>WEEKDAY($A756)=7</formula>
    </cfRule>
  </conditionalFormatting>
  <conditionalFormatting sqref="I756:I762">
    <cfRule type="expression" dxfId="66729" priority="113534" stopIfTrue="1">
      <formula>WEEKDAY($A756)=1</formula>
    </cfRule>
    <cfRule type="expression" dxfId="66728" priority="113535" stopIfTrue="1">
      <formula>WEEKDAY($A756)=2</formula>
    </cfRule>
    <cfRule type="expression" dxfId="66727" priority="113536" stopIfTrue="1">
      <formula>WEEKDAY($A756)=3</formula>
    </cfRule>
    <cfRule type="expression" dxfId="66726" priority="113537" stopIfTrue="1">
      <formula>WEEKDAY($A756)=4</formula>
    </cfRule>
    <cfRule type="expression" dxfId="66725" priority="113538" stopIfTrue="1">
      <formula>WEEKDAY($A756)=5</formula>
    </cfRule>
    <cfRule type="expression" dxfId="66724" priority="113539" stopIfTrue="1">
      <formula>WEEKDAY($A756)=6</formula>
    </cfRule>
    <cfRule type="expression" dxfId="66723" priority="113540" stopIfTrue="1">
      <formula>WEEKDAY($A756)=7</formula>
    </cfRule>
  </conditionalFormatting>
  <conditionalFormatting sqref="I756:I762">
    <cfRule type="expression" dxfId="66722" priority="113527" stopIfTrue="1">
      <formula>WEEKDAY($A756)=1</formula>
    </cfRule>
    <cfRule type="expression" dxfId="66721" priority="113528" stopIfTrue="1">
      <formula>WEEKDAY($A756)=2</formula>
    </cfRule>
    <cfRule type="expression" dxfId="66720" priority="113529" stopIfTrue="1">
      <formula>WEEKDAY($A756)=3</formula>
    </cfRule>
    <cfRule type="expression" dxfId="66719" priority="113530" stopIfTrue="1">
      <formula>WEEKDAY($A756)=4</formula>
    </cfRule>
    <cfRule type="expression" dxfId="66718" priority="113531" stopIfTrue="1">
      <formula>WEEKDAY($A756)=5</formula>
    </cfRule>
    <cfRule type="expression" dxfId="66717" priority="113532" stopIfTrue="1">
      <formula>WEEKDAY($A756)=6</formula>
    </cfRule>
    <cfRule type="expression" dxfId="66716" priority="113533" stopIfTrue="1">
      <formula>WEEKDAY($A756)=7</formula>
    </cfRule>
  </conditionalFormatting>
  <conditionalFormatting sqref="I756:I762">
    <cfRule type="expression" dxfId="66715" priority="113520" stopIfTrue="1">
      <formula>WEEKDAY($A756)=1</formula>
    </cfRule>
    <cfRule type="expression" dxfId="66714" priority="113521" stopIfTrue="1">
      <formula>WEEKDAY($A756)=2</formula>
    </cfRule>
    <cfRule type="expression" dxfId="66713" priority="113522" stopIfTrue="1">
      <formula>WEEKDAY($A756)=3</formula>
    </cfRule>
    <cfRule type="expression" dxfId="66712" priority="113523" stopIfTrue="1">
      <formula>WEEKDAY($A756)=4</formula>
    </cfRule>
    <cfRule type="expression" dxfId="66711" priority="113524" stopIfTrue="1">
      <formula>WEEKDAY($A756)=5</formula>
    </cfRule>
    <cfRule type="expression" dxfId="66710" priority="113525" stopIfTrue="1">
      <formula>WEEKDAY($A756)=6</formula>
    </cfRule>
    <cfRule type="expression" dxfId="66709" priority="113526" stopIfTrue="1">
      <formula>WEEKDAY($A756)=7</formula>
    </cfRule>
  </conditionalFormatting>
  <conditionalFormatting sqref="I756:I762">
    <cfRule type="expression" dxfId="66708" priority="113513" stopIfTrue="1">
      <formula>WEEKDAY($A756)=1</formula>
    </cfRule>
    <cfRule type="expression" dxfId="66707" priority="113514" stopIfTrue="1">
      <formula>WEEKDAY($A756)=2</formula>
    </cfRule>
    <cfRule type="expression" dxfId="66706" priority="113515" stopIfTrue="1">
      <formula>WEEKDAY($A756)=3</formula>
    </cfRule>
    <cfRule type="expression" dxfId="66705" priority="113516" stopIfTrue="1">
      <formula>WEEKDAY($A756)=4</formula>
    </cfRule>
    <cfRule type="expression" dxfId="66704" priority="113517" stopIfTrue="1">
      <formula>WEEKDAY($A756)=5</formula>
    </cfRule>
    <cfRule type="expression" dxfId="66703" priority="113518" stopIfTrue="1">
      <formula>WEEKDAY($A756)=6</formula>
    </cfRule>
    <cfRule type="expression" dxfId="66702" priority="113519" stopIfTrue="1">
      <formula>WEEKDAY($A756)=7</formula>
    </cfRule>
  </conditionalFormatting>
  <conditionalFormatting sqref="I756:I762">
    <cfRule type="expression" dxfId="66701" priority="113506" stopIfTrue="1">
      <formula>WEEKDAY($A756)=1</formula>
    </cfRule>
    <cfRule type="expression" dxfId="66700" priority="113507" stopIfTrue="1">
      <formula>WEEKDAY($A756)=2</formula>
    </cfRule>
    <cfRule type="expression" dxfId="66699" priority="113508" stopIfTrue="1">
      <formula>WEEKDAY($A756)=3</formula>
    </cfRule>
    <cfRule type="expression" dxfId="66698" priority="113509" stopIfTrue="1">
      <formula>WEEKDAY($A756)=4</formula>
    </cfRule>
    <cfRule type="expression" dxfId="66697" priority="113510" stopIfTrue="1">
      <formula>WEEKDAY($A756)=5</formula>
    </cfRule>
    <cfRule type="expression" dxfId="66696" priority="113511" stopIfTrue="1">
      <formula>WEEKDAY($A756)=6</formula>
    </cfRule>
    <cfRule type="expression" dxfId="66695" priority="113512" stopIfTrue="1">
      <formula>WEEKDAY($A756)=7</formula>
    </cfRule>
  </conditionalFormatting>
  <conditionalFormatting sqref="I756:I762">
    <cfRule type="expression" dxfId="66694" priority="113499" stopIfTrue="1">
      <formula>WEEKDAY($A756)=1</formula>
    </cfRule>
    <cfRule type="expression" dxfId="66693" priority="113500" stopIfTrue="1">
      <formula>WEEKDAY($A756)=2</formula>
    </cfRule>
    <cfRule type="expression" dxfId="66692" priority="113501" stopIfTrue="1">
      <formula>WEEKDAY($A756)=3</formula>
    </cfRule>
    <cfRule type="expression" dxfId="66691" priority="113502" stopIfTrue="1">
      <formula>WEEKDAY($A756)=4</formula>
    </cfRule>
    <cfRule type="expression" dxfId="66690" priority="113503" stopIfTrue="1">
      <formula>WEEKDAY($A756)=5</formula>
    </cfRule>
    <cfRule type="expression" dxfId="66689" priority="113504" stopIfTrue="1">
      <formula>WEEKDAY($A756)=6</formula>
    </cfRule>
    <cfRule type="expression" dxfId="66688" priority="113505" stopIfTrue="1">
      <formula>WEEKDAY($A756)=7</formula>
    </cfRule>
  </conditionalFormatting>
  <conditionalFormatting sqref="I756:I762">
    <cfRule type="expression" dxfId="66687" priority="113492" stopIfTrue="1">
      <formula>WEEKDAY($A756)=1</formula>
    </cfRule>
    <cfRule type="expression" dxfId="66686" priority="113493" stopIfTrue="1">
      <formula>WEEKDAY($A756)=2</formula>
    </cfRule>
    <cfRule type="expression" dxfId="66685" priority="113494" stopIfTrue="1">
      <formula>WEEKDAY($A756)=3</formula>
    </cfRule>
    <cfRule type="expression" dxfId="66684" priority="113495" stopIfTrue="1">
      <formula>WEEKDAY($A756)=4</formula>
    </cfRule>
    <cfRule type="expression" dxfId="66683" priority="113496" stopIfTrue="1">
      <formula>WEEKDAY($A756)=5</formula>
    </cfRule>
    <cfRule type="expression" dxfId="66682" priority="113497" stopIfTrue="1">
      <formula>WEEKDAY($A756)=6</formula>
    </cfRule>
    <cfRule type="expression" dxfId="66681" priority="113498" stopIfTrue="1">
      <formula>WEEKDAY($A756)=7</formula>
    </cfRule>
  </conditionalFormatting>
  <conditionalFormatting sqref="I756:I762">
    <cfRule type="expression" dxfId="66680" priority="113485" stopIfTrue="1">
      <formula>WEEKDAY($A756)=1</formula>
    </cfRule>
    <cfRule type="expression" dxfId="66679" priority="113486" stopIfTrue="1">
      <formula>WEEKDAY($A756)=2</formula>
    </cfRule>
    <cfRule type="expression" dxfId="66678" priority="113487" stopIfTrue="1">
      <formula>WEEKDAY($A756)=3</formula>
    </cfRule>
    <cfRule type="expression" dxfId="66677" priority="113488" stopIfTrue="1">
      <formula>WEEKDAY($A756)=4</formula>
    </cfRule>
    <cfRule type="expression" dxfId="66676" priority="113489" stopIfTrue="1">
      <formula>WEEKDAY($A756)=5</formula>
    </cfRule>
    <cfRule type="expression" dxfId="66675" priority="113490" stopIfTrue="1">
      <formula>WEEKDAY($A756)=6</formula>
    </cfRule>
    <cfRule type="expression" dxfId="66674" priority="113491" stopIfTrue="1">
      <formula>WEEKDAY($A756)=7</formula>
    </cfRule>
  </conditionalFormatting>
  <conditionalFormatting sqref="I756:I762">
    <cfRule type="expression" dxfId="66673" priority="113478" stopIfTrue="1">
      <formula>WEEKDAY($A756)=1</formula>
    </cfRule>
    <cfRule type="expression" dxfId="66672" priority="113479" stopIfTrue="1">
      <formula>WEEKDAY($A756)=2</formula>
    </cfRule>
    <cfRule type="expression" dxfId="66671" priority="113480" stopIfTrue="1">
      <formula>WEEKDAY($A756)=3</formula>
    </cfRule>
    <cfRule type="expression" dxfId="66670" priority="113481" stopIfTrue="1">
      <formula>WEEKDAY($A756)=4</formula>
    </cfRule>
    <cfRule type="expression" dxfId="66669" priority="113482" stopIfTrue="1">
      <formula>WEEKDAY($A756)=5</formula>
    </cfRule>
    <cfRule type="expression" dxfId="66668" priority="113483" stopIfTrue="1">
      <formula>WEEKDAY($A756)=6</formula>
    </cfRule>
    <cfRule type="expression" dxfId="66667" priority="113484" stopIfTrue="1">
      <formula>WEEKDAY($A756)=7</formula>
    </cfRule>
  </conditionalFormatting>
  <conditionalFormatting sqref="I756:I762">
    <cfRule type="expression" dxfId="66666" priority="113471" stopIfTrue="1">
      <formula>WEEKDAY($A756)=1</formula>
    </cfRule>
    <cfRule type="expression" dxfId="66665" priority="113472" stopIfTrue="1">
      <formula>WEEKDAY($A756)=2</formula>
    </cfRule>
    <cfRule type="expression" dxfId="66664" priority="113473" stopIfTrue="1">
      <formula>WEEKDAY($A756)=3</formula>
    </cfRule>
    <cfRule type="expression" dxfId="66663" priority="113474" stopIfTrue="1">
      <formula>WEEKDAY($A756)=4</formula>
    </cfRule>
    <cfRule type="expression" dxfId="66662" priority="113475" stopIfTrue="1">
      <formula>WEEKDAY($A756)=5</formula>
    </cfRule>
    <cfRule type="expression" dxfId="66661" priority="113476" stopIfTrue="1">
      <formula>WEEKDAY($A756)=6</formula>
    </cfRule>
    <cfRule type="expression" dxfId="66660" priority="113477" stopIfTrue="1">
      <formula>WEEKDAY($A756)=7</formula>
    </cfRule>
  </conditionalFormatting>
  <conditionalFormatting sqref="I756:I762">
    <cfRule type="expression" dxfId="66659" priority="113464" stopIfTrue="1">
      <formula>WEEKDAY($A756)=1</formula>
    </cfRule>
    <cfRule type="expression" dxfId="66658" priority="113465" stopIfTrue="1">
      <formula>WEEKDAY($A756)=2</formula>
    </cfRule>
    <cfRule type="expression" dxfId="66657" priority="113466" stopIfTrue="1">
      <formula>WEEKDAY($A756)=3</formula>
    </cfRule>
    <cfRule type="expression" dxfId="66656" priority="113467" stopIfTrue="1">
      <formula>WEEKDAY($A756)=4</formula>
    </cfRule>
    <cfRule type="expression" dxfId="66655" priority="113468" stopIfTrue="1">
      <formula>WEEKDAY($A756)=5</formula>
    </cfRule>
    <cfRule type="expression" dxfId="66654" priority="113469" stopIfTrue="1">
      <formula>WEEKDAY($A756)=6</formula>
    </cfRule>
    <cfRule type="expression" dxfId="66653" priority="113470" stopIfTrue="1">
      <formula>WEEKDAY($A756)=7</formula>
    </cfRule>
  </conditionalFormatting>
  <conditionalFormatting sqref="I756:I762">
    <cfRule type="expression" dxfId="66652" priority="113457" stopIfTrue="1">
      <formula>WEEKDAY($A756)=1</formula>
    </cfRule>
    <cfRule type="expression" dxfId="66651" priority="113458" stopIfTrue="1">
      <formula>WEEKDAY($A756)=2</formula>
    </cfRule>
    <cfRule type="expression" dxfId="66650" priority="113459" stopIfTrue="1">
      <formula>WEEKDAY($A756)=3</formula>
    </cfRule>
    <cfRule type="expression" dxfId="66649" priority="113460" stopIfTrue="1">
      <formula>WEEKDAY($A756)=4</formula>
    </cfRule>
    <cfRule type="expression" dxfId="66648" priority="113461" stopIfTrue="1">
      <formula>WEEKDAY($A756)=5</formula>
    </cfRule>
    <cfRule type="expression" dxfId="66647" priority="113462" stopIfTrue="1">
      <formula>WEEKDAY($A756)=6</formula>
    </cfRule>
    <cfRule type="expression" dxfId="66646" priority="113463" stopIfTrue="1">
      <formula>WEEKDAY($A756)=7</formula>
    </cfRule>
  </conditionalFormatting>
  <conditionalFormatting sqref="A756:E756 G756:M756">
    <cfRule type="expression" dxfId="66645" priority="113450" stopIfTrue="1">
      <formula>WEEKDAY($A756)=1</formula>
    </cfRule>
    <cfRule type="expression" dxfId="66644" priority="113451" stopIfTrue="1">
      <formula>WEEKDAY($A756)=2</formula>
    </cfRule>
    <cfRule type="expression" dxfId="66643" priority="113452" stopIfTrue="1">
      <formula>WEEKDAY($A756)=3</formula>
    </cfRule>
    <cfRule type="expression" dxfId="66642" priority="113453" stopIfTrue="1">
      <formula>WEEKDAY($A756)=4</formula>
    </cfRule>
    <cfRule type="expression" dxfId="66641" priority="113454" stopIfTrue="1">
      <formula>WEEKDAY($A756)=5</formula>
    </cfRule>
    <cfRule type="expression" dxfId="66640" priority="113455" stopIfTrue="1">
      <formula>WEEKDAY($A756)=6</formula>
    </cfRule>
    <cfRule type="expression" dxfId="66639" priority="113456" stopIfTrue="1">
      <formula>WEEKDAY($A756)=7</formula>
    </cfRule>
  </conditionalFormatting>
  <conditionalFormatting sqref="A756:A765">
    <cfRule type="expression" dxfId="66638" priority="113443" stopIfTrue="1">
      <formula>WEEKDAY($A756)=1</formula>
    </cfRule>
    <cfRule type="expression" dxfId="66637" priority="113444" stopIfTrue="1">
      <formula>WEEKDAY($A756)=2</formula>
    </cfRule>
    <cfRule type="expression" dxfId="66636" priority="113445" stopIfTrue="1">
      <formula>WEEKDAY($A756)=3</formula>
    </cfRule>
    <cfRule type="expression" dxfId="66635" priority="113446" stopIfTrue="1">
      <formula>WEEKDAY($A756)=4</formula>
    </cfRule>
    <cfRule type="expression" dxfId="66634" priority="113447" stopIfTrue="1">
      <formula>WEEKDAY($A756)=5</formula>
    </cfRule>
    <cfRule type="expression" dxfId="66633" priority="113448" stopIfTrue="1">
      <formula>WEEKDAY($A756)=6</formula>
    </cfRule>
    <cfRule type="expression" dxfId="66632" priority="113449" stopIfTrue="1">
      <formula>WEEKDAY($A756)=7</formula>
    </cfRule>
  </conditionalFormatting>
  <conditionalFormatting sqref="I756:I762">
    <cfRule type="expression" dxfId="66631" priority="113436" stopIfTrue="1">
      <formula>WEEKDAY($A756)=1</formula>
    </cfRule>
    <cfRule type="expression" dxfId="66630" priority="113437" stopIfTrue="1">
      <formula>WEEKDAY($A756)=2</formula>
    </cfRule>
    <cfRule type="expression" dxfId="66629" priority="113438" stopIfTrue="1">
      <formula>WEEKDAY($A756)=3</formula>
    </cfRule>
    <cfRule type="expression" dxfId="66628" priority="113439" stopIfTrue="1">
      <formula>WEEKDAY($A756)=4</formula>
    </cfRule>
    <cfRule type="expression" dxfId="66627" priority="113440" stopIfTrue="1">
      <formula>WEEKDAY($A756)=5</formula>
    </cfRule>
    <cfRule type="expression" dxfId="66626" priority="113441" stopIfTrue="1">
      <formula>WEEKDAY($A756)=6</formula>
    </cfRule>
    <cfRule type="expression" dxfId="66625" priority="113442" stopIfTrue="1">
      <formula>WEEKDAY($A756)=7</formula>
    </cfRule>
  </conditionalFormatting>
  <conditionalFormatting sqref="I756:I762">
    <cfRule type="expression" dxfId="66624" priority="113429" stopIfTrue="1">
      <formula>WEEKDAY($A756)=1</formula>
    </cfRule>
    <cfRule type="expression" dxfId="66623" priority="113430" stopIfTrue="1">
      <formula>WEEKDAY($A756)=2</formula>
    </cfRule>
    <cfRule type="expression" dxfId="66622" priority="113431" stopIfTrue="1">
      <formula>WEEKDAY($A756)=3</formula>
    </cfRule>
    <cfRule type="expression" dxfId="66621" priority="113432" stopIfTrue="1">
      <formula>WEEKDAY($A756)=4</formula>
    </cfRule>
    <cfRule type="expression" dxfId="66620" priority="113433" stopIfTrue="1">
      <formula>WEEKDAY($A756)=5</formula>
    </cfRule>
    <cfRule type="expression" dxfId="66619" priority="113434" stopIfTrue="1">
      <formula>WEEKDAY($A756)=6</formula>
    </cfRule>
    <cfRule type="expression" dxfId="66618" priority="113435" stopIfTrue="1">
      <formula>WEEKDAY($A756)=7</formula>
    </cfRule>
  </conditionalFormatting>
  <conditionalFormatting sqref="I756:I762">
    <cfRule type="expression" dxfId="66617" priority="113422" stopIfTrue="1">
      <formula>WEEKDAY($A756)=1</formula>
    </cfRule>
    <cfRule type="expression" dxfId="66616" priority="113423" stopIfTrue="1">
      <formula>WEEKDAY($A756)=2</formula>
    </cfRule>
    <cfRule type="expression" dxfId="66615" priority="113424" stopIfTrue="1">
      <formula>WEEKDAY($A756)=3</formula>
    </cfRule>
    <cfRule type="expression" dxfId="66614" priority="113425" stopIfTrue="1">
      <formula>WEEKDAY($A756)=4</formula>
    </cfRule>
    <cfRule type="expression" dxfId="66613" priority="113426" stopIfTrue="1">
      <formula>WEEKDAY($A756)=5</formula>
    </cfRule>
    <cfRule type="expression" dxfId="66612" priority="113427" stopIfTrue="1">
      <formula>WEEKDAY($A756)=6</formula>
    </cfRule>
    <cfRule type="expression" dxfId="66611" priority="113428" stopIfTrue="1">
      <formula>WEEKDAY($A756)=7</formula>
    </cfRule>
  </conditionalFormatting>
  <conditionalFormatting sqref="A756:A765">
    <cfRule type="expression" dxfId="66610" priority="113415" stopIfTrue="1">
      <formula>WEEKDAY($A756)=1</formula>
    </cfRule>
    <cfRule type="expression" dxfId="66609" priority="113416" stopIfTrue="1">
      <formula>WEEKDAY($A756)=2</formula>
    </cfRule>
    <cfRule type="expression" dxfId="66608" priority="113417" stopIfTrue="1">
      <formula>WEEKDAY($A756)=3</formula>
    </cfRule>
    <cfRule type="expression" dxfId="66607" priority="113418" stopIfTrue="1">
      <formula>WEEKDAY($A756)=4</formula>
    </cfRule>
    <cfRule type="expression" dxfId="66606" priority="113419" stopIfTrue="1">
      <formula>WEEKDAY($A756)=5</formula>
    </cfRule>
    <cfRule type="expression" dxfId="66605" priority="113420" stopIfTrue="1">
      <formula>WEEKDAY($A756)=6</formula>
    </cfRule>
    <cfRule type="expression" dxfId="66604" priority="113421" stopIfTrue="1">
      <formula>WEEKDAY($A756)=7</formula>
    </cfRule>
  </conditionalFormatting>
  <conditionalFormatting sqref="F756">
    <cfRule type="expression" dxfId="66603" priority="113408" stopIfTrue="1">
      <formula>WEEKDAY($A756)=1</formula>
    </cfRule>
    <cfRule type="expression" dxfId="66602" priority="113409" stopIfTrue="1">
      <formula>WEEKDAY($A756)=2</formula>
    </cfRule>
    <cfRule type="expression" dxfId="66601" priority="113410" stopIfTrue="1">
      <formula>WEEKDAY($A756)=3</formula>
    </cfRule>
    <cfRule type="expression" dxfId="66600" priority="113411" stopIfTrue="1">
      <formula>WEEKDAY($A756)=4</formula>
    </cfRule>
    <cfRule type="expression" dxfId="66599" priority="113412" stopIfTrue="1">
      <formula>WEEKDAY($A756)=5</formula>
    </cfRule>
    <cfRule type="expression" dxfId="66598" priority="113413" stopIfTrue="1">
      <formula>WEEKDAY($A756)=6</formula>
    </cfRule>
    <cfRule type="expression" dxfId="66597" priority="113414" stopIfTrue="1">
      <formula>WEEKDAY($A756)=7</formula>
    </cfRule>
  </conditionalFormatting>
  <conditionalFormatting sqref="I756:I762">
    <cfRule type="expression" dxfId="66596" priority="113401" stopIfTrue="1">
      <formula>WEEKDAY($A756)=1</formula>
    </cfRule>
    <cfRule type="expression" dxfId="66595" priority="113402" stopIfTrue="1">
      <formula>WEEKDAY($A756)=2</formula>
    </cfRule>
    <cfRule type="expression" dxfId="66594" priority="113403" stopIfTrue="1">
      <formula>WEEKDAY($A756)=3</formula>
    </cfRule>
    <cfRule type="expression" dxfId="66593" priority="113404" stopIfTrue="1">
      <formula>WEEKDAY($A756)=4</formula>
    </cfRule>
    <cfRule type="expression" dxfId="66592" priority="113405" stopIfTrue="1">
      <formula>WEEKDAY($A756)=5</formula>
    </cfRule>
    <cfRule type="expression" dxfId="66591" priority="113406" stopIfTrue="1">
      <formula>WEEKDAY($A756)=6</formula>
    </cfRule>
    <cfRule type="expression" dxfId="66590" priority="113407" stopIfTrue="1">
      <formula>WEEKDAY($A756)=7</formula>
    </cfRule>
  </conditionalFormatting>
  <conditionalFormatting sqref="I757:I762">
    <cfRule type="expression" dxfId="66589" priority="113394" stopIfTrue="1">
      <formula>WEEKDAY($A757)=1</formula>
    </cfRule>
    <cfRule type="expression" dxfId="66588" priority="113395" stopIfTrue="1">
      <formula>WEEKDAY($A757)=2</formula>
    </cfRule>
    <cfRule type="expression" dxfId="66587" priority="113396" stopIfTrue="1">
      <formula>WEEKDAY($A757)=3</formula>
    </cfRule>
    <cfRule type="expression" dxfId="66586" priority="113397" stopIfTrue="1">
      <formula>WEEKDAY($A757)=4</formula>
    </cfRule>
    <cfRule type="expression" dxfId="66585" priority="113398" stopIfTrue="1">
      <formula>WEEKDAY($A757)=5</formula>
    </cfRule>
    <cfRule type="expression" dxfId="66584" priority="113399" stopIfTrue="1">
      <formula>WEEKDAY($A757)=6</formula>
    </cfRule>
    <cfRule type="expression" dxfId="66583" priority="113400" stopIfTrue="1">
      <formula>WEEKDAY($A757)=7</formula>
    </cfRule>
  </conditionalFormatting>
  <conditionalFormatting sqref="I757:I762">
    <cfRule type="expression" dxfId="66582" priority="113387" stopIfTrue="1">
      <formula>WEEKDAY($A757)=1</formula>
    </cfRule>
    <cfRule type="expression" dxfId="66581" priority="113388" stopIfTrue="1">
      <formula>WEEKDAY($A757)=2</formula>
    </cfRule>
    <cfRule type="expression" dxfId="66580" priority="113389" stopIfTrue="1">
      <formula>WEEKDAY($A757)=3</formula>
    </cfRule>
    <cfRule type="expression" dxfId="66579" priority="113390" stopIfTrue="1">
      <formula>WEEKDAY($A757)=4</formula>
    </cfRule>
    <cfRule type="expression" dxfId="66578" priority="113391" stopIfTrue="1">
      <formula>WEEKDAY($A757)=5</formula>
    </cfRule>
    <cfRule type="expression" dxfId="66577" priority="113392" stopIfTrue="1">
      <formula>WEEKDAY($A757)=6</formula>
    </cfRule>
    <cfRule type="expression" dxfId="66576" priority="113393" stopIfTrue="1">
      <formula>WEEKDAY($A757)=7</formula>
    </cfRule>
  </conditionalFormatting>
  <conditionalFormatting sqref="I757:I762">
    <cfRule type="expression" dxfId="66575" priority="113380" stopIfTrue="1">
      <formula>WEEKDAY($A757)=1</formula>
    </cfRule>
    <cfRule type="expression" dxfId="66574" priority="113381" stopIfTrue="1">
      <formula>WEEKDAY($A757)=2</formula>
    </cfRule>
    <cfRule type="expression" dxfId="66573" priority="113382" stopIfTrue="1">
      <formula>WEEKDAY($A757)=3</formula>
    </cfRule>
    <cfRule type="expression" dxfId="66572" priority="113383" stopIfTrue="1">
      <formula>WEEKDAY($A757)=4</formula>
    </cfRule>
    <cfRule type="expression" dxfId="66571" priority="113384" stopIfTrue="1">
      <formula>WEEKDAY($A757)=5</formula>
    </cfRule>
    <cfRule type="expression" dxfId="66570" priority="113385" stopIfTrue="1">
      <formula>WEEKDAY($A757)=6</formula>
    </cfRule>
    <cfRule type="expression" dxfId="66569" priority="113386" stopIfTrue="1">
      <formula>WEEKDAY($A757)=7</formula>
    </cfRule>
  </conditionalFormatting>
  <conditionalFormatting sqref="I757:I762">
    <cfRule type="expression" dxfId="66568" priority="113373" stopIfTrue="1">
      <formula>WEEKDAY($A757)=1</formula>
    </cfRule>
    <cfRule type="expression" dxfId="66567" priority="113374" stopIfTrue="1">
      <formula>WEEKDAY($A757)=2</formula>
    </cfRule>
    <cfRule type="expression" dxfId="66566" priority="113375" stopIfTrue="1">
      <formula>WEEKDAY($A757)=3</formula>
    </cfRule>
    <cfRule type="expression" dxfId="66565" priority="113376" stopIfTrue="1">
      <formula>WEEKDAY($A757)=4</formula>
    </cfRule>
    <cfRule type="expression" dxfId="66564" priority="113377" stopIfTrue="1">
      <formula>WEEKDAY($A757)=5</formula>
    </cfRule>
    <cfRule type="expression" dxfId="66563" priority="113378" stopIfTrue="1">
      <formula>WEEKDAY($A757)=6</formula>
    </cfRule>
    <cfRule type="expression" dxfId="66562" priority="113379" stopIfTrue="1">
      <formula>WEEKDAY($A757)=7</formula>
    </cfRule>
  </conditionalFormatting>
  <conditionalFormatting sqref="I757:I762">
    <cfRule type="expression" dxfId="66561" priority="113366" stopIfTrue="1">
      <formula>WEEKDAY($A757)=1</formula>
    </cfRule>
    <cfRule type="expression" dxfId="66560" priority="113367" stopIfTrue="1">
      <formula>WEEKDAY($A757)=2</formula>
    </cfRule>
    <cfRule type="expression" dxfId="66559" priority="113368" stopIfTrue="1">
      <formula>WEEKDAY($A757)=3</formula>
    </cfRule>
    <cfRule type="expression" dxfId="66558" priority="113369" stopIfTrue="1">
      <formula>WEEKDAY($A757)=4</formula>
    </cfRule>
    <cfRule type="expression" dxfId="66557" priority="113370" stopIfTrue="1">
      <formula>WEEKDAY($A757)=5</formula>
    </cfRule>
    <cfRule type="expression" dxfId="66556" priority="113371" stopIfTrue="1">
      <formula>WEEKDAY($A757)=6</formula>
    </cfRule>
    <cfRule type="expression" dxfId="66555" priority="113372" stopIfTrue="1">
      <formula>WEEKDAY($A757)=7</formula>
    </cfRule>
  </conditionalFormatting>
  <conditionalFormatting sqref="I757:I762">
    <cfRule type="expression" dxfId="66554" priority="113359" stopIfTrue="1">
      <formula>WEEKDAY($A757)=1</formula>
    </cfRule>
    <cfRule type="expression" dxfId="66553" priority="113360" stopIfTrue="1">
      <formula>WEEKDAY($A757)=2</formula>
    </cfRule>
    <cfRule type="expression" dxfId="66552" priority="113361" stopIfTrue="1">
      <formula>WEEKDAY($A757)=3</formula>
    </cfRule>
    <cfRule type="expression" dxfId="66551" priority="113362" stopIfTrue="1">
      <formula>WEEKDAY($A757)=4</formula>
    </cfRule>
    <cfRule type="expression" dxfId="66550" priority="113363" stopIfTrue="1">
      <formula>WEEKDAY($A757)=5</formula>
    </cfRule>
    <cfRule type="expression" dxfId="66549" priority="113364" stopIfTrue="1">
      <formula>WEEKDAY($A757)=6</formula>
    </cfRule>
    <cfRule type="expression" dxfId="66548" priority="113365" stopIfTrue="1">
      <formula>WEEKDAY($A757)=7</formula>
    </cfRule>
  </conditionalFormatting>
  <conditionalFormatting sqref="I757:I762">
    <cfRule type="expression" dxfId="66547" priority="113352" stopIfTrue="1">
      <formula>WEEKDAY($A757)=1</formula>
    </cfRule>
    <cfRule type="expression" dxfId="66546" priority="113353" stopIfTrue="1">
      <formula>WEEKDAY($A757)=2</formula>
    </cfRule>
    <cfRule type="expression" dxfId="66545" priority="113354" stopIfTrue="1">
      <formula>WEEKDAY($A757)=3</formula>
    </cfRule>
    <cfRule type="expression" dxfId="66544" priority="113355" stopIfTrue="1">
      <formula>WEEKDAY($A757)=4</formula>
    </cfRule>
    <cfRule type="expression" dxfId="66543" priority="113356" stopIfTrue="1">
      <formula>WEEKDAY($A757)=5</formula>
    </cfRule>
    <cfRule type="expression" dxfId="66542" priority="113357" stopIfTrue="1">
      <formula>WEEKDAY($A757)=6</formula>
    </cfRule>
    <cfRule type="expression" dxfId="66541" priority="113358" stopIfTrue="1">
      <formula>WEEKDAY($A757)=7</formula>
    </cfRule>
  </conditionalFormatting>
  <conditionalFormatting sqref="I757:I762">
    <cfRule type="expression" dxfId="66540" priority="113345" stopIfTrue="1">
      <formula>WEEKDAY($A757)=1</formula>
    </cfRule>
    <cfRule type="expression" dxfId="66539" priority="113346" stopIfTrue="1">
      <formula>WEEKDAY($A757)=2</formula>
    </cfRule>
    <cfRule type="expression" dxfId="66538" priority="113347" stopIfTrue="1">
      <formula>WEEKDAY($A757)=3</formula>
    </cfRule>
    <cfRule type="expression" dxfId="66537" priority="113348" stopIfTrue="1">
      <formula>WEEKDAY($A757)=4</formula>
    </cfRule>
    <cfRule type="expression" dxfId="66536" priority="113349" stopIfTrue="1">
      <formula>WEEKDAY($A757)=5</formula>
    </cfRule>
    <cfRule type="expression" dxfId="66535" priority="113350" stopIfTrue="1">
      <formula>WEEKDAY($A757)=6</formula>
    </cfRule>
    <cfRule type="expression" dxfId="66534" priority="113351" stopIfTrue="1">
      <formula>WEEKDAY($A757)=7</formula>
    </cfRule>
  </conditionalFormatting>
  <conditionalFormatting sqref="I757:I762">
    <cfRule type="expression" dxfId="66533" priority="113338" stopIfTrue="1">
      <formula>WEEKDAY($A757)=1</formula>
    </cfRule>
    <cfRule type="expression" dxfId="66532" priority="113339" stopIfTrue="1">
      <formula>WEEKDAY($A757)=2</formula>
    </cfRule>
    <cfRule type="expression" dxfId="66531" priority="113340" stopIfTrue="1">
      <formula>WEEKDAY($A757)=3</formula>
    </cfRule>
    <cfRule type="expression" dxfId="66530" priority="113341" stopIfTrue="1">
      <formula>WEEKDAY($A757)=4</formula>
    </cfRule>
    <cfRule type="expression" dxfId="66529" priority="113342" stopIfTrue="1">
      <formula>WEEKDAY($A757)=5</formula>
    </cfRule>
    <cfRule type="expression" dxfId="66528" priority="113343" stopIfTrue="1">
      <formula>WEEKDAY($A757)=6</formula>
    </cfRule>
    <cfRule type="expression" dxfId="66527" priority="113344" stopIfTrue="1">
      <formula>WEEKDAY($A757)=7</formula>
    </cfRule>
  </conditionalFormatting>
  <conditionalFormatting sqref="I757:I762">
    <cfRule type="expression" dxfId="66526" priority="113331" stopIfTrue="1">
      <formula>WEEKDAY($A757)=1</formula>
    </cfRule>
    <cfRule type="expression" dxfId="66525" priority="113332" stopIfTrue="1">
      <formula>WEEKDAY($A757)=2</formula>
    </cfRule>
    <cfRule type="expression" dxfId="66524" priority="113333" stopIfTrue="1">
      <formula>WEEKDAY($A757)=3</formula>
    </cfRule>
    <cfRule type="expression" dxfId="66523" priority="113334" stopIfTrue="1">
      <formula>WEEKDAY($A757)=4</formula>
    </cfRule>
    <cfRule type="expression" dxfId="66522" priority="113335" stopIfTrue="1">
      <formula>WEEKDAY($A757)=5</formula>
    </cfRule>
    <cfRule type="expression" dxfId="66521" priority="113336" stopIfTrue="1">
      <formula>WEEKDAY($A757)=6</formula>
    </cfRule>
    <cfRule type="expression" dxfId="66520" priority="113337" stopIfTrue="1">
      <formula>WEEKDAY($A757)=7</formula>
    </cfRule>
  </conditionalFormatting>
  <conditionalFormatting sqref="I757:I762">
    <cfRule type="expression" dxfId="66519" priority="113324" stopIfTrue="1">
      <formula>WEEKDAY($A757)=1</formula>
    </cfRule>
    <cfRule type="expression" dxfId="66518" priority="113325" stopIfTrue="1">
      <formula>WEEKDAY($A757)=2</formula>
    </cfRule>
    <cfRule type="expression" dxfId="66517" priority="113326" stopIfTrue="1">
      <formula>WEEKDAY($A757)=3</formula>
    </cfRule>
    <cfRule type="expression" dxfId="66516" priority="113327" stopIfTrue="1">
      <formula>WEEKDAY($A757)=4</formula>
    </cfRule>
    <cfRule type="expression" dxfId="66515" priority="113328" stopIfTrue="1">
      <formula>WEEKDAY($A757)=5</formula>
    </cfRule>
    <cfRule type="expression" dxfId="66514" priority="113329" stopIfTrue="1">
      <formula>WEEKDAY($A757)=6</formula>
    </cfRule>
    <cfRule type="expression" dxfId="66513" priority="113330" stopIfTrue="1">
      <formula>WEEKDAY($A757)=7</formula>
    </cfRule>
  </conditionalFormatting>
  <conditionalFormatting sqref="I757:I762">
    <cfRule type="expression" dxfId="66512" priority="113317" stopIfTrue="1">
      <formula>WEEKDAY($A757)=1</formula>
    </cfRule>
    <cfRule type="expression" dxfId="66511" priority="113318" stopIfTrue="1">
      <formula>WEEKDAY($A757)=2</formula>
    </cfRule>
    <cfRule type="expression" dxfId="66510" priority="113319" stopIfTrue="1">
      <formula>WEEKDAY($A757)=3</formula>
    </cfRule>
    <cfRule type="expression" dxfId="66509" priority="113320" stopIfTrue="1">
      <formula>WEEKDAY($A757)=4</formula>
    </cfRule>
    <cfRule type="expression" dxfId="66508" priority="113321" stopIfTrue="1">
      <formula>WEEKDAY($A757)=5</formula>
    </cfRule>
    <cfRule type="expression" dxfId="66507" priority="113322" stopIfTrue="1">
      <formula>WEEKDAY($A757)=6</formula>
    </cfRule>
    <cfRule type="expression" dxfId="66506" priority="113323" stopIfTrue="1">
      <formula>WEEKDAY($A757)=7</formula>
    </cfRule>
  </conditionalFormatting>
  <conditionalFormatting sqref="I757:I762">
    <cfRule type="expression" dxfId="66505" priority="113310" stopIfTrue="1">
      <formula>WEEKDAY($A757)=1</formula>
    </cfRule>
    <cfRule type="expression" dxfId="66504" priority="113311" stopIfTrue="1">
      <formula>WEEKDAY($A757)=2</formula>
    </cfRule>
    <cfRule type="expression" dxfId="66503" priority="113312" stopIfTrue="1">
      <formula>WEEKDAY($A757)=3</formula>
    </cfRule>
    <cfRule type="expression" dxfId="66502" priority="113313" stopIfTrue="1">
      <formula>WEEKDAY($A757)=4</formula>
    </cfRule>
    <cfRule type="expression" dxfId="66501" priority="113314" stopIfTrue="1">
      <formula>WEEKDAY($A757)=5</formula>
    </cfRule>
    <cfRule type="expression" dxfId="66500" priority="113315" stopIfTrue="1">
      <formula>WEEKDAY($A757)=6</formula>
    </cfRule>
    <cfRule type="expression" dxfId="66499" priority="113316" stopIfTrue="1">
      <formula>WEEKDAY($A757)=7</formula>
    </cfRule>
  </conditionalFormatting>
  <conditionalFormatting sqref="I757:I762">
    <cfRule type="expression" dxfId="66498" priority="113303" stopIfTrue="1">
      <formula>WEEKDAY($A757)=1</formula>
    </cfRule>
    <cfRule type="expression" dxfId="66497" priority="113304" stopIfTrue="1">
      <formula>WEEKDAY($A757)=2</formula>
    </cfRule>
    <cfRule type="expression" dxfId="66496" priority="113305" stopIfTrue="1">
      <formula>WEEKDAY($A757)=3</formula>
    </cfRule>
    <cfRule type="expression" dxfId="66495" priority="113306" stopIfTrue="1">
      <formula>WEEKDAY($A757)=4</formula>
    </cfRule>
    <cfRule type="expression" dxfId="66494" priority="113307" stopIfTrue="1">
      <formula>WEEKDAY($A757)=5</formula>
    </cfRule>
    <cfRule type="expression" dxfId="66493" priority="113308" stopIfTrue="1">
      <formula>WEEKDAY($A757)=6</formula>
    </cfRule>
    <cfRule type="expression" dxfId="66492" priority="113309" stopIfTrue="1">
      <formula>WEEKDAY($A757)=7</formula>
    </cfRule>
  </conditionalFormatting>
  <conditionalFormatting sqref="I757:I762">
    <cfRule type="expression" dxfId="66491" priority="113296" stopIfTrue="1">
      <formula>WEEKDAY($A757)=1</formula>
    </cfRule>
    <cfRule type="expression" dxfId="66490" priority="113297" stopIfTrue="1">
      <formula>WEEKDAY($A757)=2</formula>
    </cfRule>
    <cfRule type="expression" dxfId="66489" priority="113298" stopIfTrue="1">
      <formula>WEEKDAY($A757)=3</formula>
    </cfRule>
    <cfRule type="expression" dxfId="66488" priority="113299" stopIfTrue="1">
      <formula>WEEKDAY($A757)=4</formula>
    </cfRule>
    <cfRule type="expression" dxfId="66487" priority="113300" stopIfTrue="1">
      <formula>WEEKDAY($A757)=5</formula>
    </cfRule>
    <cfRule type="expression" dxfId="66486" priority="113301" stopIfTrue="1">
      <formula>WEEKDAY($A757)=6</formula>
    </cfRule>
    <cfRule type="expression" dxfId="66485" priority="113302" stopIfTrue="1">
      <formula>WEEKDAY($A757)=7</formula>
    </cfRule>
  </conditionalFormatting>
  <conditionalFormatting sqref="I757:I762">
    <cfRule type="expression" dxfId="66484" priority="113289" stopIfTrue="1">
      <formula>WEEKDAY($A757)=1</formula>
    </cfRule>
    <cfRule type="expression" dxfId="66483" priority="113290" stopIfTrue="1">
      <formula>WEEKDAY($A757)=2</formula>
    </cfRule>
    <cfRule type="expression" dxfId="66482" priority="113291" stopIfTrue="1">
      <formula>WEEKDAY($A757)=3</formula>
    </cfRule>
    <cfRule type="expression" dxfId="66481" priority="113292" stopIfTrue="1">
      <formula>WEEKDAY($A757)=4</formula>
    </cfRule>
    <cfRule type="expression" dxfId="66480" priority="113293" stopIfTrue="1">
      <formula>WEEKDAY($A757)=5</formula>
    </cfRule>
    <cfRule type="expression" dxfId="66479" priority="113294" stopIfTrue="1">
      <formula>WEEKDAY($A757)=6</formula>
    </cfRule>
    <cfRule type="expression" dxfId="66478" priority="113295" stopIfTrue="1">
      <formula>WEEKDAY($A757)=7</formula>
    </cfRule>
  </conditionalFormatting>
  <conditionalFormatting sqref="I757:I762">
    <cfRule type="expression" dxfId="66477" priority="113282" stopIfTrue="1">
      <formula>WEEKDAY($A757)=1</formula>
    </cfRule>
    <cfRule type="expression" dxfId="66476" priority="113283" stopIfTrue="1">
      <formula>WEEKDAY($A757)=2</formula>
    </cfRule>
    <cfRule type="expression" dxfId="66475" priority="113284" stopIfTrue="1">
      <formula>WEEKDAY($A757)=3</formula>
    </cfRule>
    <cfRule type="expression" dxfId="66474" priority="113285" stopIfTrue="1">
      <formula>WEEKDAY($A757)=4</formula>
    </cfRule>
    <cfRule type="expression" dxfId="66473" priority="113286" stopIfTrue="1">
      <formula>WEEKDAY($A757)=5</formula>
    </cfRule>
    <cfRule type="expression" dxfId="66472" priority="113287" stopIfTrue="1">
      <formula>WEEKDAY($A757)=6</formula>
    </cfRule>
    <cfRule type="expression" dxfId="66471" priority="113288" stopIfTrue="1">
      <formula>WEEKDAY($A757)=7</formula>
    </cfRule>
  </conditionalFormatting>
  <conditionalFormatting sqref="I757:I762">
    <cfRule type="expression" dxfId="66470" priority="113275" stopIfTrue="1">
      <formula>WEEKDAY($A757)=1</formula>
    </cfRule>
    <cfRule type="expression" dxfId="66469" priority="113276" stopIfTrue="1">
      <formula>WEEKDAY($A757)=2</formula>
    </cfRule>
    <cfRule type="expression" dxfId="66468" priority="113277" stopIfTrue="1">
      <formula>WEEKDAY($A757)=3</formula>
    </cfRule>
    <cfRule type="expression" dxfId="66467" priority="113278" stopIfTrue="1">
      <formula>WEEKDAY($A757)=4</formula>
    </cfRule>
    <cfRule type="expression" dxfId="66466" priority="113279" stopIfTrue="1">
      <formula>WEEKDAY($A757)=5</formula>
    </cfRule>
    <cfRule type="expression" dxfId="66465" priority="113280" stopIfTrue="1">
      <formula>WEEKDAY($A757)=6</formula>
    </cfRule>
    <cfRule type="expression" dxfId="66464" priority="113281" stopIfTrue="1">
      <formula>WEEKDAY($A757)=7</formula>
    </cfRule>
  </conditionalFormatting>
  <conditionalFormatting sqref="I757:I762">
    <cfRule type="expression" dxfId="66463" priority="113268" stopIfTrue="1">
      <formula>WEEKDAY($A757)=1</formula>
    </cfRule>
    <cfRule type="expression" dxfId="66462" priority="113269" stopIfTrue="1">
      <formula>WEEKDAY($A757)=2</formula>
    </cfRule>
    <cfRule type="expression" dxfId="66461" priority="113270" stopIfTrue="1">
      <formula>WEEKDAY($A757)=3</formula>
    </cfRule>
    <cfRule type="expression" dxfId="66460" priority="113271" stopIfTrue="1">
      <formula>WEEKDAY($A757)=4</formula>
    </cfRule>
    <cfRule type="expression" dxfId="66459" priority="113272" stopIfTrue="1">
      <formula>WEEKDAY($A757)=5</formula>
    </cfRule>
    <cfRule type="expression" dxfId="66458" priority="113273" stopIfTrue="1">
      <formula>WEEKDAY($A757)=6</formula>
    </cfRule>
    <cfRule type="expression" dxfId="66457" priority="113274" stopIfTrue="1">
      <formula>WEEKDAY($A757)=7</formula>
    </cfRule>
  </conditionalFormatting>
  <conditionalFormatting sqref="I757:I762">
    <cfRule type="expression" dxfId="66456" priority="113261" stopIfTrue="1">
      <formula>WEEKDAY($A757)=1</formula>
    </cfRule>
    <cfRule type="expression" dxfId="66455" priority="113262" stopIfTrue="1">
      <formula>WEEKDAY($A757)=2</formula>
    </cfRule>
    <cfRule type="expression" dxfId="66454" priority="113263" stopIfTrue="1">
      <formula>WEEKDAY($A757)=3</formula>
    </cfRule>
    <cfRule type="expression" dxfId="66453" priority="113264" stopIfTrue="1">
      <formula>WEEKDAY($A757)=4</formula>
    </cfRule>
    <cfRule type="expression" dxfId="66452" priority="113265" stopIfTrue="1">
      <formula>WEEKDAY($A757)=5</formula>
    </cfRule>
    <cfRule type="expression" dxfId="66451" priority="113266" stopIfTrue="1">
      <formula>WEEKDAY($A757)=6</formula>
    </cfRule>
    <cfRule type="expression" dxfId="66450" priority="113267" stopIfTrue="1">
      <formula>WEEKDAY($A757)=7</formula>
    </cfRule>
  </conditionalFormatting>
  <conditionalFormatting sqref="I757:I762">
    <cfRule type="expression" dxfId="66449" priority="113254" stopIfTrue="1">
      <formula>WEEKDAY($A757)=1</formula>
    </cfRule>
    <cfRule type="expression" dxfId="66448" priority="113255" stopIfTrue="1">
      <formula>WEEKDAY($A757)=2</formula>
    </cfRule>
    <cfRule type="expression" dxfId="66447" priority="113256" stopIfTrue="1">
      <formula>WEEKDAY($A757)=3</formula>
    </cfRule>
    <cfRule type="expression" dxfId="66446" priority="113257" stopIfTrue="1">
      <formula>WEEKDAY($A757)=4</formula>
    </cfRule>
    <cfRule type="expression" dxfId="66445" priority="113258" stopIfTrue="1">
      <formula>WEEKDAY($A757)=5</formula>
    </cfRule>
    <cfRule type="expression" dxfId="66444" priority="113259" stopIfTrue="1">
      <formula>WEEKDAY($A757)=6</formula>
    </cfRule>
    <cfRule type="expression" dxfId="66443" priority="113260" stopIfTrue="1">
      <formula>WEEKDAY($A757)=7</formula>
    </cfRule>
  </conditionalFormatting>
  <conditionalFormatting sqref="A757:A765">
    <cfRule type="expression" dxfId="66442" priority="113247" stopIfTrue="1">
      <formula>WEEKDAY($A757)=1</formula>
    </cfRule>
    <cfRule type="expression" dxfId="66441" priority="113248" stopIfTrue="1">
      <formula>WEEKDAY($A757)=2</formula>
    </cfRule>
    <cfRule type="expression" dxfId="66440" priority="113249" stopIfTrue="1">
      <formula>WEEKDAY($A757)=3</formula>
    </cfRule>
    <cfRule type="expression" dxfId="66439" priority="113250" stopIfTrue="1">
      <formula>WEEKDAY($A757)=4</formula>
    </cfRule>
    <cfRule type="expression" dxfId="66438" priority="113251" stopIfTrue="1">
      <formula>WEEKDAY($A757)=5</formula>
    </cfRule>
    <cfRule type="expression" dxfId="66437" priority="113252" stopIfTrue="1">
      <formula>WEEKDAY($A757)=6</formula>
    </cfRule>
    <cfRule type="expression" dxfId="66436" priority="113253" stopIfTrue="1">
      <formula>WEEKDAY($A757)=7</formula>
    </cfRule>
  </conditionalFormatting>
  <conditionalFormatting sqref="I757:I762">
    <cfRule type="expression" dxfId="66435" priority="113240" stopIfTrue="1">
      <formula>WEEKDAY($A757)=1</formula>
    </cfRule>
    <cfRule type="expression" dxfId="66434" priority="113241" stopIfTrue="1">
      <formula>WEEKDAY($A757)=2</formula>
    </cfRule>
    <cfRule type="expression" dxfId="66433" priority="113242" stopIfTrue="1">
      <formula>WEEKDAY($A757)=3</formula>
    </cfRule>
    <cfRule type="expression" dxfId="66432" priority="113243" stopIfTrue="1">
      <formula>WEEKDAY($A757)=4</formula>
    </cfRule>
    <cfRule type="expression" dxfId="66431" priority="113244" stopIfTrue="1">
      <formula>WEEKDAY($A757)=5</formula>
    </cfRule>
    <cfRule type="expression" dxfId="66430" priority="113245" stopIfTrue="1">
      <formula>WEEKDAY($A757)=6</formula>
    </cfRule>
    <cfRule type="expression" dxfId="66429" priority="113246" stopIfTrue="1">
      <formula>WEEKDAY($A757)=7</formula>
    </cfRule>
  </conditionalFormatting>
  <conditionalFormatting sqref="A757:I757 K757:M757">
    <cfRule type="expression" dxfId="66428" priority="113233" stopIfTrue="1">
      <formula>WEEKDAY($A757)=1</formula>
    </cfRule>
    <cfRule type="expression" dxfId="66427" priority="113234" stopIfTrue="1">
      <formula>WEEKDAY($A757)=2</formula>
    </cfRule>
    <cfRule type="expression" dxfId="66426" priority="113235" stopIfTrue="1">
      <formula>WEEKDAY($A757)=3</formula>
    </cfRule>
    <cfRule type="expression" dxfId="66425" priority="113236" stopIfTrue="1">
      <formula>WEEKDAY($A757)=4</formula>
    </cfRule>
    <cfRule type="expression" dxfId="66424" priority="113237" stopIfTrue="1">
      <formula>WEEKDAY($A757)=5</formula>
    </cfRule>
    <cfRule type="expression" dxfId="66423" priority="113238" stopIfTrue="1">
      <formula>WEEKDAY($A757)=6</formula>
    </cfRule>
    <cfRule type="expression" dxfId="66422" priority="113239" stopIfTrue="1">
      <formula>WEEKDAY($A757)=7</formula>
    </cfRule>
  </conditionalFormatting>
  <conditionalFormatting sqref="A757:I757 K757:M757">
    <cfRule type="expression" dxfId="66421" priority="113226" stopIfTrue="1">
      <formula>WEEKDAY($A757)=1</formula>
    </cfRule>
    <cfRule type="expression" dxfId="66420" priority="113227" stopIfTrue="1">
      <formula>WEEKDAY($A757)=2</formula>
    </cfRule>
    <cfRule type="expression" dxfId="66419" priority="113228" stopIfTrue="1">
      <formula>WEEKDAY($A757)=3</formula>
    </cfRule>
    <cfRule type="expression" dxfId="66418" priority="113229" stopIfTrue="1">
      <formula>WEEKDAY($A757)=4</formula>
    </cfRule>
    <cfRule type="expression" dxfId="66417" priority="113230" stopIfTrue="1">
      <formula>WEEKDAY($A757)=5</formula>
    </cfRule>
    <cfRule type="expression" dxfId="66416" priority="113231" stopIfTrue="1">
      <formula>WEEKDAY($A757)=6</formula>
    </cfRule>
    <cfRule type="expression" dxfId="66415" priority="113232" stopIfTrue="1">
      <formula>WEEKDAY($A757)=7</formula>
    </cfRule>
  </conditionalFormatting>
  <conditionalFormatting sqref="A757:A765">
    <cfRule type="expression" dxfId="66414" priority="113219" stopIfTrue="1">
      <formula>WEEKDAY($A757)=1</formula>
    </cfRule>
    <cfRule type="expression" dxfId="66413" priority="113220" stopIfTrue="1">
      <formula>WEEKDAY($A757)=2</formula>
    </cfRule>
    <cfRule type="expression" dxfId="66412" priority="113221" stopIfTrue="1">
      <formula>WEEKDAY($A757)=3</formula>
    </cfRule>
    <cfRule type="expression" dxfId="66411" priority="113222" stopIfTrue="1">
      <formula>WEEKDAY($A757)=4</formula>
    </cfRule>
    <cfRule type="expression" dxfId="66410" priority="113223" stopIfTrue="1">
      <formula>WEEKDAY($A757)=5</formula>
    </cfRule>
    <cfRule type="expression" dxfId="66409" priority="113224" stopIfTrue="1">
      <formula>WEEKDAY($A757)=6</formula>
    </cfRule>
    <cfRule type="expression" dxfId="66408" priority="113225" stopIfTrue="1">
      <formula>WEEKDAY($A757)=7</formula>
    </cfRule>
  </conditionalFormatting>
  <conditionalFormatting sqref="A757:A765">
    <cfRule type="expression" dxfId="66407" priority="113212" stopIfTrue="1">
      <formula>WEEKDAY($A757)=1</formula>
    </cfRule>
    <cfRule type="expression" dxfId="66406" priority="113213" stopIfTrue="1">
      <formula>WEEKDAY($A757)=2</formula>
    </cfRule>
    <cfRule type="expression" dxfId="66405" priority="113214" stopIfTrue="1">
      <formula>WEEKDAY($A757)=3</formula>
    </cfRule>
    <cfRule type="expression" dxfId="66404" priority="113215" stopIfTrue="1">
      <formula>WEEKDAY($A757)=4</formula>
    </cfRule>
    <cfRule type="expression" dxfId="66403" priority="113216" stopIfTrue="1">
      <formula>WEEKDAY($A757)=5</formula>
    </cfRule>
    <cfRule type="expression" dxfId="66402" priority="113217" stopIfTrue="1">
      <formula>WEEKDAY($A757)=6</formula>
    </cfRule>
    <cfRule type="expression" dxfId="66401" priority="113218" stopIfTrue="1">
      <formula>WEEKDAY($A757)=7</formula>
    </cfRule>
  </conditionalFormatting>
  <conditionalFormatting sqref="I757:I762">
    <cfRule type="expression" dxfId="66400" priority="113205" stopIfTrue="1">
      <formula>WEEKDAY($A757)=1</formula>
    </cfRule>
    <cfRule type="expression" dxfId="66399" priority="113206" stopIfTrue="1">
      <formula>WEEKDAY($A757)=2</formula>
    </cfRule>
    <cfRule type="expression" dxfId="66398" priority="113207" stopIfTrue="1">
      <formula>WEEKDAY($A757)=3</formula>
    </cfRule>
    <cfRule type="expression" dxfId="66397" priority="113208" stopIfTrue="1">
      <formula>WEEKDAY($A757)=4</formula>
    </cfRule>
    <cfRule type="expression" dxfId="66396" priority="113209" stopIfTrue="1">
      <formula>WEEKDAY($A757)=5</formula>
    </cfRule>
    <cfRule type="expression" dxfId="66395" priority="113210" stopIfTrue="1">
      <formula>WEEKDAY($A757)=6</formula>
    </cfRule>
    <cfRule type="expression" dxfId="66394" priority="113211" stopIfTrue="1">
      <formula>WEEKDAY($A757)=7</formula>
    </cfRule>
  </conditionalFormatting>
  <conditionalFormatting sqref="A757:A765">
    <cfRule type="expression" dxfId="66393" priority="113198" stopIfTrue="1">
      <formula>WEEKDAY($A757)=1</formula>
    </cfRule>
    <cfRule type="expression" dxfId="66392" priority="113199" stopIfTrue="1">
      <formula>WEEKDAY($A757)=2</formula>
    </cfRule>
    <cfRule type="expression" dxfId="66391" priority="113200" stopIfTrue="1">
      <formula>WEEKDAY($A757)=3</formula>
    </cfRule>
    <cfRule type="expression" dxfId="66390" priority="113201" stopIfTrue="1">
      <formula>WEEKDAY($A757)=4</formula>
    </cfRule>
    <cfRule type="expression" dxfId="66389" priority="113202" stopIfTrue="1">
      <formula>WEEKDAY($A757)=5</formula>
    </cfRule>
    <cfRule type="expression" dxfId="66388" priority="113203" stopIfTrue="1">
      <formula>WEEKDAY($A757)=6</formula>
    </cfRule>
    <cfRule type="expression" dxfId="66387" priority="113204" stopIfTrue="1">
      <formula>WEEKDAY($A757)=7</formula>
    </cfRule>
  </conditionalFormatting>
  <conditionalFormatting sqref="I757:I762">
    <cfRule type="expression" dxfId="66386" priority="113191" stopIfTrue="1">
      <formula>WEEKDAY($A757)=1</formula>
    </cfRule>
    <cfRule type="expression" dxfId="66385" priority="113192" stopIfTrue="1">
      <formula>WEEKDAY($A757)=2</formula>
    </cfRule>
    <cfRule type="expression" dxfId="66384" priority="113193" stopIfTrue="1">
      <formula>WEEKDAY($A757)=3</formula>
    </cfRule>
    <cfRule type="expression" dxfId="66383" priority="113194" stopIfTrue="1">
      <formula>WEEKDAY($A757)=4</formula>
    </cfRule>
    <cfRule type="expression" dxfId="66382" priority="113195" stopIfTrue="1">
      <formula>WEEKDAY($A757)=5</formula>
    </cfRule>
    <cfRule type="expression" dxfId="66381" priority="113196" stopIfTrue="1">
      <formula>WEEKDAY($A757)=6</formula>
    </cfRule>
    <cfRule type="expression" dxfId="66380" priority="113197" stopIfTrue="1">
      <formula>WEEKDAY($A757)=7</formula>
    </cfRule>
  </conditionalFormatting>
  <conditionalFormatting sqref="A758:I758 K758:M758">
    <cfRule type="expression" dxfId="66379" priority="113184" stopIfTrue="1">
      <formula>WEEKDAY($A758)=1</formula>
    </cfRule>
    <cfRule type="expression" dxfId="66378" priority="113185" stopIfTrue="1">
      <formula>WEEKDAY($A758)=2</formula>
    </cfRule>
    <cfRule type="expression" dxfId="66377" priority="113186" stopIfTrue="1">
      <formula>WEEKDAY($A758)=3</formula>
    </cfRule>
    <cfRule type="expression" dxfId="66376" priority="113187" stopIfTrue="1">
      <formula>WEEKDAY($A758)=4</formula>
    </cfRule>
    <cfRule type="expression" dxfId="66375" priority="113188" stopIfTrue="1">
      <formula>WEEKDAY($A758)=5</formula>
    </cfRule>
    <cfRule type="expression" dxfId="66374" priority="113189" stopIfTrue="1">
      <formula>WEEKDAY($A758)=6</formula>
    </cfRule>
    <cfRule type="expression" dxfId="66373" priority="113190" stopIfTrue="1">
      <formula>WEEKDAY($A758)=7</formula>
    </cfRule>
  </conditionalFormatting>
  <conditionalFormatting sqref="A758:I758 K758:M758">
    <cfRule type="expression" dxfId="66372" priority="113177" stopIfTrue="1">
      <formula>WEEKDAY($A758)=1</formula>
    </cfRule>
    <cfRule type="expression" dxfId="66371" priority="113178" stopIfTrue="1">
      <formula>WEEKDAY($A758)=2</formula>
    </cfRule>
    <cfRule type="expression" dxfId="66370" priority="113179" stopIfTrue="1">
      <formula>WEEKDAY($A758)=3</formula>
    </cfRule>
    <cfRule type="expression" dxfId="66369" priority="113180" stopIfTrue="1">
      <formula>WEEKDAY($A758)=4</formula>
    </cfRule>
    <cfRule type="expression" dxfId="66368" priority="113181" stopIfTrue="1">
      <formula>WEEKDAY($A758)=5</formula>
    </cfRule>
    <cfRule type="expression" dxfId="66367" priority="113182" stopIfTrue="1">
      <formula>WEEKDAY($A758)=6</formula>
    </cfRule>
    <cfRule type="expression" dxfId="66366" priority="113183" stopIfTrue="1">
      <formula>WEEKDAY($A758)=7</formula>
    </cfRule>
  </conditionalFormatting>
  <conditionalFormatting sqref="A758:A765">
    <cfRule type="expression" dxfId="66365" priority="113170" stopIfTrue="1">
      <formula>WEEKDAY($A758)=1</formula>
    </cfRule>
    <cfRule type="expression" dxfId="66364" priority="113171" stopIfTrue="1">
      <formula>WEEKDAY($A758)=2</formula>
    </cfRule>
    <cfRule type="expression" dxfId="66363" priority="113172" stopIfTrue="1">
      <formula>WEEKDAY($A758)=3</formula>
    </cfRule>
    <cfRule type="expression" dxfId="66362" priority="113173" stopIfTrue="1">
      <formula>WEEKDAY($A758)=4</formula>
    </cfRule>
    <cfRule type="expression" dxfId="66361" priority="113174" stopIfTrue="1">
      <formula>WEEKDAY($A758)=5</formula>
    </cfRule>
    <cfRule type="expression" dxfId="66360" priority="113175" stopIfTrue="1">
      <formula>WEEKDAY($A758)=6</formula>
    </cfRule>
    <cfRule type="expression" dxfId="66359" priority="113176" stopIfTrue="1">
      <formula>WEEKDAY($A758)=7</formula>
    </cfRule>
  </conditionalFormatting>
  <conditionalFormatting sqref="A758:A765">
    <cfRule type="expression" dxfId="66358" priority="113163" stopIfTrue="1">
      <formula>WEEKDAY($A758)=1</formula>
    </cfRule>
    <cfRule type="expression" dxfId="66357" priority="113164" stopIfTrue="1">
      <formula>WEEKDAY($A758)=2</formula>
    </cfRule>
    <cfRule type="expression" dxfId="66356" priority="113165" stopIfTrue="1">
      <formula>WEEKDAY($A758)=3</formula>
    </cfRule>
    <cfRule type="expression" dxfId="66355" priority="113166" stopIfTrue="1">
      <formula>WEEKDAY($A758)=4</formula>
    </cfRule>
    <cfRule type="expression" dxfId="66354" priority="113167" stopIfTrue="1">
      <formula>WEEKDAY($A758)=5</formula>
    </cfRule>
    <cfRule type="expression" dxfId="66353" priority="113168" stopIfTrue="1">
      <formula>WEEKDAY($A758)=6</formula>
    </cfRule>
    <cfRule type="expression" dxfId="66352" priority="113169" stopIfTrue="1">
      <formula>WEEKDAY($A758)=7</formula>
    </cfRule>
  </conditionalFormatting>
  <conditionalFormatting sqref="I758:I762">
    <cfRule type="expression" dxfId="66351" priority="113156" stopIfTrue="1">
      <formula>WEEKDAY($A758)=1</formula>
    </cfRule>
    <cfRule type="expression" dxfId="66350" priority="113157" stopIfTrue="1">
      <formula>WEEKDAY($A758)=2</formula>
    </cfRule>
    <cfRule type="expression" dxfId="66349" priority="113158" stopIfTrue="1">
      <formula>WEEKDAY($A758)=3</formula>
    </cfRule>
    <cfRule type="expression" dxfId="66348" priority="113159" stopIfTrue="1">
      <formula>WEEKDAY($A758)=4</formula>
    </cfRule>
    <cfRule type="expression" dxfId="66347" priority="113160" stopIfTrue="1">
      <formula>WEEKDAY($A758)=5</formula>
    </cfRule>
    <cfRule type="expression" dxfId="66346" priority="113161" stopIfTrue="1">
      <formula>WEEKDAY($A758)=6</formula>
    </cfRule>
    <cfRule type="expression" dxfId="66345" priority="113162" stopIfTrue="1">
      <formula>WEEKDAY($A758)=7</formula>
    </cfRule>
  </conditionalFormatting>
  <conditionalFormatting sqref="A758:A765">
    <cfRule type="expression" dxfId="66344" priority="113149" stopIfTrue="1">
      <formula>WEEKDAY($A758)=1</formula>
    </cfRule>
    <cfRule type="expression" dxfId="66343" priority="113150" stopIfTrue="1">
      <formula>WEEKDAY($A758)=2</formula>
    </cfRule>
    <cfRule type="expression" dxfId="66342" priority="113151" stopIfTrue="1">
      <formula>WEEKDAY($A758)=3</formula>
    </cfRule>
    <cfRule type="expression" dxfId="66341" priority="113152" stopIfTrue="1">
      <formula>WEEKDAY($A758)=4</formula>
    </cfRule>
    <cfRule type="expression" dxfId="66340" priority="113153" stopIfTrue="1">
      <formula>WEEKDAY($A758)=5</formula>
    </cfRule>
    <cfRule type="expression" dxfId="66339" priority="113154" stopIfTrue="1">
      <formula>WEEKDAY($A758)=6</formula>
    </cfRule>
    <cfRule type="expression" dxfId="66338" priority="113155" stopIfTrue="1">
      <formula>WEEKDAY($A758)=7</formula>
    </cfRule>
  </conditionalFormatting>
  <conditionalFormatting sqref="A758:A765">
    <cfRule type="expression" dxfId="66337" priority="113142" stopIfTrue="1">
      <formula>WEEKDAY($A758)=1</formula>
    </cfRule>
    <cfRule type="expression" dxfId="66336" priority="113143" stopIfTrue="1">
      <formula>WEEKDAY($A758)=2</formula>
    </cfRule>
    <cfRule type="expression" dxfId="66335" priority="113144" stopIfTrue="1">
      <formula>WEEKDAY($A758)=3</formula>
    </cfRule>
    <cfRule type="expression" dxfId="66334" priority="113145" stopIfTrue="1">
      <formula>WEEKDAY($A758)=4</formula>
    </cfRule>
    <cfRule type="expression" dxfId="66333" priority="113146" stopIfTrue="1">
      <formula>WEEKDAY($A758)=5</formula>
    </cfRule>
    <cfRule type="expression" dxfId="66332" priority="113147" stopIfTrue="1">
      <formula>WEEKDAY($A758)=6</formula>
    </cfRule>
    <cfRule type="expression" dxfId="66331" priority="113148" stopIfTrue="1">
      <formula>WEEKDAY($A758)=7</formula>
    </cfRule>
  </conditionalFormatting>
  <conditionalFormatting sqref="I758:I762">
    <cfRule type="expression" dxfId="66330" priority="113135" stopIfTrue="1">
      <formula>WEEKDAY($A758)=1</formula>
    </cfRule>
    <cfRule type="expression" dxfId="66329" priority="113136" stopIfTrue="1">
      <formula>WEEKDAY($A758)=2</formula>
    </cfRule>
    <cfRule type="expression" dxfId="66328" priority="113137" stopIfTrue="1">
      <formula>WEEKDAY($A758)=3</formula>
    </cfRule>
    <cfRule type="expression" dxfId="66327" priority="113138" stopIfTrue="1">
      <formula>WEEKDAY($A758)=4</formula>
    </cfRule>
    <cfRule type="expression" dxfId="66326" priority="113139" stopIfTrue="1">
      <formula>WEEKDAY($A758)=5</formula>
    </cfRule>
    <cfRule type="expression" dxfId="66325" priority="113140" stopIfTrue="1">
      <formula>WEEKDAY($A758)=6</formula>
    </cfRule>
    <cfRule type="expression" dxfId="66324" priority="113141" stopIfTrue="1">
      <formula>WEEKDAY($A758)=7</formula>
    </cfRule>
  </conditionalFormatting>
  <conditionalFormatting sqref="I758:I762">
    <cfRule type="expression" dxfId="66323" priority="113128" stopIfTrue="1">
      <formula>WEEKDAY($A758)=1</formula>
    </cfRule>
    <cfRule type="expression" dxfId="66322" priority="113129" stopIfTrue="1">
      <formula>WEEKDAY($A758)=2</formula>
    </cfRule>
    <cfRule type="expression" dxfId="66321" priority="113130" stopIfTrue="1">
      <formula>WEEKDAY($A758)=3</formula>
    </cfRule>
    <cfRule type="expression" dxfId="66320" priority="113131" stopIfTrue="1">
      <formula>WEEKDAY($A758)=4</formula>
    </cfRule>
    <cfRule type="expression" dxfId="66319" priority="113132" stopIfTrue="1">
      <formula>WEEKDAY($A758)=5</formula>
    </cfRule>
    <cfRule type="expression" dxfId="66318" priority="113133" stopIfTrue="1">
      <formula>WEEKDAY($A758)=6</formula>
    </cfRule>
    <cfRule type="expression" dxfId="66317" priority="113134" stopIfTrue="1">
      <formula>WEEKDAY($A758)=7</formula>
    </cfRule>
  </conditionalFormatting>
  <conditionalFormatting sqref="I757:I762">
    <cfRule type="expression" dxfId="66316" priority="113121" stopIfTrue="1">
      <formula>WEEKDAY($A757)=1</formula>
    </cfRule>
    <cfRule type="expression" dxfId="66315" priority="113122" stopIfTrue="1">
      <formula>WEEKDAY($A757)=2</formula>
    </cfRule>
    <cfRule type="expression" dxfId="66314" priority="113123" stopIfTrue="1">
      <formula>WEEKDAY($A757)=3</formula>
    </cfRule>
    <cfRule type="expression" dxfId="66313" priority="113124" stopIfTrue="1">
      <formula>WEEKDAY($A757)=4</formula>
    </cfRule>
    <cfRule type="expression" dxfId="66312" priority="113125" stopIfTrue="1">
      <formula>WEEKDAY($A757)=5</formula>
    </cfRule>
    <cfRule type="expression" dxfId="66311" priority="113126" stopIfTrue="1">
      <formula>WEEKDAY($A757)=6</formula>
    </cfRule>
    <cfRule type="expression" dxfId="66310" priority="113127" stopIfTrue="1">
      <formula>WEEKDAY($A757)=7</formula>
    </cfRule>
  </conditionalFormatting>
  <conditionalFormatting sqref="I757:I762">
    <cfRule type="expression" dxfId="66309" priority="113114" stopIfTrue="1">
      <formula>WEEKDAY($A757)=1</formula>
    </cfRule>
    <cfRule type="expression" dxfId="66308" priority="113115" stopIfTrue="1">
      <formula>WEEKDAY($A757)=2</formula>
    </cfRule>
    <cfRule type="expression" dxfId="66307" priority="113116" stopIfTrue="1">
      <formula>WEEKDAY($A757)=3</formula>
    </cfRule>
    <cfRule type="expression" dxfId="66306" priority="113117" stopIfTrue="1">
      <formula>WEEKDAY($A757)=4</formula>
    </cfRule>
    <cfRule type="expression" dxfId="66305" priority="113118" stopIfTrue="1">
      <formula>WEEKDAY($A757)=5</formula>
    </cfRule>
    <cfRule type="expression" dxfId="66304" priority="113119" stopIfTrue="1">
      <formula>WEEKDAY($A757)=6</formula>
    </cfRule>
    <cfRule type="expression" dxfId="66303" priority="113120" stopIfTrue="1">
      <formula>WEEKDAY($A757)=7</formula>
    </cfRule>
  </conditionalFormatting>
  <conditionalFormatting sqref="A757:A765">
    <cfRule type="expression" dxfId="66302" priority="113107" stopIfTrue="1">
      <formula>WEEKDAY($A757)=1</formula>
    </cfRule>
    <cfRule type="expression" dxfId="66301" priority="113108" stopIfTrue="1">
      <formula>WEEKDAY($A757)=2</formula>
    </cfRule>
    <cfRule type="expression" dxfId="66300" priority="113109" stopIfTrue="1">
      <formula>WEEKDAY($A757)=3</formula>
    </cfRule>
    <cfRule type="expression" dxfId="66299" priority="113110" stopIfTrue="1">
      <formula>WEEKDAY($A757)=4</formula>
    </cfRule>
    <cfRule type="expression" dxfId="66298" priority="113111" stopIfTrue="1">
      <formula>WEEKDAY($A757)=5</formula>
    </cfRule>
    <cfRule type="expression" dxfId="66297" priority="113112" stopIfTrue="1">
      <formula>WEEKDAY($A757)=6</formula>
    </cfRule>
    <cfRule type="expression" dxfId="66296" priority="113113" stopIfTrue="1">
      <formula>WEEKDAY($A757)=7</formula>
    </cfRule>
  </conditionalFormatting>
  <conditionalFormatting sqref="I757:I762">
    <cfRule type="expression" dxfId="66295" priority="113100" stopIfTrue="1">
      <formula>WEEKDAY($A757)=1</formula>
    </cfRule>
    <cfRule type="expression" dxfId="66294" priority="113101" stopIfTrue="1">
      <formula>WEEKDAY($A757)=2</formula>
    </cfRule>
    <cfRule type="expression" dxfId="66293" priority="113102" stopIfTrue="1">
      <formula>WEEKDAY($A757)=3</formula>
    </cfRule>
    <cfRule type="expression" dxfId="66292" priority="113103" stopIfTrue="1">
      <formula>WEEKDAY($A757)=4</formula>
    </cfRule>
    <cfRule type="expression" dxfId="66291" priority="113104" stopIfTrue="1">
      <formula>WEEKDAY($A757)=5</formula>
    </cfRule>
    <cfRule type="expression" dxfId="66290" priority="113105" stopIfTrue="1">
      <formula>WEEKDAY($A757)=6</formula>
    </cfRule>
    <cfRule type="expression" dxfId="66289" priority="113106" stopIfTrue="1">
      <formula>WEEKDAY($A757)=7</formula>
    </cfRule>
  </conditionalFormatting>
  <conditionalFormatting sqref="J757">
    <cfRule type="expression" dxfId="66288" priority="113093" stopIfTrue="1">
      <formula>WEEKDAY($A757)=1</formula>
    </cfRule>
    <cfRule type="expression" dxfId="66287" priority="113094" stopIfTrue="1">
      <formula>WEEKDAY($A757)=2</formula>
    </cfRule>
    <cfRule type="expression" dxfId="66286" priority="113095" stopIfTrue="1">
      <formula>WEEKDAY($A757)=3</formula>
    </cfRule>
    <cfRule type="expression" dxfId="66285" priority="113096" stopIfTrue="1">
      <formula>WEEKDAY($A757)=4</formula>
    </cfRule>
    <cfRule type="expression" dxfId="66284" priority="113097" stopIfTrue="1">
      <formula>WEEKDAY($A757)=5</formula>
    </cfRule>
    <cfRule type="expression" dxfId="66283" priority="113098" stopIfTrue="1">
      <formula>WEEKDAY($A757)=6</formula>
    </cfRule>
    <cfRule type="expression" dxfId="66282" priority="113099" stopIfTrue="1">
      <formula>WEEKDAY($A757)=7</formula>
    </cfRule>
  </conditionalFormatting>
  <conditionalFormatting sqref="J758">
    <cfRule type="expression" dxfId="66281" priority="113086" stopIfTrue="1">
      <formula>WEEKDAY($A758)=1</formula>
    </cfRule>
    <cfRule type="expression" dxfId="66280" priority="113087" stopIfTrue="1">
      <formula>WEEKDAY($A758)=2</formula>
    </cfRule>
    <cfRule type="expression" dxfId="66279" priority="113088" stopIfTrue="1">
      <formula>WEEKDAY($A758)=3</formula>
    </cfRule>
    <cfRule type="expression" dxfId="66278" priority="113089" stopIfTrue="1">
      <formula>WEEKDAY($A758)=4</formula>
    </cfRule>
    <cfRule type="expression" dxfId="66277" priority="113090" stopIfTrue="1">
      <formula>WEEKDAY($A758)=5</formula>
    </cfRule>
    <cfRule type="expression" dxfId="66276" priority="113091" stopIfTrue="1">
      <formula>WEEKDAY($A758)=6</formula>
    </cfRule>
    <cfRule type="expression" dxfId="66275" priority="113092" stopIfTrue="1">
      <formula>WEEKDAY($A758)=7</formula>
    </cfRule>
  </conditionalFormatting>
  <conditionalFormatting sqref="I759:I762">
    <cfRule type="expression" dxfId="66274" priority="113079" stopIfTrue="1">
      <formula>WEEKDAY($A759)=1</formula>
    </cfRule>
    <cfRule type="expression" dxfId="66273" priority="113080" stopIfTrue="1">
      <formula>WEEKDAY($A759)=2</formula>
    </cfRule>
    <cfRule type="expression" dxfId="66272" priority="113081" stopIfTrue="1">
      <formula>WEEKDAY($A759)=3</formula>
    </cfRule>
    <cfRule type="expression" dxfId="66271" priority="113082" stopIfTrue="1">
      <formula>WEEKDAY($A759)=4</formula>
    </cfRule>
    <cfRule type="expression" dxfId="66270" priority="113083" stopIfTrue="1">
      <formula>WEEKDAY($A759)=5</formula>
    </cfRule>
    <cfRule type="expression" dxfId="66269" priority="113084" stopIfTrue="1">
      <formula>WEEKDAY($A759)=6</formula>
    </cfRule>
    <cfRule type="expression" dxfId="66268" priority="113085" stopIfTrue="1">
      <formula>WEEKDAY($A759)=7</formula>
    </cfRule>
  </conditionalFormatting>
  <conditionalFormatting sqref="I759:I762">
    <cfRule type="expression" dxfId="66267" priority="113072" stopIfTrue="1">
      <formula>WEEKDAY($A759)=1</formula>
    </cfRule>
    <cfRule type="expression" dxfId="66266" priority="113073" stopIfTrue="1">
      <formula>WEEKDAY($A759)=2</formula>
    </cfRule>
    <cfRule type="expression" dxfId="66265" priority="113074" stopIfTrue="1">
      <formula>WEEKDAY($A759)=3</formula>
    </cfRule>
    <cfRule type="expression" dxfId="66264" priority="113075" stopIfTrue="1">
      <formula>WEEKDAY($A759)=4</formula>
    </cfRule>
    <cfRule type="expression" dxfId="66263" priority="113076" stopIfTrue="1">
      <formula>WEEKDAY($A759)=5</formula>
    </cfRule>
    <cfRule type="expression" dxfId="66262" priority="113077" stopIfTrue="1">
      <formula>WEEKDAY($A759)=6</formula>
    </cfRule>
    <cfRule type="expression" dxfId="66261" priority="113078" stopIfTrue="1">
      <formula>WEEKDAY($A759)=7</formula>
    </cfRule>
  </conditionalFormatting>
  <conditionalFormatting sqref="I759:I762">
    <cfRule type="expression" dxfId="66260" priority="113065" stopIfTrue="1">
      <formula>WEEKDAY($A759)=1</formula>
    </cfRule>
    <cfRule type="expression" dxfId="66259" priority="113066" stopIfTrue="1">
      <formula>WEEKDAY($A759)=2</formula>
    </cfRule>
    <cfRule type="expression" dxfId="66258" priority="113067" stopIfTrue="1">
      <formula>WEEKDAY($A759)=3</formula>
    </cfRule>
    <cfRule type="expression" dxfId="66257" priority="113068" stopIfTrue="1">
      <formula>WEEKDAY($A759)=4</formula>
    </cfRule>
    <cfRule type="expression" dxfId="66256" priority="113069" stopIfTrue="1">
      <formula>WEEKDAY($A759)=5</formula>
    </cfRule>
    <cfRule type="expression" dxfId="66255" priority="113070" stopIfTrue="1">
      <formula>WEEKDAY($A759)=6</formula>
    </cfRule>
    <cfRule type="expression" dxfId="66254" priority="113071" stopIfTrue="1">
      <formula>WEEKDAY($A759)=7</formula>
    </cfRule>
  </conditionalFormatting>
  <conditionalFormatting sqref="I759:I762">
    <cfRule type="expression" dxfId="66253" priority="113058" stopIfTrue="1">
      <formula>WEEKDAY($A759)=1</formula>
    </cfRule>
    <cfRule type="expression" dxfId="66252" priority="113059" stopIfTrue="1">
      <formula>WEEKDAY($A759)=2</formula>
    </cfRule>
    <cfRule type="expression" dxfId="66251" priority="113060" stopIfTrue="1">
      <formula>WEEKDAY($A759)=3</formula>
    </cfRule>
    <cfRule type="expression" dxfId="66250" priority="113061" stopIfTrue="1">
      <formula>WEEKDAY($A759)=4</formula>
    </cfRule>
    <cfRule type="expression" dxfId="66249" priority="113062" stopIfTrue="1">
      <formula>WEEKDAY($A759)=5</formula>
    </cfRule>
    <cfRule type="expression" dxfId="66248" priority="113063" stopIfTrue="1">
      <formula>WEEKDAY($A759)=6</formula>
    </cfRule>
    <cfRule type="expression" dxfId="66247" priority="113064" stopIfTrue="1">
      <formula>WEEKDAY($A759)=7</formula>
    </cfRule>
  </conditionalFormatting>
  <conditionalFormatting sqref="I759:I762">
    <cfRule type="expression" dxfId="66246" priority="113051" stopIfTrue="1">
      <formula>WEEKDAY($A759)=1</formula>
    </cfRule>
    <cfRule type="expression" dxfId="66245" priority="113052" stopIfTrue="1">
      <formula>WEEKDAY($A759)=2</formula>
    </cfRule>
    <cfRule type="expression" dxfId="66244" priority="113053" stopIfTrue="1">
      <formula>WEEKDAY($A759)=3</formula>
    </cfRule>
    <cfRule type="expression" dxfId="66243" priority="113054" stopIfTrue="1">
      <formula>WEEKDAY($A759)=4</formula>
    </cfRule>
    <cfRule type="expression" dxfId="66242" priority="113055" stopIfTrue="1">
      <formula>WEEKDAY($A759)=5</formula>
    </cfRule>
    <cfRule type="expression" dxfId="66241" priority="113056" stopIfTrue="1">
      <formula>WEEKDAY($A759)=6</formula>
    </cfRule>
    <cfRule type="expression" dxfId="66240" priority="113057" stopIfTrue="1">
      <formula>WEEKDAY($A759)=7</formula>
    </cfRule>
  </conditionalFormatting>
  <conditionalFormatting sqref="I759:I762">
    <cfRule type="expression" dxfId="66239" priority="113044" stopIfTrue="1">
      <formula>WEEKDAY($A759)=1</formula>
    </cfRule>
    <cfRule type="expression" dxfId="66238" priority="113045" stopIfTrue="1">
      <formula>WEEKDAY($A759)=2</formula>
    </cfRule>
    <cfRule type="expression" dxfId="66237" priority="113046" stopIfTrue="1">
      <formula>WEEKDAY($A759)=3</formula>
    </cfRule>
    <cfRule type="expression" dxfId="66236" priority="113047" stopIfTrue="1">
      <formula>WEEKDAY($A759)=4</formula>
    </cfRule>
    <cfRule type="expression" dxfId="66235" priority="113048" stopIfTrue="1">
      <formula>WEEKDAY($A759)=5</formula>
    </cfRule>
    <cfRule type="expression" dxfId="66234" priority="113049" stopIfTrue="1">
      <formula>WEEKDAY($A759)=6</formula>
    </cfRule>
    <cfRule type="expression" dxfId="66233" priority="113050" stopIfTrue="1">
      <formula>WEEKDAY($A759)=7</formula>
    </cfRule>
  </conditionalFormatting>
  <conditionalFormatting sqref="I759:I762">
    <cfRule type="expression" dxfId="66232" priority="113037" stopIfTrue="1">
      <formula>WEEKDAY($A759)=1</formula>
    </cfRule>
    <cfRule type="expression" dxfId="66231" priority="113038" stopIfTrue="1">
      <formula>WEEKDAY($A759)=2</formula>
    </cfRule>
    <cfRule type="expression" dxfId="66230" priority="113039" stopIfTrue="1">
      <formula>WEEKDAY($A759)=3</formula>
    </cfRule>
    <cfRule type="expression" dxfId="66229" priority="113040" stopIfTrue="1">
      <formula>WEEKDAY($A759)=4</formula>
    </cfRule>
    <cfRule type="expression" dxfId="66228" priority="113041" stopIfTrue="1">
      <formula>WEEKDAY($A759)=5</formula>
    </cfRule>
    <cfRule type="expression" dxfId="66227" priority="113042" stopIfTrue="1">
      <formula>WEEKDAY($A759)=6</formula>
    </cfRule>
    <cfRule type="expression" dxfId="66226" priority="113043" stopIfTrue="1">
      <formula>WEEKDAY($A759)=7</formula>
    </cfRule>
  </conditionalFormatting>
  <conditionalFormatting sqref="I759:I762">
    <cfRule type="expression" dxfId="66225" priority="113030" stopIfTrue="1">
      <formula>WEEKDAY($A759)=1</formula>
    </cfRule>
    <cfRule type="expression" dxfId="66224" priority="113031" stopIfTrue="1">
      <formula>WEEKDAY($A759)=2</formula>
    </cfRule>
    <cfRule type="expression" dxfId="66223" priority="113032" stopIfTrue="1">
      <formula>WEEKDAY($A759)=3</formula>
    </cfRule>
    <cfRule type="expression" dxfId="66222" priority="113033" stopIfTrue="1">
      <formula>WEEKDAY($A759)=4</formula>
    </cfRule>
    <cfRule type="expression" dxfId="66221" priority="113034" stopIfTrue="1">
      <formula>WEEKDAY($A759)=5</formula>
    </cfRule>
    <cfRule type="expression" dxfId="66220" priority="113035" stopIfTrue="1">
      <formula>WEEKDAY($A759)=6</formula>
    </cfRule>
    <cfRule type="expression" dxfId="66219" priority="113036" stopIfTrue="1">
      <formula>WEEKDAY($A759)=7</formula>
    </cfRule>
  </conditionalFormatting>
  <conditionalFormatting sqref="I759:I762">
    <cfRule type="expression" dxfId="66218" priority="113023" stopIfTrue="1">
      <formula>WEEKDAY($A759)=1</formula>
    </cfRule>
    <cfRule type="expression" dxfId="66217" priority="113024" stopIfTrue="1">
      <formula>WEEKDAY($A759)=2</formula>
    </cfRule>
    <cfRule type="expression" dxfId="66216" priority="113025" stopIfTrue="1">
      <formula>WEEKDAY($A759)=3</formula>
    </cfRule>
    <cfRule type="expression" dxfId="66215" priority="113026" stopIfTrue="1">
      <formula>WEEKDAY($A759)=4</formula>
    </cfRule>
    <cfRule type="expression" dxfId="66214" priority="113027" stopIfTrue="1">
      <formula>WEEKDAY($A759)=5</formula>
    </cfRule>
    <cfRule type="expression" dxfId="66213" priority="113028" stopIfTrue="1">
      <formula>WEEKDAY($A759)=6</formula>
    </cfRule>
    <cfRule type="expression" dxfId="66212" priority="113029" stopIfTrue="1">
      <formula>WEEKDAY($A759)=7</formula>
    </cfRule>
  </conditionalFormatting>
  <conditionalFormatting sqref="I759:I762">
    <cfRule type="expression" dxfId="66211" priority="113016" stopIfTrue="1">
      <formula>WEEKDAY($A759)=1</formula>
    </cfRule>
    <cfRule type="expression" dxfId="66210" priority="113017" stopIfTrue="1">
      <formula>WEEKDAY($A759)=2</formula>
    </cfRule>
    <cfRule type="expression" dxfId="66209" priority="113018" stopIfTrue="1">
      <formula>WEEKDAY($A759)=3</formula>
    </cfRule>
    <cfRule type="expression" dxfId="66208" priority="113019" stopIfTrue="1">
      <formula>WEEKDAY($A759)=4</formula>
    </cfRule>
    <cfRule type="expression" dxfId="66207" priority="113020" stopIfTrue="1">
      <formula>WEEKDAY($A759)=5</formula>
    </cfRule>
    <cfRule type="expression" dxfId="66206" priority="113021" stopIfTrue="1">
      <formula>WEEKDAY($A759)=6</formula>
    </cfRule>
    <cfRule type="expression" dxfId="66205" priority="113022" stopIfTrue="1">
      <formula>WEEKDAY($A759)=7</formula>
    </cfRule>
  </conditionalFormatting>
  <conditionalFormatting sqref="I759:I762">
    <cfRule type="expression" dxfId="66204" priority="113009" stopIfTrue="1">
      <formula>WEEKDAY($A759)=1</formula>
    </cfRule>
    <cfRule type="expression" dxfId="66203" priority="113010" stopIfTrue="1">
      <formula>WEEKDAY($A759)=2</formula>
    </cfRule>
    <cfRule type="expression" dxfId="66202" priority="113011" stopIfTrue="1">
      <formula>WEEKDAY($A759)=3</formula>
    </cfRule>
    <cfRule type="expression" dxfId="66201" priority="113012" stopIfTrue="1">
      <formula>WEEKDAY($A759)=4</formula>
    </cfRule>
    <cfRule type="expression" dxfId="66200" priority="113013" stopIfTrue="1">
      <formula>WEEKDAY($A759)=5</formula>
    </cfRule>
    <cfRule type="expression" dxfId="66199" priority="113014" stopIfTrue="1">
      <formula>WEEKDAY($A759)=6</formula>
    </cfRule>
    <cfRule type="expression" dxfId="66198" priority="113015" stopIfTrue="1">
      <formula>WEEKDAY($A759)=7</formula>
    </cfRule>
  </conditionalFormatting>
  <conditionalFormatting sqref="I759:I762">
    <cfRule type="expression" dxfId="66197" priority="113002" stopIfTrue="1">
      <formula>WEEKDAY($A759)=1</formula>
    </cfRule>
    <cfRule type="expression" dxfId="66196" priority="113003" stopIfTrue="1">
      <formula>WEEKDAY($A759)=2</formula>
    </cfRule>
    <cfRule type="expression" dxfId="66195" priority="113004" stopIfTrue="1">
      <formula>WEEKDAY($A759)=3</formula>
    </cfRule>
    <cfRule type="expression" dxfId="66194" priority="113005" stopIfTrue="1">
      <formula>WEEKDAY($A759)=4</formula>
    </cfRule>
    <cfRule type="expression" dxfId="66193" priority="113006" stopIfTrue="1">
      <formula>WEEKDAY($A759)=5</formula>
    </cfRule>
    <cfRule type="expression" dxfId="66192" priority="113007" stopIfTrue="1">
      <formula>WEEKDAY($A759)=6</formula>
    </cfRule>
    <cfRule type="expression" dxfId="66191" priority="113008" stopIfTrue="1">
      <formula>WEEKDAY($A759)=7</formula>
    </cfRule>
  </conditionalFormatting>
  <conditionalFormatting sqref="I759:I762">
    <cfRule type="expression" dxfId="66190" priority="112995" stopIfTrue="1">
      <formula>WEEKDAY($A759)=1</formula>
    </cfRule>
    <cfRule type="expression" dxfId="66189" priority="112996" stopIfTrue="1">
      <formula>WEEKDAY($A759)=2</formula>
    </cfRule>
    <cfRule type="expression" dxfId="66188" priority="112997" stopIfTrue="1">
      <formula>WEEKDAY($A759)=3</formula>
    </cfRule>
    <cfRule type="expression" dxfId="66187" priority="112998" stopIfTrue="1">
      <formula>WEEKDAY($A759)=4</formula>
    </cfRule>
    <cfRule type="expression" dxfId="66186" priority="112999" stopIfTrue="1">
      <formula>WEEKDAY($A759)=5</formula>
    </cfRule>
    <cfRule type="expression" dxfId="66185" priority="113000" stopIfTrue="1">
      <formula>WEEKDAY($A759)=6</formula>
    </cfRule>
    <cfRule type="expression" dxfId="66184" priority="113001" stopIfTrue="1">
      <formula>WEEKDAY($A759)=7</formula>
    </cfRule>
  </conditionalFormatting>
  <conditionalFormatting sqref="I759:I762">
    <cfRule type="expression" dxfId="66183" priority="112988" stopIfTrue="1">
      <formula>WEEKDAY($A759)=1</formula>
    </cfRule>
    <cfRule type="expression" dxfId="66182" priority="112989" stopIfTrue="1">
      <formula>WEEKDAY($A759)=2</formula>
    </cfRule>
    <cfRule type="expression" dxfId="66181" priority="112990" stopIfTrue="1">
      <formula>WEEKDAY($A759)=3</formula>
    </cfRule>
    <cfRule type="expression" dxfId="66180" priority="112991" stopIfTrue="1">
      <formula>WEEKDAY($A759)=4</formula>
    </cfRule>
    <cfRule type="expression" dxfId="66179" priority="112992" stopIfTrue="1">
      <formula>WEEKDAY($A759)=5</formula>
    </cfRule>
    <cfRule type="expression" dxfId="66178" priority="112993" stopIfTrue="1">
      <formula>WEEKDAY($A759)=6</formula>
    </cfRule>
    <cfRule type="expression" dxfId="66177" priority="112994" stopIfTrue="1">
      <formula>WEEKDAY($A759)=7</formula>
    </cfRule>
  </conditionalFormatting>
  <conditionalFormatting sqref="I759:I762">
    <cfRule type="expression" dxfId="66176" priority="112981" stopIfTrue="1">
      <formula>WEEKDAY($A759)=1</formula>
    </cfRule>
    <cfRule type="expression" dxfId="66175" priority="112982" stopIfTrue="1">
      <formula>WEEKDAY($A759)=2</formula>
    </cfRule>
    <cfRule type="expression" dxfId="66174" priority="112983" stopIfTrue="1">
      <formula>WEEKDAY($A759)=3</formula>
    </cfRule>
    <cfRule type="expression" dxfId="66173" priority="112984" stopIfTrue="1">
      <formula>WEEKDAY($A759)=4</formula>
    </cfRule>
    <cfRule type="expression" dxfId="66172" priority="112985" stopIfTrue="1">
      <formula>WEEKDAY($A759)=5</formula>
    </cfRule>
    <cfRule type="expression" dxfId="66171" priority="112986" stopIfTrue="1">
      <formula>WEEKDAY($A759)=6</formula>
    </cfRule>
    <cfRule type="expression" dxfId="66170" priority="112987" stopIfTrue="1">
      <formula>WEEKDAY($A759)=7</formula>
    </cfRule>
  </conditionalFormatting>
  <conditionalFormatting sqref="I759:I762">
    <cfRule type="expression" dxfId="66169" priority="112974" stopIfTrue="1">
      <formula>WEEKDAY($A759)=1</formula>
    </cfRule>
    <cfRule type="expression" dxfId="66168" priority="112975" stopIfTrue="1">
      <formula>WEEKDAY($A759)=2</formula>
    </cfRule>
    <cfRule type="expression" dxfId="66167" priority="112976" stopIfTrue="1">
      <formula>WEEKDAY($A759)=3</formula>
    </cfRule>
    <cfRule type="expression" dxfId="66166" priority="112977" stopIfTrue="1">
      <formula>WEEKDAY($A759)=4</formula>
    </cfRule>
    <cfRule type="expression" dxfId="66165" priority="112978" stopIfTrue="1">
      <formula>WEEKDAY($A759)=5</formula>
    </cfRule>
    <cfRule type="expression" dxfId="66164" priority="112979" stopIfTrue="1">
      <formula>WEEKDAY($A759)=6</formula>
    </cfRule>
    <cfRule type="expression" dxfId="66163" priority="112980" stopIfTrue="1">
      <formula>WEEKDAY($A759)=7</formula>
    </cfRule>
  </conditionalFormatting>
  <conditionalFormatting sqref="I759:I762">
    <cfRule type="expression" dxfId="66162" priority="112967" stopIfTrue="1">
      <formula>WEEKDAY($A759)=1</formula>
    </cfRule>
    <cfRule type="expression" dxfId="66161" priority="112968" stopIfTrue="1">
      <formula>WEEKDAY($A759)=2</formula>
    </cfRule>
    <cfRule type="expression" dxfId="66160" priority="112969" stopIfTrue="1">
      <formula>WEEKDAY($A759)=3</formula>
    </cfRule>
    <cfRule type="expression" dxfId="66159" priority="112970" stopIfTrue="1">
      <formula>WEEKDAY($A759)=4</formula>
    </cfRule>
    <cfRule type="expression" dxfId="66158" priority="112971" stopIfTrue="1">
      <formula>WEEKDAY($A759)=5</formula>
    </cfRule>
    <cfRule type="expression" dxfId="66157" priority="112972" stopIfTrue="1">
      <formula>WEEKDAY($A759)=6</formula>
    </cfRule>
    <cfRule type="expression" dxfId="66156" priority="112973" stopIfTrue="1">
      <formula>WEEKDAY($A759)=7</formula>
    </cfRule>
  </conditionalFormatting>
  <conditionalFormatting sqref="I759:I762">
    <cfRule type="expression" dxfId="66155" priority="112960" stopIfTrue="1">
      <formula>WEEKDAY($A759)=1</formula>
    </cfRule>
    <cfRule type="expression" dxfId="66154" priority="112961" stopIfTrue="1">
      <formula>WEEKDAY($A759)=2</formula>
    </cfRule>
    <cfRule type="expression" dxfId="66153" priority="112962" stopIfTrue="1">
      <formula>WEEKDAY($A759)=3</formula>
    </cfRule>
    <cfRule type="expression" dxfId="66152" priority="112963" stopIfTrue="1">
      <formula>WEEKDAY($A759)=4</formula>
    </cfRule>
    <cfRule type="expression" dxfId="66151" priority="112964" stopIfTrue="1">
      <formula>WEEKDAY($A759)=5</formula>
    </cfRule>
    <cfRule type="expression" dxfId="66150" priority="112965" stopIfTrue="1">
      <formula>WEEKDAY($A759)=6</formula>
    </cfRule>
    <cfRule type="expression" dxfId="66149" priority="112966" stopIfTrue="1">
      <formula>WEEKDAY($A759)=7</formula>
    </cfRule>
  </conditionalFormatting>
  <conditionalFormatting sqref="I759:I762">
    <cfRule type="expression" dxfId="66148" priority="112953" stopIfTrue="1">
      <formula>WEEKDAY($A759)=1</formula>
    </cfRule>
    <cfRule type="expression" dxfId="66147" priority="112954" stopIfTrue="1">
      <formula>WEEKDAY($A759)=2</formula>
    </cfRule>
    <cfRule type="expression" dxfId="66146" priority="112955" stopIfTrue="1">
      <formula>WEEKDAY($A759)=3</formula>
    </cfRule>
    <cfRule type="expression" dxfId="66145" priority="112956" stopIfTrue="1">
      <formula>WEEKDAY($A759)=4</formula>
    </cfRule>
    <cfRule type="expression" dxfId="66144" priority="112957" stopIfTrue="1">
      <formula>WEEKDAY($A759)=5</formula>
    </cfRule>
    <cfRule type="expression" dxfId="66143" priority="112958" stopIfTrue="1">
      <formula>WEEKDAY($A759)=6</formula>
    </cfRule>
    <cfRule type="expression" dxfId="66142" priority="112959" stopIfTrue="1">
      <formula>WEEKDAY($A759)=7</formula>
    </cfRule>
  </conditionalFormatting>
  <conditionalFormatting sqref="I759:I762">
    <cfRule type="expression" dxfId="66141" priority="112946" stopIfTrue="1">
      <formula>WEEKDAY($A759)=1</formula>
    </cfRule>
    <cfRule type="expression" dxfId="66140" priority="112947" stopIfTrue="1">
      <formula>WEEKDAY($A759)=2</formula>
    </cfRule>
    <cfRule type="expression" dxfId="66139" priority="112948" stopIfTrue="1">
      <formula>WEEKDAY($A759)=3</formula>
    </cfRule>
    <cfRule type="expression" dxfId="66138" priority="112949" stopIfTrue="1">
      <formula>WEEKDAY($A759)=4</formula>
    </cfRule>
    <cfRule type="expression" dxfId="66137" priority="112950" stopIfTrue="1">
      <formula>WEEKDAY($A759)=5</formula>
    </cfRule>
    <cfRule type="expression" dxfId="66136" priority="112951" stopIfTrue="1">
      <formula>WEEKDAY($A759)=6</formula>
    </cfRule>
    <cfRule type="expression" dxfId="66135" priority="112952" stopIfTrue="1">
      <formula>WEEKDAY($A759)=7</formula>
    </cfRule>
  </conditionalFormatting>
  <conditionalFormatting sqref="I759:I762">
    <cfRule type="expression" dxfId="66134" priority="112939" stopIfTrue="1">
      <formula>WEEKDAY($A759)=1</formula>
    </cfRule>
    <cfRule type="expression" dxfId="66133" priority="112940" stopIfTrue="1">
      <formula>WEEKDAY($A759)=2</formula>
    </cfRule>
    <cfRule type="expression" dxfId="66132" priority="112941" stopIfTrue="1">
      <formula>WEEKDAY($A759)=3</formula>
    </cfRule>
    <cfRule type="expression" dxfId="66131" priority="112942" stopIfTrue="1">
      <formula>WEEKDAY($A759)=4</formula>
    </cfRule>
    <cfRule type="expression" dxfId="66130" priority="112943" stopIfTrue="1">
      <formula>WEEKDAY($A759)=5</formula>
    </cfRule>
    <cfRule type="expression" dxfId="66129" priority="112944" stopIfTrue="1">
      <formula>WEEKDAY($A759)=6</formula>
    </cfRule>
    <cfRule type="expression" dxfId="66128" priority="112945" stopIfTrue="1">
      <formula>WEEKDAY($A759)=7</formula>
    </cfRule>
  </conditionalFormatting>
  <conditionalFormatting sqref="A759:A765">
    <cfRule type="expression" dxfId="66127" priority="112932" stopIfTrue="1">
      <formula>WEEKDAY($A759)=1</formula>
    </cfRule>
    <cfRule type="expression" dxfId="66126" priority="112933" stopIfTrue="1">
      <formula>WEEKDAY($A759)=2</formula>
    </cfRule>
    <cfRule type="expression" dxfId="66125" priority="112934" stopIfTrue="1">
      <formula>WEEKDAY($A759)=3</formula>
    </cfRule>
    <cfRule type="expression" dxfId="66124" priority="112935" stopIfTrue="1">
      <formula>WEEKDAY($A759)=4</formula>
    </cfRule>
    <cfRule type="expression" dxfId="66123" priority="112936" stopIfTrue="1">
      <formula>WEEKDAY($A759)=5</formula>
    </cfRule>
    <cfRule type="expression" dxfId="66122" priority="112937" stopIfTrue="1">
      <formula>WEEKDAY($A759)=6</formula>
    </cfRule>
    <cfRule type="expression" dxfId="66121" priority="112938" stopIfTrue="1">
      <formula>WEEKDAY($A759)=7</formula>
    </cfRule>
  </conditionalFormatting>
  <conditionalFormatting sqref="I759:I762">
    <cfRule type="expression" dxfId="66120" priority="112925" stopIfTrue="1">
      <formula>WEEKDAY($A759)=1</formula>
    </cfRule>
    <cfRule type="expression" dxfId="66119" priority="112926" stopIfTrue="1">
      <formula>WEEKDAY($A759)=2</formula>
    </cfRule>
    <cfRule type="expression" dxfId="66118" priority="112927" stopIfTrue="1">
      <formula>WEEKDAY($A759)=3</formula>
    </cfRule>
    <cfRule type="expression" dxfId="66117" priority="112928" stopIfTrue="1">
      <formula>WEEKDAY($A759)=4</formula>
    </cfRule>
    <cfRule type="expression" dxfId="66116" priority="112929" stopIfTrue="1">
      <formula>WEEKDAY($A759)=5</formula>
    </cfRule>
    <cfRule type="expression" dxfId="66115" priority="112930" stopIfTrue="1">
      <formula>WEEKDAY($A759)=6</formula>
    </cfRule>
    <cfRule type="expression" dxfId="66114" priority="112931" stopIfTrue="1">
      <formula>WEEKDAY($A759)=7</formula>
    </cfRule>
  </conditionalFormatting>
  <conditionalFormatting sqref="A759:A765">
    <cfRule type="expression" dxfId="66113" priority="112918" stopIfTrue="1">
      <formula>WEEKDAY($A759)=1</formula>
    </cfRule>
    <cfRule type="expression" dxfId="66112" priority="112919" stopIfTrue="1">
      <formula>WEEKDAY($A759)=2</formula>
    </cfRule>
    <cfRule type="expression" dxfId="66111" priority="112920" stopIfTrue="1">
      <formula>WEEKDAY($A759)=3</formula>
    </cfRule>
    <cfRule type="expression" dxfId="66110" priority="112921" stopIfTrue="1">
      <formula>WEEKDAY($A759)=4</formula>
    </cfRule>
    <cfRule type="expression" dxfId="66109" priority="112922" stopIfTrue="1">
      <formula>WEEKDAY($A759)=5</formula>
    </cfRule>
    <cfRule type="expression" dxfId="66108" priority="112923" stopIfTrue="1">
      <formula>WEEKDAY($A759)=6</formula>
    </cfRule>
    <cfRule type="expression" dxfId="66107" priority="112924" stopIfTrue="1">
      <formula>WEEKDAY($A759)=7</formula>
    </cfRule>
  </conditionalFormatting>
  <conditionalFormatting sqref="A759:A765">
    <cfRule type="expression" dxfId="66106" priority="112911" stopIfTrue="1">
      <formula>WEEKDAY($A759)=1</formula>
    </cfRule>
    <cfRule type="expression" dxfId="66105" priority="112912" stopIfTrue="1">
      <formula>WEEKDAY($A759)=2</formula>
    </cfRule>
    <cfRule type="expression" dxfId="66104" priority="112913" stopIfTrue="1">
      <formula>WEEKDAY($A759)=3</formula>
    </cfRule>
    <cfRule type="expression" dxfId="66103" priority="112914" stopIfTrue="1">
      <formula>WEEKDAY($A759)=4</formula>
    </cfRule>
    <cfRule type="expression" dxfId="66102" priority="112915" stopIfTrue="1">
      <formula>WEEKDAY($A759)=5</formula>
    </cfRule>
    <cfRule type="expression" dxfId="66101" priority="112916" stopIfTrue="1">
      <formula>WEEKDAY($A759)=6</formula>
    </cfRule>
    <cfRule type="expression" dxfId="66100" priority="112917" stopIfTrue="1">
      <formula>WEEKDAY($A759)=7</formula>
    </cfRule>
  </conditionalFormatting>
  <conditionalFormatting sqref="I759:I762">
    <cfRule type="expression" dxfId="66099" priority="112904" stopIfTrue="1">
      <formula>WEEKDAY($A759)=1</formula>
    </cfRule>
    <cfRule type="expression" dxfId="66098" priority="112905" stopIfTrue="1">
      <formula>WEEKDAY($A759)=2</formula>
    </cfRule>
    <cfRule type="expression" dxfId="66097" priority="112906" stopIfTrue="1">
      <formula>WEEKDAY($A759)=3</formula>
    </cfRule>
    <cfRule type="expression" dxfId="66096" priority="112907" stopIfTrue="1">
      <formula>WEEKDAY($A759)=4</formula>
    </cfRule>
    <cfRule type="expression" dxfId="66095" priority="112908" stopIfTrue="1">
      <formula>WEEKDAY($A759)=5</formula>
    </cfRule>
    <cfRule type="expression" dxfId="66094" priority="112909" stopIfTrue="1">
      <formula>WEEKDAY($A759)=6</formula>
    </cfRule>
    <cfRule type="expression" dxfId="66093" priority="112910" stopIfTrue="1">
      <formula>WEEKDAY($A759)=7</formula>
    </cfRule>
  </conditionalFormatting>
  <conditionalFormatting sqref="A759:A765">
    <cfRule type="expression" dxfId="66092" priority="112897" stopIfTrue="1">
      <formula>WEEKDAY($A759)=1</formula>
    </cfRule>
    <cfRule type="expression" dxfId="66091" priority="112898" stopIfTrue="1">
      <formula>WEEKDAY($A759)=2</formula>
    </cfRule>
    <cfRule type="expression" dxfId="66090" priority="112899" stopIfTrue="1">
      <formula>WEEKDAY($A759)=3</formula>
    </cfRule>
    <cfRule type="expression" dxfId="66089" priority="112900" stopIfTrue="1">
      <formula>WEEKDAY($A759)=4</formula>
    </cfRule>
    <cfRule type="expression" dxfId="66088" priority="112901" stopIfTrue="1">
      <formula>WEEKDAY($A759)=5</formula>
    </cfRule>
    <cfRule type="expression" dxfId="66087" priority="112902" stopIfTrue="1">
      <formula>WEEKDAY($A759)=6</formula>
    </cfRule>
    <cfRule type="expression" dxfId="66086" priority="112903" stopIfTrue="1">
      <formula>WEEKDAY($A759)=7</formula>
    </cfRule>
  </conditionalFormatting>
  <conditionalFormatting sqref="I759:I762">
    <cfRule type="expression" dxfId="66085" priority="112890" stopIfTrue="1">
      <formula>WEEKDAY($A759)=1</formula>
    </cfRule>
    <cfRule type="expression" dxfId="66084" priority="112891" stopIfTrue="1">
      <formula>WEEKDAY($A759)=2</formula>
    </cfRule>
    <cfRule type="expression" dxfId="66083" priority="112892" stopIfTrue="1">
      <formula>WEEKDAY($A759)=3</formula>
    </cfRule>
    <cfRule type="expression" dxfId="66082" priority="112893" stopIfTrue="1">
      <formula>WEEKDAY($A759)=4</formula>
    </cfRule>
    <cfRule type="expression" dxfId="66081" priority="112894" stopIfTrue="1">
      <formula>WEEKDAY($A759)=5</formula>
    </cfRule>
    <cfRule type="expression" dxfId="66080" priority="112895" stopIfTrue="1">
      <formula>WEEKDAY($A759)=6</formula>
    </cfRule>
    <cfRule type="expression" dxfId="66079" priority="112896" stopIfTrue="1">
      <formula>WEEKDAY($A759)=7</formula>
    </cfRule>
  </conditionalFormatting>
  <conditionalFormatting sqref="A759:A765">
    <cfRule type="expression" dxfId="66078" priority="112883" stopIfTrue="1">
      <formula>WEEKDAY($A759)=1</formula>
    </cfRule>
    <cfRule type="expression" dxfId="66077" priority="112884" stopIfTrue="1">
      <formula>WEEKDAY($A759)=2</formula>
    </cfRule>
    <cfRule type="expression" dxfId="66076" priority="112885" stopIfTrue="1">
      <formula>WEEKDAY($A759)=3</formula>
    </cfRule>
    <cfRule type="expression" dxfId="66075" priority="112886" stopIfTrue="1">
      <formula>WEEKDAY($A759)=4</formula>
    </cfRule>
    <cfRule type="expression" dxfId="66074" priority="112887" stopIfTrue="1">
      <formula>WEEKDAY($A759)=5</formula>
    </cfRule>
    <cfRule type="expression" dxfId="66073" priority="112888" stopIfTrue="1">
      <formula>WEEKDAY($A759)=6</formula>
    </cfRule>
    <cfRule type="expression" dxfId="66072" priority="112889" stopIfTrue="1">
      <formula>WEEKDAY($A759)=7</formula>
    </cfRule>
  </conditionalFormatting>
  <conditionalFormatting sqref="A759:A765">
    <cfRule type="expression" dxfId="66071" priority="112876" stopIfTrue="1">
      <formula>WEEKDAY($A759)=1</formula>
    </cfRule>
    <cfRule type="expression" dxfId="66070" priority="112877" stopIfTrue="1">
      <formula>WEEKDAY($A759)=2</formula>
    </cfRule>
    <cfRule type="expression" dxfId="66069" priority="112878" stopIfTrue="1">
      <formula>WEEKDAY($A759)=3</formula>
    </cfRule>
    <cfRule type="expression" dxfId="66068" priority="112879" stopIfTrue="1">
      <formula>WEEKDAY($A759)=4</formula>
    </cfRule>
    <cfRule type="expression" dxfId="66067" priority="112880" stopIfTrue="1">
      <formula>WEEKDAY($A759)=5</formula>
    </cfRule>
    <cfRule type="expression" dxfId="66066" priority="112881" stopIfTrue="1">
      <formula>WEEKDAY($A759)=6</formula>
    </cfRule>
    <cfRule type="expression" dxfId="66065" priority="112882" stopIfTrue="1">
      <formula>WEEKDAY($A759)=7</formula>
    </cfRule>
  </conditionalFormatting>
  <conditionalFormatting sqref="I759:I762">
    <cfRule type="expression" dxfId="66064" priority="112869" stopIfTrue="1">
      <formula>WEEKDAY($A759)=1</formula>
    </cfRule>
    <cfRule type="expression" dxfId="66063" priority="112870" stopIfTrue="1">
      <formula>WEEKDAY($A759)=2</formula>
    </cfRule>
    <cfRule type="expression" dxfId="66062" priority="112871" stopIfTrue="1">
      <formula>WEEKDAY($A759)=3</formula>
    </cfRule>
    <cfRule type="expression" dxfId="66061" priority="112872" stopIfTrue="1">
      <formula>WEEKDAY($A759)=4</formula>
    </cfRule>
    <cfRule type="expression" dxfId="66060" priority="112873" stopIfTrue="1">
      <formula>WEEKDAY($A759)=5</formula>
    </cfRule>
    <cfRule type="expression" dxfId="66059" priority="112874" stopIfTrue="1">
      <formula>WEEKDAY($A759)=6</formula>
    </cfRule>
    <cfRule type="expression" dxfId="66058" priority="112875" stopIfTrue="1">
      <formula>WEEKDAY($A759)=7</formula>
    </cfRule>
  </conditionalFormatting>
  <conditionalFormatting sqref="A759:A765">
    <cfRule type="expression" dxfId="66057" priority="112862" stopIfTrue="1">
      <formula>WEEKDAY($A759)=1</formula>
    </cfRule>
    <cfRule type="expression" dxfId="66056" priority="112863" stopIfTrue="1">
      <formula>WEEKDAY($A759)=2</formula>
    </cfRule>
    <cfRule type="expression" dxfId="66055" priority="112864" stopIfTrue="1">
      <formula>WEEKDAY($A759)=3</formula>
    </cfRule>
    <cfRule type="expression" dxfId="66054" priority="112865" stopIfTrue="1">
      <formula>WEEKDAY($A759)=4</formula>
    </cfRule>
    <cfRule type="expression" dxfId="66053" priority="112866" stopIfTrue="1">
      <formula>WEEKDAY($A759)=5</formula>
    </cfRule>
    <cfRule type="expression" dxfId="66052" priority="112867" stopIfTrue="1">
      <formula>WEEKDAY($A759)=6</formula>
    </cfRule>
    <cfRule type="expression" dxfId="66051" priority="112868" stopIfTrue="1">
      <formula>WEEKDAY($A759)=7</formula>
    </cfRule>
  </conditionalFormatting>
  <conditionalFormatting sqref="A759:A765">
    <cfRule type="expression" dxfId="66050" priority="112855" stopIfTrue="1">
      <formula>WEEKDAY($A759)=1</formula>
    </cfRule>
    <cfRule type="expression" dxfId="66049" priority="112856" stopIfTrue="1">
      <formula>WEEKDAY($A759)=2</formula>
    </cfRule>
    <cfRule type="expression" dxfId="66048" priority="112857" stopIfTrue="1">
      <formula>WEEKDAY($A759)=3</formula>
    </cfRule>
    <cfRule type="expression" dxfId="66047" priority="112858" stopIfTrue="1">
      <formula>WEEKDAY($A759)=4</formula>
    </cfRule>
    <cfRule type="expression" dxfId="66046" priority="112859" stopIfTrue="1">
      <formula>WEEKDAY($A759)=5</formula>
    </cfRule>
    <cfRule type="expression" dxfId="66045" priority="112860" stopIfTrue="1">
      <formula>WEEKDAY($A759)=6</formula>
    </cfRule>
    <cfRule type="expression" dxfId="66044" priority="112861" stopIfTrue="1">
      <formula>WEEKDAY($A759)=7</formula>
    </cfRule>
  </conditionalFormatting>
  <conditionalFormatting sqref="I759:I762">
    <cfRule type="expression" dxfId="66043" priority="112848" stopIfTrue="1">
      <formula>WEEKDAY($A759)=1</formula>
    </cfRule>
    <cfRule type="expression" dxfId="66042" priority="112849" stopIfTrue="1">
      <formula>WEEKDAY($A759)=2</formula>
    </cfRule>
    <cfRule type="expression" dxfId="66041" priority="112850" stopIfTrue="1">
      <formula>WEEKDAY($A759)=3</formula>
    </cfRule>
    <cfRule type="expression" dxfId="66040" priority="112851" stopIfTrue="1">
      <formula>WEEKDAY($A759)=4</formula>
    </cfRule>
    <cfRule type="expression" dxfId="66039" priority="112852" stopIfTrue="1">
      <formula>WEEKDAY($A759)=5</formula>
    </cfRule>
    <cfRule type="expression" dxfId="66038" priority="112853" stopIfTrue="1">
      <formula>WEEKDAY($A759)=6</formula>
    </cfRule>
    <cfRule type="expression" dxfId="66037" priority="112854" stopIfTrue="1">
      <formula>WEEKDAY($A759)=7</formula>
    </cfRule>
  </conditionalFormatting>
  <conditionalFormatting sqref="I759:I762">
    <cfRule type="expression" dxfId="66036" priority="112841" stopIfTrue="1">
      <formula>WEEKDAY($A759)=1</formula>
    </cfRule>
    <cfRule type="expression" dxfId="66035" priority="112842" stopIfTrue="1">
      <formula>WEEKDAY($A759)=2</formula>
    </cfRule>
    <cfRule type="expression" dxfId="66034" priority="112843" stopIfTrue="1">
      <formula>WEEKDAY($A759)=3</formula>
    </cfRule>
    <cfRule type="expression" dxfId="66033" priority="112844" stopIfTrue="1">
      <formula>WEEKDAY($A759)=4</formula>
    </cfRule>
    <cfRule type="expression" dxfId="66032" priority="112845" stopIfTrue="1">
      <formula>WEEKDAY($A759)=5</formula>
    </cfRule>
    <cfRule type="expression" dxfId="66031" priority="112846" stopIfTrue="1">
      <formula>WEEKDAY($A759)=6</formula>
    </cfRule>
    <cfRule type="expression" dxfId="66030" priority="112847" stopIfTrue="1">
      <formula>WEEKDAY($A759)=7</formula>
    </cfRule>
  </conditionalFormatting>
  <conditionalFormatting sqref="A759:A765">
    <cfRule type="expression" dxfId="66029" priority="112834" stopIfTrue="1">
      <formula>WEEKDAY($A759)=1</formula>
    </cfRule>
    <cfRule type="expression" dxfId="66028" priority="112835" stopIfTrue="1">
      <formula>WEEKDAY($A759)=2</formula>
    </cfRule>
    <cfRule type="expression" dxfId="66027" priority="112836" stopIfTrue="1">
      <formula>WEEKDAY($A759)=3</formula>
    </cfRule>
    <cfRule type="expression" dxfId="66026" priority="112837" stopIfTrue="1">
      <formula>WEEKDAY($A759)=4</formula>
    </cfRule>
    <cfRule type="expression" dxfId="66025" priority="112838" stopIfTrue="1">
      <formula>WEEKDAY($A759)=5</formula>
    </cfRule>
    <cfRule type="expression" dxfId="66024" priority="112839" stopIfTrue="1">
      <formula>WEEKDAY($A759)=6</formula>
    </cfRule>
    <cfRule type="expression" dxfId="66023" priority="112840" stopIfTrue="1">
      <formula>WEEKDAY($A759)=7</formula>
    </cfRule>
  </conditionalFormatting>
  <conditionalFormatting sqref="A759:A765">
    <cfRule type="expression" dxfId="66022" priority="112827" stopIfTrue="1">
      <formula>WEEKDAY($A759)=1</formula>
    </cfRule>
    <cfRule type="expression" dxfId="66021" priority="112828" stopIfTrue="1">
      <formula>WEEKDAY($A759)=2</formula>
    </cfRule>
    <cfRule type="expression" dxfId="66020" priority="112829" stopIfTrue="1">
      <formula>WEEKDAY($A759)=3</formula>
    </cfRule>
    <cfRule type="expression" dxfId="66019" priority="112830" stopIfTrue="1">
      <formula>WEEKDAY($A759)=4</formula>
    </cfRule>
    <cfRule type="expression" dxfId="66018" priority="112831" stopIfTrue="1">
      <formula>WEEKDAY($A759)=5</formula>
    </cfRule>
    <cfRule type="expression" dxfId="66017" priority="112832" stopIfTrue="1">
      <formula>WEEKDAY($A759)=6</formula>
    </cfRule>
    <cfRule type="expression" dxfId="66016" priority="112833" stopIfTrue="1">
      <formula>WEEKDAY($A759)=7</formula>
    </cfRule>
  </conditionalFormatting>
  <conditionalFormatting sqref="I759:I762">
    <cfRule type="expression" dxfId="66015" priority="112820" stopIfTrue="1">
      <formula>WEEKDAY($A759)=1</formula>
    </cfRule>
    <cfRule type="expression" dxfId="66014" priority="112821" stopIfTrue="1">
      <formula>WEEKDAY($A759)=2</formula>
    </cfRule>
    <cfRule type="expression" dxfId="66013" priority="112822" stopIfTrue="1">
      <formula>WEEKDAY($A759)=3</formula>
    </cfRule>
    <cfRule type="expression" dxfId="66012" priority="112823" stopIfTrue="1">
      <formula>WEEKDAY($A759)=4</formula>
    </cfRule>
    <cfRule type="expression" dxfId="66011" priority="112824" stopIfTrue="1">
      <formula>WEEKDAY($A759)=5</formula>
    </cfRule>
    <cfRule type="expression" dxfId="66010" priority="112825" stopIfTrue="1">
      <formula>WEEKDAY($A759)=6</formula>
    </cfRule>
    <cfRule type="expression" dxfId="66009" priority="112826" stopIfTrue="1">
      <formula>WEEKDAY($A759)=7</formula>
    </cfRule>
  </conditionalFormatting>
  <conditionalFormatting sqref="A759:M759">
    <cfRule type="expression" dxfId="66008" priority="112813" stopIfTrue="1">
      <formula>WEEKDAY($A759)=1</formula>
    </cfRule>
    <cfRule type="expression" dxfId="66007" priority="112814" stopIfTrue="1">
      <formula>WEEKDAY($A759)=2</formula>
    </cfRule>
    <cfRule type="expression" dxfId="66006" priority="112815" stopIfTrue="1">
      <formula>WEEKDAY($A759)=3</formula>
    </cfRule>
    <cfRule type="expression" dxfId="66005" priority="112816" stopIfTrue="1">
      <formula>WEEKDAY($A759)=4</formula>
    </cfRule>
    <cfRule type="expression" dxfId="66004" priority="112817" stopIfTrue="1">
      <formula>WEEKDAY($A759)=5</formula>
    </cfRule>
    <cfRule type="expression" dxfId="66003" priority="112818" stopIfTrue="1">
      <formula>WEEKDAY($A759)=6</formula>
    </cfRule>
    <cfRule type="expression" dxfId="66002" priority="112819" stopIfTrue="1">
      <formula>WEEKDAY($A759)=7</formula>
    </cfRule>
  </conditionalFormatting>
  <conditionalFormatting sqref="A759:A765">
    <cfRule type="expression" dxfId="66001" priority="112806" stopIfTrue="1">
      <formula>WEEKDAY($A759)=1</formula>
    </cfRule>
    <cfRule type="expression" dxfId="66000" priority="112807" stopIfTrue="1">
      <formula>WEEKDAY($A759)=2</formula>
    </cfRule>
    <cfRule type="expression" dxfId="65999" priority="112808" stopIfTrue="1">
      <formula>WEEKDAY($A759)=3</formula>
    </cfRule>
    <cfRule type="expression" dxfId="65998" priority="112809" stopIfTrue="1">
      <formula>WEEKDAY($A759)=4</formula>
    </cfRule>
    <cfRule type="expression" dxfId="65997" priority="112810" stopIfTrue="1">
      <formula>WEEKDAY($A759)=5</formula>
    </cfRule>
    <cfRule type="expression" dxfId="65996" priority="112811" stopIfTrue="1">
      <formula>WEEKDAY($A759)=6</formula>
    </cfRule>
    <cfRule type="expression" dxfId="65995" priority="112812" stopIfTrue="1">
      <formula>WEEKDAY($A759)=7</formula>
    </cfRule>
  </conditionalFormatting>
  <conditionalFormatting sqref="A759:M759">
    <cfRule type="expression" dxfId="65994" priority="112799" stopIfTrue="1">
      <formula>WEEKDAY($A759)=1</formula>
    </cfRule>
    <cfRule type="expression" dxfId="65993" priority="112800" stopIfTrue="1">
      <formula>WEEKDAY($A759)=2</formula>
    </cfRule>
    <cfRule type="expression" dxfId="65992" priority="112801" stopIfTrue="1">
      <formula>WEEKDAY($A759)=3</formula>
    </cfRule>
    <cfRule type="expression" dxfId="65991" priority="112802" stopIfTrue="1">
      <formula>WEEKDAY($A759)=4</formula>
    </cfRule>
    <cfRule type="expression" dxfId="65990" priority="112803" stopIfTrue="1">
      <formula>WEEKDAY($A759)=5</formula>
    </cfRule>
    <cfRule type="expression" dxfId="65989" priority="112804" stopIfTrue="1">
      <formula>WEEKDAY($A759)=6</formula>
    </cfRule>
    <cfRule type="expression" dxfId="65988" priority="112805" stopIfTrue="1">
      <formula>WEEKDAY($A759)=7</formula>
    </cfRule>
  </conditionalFormatting>
  <conditionalFormatting sqref="I759:I762">
    <cfRule type="expression" dxfId="65987" priority="112792" stopIfTrue="1">
      <formula>WEEKDAY($A759)=1</formula>
    </cfRule>
    <cfRule type="expression" dxfId="65986" priority="112793" stopIfTrue="1">
      <formula>WEEKDAY($A759)=2</formula>
    </cfRule>
    <cfRule type="expression" dxfId="65985" priority="112794" stopIfTrue="1">
      <formula>WEEKDAY($A759)=3</formula>
    </cfRule>
    <cfRule type="expression" dxfId="65984" priority="112795" stopIfTrue="1">
      <formula>WEEKDAY($A759)=4</formula>
    </cfRule>
    <cfRule type="expression" dxfId="65983" priority="112796" stopIfTrue="1">
      <formula>WEEKDAY($A759)=5</formula>
    </cfRule>
    <cfRule type="expression" dxfId="65982" priority="112797" stopIfTrue="1">
      <formula>WEEKDAY($A759)=6</formula>
    </cfRule>
    <cfRule type="expression" dxfId="65981" priority="112798" stopIfTrue="1">
      <formula>WEEKDAY($A759)=7</formula>
    </cfRule>
  </conditionalFormatting>
  <conditionalFormatting sqref="A759:A765">
    <cfRule type="expression" dxfId="65980" priority="112785" stopIfTrue="1">
      <formula>WEEKDAY($A759)=1</formula>
    </cfRule>
    <cfRule type="expression" dxfId="65979" priority="112786" stopIfTrue="1">
      <formula>WEEKDAY($A759)=2</formula>
    </cfRule>
    <cfRule type="expression" dxfId="65978" priority="112787" stopIfTrue="1">
      <formula>WEEKDAY($A759)=3</formula>
    </cfRule>
    <cfRule type="expression" dxfId="65977" priority="112788" stopIfTrue="1">
      <formula>WEEKDAY($A759)=4</formula>
    </cfRule>
    <cfRule type="expression" dxfId="65976" priority="112789" stopIfTrue="1">
      <formula>WEEKDAY($A759)=5</formula>
    </cfRule>
    <cfRule type="expression" dxfId="65975" priority="112790" stopIfTrue="1">
      <formula>WEEKDAY($A759)=6</formula>
    </cfRule>
    <cfRule type="expression" dxfId="65974" priority="112791" stopIfTrue="1">
      <formula>WEEKDAY($A759)=7</formula>
    </cfRule>
  </conditionalFormatting>
  <conditionalFormatting sqref="A759:A765">
    <cfRule type="expression" dxfId="65973" priority="112778" stopIfTrue="1">
      <formula>WEEKDAY($A759)=1</formula>
    </cfRule>
    <cfRule type="expression" dxfId="65972" priority="112779" stopIfTrue="1">
      <formula>WEEKDAY($A759)=2</formula>
    </cfRule>
    <cfRule type="expression" dxfId="65971" priority="112780" stopIfTrue="1">
      <formula>WEEKDAY($A759)=3</formula>
    </cfRule>
    <cfRule type="expression" dxfId="65970" priority="112781" stopIfTrue="1">
      <formula>WEEKDAY($A759)=4</formula>
    </cfRule>
    <cfRule type="expression" dxfId="65969" priority="112782" stopIfTrue="1">
      <formula>WEEKDAY($A759)=5</formula>
    </cfRule>
    <cfRule type="expression" dxfId="65968" priority="112783" stopIfTrue="1">
      <formula>WEEKDAY($A759)=6</formula>
    </cfRule>
    <cfRule type="expression" dxfId="65967" priority="112784" stopIfTrue="1">
      <formula>WEEKDAY($A759)=7</formula>
    </cfRule>
  </conditionalFormatting>
  <conditionalFormatting sqref="A759:A765">
    <cfRule type="expression" dxfId="65966" priority="112771" stopIfTrue="1">
      <formula>WEEKDAY($A759)=1</formula>
    </cfRule>
    <cfRule type="expression" dxfId="65965" priority="112772" stopIfTrue="1">
      <formula>WEEKDAY($A759)=2</formula>
    </cfRule>
    <cfRule type="expression" dxfId="65964" priority="112773" stopIfTrue="1">
      <formula>WEEKDAY($A759)=3</formula>
    </cfRule>
    <cfRule type="expression" dxfId="65963" priority="112774" stopIfTrue="1">
      <formula>WEEKDAY($A759)=4</formula>
    </cfRule>
    <cfRule type="expression" dxfId="65962" priority="112775" stopIfTrue="1">
      <formula>WEEKDAY($A759)=5</formula>
    </cfRule>
    <cfRule type="expression" dxfId="65961" priority="112776" stopIfTrue="1">
      <formula>WEEKDAY($A759)=6</formula>
    </cfRule>
    <cfRule type="expression" dxfId="65960" priority="112777" stopIfTrue="1">
      <formula>WEEKDAY($A759)=7</formula>
    </cfRule>
  </conditionalFormatting>
  <conditionalFormatting sqref="A759:A765">
    <cfRule type="expression" dxfId="65959" priority="112764" stopIfTrue="1">
      <formula>WEEKDAY($A759)=1</formula>
    </cfRule>
    <cfRule type="expression" dxfId="65958" priority="112765" stopIfTrue="1">
      <formula>WEEKDAY($A759)=2</formula>
    </cfRule>
    <cfRule type="expression" dxfId="65957" priority="112766" stopIfTrue="1">
      <formula>WEEKDAY($A759)=3</formula>
    </cfRule>
    <cfRule type="expression" dxfId="65956" priority="112767" stopIfTrue="1">
      <formula>WEEKDAY($A759)=4</formula>
    </cfRule>
    <cfRule type="expression" dxfId="65955" priority="112768" stopIfTrue="1">
      <formula>WEEKDAY($A759)=5</formula>
    </cfRule>
    <cfRule type="expression" dxfId="65954" priority="112769" stopIfTrue="1">
      <formula>WEEKDAY($A759)=6</formula>
    </cfRule>
    <cfRule type="expression" dxfId="65953" priority="112770" stopIfTrue="1">
      <formula>WEEKDAY($A759)=7</formula>
    </cfRule>
  </conditionalFormatting>
  <conditionalFormatting sqref="I759:I762">
    <cfRule type="expression" dxfId="65952" priority="112757" stopIfTrue="1">
      <formula>WEEKDAY($A759)=1</formula>
    </cfRule>
    <cfRule type="expression" dxfId="65951" priority="112758" stopIfTrue="1">
      <formula>WEEKDAY($A759)=2</formula>
    </cfRule>
    <cfRule type="expression" dxfId="65950" priority="112759" stopIfTrue="1">
      <formula>WEEKDAY($A759)=3</formula>
    </cfRule>
    <cfRule type="expression" dxfId="65949" priority="112760" stopIfTrue="1">
      <formula>WEEKDAY($A759)=4</formula>
    </cfRule>
    <cfRule type="expression" dxfId="65948" priority="112761" stopIfTrue="1">
      <formula>WEEKDAY($A759)=5</formula>
    </cfRule>
    <cfRule type="expression" dxfId="65947" priority="112762" stopIfTrue="1">
      <formula>WEEKDAY($A759)=6</formula>
    </cfRule>
    <cfRule type="expression" dxfId="65946" priority="112763" stopIfTrue="1">
      <formula>WEEKDAY($A759)=7</formula>
    </cfRule>
  </conditionalFormatting>
  <conditionalFormatting sqref="A759:A765">
    <cfRule type="expression" dxfId="65945" priority="112750" stopIfTrue="1">
      <formula>WEEKDAY($A759)=1</formula>
    </cfRule>
    <cfRule type="expression" dxfId="65944" priority="112751" stopIfTrue="1">
      <formula>WEEKDAY($A759)=2</formula>
    </cfRule>
    <cfRule type="expression" dxfId="65943" priority="112752" stopIfTrue="1">
      <formula>WEEKDAY($A759)=3</formula>
    </cfRule>
    <cfRule type="expression" dxfId="65942" priority="112753" stopIfTrue="1">
      <formula>WEEKDAY($A759)=4</formula>
    </cfRule>
    <cfRule type="expression" dxfId="65941" priority="112754" stopIfTrue="1">
      <formula>WEEKDAY($A759)=5</formula>
    </cfRule>
    <cfRule type="expression" dxfId="65940" priority="112755" stopIfTrue="1">
      <formula>WEEKDAY($A759)=6</formula>
    </cfRule>
    <cfRule type="expression" dxfId="65939" priority="112756" stopIfTrue="1">
      <formula>WEEKDAY($A759)=7</formula>
    </cfRule>
  </conditionalFormatting>
  <conditionalFormatting sqref="A759:A765">
    <cfRule type="expression" dxfId="65938" priority="112743" stopIfTrue="1">
      <formula>WEEKDAY($A759)=1</formula>
    </cfRule>
    <cfRule type="expression" dxfId="65937" priority="112744" stopIfTrue="1">
      <formula>WEEKDAY($A759)=2</formula>
    </cfRule>
    <cfRule type="expression" dxfId="65936" priority="112745" stopIfTrue="1">
      <formula>WEEKDAY($A759)=3</formula>
    </cfRule>
    <cfRule type="expression" dxfId="65935" priority="112746" stopIfTrue="1">
      <formula>WEEKDAY($A759)=4</formula>
    </cfRule>
    <cfRule type="expression" dxfId="65934" priority="112747" stopIfTrue="1">
      <formula>WEEKDAY($A759)=5</formula>
    </cfRule>
    <cfRule type="expression" dxfId="65933" priority="112748" stopIfTrue="1">
      <formula>WEEKDAY($A759)=6</formula>
    </cfRule>
    <cfRule type="expression" dxfId="65932" priority="112749" stopIfTrue="1">
      <formula>WEEKDAY($A759)=7</formula>
    </cfRule>
  </conditionalFormatting>
  <conditionalFormatting sqref="I759:I762">
    <cfRule type="expression" dxfId="65931" priority="112736" stopIfTrue="1">
      <formula>WEEKDAY($A759)=1</formula>
    </cfRule>
    <cfRule type="expression" dxfId="65930" priority="112737" stopIfTrue="1">
      <formula>WEEKDAY($A759)=2</formula>
    </cfRule>
    <cfRule type="expression" dxfId="65929" priority="112738" stopIfTrue="1">
      <formula>WEEKDAY($A759)=3</formula>
    </cfRule>
    <cfRule type="expression" dxfId="65928" priority="112739" stopIfTrue="1">
      <formula>WEEKDAY($A759)=4</formula>
    </cfRule>
    <cfRule type="expression" dxfId="65927" priority="112740" stopIfTrue="1">
      <formula>WEEKDAY($A759)=5</formula>
    </cfRule>
    <cfRule type="expression" dxfId="65926" priority="112741" stopIfTrue="1">
      <formula>WEEKDAY($A759)=6</formula>
    </cfRule>
    <cfRule type="expression" dxfId="65925" priority="112742" stopIfTrue="1">
      <formula>WEEKDAY($A759)=7</formula>
    </cfRule>
  </conditionalFormatting>
  <conditionalFormatting sqref="I759:I762">
    <cfRule type="expression" dxfId="65924" priority="112729" stopIfTrue="1">
      <formula>WEEKDAY($A759)=1</formula>
    </cfRule>
    <cfRule type="expression" dxfId="65923" priority="112730" stopIfTrue="1">
      <formula>WEEKDAY($A759)=2</formula>
    </cfRule>
    <cfRule type="expression" dxfId="65922" priority="112731" stopIfTrue="1">
      <formula>WEEKDAY($A759)=3</formula>
    </cfRule>
    <cfRule type="expression" dxfId="65921" priority="112732" stopIfTrue="1">
      <formula>WEEKDAY($A759)=4</formula>
    </cfRule>
    <cfRule type="expression" dxfId="65920" priority="112733" stopIfTrue="1">
      <formula>WEEKDAY($A759)=5</formula>
    </cfRule>
    <cfRule type="expression" dxfId="65919" priority="112734" stopIfTrue="1">
      <formula>WEEKDAY($A759)=6</formula>
    </cfRule>
    <cfRule type="expression" dxfId="65918" priority="112735" stopIfTrue="1">
      <formula>WEEKDAY($A759)=7</formula>
    </cfRule>
  </conditionalFormatting>
  <conditionalFormatting sqref="A760:M760">
    <cfRule type="expression" dxfId="65917" priority="112722" stopIfTrue="1">
      <formula>WEEKDAY($A760)=1</formula>
    </cfRule>
    <cfRule type="expression" dxfId="65916" priority="112723" stopIfTrue="1">
      <formula>WEEKDAY($A760)=2</formula>
    </cfRule>
    <cfRule type="expression" dxfId="65915" priority="112724" stopIfTrue="1">
      <formula>WEEKDAY($A760)=3</formula>
    </cfRule>
    <cfRule type="expression" dxfId="65914" priority="112725" stopIfTrue="1">
      <formula>WEEKDAY($A760)=4</formula>
    </cfRule>
    <cfRule type="expression" dxfId="65913" priority="112726" stopIfTrue="1">
      <formula>WEEKDAY($A760)=5</formula>
    </cfRule>
    <cfRule type="expression" dxfId="65912" priority="112727" stopIfTrue="1">
      <formula>WEEKDAY($A760)=6</formula>
    </cfRule>
    <cfRule type="expression" dxfId="65911" priority="112728" stopIfTrue="1">
      <formula>WEEKDAY($A760)=7</formula>
    </cfRule>
  </conditionalFormatting>
  <conditionalFormatting sqref="A760:A765">
    <cfRule type="expression" dxfId="65910" priority="112715" stopIfTrue="1">
      <formula>WEEKDAY($A760)=1</formula>
    </cfRule>
    <cfRule type="expression" dxfId="65909" priority="112716" stopIfTrue="1">
      <formula>WEEKDAY($A760)=2</formula>
    </cfRule>
    <cfRule type="expression" dxfId="65908" priority="112717" stopIfTrue="1">
      <formula>WEEKDAY($A760)=3</formula>
    </cfRule>
    <cfRule type="expression" dxfId="65907" priority="112718" stopIfTrue="1">
      <formula>WEEKDAY($A760)=4</formula>
    </cfRule>
    <cfRule type="expression" dxfId="65906" priority="112719" stopIfTrue="1">
      <formula>WEEKDAY($A760)=5</formula>
    </cfRule>
    <cfRule type="expression" dxfId="65905" priority="112720" stopIfTrue="1">
      <formula>WEEKDAY($A760)=6</formula>
    </cfRule>
    <cfRule type="expression" dxfId="65904" priority="112721" stopIfTrue="1">
      <formula>WEEKDAY($A760)=7</formula>
    </cfRule>
  </conditionalFormatting>
  <conditionalFormatting sqref="A760:M760">
    <cfRule type="expression" dxfId="65903" priority="112708" stopIfTrue="1">
      <formula>WEEKDAY($A760)=1</formula>
    </cfRule>
    <cfRule type="expression" dxfId="65902" priority="112709" stopIfTrue="1">
      <formula>WEEKDAY($A760)=2</formula>
    </cfRule>
    <cfRule type="expression" dxfId="65901" priority="112710" stopIfTrue="1">
      <formula>WEEKDAY($A760)=3</formula>
    </cfRule>
    <cfRule type="expression" dxfId="65900" priority="112711" stopIfTrue="1">
      <formula>WEEKDAY($A760)=4</formula>
    </cfRule>
    <cfRule type="expression" dxfId="65899" priority="112712" stopIfTrue="1">
      <formula>WEEKDAY($A760)=5</formula>
    </cfRule>
    <cfRule type="expression" dxfId="65898" priority="112713" stopIfTrue="1">
      <formula>WEEKDAY($A760)=6</formula>
    </cfRule>
    <cfRule type="expression" dxfId="65897" priority="112714" stopIfTrue="1">
      <formula>WEEKDAY($A760)=7</formula>
    </cfRule>
  </conditionalFormatting>
  <conditionalFormatting sqref="I760:I762">
    <cfRule type="expression" dxfId="65896" priority="112701" stopIfTrue="1">
      <formula>WEEKDAY($A760)=1</formula>
    </cfRule>
    <cfRule type="expression" dxfId="65895" priority="112702" stopIfTrue="1">
      <formula>WEEKDAY($A760)=2</formula>
    </cfRule>
    <cfRule type="expression" dxfId="65894" priority="112703" stopIfTrue="1">
      <formula>WEEKDAY($A760)=3</formula>
    </cfRule>
    <cfRule type="expression" dxfId="65893" priority="112704" stopIfTrue="1">
      <formula>WEEKDAY($A760)=4</formula>
    </cfRule>
    <cfRule type="expression" dxfId="65892" priority="112705" stopIfTrue="1">
      <formula>WEEKDAY($A760)=5</formula>
    </cfRule>
    <cfRule type="expression" dxfId="65891" priority="112706" stopIfTrue="1">
      <formula>WEEKDAY($A760)=6</formula>
    </cfRule>
    <cfRule type="expression" dxfId="65890" priority="112707" stopIfTrue="1">
      <formula>WEEKDAY($A760)=7</formula>
    </cfRule>
  </conditionalFormatting>
  <conditionalFormatting sqref="A760:A765">
    <cfRule type="expression" dxfId="65889" priority="112694" stopIfTrue="1">
      <formula>WEEKDAY($A760)=1</formula>
    </cfRule>
    <cfRule type="expression" dxfId="65888" priority="112695" stopIfTrue="1">
      <formula>WEEKDAY($A760)=2</formula>
    </cfRule>
    <cfRule type="expression" dxfId="65887" priority="112696" stopIfTrue="1">
      <formula>WEEKDAY($A760)=3</formula>
    </cfRule>
    <cfRule type="expression" dxfId="65886" priority="112697" stopIfTrue="1">
      <formula>WEEKDAY($A760)=4</formula>
    </cfRule>
    <cfRule type="expression" dxfId="65885" priority="112698" stopIfTrue="1">
      <formula>WEEKDAY($A760)=5</formula>
    </cfRule>
    <cfRule type="expression" dxfId="65884" priority="112699" stopIfTrue="1">
      <formula>WEEKDAY($A760)=6</formula>
    </cfRule>
    <cfRule type="expression" dxfId="65883" priority="112700" stopIfTrue="1">
      <formula>WEEKDAY($A760)=7</formula>
    </cfRule>
  </conditionalFormatting>
  <conditionalFormatting sqref="A760:M760">
    <cfRule type="expression" dxfId="65882" priority="112687" stopIfTrue="1">
      <formula>WEEKDAY($A760)=1</formula>
    </cfRule>
    <cfRule type="expression" dxfId="65881" priority="112688" stopIfTrue="1">
      <formula>WEEKDAY($A760)=2</formula>
    </cfRule>
    <cfRule type="expression" dxfId="65880" priority="112689" stopIfTrue="1">
      <formula>WEEKDAY($A760)=3</formula>
    </cfRule>
    <cfRule type="expression" dxfId="65879" priority="112690" stopIfTrue="1">
      <formula>WEEKDAY($A760)=4</formula>
    </cfRule>
    <cfRule type="expression" dxfId="65878" priority="112691" stopIfTrue="1">
      <formula>WEEKDAY($A760)=5</formula>
    </cfRule>
    <cfRule type="expression" dxfId="65877" priority="112692" stopIfTrue="1">
      <formula>WEEKDAY($A760)=6</formula>
    </cfRule>
    <cfRule type="expression" dxfId="65876" priority="112693" stopIfTrue="1">
      <formula>WEEKDAY($A760)=7</formula>
    </cfRule>
  </conditionalFormatting>
  <conditionalFormatting sqref="A760:A765">
    <cfRule type="expression" dxfId="65875" priority="112680" stopIfTrue="1">
      <formula>WEEKDAY($A760)=1</formula>
    </cfRule>
    <cfRule type="expression" dxfId="65874" priority="112681" stopIfTrue="1">
      <formula>WEEKDAY($A760)=2</formula>
    </cfRule>
    <cfRule type="expression" dxfId="65873" priority="112682" stopIfTrue="1">
      <formula>WEEKDAY($A760)=3</formula>
    </cfRule>
    <cfRule type="expression" dxfId="65872" priority="112683" stopIfTrue="1">
      <formula>WEEKDAY($A760)=4</formula>
    </cfRule>
    <cfRule type="expression" dxfId="65871" priority="112684" stopIfTrue="1">
      <formula>WEEKDAY($A760)=5</formula>
    </cfRule>
    <cfRule type="expression" dxfId="65870" priority="112685" stopIfTrue="1">
      <formula>WEEKDAY($A760)=6</formula>
    </cfRule>
    <cfRule type="expression" dxfId="65869" priority="112686" stopIfTrue="1">
      <formula>WEEKDAY($A760)=7</formula>
    </cfRule>
  </conditionalFormatting>
  <conditionalFormatting sqref="A760:A765">
    <cfRule type="expression" dxfId="65868" priority="112673" stopIfTrue="1">
      <formula>WEEKDAY($A760)=1</formula>
    </cfRule>
    <cfRule type="expression" dxfId="65867" priority="112674" stopIfTrue="1">
      <formula>WEEKDAY($A760)=2</formula>
    </cfRule>
    <cfRule type="expression" dxfId="65866" priority="112675" stopIfTrue="1">
      <formula>WEEKDAY($A760)=3</formula>
    </cfRule>
    <cfRule type="expression" dxfId="65865" priority="112676" stopIfTrue="1">
      <formula>WEEKDAY($A760)=4</formula>
    </cfRule>
    <cfRule type="expression" dxfId="65864" priority="112677" stopIfTrue="1">
      <formula>WEEKDAY($A760)=5</formula>
    </cfRule>
    <cfRule type="expression" dxfId="65863" priority="112678" stopIfTrue="1">
      <formula>WEEKDAY($A760)=6</formula>
    </cfRule>
    <cfRule type="expression" dxfId="65862" priority="112679" stopIfTrue="1">
      <formula>WEEKDAY($A760)=7</formula>
    </cfRule>
  </conditionalFormatting>
  <conditionalFormatting sqref="A760:A765">
    <cfRule type="expression" dxfId="65861" priority="112666" stopIfTrue="1">
      <formula>WEEKDAY($A760)=1</formula>
    </cfRule>
    <cfRule type="expression" dxfId="65860" priority="112667" stopIfTrue="1">
      <formula>WEEKDAY($A760)=2</formula>
    </cfRule>
    <cfRule type="expression" dxfId="65859" priority="112668" stopIfTrue="1">
      <formula>WEEKDAY($A760)=3</formula>
    </cfRule>
    <cfRule type="expression" dxfId="65858" priority="112669" stopIfTrue="1">
      <formula>WEEKDAY($A760)=4</formula>
    </cfRule>
    <cfRule type="expression" dxfId="65857" priority="112670" stopIfTrue="1">
      <formula>WEEKDAY($A760)=5</formula>
    </cfRule>
    <cfRule type="expression" dxfId="65856" priority="112671" stopIfTrue="1">
      <formula>WEEKDAY($A760)=6</formula>
    </cfRule>
    <cfRule type="expression" dxfId="65855" priority="112672" stopIfTrue="1">
      <formula>WEEKDAY($A760)=7</formula>
    </cfRule>
  </conditionalFormatting>
  <conditionalFormatting sqref="I760:I762">
    <cfRule type="expression" dxfId="65854" priority="112659" stopIfTrue="1">
      <formula>WEEKDAY($A760)=1</formula>
    </cfRule>
    <cfRule type="expression" dxfId="65853" priority="112660" stopIfTrue="1">
      <formula>WEEKDAY($A760)=2</formula>
    </cfRule>
    <cfRule type="expression" dxfId="65852" priority="112661" stopIfTrue="1">
      <formula>WEEKDAY($A760)=3</formula>
    </cfRule>
    <cfRule type="expression" dxfId="65851" priority="112662" stopIfTrue="1">
      <formula>WEEKDAY($A760)=4</formula>
    </cfRule>
    <cfRule type="expression" dxfId="65850" priority="112663" stopIfTrue="1">
      <formula>WEEKDAY($A760)=5</formula>
    </cfRule>
    <cfRule type="expression" dxfId="65849" priority="112664" stopIfTrue="1">
      <formula>WEEKDAY($A760)=6</formula>
    </cfRule>
    <cfRule type="expression" dxfId="65848" priority="112665" stopIfTrue="1">
      <formula>WEEKDAY($A760)=7</formula>
    </cfRule>
  </conditionalFormatting>
  <conditionalFormatting sqref="A760:A765">
    <cfRule type="expression" dxfId="65847" priority="112652" stopIfTrue="1">
      <formula>WEEKDAY($A760)=1</formula>
    </cfRule>
    <cfRule type="expression" dxfId="65846" priority="112653" stopIfTrue="1">
      <formula>WEEKDAY($A760)=2</formula>
    </cfRule>
    <cfRule type="expression" dxfId="65845" priority="112654" stopIfTrue="1">
      <formula>WEEKDAY($A760)=3</formula>
    </cfRule>
    <cfRule type="expression" dxfId="65844" priority="112655" stopIfTrue="1">
      <formula>WEEKDAY($A760)=4</formula>
    </cfRule>
    <cfRule type="expression" dxfId="65843" priority="112656" stopIfTrue="1">
      <formula>WEEKDAY($A760)=5</formula>
    </cfRule>
    <cfRule type="expression" dxfId="65842" priority="112657" stopIfTrue="1">
      <formula>WEEKDAY($A760)=6</formula>
    </cfRule>
    <cfRule type="expression" dxfId="65841" priority="112658" stopIfTrue="1">
      <formula>WEEKDAY($A760)=7</formula>
    </cfRule>
  </conditionalFormatting>
  <conditionalFormatting sqref="A760:A765">
    <cfRule type="expression" dxfId="65840" priority="112645" stopIfTrue="1">
      <formula>WEEKDAY($A760)=1</formula>
    </cfRule>
    <cfRule type="expression" dxfId="65839" priority="112646" stopIfTrue="1">
      <formula>WEEKDAY($A760)=2</formula>
    </cfRule>
    <cfRule type="expression" dxfId="65838" priority="112647" stopIfTrue="1">
      <formula>WEEKDAY($A760)=3</formula>
    </cfRule>
    <cfRule type="expression" dxfId="65837" priority="112648" stopIfTrue="1">
      <formula>WEEKDAY($A760)=4</formula>
    </cfRule>
    <cfRule type="expression" dxfId="65836" priority="112649" stopIfTrue="1">
      <formula>WEEKDAY($A760)=5</formula>
    </cfRule>
    <cfRule type="expression" dxfId="65835" priority="112650" stopIfTrue="1">
      <formula>WEEKDAY($A760)=6</formula>
    </cfRule>
    <cfRule type="expression" dxfId="65834" priority="112651" stopIfTrue="1">
      <formula>WEEKDAY($A760)=7</formula>
    </cfRule>
  </conditionalFormatting>
  <conditionalFormatting sqref="I760:I762">
    <cfRule type="expression" dxfId="65833" priority="112638" stopIfTrue="1">
      <formula>WEEKDAY($A760)=1</formula>
    </cfRule>
    <cfRule type="expression" dxfId="65832" priority="112639" stopIfTrue="1">
      <formula>WEEKDAY($A760)=2</formula>
    </cfRule>
    <cfRule type="expression" dxfId="65831" priority="112640" stopIfTrue="1">
      <formula>WEEKDAY($A760)=3</formula>
    </cfRule>
    <cfRule type="expression" dxfId="65830" priority="112641" stopIfTrue="1">
      <formula>WEEKDAY($A760)=4</formula>
    </cfRule>
    <cfRule type="expression" dxfId="65829" priority="112642" stopIfTrue="1">
      <formula>WEEKDAY($A760)=5</formula>
    </cfRule>
    <cfRule type="expression" dxfId="65828" priority="112643" stopIfTrue="1">
      <formula>WEEKDAY($A760)=6</formula>
    </cfRule>
    <cfRule type="expression" dxfId="65827" priority="112644" stopIfTrue="1">
      <formula>WEEKDAY($A760)=7</formula>
    </cfRule>
  </conditionalFormatting>
  <conditionalFormatting sqref="I760:I762">
    <cfRule type="expression" dxfId="65826" priority="112631" stopIfTrue="1">
      <formula>WEEKDAY($A760)=1</formula>
    </cfRule>
    <cfRule type="expression" dxfId="65825" priority="112632" stopIfTrue="1">
      <formula>WEEKDAY($A760)=2</formula>
    </cfRule>
    <cfRule type="expression" dxfId="65824" priority="112633" stopIfTrue="1">
      <formula>WEEKDAY($A760)=3</formula>
    </cfRule>
    <cfRule type="expression" dxfId="65823" priority="112634" stopIfTrue="1">
      <formula>WEEKDAY($A760)=4</formula>
    </cfRule>
    <cfRule type="expression" dxfId="65822" priority="112635" stopIfTrue="1">
      <formula>WEEKDAY($A760)=5</formula>
    </cfRule>
    <cfRule type="expression" dxfId="65821" priority="112636" stopIfTrue="1">
      <formula>WEEKDAY($A760)=6</formula>
    </cfRule>
    <cfRule type="expression" dxfId="65820" priority="112637" stopIfTrue="1">
      <formula>WEEKDAY($A760)=7</formula>
    </cfRule>
  </conditionalFormatting>
  <conditionalFormatting sqref="A759:A765">
    <cfRule type="expression" dxfId="65819" priority="112624" stopIfTrue="1">
      <formula>WEEKDAY($A759)=1</formula>
    </cfRule>
    <cfRule type="expression" dxfId="65818" priority="112625" stopIfTrue="1">
      <formula>WEEKDAY($A759)=2</formula>
    </cfRule>
    <cfRule type="expression" dxfId="65817" priority="112626" stopIfTrue="1">
      <formula>WEEKDAY($A759)=3</formula>
    </cfRule>
    <cfRule type="expression" dxfId="65816" priority="112627" stopIfTrue="1">
      <formula>WEEKDAY($A759)=4</formula>
    </cfRule>
    <cfRule type="expression" dxfId="65815" priority="112628" stopIfTrue="1">
      <formula>WEEKDAY($A759)=5</formula>
    </cfRule>
    <cfRule type="expression" dxfId="65814" priority="112629" stopIfTrue="1">
      <formula>WEEKDAY($A759)=6</formula>
    </cfRule>
    <cfRule type="expression" dxfId="65813" priority="112630" stopIfTrue="1">
      <formula>WEEKDAY($A759)=7</formula>
    </cfRule>
  </conditionalFormatting>
  <conditionalFormatting sqref="A759:A765">
    <cfRule type="expression" dxfId="65812" priority="112617" stopIfTrue="1">
      <formula>WEEKDAY($A759)=1</formula>
    </cfRule>
    <cfRule type="expression" dxfId="65811" priority="112618" stopIfTrue="1">
      <formula>WEEKDAY($A759)=2</formula>
    </cfRule>
    <cfRule type="expression" dxfId="65810" priority="112619" stopIfTrue="1">
      <formula>WEEKDAY($A759)=3</formula>
    </cfRule>
    <cfRule type="expression" dxfId="65809" priority="112620" stopIfTrue="1">
      <formula>WEEKDAY($A759)=4</formula>
    </cfRule>
    <cfRule type="expression" dxfId="65808" priority="112621" stopIfTrue="1">
      <formula>WEEKDAY($A759)=5</formula>
    </cfRule>
    <cfRule type="expression" dxfId="65807" priority="112622" stopIfTrue="1">
      <formula>WEEKDAY($A759)=6</formula>
    </cfRule>
    <cfRule type="expression" dxfId="65806" priority="112623" stopIfTrue="1">
      <formula>WEEKDAY($A759)=7</formula>
    </cfRule>
  </conditionalFormatting>
  <conditionalFormatting sqref="I759:I762">
    <cfRule type="expression" dxfId="65805" priority="112610" stopIfTrue="1">
      <formula>WEEKDAY($A759)=1</formula>
    </cfRule>
    <cfRule type="expression" dxfId="65804" priority="112611" stopIfTrue="1">
      <formula>WEEKDAY($A759)=2</formula>
    </cfRule>
    <cfRule type="expression" dxfId="65803" priority="112612" stopIfTrue="1">
      <formula>WEEKDAY($A759)=3</formula>
    </cfRule>
    <cfRule type="expression" dxfId="65802" priority="112613" stopIfTrue="1">
      <formula>WEEKDAY($A759)=4</formula>
    </cfRule>
    <cfRule type="expression" dxfId="65801" priority="112614" stopIfTrue="1">
      <formula>WEEKDAY($A759)=5</formula>
    </cfRule>
    <cfRule type="expression" dxfId="65800" priority="112615" stopIfTrue="1">
      <formula>WEEKDAY($A759)=6</formula>
    </cfRule>
    <cfRule type="expression" dxfId="65799" priority="112616" stopIfTrue="1">
      <formula>WEEKDAY($A759)=7</formula>
    </cfRule>
  </conditionalFormatting>
  <conditionalFormatting sqref="I759:I762">
    <cfRule type="expression" dxfId="65798" priority="112603" stopIfTrue="1">
      <formula>WEEKDAY($A759)=1</formula>
    </cfRule>
    <cfRule type="expression" dxfId="65797" priority="112604" stopIfTrue="1">
      <formula>WEEKDAY($A759)=2</formula>
    </cfRule>
    <cfRule type="expression" dxfId="65796" priority="112605" stopIfTrue="1">
      <formula>WEEKDAY($A759)=3</formula>
    </cfRule>
    <cfRule type="expression" dxfId="65795" priority="112606" stopIfTrue="1">
      <formula>WEEKDAY($A759)=4</formula>
    </cfRule>
    <cfRule type="expression" dxfId="65794" priority="112607" stopIfTrue="1">
      <formula>WEEKDAY($A759)=5</formula>
    </cfRule>
    <cfRule type="expression" dxfId="65793" priority="112608" stopIfTrue="1">
      <formula>WEEKDAY($A759)=6</formula>
    </cfRule>
    <cfRule type="expression" dxfId="65792" priority="112609" stopIfTrue="1">
      <formula>WEEKDAY($A759)=7</formula>
    </cfRule>
  </conditionalFormatting>
  <conditionalFormatting sqref="I759:I762">
    <cfRule type="expression" dxfId="65791" priority="112596" stopIfTrue="1">
      <formula>WEEKDAY($A759)=1</formula>
    </cfRule>
    <cfRule type="expression" dxfId="65790" priority="112597" stopIfTrue="1">
      <formula>WEEKDAY($A759)=2</formula>
    </cfRule>
    <cfRule type="expression" dxfId="65789" priority="112598" stopIfTrue="1">
      <formula>WEEKDAY($A759)=3</formula>
    </cfRule>
    <cfRule type="expression" dxfId="65788" priority="112599" stopIfTrue="1">
      <formula>WEEKDAY($A759)=4</formula>
    </cfRule>
    <cfRule type="expression" dxfId="65787" priority="112600" stopIfTrue="1">
      <formula>WEEKDAY($A759)=5</formula>
    </cfRule>
    <cfRule type="expression" dxfId="65786" priority="112601" stopIfTrue="1">
      <formula>WEEKDAY($A759)=6</formula>
    </cfRule>
    <cfRule type="expression" dxfId="65785" priority="112602" stopIfTrue="1">
      <formula>WEEKDAY($A759)=7</formula>
    </cfRule>
  </conditionalFormatting>
  <conditionalFormatting sqref="I759:I762">
    <cfRule type="expression" dxfId="65784" priority="112589" stopIfTrue="1">
      <formula>WEEKDAY($A759)=1</formula>
    </cfRule>
    <cfRule type="expression" dxfId="65783" priority="112590" stopIfTrue="1">
      <formula>WEEKDAY($A759)=2</formula>
    </cfRule>
    <cfRule type="expression" dxfId="65782" priority="112591" stopIfTrue="1">
      <formula>WEEKDAY($A759)=3</formula>
    </cfRule>
    <cfRule type="expression" dxfId="65781" priority="112592" stopIfTrue="1">
      <formula>WEEKDAY($A759)=4</formula>
    </cfRule>
    <cfRule type="expression" dxfId="65780" priority="112593" stopIfTrue="1">
      <formula>WEEKDAY($A759)=5</formula>
    </cfRule>
    <cfRule type="expression" dxfId="65779" priority="112594" stopIfTrue="1">
      <formula>WEEKDAY($A759)=6</formula>
    </cfRule>
    <cfRule type="expression" dxfId="65778" priority="112595" stopIfTrue="1">
      <formula>WEEKDAY($A759)=7</formula>
    </cfRule>
  </conditionalFormatting>
  <conditionalFormatting sqref="A759:A765">
    <cfRule type="expression" dxfId="65777" priority="112582" stopIfTrue="1">
      <formula>WEEKDAY($A759)=1</formula>
    </cfRule>
    <cfRule type="expression" dxfId="65776" priority="112583" stopIfTrue="1">
      <formula>WEEKDAY($A759)=2</formula>
    </cfRule>
    <cfRule type="expression" dxfId="65775" priority="112584" stopIfTrue="1">
      <formula>WEEKDAY($A759)=3</formula>
    </cfRule>
    <cfRule type="expression" dxfId="65774" priority="112585" stopIfTrue="1">
      <formula>WEEKDAY($A759)=4</formula>
    </cfRule>
    <cfRule type="expression" dxfId="65773" priority="112586" stopIfTrue="1">
      <formula>WEEKDAY($A759)=5</formula>
    </cfRule>
    <cfRule type="expression" dxfId="65772" priority="112587" stopIfTrue="1">
      <formula>WEEKDAY($A759)=6</formula>
    </cfRule>
    <cfRule type="expression" dxfId="65771" priority="112588" stopIfTrue="1">
      <formula>WEEKDAY($A759)=7</formula>
    </cfRule>
  </conditionalFormatting>
  <conditionalFormatting sqref="A759:A765">
    <cfRule type="expression" dxfId="65770" priority="112575" stopIfTrue="1">
      <formula>WEEKDAY($A759)=1</formula>
    </cfRule>
    <cfRule type="expression" dxfId="65769" priority="112576" stopIfTrue="1">
      <formula>WEEKDAY($A759)=2</formula>
    </cfRule>
    <cfRule type="expression" dxfId="65768" priority="112577" stopIfTrue="1">
      <formula>WEEKDAY($A759)=3</formula>
    </cfRule>
    <cfRule type="expression" dxfId="65767" priority="112578" stopIfTrue="1">
      <formula>WEEKDAY($A759)=4</formula>
    </cfRule>
    <cfRule type="expression" dxfId="65766" priority="112579" stopIfTrue="1">
      <formula>WEEKDAY($A759)=5</formula>
    </cfRule>
    <cfRule type="expression" dxfId="65765" priority="112580" stopIfTrue="1">
      <formula>WEEKDAY($A759)=6</formula>
    </cfRule>
    <cfRule type="expression" dxfId="65764" priority="112581" stopIfTrue="1">
      <formula>WEEKDAY($A759)=7</formula>
    </cfRule>
  </conditionalFormatting>
  <conditionalFormatting sqref="I759:I762">
    <cfRule type="expression" dxfId="65763" priority="112568" stopIfTrue="1">
      <formula>WEEKDAY($A759)=1</formula>
    </cfRule>
    <cfRule type="expression" dxfId="65762" priority="112569" stopIfTrue="1">
      <formula>WEEKDAY($A759)=2</formula>
    </cfRule>
    <cfRule type="expression" dxfId="65761" priority="112570" stopIfTrue="1">
      <formula>WEEKDAY($A759)=3</formula>
    </cfRule>
    <cfRule type="expression" dxfId="65760" priority="112571" stopIfTrue="1">
      <formula>WEEKDAY($A759)=4</formula>
    </cfRule>
    <cfRule type="expression" dxfId="65759" priority="112572" stopIfTrue="1">
      <formula>WEEKDAY($A759)=5</formula>
    </cfRule>
    <cfRule type="expression" dxfId="65758" priority="112573" stopIfTrue="1">
      <formula>WEEKDAY($A759)=6</formula>
    </cfRule>
    <cfRule type="expression" dxfId="65757" priority="112574" stopIfTrue="1">
      <formula>WEEKDAY($A759)=7</formula>
    </cfRule>
  </conditionalFormatting>
  <conditionalFormatting sqref="I759:I762">
    <cfRule type="expression" dxfId="65756" priority="112561" stopIfTrue="1">
      <formula>WEEKDAY($A759)=1</formula>
    </cfRule>
    <cfRule type="expression" dxfId="65755" priority="112562" stopIfTrue="1">
      <formula>WEEKDAY($A759)=2</formula>
    </cfRule>
    <cfRule type="expression" dxfId="65754" priority="112563" stopIfTrue="1">
      <formula>WEEKDAY($A759)=3</formula>
    </cfRule>
    <cfRule type="expression" dxfId="65753" priority="112564" stopIfTrue="1">
      <formula>WEEKDAY($A759)=4</formula>
    </cfRule>
    <cfRule type="expression" dxfId="65752" priority="112565" stopIfTrue="1">
      <formula>WEEKDAY($A759)=5</formula>
    </cfRule>
    <cfRule type="expression" dxfId="65751" priority="112566" stopIfTrue="1">
      <formula>WEEKDAY($A759)=6</formula>
    </cfRule>
    <cfRule type="expression" dxfId="65750" priority="112567" stopIfTrue="1">
      <formula>WEEKDAY($A759)=7</formula>
    </cfRule>
  </conditionalFormatting>
  <conditionalFormatting sqref="A756:A765">
    <cfRule type="expression" dxfId="65749" priority="112554" stopIfTrue="1">
      <formula>WEEKDAY($A756)=1</formula>
    </cfRule>
    <cfRule type="expression" dxfId="65748" priority="112555" stopIfTrue="1">
      <formula>WEEKDAY($A756)=2</formula>
    </cfRule>
    <cfRule type="expression" dxfId="65747" priority="112556" stopIfTrue="1">
      <formula>WEEKDAY($A756)=3</formula>
    </cfRule>
    <cfRule type="expression" dxfId="65746" priority="112557" stopIfTrue="1">
      <formula>WEEKDAY($A756)=4</formula>
    </cfRule>
    <cfRule type="expression" dxfId="65745" priority="112558" stopIfTrue="1">
      <formula>WEEKDAY($A756)=5</formula>
    </cfRule>
    <cfRule type="expression" dxfId="65744" priority="112559" stopIfTrue="1">
      <formula>WEEKDAY($A756)=6</formula>
    </cfRule>
    <cfRule type="expression" dxfId="65743" priority="112560" stopIfTrue="1">
      <formula>WEEKDAY($A756)=7</formula>
    </cfRule>
  </conditionalFormatting>
  <conditionalFormatting sqref="I756:I762">
    <cfRule type="expression" dxfId="65742" priority="112547" stopIfTrue="1">
      <formula>WEEKDAY($A756)=1</formula>
    </cfRule>
    <cfRule type="expression" dxfId="65741" priority="112548" stopIfTrue="1">
      <formula>WEEKDAY($A756)=2</formula>
    </cfRule>
    <cfRule type="expression" dxfId="65740" priority="112549" stopIfTrue="1">
      <formula>WEEKDAY($A756)=3</formula>
    </cfRule>
    <cfRule type="expression" dxfId="65739" priority="112550" stopIfTrue="1">
      <formula>WEEKDAY($A756)=4</formula>
    </cfRule>
    <cfRule type="expression" dxfId="65738" priority="112551" stopIfTrue="1">
      <formula>WEEKDAY($A756)=5</formula>
    </cfRule>
    <cfRule type="expression" dxfId="65737" priority="112552" stopIfTrue="1">
      <formula>WEEKDAY($A756)=6</formula>
    </cfRule>
    <cfRule type="expression" dxfId="65736" priority="112553" stopIfTrue="1">
      <formula>WEEKDAY($A756)=7</formula>
    </cfRule>
  </conditionalFormatting>
  <conditionalFormatting sqref="A756:A765">
    <cfRule type="expression" dxfId="65735" priority="112540" stopIfTrue="1">
      <formula>WEEKDAY($A756)=1</formula>
    </cfRule>
    <cfRule type="expression" dxfId="65734" priority="112541" stopIfTrue="1">
      <formula>WEEKDAY($A756)=2</formula>
    </cfRule>
    <cfRule type="expression" dxfId="65733" priority="112542" stopIfTrue="1">
      <formula>WEEKDAY($A756)=3</formula>
    </cfRule>
    <cfRule type="expression" dxfId="65732" priority="112543" stopIfTrue="1">
      <formula>WEEKDAY($A756)=4</formula>
    </cfRule>
    <cfRule type="expression" dxfId="65731" priority="112544" stopIfTrue="1">
      <formula>WEEKDAY($A756)=5</formula>
    </cfRule>
    <cfRule type="expression" dxfId="65730" priority="112545" stopIfTrue="1">
      <formula>WEEKDAY($A756)=6</formula>
    </cfRule>
    <cfRule type="expression" dxfId="65729" priority="112546" stopIfTrue="1">
      <formula>WEEKDAY($A756)=7</formula>
    </cfRule>
  </conditionalFormatting>
  <conditionalFormatting sqref="I756:I762">
    <cfRule type="expression" dxfId="65728" priority="112533" stopIfTrue="1">
      <formula>WEEKDAY($A756)=1</formula>
    </cfRule>
    <cfRule type="expression" dxfId="65727" priority="112534" stopIfTrue="1">
      <formula>WEEKDAY($A756)=2</formula>
    </cfRule>
    <cfRule type="expression" dxfId="65726" priority="112535" stopIfTrue="1">
      <formula>WEEKDAY($A756)=3</formula>
    </cfRule>
    <cfRule type="expression" dxfId="65725" priority="112536" stopIfTrue="1">
      <formula>WEEKDAY($A756)=4</formula>
    </cfRule>
    <cfRule type="expression" dxfId="65724" priority="112537" stopIfTrue="1">
      <formula>WEEKDAY($A756)=5</formula>
    </cfRule>
    <cfRule type="expression" dxfId="65723" priority="112538" stopIfTrue="1">
      <formula>WEEKDAY($A756)=6</formula>
    </cfRule>
    <cfRule type="expression" dxfId="65722" priority="112539" stopIfTrue="1">
      <formula>WEEKDAY($A756)=7</formula>
    </cfRule>
  </conditionalFormatting>
  <conditionalFormatting sqref="I761:I762">
    <cfRule type="expression" dxfId="65721" priority="112526" stopIfTrue="1">
      <formula>WEEKDAY($A761)=1</formula>
    </cfRule>
    <cfRule type="expression" dxfId="65720" priority="112527" stopIfTrue="1">
      <formula>WEEKDAY($A761)=2</formula>
    </cfRule>
    <cfRule type="expression" dxfId="65719" priority="112528" stopIfTrue="1">
      <formula>WEEKDAY($A761)=3</formula>
    </cfRule>
    <cfRule type="expression" dxfId="65718" priority="112529" stopIfTrue="1">
      <formula>WEEKDAY($A761)=4</formula>
    </cfRule>
    <cfRule type="expression" dxfId="65717" priority="112530" stopIfTrue="1">
      <formula>WEEKDAY($A761)=5</formula>
    </cfRule>
    <cfRule type="expression" dxfId="65716" priority="112531" stopIfTrue="1">
      <formula>WEEKDAY($A761)=6</formula>
    </cfRule>
    <cfRule type="expression" dxfId="65715" priority="112532" stopIfTrue="1">
      <formula>WEEKDAY($A761)=7</formula>
    </cfRule>
  </conditionalFormatting>
  <conditionalFormatting sqref="I761:I762">
    <cfRule type="expression" dxfId="65714" priority="112519" stopIfTrue="1">
      <formula>WEEKDAY($A761)=1</formula>
    </cfRule>
    <cfRule type="expression" dxfId="65713" priority="112520" stopIfTrue="1">
      <formula>WEEKDAY($A761)=2</formula>
    </cfRule>
    <cfRule type="expression" dxfId="65712" priority="112521" stopIfTrue="1">
      <formula>WEEKDAY($A761)=3</formula>
    </cfRule>
    <cfRule type="expression" dxfId="65711" priority="112522" stopIfTrue="1">
      <formula>WEEKDAY($A761)=4</formula>
    </cfRule>
    <cfRule type="expression" dxfId="65710" priority="112523" stopIfTrue="1">
      <formula>WEEKDAY($A761)=5</formula>
    </cfRule>
    <cfRule type="expression" dxfId="65709" priority="112524" stopIfTrue="1">
      <formula>WEEKDAY($A761)=6</formula>
    </cfRule>
    <cfRule type="expression" dxfId="65708" priority="112525" stopIfTrue="1">
      <formula>WEEKDAY($A761)=7</formula>
    </cfRule>
  </conditionalFormatting>
  <conditionalFormatting sqref="I761:I762">
    <cfRule type="expression" dxfId="65707" priority="112512" stopIfTrue="1">
      <formula>WEEKDAY($A761)=1</formula>
    </cfRule>
    <cfRule type="expression" dxfId="65706" priority="112513" stopIfTrue="1">
      <formula>WEEKDAY($A761)=2</formula>
    </cfRule>
    <cfRule type="expression" dxfId="65705" priority="112514" stopIfTrue="1">
      <formula>WEEKDAY($A761)=3</formula>
    </cfRule>
    <cfRule type="expression" dxfId="65704" priority="112515" stopIfTrue="1">
      <formula>WEEKDAY($A761)=4</formula>
    </cfRule>
    <cfRule type="expression" dxfId="65703" priority="112516" stopIfTrue="1">
      <formula>WEEKDAY($A761)=5</formula>
    </cfRule>
    <cfRule type="expression" dxfId="65702" priority="112517" stopIfTrue="1">
      <formula>WEEKDAY($A761)=6</formula>
    </cfRule>
    <cfRule type="expression" dxfId="65701" priority="112518" stopIfTrue="1">
      <formula>WEEKDAY($A761)=7</formula>
    </cfRule>
  </conditionalFormatting>
  <conditionalFormatting sqref="I761:I762">
    <cfRule type="expression" dxfId="65700" priority="112505" stopIfTrue="1">
      <formula>WEEKDAY($A761)=1</formula>
    </cfRule>
    <cfRule type="expression" dxfId="65699" priority="112506" stopIfTrue="1">
      <formula>WEEKDAY($A761)=2</formula>
    </cfRule>
    <cfRule type="expression" dxfId="65698" priority="112507" stopIfTrue="1">
      <formula>WEEKDAY($A761)=3</formula>
    </cfRule>
    <cfRule type="expression" dxfId="65697" priority="112508" stopIfTrue="1">
      <formula>WEEKDAY($A761)=4</formula>
    </cfRule>
    <cfRule type="expression" dxfId="65696" priority="112509" stopIfTrue="1">
      <formula>WEEKDAY($A761)=5</formula>
    </cfRule>
    <cfRule type="expression" dxfId="65695" priority="112510" stopIfTrue="1">
      <formula>WEEKDAY($A761)=6</formula>
    </cfRule>
    <cfRule type="expression" dxfId="65694" priority="112511" stopIfTrue="1">
      <formula>WEEKDAY($A761)=7</formula>
    </cfRule>
  </conditionalFormatting>
  <conditionalFormatting sqref="I761:I762">
    <cfRule type="expression" dxfId="65693" priority="112498" stopIfTrue="1">
      <formula>WEEKDAY($A761)=1</formula>
    </cfRule>
    <cfRule type="expression" dxfId="65692" priority="112499" stopIfTrue="1">
      <formula>WEEKDAY($A761)=2</formula>
    </cfRule>
    <cfRule type="expression" dxfId="65691" priority="112500" stopIfTrue="1">
      <formula>WEEKDAY($A761)=3</formula>
    </cfRule>
    <cfRule type="expression" dxfId="65690" priority="112501" stopIfTrue="1">
      <formula>WEEKDAY($A761)=4</formula>
    </cfRule>
    <cfRule type="expression" dxfId="65689" priority="112502" stopIfTrue="1">
      <formula>WEEKDAY($A761)=5</formula>
    </cfRule>
    <cfRule type="expression" dxfId="65688" priority="112503" stopIfTrue="1">
      <formula>WEEKDAY($A761)=6</formula>
    </cfRule>
    <cfRule type="expression" dxfId="65687" priority="112504" stopIfTrue="1">
      <formula>WEEKDAY($A761)=7</formula>
    </cfRule>
  </conditionalFormatting>
  <conditionalFormatting sqref="I761:I762">
    <cfRule type="expression" dxfId="65686" priority="112491" stopIfTrue="1">
      <formula>WEEKDAY($A761)=1</formula>
    </cfRule>
    <cfRule type="expression" dxfId="65685" priority="112492" stopIfTrue="1">
      <formula>WEEKDAY($A761)=2</formula>
    </cfRule>
    <cfRule type="expression" dxfId="65684" priority="112493" stopIfTrue="1">
      <formula>WEEKDAY($A761)=3</formula>
    </cfRule>
    <cfRule type="expression" dxfId="65683" priority="112494" stopIfTrue="1">
      <formula>WEEKDAY($A761)=4</formula>
    </cfRule>
    <cfRule type="expression" dxfId="65682" priority="112495" stopIfTrue="1">
      <formula>WEEKDAY($A761)=5</formula>
    </cfRule>
    <cfRule type="expression" dxfId="65681" priority="112496" stopIfTrue="1">
      <formula>WEEKDAY($A761)=6</formula>
    </cfRule>
    <cfRule type="expression" dxfId="65680" priority="112497" stopIfTrue="1">
      <formula>WEEKDAY($A761)=7</formula>
    </cfRule>
  </conditionalFormatting>
  <conditionalFormatting sqref="I761:I762">
    <cfRule type="expression" dxfId="65679" priority="112484" stopIfTrue="1">
      <formula>WEEKDAY($A761)=1</formula>
    </cfRule>
    <cfRule type="expression" dxfId="65678" priority="112485" stopIfTrue="1">
      <formula>WEEKDAY($A761)=2</formula>
    </cfRule>
    <cfRule type="expression" dxfId="65677" priority="112486" stopIfTrue="1">
      <formula>WEEKDAY($A761)=3</formula>
    </cfRule>
    <cfRule type="expression" dxfId="65676" priority="112487" stopIfTrue="1">
      <formula>WEEKDAY($A761)=4</formula>
    </cfRule>
    <cfRule type="expression" dxfId="65675" priority="112488" stopIfTrue="1">
      <formula>WEEKDAY($A761)=5</formula>
    </cfRule>
    <cfRule type="expression" dxfId="65674" priority="112489" stopIfTrue="1">
      <formula>WEEKDAY($A761)=6</formula>
    </cfRule>
    <cfRule type="expression" dxfId="65673" priority="112490" stopIfTrue="1">
      <formula>WEEKDAY($A761)=7</formula>
    </cfRule>
  </conditionalFormatting>
  <conditionalFormatting sqref="I761:I762">
    <cfRule type="expression" dxfId="65672" priority="112477" stopIfTrue="1">
      <formula>WEEKDAY($A761)=1</formula>
    </cfRule>
    <cfRule type="expression" dxfId="65671" priority="112478" stopIfTrue="1">
      <formula>WEEKDAY($A761)=2</formula>
    </cfRule>
    <cfRule type="expression" dxfId="65670" priority="112479" stopIfTrue="1">
      <formula>WEEKDAY($A761)=3</formula>
    </cfRule>
    <cfRule type="expression" dxfId="65669" priority="112480" stopIfTrue="1">
      <formula>WEEKDAY($A761)=4</formula>
    </cfRule>
    <cfRule type="expression" dxfId="65668" priority="112481" stopIfTrue="1">
      <formula>WEEKDAY($A761)=5</formula>
    </cfRule>
    <cfRule type="expression" dxfId="65667" priority="112482" stopIfTrue="1">
      <formula>WEEKDAY($A761)=6</formula>
    </cfRule>
    <cfRule type="expression" dxfId="65666" priority="112483" stopIfTrue="1">
      <formula>WEEKDAY($A761)=7</formula>
    </cfRule>
  </conditionalFormatting>
  <conditionalFormatting sqref="I761:I762">
    <cfRule type="expression" dxfId="65665" priority="112470" stopIfTrue="1">
      <formula>WEEKDAY($A761)=1</formula>
    </cfRule>
    <cfRule type="expression" dxfId="65664" priority="112471" stopIfTrue="1">
      <formula>WEEKDAY($A761)=2</formula>
    </cfRule>
    <cfRule type="expression" dxfId="65663" priority="112472" stopIfTrue="1">
      <formula>WEEKDAY($A761)=3</formula>
    </cfRule>
    <cfRule type="expression" dxfId="65662" priority="112473" stopIfTrue="1">
      <formula>WEEKDAY($A761)=4</formula>
    </cfRule>
    <cfRule type="expression" dxfId="65661" priority="112474" stopIfTrue="1">
      <formula>WEEKDAY($A761)=5</formula>
    </cfRule>
    <cfRule type="expression" dxfId="65660" priority="112475" stopIfTrue="1">
      <formula>WEEKDAY($A761)=6</formula>
    </cfRule>
    <cfRule type="expression" dxfId="65659" priority="112476" stopIfTrue="1">
      <formula>WEEKDAY($A761)=7</formula>
    </cfRule>
  </conditionalFormatting>
  <conditionalFormatting sqref="I761:I762">
    <cfRule type="expression" dxfId="65658" priority="112463" stopIfTrue="1">
      <formula>WEEKDAY($A761)=1</formula>
    </cfRule>
    <cfRule type="expression" dxfId="65657" priority="112464" stopIfTrue="1">
      <formula>WEEKDAY($A761)=2</formula>
    </cfRule>
    <cfRule type="expression" dxfId="65656" priority="112465" stopIfTrue="1">
      <formula>WEEKDAY($A761)=3</formula>
    </cfRule>
    <cfRule type="expression" dxfId="65655" priority="112466" stopIfTrue="1">
      <formula>WEEKDAY($A761)=4</formula>
    </cfRule>
    <cfRule type="expression" dxfId="65654" priority="112467" stopIfTrue="1">
      <formula>WEEKDAY($A761)=5</formula>
    </cfRule>
    <cfRule type="expression" dxfId="65653" priority="112468" stopIfTrue="1">
      <formula>WEEKDAY($A761)=6</formula>
    </cfRule>
    <cfRule type="expression" dxfId="65652" priority="112469" stopIfTrue="1">
      <formula>WEEKDAY($A761)=7</formula>
    </cfRule>
  </conditionalFormatting>
  <conditionalFormatting sqref="I761:I762">
    <cfRule type="expression" dxfId="65651" priority="112456" stopIfTrue="1">
      <formula>WEEKDAY($A761)=1</formula>
    </cfRule>
    <cfRule type="expression" dxfId="65650" priority="112457" stopIfTrue="1">
      <formula>WEEKDAY($A761)=2</formula>
    </cfRule>
    <cfRule type="expression" dxfId="65649" priority="112458" stopIfTrue="1">
      <formula>WEEKDAY($A761)=3</formula>
    </cfRule>
    <cfRule type="expression" dxfId="65648" priority="112459" stopIfTrue="1">
      <formula>WEEKDAY($A761)=4</formula>
    </cfRule>
    <cfRule type="expression" dxfId="65647" priority="112460" stopIfTrue="1">
      <formula>WEEKDAY($A761)=5</formula>
    </cfRule>
    <cfRule type="expression" dxfId="65646" priority="112461" stopIfTrue="1">
      <formula>WEEKDAY($A761)=6</formula>
    </cfRule>
    <cfRule type="expression" dxfId="65645" priority="112462" stopIfTrue="1">
      <formula>WEEKDAY($A761)=7</formula>
    </cfRule>
  </conditionalFormatting>
  <conditionalFormatting sqref="I761:I762">
    <cfRule type="expression" dxfId="65644" priority="112449" stopIfTrue="1">
      <formula>WEEKDAY($A761)=1</formula>
    </cfRule>
    <cfRule type="expression" dxfId="65643" priority="112450" stopIfTrue="1">
      <formula>WEEKDAY($A761)=2</formula>
    </cfRule>
    <cfRule type="expression" dxfId="65642" priority="112451" stopIfTrue="1">
      <formula>WEEKDAY($A761)=3</formula>
    </cfRule>
    <cfRule type="expression" dxfId="65641" priority="112452" stopIfTrue="1">
      <formula>WEEKDAY($A761)=4</formula>
    </cfRule>
    <cfRule type="expression" dxfId="65640" priority="112453" stopIfTrue="1">
      <formula>WEEKDAY($A761)=5</formula>
    </cfRule>
    <cfRule type="expression" dxfId="65639" priority="112454" stopIfTrue="1">
      <formula>WEEKDAY($A761)=6</formula>
    </cfRule>
    <cfRule type="expression" dxfId="65638" priority="112455" stopIfTrue="1">
      <formula>WEEKDAY($A761)=7</formula>
    </cfRule>
  </conditionalFormatting>
  <conditionalFormatting sqref="I761:I762">
    <cfRule type="expression" dxfId="65637" priority="112442" stopIfTrue="1">
      <formula>WEEKDAY($A761)=1</formula>
    </cfRule>
    <cfRule type="expression" dxfId="65636" priority="112443" stopIfTrue="1">
      <formula>WEEKDAY($A761)=2</formula>
    </cfRule>
    <cfRule type="expression" dxfId="65635" priority="112444" stopIfTrue="1">
      <formula>WEEKDAY($A761)=3</formula>
    </cfRule>
    <cfRule type="expression" dxfId="65634" priority="112445" stopIfTrue="1">
      <formula>WEEKDAY($A761)=4</formula>
    </cfRule>
    <cfRule type="expression" dxfId="65633" priority="112446" stopIfTrue="1">
      <formula>WEEKDAY($A761)=5</formula>
    </cfRule>
    <cfRule type="expression" dxfId="65632" priority="112447" stopIfTrue="1">
      <formula>WEEKDAY($A761)=6</formula>
    </cfRule>
    <cfRule type="expression" dxfId="65631" priority="112448" stopIfTrue="1">
      <formula>WEEKDAY($A761)=7</formula>
    </cfRule>
  </conditionalFormatting>
  <conditionalFormatting sqref="I761:I762">
    <cfRule type="expression" dxfId="65630" priority="112435" stopIfTrue="1">
      <formula>WEEKDAY($A761)=1</formula>
    </cfRule>
    <cfRule type="expression" dxfId="65629" priority="112436" stopIfTrue="1">
      <formula>WEEKDAY($A761)=2</formula>
    </cfRule>
    <cfRule type="expression" dxfId="65628" priority="112437" stopIfTrue="1">
      <formula>WEEKDAY($A761)=3</formula>
    </cfRule>
    <cfRule type="expression" dxfId="65627" priority="112438" stopIfTrue="1">
      <formula>WEEKDAY($A761)=4</formula>
    </cfRule>
    <cfRule type="expression" dxfId="65626" priority="112439" stopIfTrue="1">
      <formula>WEEKDAY($A761)=5</formula>
    </cfRule>
    <cfRule type="expression" dxfId="65625" priority="112440" stopIfTrue="1">
      <formula>WEEKDAY($A761)=6</formula>
    </cfRule>
    <cfRule type="expression" dxfId="65624" priority="112441" stopIfTrue="1">
      <formula>WEEKDAY($A761)=7</formula>
    </cfRule>
  </conditionalFormatting>
  <conditionalFormatting sqref="I761:I762">
    <cfRule type="expression" dxfId="65623" priority="112428" stopIfTrue="1">
      <formula>WEEKDAY($A761)=1</formula>
    </cfRule>
    <cfRule type="expression" dxfId="65622" priority="112429" stopIfTrue="1">
      <formula>WEEKDAY($A761)=2</formula>
    </cfRule>
    <cfRule type="expression" dxfId="65621" priority="112430" stopIfTrue="1">
      <formula>WEEKDAY($A761)=3</formula>
    </cfRule>
    <cfRule type="expression" dxfId="65620" priority="112431" stopIfTrue="1">
      <formula>WEEKDAY($A761)=4</formula>
    </cfRule>
    <cfRule type="expression" dxfId="65619" priority="112432" stopIfTrue="1">
      <formula>WEEKDAY($A761)=5</formula>
    </cfRule>
    <cfRule type="expression" dxfId="65618" priority="112433" stopIfTrue="1">
      <formula>WEEKDAY($A761)=6</formula>
    </cfRule>
    <cfRule type="expression" dxfId="65617" priority="112434" stopIfTrue="1">
      <formula>WEEKDAY($A761)=7</formula>
    </cfRule>
  </conditionalFormatting>
  <conditionalFormatting sqref="I761:I762">
    <cfRule type="expression" dxfId="65616" priority="112421" stopIfTrue="1">
      <formula>WEEKDAY($A761)=1</formula>
    </cfRule>
    <cfRule type="expression" dxfId="65615" priority="112422" stopIfTrue="1">
      <formula>WEEKDAY($A761)=2</formula>
    </cfRule>
    <cfRule type="expression" dxfId="65614" priority="112423" stopIfTrue="1">
      <formula>WEEKDAY($A761)=3</formula>
    </cfRule>
    <cfRule type="expression" dxfId="65613" priority="112424" stopIfTrue="1">
      <formula>WEEKDAY($A761)=4</formula>
    </cfRule>
    <cfRule type="expression" dxfId="65612" priority="112425" stopIfTrue="1">
      <formula>WEEKDAY($A761)=5</formula>
    </cfRule>
    <cfRule type="expression" dxfId="65611" priority="112426" stopIfTrue="1">
      <formula>WEEKDAY($A761)=6</formula>
    </cfRule>
    <cfRule type="expression" dxfId="65610" priority="112427" stopIfTrue="1">
      <formula>WEEKDAY($A761)=7</formula>
    </cfRule>
  </conditionalFormatting>
  <conditionalFormatting sqref="I761:I762">
    <cfRule type="expression" dxfId="65609" priority="112414" stopIfTrue="1">
      <formula>WEEKDAY($A761)=1</formula>
    </cfRule>
    <cfRule type="expression" dxfId="65608" priority="112415" stopIfTrue="1">
      <formula>WEEKDAY($A761)=2</formula>
    </cfRule>
    <cfRule type="expression" dxfId="65607" priority="112416" stopIfTrue="1">
      <formula>WEEKDAY($A761)=3</formula>
    </cfRule>
    <cfRule type="expression" dxfId="65606" priority="112417" stopIfTrue="1">
      <formula>WEEKDAY($A761)=4</formula>
    </cfRule>
    <cfRule type="expression" dxfId="65605" priority="112418" stopIfTrue="1">
      <formula>WEEKDAY($A761)=5</formula>
    </cfRule>
    <cfRule type="expression" dxfId="65604" priority="112419" stopIfTrue="1">
      <formula>WEEKDAY($A761)=6</formula>
    </cfRule>
    <cfRule type="expression" dxfId="65603" priority="112420" stopIfTrue="1">
      <formula>WEEKDAY($A761)=7</formula>
    </cfRule>
  </conditionalFormatting>
  <conditionalFormatting sqref="I761:I762">
    <cfRule type="expression" dxfId="65602" priority="112407" stopIfTrue="1">
      <formula>WEEKDAY($A761)=1</formula>
    </cfRule>
    <cfRule type="expression" dxfId="65601" priority="112408" stopIfTrue="1">
      <formula>WEEKDAY($A761)=2</formula>
    </cfRule>
    <cfRule type="expression" dxfId="65600" priority="112409" stopIfTrue="1">
      <formula>WEEKDAY($A761)=3</formula>
    </cfRule>
    <cfRule type="expression" dxfId="65599" priority="112410" stopIfTrue="1">
      <formula>WEEKDAY($A761)=4</formula>
    </cfRule>
    <cfRule type="expression" dxfId="65598" priority="112411" stopIfTrue="1">
      <formula>WEEKDAY($A761)=5</formula>
    </cfRule>
    <cfRule type="expression" dxfId="65597" priority="112412" stopIfTrue="1">
      <formula>WEEKDAY($A761)=6</formula>
    </cfRule>
    <cfRule type="expression" dxfId="65596" priority="112413" stopIfTrue="1">
      <formula>WEEKDAY($A761)=7</formula>
    </cfRule>
  </conditionalFormatting>
  <conditionalFormatting sqref="I761:I762">
    <cfRule type="expression" dxfId="65595" priority="112400" stopIfTrue="1">
      <formula>WEEKDAY($A761)=1</formula>
    </cfRule>
    <cfRule type="expression" dxfId="65594" priority="112401" stopIfTrue="1">
      <formula>WEEKDAY($A761)=2</formula>
    </cfRule>
    <cfRule type="expression" dxfId="65593" priority="112402" stopIfTrue="1">
      <formula>WEEKDAY($A761)=3</formula>
    </cfRule>
    <cfRule type="expression" dxfId="65592" priority="112403" stopIfTrue="1">
      <formula>WEEKDAY($A761)=4</formula>
    </cfRule>
    <cfRule type="expression" dxfId="65591" priority="112404" stopIfTrue="1">
      <formula>WEEKDAY($A761)=5</formula>
    </cfRule>
    <cfRule type="expression" dxfId="65590" priority="112405" stopIfTrue="1">
      <formula>WEEKDAY($A761)=6</formula>
    </cfRule>
    <cfRule type="expression" dxfId="65589" priority="112406" stopIfTrue="1">
      <formula>WEEKDAY($A761)=7</formula>
    </cfRule>
  </conditionalFormatting>
  <conditionalFormatting sqref="I761:I762">
    <cfRule type="expression" dxfId="65588" priority="112393" stopIfTrue="1">
      <formula>WEEKDAY($A761)=1</formula>
    </cfRule>
    <cfRule type="expression" dxfId="65587" priority="112394" stopIfTrue="1">
      <formula>WEEKDAY($A761)=2</formula>
    </cfRule>
    <cfRule type="expression" dxfId="65586" priority="112395" stopIfTrue="1">
      <formula>WEEKDAY($A761)=3</formula>
    </cfRule>
    <cfRule type="expression" dxfId="65585" priority="112396" stopIfTrue="1">
      <formula>WEEKDAY($A761)=4</formula>
    </cfRule>
    <cfRule type="expression" dxfId="65584" priority="112397" stopIfTrue="1">
      <formula>WEEKDAY($A761)=5</formula>
    </cfRule>
    <cfRule type="expression" dxfId="65583" priority="112398" stopIfTrue="1">
      <formula>WEEKDAY($A761)=6</formula>
    </cfRule>
    <cfRule type="expression" dxfId="65582" priority="112399" stopIfTrue="1">
      <formula>WEEKDAY($A761)=7</formula>
    </cfRule>
  </conditionalFormatting>
  <conditionalFormatting sqref="I761:I762">
    <cfRule type="expression" dxfId="65581" priority="112386" stopIfTrue="1">
      <formula>WEEKDAY($A761)=1</formula>
    </cfRule>
    <cfRule type="expression" dxfId="65580" priority="112387" stopIfTrue="1">
      <formula>WEEKDAY($A761)=2</formula>
    </cfRule>
    <cfRule type="expression" dxfId="65579" priority="112388" stopIfTrue="1">
      <formula>WEEKDAY($A761)=3</formula>
    </cfRule>
    <cfRule type="expression" dxfId="65578" priority="112389" stopIfTrue="1">
      <formula>WEEKDAY($A761)=4</formula>
    </cfRule>
    <cfRule type="expression" dxfId="65577" priority="112390" stopIfTrue="1">
      <formula>WEEKDAY($A761)=5</formula>
    </cfRule>
    <cfRule type="expression" dxfId="65576" priority="112391" stopIfTrue="1">
      <formula>WEEKDAY($A761)=6</formula>
    </cfRule>
    <cfRule type="expression" dxfId="65575" priority="112392" stopIfTrue="1">
      <formula>WEEKDAY($A761)=7</formula>
    </cfRule>
  </conditionalFormatting>
  <conditionalFormatting sqref="I761:I762">
    <cfRule type="expression" dxfId="65574" priority="112379" stopIfTrue="1">
      <formula>WEEKDAY($A761)=1</formula>
    </cfRule>
    <cfRule type="expression" dxfId="65573" priority="112380" stopIfTrue="1">
      <formula>WEEKDAY($A761)=2</formula>
    </cfRule>
    <cfRule type="expression" dxfId="65572" priority="112381" stopIfTrue="1">
      <formula>WEEKDAY($A761)=3</formula>
    </cfRule>
    <cfRule type="expression" dxfId="65571" priority="112382" stopIfTrue="1">
      <formula>WEEKDAY($A761)=4</formula>
    </cfRule>
    <cfRule type="expression" dxfId="65570" priority="112383" stopIfTrue="1">
      <formula>WEEKDAY($A761)=5</formula>
    </cfRule>
    <cfRule type="expression" dxfId="65569" priority="112384" stopIfTrue="1">
      <formula>WEEKDAY($A761)=6</formula>
    </cfRule>
    <cfRule type="expression" dxfId="65568" priority="112385" stopIfTrue="1">
      <formula>WEEKDAY($A761)=7</formula>
    </cfRule>
  </conditionalFormatting>
  <conditionalFormatting sqref="I761:I762">
    <cfRule type="expression" dxfId="65567" priority="112372" stopIfTrue="1">
      <formula>WEEKDAY($A761)=1</formula>
    </cfRule>
    <cfRule type="expression" dxfId="65566" priority="112373" stopIfTrue="1">
      <formula>WEEKDAY($A761)=2</formula>
    </cfRule>
    <cfRule type="expression" dxfId="65565" priority="112374" stopIfTrue="1">
      <formula>WEEKDAY($A761)=3</formula>
    </cfRule>
    <cfRule type="expression" dxfId="65564" priority="112375" stopIfTrue="1">
      <formula>WEEKDAY($A761)=4</formula>
    </cfRule>
    <cfRule type="expression" dxfId="65563" priority="112376" stopIfTrue="1">
      <formula>WEEKDAY($A761)=5</formula>
    </cfRule>
    <cfRule type="expression" dxfId="65562" priority="112377" stopIfTrue="1">
      <formula>WEEKDAY($A761)=6</formula>
    </cfRule>
    <cfRule type="expression" dxfId="65561" priority="112378" stopIfTrue="1">
      <formula>WEEKDAY($A761)=7</formula>
    </cfRule>
  </conditionalFormatting>
  <conditionalFormatting sqref="I761:I762">
    <cfRule type="expression" dxfId="65560" priority="112365" stopIfTrue="1">
      <formula>WEEKDAY($A761)=1</formula>
    </cfRule>
    <cfRule type="expression" dxfId="65559" priority="112366" stopIfTrue="1">
      <formula>WEEKDAY($A761)=2</formula>
    </cfRule>
    <cfRule type="expression" dxfId="65558" priority="112367" stopIfTrue="1">
      <formula>WEEKDAY($A761)=3</formula>
    </cfRule>
    <cfRule type="expression" dxfId="65557" priority="112368" stopIfTrue="1">
      <formula>WEEKDAY($A761)=4</formula>
    </cfRule>
    <cfRule type="expression" dxfId="65556" priority="112369" stopIfTrue="1">
      <formula>WEEKDAY($A761)=5</formula>
    </cfRule>
    <cfRule type="expression" dxfId="65555" priority="112370" stopIfTrue="1">
      <formula>WEEKDAY($A761)=6</formula>
    </cfRule>
    <cfRule type="expression" dxfId="65554" priority="112371" stopIfTrue="1">
      <formula>WEEKDAY($A761)=7</formula>
    </cfRule>
  </conditionalFormatting>
  <conditionalFormatting sqref="I761:I762">
    <cfRule type="expression" dxfId="65553" priority="112358" stopIfTrue="1">
      <formula>WEEKDAY($A761)=1</formula>
    </cfRule>
    <cfRule type="expression" dxfId="65552" priority="112359" stopIfTrue="1">
      <formula>WEEKDAY($A761)=2</formula>
    </cfRule>
    <cfRule type="expression" dxfId="65551" priority="112360" stopIfTrue="1">
      <formula>WEEKDAY($A761)=3</formula>
    </cfRule>
    <cfRule type="expression" dxfId="65550" priority="112361" stopIfTrue="1">
      <formula>WEEKDAY($A761)=4</formula>
    </cfRule>
    <cfRule type="expression" dxfId="65549" priority="112362" stopIfTrue="1">
      <formula>WEEKDAY($A761)=5</formula>
    </cfRule>
    <cfRule type="expression" dxfId="65548" priority="112363" stopIfTrue="1">
      <formula>WEEKDAY($A761)=6</formula>
    </cfRule>
    <cfRule type="expression" dxfId="65547" priority="112364" stopIfTrue="1">
      <formula>WEEKDAY($A761)=7</formula>
    </cfRule>
  </conditionalFormatting>
  <conditionalFormatting sqref="I761:I762">
    <cfRule type="expression" dxfId="65546" priority="112351" stopIfTrue="1">
      <formula>WEEKDAY($A761)=1</formula>
    </cfRule>
    <cfRule type="expression" dxfId="65545" priority="112352" stopIfTrue="1">
      <formula>WEEKDAY($A761)=2</formula>
    </cfRule>
    <cfRule type="expression" dxfId="65544" priority="112353" stopIfTrue="1">
      <formula>WEEKDAY($A761)=3</formula>
    </cfRule>
    <cfRule type="expression" dxfId="65543" priority="112354" stopIfTrue="1">
      <formula>WEEKDAY($A761)=4</formula>
    </cfRule>
    <cfRule type="expression" dxfId="65542" priority="112355" stopIfTrue="1">
      <formula>WEEKDAY($A761)=5</formula>
    </cfRule>
    <cfRule type="expression" dxfId="65541" priority="112356" stopIfTrue="1">
      <formula>WEEKDAY($A761)=6</formula>
    </cfRule>
    <cfRule type="expression" dxfId="65540" priority="112357" stopIfTrue="1">
      <formula>WEEKDAY($A761)=7</formula>
    </cfRule>
  </conditionalFormatting>
  <conditionalFormatting sqref="I761:I762">
    <cfRule type="expression" dxfId="65539" priority="112344" stopIfTrue="1">
      <formula>WEEKDAY($A761)=1</formula>
    </cfRule>
    <cfRule type="expression" dxfId="65538" priority="112345" stopIfTrue="1">
      <formula>WEEKDAY($A761)=2</formula>
    </cfRule>
    <cfRule type="expression" dxfId="65537" priority="112346" stopIfTrue="1">
      <formula>WEEKDAY($A761)=3</formula>
    </cfRule>
    <cfRule type="expression" dxfId="65536" priority="112347" stopIfTrue="1">
      <formula>WEEKDAY($A761)=4</formula>
    </cfRule>
    <cfRule type="expression" dxfId="65535" priority="112348" stopIfTrue="1">
      <formula>WEEKDAY($A761)=5</formula>
    </cfRule>
    <cfRule type="expression" dxfId="65534" priority="112349" stopIfTrue="1">
      <formula>WEEKDAY($A761)=6</formula>
    </cfRule>
    <cfRule type="expression" dxfId="65533" priority="112350" stopIfTrue="1">
      <formula>WEEKDAY($A761)=7</formula>
    </cfRule>
  </conditionalFormatting>
  <conditionalFormatting sqref="I761:I762">
    <cfRule type="expression" dxfId="65532" priority="112337" stopIfTrue="1">
      <formula>WEEKDAY($A761)=1</formula>
    </cfRule>
    <cfRule type="expression" dxfId="65531" priority="112338" stopIfTrue="1">
      <formula>WEEKDAY($A761)=2</formula>
    </cfRule>
    <cfRule type="expression" dxfId="65530" priority="112339" stopIfTrue="1">
      <formula>WEEKDAY($A761)=3</formula>
    </cfRule>
    <cfRule type="expression" dxfId="65529" priority="112340" stopIfTrue="1">
      <formula>WEEKDAY($A761)=4</formula>
    </cfRule>
    <cfRule type="expression" dxfId="65528" priority="112341" stopIfTrue="1">
      <formula>WEEKDAY($A761)=5</formula>
    </cfRule>
    <cfRule type="expression" dxfId="65527" priority="112342" stopIfTrue="1">
      <formula>WEEKDAY($A761)=6</formula>
    </cfRule>
    <cfRule type="expression" dxfId="65526" priority="112343" stopIfTrue="1">
      <formula>WEEKDAY($A761)=7</formula>
    </cfRule>
  </conditionalFormatting>
  <conditionalFormatting sqref="I761:I762">
    <cfRule type="expression" dxfId="65525" priority="112330" stopIfTrue="1">
      <formula>WEEKDAY($A761)=1</formula>
    </cfRule>
    <cfRule type="expression" dxfId="65524" priority="112331" stopIfTrue="1">
      <formula>WEEKDAY($A761)=2</formula>
    </cfRule>
    <cfRule type="expression" dxfId="65523" priority="112332" stopIfTrue="1">
      <formula>WEEKDAY($A761)=3</formula>
    </cfRule>
    <cfRule type="expression" dxfId="65522" priority="112333" stopIfTrue="1">
      <formula>WEEKDAY($A761)=4</formula>
    </cfRule>
    <cfRule type="expression" dxfId="65521" priority="112334" stopIfTrue="1">
      <formula>WEEKDAY($A761)=5</formula>
    </cfRule>
    <cfRule type="expression" dxfId="65520" priority="112335" stopIfTrue="1">
      <formula>WEEKDAY($A761)=6</formula>
    </cfRule>
    <cfRule type="expression" dxfId="65519" priority="112336" stopIfTrue="1">
      <formula>WEEKDAY($A761)=7</formula>
    </cfRule>
  </conditionalFormatting>
  <conditionalFormatting sqref="I761:I762">
    <cfRule type="expression" dxfId="65518" priority="112323" stopIfTrue="1">
      <formula>WEEKDAY($A761)=1</formula>
    </cfRule>
    <cfRule type="expression" dxfId="65517" priority="112324" stopIfTrue="1">
      <formula>WEEKDAY($A761)=2</formula>
    </cfRule>
    <cfRule type="expression" dxfId="65516" priority="112325" stopIfTrue="1">
      <formula>WEEKDAY($A761)=3</formula>
    </cfRule>
    <cfRule type="expression" dxfId="65515" priority="112326" stopIfTrue="1">
      <formula>WEEKDAY($A761)=4</formula>
    </cfRule>
    <cfRule type="expression" dxfId="65514" priority="112327" stopIfTrue="1">
      <formula>WEEKDAY($A761)=5</formula>
    </cfRule>
    <cfRule type="expression" dxfId="65513" priority="112328" stopIfTrue="1">
      <formula>WEEKDAY($A761)=6</formula>
    </cfRule>
    <cfRule type="expression" dxfId="65512" priority="112329" stopIfTrue="1">
      <formula>WEEKDAY($A761)=7</formula>
    </cfRule>
  </conditionalFormatting>
  <conditionalFormatting sqref="I761:I762">
    <cfRule type="expression" dxfId="65511" priority="112316" stopIfTrue="1">
      <formula>WEEKDAY($A761)=1</formula>
    </cfRule>
    <cfRule type="expression" dxfId="65510" priority="112317" stopIfTrue="1">
      <formula>WEEKDAY($A761)=2</formula>
    </cfRule>
    <cfRule type="expression" dxfId="65509" priority="112318" stopIfTrue="1">
      <formula>WEEKDAY($A761)=3</formula>
    </cfRule>
    <cfRule type="expression" dxfId="65508" priority="112319" stopIfTrue="1">
      <formula>WEEKDAY($A761)=4</formula>
    </cfRule>
    <cfRule type="expression" dxfId="65507" priority="112320" stopIfTrue="1">
      <formula>WEEKDAY($A761)=5</formula>
    </cfRule>
    <cfRule type="expression" dxfId="65506" priority="112321" stopIfTrue="1">
      <formula>WEEKDAY($A761)=6</formula>
    </cfRule>
    <cfRule type="expression" dxfId="65505" priority="112322" stopIfTrue="1">
      <formula>WEEKDAY($A761)=7</formula>
    </cfRule>
  </conditionalFormatting>
  <conditionalFormatting sqref="I761:I762">
    <cfRule type="expression" dxfId="65504" priority="112309" stopIfTrue="1">
      <formula>WEEKDAY($A761)=1</formula>
    </cfRule>
    <cfRule type="expression" dxfId="65503" priority="112310" stopIfTrue="1">
      <formula>WEEKDAY($A761)=2</formula>
    </cfRule>
    <cfRule type="expression" dxfId="65502" priority="112311" stopIfTrue="1">
      <formula>WEEKDAY($A761)=3</formula>
    </cfRule>
    <cfRule type="expression" dxfId="65501" priority="112312" stopIfTrue="1">
      <formula>WEEKDAY($A761)=4</formula>
    </cfRule>
    <cfRule type="expression" dxfId="65500" priority="112313" stopIfTrue="1">
      <formula>WEEKDAY($A761)=5</formula>
    </cfRule>
    <cfRule type="expression" dxfId="65499" priority="112314" stopIfTrue="1">
      <formula>WEEKDAY($A761)=6</formula>
    </cfRule>
    <cfRule type="expression" dxfId="65498" priority="112315" stopIfTrue="1">
      <formula>WEEKDAY($A761)=7</formula>
    </cfRule>
  </conditionalFormatting>
  <conditionalFormatting sqref="I761:I762">
    <cfRule type="expression" dxfId="65497" priority="112302" stopIfTrue="1">
      <formula>WEEKDAY($A761)=1</formula>
    </cfRule>
    <cfRule type="expression" dxfId="65496" priority="112303" stopIfTrue="1">
      <formula>WEEKDAY($A761)=2</formula>
    </cfRule>
    <cfRule type="expression" dxfId="65495" priority="112304" stopIfTrue="1">
      <formula>WEEKDAY($A761)=3</formula>
    </cfRule>
    <cfRule type="expression" dxfId="65494" priority="112305" stopIfTrue="1">
      <formula>WEEKDAY($A761)=4</formula>
    </cfRule>
    <cfRule type="expression" dxfId="65493" priority="112306" stopIfTrue="1">
      <formula>WEEKDAY($A761)=5</formula>
    </cfRule>
    <cfRule type="expression" dxfId="65492" priority="112307" stopIfTrue="1">
      <formula>WEEKDAY($A761)=6</formula>
    </cfRule>
    <cfRule type="expression" dxfId="65491" priority="112308" stopIfTrue="1">
      <formula>WEEKDAY($A761)=7</formula>
    </cfRule>
  </conditionalFormatting>
  <conditionalFormatting sqref="I761:I762">
    <cfRule type="expression" dxfId="65490" priority="112295" stopIfTrue="1">
      <formula>WEEKDAY($A761)=1</formula>
    </cfRule>
    <cfRule type="expression" dxfId="65489" priority="112296" stopIfTrue="1">
      <formula>WEEKDAY($A761)=2</formula>
    </cfRule>
    <cfRule type="expression" dxfId="65488" priority="112297" stopIfTrue="1">
      <formula>WEEKDAY($A761)=3</formula>
    </cfRule>
    <cfRule type="expression" dxfId="65487" priority="112298" stopIfTrue="1">
      <formula>WEEKDAY($A761)=4</formula>
    </cfRule>
    <cfRule type="expression" dxfId="65486" priority="112299" stopIfTrue="1">
      <formula>WEEKDAY($A761)=5</formula>
    </cfRule>
    <cfRule type="expression" dxfId="65485" priority="112300" stopIfTrue="1">
      <formula>WEEKDAY($A761)=6</formula>
    </cfRule>
    <cfRule type="expression" dxfId="65484" priority="112301" stopIfTrue="1">
      <formula>WEEKDAY($A761)=7</formula>
    </cfRule>
  </conditionalFormatting>
  <conditionalFormatting sqref="I761:I762">
    <cfRule type="expression" dxfId="65483" priority="112288" stopIfTrue="1">
      <formula>WEEKDAY($A761)=1</formula>
    </cfRule>
    <cfRule type="expression" dxfId="65482" priority="112289" stopIfTrue="1">
      <formula>WEEKDAY($A761)=2</formula>
    </cfRule>
    <cfRule type="expression" dxfId="65481" priority="112290" stopIfTrue="1">
      <formula>WEEKDAY($A761)=3</formula>
    </cfRule>
    <cfRule type="expression" dxfId="65480" priority="112291" stopIfTrue="1">
      <formula>WEEKDAY($A761)=4</formula>
    </cfRule>
    <cfRule type="expression" dxfId="65479" priority="112292" stopIfTrue="1">
      <formula>WEEKDAY($A761)=5</formula>
    </cfRule>
    <cfRule type="expression" dxfId="65478" priority="112293" stopIfTrue="1">
      <formula>WEEKDAY($A761)=6</formula>
    </cfRule>
    <cfRule type="expression" dxfId="65477" priority="112294" stopIfTrue="1">
      <formula>WEEKDAY($A761)=7</formula>
    </cfRule>
  </conditionalFormatting>
  <conditionalFormatting sqref="I761:I762">
    <cfRule type="expression" dxfId="65476" priority="112281" stopIfTrue="1">
      <formula>WEEKDAY($A761)=1</formula>
    </cfRule>
    <cfRule type="expression" dxfId="65475" priority="112282" stopIfTrue="1">
      <formula>WEEKDAY($A761)=2</formula>
    </cfRule>
    <cfRule type="expression" dxfId="65474" priority="112283" stopIfTrue="1">
      <formula>WEEKDAY($A761)=3</formula>
    </cfRule>
    <cfRule type="expression" dxfId="65473" priority="112284" stopIfTrue="1">
      <formula>WEEKDAY($A761)=4</formula>
    </cfRule>
    <cfRule type="expression" dxfId="65472" priority="112285" stopIfTrue="1">
      <formula>WEEKDAY($A761)=5</formula>
    </cfRule>
    <cfRule type="expression" dxfId="65471" priority="112286" stopIfTrue="1">
      <formula>WEEKDAY($A761)=6</formula>
    </cfRule>
    <cfRule type="expression" dxfId="65470" priority="112287" stopIfTrue="1">
      <formula>WEEKDAY($A761)=7</formula>
    </cfRule>
  </conditionalFormatting>
  <conditionalFormatting sqref="I761:I762">
    <cfRule type="expression" dxfId="65469" priority="112274" stopIfTrue="1">
      <formula>WEEKDAY($A761)=1</formula>
    </cfRule>
    <cfRule type="expression" dxfId="65468" priority="112275" stopIfTrue="1">
      <formula>WEEKDAY($A761)=2</formula>
    </cfRule>
    <cfRule type="expression" dxfId="65467" priority="112276" stopIfTrue="1">
      <formula>WEEKDAY($A761)=3</formula>
    </cfRule>
    <cfRule type="expression" dxfId="65466" priority="112277" stopIfTrue="1">
      <formula>WEEKDAY($A761)=4</formula>
    </cfRule>
    <cfRule type="expression" dxfId="65465" priority="112278" stopIfTrue="1">
      <formula>WEEKDAY($A761)=5</formula>
    </cfRule>
    <cfRule type="expression" dxfId="65464" priority="112279" stopIfTrue="1">
      <formula>WEEKDAY($A761)=6</formula>
    </cfRule>
    <cfRule type="expression" dxfId="65463" priority="112280" stopIfTrue="1">
      <formula>WEEKDAY($A761)=7</formula>
    </cfRule>
  </conditionalFormatting>
  <conditionalFormatting sqref="I761:I762">
    <cfRule type="expression" dxfId="65462" priority="112267" stopIfTrue="1">
      <formula>WEEKDAY($A761)=1</formula>
    </cfRule>
    <cfRule type="expression" dxfId="65461" priority="112268" stopIfTrue="1">
      <formula>WEEKDAY($A761)=2</formula>
    </cfRule>
    <cfRule type="expression" dxfId="65460" priority="112269" stopIfTrue="1">
      <formula>WEEKDAY($A761)=3</formula>
    </cfRule>
    <cfRule type="expression" dxfId="65459" priority="112270" stopIfTrue="1">
      <formula>WEEKDAY($A761)=4</formula>
    </cfRule>
    <cfRule type="expression" dxfId="65458" priority="112271" stopIfTrue="1">
      <formula>WEEKDAY($A761)=5</formula>
    </cfRule>
    <cfRule type="expression" dxfId="65457" priority="112272" stopIfTrue="1">
      <formula>WEEKDAY($A761)=6</formula>
    </cfRule>
    <cfRule type="expression" dxfId="65456" priority="112273" stopIfTrue="1">
      <formula>WEEKDAY($A761)=7</formula>
    </cfRule>
  </conditionalFormatting>
  <conditionalFormatting sqref="I761:I762">
    <cfRule type="expression" dxfId="65455" priority="112260" stopIfTrue="1">
      <formula>WEEKDAY($A761)=1</formula>
    </cfRule>
    <cfRule type="expression" dxfId="65454" priority="112261" stopIfTrue="1">
      <formula>WEEKDAY($A761)=2</formula>
    </cfRule>
    <cfRule type="expression" dxfId="65453" priority="112262" stopIfTrue="1">
      <formula>WEEKDAY($A761)=3</formula>
    </cfRule>
    <cfRule type="expression" dxfId="65452" priority="112263" stopIfTrue="1">
      <formula>WEEKDAY($A761)=4</formula>
    </cfRule>
    <cfRule type="expression" dxfId="65451" priority="112264" stopIfTrue="1">
      <formula>WEEKDAY($A761)=5</formula>
    </cfRule>
    <cfRule type="expression" dxfId="65450" priority="112265" stopIfTrue="1">
      <formula>WEEKDAY($A761)=6</formula>
    </cfRule>
    <cfRule type="expression" dxfId="65449" priority="112266" stopIfTrue="1">
      <formula>WEEKDAY($A761)=7</formula>
    </cfRule>
  </conditionalFormatting>
  <conditionalFormatting sqref="I761:I762">
    <cfRule type="expression" dxfId="65448" priority="112253" stopIfTrue="1">
      <formula>WEEKDAY($A761)=1</formula>
    </cfRule>
    <cfRule type="expression" dxfId="65447" priority="112254" stopIfTrue="1">
      <formula>WEEKDAY($A761)=2</formula>
    </cfRule>
    <cfRule type="expression" dxfId="65446" priority="112255" stopIfTrue="1">
      <formula>WEEKDAY($A761)=3</formula>
    </cfRule>
    <cfRule type="expression" dxfId="65445" priority="112256" stopIfTrue="1">
      <formula>WEEKDAY($A761)=4</formula>
    </cfRule>
    <cfRule type="expression" dxfId="65444" priority="112257" stopIfTrue="1">
      <formula>WEEKDAY($A761)=5</formula>
    </cfRule>
    <cfRule type="expression" dxfId="65443" priority="112258" stopIfTrue="1">
      <formula>WEEKDAY($A761)=6</formula>
    </cfRule>
    <cfRule type="expression" dxfId="65442" priority="112259" stopIfTrue="1">
      <formula>WEEKDAY($A761)=7</formula>
    </cfRule>
  </conditionalFormatting>
  <conditionalFormatting sqref="I761:I762">
    <cfRule type="expression" dxfId="65441" priority="112246" stopIfTrue="1">
      <formula>WEEKDAY($A761)=1</formula>
    </cfRule>
    <cfRule type="expression" dxfId="65440" priority="112247" stopIfTrue="1">
      <formula>WEEKDAY($A761)=2</formula>
    </cfRule>
    <cfRule type="expression" dxfId="65439" priority="112248" stopIfTrue="1">
      <formula>WEEKDAY($A761)=3</formula>
    </cfRule>
    <cfRule type="expression" dxfId="65438" priority="112249" stopIfTrue="1">
      <formula>WEEKDAY($A761)=4</formula>
    </cfRule>
    <cfRule type="expression" dxfId="65437" priority="112250" stopIfTrue="1">
      <formula>WEEKDAY($A761)=5</formula>
    </cfRule>
    <cfRule type="expression" dxfId="65436" priority="112251" stopIfTrue="1">
      <formula>WEEKDAY($A761)=6</formula>
    </cfRule>
    <cfRule type="expression" dxfId="65435" priority="112252" stopIfTrue="1">
      <formula>WEEKDAY($A761)=7</formula>
    </cfRule>
  </conditionalFormatting>
  <conditionalFormatting sqref="I761:I762">
    <cfRule type="expression" dxfId="65434" priority="112239" stopIfTrue="1">
      <formula>WEEKDAY($A761)=1</formula>
    </cfRule>
    <cfRule type="expression" dxfId="65433" priority="112240" stopIfTrue="1">
      <formula>WEEKDAY($A761)=2</formula>
    </cfRule>
    <cfRule type="expression" dxfId="65432" priority="112241" stopIfTrue="1">
      <formula>WEEKDAY($A761)=3</formula>
    </cfRule>
    <cfRule type="expression" dxfId="65431" priority="112242" stopIfTrue="1">
      <formula>WEEKDAY($A761)=4</formula>
    </cfRule>
    <cfRule type="expression" dxfId="65430" priority="112243" stopIfTrue="1">
      <formula>WEEKDAY($A761)=5</formula>
    </cfRule>
    <cfRule type="expression" dxfId="65429" priority="112244" stopIfTrue="1">
      <formula>WEEKDAY($A761)=6</formula>
    </cfRule>
    <cfRule type="expression" dxfId="65428" priority="112245" stopIfTrue="1">
      <formula>WEEKDAY($A761)=7</formula>
    </cfRule>
  </conditionalFormatting>
  <conditionalFormatting sqref="I761:I762">
    <cfRule type="expression" dxfId="65427" priority="112232" stopIfTrue="1">
      <formula>WEEKDAY($A761)=1</formula>
    </cfRule>
    <cfRule type="expression" dxfId="65426" priority="112233" stopIfTrue="1">
      <formula>WEEKDAY($A761)=2</formula>
    </cfRule>
    <cfRule type="expression" dxfId="65425" priority="112234" stopIfTrue="1">
      <formula>WEEKDAY($A761)=3</formula>
    </cfRule>
    <cfRule type="expression" dxfId="65424" priority="112235" stopIfTrue="1">
      <formula>WEEKDAY($A761)=4</formula>
    </cfRule>
    <cfRule type="expression" dxfId="65423" priority="112236" stopIfTrue="1">
      <formula>WEEKDAY($A761)=5</formula>
    </cfRule>
    <cfRule type="expression" dxfId="65422" priority="112237" stopIfTrue="1">
      <formula>WEEKDAY($A761)=6</formula>
    </cfRule>
    <cfRule type="expression" dxfId="65421" priority="112238" stopIfTrue="1">
      <formula>WEEKDAY($A761)=7</formula>
    </cfRule>
  </conditionalFormatting>
  <conditionalFormatting sqref="A761:A765">
    <cfRule type="expression" dxfId="65420" priority="112225" stopIfTrue="1">
      <formula>WEEKDAY($A761)=1</formula>
    </cfRule>
    <cfRule type="expression" dxfId="65419" priority="112226" stopIfTrue="1">
      <formula>WEEKDAY($A761)=2</formula>
    </cfRule>
    <cfRule type="expression" dxfId="65418" priority="112227" stopIfTrue="1">
      <formula>WEEKDAY($A761)=3</formula>
    </cfRule>
    <cfRule type="expression" dxfId="65417" priority="112228" stopIfTrue="1">
      <formula>WEEKDAY($A761)=4</formula>
    </cfRule>
    <cfRule type="expression" dxfId="65416" priority="112229" stopIfTrue="1">
      <formula>WEEKDAY($A761)=5</formula>
    </cfRule>
    <cfRule type="expression" dxfId="65415" priority="112230" stopIfTrue="1">
      <formula>WEEKDAY($A761)=6</formula>
    </cfRule>
    <cfRule type="expression" dxfId="65414" priority="112231" stopIfTrue="1">
      <formula>WEEKDAY($A761)=7</formula>
    </cfRule>
  </conditionalFormatting>
  <conditionalFormatting sqref="I761:I762">
    <cfRule type="expression" dxfId="65413" priority="112218" stopIfTrue="1">
      <formula>WEEKDAY($A761)=1</formula>
    </cfRule>
    <cfRule type="expression" dxfId="65412" priority="112219" stopIfTrue="1">
      <formula>WEEKDAY($A761)=2</formula>
    </cfRule>
    <cfRule type="expression" dxfId="65411" priority="112220" stopIfTrue="1">
      <formula>WEEKDAY($A761)=3</formula>
    </cfRule>
    <cfRule type="expression" dxfId="65410" priority="112221" stopIfTrue="1">
      <formula>WEEKDAY($A761)=4</formula>
    </cfRule>
    <cfRule type="expression" dxfId="65409" priority="112222" stopIfTrue="1">
      <formula>WEEKDAY($A761)=5</formula>
    </cfRule>
    <cfRule type="expression" dxfId="65408" priority="112223" stopIfTrue="1">
      <formula>WEEKDAY($A761)=6</formula>
    </cfRule>
    <cfRule type="expression" dxfId="65407" priority="112224" stopIfTrue="1">
      <formula>WEEKDAY($A761)=7</formula>
    </cfRule>
  </conditionalFormatting>
  <conditionalFormatting sqref="I761:I762">
    <cfRule type="expression" dxfId="65406" priority="112211" stopIfTrue="1">
      <formula>WEEKDAY($A761)=1</formula>
    </cfRule>
    <cfRule type="expression" dxfId="65405" priority="112212" stopIfTrue="1">
      <formula>WEEKDAY($A761)=2</formula>
    </cfRule>
    <cfRule type="expression" dxfId="65404" priority="112213" stopIfTrue="1">
      <formula>WEEKDAY($A761)=3</formula>
    </cfRule>
    <cfRule type="expression" dxfId="65403" priority="112214" stopIfTrue="1">
      <formula>WEEKDAY($A761)=4</formula>
    </cfRule>
    <cfRule type="expression" dxfId="65402" priority="112215" stopIfTrue="1">
      <formula>WEEKDAY($A761)=5</formula>
    </cfRule>
    <cfRule type="expression" dxfId="65401" priority="112216" stopIfTrue="1">
      <formula>WEEKDAY($A761)=6</formula>
    </cfRule>
    <cfRule type="expression" dxfId="65400" priority="112217" stopIfTrue="1">
      <formula>WEEKDAY($A761)=7</formula>
    </cfRule>
  </conditionalFormatting>
  <conditionalFormatting sqref="I761:I762">
    <cfRule type="expression" dxfId="65399" priority="112204" stopIfTrue="1">
      <formula>WEEKDAY($A761)=1</formula>
    </cfRule>
    <cfRule type="expression" dxfId="65398" priority="112205" stopIfTrue="1">
      <formula>WEEKDAY($A761)=2</formula>
    </cfRule>
    <cfRule type="expression" dxfId="65397" priority="112206" stopIfTrue="1">
      <formula>WEEKDAY($A761)=3</formula>
    </cfRule>
    <cfRule type="expression" dxfId="65396" priority="112207" stopIfTrue="1">
      <formula>WEEKDAY($A761)=4</formula>
    </cfRule>
    <cfRule type="expression" dxfId="65395" priority="112208" stopIfTrue="1">
      <formula>WEEKDAY($A761)=5</formula>
    </cfRule>
    <cfRule type="expression" dxfId="65394" priority="112209" stopIfTrue="1">
      <formula>WEEKDAY($A761)=6</formula>
    </cfRule>
    <cfRule type="expression" dxfId="65393" priority="112210" stopIfTrue="1">
      <formula>WEEKDAY($A761)=7</formula>
    </cfRule>
  </conditionalFormatting>
  <conditionalFormatting sqref="A761:A765">
    <cfRule type="expression" dxfId="65392" priority="112197" stopIfTrue="1">
      <formula>WEEKDAY($A761)=1</formula>
    </cfRule>
    <cfRule type="expression" dxfId="65391" priority="112198" stopIfTrue="1">
      <formula>WEEKDAY($A761)=2</formula>
    </cfRule>
    <cfRule type="expression" dxfId="65390" priority="112199" stopIfTrue="1">
      <formula>WEEKDAY($A761)=3</formula>
    </cfRule>
    <cfRule type="expression" dxfId="65389" priority="112200" stopIfTrue="1">
      <formula>WEEKDAY($A761)=4</formula>
    </cfRule>
    <cfRule type="expression" dxfId="65388" priority="112201" stopIfTrue="1">
      <formula>WEEKDAY($A761)=5</formula>
    </cfRule>
    <cfRule type="expression" dxfId="65387" priority="112202" stopIfTrue="1">
      <formula>WEEKDAY($A761)=6</formula>
    </cfRule>
    <cfRule type="expression" dxfId="65386" priority="112203" stopIfTrue="1">
      <formula>WEEKDAY($A761)=7</formula>
    </cfRule>
  </conditionalFormatting>
  <conditionalFormatting sqref="I761:I762">
    <cfRule type="expression" dxfId="65385" priority="112190" stopIfTrue="1">
      <formula>WEEKDAY($A761)=1</formula>
    </cfRule>
    <cfRule type="expression" dxfId="65384" priority="112191" stopIfTrue="1">
      <formula>WEEKDAY($A761)=2</formula>
    </cfRule>
    <cfRule type="expression" dxfId="65383" priority="112192" stopIfTrue="1">
      <formula>WEEKDAY($A761)=3</formula>
    </cfRule>
    <cfRule type="expression" dxfId="65382" priority="112193" stopIfTrue="1">
      <formula>WEEKDAY($A761)=4</formula>
    </cfRule>
    <cfRule type="expression" dxfId="65381" priority="112194" stopIfTrue="1">
      <formula>WEEKDAY($A761)=5</formula>
    </cfRule>
    <cfRule type="expression" dxfId="65380" priority="112195" stopIfTrue="1">
      <formula>WEEKDAY($A761)=6</formula>
    </cfRule>
    <cfRule type="expression" dxfId="65379" priority="112196" stopIfTrue="1">
      <formula>WEEKDAY($A761)=7</formula>
    </cfRule>
  </conditionalFormatting>
  <conditionalFormatting sqref="I761:I762">
    <cfRule type="expression" dxfId="65378" priority="112183" stopIfTrue="1">
      <formula>WEEKDAY($A761)=1</formula>
    </cfRule>
    <cfRule type="expression" dxfId="65377" priority="112184" stopIfTrue="1">
      <formula>WEEKDAY($A761)=2</formula>
    </cfRule>
    <cfRule type="expression" dxfId="65376" priority="112185" stopIfTrue="1">
      <formula>WEEKDAY($A761)=3</formula>
    </cfRule>
    <cfRule type="expression" dxfId="65375" priority="112186" stopIfTrue="1">
      <formula>WEEKDAY($A761)=4</formula>
    </cfRule>
    <cfRule type="expression" dxfId="65374" priority="112187" stopIfTrue="1">
      <formula>WEEKDAY($A761)=5</formula>
    </cfRule>
    <cfRule type="expression" dxfId="65373" priority="112188" stopIfTrue="1">
      <formula>WEEKDAY($A761)=6</formula>
    </cfRule>
    <cfRule type="expression" dxfId="65372" priority="112189" stopIfTrue="1">
      <formula>WEEKDAY($A761)=7</formula>
    </cfRule>
  </conditionalFormatting>
  <conditionalFormatting sqref="I761:I762">
    <cfRule type="expression" dxfId="65371" priority="112176" stopIfTrue="1">
      <formula>WEEKDAY($A761)=1</formula>
    </cfRule>
    <cfRule type="expression" dxfId="65370" priority="112177" stopIfTrue="1">
      <formula>WEEKDAY($A761)=2</formula>
    </cfRule>
    <cfRule type="expression" dxfId="65369" priority="112178" stopIfTrue="1">
      <formula>WEEKDAY($A761)=3</formula>
    </cfRule>
    <cfRule type="expression" dxfId="65368" priority="112179" stopIfTrue="1">
      <formula>WEEKDAY($A761)=4</formula>
    </cfRule>
    <cfRule type="expression" dxfId="65367" priority="112180" stopIfTrue="1">
      <formula>WEEKDAY($A761)=5</formula>
    </cfRule>
    <cfRule type="expression" dxfId="65366" priority="112181" stopIfTrue="1">
      <formula>WEEKDAY($A761)=6</formula>
    </cfRule>
    <cfRule type="expression" dxfId="65365" priority="112182" stopIfTrue="1">
      <formula>WEEKDAY($A761)=7</formula>
    </cfRule>
  </conditionalFormatting>
  <conditionalFormatting sqref="I761:I762">
    <cfRule type="expression" dxfId="65364" priority="112169" stopIfTrue="1">
      <formula>WEEKDAY($A761)=1</formula>
    </cfRule>
    <cfRule type="expression" dxfId="65363" priority="112170" stopIfTrue="1">
      <formula>WEEKDAY($A761)=2</formula>
    </cfRule>
    <cfRule type="expression" dxfId="65362" priority="112171" stopIfTrue="1">
      <formula>WEEKDAY($A761)=3</formula>
    </cfRule>
    <cfRule type="expression" dxfId="65361" priority="112172" stopIfTrue="1">
      <formula>WEEKDAY($A761)=4</formula>
    </cfRule>
    <cfRule type="expression" dxfId="65360" priority="112173" stopIfTrue="1">
      <formula>WEEKDAY($A761)=5</formula>
    </cfRule>
    <cfRule type="expression" dxfId="65359" priority="112174" stopIfTrue="1">
      <formula>WEEKDAY($A761)=6</formula>
    </cfRule>
    <cfRule type="expression" dxfId="65358" priority="112175" stopIfTrue="1">
      <formula>WEEKDAY($A761)=7</formula>
    </cfRule>
  </conditionalFormatting>
  <conditionalFormatting sqref="I761:I762">
    <cfRule type="expression" dxfId="65357" priority="112162" stopIfTrue="1">
      <formula>WEEKDAY($A761)=1</formula>
    </cfRule>
    <cfRule type="expression" dxfId="65356" priority="112163" stopIfTrue="1">
      <formula>WEEKDAY($A761)=2</formula>
    </cfRule>
    <cfRule type="expression" dxfId="65355" priority="112164" stopIfTrue="1">
      <formula>WEEKDAY($A761)=3</formula>
    </cfRule>
    <cfRule type="expression" dxfId="65354" priority="112165" stopIfTrue="1">
      <formula>WEEKDAY($A761)=4</formula>
    </cfRule>
    <cfRule type="expression" dxfId="65353" priority="112166" stopIfTrue="1">
      <formula>WEEKDAY($A761)=5</formula>
    </cfRule>
    <cfRule type="expression" dxfId="65352" priority="112167" stopIfTrue="1">
      <formula>WEEKDAY($A761)=6</formula>
    </cfRule>
    <cfRule type="expression" dxfId="65351" priority="112168" stopIfTrue="1">
      <formula>WEEKDAY($A761)=7</formula>
    </cfRule>
  </conditionalFormatting>
  <conditionalFormatting sqref="I761:I762">
    <cfRule type="expression" dxfId="65350" priority="112155" stopIfTrue="1">
      <formula>WEEKDAY($A761)=1</formula>
    </cfRule>
    <cfRule type="expression" dxfId="65349" priority="112156" stopIfTrue="1">
      <formula>WEEKDAY($A761)=2</formula>
    </cfRule>
    <cfRule type="expression" dxfId="65348" priority="112157" stopIfTrue="1">
      <formula>WEEKDAY($A761)=3</formula>
    </cfRule>
    <cfRule type="expression" dxfId="65347" priority="112158" stopIfTrue="1">
      <formula>WEEKDAY($A761)=4</formula>
    </cfRule>
    <cfRule type="expression" dxfId="65346" priority="112159" stopIfTrue="1">
      <formula>WEEKDAY($A761)=5</formula>
    </cfRule>
    <cfRule type="expression" dxfId="65345" priority="112160" stopIfTrue="1">
      <formula>WEEKDAY($A761)=6</formula>
    </cfRule>
    <cfRule type="expression" dxfId="65344" priority="112161" stopIfTrue="1">
      <formula>WEEKDAY($A761)=7</formula>
    </cfRule>
  </conditionalFormatting>
  <conditionalFormatting sqref="I761:I762">
    <cfRule type="expression" dxfId="65343" priority="112148" stopIfTrue="1">
      <formula>WEEKDAY($A761)=1</formula>
    </cfRule>
    <cfRule type="expression" dxfId="65342" priority="112149" stopIfTrue="1">
      <formula>WEEKDAY($A761)=2</formula>
    </cfRule>
    <cfRule type="expression" dxfId="65341" priority="112150" stopIfTrue="1">
      <formula>WEEKDAY($A761)=3</formula>
    </cfRule>
    <cfRule type="expression" dxfId="65340" priority="112151" stopIfTrue="1">
      <formula>WEEKDAY($A761)=4</formula>
    </cfRule>
    <cfRule type="expression" dxfId="65339" priority="112152" stopIfTrue="1">
      <formula>WEEKDAY($A761)=5</formula>
    </cfRule>
    <cfRule type="expression" dxfId="65338" priority="112153" stopIfTrue="1">
      <formula>WEEKDAY($A761)=6</formula>
    </cfRule>
    <cfRule type="expression" dxfId="65337" priority="112154" stopIfTrue="1">
      <formula>WEEKDAY($A761)=7</formula>
    </cfRule>
  </conditionalFormatting>
  <conditionalFormatting sqref="I761:I762">
    <cfRule type="expression" dxfId="65336" priority="112141" stopIfTrue="1">
      <formula>WEEKDAY($A761)=1</formula>
    </cfRule>
    <cfRule type="expression" dxfId="65335" priority="112142" stopIfTrue="1">
      <formula>WEEKDAY($A761)=2</formula>
    </cfRule>
    <cfRule type="expression" dxfId="65334" priority="112143" stopIfTrue="1">
      <formula>WEEKDAY($A761)=3</formula>
    </cfRule>
    <cfRule type="expression" dxfId="65333" priority="112144" stopIfTrue="1">
      <formula>WEEKDAY($A761)=4</formula>
    </cfRule>
    <cfRule type="expression" dxfId="65332" priority="112145" stopIfTrue="1">
      <formula>WEEKDAY($A761)=5</formula>
    </cfRule>
    <cfRule type="expression" dxfId="65331" priority="112146" stopIfTrue="1">
      <formula>WEEKDAY($A761)=6</formula>
    </cfRule>
    <cfRule type="expression" dxfId="65330" priority="112147" stopIfTrue="1">
      <formula>WEEKDAY($A761)=7</formula>
    </cfRule>
  </conditionalFormatting>
  <conditionalFormatting sqref="I761:I762">
    <cfRule type="expression" dxfId="65329" priority="112134" stopIfTrue="1">
      <formula>WEEKDAY($A761)=1</formula>
    </cfRule>
    <cfRule type="expression" dxfId="65328" priority="112135" stopIfTrue="1">
      <formula>WEEKDAY($A761)=2</formula>
    </cfRule>
    <cfRule type="expression" dxfId="65327" priority="112136" stopIfTrue="1">
      <formula>WEEKDAY($A761)=3</formula>
    </cfRule>
    <cfRule type="expression" dxfId="65326" priority="112137" stopIfTrue="1">
      <formula>WEEKDAY($A761)=4</formula>
    </cfRule>
    <cfRule type="expression" dxfId="65325" priority="112138" stopIfTrue="1">
      <formula>WEEKDAY($A761)=5</formula>
    </cfRule>
    <cfRule type="expression" dxfId="65324" priority="112139" stopIfTrue="1">
      <formula>WEEKDAY($A761)=6</formula>
    </cfRule>
    <cfRule type="expression" dxfId="65323" priority="112140" stopIfTrue="1">
      <formula>WEEKDAY($A761)=7</formula>
    </cfRule>
  </conditionalFormatting>
  <conditionalFormatting sqref="I761:I762">
    <cfRule type="expression" dxfId="65322" priority="112127" stopIfTrue="1">
      <formula>WEEKDAY($A761)=1</formula>
    </cfRule>
    <cfRule type="expression" dxfId="65321" priority="112128" stopIfTrue="1">
      <formula>WEEKDAY($A761)=2</formula>
    </cfRule>
    <cfRule type="expression" dxfId="65320" priority="112129" stopIfTrue="1">
      <formula>WEEKDAY($A761)=3</formula>
    </cfRule>
    <cfRule type="expression" dxfId="65319" priority="112130" stopIfTrue="1">
      <formula>WEEKDAY($A761)=4</formula>
    </cfRule>
    <cfRule type="expression" dxfId="65318" priority="112131" stopIfTrue="1">
      <formula>WEEKDAY($A761)=5</formula>
    </cfRule>
    <cfRule type="expression" dxfId="65317" priority="112132" stopIfTrue="1">
      <formula>WEEKDAY($A761)=6</formula>
    </cfRule>
    <cfRule type="expression" dxfId="65316" priority="112133" stopIfTrue="1">
      <formula>WEEKDAY($A761)=7</formula>
    </cfRule>
  </conditionalFormatting>
  <conditionalFormatting sqref="I761:I762">
    <cfRule type="expression" dxfId="65315" priority="112120" stopIfTrue="1">
      <formula>WEEKDAY($A761)=1</formula>
    </cfRule>
    <cfRule type="expression" dxfId="65314" priority="112121" stopIfTrue="1">
      <formula>WEEKDAY($A761)=2</formula>
    </cfRule>
    <cfRule type="expression" dxfId="65313" priority="112122" stopIfTrue="1">
      <formula>WEEKDAY($A761)=3</formula>
    </cfRule>
    <cfRule type="expression" dxfId="65312" priority="112123" stopIfTrue="1">
      <formula>WEEKDAY($A761)=4</formula>
    </cfRule>
    <cfRule type="expression" dxfId="65311" priority="112124" stopIfTrue="1">
      <formula>WEEKDAY($A761)=5</formula>
    </cfRule>
    <cfRule type="expression" dxfId="65310" priority="112125" stopIfTrue="1">
      <formula>WEEKDAY($A761)=6</formula>
    </cfRule>
    <cfRule type="expression" dxfId="65309" priority="112126" stopIfTrue="1">
      <formula>WEEKDAY($A761)=7</formula>
    </cfRule>
  </conditionalFormatting>
  <conditionalFormatting sqref="I761:I762">
    <cfRule type="expression" dxfId="65308" priority="112113" stopIfTrue="1">
      <formula>WEEKDAY($A761)=1</formula>
    </cfRule>
    <cfRule type="expression" dxfId="65307" priority="112114" stopIfTrue="1">
      <formula>WEEKDAY($A761)=2</formula>
    </cfRule>
    <cfRule type="expression" dxfId="65306" priority="112115" stopIfTrue="1">
      <formula>WEEKDAY($A761)=3</formula>
    </cfRule>
    <cfRule type="expression" dxfId="65305" priority="112116" stopIfTrue="1">
      <formula>WEEKDAY($A761)=4</formula>
    </cfRule>
    <cfRule type="expression" dxfId="65304" priority="112117" stopIfTrue="1">
      <formula>WEEKDAY($A761)=5</formula>
    </cfRule>
    <cfRule type="expression" dxfId="65303" priority="112118" stopIfTrue="1">
      <formula>WEEKDAY($A761)=6</formula>
    </cfRule>
    <cfRule type="expression" dxfId="65302" priority="112119" stopIfTrue="1">
      <formula>WEEKDAY($A761)=7</formula>
    </cfRule>
  </conditionalFormatting>
  <conditionalFormatting sqref="I761:I762">
    <cfRule type="expression" dxfId="65301" priority="112106" stopIfTrue="1">
      <formula>WEEKDAY($A761)=1</formula>
    </cfRule>
    <cfRule type="expression" dxfId="65300" priority="112107" stopIfTrue="1">
      <formula>WEEKDAY($A761)=2</formula>
    </cfRule>
    <cfRule type="expression" dxfId="65299" priority="112108" stopIfTrue="1">
      <formula>WEEKDAY($A761)=3</formula>
    </cfRule>
    <cfRule type="expression" dxfId="65298" priority="112109" stopIfTrue="1">
      <formula>WEEKDAY($A761)=4</formula>
    </cfRule>
    <cfRule type="expression" dxfId="65297" priority="112110" stopIfTrue="1">
      <formula>WEEKDAY($A761)=5</formula>
    </cfRule>
    <cfRule type="expression" dxfId="65296" priority="112111" stopIfTrue="1">
      <formula>WEEKDAY($A761)=6</formula>
    </cfRule>
    <cfRule type="expression" dxfId="65295" priority="112112" stopIfTrue="1">
      <formula>WEEKDAY($A761)=7</formula>
    </cfRule>
  </conditionalFormatting>
  <conditionalFormatting sqref="I761:I762">
    <cfRule type="expression" dxfId="65294" priority="112099" stopIfTrue="1">
      <formula>WEEKDAY($A761)=1</formula>
    </cfRule>
    <cfRule type="expression" dxfId="65293" priority="112100" stopIfTrue="1">
      <formula>WEEKDAY($A761)=2</formula>
    </cfRule>
    <cfRule type="expression" dxfId="65292" priority="112101" stopIfTrue="1">
      <formula>WEEKDAY($A761)=3</formula>
    </cfRule>
    <cfRule type="expression" dxfId="65291" priority="112102" stopIfTrue="1">
      <formula>WEEKDAY($A761)=4</formula>
    </cfRule>
    <cfRule type="expression" dxfId="65290" priority="112103" stopIfTrue="1">
      <formula>WEEKDAY($A761)=5</formula>
    </cfRule>
    <cfRule type="expression" dxfId="65289" priority="112104" stopIfTrue="1">
      <formula>WEEKDAY($A761)=6</formula>
    </cfRule>
    <cfRule type="expression" dxfId="65288" priority="112105" stopIfTrue="1">
      <formula>WEEKDAY($A761)=7</formula>
    </cfRule>
  </conditionalFormatting>
  <conditionalFormatting sqref="I761:I762">
    <cfRule type="expression" dxfId="65287" priority="112092" stopIfTrue="1">
      <formula>WEEKDAY($A761)=1</formula>
    </cfRule>
    <cfRule type="expression" dxfId="65286" priority="112093" stopIfTrue="1">
      <formula>WEEKDAY($A761)=2</formula>
    </cfRule>
    <cfRule type="expression" dxfId="65285" priority="112094" stopIfTrue="1">
      <formula>WEEKDAY($A761)=3</formula>
    </cfRule>
    <cfRule type="expression" dxfId="65284" priority="112095" stopIfTrue="1">
      <formula>WEEKDAY($A761)=4</formula>
    </cfRule>
    <cfRule type="expression" dxfId="65283" priority="112096" stopIfTrue="1">
      <formula>WEEKDAY($A761)=5</formula>
    </cfRule>
    <cfRule type="expression" dxfId="65282" priority="112097" stopIfTrue="1">
      <formula>WEEKDAY($A761)=6</formula>
    </cfRule>
    <cfRule type="expression" dxfId="65281" priority="112098" stopIfTrue="1">
      <formula>WEEKDAY($A761)=7</formula>
    </cfRule>
  </conditionalFormatting>
  <conditionalFormatting sqref="I761:I762">
    <cfRule type="expression" dxfId="65280" priority="112085" stopIfTrue="1">
      <formula>WEEKDAY($A761)=1</formula>
    </cfRule>
    <cfRule type="expression" dxfId="65279" priority="112086" stopIfTrue="1">
      <formula>WEEKDAY($A761)=2</formula>
    </cfRule>
    <cfRule type="expression" dxfId="65278" priority="112087" stopIfTrue="1">
      <formula>WEEKDAY($A761)=3</formula>
    </cfRule>
    <cfRule type="expression" dxfId="65277" priority="112088" stopIfTrue="1">
      <formula>WEEKDAY($A761)=4</formula>
    </cfRule>
    <cfRule type="expression" dxfId="65276" priority="112089" stopIfTrue="1">
      <formula>WEEKDAY($A761)=5</formula>
    </cfRule>
    <cfRule type="expression" dxfId="65275" priority="112090" stopIfTrue="1">
      <formula>WEEKDAY($A761)=6</formula>
    </cfRule>
    <cfRule type="expression" dxfId="65274" priority="112091" stopIfTrue="1">
      <formula>WEEKDAY($A761)=7</formula>
    </cfRule>
  </conditionalFormatting>
  <conditionalFormatting sqref="I761:I762">
    <cfRule type="expression" dxfId="65273" priority="112078" stopIfTrue="1">
      <formula>WEEKDAY($A761)=1</formula>
    </cfRule>
    <cfRule type="expression" dxfId="65272" priority="112079" stopIfTrue="1">
      <formula>WEEKDAY($A761)=2</formula>
    </cfRule>
    <cfRule type="expression" dxfId="65271" priority="112080" stopIfTrue="1">
      <formula>WEEKDAY($A761)=3</formula>
    </cfRule>
    <cfRule type="expression" dxfId="65270" priority="112081" stopIfTrue="1">
      <formula>WEEKDAY($A761)=4</formula>
    </cfRule>
    <cfRule type="expression" dxfId="65269" priority="112082" stopIfTrue="1">
      <formula>WEEKDAY($A761)=5</formula>
    </cfRule>
    <cfRule type="expression" dxfId="65268" priority="112083" stopIfTrue="1">
      <formula>WEEKDAY($A761)=6</formula>
    </cfRule>
    <cfRule type="expression" dxfId="65267" priority="112084" stopIfTrue="1">
      <formula>WEEKDAY($A761)=7</formula>
    </cfRule>
  </conditionalFormatting>
  <conditionalFormatting sqref="I761:I762">
    <cfRule type="expression" dxfId="65266" priority="112071" stopIfTrue="1">
      <formula>WEEKDAY($A761)=1</formula>
    </cfRule>
    <cfRule type="expression" dxfId="65265" priority="112072" stopIfTrue="1">
      <formula>WEEKDAY($A761)=2</formula>
    </cfRule>
    <cfRule type="expression" dxfId="65264" priority="112073" stopIfTrue="1">
      <formula>WEEKDAY($A761)=3</formula>
    </cfRule>
    <cfRule type="expression" dxfId="65263" priority="112074" stopIfTrue="1">
      <formula>WEEKDAY($A761)=4</formula>
    </cfRule>
    <cfRule type="expression" dxfId="65262" priority="112075" stopIfTrue="1">
      <formula>WEEKDAY($A761)=5</formula>
    </cfRule>
    <cfRule type="expression" dxfId="65261" priority="112076" stopIfTrue="1">
      <formula>WEEKDAY($A761)=6</formula>
    </cfRule>
    <cfRule type="expression" dxfId="65260" priority="112077" stopIfTrue="1">
      <formula>WEEKDAY($A761)=7</formula>
    </cfRule>
  </conditionalFormatting>
  <conditionalFormatting sqref="I761:I762">
    <cfRule type="expression" dxfId="65259" priority="112064" stopIfTrue="1">
      <formula>WEEKDAY($A761)=1</formula>
    </cfRule>
    <cfRule type="expression" dxfId="65258" priority="112065" stopIfTrue="1">
      <formula>WEEKDAY($A761)=2</formula>
    </cfRule>
    <cfRule type="expression" dxfId="65257" priority="112066" stopIfTrue="1">
      <formula>WEEKDAY($A761)=3</formula>
    </cfRule>
    <cfRule type="expression" dxfId="65256" priority="112067" stopIfTrue="1">
      <formula>WEEKDAY($A761)=4</formula>
    </cfRule>
    <cfRule type="expression" dxfId="65255" priority="112068" stopIfTrue="1">
      <formula>WEEKDAY($A761)=5</formula>
    </cfRule>
    <cfRule type="expression" dxfId="65254" priority="112069" stopIfTrue="1">
      <formula>WEEKDAY($A761)=6</formula>
    </cfRule>
    <cfRule type="expression" dxfId="65253" priority="112070" stopIfTrue="1">
      <formula>WEEKDAY($A761)=7</formula>
    </cfRule>
  </conditionalFormatting>
  <conditionalFormatting sqref="I761:I762">
    <cfRule type="expression" dxfId="65252" priority="112057" stopIfTrue="1">
      <formula>WEEKDAY($A761)=1</formula>
    </cfRule>
    <cfRule type="expression" dxfId="65251" priority="112058" stopIfTrue="1">
      <formula>WEEKDAY($A761)=2</formula>
    </cfRule>
    <cfRule type="expression" dxfId="65250" priority="112059" stopIfTrue="1">
      <formula>WEEKDAY($A761)=3</formula>
    </cfRule>
    <cfRule type="expression" dxfId="65249" priority="112060" stopIfTrue="1">
      <formula>WEEKDAY($A761)=4</formula>
    </cfRule>
    <cfRule type="expression" dxfId="65248" priority="112061" stopIfTrue="1">
      <formula>WEEKDAY($A761)=5</formula>
    </cfRule>
    <cfRule type="expression" dxfId="65247" priority="112062" stopIfTrue="1">
      <formula>WEEKDAY($A761)=6</formula>
    </cfRule>
    <cfRule type="expression" dxfId="65246" priority="112063" stopIfTrue="1">
      <formula>WEEKDAY($A761)=7</formula>
    </cfRule>
  </conditionalFormatting>
  <conditionalFormatting sqref="I761:I762">
    <cfRule type="expression" dxfId="65245" priority="112050" stopIfTrue="1">
      <formula>WEEKDAY($A761)=1</formula>
    </cfRule>
    <cfRule type="expression" dxfId="65244" priority="112051" stopIfTrue="1">
      <formula>WEEKDAY($A761)=2</formula>
    </cfRule>
    <cfRule type="expression" dxfId="65243" priority="112052" stopIfTrue="1">
      <formula>WEEKDAY($A761)=3</formula>
    </cfRule>
    <cfRule type="expression" dxfId="65242" priority="112053" stopIfTrue="1">
      <formula>WEEKDAY($A761)=4</formula>
    </cfRule>
    <cfRule type="expression" dxfId="65241" priority="112054" stopIfTrue="1">
      <formula>WEEKDAY($A761)=5</formula>
    </cfRule>
    <cfRule type="expression" dxfId="65240" priority="112055" stopIfTrue="1">
      <formula>WEEKDAY($A761)=6</formula>
    </cfRule>
    <cfRule type="expression" dxfId="65239" priority="112056" stopIfTrue="1">
      <formula>WEEKDAY($A761)=7</formula>
    </cfRule>
  </conditionalFormatting>
  <conditionalFormatting sqref="I761:I762">
    <cfRule type="expression" dxfId="65238" priority="112043" stopIfTrue="1">
      <formula>WEEKDAY($A761)=1</formula>
    </cfRule>
    <cfRule type="expression" dxfId="65237" priority="112044" stopIfTrue="1">
      <formula>WEEKDAY($A761)=2</formula>
    </cfRule>
    <cfRule type="expression" dxfId="65236" priority="112045" stopIfTrue="1">
      <formula>WEEKDAY($A761)=3</formula>
    </cfRule>
    <cfRule type="expression" dxfId="65235" priority="112046" stopIfTrue="1">
      <formula>WEEKDAY($A761)=4</formula>
    </cfRule>
    <cfRule type="expression" dxfId="65234" priority="112047" stopIfTrue="1">
      <formula>WEEKDAY($A761)=5</formula>
    </cfRule>
    <cfRule type="expression" dxfId="65233" priority="112048" stopIfTrue="1">
      <formula>WEEKDAY($A761)=6</formula>
    </cfRule>
    <cfRule type="expression" dxfId="65232" priority="112049" stopIfTrue="1">
      <formula>WEEKDAY($A761)=7</formula>
    </cfRule>
  </conditionalFormatting>
  <conditionalFormatting sqref="A761:A765">
    <cfRule type="expression" dxfId="65231" priority="112036" stopIfTrue="1">
      <formula>WEEKDAY($A761)=1</formula>
    </cfRule>
    <cfRule type="expression" dxfId="65230" priority="112037" stopIfTrue="1">
      <formula>WEEKDAY($A761)=2</formula>
    </cfRule>
    <cfRule type="expression" dxfId="65229" priority="112038" stopIfTrue="1">
      <formula>WEEKDAY($A761)=3</formula>
    </cfRule>
    <cfRule type="expression" dxfId="65228" priority="112039" stopIfTrue="1">
      <formula>WEEKDAY($A761)=4</formula>
    </cfRule>
    <cfRule type="expression" dxfId="65227" priority="112040" stopIfTrue="1">
      <formula>WEEKDAY($A761)=5</formula>
    </cfRule>
    <cfRule type="expression" dxfId="65226" priority="112041" stopIfTrue="1">
      <formula>WEEKDAY($A761)=6</formula>
    </cfRule>
    <cfRule type="expression" dxfId="65225" priority="112042" stopIfTrue="1">
      <formula>WEEKDAY($A761)=7</formula>
    </cfRule>
  </conditionalFormatting>
  <conditionalFormatting sqref="I761:I762">
    <cfRule type="expression" dxfId="65224" priority="112029" stopIfTrue="1">
      <formula>WEEKDAY($A761)=1</formula>
    </cfRule>
    <cfRule type="expression" dxfId="65223" priority="112030" stopIfTrue="1">
      <formula>WEEKDAY($A761)=2</formula>
    </cfRule>
    <cfRule type="expression" dxfId="65222" priority="112031" stopIfTrue="1">
      <formula>WEEKDAY($A761)=3</formula>
    </cfRule>
    <cfRule type="expression" dxfId="65221" priority="112032" stopIfTrue="1">
      <formula>WEEKDAY($A761)=4</formula>
    </cfRule>
    <cfRule type="expression" dxfId="65220" priority="112033" stopIfTrue="1">
      <formula>WEEKDAY($A761)=5</formula>
    </cfRule>
    <cfRule type="expression" dxfId="65219" priority="112034" stopIfTrue="1">
      <formula>WEEKDAY($A761)=6</formula>
    </cfRule>
    <cfRule type="expression" dxfId="65218" priority="112035" stopIfTrue="1">
      <formula>WEEKDAY($A761)=7</formula>
    </cfRule>
  </conditionalFormatting>
  <conditionalFormatting sqref="A761:A765">
    <cfRule type="expression" dxfId="65217" priority="112022" stopIfTrue="1">
      <formula>WEEKDAY($A761)=1</formula>
    </cfRule>
    <cfRule type="expression" dxfId="65216" priority="112023" stopIfTrue="1">
      <formula>WEEKDAY($A761)=2</formula>
    </cfRule>
    <cfRule type="expression" dxfId="65215" priority="112024" stopIfTrue="1">
      <formula>WEEKDAY($A761)=3</formula>
    </cfRule>
    <cfRule type="expression" dxfId="65214" priority="112025" stopIfTrue="1">
      <formula>WEEKDAY($A761)=4</formula>
    </cfRule>
    <cfRule type="expression" dxfId="65213" priority="112026" stopIfTrue="1">
      <formula>WEEKDAY($A761)=5</formula>
    </cfRule>
    <cfRule type="expression" dxfId="65212" priority="112027" stopIfTrue="1">
      <formula>WEEKDAY($A761)=6</formula>
    </cfRule>
    <cfRule type="expression" dxfId="65211" priority="112028" stopIfTrue="1">
      <formula>WEEKDAY($A761)=7</formula>
    </cfRule>
  </conditionalFormatting>
  <conditionalFormatting sqref="A761:A765">
    <cfRule type="expression" dxfId="65210" priority="112015" stopIfTrue="1">
      <formula>WEEKDAY($A761)=1</formula>
    </cfRule>
    <cfRule type="expression" dxfId="65209" priority="112016" stopIfTrue="1">
      <formula>WEEKDAY($A761)=2</formula>
    </cfRule>
    <cfRule type="expression" dxfId="65208" priority="112017" stopIfTrue="1">
      <formula>WEEKDAY($A761)=3</formula>
    </cfRule>
    <cfRule type="expression" dxfId="65207" priority="112018" stopIfTrue="1">
      <formula>WEEKDAY($A761)=4</formula>
    </cfRule>
    <cfRule type="expression" dxfId="65206" priority="112019" stopIfTrue="1">
      <formula>WEEKDAY($A761)=5</formula>
    </cfRule>
    <cfRule type="expression" dxfId="65205" priority="112020" stopIfTrue="1">
      <formula>WEEKDAY($A761)=6</formula>
    </cfRule>
    <cfRule type="expression" dxfId="65204" priority="112021" stopIfTrue="1">
      <formula>WEEKDAY($A761)=7</formula>
    </cfRule>
  </conditionalFormatting>
  <conditionalFormatting sqref="I761:I762">
    <cfRule type="expression" dxfId="65203" priority="112008" stopIfTrue="1">
      <formula>WEEKDAY($A761)=1</formula>
    </cfRule>
    <cfRule type="expression" dxfId="65202" priority="112009" stopIfTrue="1">
      <formula>WEEKDAY($A761)=2</formula>
    </cfRule>
    <cfRule type="expression" dxfId="65201" priority="112010" stopIfTrue="1">
      <formula>WEEKDAY($A761)=3</formula>
    </cfRule>
    <cfRule type="expression" dxfId="65200" priority="112011" stopIfTrue="1">
      <formula>WEEKDAY($A761)=4</formula>
    </cfRule>
    <cfRule type="expression" dxfId="65199" priority="112012" stopIfTrue="1">
      <formula>WEEKDAY($A761)=5</formula>
    </cfRule>
    <cfRule type="expression" dxfId="65198" priority="112013" stopIfTrue="1">
      <formula>WEEKDAY($A761)=6</formula>
    </cfRule>
    <cfRule type="expression" dxfId="65197" priority="112014" stopIfTrue="1">
      <formula>WEEKDAY($A761)=7</formula>
    </cfRule>
  </conditionalFormatting>
  <conditionalFormatting sqref="A761:A765">
    <cfRule type="expression" dxfId="65196" priority="112001" stopIfTrue="1">
      <formula>WEEKDAY($A761)=1</formula>
    </cfRule>
    <cfRule type="expression" dxfId="65195" priority="112002" stopIfTrue="1">
      <formula>WEEKDAY($A761)=2</formula>
    </cfRule>
    <cfRule type="expression" dxfId="65194" priority="112003" stopIfTrue="1">
      <formula>WEEKDAY($A761)=3</formula>
    </cfRule>
    <cfRule type="expression" dxfId="65193" priority="112004" stopIfTrue="1">
      <formula>WEEKDAY($A761)=4</formula>
    </cfRule>
    <cfRule type="expression" dxfId="65192" priority="112005" stopIfTrue="1">
      <formula>WEEKDAY($A761)=5</formula>
    </cfRule>
    <cfRule type="expression" dxfId="65191" priority="112006" stopIfTrue="1">
      <formula>WEEKDAY($A761)=6</formula>
    </cfRule>
    <cfRule type="expression" dxfId="65190" priority="112007" stopIfTrue="1">
      <formula>WEEKDAY($A761)=7</formula>
    </cfRule>
  </conditionalFormatting>
  <conditionalFormatting sqref="I761:I762">
    <cfRule type="expression" dxfId="65189" priority="111994" stopIfTrue="1">
      <formula>WEEKDAY($A761)=1</formula>
    </cfRule>
    <cfRule type="expression" dxfId="65188" priority="111995" stopIfTrue="1">
      <formula>WEEKDAY($A761)=2</formula>
    </cfRule>
    <cfRule type="expression" dxfId="65187" priority="111996" stopIfTrue="1">
      <formula>WEEKDAY($A761)=3</formula>
    </cfRule>
    <cfRule type="expression" dxfId="65186" priority="111997" stopIfTrue="1">
      <formula>WEEKDAY($A761)=4</formula>
    </cfRule>
    <cfRule type="expression" dxfId="65185" priority="111998" stopIfTrue="1">
      <formula>WEEKDAY($A761)=5</formula>
    </cfRule>
    <cfRule type="expression" dxfId="65184" priority="111999" stopIfTrue="1">
      <formula>WEEKDAY($A761)=6</formula>
    </cfRule>
    <cfRule type="expression" dxfId="65183" priority="112000" stopIfTrue="1">
      <formula>WEEKDAY($A761)=7</formula>
    </cfRule>
  </conditionalFormatting>
  <conditionalFormatting sqref="A761:A765">
    <cfRule type="expression" dxfId="65182" priority="111987" stopIfTrue="1">
      <formula>WEEKDAY($A761)=1</formula>
    </cfRule>
    <cfRule type="expression" dxfId="65181" priority="111988" stopIfTrue="1">
      <formula>WEEKDAY($A761)=2</formula>
    </cfRule>
    <cfRule type="expression" dxfId="65180" priority="111989" stopIfTrue="1">
      <formula>WEEKDAY($A761)=3</formula>
    </cfRule>
    <cfRule type="expression" dxfId="65179" priority="111990" stopIfTrue="1">
      <formula>WEEKDAY($A761)=4</formula>
    </cfRule>
    <cfRule type="expression" dxfId="65178" priority="111991" stopIfTrue="1">
      <formula>WEEKDAY($A761)=5</formula>
    </cfRule>
    <cfRule type="expression" dxfId="65177" priority="111992" stopIfTrue="1">
      <formula>WEEKDAY($A761)=6</formula>
    </cfRule>
    <cfRule type="expression" dxfId="65176" priority="111993" stopIfTrue="1">
      <formula>WEEKDAY($A761)=7</formula>
    </cfRule>
  </conditionalFormatting>
  <conditionalFormatting sqref="A761:A765">
    <cfRule type="expression" dxfId="65175" priority="111980" stopIfTrue="1">
      <formula>WEEKDAY($A761)=1</formula>
    </cfRule>
    <cfRule type="expression" dxfId="65174" priority="111981" stopIfTrue="1">
      <formula>WEEKDAY($A761)=2</formula>
    </cfRule>
    <cfRule type="expression" dxfId="65173" priority="111982" stopIfTrue="1">
      <formula>WEEKDAY($A761)=3</formula>
    </cfRule>
    <cfRule type="expression" dxfId="65172" priority="111983" stopIfTrue="1">
      <formula>WEEKDAY($A761)=4</formula>
    </cfRule>
    <cfRule type="expression" dxfId="65171" priority="111984" stopIfTrue="1">
      <formula>WEEKDAY($A761)=5</formula>
    </cfRule>
    <cfRule type="expression" dxfId="65170" priority="111985" stopIfTrue="1">
      <formula>WEEKDAY($A761)=6</formula>
    </cfRule>
    <cfRule type="expression" dxfId="65169" priority="111986" stopIfTrue="1">
      <formula>WEEKDAY($A761)=7</formula>
    </cfRule>
  </conditionalFormatting>
  <conditionalFormatting sqref="I761:I762">
    <cfRule type="expression" dxfId="65168" priority="111973" stopIfTrue="1">
      <formula>WEEKDAY($A761)=1</formula>
    </cfRule>
    <cfRule type="expression" dxfId="65167" priority="111974" stopIfTrue="1">
      <formula>WEEKDAY($A761)=2</formula>
    </cfRule>
    <cfRule type="expression" dxfId="65166" priority="111975" stopIfTrue="1">
      <formula>WEEKDAY($A761)=3</formula>
    </cfRule>
    <cfRule type="expression" dxfId="65165" priority="111976" stopIfTrue="1">
      <formula>WEEKDAY($A761)=4</formula>
    </cfRule>
    <cfRule type="expression" dxfId="65164" priority="111977" stopIfTrue="1">
      <formula>WEEKDAY($A761)=5</formula>
    </cfRule>
    <cfRule type="expression" dxfId="65163" priority="111978" stopIfTrue="1">
      <formula>WEEKDAY($A761)=6</formula>
    </cfRule>
    <cfRule type="expression" dxfId="65162" priority="111979" stopIfTrue="1">
      <formula>WEEKDAY($A761)=7</formula>
    </cfRule>
  </conditionalFormatting>
  <conditionalFormatting sqref="A761:A765">
    <cfRule type="expression" dxfId="65161" priority="111966" stopIfTrue="1">
      <formula>WEEKDAY($A761)=1</formula>
    </cfRule>
    <cfRule type="expression" dxfId="65160" priority="111967" stopIfTrue="1">
      <formula>WEEKDAY($A761)=2</formula>
    </cfRule>
    <cfRule type="expression" dxfId="65159" priority="111968" stopIfTrue="1">
      <formula>WEEKDAY($A761)=3</formula>
    </cfRule>
    <cfRule type="expression" dxfId="65158" priority="111969" stopIfTrue="1">
      <formula>WEEKDAY($A761)=4</formula>
    </cfRule>
    <cfRule type="expression" dxfId="65157" priority="111970" stopIfTrue="1">
      <formula>WEEKDAY($A761)=5</formula>
    </cfRule>
    <cfRule type="expression" dxfId="65156" priority="111971" stopIfTrue="1">
      <formula>WEEKDAY($A761)=6</formula>
    </cfRule>
    <cfRule type="expression" dxfId="65155" priority="111972" stopIfTrue="1">
      <formula>WEEKDAY($A761)=7</formula>
    </cfRule>
  </conditionalFormatting>
  <conditionalFormatting sqref="A761:A765">
    <cfRule type="expression" dxfId="65154" priority="111959" stopIfTrue="1">
      <formula>WEEKDAY($A761)=1</formula>
    </cfRule>
    <cfRule type="expression" dxfId="65153" priority="111960" stopIfTrue="1">
      <formula>WEEKDAY($A761)=2</formula>
    </cfRule>
    <cfRule type="expression" dxfId="65152" priority="111961" stopIfTrue="1">
      <formula>WEEKDAY($A761)=3</formula>
    </cfRule>
    <cfRule type="expression" dxfId="65151" priority="111962" stopIfTrue="1">
      <formula>WEEKDAY($A761)=4</formula>
    </cfRule>
    <cfRule type="expression" dxfId="65150" priority="111963" stopIfTrue="1">
      <formula>WEEKDAY($A761)=5</formula>
    </cfRule>
    <cfRule type="expression" dxfId="65149" priority="111964" stopIfTrue="1">
      <formula>WEEKDAY($A761)=6</formula>
    </cfRule>
    <cfRule type="expression" dxfId="65148" priority="111965" stopIfTrue="1">
      <formula>WEEKDAY($A761)=7</formula>
    </cfRule>
  </conditionalFormatting>
  <conditionalFormatting sqref="I761:I762">
    <cfRule type="expression" dxfId="65147" priority="111952" stopIfTrue="1">
      <formula>WEEKDAY($A761)=1</formula>
    </cfRule>
    <cfRule type="expression" dxfId="65146" priority="111953" stopIfTrue="1">
      <formula>WEEKDAY($A761)=2</formula>
    </cfRule>
    <cfRule type="expression" dxfId="65145" priority="111954" stopIfTrue="1">
      <formula>WEEKDAY($A761)=3</formula>
    </cfRule>
    <cfRule type="expression" dxfId="65144" priority="111955" stopIfTrue="1">
      <formula>WEEKDAY($A761)=4</formula>
    </cfRule>
    <cfRule type="expression" dxfId="65143" priority="111956" stopIfTrue="1">
      <formula>WEEKDAY($A761)=5</formula>
    </cfRule>
    <cfRule type="expression" dxfId="65142" priority="111957" stopIfTrue="1">
      <formula>WEEKDAY($A761)=6</formula>
    </cfRule>
    <cfRule type="expression" dxfId="65141" priority="111958" stopIfTrue="1">
      <formula>WEEKDAY($A761)=7</formula>
    </cfRule>
  </conditionalFormatting>
  <conditionalFormatting sqref="I761:I762">
    <cfRule type="expression" dxfId="65140" priority="111945" stopIfTrue="1">
      <formula>WEEKDAY($A761)=1</formula>
    </cfRule>
    <cfRule type="expression" dxfId="65139" priority="111946" stopIfTrue="1">
      <formula>WEEKDAY($A761)=2</formula>
    </cfRule>
    <cfRule type="expression" dxfId="65138" priority="111947" stopIfTrue="1">
      <formula>WEEKDAY($A761)=3</formula>
    </cfRule>
    <cfRule type="expression" dxfId="65137" priority="111948" stopIfTrue="1">
      <formula>WEEKDAY($A761)=4</formula>
    </cfRule>
    <cfRule type="expression" dxfId="65136" priority="111949" stopIfTrue="1">
      <formula>WEEKDAY($A761)=5</formula>
    </cfRule>
    <cfRule type="expression" dxfId="65135" priority="111950" stopIfTrue="1">
      <formula>WEEKDAY($A761)=6</formula>
    </cfRule>
    <cfRule type="expression" dxfId="65134" priority="111951" stopIfTrue="1">
      <formula>WEEKDAY($A761)=7</formula>
    </cfRule>
  </conditionalFormatting>
  <conditionalFormatting sqref="I761:I762">
    <cfRule type="expression" dxfId="65133" priority="111938" stopIfTrue="1">
      <formula>WEEKDAY($A761)=1</formula>
    </cfRule>
    <cfRule type="expression" dxfId="65132" priority="111939" stopIfTrue="1">
      <formula>WEEKDAY($A761)=2</formula>
    </cfRule>
    <cfRule type="expression" dxfId="65131" priority="111940" stopIfTrue="1">
      <formula>WEEKDAY($A761)=3</formula>
    </cfRule>
    <cfRule type="expression" dxfId="65130" priority="111941" stopIfTrue="1">
      <formula>WEEKDAY($A761)=4</formula>
    </cfRule>
    <cfRule type="expression" dxfId="65129" priority="111942" stopIfTrue="1">
      <formula>WEEKDAY($A761)=5</formula>
    </cfRule>
    <cfRule type="expression" dxfId="65128" priority="111943" stopIfTrue="1">
      <formula>WEEKDAY($A761)=6</formula>
    </cfRule>
    <cfRule type="expression" dxfId="65127" priority="111944" stopIfTrue="1">
      <formula>WEEKDAY($A761)=7</formula>
    </cfRule>
  </conditionalFormatting>
  <conditionalFormatting sqref="I761:I762">
    <cfRule type="expression" dxfId="65126" priority="111931" stopIfTrue="1">
      <formula>WEEKDAY($A761)=1</formula>
    </cfRule>
    <cfRule type="expression" dxfId="65125" priority="111932" stopIfTrue="1">
      <formula>WEEKDAY($A761)=2</formula>
    </cfRule>
    <cfRule type="expression" dxfId="65124" priority="111933" stopIfTrue="1">
      <formula>WEEKDAY($A761)=3</formula>
    </cfRule>
    <cfRule type="expression" dxfId="65123" priority="111934" stopIfTrue="1">
      <formula>WEEKDAY($A761)=4</formula>
    </cfRule>
    <cfRule type="expression" dxfId="65122" priority="111935" stopIfTrue="1">
      <formula>WEEKDAY($A761)=5</formula>
    </cfRule>
    <cfRule type="expression" dxfId="65121" priority="111936" stopIfTrue="1">
      <formula>WEEKDAY($A761)=6</formula>
    </cfRule>
    <cfRule type="expression" dxfId="65120" priority="111937" stopIfTrue="1">
      <formula>WEEKDAY($A761)=7</formula>
    </cfRule>
  </conditionalFormatting>
  <conditionalFormatting sqref="A761:A765">
    <cfRule type="expression" dxfId="65119" priority="111924" stopIfTrue="1">
      <formula>WEEKDAY($A761)=1</formula>
    </cfRule>
    <cfRule type="expression" dxfId="65118" priority="111925" stopIfTrue="1">
      <formula>WEEKDAY($A761)=2</formula>
    </cfRule>
    <cfRule type="expression" dxfId="65117" priority="111926" stopIfTrue="1">
      <formula>WEEKDAY($A761)=3</formula>
    </cfRule>
    <cfRule type="expression" dxfId="65116" priority="111927" stopIfTrue="1">
      <formula>WEEKDAY($A761)=4</formula>
    </cfRule>
    <cfRule type="expression" dxfId="65115" priority="111928" stopIfTrue="1">
      <formula>WEEKDAY($A761)=5</formula>
    </cfRule>
    <cfRule type="expression" dxfId="65114" priority="111929" stopIfTrue="1">
      <formula>WEEKDAY($A761)=6</formula>
    </cfRule>
    <cfRule type="expression" dxfId="65113" priority="111930" stopIfTrue="1">
      <formula>WEEKDAY($A761)=7</formula>
    </cfRule>
  </conditionalFormatting>
  <conditionalFormatting sqref="I761:I762">
    <cfRule type="expression" dxfId="65112" priority="111917" stopIfTrue="1">
      <formula>WEEKDAY($A761)=1</formula>
    </cfRule>
    <cfRule type="expression" dxfId="65111" priority="111918" stopIfTrue="1">
      <formula>WEEKDAY($A761)=2</formula>
    </cfRule>
    <cfRule type="expression" dxfId="65110" priority="111919" stopIfTrue="1">
      <formula>WEEKDAY($A761)=3</formula>
    </cfRule>
    <cfRule type="expression" dxfId="65109" priority="111920" stopIfTrue="1">
      <formula>WEEKDAY($A761)=4</formula>
    </cfRule>
    <cfRule type="expression" dxfId="65108" priority="111921" stopIfTrue="1">
      <formula>WEEKDAY($A761)=5</formula>
    </cfRule>
    <cfRule type="expression" dxfId="65107" priority="111922" stopIfTrue="1">
      <formula>WEEKDAY($A761)=6</formula>
    </cfRule>
    <cfRule type="expression" dxfId="65106" priority="111923" stopIfTrue="1">
      <formula>WEEKDAY($A761)=7</formula>
    </cfRule>
  </conditionalFormatting>
  <conditionalFormatting sqref="I761:I762">
    <cfRule type="expression" dxfId="65105" priority="111910" stopIfTrue="1">
      <formula>WEEKDAY($A761)=1</formula>
    </cfRule>
    <cfRule type="expression" dxfId="65104" priority="111911" stopIfTrue="1">
      <formula>WEEKDAY($A761)=2</formula>
    </cfRule>
    <cfRule type="expression" dxfId="65103" priority="111912" stopIfTrue="1">
      <formula>WEEKDAY($A761)=3</formula>
    </cfRule>
    <cfRule type="expression" dxfId="65102" priority="111913" stopIfTrue="1">
      <formula>WEEKDAY($A761)=4</formula>
    </cfRule>
    <cfRule type="expression" dxfId="65101" priority="111914" stopIfTrue="1">
      <formula>WEEKDAY($A761)=5</formula>
    </cfRule>
    <cfRule type="expression" dxfId="65100" priority="111915" stopIfTrue="1">
      <formula>WEEKDAY($A761)=6</formula>
    </cfRule>
    <cfRule type="expression" dxfId="65099" priority="111916" stopIfTrue="1">
      <formula>WEEKDAY($A761)=7</formula>
    </cfRule>
  </conditionalFormatting>
  <conditionalFormatting sqref="I761:I762">
    <cfRule type="expression" dxfId="65098" priority="111903" stopIfTrue="1">
      <formula>WEEKDAY($A761)=1</formula>
    </cfRule>
    <cfRule type="expression" dxfId="65097" priority="111904" stopIfTrue="1">
      <formula>WEEKDAY($A761)=2</formula>
    </cfRule>
    <cfRule type="expression" dxfId="65096" priority="111905" stopIfTrue="1">
      <formula>WEEKDAY($A761)=3</formula>
    </cfRule>
    <cfRule type="expression" dxfId="65095" priority="111906" stopIfTrue="1">
      <formula>WEEKDAY($A761)=4</formula>
    </cfRule>
    <cfRule type="expression" dxfId="65094" priority="111907" stopIfTrue="1">
      <formula>WEEKDAY($A761)=5</formula>
    </cfRule>
    <cfRule type="expression" dxfId="65093" priority="111908" stopIfTrue="1">
      <formula>WEEKDAY($A761)=6</formula>
    </cfRule>
    <cfRule type="expression" dxfId="65092" priority="111909" stopIfTrue="1">
      <formula>WEEKDAY($A761)=7</formula>
    </cfRule>
  </conditionalFormatting>
  <conditionalFormatting sqref="I761:I762">
    <cfRule type="expression" dxfId="65091" priority="111896" stopIfTrue="1">
      <formula>WEEKDAY($A761)=1</formula>
    </cfRule>
    <cfRule type="expression" dxfId="65090" priority="111897" stopIfTrue="1">
      <formula>WEEKDAY($A761)=2</formula>
    </cfRule>
    <cfRule type="expression" dxfId="65089" priority="111898" stopIfTrue="1">
      <formula>WEEKDAY($A761)=3</formula>
    </cfRule>
    <cfRule type="expression" dxfId="65088" priority="111899" stopIfTrue="1">
      <formula>WEEKDAY($A761)=4</formula>
    </cfRule>
    <cfRule type="expression" dxfId="65087" priority="111900" stopIfTrue="1">
      <formula>WEEKDAY($A761)=5</formula>
    </cfRule>
    <cfRule type="expression" dxfId="65086" priority="111901" stopIfTrue="1">
      <formula>WEEKDAY($A761)=6</formula>
    </cfRule>
    <cfRule type="expression" dxfId="65085" priority="111902" stopIfTrue="1">
      <formula>WEEKDAY($A761)=7</formula>
    </cfRule>
  </conditionalFormatting>
  <conditionalFormatting sqref="I761:I762">
    <cfRule type="expression" dxfId="65084" priority="111889" stopIfTrue="1">
      <formula>WEEKDAY($A761)=1</formula>
    </cfRule>
    <cfRule type="expression" dxfId="65083" priority="111890" stopIfTrue="1">
      <formula>WEEKDAY($A761)=2</formula>
    </cfRule>
    <cfRule type="expression" dxfId="65082" priority="111891" stopIfTrue="1">
      <formula>WEEKDAY($A761)=3</formula>
    </cfRule>
    <cfRule type="expression" dxfId="65081" priority="111892" stopIfTrue="1">
      <formula>WEEKDAY($A761)=4</formula>
    </cfRule>
    <cfRule type="expression" dxfId="65080" priority="111893" stopIfTrue="1">
      <formula>WEEKDAY($A761)=5</formula>
    </cfRule>
    <cfRule type="expression" dxfId="65079" priority="111894" stopIfTrue="1">
      <formula>WEEKDAY($A761)=6</formula>
    </cfRule>
    <cfRule type="expression" dxfId="65078" priority="111895" stopIfTrue="1">
      <formula>WEEKDAY($A761)=7</formula>
    </cfRule>
  </conditionalFormatting>
  <conditionalFormatting sqref="I761:I762">
    <cfRule type="expression" dxfId="65077" priority="111882" stopIfTrue="1">
      <formula>WEEKDAY($A761)=1</formula>
    </cfRule>
    <cfRule type="expression" dxfId="65076" priority="111883" stopIfTrue="1">
      <formula>WEEKDAY($A761)=2</formula>
    </cfRule>
    <cfRule type="expression" dxfId="65075" priority="111884" stopIfTrue="1">
      <formula>WEEKDAY($A761)=3</formula>
    </cfRule>
    <cfRule type="expression" dxfId="65074" priority="111885" stopIfTrue="1">
      <formula>WEEKDAY($A761)=4</formula>
    </cfRule>
    <cfRule type="expression" dxfId="65073" priority="111886" stopIfTrue="1">
      <formula>WEEKDAY($A761)=5</formula>
    </cfRule>
    <cfRule type="expression" dxfId="65072" priority="111887" stopIfTrue="1">
      <formula>WEEKDAY($A761)=6</formula>
    </cfRule>
    <cfRule type="expression" dxfId="65071" priority="111888" stopIfTrue="1">
      <formula>WEEKDAY($A761)=7</formula>
    </cfRule>
  </conditionalFormatting>
  <conditionalFormatting sqref="I761:I762">
    <cfRule type="expression" dxfId="65070" priority="111875" stopIfTrue="1">
      <formula>WEEKDAY($A761)=1</formula>
    </cfRule>
    <cfRule type="expression" dxfId="65069" priority="111876" stopIfTrue="1">
      <formula>WEEKDAY($A761)=2</formula>
    </cfRule>
    <cfRule type="expression" dxfId="65068" priority="111877" stopIfTrue="1">
      <formula>WEEKDAY($A761)=3</formula>
    </cfRule>
    <cfRule type="expression" dxfId="65067" priority="111878" stopIfTrue="1">
      <formula>WEEKDAY($A761)=4</formula>
    </cfRule>
    <cfRule type="expression" dxfId="65066" priority="111879" stopIfTrue="1">
      <formula>WEEKDAY($A761)=5</formula>
    </cfRule>
    <cfRule type="expression" dxfId="65065" priority="111880" stopIfTrue="1">
      <formula>WEEKDAY($A761)=6</formula>
    </cfRule>
    <cfRule type="expression" dxfId="65064" priority="111881" stopIfTrue="1">
      <formula>WEEKDAY($A761)=7</formula>
    </cfRule>
  </conditionalFormatting>
  <conditionalFormatting sqref="I761:I762">
    <cfRule type="expression" dxfId="65063" priority="111868" stopIfTrue="1">
      <formula>WEEKDAY($A761)=1</formula>
    </cfRule>
    <cfRule type="expression" dxfId="65062" priority="111869" stopIfTrue="1">
      <formula>WEEKDAY($A761)=2</formula>
    </cfRule>
    <cfRule type="expression" dxfId="65061" priority="111870" stopIfTrue="1">
      <formula>WEEKDAY($A761)=3</formula>
    </cfRule>
    <cfRule type="expression" dxfId="65060" priority="111871" stopIfTrue="1">
      <formula>WEEKDAY($A761)=4</formula>
    </cfRule>
    <cfRule type="expression" dxfId="65059" priority="111872" stopIfTrue="1">
      <formula>WEEKDAY($A761)=5</formula>
    </cfRule>
    <cfRule type="expression" dxfId="65058" priority="111873" stopIfTrue="1">
      <formula>WEEKDAY($A761)=6</formula>
    </cfRule>
    <cfRule type="expression" dxfId="65057" priority="111874" stopIfTrue="1">
      <formula>WEEKDAY($A761)=7</formula>
    </cfRule>
  </conditionalFormatting>
  <conditionalFormatting sqref="I761:I762">
    <cfRule type="expression" dxfId="65056" priority="111861" stopIfTrue="1">
      <formula>WEEKDAY($A761)=1</formula>
    </cfRule>
    <cfRule type="expression" dxfId="65055" priority="111862" stopIfTrue="1">
      <formula>WEEKDAY($A761)=2</formula>
    </cfRule>
    <cfRule type="expression" dxfId="65054" priority="111863" stopIfTrue="1">
      <formula>WEEKDAY($A761)=3</formula>
    </cfRule>
    <cfRule type="expression" dxfId="65053" priority="111864" stopIfTrue="1">
      <formula>WEEKDAY($A761)=4</formula>
    </cfRule>
    <cfRule type="expression" dxfId="65052" priority="111865" stopIfTrue="1">
      <formula>WEEKDAY($A761)=5</formula>
    </cfRule>
    <cfRule type="expression" dxfId="65051" priority="111866" stopIfTrue="1">
      <formula>WEEKDAY($A761)=6</formula>
    </cfRule>
    <cfRule type="expression" dxfId="65050" priority="111867" stopIfTrue="1">
      <formula>WEEKDAY($A761)=7</formula>
    </cfRule>
  </conditionalFormatting>
  <conditionalFormatting sqref="I761:I762">
    <cfRule type="expression" dxfId="65049" priority="111854" stopIfTrue="1">
      <formula>WEEKDAY($A761)=1</formula>
    </cfRule>
    <cfRule type="expression" dxfId="65048" priority="111855" stopIfTrue="1">
      <formula>WEEKDAY($A761)=2</formula>
    </cfRule>
    <cfRule type="expression" dxfId="65047" priority="111856" stopIfTrue="1">
      <formula>WEEKDAY($A761)=3</formula>
    </cfRule>
    <cfRule type="expression" dxfId="65046" priority="111857" stopIfTrue="1">
      <formula>WEEKDAY($A761)=4</formula>
    </cfRule>
    <cfRule type="expression" dxfId="65045" priority="111858" stopIfTrue="1">
      <formula>WEEKDAY($A761)=5</formula>
    </cfRule>
    <cfRule type="expression" dxfId="65044" priority="111859" stopIfTrue="1">
      <formula>WEEKDAY($A761)=6</formula>
    </cfRule>
    <cfRule type="expression" dxfId="65043" priority="111860" stopIfTrue="1">
      <formula>WEEKDAY($A761)=7</formula>
    </cfRule>
  </conditionalFormatting>
  <conditionalFormatting sqref="I761:I762">
    <cfRule type="expression" dxfId="65042" priority="111847" stopIfTrue="1">
      <formula>WEEKDAY($A761)=1</formula>
    </cfRule>
    <cfRule type="expression" dxfId="65041" priority="111848" stopIfTrue="1">
      <formula>WEEKDAY($A761)=2</formula>
    </cfRule>
    <cfRule type="expression" dxfId="65040" priority="111849" stopIfTrue="1">
      <formula>WEEKDAY($A761)=3</formula>
    </cfRule>
    <cfRule type="expression" dxfId="65039" priority="111850" stopIfTrue="1">
      <formula>WEEKDAY($A761)=4</formula>
    </cfRule>
    <cfRule type="expression" dxfId="65038" priority="111851" stopIfTrue="1">
      <formula>WEEKDAY($A761)=5</formula>
    </cfRule>
    <cfRule type="expression" dxfId="65037" priority="111852" stopIfTrue="1">
      <formula>WEEKDAY($A761)=6</formula>
    </cfRule>
    <cfRule type="expression" dxfId="65036" priority="111853" stopIfTrue="1">
      <formula>WEEKDAY($A761)=7</formula>
    </cfRule>
  </conditionalFormatting>
  <conditionalFormatting sqref="I761:I762">
    <cfRule type="expression" dxfId="65035" priority="111840" stopIfTrue="1">
      <formula>WEEKDAY($A761)=1</formula>
    </cfRule>
    <cfRule type="expression" dxfId="65034" priority="111841" stopIfTrue="1">
      <formula>WEEKDAY($A761)=2</formula>
    </cfRule>
    <cfRule type="expression" dxfId="65033" priority="111842" stopIfTrue="1">
      <formula>WEEKDAY($A761)=3</formula>
    </cfRule>
    <cfRule type="expression" dxfId="65032" priority="111843" stopIfTrue="1">
      <formula>WEEKDAY($A761)=4</formula>
    </cfRule>
    <cfRule type="expression" dxfId="65031" priority="111844" stopIfTrue="1">
      <formula>WEEKDAY($A761)=5</formula>
    </cfRule>
    <cfRule type="expression" dxfId="65030" priority="111845" stopIfTrue="1">
      <formula>WEEKDAY($A761)=6</formula>
    </cfRule>
    <cfRule type="expression" dxfId="65029" priority="111846" stopIfTrue="1">
      <formula>WEEKDAY($A761)=7</formula>
    </cfRule>
  </conditionalFormatting>
  <conditionalFormatting sqref="I761:I762">
    <cfRule type="expression" dxfId="65028" priority="111833" stopIfTrue="1">
      <formula>WEEKDAY($A761)=1</formula>
    </cfRule>
    <cfRule type="expression" dxfId="65027" priority="111834" stopIfTrue="1">
      <formula>WEEKDAY($A761)=2</formula>
    </cfRule>
    <cfRule type="expression" dxfId="65026" priority="111835" stopIfTrue="1">
      <formula>WEEKDAY($A761)=3</formula>
    </cfRule>
    <cfRule type="expression" dxfId="65025" priority="111836" stopIfTrue="1">
      <formula>WEEKDAY($A761)=4</formula>
    </cfRule>
    <cfRule type="expression" dxfId="65024" priority="111837" stopIfTrue="1">
      <formula>WEEKDAY($A761)=5</formula>
    </cfRule>
    <cfRule type="expression" dxfId="65023" priority="111838" stopIfTrue="1">
      <formula>WEEKDAY($A761)=6</formula>
    </cfRule>
    <cfRule type="expression" dxfId="65022" priority="111839" stopIfTrue="1">
      <formula>WEEKDAY($A761)=7</formula>
    </cfRule>
  </conditionalFormatting>
  <conditionalFormatting sqref="I761:I762">
    <cfRule type="expression" dxfId="65021" priority="111826" stopIfTrue="1">
      <formula>WEEKDAY($A761)=1</formula>
    </cfRule>
    <cfRule type="expression" dxfId="65020" priority="111827" stopIfTrue="1">
      <formula>WEEKDAY($A761)=2</formula>
    </cfRule>
    <cfRule type="expression" dxfId="65019" priority="111828" stopIfTrue="1">
      <formula>WEEKDAY($A761)=3</formula>
    </cfRule>
    <cfRule type="expression" dxfId="65018" priority="111829" stopIfTrue="1">
      <formula>WEEKDAY($A761)=4</formula>
    </cfRule>
    <cfRule type="expression" dxfId="65017" priority="111830" stopIfTrue="1">
      <formula>WEEKDAY($A761)=5</formula>
    </cfRule>
    <cfRule type="expression" dxfId="65016" priority="111831" stopIfTrue="1">
      <formula>WEEKDAY($A761)=6</formula>
    </cfRule>
    <cfRule type="expression" dxfId="65015" priority="111832" stopIfTrue="1">
      <formula>WEEKDAY($A761)=7</formula>
    </cfRule>
  </conditionalFormatting>
  <conditionalFormatting sqref="I761:I762">
    <cfRule type="expression" dxfId="65014" priority="111819" stopIfTrue="1">
      <formula>WEEKDAY($A761)=1</formula>
    </cfRule>
    <cfRule type="expression" dxfId="65013" priority="111820" stopIfTrue="1">
      <formula>WEEKDAY($A761)=2</formula>
    </cfRule>
    <cfRule type="expression" dxfId="65012" priority="111821" stopIfTrue="1">
      <formula>WEEKDAY($A761)=3</formula>
    </cfRule>
    <cfRule type="expression" dxfId="65011" priority="111822" stopIfTrue="1">
      <formula>WEEKDAY($A761)=4</formula>
    </cfRule>
    <cfRule type="expression" dxfId="65010" priority="111823" stopIfTrue="1">
      <formula>WEEKDAY($A761)=5</formula>
    </cfRule>
    <cfRule type="expression" dxfId="65009" priority="111824" stopIfTrue="1">
      <formula>WEEKDAY($A761)=6</formula>
    </cfRule>
    <cfRule type="expression" dxfId="65008" priority="111825" stopIfTrue="1">
      <formula>WEEKDAY($A761)=7</formula>
    </cfRule>
  </conditionalFormatting>
  <conditionalFormatting sqref="I761:I762">
    <cfRule type="expression" dxfId="65007" priority="111812" stopIfTrue="1">
      <formula>WEEKDAY($A761)=1</formula>
    </cfRule>
    <cfRule type="expression" dxfId="65006" priority="111813" stopIfTrue="1">
      <formula>WEEKDAY($A761)=2</formula>
    </cfRule>
    <cfRule type="expression" dxfId="65005" priority="111814" stopIfTrue="1">
      <formula>WEEKDAY($A761)=3</formula>
    </cfRule>
    <cfRule type="expression" dxfId="65004" priority="111815" stopIfTrue="1">
      <formula>WEEKDAY($A761)=4</formula>
    </cfRule>
    <cfRule type="expression" dxfId="65003" priority="111816" stopIfTrue="1">
      <formula>WEEKDAY($A761)=5</formula>
    </cfRule>
    <cfRule type="expression" dxfId="65002" priority="111817" stopIfTrue="1">
      <formula>WEEKDAY($A761)=6</formula>
    </cfRule>
    <cfRule type="expression" dxfId="65001" priority="111818" stopIfTrue="1">
      <formula>WEEKDAY($A761)=7</formula>
    </cfRule>
  </conditionalFormatting>
  <conditionalFormatting sqref="I761:I762">
    <cfRule type="expression" dxfId="65000" priority="111805" stopIfTrue="1">
      <formula>WEEKDAY($A761)=1</formula>
    </cfRule>
    <cfRule type="expression" dxfId="64999" priority="111806" stopIfTrue="1">
      <formula>WEEKDAY($A761)=2</formula>
    </cfRule>
    <cfRule type="expression" dxfId="64998" priority="111807" stopIfTrue="1">
      <formula>WEEKDAY($A761)=3</formula>
    </cfRule>
    <cfRule type="expression" dxfId="64997" priority="111808" stopIfTrue="1">
      <formula>WEEKDAY($A761)=4</formula>
    </cfRule>
    <cfRule type="expression" dxfId="64996" priority="111809" stopIfTrue="1">
      <formula>WEEKDAY($A761)=5</formula>
    </cfRule>
    <cfRule type="expression" dxfId="64995" priority="111810" stopIfTrue="1">
      <formula>WEEKDAY($A761)=6</formula>
    </cfRule>
    <cfRule type="expression" dxfId="64994" priority="111811" stopIfTrue="1">
      <formula>WEEKDAY($A761)=7</formula>
    </cfRule>
  </conditionalFormatting>
  <conditionalFormatting sqref="I761:I762">
    <cfRule type="expression" dxfId="64993" priority="111798" stopIfTrue="1">
      <formula>WEEKDAY($A761)=1</formula>
    </cfRule>
    <cfRule type="expression" dxfId="64992" priority="111799" stopIfTrue="1">
      <formula>WEEKDAY($A761)=2</formula>
    </cfRule>
    <cfRule type="expression" dxfId="64991" priority="111800" stopIfTrue="1">
      <formula>WEEKDAY($A761)=3</formula>
    </cfRule>
    <cfRule type="expression" dxfId="64990" priority="111801" stopIfTrue="1">
      <formula>WEEKDAY($A761)=4</formula>
    </cfRule>
    <cfRule type="expression" dxfId="64989" priority="111802" stopIfTrue="1">
      <formula>WEEKDAY($A761)=5</formula>
    </cfRule>
    <cfRule type="expression" dxfId="64988" priority="111803" stopIfTrue="1">
      <formula>WEEKDAY($A761)=6</formula>
    </cfRule>
    <cfRule type="expression" dxfId="64987" priority="111804" stopIfTrue="1">
      <formula>WEEKDAY($A761)=7</formula>
    </cfRule>
  </conditionalFormatting>
  <conditionalFormatting sqref="I761:I762">
    <cfRule type="expression" dxfId="64986" priority="111791" stopIfTrue="1">
      <formula>WEEKDAY($A761)=1</formula>
    </cfRule>
    <cfRule type="expression" dxfId="64985" priority="111792" stopIfTrue="1">
      <formula>WEEKDAY($A761)=2</formula>
    </cfRule>
    <cfRule type="expression" dxfId="64984" priority="111793" stopIfTrue="1">
      <formula>WEEKDAY($A761)=3</formula>
    </cfRule>
    <cfRule type="expression" dxfId="64983" priority="111794" stopIfTrue="1">
      <formula>WEEKDAY($A761)=4</formula>
    </cfRule>
    <cfRule type="expression" dxfId="64982" priority="111795" stopIfTrue="1">
      <formula>WEEKDAY($A761)=5</formula>
    </cfRule>
    <cfRule type="expression" dxfId="64981" priority="111796" stopIfTrue="1">
      <formula>WEEKDAY($A761)=6</formula>
    </cfRule>
    <cfRule type="expression" dxfId="64980" priority="111797" stopIfTrue="1">
      <formula>WEEKDAY($A761)=7</formula>
    </cfRule>
  </conditionalFormatting>
  <conditionalFormatting sqref="I761:I762">
    <cfRule type="expression" dxfId="64979" priority="111784" stopIfTrue="1">
      <formula>WEEKDAY($A761)=1</formula>
    </cfRule>
    <cfRule type="expression" dxfId="64978" priority="111785" stopIfTrue="1">
      <formula>WEEKDAY($A761)=2</formula>
    </cfRule>
    <cfRule type="expression" dxfId="64977" priority="111786" stopIfTrue="1">
      <formula>WEEKDAY($A761)=3</formula>
    </cfRule>
    <cfRule type="expression" dxfId="64976" priority="111787" stopIfTrue="1">
      <formula>WEEKDAY($A761)=4</formula>
    </cfRule>
    <cfRule type="expression" dxfId="64975" priority="111788" stopIfTrue="1">
      <formula>WEEKDAY($A761)=5</formula>
    </cfRule>
    <cfRule type="expression" dxfId="64974" priority="111789" stopIfTrue="1">
      <formula>WEEKDAY($A761)=6</formula>
    </cfRule>
    <cfRule type="expression" dxfId="64973" priority="111790" stopIfTrue="1">
      <formula>WEEKDAY($A761)=7</formula>
    </cfRule>
  </conditionalFormatting>
  <conditionalFormatting sqref="I761:I762">
    <cfRule type="expression" dxfId="64972" priority="111777" stopIfTrue="1">
      <formula>WEEKDAY($A761)=1</formula>
    </cfRule>
    <cfRule type="expression" dxfId="64971" priority="111778" stopIfTrue="1">
      <formula>WEEKDAY($A761)=2</formula>
    </cfRule>
    <cfRule type="expression" dxfId="64970" priority="111779" stopIfTrue="1">
      <formula>WEEKDAY($A761)=3</formula>
    </cfRule>
    <cfRule type="expression" dxfId="64969" priority="111780" stopIfTrue="1">
      <formula>WEEKDAY($A761)=4</formula>
    </cfRule>
    <cfRule type="expression" dxfId="64968" priority="111781" stopIfTrue="1">
      <formula>WEEKDAY($A761)=5</formula>
    </cfRule>
    <cfRule type="expression" dxfId="64967" priority="111782" stopIfTrue="1">
      <formula>WEEKDAY($A761)=6</formula>
    </cfRule>
    <cfRule type="expression" dxfId="64966" priority="111783" stopIfTrue="1">
      <formula>WEEKDAY($A761)=7</formula>
    </cfRule>
  </conditionalFormatting>
  <conditionalFormatting sqref="I761:I762">
    <cfRule type="expression" dxfId="64965" priority="111770" stopIfTrue="1">
      <formula>WEEKDAY($A761)=1</formula>
    </cfRule>
    <cfRule type="expression" dxfId="64964" priority="111771" stopIfTrue="1">
      <formula>WEEKDAY($A761)=2</formula>
    </cfRule>
    <cfRule type="expression" dxfId="64963" priority="111772" stopIfTrue="1">
      <formula>WEEKDAY($A761)=3</formula>
    </cfRule>
    <cfRule type="expression" dxfId="64962" priority="111773" stopIfTrue="1">
      <formula>WEEKDAY($A761)=4</formula>
    </cfRule>
    <cfRule type="expression" dxfId="64961" priority="111774" stopIfTrue="1">
      <formula>WEEKDAY($A761)=5</formula>
    </cfRule>
    <cfRule type="expression" dxfId="64960" priority="111775" stopIfTrue="1">
      <formula>WEEKDAY($A761)=6</formula>
    </cfRule>
    <cfRule type="expression" dxfId="64959" priority="111776" stopIfTrue="1">
      <formula>WEEKDAY($A761)=7</formula>
    </cfRule>
  </conditionalFormatting>
  <conditionalFormatting sqref="A761:A765">
    <cfRule type="expression" dxfId="64958" priority="111763" stopIfTrue="1">
      <formula>WEEKDAY($A761)=1</formula>
    </cfRule>
    <cfRule type="expression" dxfId="64957" priority="111764" stopIfTrue="1">
      <formula>WEEKDAY($A761)=2</formula>
    </cfRule>
    <cfRule type="expression" dxfId="64956" priority="111765" stopIfTrue="1">
      <formula>WEEKDAY($A761)=3</formula>
    </cfRule>
    <cfRule type="expression" dxfId="64955" priority="111766" stopIfTrue="1">
      <formula>WEEKDAY($A761)=4</formula>
    </cfRule>
    <cfRule type="expression" dxfId="64954" priority="111767" stopIfTrue="1">
      <formula>WEEKDAY($A761)=5</formula>
    </cfRule>
    <cfRule type="expression" dxfId="64953" priority="111768" stopIfTrue="1">
      <formula>WEEKDAY($A761)=6</formula>
    </cfRule>
    <cfRule type="expression" dxfId="64952" priority="111769" stopIfTrue="1">
      <formula>WEEKDAY($A761)=7</formula>
    </cfRule>
  </conditionalFormatting>
  <conditionalFormatting sqref="I761:I762">
    <cfRule type="expression" dxfId="64951" priority="111756" stopIfTrue="1">
      <formula>WEEKDAY($A761)=1</formula>
    </cfRule>
    <cfRule type="expression" dxfId="64950" priority="111757" stopIfTrue="1">
      <formula>WEEKDAY($A761)=2</formula>
    </cfRule>
    <cfRule type="expression" dxfId="64949" priority="111758" stopIfTrue="1">
      <formula>WEEKDAY($A761)=3</formula>
    </cfRule>
    <cfRule type="expression" dxfId="64948" priority="111759" stopIfTrue="1">
      <formula>WEEKDAY($A761)=4</formula>
    </cfRule>
    <cfRule type="expression" dxfId="64947" priority="111760" stopIfTrue="1">
      <formula>WEEKDAY($A761)=5</formula>
    </cfRule>
    <cfRule type="expression" dxfId="64946" priority="111761" stopIfTrue="1">
      <formula>WEEKDAY($A761)=6</formula>
    </cfRule>
    <cfRule type="expression" dxfId="64945" priority="111762" stopIfTrue="1">
      <formula>WEEKDAY($A761)=7</formula>
    </cfRule>
  </conditionalFormatting>
  <conditionalFormatting sqref="A761:A765">
    <cfRule type="expression" dxfId="64944" priority="111749" stopIfTrue="1">
      <formula>WEEKDAY($A761)=1</formula>
    </cfRule>
    <cfRule type="expression" dxfId="64943" priority="111750" stopIfTrue="1">
      <formula>WEEKDAY($A761)=2</formula>
    </cfRule>
    <cfRule type="expression" dxfId="64942" priority="111751" stopIfTrue="1">
      <formula>WEEKDAY($A761)=3</formula>
    </cfRule>
    <cfRule type="expression" dxfId="64941" priority="111752" stopIfTrue="1">
      <formula>WEEKDAY($A761)=4</formula>
    </cfRule>
    <cfRule type="expression" dxfId="64940" priority="111753" stopIfTrue="1">
      <formula>WEEKDAY($A761)=5</formula>
    </cfRule>
    <cfRule type="expression" dxfId="64939" priority="111754" stopIfTrue="1">
      <formula>WEEKDAY($A761)=6</formula>
    </cfRule>
    <cfRule type="expression" dxfId="64938" priority="111755" stopIfTrue="1">
      <formula>WEEKDAY($A761)=7</formula>
    </cfRule>
  </conditionalFormatting>
  <conditionalFormatting sqref="A761:A765">
    <cfRule type="expression" dxfId="64937" priority="111742" stopIfTrue="1">
      <formula>WEEKDAY($A761)=1</formula>
    </cfRule>
    <cfRule type="expression" dxfId="64936" priority="111743" stopIfTrue="1">
      <formula>WEEKDAY($A761)=2</formula>
    </cfRule>
    <cfRule type="expression" dxfId="64935" priority="111744" stopIfTrue="1">
      <formula>WEEKDAY($A761)=3</formula>
    </cfRule>
    <cfRule type="expression" dxfId="64934" priority="111745" stopIfTrue="1">
      <formula>WEEKDAY($A761)=4</formula>
    </cfRule>
    <cfRule type="expression" dxfId="64933" priority="111746" stopIfTrue="1">
      <formula>WEEKDAY($A761)=5</formula>
    </cfRule>
    <cfRule type="expression" dxfId="64932" priority="111747" stopIfTrue="1">
      <formula>WEEKDAY($A761)=6</formula>
    </cfRule>
    <cfRule type="expression" dxfId="64931" priority="111748" stopIfTrue="1">
      <formula>WEEKDAY($A761)=7</formula>
    </cfRule>
  </conditionalFormatting>
  <conditionalFormatting sqref="I761:I762">
    <cfRule type="expression" dxfId="64930" priority="111735" stopIfTrue="1">
      <formula>WEEKDAY($A761)=1</formula>
    </cfRule>
    <cfRule type="expression" dxfId="64929" priority="111736" stopIfTrue="1">
      <formula>WEEKDAY($A761)=2</formula>
    </cfRule>
    <cfRule type="expression" dxfId="64928" priority="111737" stopIfTrue="1">
      <formula>WEEKDAY($A761)=3</formula>
    </cfRule>
    <cfRule type="expression" dxfId="64927" priority="111738" stopIfTrue="1">
      <formula>WEEKDAY($A761)=4</formula>
    </cfRule>
    <cfRule type="expression" dxfId="64926" priority="111739" stopIfTrue="1">
      <formula>WEEKDAY($A761)=5</formula>
    </cfRule>
    <cfRule type="expression" dxfId="64925" priority="111740" stopIfTrue="1">
      <formula>WEEKDAY($A761)=6</formula>
    </cfRule>
    <cfRule type="expression" dxfId="64924" priority="111741" stopIfTrue="1">
      <formula>WEEKDAY($A761)=7</formula>
    </cfRule>
  </conditionalFormatting>
  <conditionalFormatting sqref="A761:A765">
    <cfRule type="expression" dxfId="64923" priority="111728" stopIfTrue="1">
      <formula>WEEKDAY($A761)=1</formula>
    </cfRule>
    <cfRule type="expression" dxfId="64922" priority="111729" stopIfTrue="1">
      <formula>WEEKDAY($A761)=2</formula>
    </cfRule>
    <cfRule type="expression" dxfId="64921" priority="111730" stopIfTrue="1">
      <formula>WEEKDAY($A761)=3</formula>
    </cfRule>
    <cfRule type="expression" dxfId="64920" priority="111731" stopIfTrue="1">
      <formula>WEEKDAY($A761)=4</formula>
    </cfRule>
    <cfRule type="expression" dxfId="64919" priority="111732" stopIfTrue="1">
      <formula>WEEKDAY($A761)=5</formula>
    </cfRule>
    <cfRule type="expression" dxfId="64918" priority="111733" stopIfTrue="1">
      <formula>WEEKDAY($A761)=6</formula>
    </cfRule>
    <cfRule type="expression" dxfId="64917" priority="111734" stopIfTrue="1">
      <formula>WEEKDAY($A761)=7</formula>
    </cfRule>
  </conditionalFormatting>
  <conditionalFormatting sqref="I761:I762">
    <cfRule type="expression" dxfId="64916" priority="111721" stopIfTrue="1">
      <formula>WEEKDAY($A761)=1</formula>
    </cfRule>
    <cfRule type="expression" dxfId="64915" priority="111722" stopIfTrue="1">
      <formula>WEEKDAY($A761)=2</formula>
    </cfRule>
    <cfRule type="expression" dxfId="64914" priority="111723" stopIfTrue="1">
      <formula>WEEKDAY($A761)=3</formula>
    </cfRule>
    <cfRule type="expression" dxfId="64913" priority="111724" stopIfTrue="1">
      <formula>WEEKDAY($A761)=4</formula>
    </cfRule>
    <cfRule type="expression" dxfId="64912" priority="111725" stopIfTrue="1">
      <formula>WEEKDAY($A761)=5</formula>
    </cfRule>
    <cfRule type="expression" dxfId="64911" priority="111726" stopIfTrue="1">
      <formula>WEEKDAY($A761)=6</formula>
    </cfRule>
    <cfRule type="expression" dxfId="64910" priority="111727" stopIfTrue="1">
      <formula>WEEKDAY($A761)=7</formula>
    </cfRule>
  </conditionalFormatting>
  <conditionalFormatting sqref="A761:A765">
    <cfRule type="expression" dxfId="64909" priority="111714" stopIfTrue="1">
      <formula>WEEKDAY($A761)=1</formula>
    </cfRule>
    <cfRule type="expression" dxfId="64908" priority="111715" stopIfTrue="1">
      <formula>WEEKDAY($A761)=2</formula>
    </cfRule>
    <cfRule type="expression" dxfId="64907" priority="111716" stopIfTrue="1">
      <formula>WEEKDAY($A761)=3</formula>
    </cfRule>
    <cfRule type="expression" dxfId="64906" priority="111717" stopIfTrue="1">
      <formula>WEEKDAY($A761)=4</formula>
    </cfRule>
    <cfRule type="expression" dxfId="64905" priority="111718" stopIfTrue="1">
      <formula>WEEKDAY($A761)=5</formula>
    </cfRule>
    <cfRule type="expression" dxfId="64904" priority="111719" stopIfTrue="1">
      <formula>WEEKDAY($A761)=6</formula>
    </cfRule>
    <cfRule type="expression" dxfId="64903" priority="111720" stopIfTrue="1">
      <formula>WEEKDAY($A761)=7</formula>
    </cfRule>
  </conditionalFormatting>
  <conditionalFormatting sqref="A761:A765">
    <cfRule type="expression" dxfId="64902" priority="111707" stopIfTrue="1">
      <formula>WEEKDAY($A761)=1</formula>
    </cfRule>
    <cfRule type="expression" dxfId="64901" priority="111708" stopIfTrue="1">
      <formula>WEEKDAY($A761)=2</formula>
    </cfRule>
    <cfRule type="expression" dxfId="64900" priority="111709" stopIfTrue="1">
      <formula>WEEKDAY($A761)=3</formula>
    </cfRule>
    <cfRule type="expression" dxfId="64899" priority="111710" stopIfTrue="1">
      <formula>WEEKDAY($A761)=4</formula>
    </cfRule>
    <cfRule type="expression" dxfId="64898" priority="111711" stopIfTrue="1">
      <formula>WEEKDAY($A761)=5</formula>
    </cfRule>
    <cfRule type="expression" dxfId="64897" priority="111712" stopIfTrue="1">
      <formula>WEEKDAY($A761)=6</formula>
    </cfRule>
    <cfRule type="expression" dxfId="64896" priority="111713" stopIfTrue="1">
      <formula>WEEKDAY($A761)=7</formula>
    </cfRule>
  </conditionalFormatting>
  <conditionalFormatting sqref="I761:I762">
    <cfRule type="expression" dxfId="64895" priority="111700" stopIfTrue="1">
      <formula>WEEKDAY($A761)=1</formula>
    </cfRule>
    <cfRule type="expression" dxfId="64894" priority="111701" stopIfTrue="1">
      <formula>WEEKDAY($A761)=2</formula>
    </cfRule>
    <cfRule type="expression" dxfId="64893" priority="111702" stopIfTrue="1">
      <formula>WEEKDAY($A761)=3</formula>
    </cfRule>
    <cfRule type="expression" dxfId="64892" priority="111703" stopIfTrue="1">
      <formula>WEEKDAY($A761)=4</formula>
    </cfRule>
    <cfRule type="expression" dxfId="64891" priority="111704" stopIfTrue="1">
      <formula>WEEKDAY($A761)=5</formula>
    </cfRule>
    <cfRule type="expression" dxfId="64890" priority="111705" stopIfTrue="1">
      <formula>WEEKDAY($A761)=6</formula>
    </cfRule>
    <cfRule type="expression" dxfId="64889" priority="111706" stopIfTrue="1">
      <formula>WEEKDAY($A761)=7</formula>
    </cfRule>
  </conditionalFormatting>
  <conditionalFormatting sqref="A761:A765">
    <cfRule type="expression" dxfId="64888" priority="111693" stopIfTrue="1">
      <formula>WEEKDAY($A761)=1</formula>
    </cfRule>
    <cfRule type="expression" dxfId="64887" priority="111694" stopIfTrue="1">
      <formula>WEEKDAY($A761)=2</formula>
    </cfRule>
    <cfRule type="expression" dxfId="64886" priority="111695" stopIfTrue="1">
      <formula>WEEKDAY($A761)=3</formula>
    </cfRule>
    <cfRule type="expression" dxfId="64885" priority="111696" stopIfTrue="1">
      <formula>WEEKDAY($A761)=4</formula>
    </cfRule>
    <cfRule type="expression" dxfId="64884" priority="111697" stopIfTrue="1">
      <formula>WEEKDAY($A761)=5</formula>
    </cfRule>
    <cfRule type="expression" dxfId="64883" priority="111698" stopIfTrue="1">
      <formula>WEEKDAY($A761)=6</formula>
    </cfRule>
    <cfRule type="expression" dxfId="64882" priority="111699" stopIfTrue="1">
      <formula>WEEKDAY($A761)=7</formula>
    </cfRule>
  </conditionalFormatting>
  <conditionalFormatting sqref="A761:A765">
    <cfRule type="expression" dxfId="64881" priority="111686" stopIfTrue="1">
      <formula>WEEKDAY($A761)=1</formula>
    </cfRule>
    <cfRule type="expression" dxfId="64880" priority="111687" stopIfTrue="1">
      <formula>WEEKDAY($A761)=2</formula>
    </cfRule>
    <cfRule type="expression" dxfId="64879" priority="111688" stopIfTrue="1">
      <formula>WEEKDAY($A761)=3</formula>
    </cfRule>
    <cfRule type="expression" dxfId="64878" priority="111689" stopIfTrue="1">
      <formula>WEEKDAY($A761)=4</formula>
    </cfRule>
    <cfRule type="expression" dxfId="64877" priority="111690" stopIfTrue="1">
      <formula>WEEKDAY($A761)=5</formula>
    </cfRule>
    <cfRule type="expression" dxfId="64876" priority="111691" stopIfTrue="1">
      <formula>WEEKDAY($A761)=6</formula>
    </cfRule>
    <cfRule type="expression" dxfId="64875" priority="111692" stopIfTrue="1">
      <formula>WEEKDAY($A761)=7</formula>
    </cfRule>
  </conditionalFormatting>
  <conditionalFormatting sqref="I761:I762">
    <cfRule type="expression" dxfId="64874" priority="111679" stopIfTrue="1">
      <formula>WEEKDAY($A761)=1</formula>
    </cfRule>
    <cfRule type="expression" dxfId="64873" priority="111680" stopIfTrue="1">
      <formula>WEEKDAY($A761)=2</formula>
    </cfRule>
    <cfRule type="expression" dxfId="64872" priority="111681" stopIfTrue="1">
      <formula>WEEKDAY($A761)=3</formula>
    </cfRule>
    <cfRule type="expression" dxfId="64871" priority="111682" stopIfTrue="1">
      <formula>WEEKDAY($A761)=4</formula>
    </cfRule>
    <cfRule type="expression" dxfId="64870" priority="111683" stopIfTrue="1">
      <formula>WEEKDAY($A761)=5</formula>
    </cfRule>
    <cfRule type="expression" dxfId="64869" priority="111684" stopIfTrue="1">
      <formula>WEEKDAY($A761)=6</formula>
    </cfRule>
    <cfRule type="expression" dxfId="64868" priority="111685" stopIfTrue="1">
      <formula>WEEKDAY($A761)=7</formula>
    </cfRule>
  </conditionalFormatting>
  <conditionalFormatting sqref="I761:I762">
    <cfRule type="expression" dxfId="64867" priority="111672" stopIfTrue="1">
      <formula>WEEKDAY($A761)=1</formula>
    </cfRule>
    <cfRule type="expression" dxfId="64866" priority="111673" stopIfTrue="1">
      <formula>WEEKDAY($A761)=2</formula>
    </cfRule>
    <cfRule type="expression" dxfId="64865" priority="111674" stopIfTrue="1">
      <formula>WEEKDAY($A761)=3</formula>
    </cfRule>
    <cfRule type="expression" dxfId="64864" priority="111675" stopIfTrue="1">
      <formula>WEEKDAY($A761)=4</formula>
    </cfRule>
    <cfRule type="expression" dxfId="64863" priority="111676" stopIfTrue="1">
      <formula>WEEKDAY($A761)=5</formula>
    </cfRule>
    <cfRule type="expression" dxfId="64862" priority="111677" stopIfTrue="1">
      <formula>WEEKDAY($A761)=6</formula>
    </cfRule>
    <cfRule type="expression" dxfId="64861" priority="111678" stopIfTrue="1">
      <formula>WEEKDAY($A761)=7</formula>
    </cfRule>
  </conditionalFormatting>
  <conditionalFormatting sqref="A761:A765">
    <cfRule type="expression" dxfId="64860" priority="111665" stopIfTrue="1">
      <formula>WEEKDAY($A761)=1</formula>
    </cfRule>
    <cfRule type="expression" dxfId="64859" priority="111666" stopIfTrue="1">
      <formula>WEEKDAY($A761)=2</formula>
    </cfRule>
    <cfRule type="expression" dxfId="64858" priority="111667" stopIfTrue="1">
      <formula>WEEKDAY($A761)=3</formula>
    </cfRule>
    <cfRule type="expression" dxfId="64857" priority="111668" stopIfTrue="1">
      <formula>WEEKDAY($A761)=4</formula>
    </cfRule>
    <cfRule type="expression" dxfId="64856" priority="111669" stopIfTrue="1">
      <formula>WEEKDAY($A761)=5</formula>
    </cfRule>
    <cfRule type="expression" dxfId="64855" priority="111670" stopIfTrue="1">
      <formula>WEEKDAY($A761)=6</formula>
    </cfRule>
    <cfRule type="expression" dxfId="64854" priority="111671" stopIfTrue="1">
      <formula>WEEKDAY($A761)=7</formula>
    </cfRule>
  </conditionalFormatting>
  <conditionalFormatting sqref="A761:A765">
    <cfRule type="expression" dxfId="64853" priority="111658" stopIfTrue="1">
      <formula>WEEKDAY($A761)=1</formula>
    </cfRule>
    <cfRule type="expression" dxfId="64852" priority="111659" stopIfTrue="1">
      <formula>WEEKDAY($A761)=2</formula>
    </cfRule>
    <cfRule type="expression" dxfId="64851" priority="111660" stopIfTrue="1">
      <formula>WEEKDAY($A761)=3</formula>
    </cfRule>
    <cfRule type="expression" dxfId="64850" priority="111661" stopIfTrue="1">
      <formula>WEEKDAY($A761)=4</formula>
    </cfRule>
    <cfRule type="expression" dxfId="64849" priority="111662" stopIfTrue="1">
      <formula>WEEKDAY($A761)=5</formula>
    </cfRule>
    <cfRule type="expression" dxfId="64848" priority="111663" stopIfTrue="1">
      <formula>WEEKDAY($A761)=6</formula>
    </cfRule>
    <cfRule type="expression" dxfId="64847" priority="111664" stopIfTrue="1">
      <formula>WEEKDAY($A761)=7</formula>
    </cfRule>
  </conditionalFormatting>
  <conditionalFormatting sqref="I761:I762">
    <cfRule type="expression" dxfId="64846" priority="111651" stopIfTrue="1">
      <formula>WEEKDAY($A761)=1</formula>
    </cfRule>
    <cfRule type="expression" dxfId="64845" priority="111652" stopIfTrue="1">
      <formula>WEEKDAY($A761)=2</formula>
    </cfRule>
    <cfRule type="expression" dxfId="64844" priority="111653" stopIfTrue="1">
      <formula>WEEKDAY($A761)=3</formula>
    </cfRule>
    <cfRule type="expression" dxfId="64843" priority="111654" stopIfTrue="1">
      <formula>WEEKDAY($A761)=4</formula>
    </cfRule>
    <cfRule type="expression" dxfId="64842" priority="111655" stopIfTrue="1">
      <formula>WEEKDAY($A761)=5</formula>
    </cfRule>
    <cfRule type="expression" dxfId="64841" priority="111656" stopIfTrue="1">
      <formula>WEEKDAY($A761)=6</formula>
    </cfRule>
    <cfRule type="expression" dxfId="64840" priority="111657" stopIfTrue="1">
      <formula>WEEKDAY($A761)=7</formula>
    </cfRule>
  </conditionalFormatting>
  <conditionalFormatting sqref="A761:A765">
    <cfRule type="expression" dxfId="64839" priority="111644" stopIfTrue="1">
      <formula>WEEKDAY($A761)=1</formula>
    </cfRule>
    <cfRule type="expression" dxfId="64838" priority="111645" stopIfTrue="1">
      <formula>WEEKDAY($A761)=2</formula>
    </cfRule>
    <cfRule type="expression" dxfId="64837" priority="111646" stopIfTrue="1">
      <formula>WEEKDAY($A761)=3</formula>
    </cfRule>
    <cfRule type="expression" dxfId="64836" priority="111647" stopIfTrue="1">
      <formula>WEEKDAY($A761)=4</formula>
    </cfRule>
    <cfRule type="expression" dxfId="64835" priority="111648" stopIfTrue="1">
      <formula>WEEKDAY($A761)=5</formula>
    </cfRule>
    <cfRule type="expression" dxfId="64834" priority="111649" stopIfTrue="1">
      <formula>WEEKDAY($A761)=6</formula>
    </cfRule>
    <cfRule type="expression" dxfId="64833" priority="111650" stopIfTrue="1">
      <formula>WEEKDAY($A761)=7</formula>
    </cfRule>
  </conditionalFormatting>
  <conditionalFormatting sqref="I761:I762">
    <cfRule type="expression" dxfId="64832" priority="111637" stopIfTrue="1">
      <formula>WEEKDAY($A761)=1</formula>
    </cfRule>
    <cfRule type="expression" dxfId="64831" priority="111638" stopIfTrue="1">
      <formula>WEEKDAY($A761)=2</formula>
    </cfRule>
    <cfRule type="expression" dxfId="64830" priority="111639" stopIfTrue="1">
      <formula>WEEKDAY($A761)=3</formula>
    </cfRule>
    <cfRule type="expression" dxfId="64829" priority="111640" stopIfTrue="1">
      <formula>WEEKDAY($A761)=4</formula>
    </cfRule>
    <cfRule type="expression" dxfId="64828" priority="111641" stopIfTrue="1">
      <formula>WEEKDAY($A761)=5</formula>
    </cfRule>
    <cfRule type="expression" dxfId="64827" priority="111642" stopIfTrue="1">
      <formula>WEEKDAY($A761)=6</formula>
    </cfRule>
    <cfRule type="expression" dxfId="64826" priority="111643" stopIfTrue="1">
      <formula>WEEKDAY($A761)=7</formula>
    </cfRule>
  </conditionalFormatting>
  <conditionalFormatting sqref="A761:A765">
    <cfRule type="expression" dxfId="64825" priority="111630" stopIfTrue="1">
      <formula>WEEKDAY($A761)=1</formula>
    </cfRule>
    <cfRule type="expression" dxfId="64824" priority="111631" stopIfTrue="1">
      <formula>WEEKDAY($A761)=2</formula>
    </cfRule>
    <cfRule type="expression" dxfId="64823" priority="111632" stopIfTrue="1">
      <formula>WEEKDAY($A761)=3</formula>
    </cfRule>
    <cfRule type="expression" dxfId="64822" priority="111633" stopIfTrue="1">
      <formula>WEEKDAY($A761)=4</formula>
    </cfRule>
    <cfRule type="expression" dxfId="64821" priority="111634" stopIfTrue="1">
      <formula>WEEKDAY($A761)=5</formula>
    </cfRule>
    <cfRule type="expression" dxfId="64820" priority="111635" stopIfTrue="1">
      <formula>WEEKDAY($A761)=6</formula>
    </cfRule>
    <cfRule type="expression" dxfId="64819" priority="111636" stopIfTrue="1">
      <formula>WEEKDAY($A761)=7</formula>
    </cfRule>
  </conditionalFormatting>
  <conditionalFormatting sqref="A761:A765">
    <cfRule type="expression" dxfId="64818" priority="111623" stopIfTrue="1">
      <formula>WEEKDAY($A761)=1</formula>
    </cfRule>
    <cfRule type="expression" dxfId="64817" priority="111624" stopIfTrue="1">
      <formula>WEEKDAY($A761)=2</formula>
    </cfRule>
    <cfRule type="expression" dxfId="64816" priority="111625" stopIfTrue="1">
      <formula>WEEKDAY($A761)=3</formula>
    </cfRule>
    <cfRule type="expression" dxfId="64815" priority="111626" stopIfTrue="1">
      <formula>WEEKDAY($A761)=4</formula>
    </cfRule>
    <cfRule type="expression" dxfId="64814" priority="111627" stopIfTrue="1">
      <formula>WEEKDAY($A761)=5</formula>
    </cfRule>
    <cfRule type="expression" dxfId="64813" priority="111628" stopIfTrue="1">
      <formula>WEEKDAY($A761)=6</formula>
    </cfRule>
    <cfRule type="expression" dxfId="64812" priority="111629" stopIfTrue="1">
      <formula>WEEKDAY($A761)=7</formula>
    </cfRule>
  </conditionalFormatting>
  <conditionalFormatting sqref="A761:A765">
    <cfRule type="expression" dxfId="64811" priority="111616" stopIfTrue="1">
      <formula>WEEKDAY($A761)=1</formula>
    </cfRule>
    <cfRule type="expression" dxfId="64810" priority="111617" stopIfTrue="1">
      <formula>WEEKDAY($A761)=2</formula>
    </cfRule>
    <cfRule type="expression" dxfId="64809" priority="111618" stopIfTrue="1">
      <formula>WEEKDAY($A761)=3</formula>
    </cfRule>
    <cfRule type="expression" dxfId="64808" priority="111619" stopIfTrue="1">
      <formula>WEEKDAY($A761)=4</formula>
    </cfRule>
    <cfRule type="expression" dxfId="64807" priority="111620" stopIfTrue="1">
      <formula>WEEKDAY($A761)=5</formula>
    </cfRule>
    <cfRule type="expression" dxfId="64806" priority="111621" stopIfTrue="1">
      <formula>WEEKDAY($A761)=6</formula>
    </cfRule>
    <cfRule type="expression" dxfId="64805" priority="111622" stopIfTrue="1">
      <formula>WEEKDAY($A761)=7</formula>
    </cfRule>
  </conditionalFormatting>
  <conditionalFormatting sqref="A761:A765">
    <cfRule type="expression" dxfId="64804" priority="111609" stopIfTrue="1">
      <formula>WEEKDAY($A761)=1</formula>
    </cfRule>
    <cfRule type="expression" dxfId="64803" priority="111610" stopIfTrue="1">
      <formula>WEEKDAY($A761)=2</formula>
    </cfRule>
    <cfRule type="expression" dxfId="64802" priority="111611" stopIfTrue="1">
      <formula>WEEKDAY($A761)=3</formula>
    </cfRule>
    <cfRule type="expression" dxfId="64801" priority="111612" stopIfTrue="1">
      <formula>WEEKDAY($A761)=4</formula>
    </cfRule>
    <cfRule type="expression" dxfId="64800" priority="111613" stopIfTrue="1">
      <formula>WEEKDAY($A761)=5</formula>
    </cfRule>
    <cfRule type="expression" dxfId="64799" priority="111614" stopIfTrue="1">
      <formula>WEEKDAY($A761)=6</formula>
    </cfRule>
    <cfRule type="expression" dxfId="64798" priority="111615" stopIfTrue="1">
      <formula>WEEKDAY($A761)=7</formula>
    </cfRule>
  </conditionalFormatting>
  <conditionalFormatting sqref="I761:I762">
    <cfRule type="expression" dxfId="64797" priority="111602" stopIfTrue="1">
      <formula>WEEKDAY($A761)=1</formula>
    </cfRule>
    <cfRule type="expression" dxfId="64796" priority="111603" stopIfTrue="1">
      <formula>WEEKDAY($A761)=2</formula>
    </cfRule>
    <cfRule type="expression" dxfId="64795" priority="111604" stopIfTrue="1">
      <formula>WEEKDAY($A761)=3</formula>
    </cfRule>
    <cfRule type="expression" dxfId="64794" priority="111605" stopIfTrue="1">
      <formula>WEEKDAY($A761)=4</formula>
    </cfRule>
    <cfRule type="expression" dxfId="64793" priority="111606" stopIfTrue="1">
      <formula>WEEKDAY($A761)=5</formula>
    </cfRule>
    <cfRule type="expression" dxfId="64792" priority="111607" stopIfTrue="1">
      <formula>WEEKDAY($A761)=6</formula>
    </cfRule>
    <cfRule type="expression" dxfId="64791" priority="111608" stopIfTrue="1">
      <formula>WEEKDAY($A761)=7</formula>
    </cfRule>
  </conditionalFormatting>
  <conditionalFormatting sqref="A761:A765">
    <cfRule type="expression" dxfId="64790" priority="111595" stopIfTrue="1">
      <formula>WEEKDAY($A761)=1</formula>
    </cfRule>
    <cfRule type="expression" dxfId="64789" priority="111596" stopIfTrue="1">
      <formula>WEEKDAY($A761)=2</formula>
    </cfRule>
    <cfRule type="expression" dxfId="64788" priority="111597" stopIfTrue="1">
      <formula>WEEKDAY($A761)=3</formula>
    </cfRule>
    <cfRule type="expression" dxfId="64787" priority="111598" stopIfTrue="1">
      <formula>WEEKDAY($A761)=4</formula>
    </cfRule>
    <cfRule type="expression" dxfId="64786" priority="111599" stopIfTrue="1">
      <formula>WEEKDAY($A761)=5</formula>
    </cfRule>
    <cfRule type="expression" dxfId="64785" priority="111600" stopIfTrue="1">
      <formula>WEEKDAY($A761)=6</formula>
    </cfRule>
    <cfRule type="expression" dxfId="64784" priority="111601" stopIfTrue="1">
      <formula>WEEKDAY($A761)=7</formula>
    </cfRule>
  </conditionalFormatting>
  <conditionalFormatting sqref="A761:A765">
    <cfRule type="expression" dxfId="64783" priority="111588" stopIfTrue="1">
      <formula>WEEKDAY($A761)=1</formula>
    </cfRule>
    <cfRule type="expression" dxfId="64782" priority="111589" stopIfTrue="1">
      <formula>WEEKDAY($A761)=2</formula>
    </cfRule>
    <cfRule type="expression" dxfId="64781" priority="111590" stopIfTrue="1">
      <formula>WEEKDAY($A761)=3</formula>
    </cfRule>
    <cfRule type="expression" dxfId="64780" priority="111591" stopIfTrue="1">
      <formula>WEEKDAY($A761)=4</formula>
    </cfRule>
    <cfRule type="expression" dxfId="64779" priority="111592" stopIfTrue="1">
      <formula>WEEKDAY($A761)=5</formula>
    </cfRule>
    <cfRule type="expression" dxfId="64778" priority="111593" stopIfTrue="1">
      <formula>WEEKDAY($A761)=6</formula>
    </cfRule>
    <cfRule type="expression" dxfId="64777" priority="111594" stopIfTrue="1">
      <formula>WEEKDAY($A761)=7</formula>
    </cfRule>
  </conditionalFormatting>
  <conditionalFormatting sqref="I761:I762">
    <cfRule type="expression" dxfId="64776" priority="111581" stopIfTrue="1">
      <formula>WEEKDAY($A761)=1</formula>
    </cfRule>
    <cfRule type="expression" dxfId="64775" priority="111582" stopIfTrue="1">
      <formula>WEEKDAY($A761)=2</formula>
    </cfRule>
    <cfRule type="expression" dxfId="64774" priority="111583" stopIfTrue="1">
      <formula>WEEKDAY($A761)=3</formula>
    </cfRule>
    <cfRule type="expression" dxfId="64773" priority="111584" stopIfTrue="1">
      <formula>WEEKDAY($A761)=4</formula>
    </cfRule>
    <cfRule type="expression" dxfId="64772" priority="111585" stopIfTrue="1">
      <formula>WEEKDAY($A761)=5</formula>
    </cfRule>
    <cfRule type="expression" dxfId="64771" priority="111586" stopIfTrue="1">
      <formula>WEEKDAY($A761)=6</formula>
    </cfRule>
    <cfRule type="expression" dxfId="64770" priority="111587" stopIfTrue="1">
      <formula>WEEKDAY($A761)=7</formula>
    </cfRule>
  </conditionalFormatting>
  <conditionalFormatting sqref="I761:I762">
    <cfRule type="expression" dxfId="64769" priority="111574" stopIfTrue="1">
      <formula>WEEKDAY($A761)=1</formula>
    </cfRule>
    <cfRule type="expression" dxfId="64768" priority="111575" stopIfTrue="1">
      <formula>WEEKDAY($A761)=2</formula>
    </cfRule>
    <cfRule type="expression" dxfId="64767" priority="111576" stopIfTrue="1">
      <formula>WEEKDAY($A761)=3</formula>
    </cfRule>
    <cfRule type="expression" dxfId="64766" priority="111577" stopIfTrue="1">
      <formula>WEEKDAY($A761)=4</formula>
    </cfRule>
    <cfRule type="expression" dxfId="64765" priority="111578" stopIfTrue="1">
      <formula>WEEKDAY($A761)=5</formula>
    </cfRule>
    <cfRule type="expression" dxfId="64764" priority="111579" stopIfTrue="1">
      <formula>WEEKDAY($A761)=6</formula>
    </cfRule>
    <cfRule type="expression" dxfId="64763" priority="111580" stopIfTrue="1">
      <formula>WEEKDAY($A761)=7</formula>
    </cfRule>
  </conditionalFormatting>
  <conditionalFormatting sqref="A761:A765">
    <cfRule type="expression" dxfId="64762" priority="111567" stopIfTrue="1">
      <formula>WEEKDAY($A761)=1</formula>
    </cfRule>
    <cfRule type="expression" dxfId="64761" priority="111568" stopIfTrue="1">
      <formula>WEEKDAY($A761)=2</formula>
    </cfRule>
    <cfRule type="expression" dxfId="64760" priority="111569" stopIfTrue="1">
      <formula>WEEKDAY($A761)=3</formula>
    </cfRule>
    <cfRule type="expression" dxfId="64759" priority="111570" stopIfTrue="1">
      <formula>WEEKDAY($A761)=4</formula>
    </cfRule>
    <cfRule type="expression" dxfId="64758" priority="111571" stopIfTrue="1">
      <formula>WEEKDAY($A761)=5</formula>
    </cfRule>
    <cfRule type="expression" dxfId="64757" priority="111572" stopIfTrue="1">
      <formula>WEEKDAY($A761)=6</formula>
    </cfRule>
    <cfRule type="expression" dxfId="64756" priority="111573" stopIfTrue="1">
      <formula>WEEKDAY($A761)=7</formula>
    </cfRule>
  </conditionalFormatting>
  <conditionalFormatting sqref="I761:I762">
    <cfRule type="expression" dxfId="64755" priority="111560" stopIfTrue="1">
      <formula>WEEKDAY($A761)=1</formula>
    </cfRule>
    <cfRule type="expression" dxfId="64754" priority="111561" stopIfTrue="1">
      <formula>WEEKDAY($A761)=2</formula>
    </cfRule>
    <cfRule type="expression" dxfId="64753" priority="111562" stopIfTrue="1">
      <formula>WEEKDAY($A761)=3</formula>
    </cfRule>
    <cfRule type="expression" dxfId="64752" priority="111563" stopIfTrue="1">
      <formula>WEEKDAY($A761)=4</formula>
    </cfRule>
    <cfRule type="expression" dxfId="64751" priority="111564" stopIfTrue="1">
      <formula>WEEKDAY($A761)=5</formula>
    </cfRule>
    <cfRule type="expression" dxfId="64750" priority="111565" stopIfTrue="1">
      <formula>WEEKDAY($A761)=6</formula>
    </cfRule>
    <cfRule type="expression" dxfId="64749" priority="111566" stopIfTrue="1">
      <formula>WEEKDAY($A761)=7</formula>
    </cfRule>
  </conditionalFormatting>
  <conditionalFormatting sqref="A761:A765">
    <cfRule type="expression" dxfId="64748" priority="111553" stopIfTrue="1">
      <formula>WEEKDAY($A761)=1</formula>
    </cfRule>
    <cfRule type="expression" dxfId="64747" priority="111554" stopIfTrue="1">
      <formula>WEEKDAY($A761)=2</formula>
    </cfRule>
    <cfRule type="expression" dxfId="64746" priority="111555" stopIfTrue="1">
      <formula>WEEKDAY($A761)=3</formula>
    </cfRule>
    <cfRule type="expression" dxfId="64745" priority="111556" stopIfTrue="1">
      <formula>WEEKDAY($A761)=4</formula>
    </cfRule>
    <cfRule type="expression" dxfId="64744" priority="111557" stopIfTrue="1">
      <formula>WEEKDAY($A761)=5</formula>
    </cfRule>
    <cfRule type="expression" dxfId="64743" priority="111558" stopIfTrue="1">
      <formula>WEEKDAY($A761)=6</formula>
    </cfRule>
    <cfRule type="expression" dxfId="64742" priority="111559" stopIfTrue="1">
      <formula>WEEKDAY($A761)=7</formula>
    </cfRule>
  </conditionalFormatting>
  <conditionalFormatting sqref="A761:A765">
    <cfRule type="expression" dxfId="64741" priority="111546" stopIfTrue="1">
      <formula>WEEKDAY($A761)=1</formula>
    </cfRule>
    <cfRule type="expression" dxfId="64740" priority="111547" stopIfTrue="1">
      <formula>WEEKDAY($A761)=2</formula>
    </cfRule>
    <cfRule type="expression" dxfId="64739" priority="111548" stopIfTrue="1">
      <formula>WEEKDAY($A761)=3</formula>
    </cfRule>
    <cfRule type="expression" dxfId="64738" priority="111549" stopIfTrue="1">
      <formula>WEEKDAY($A761)=4</formula>
    </cfRule>
    <cfRule type="expression" dxfId="64737" priority="111550" stopIfTrue="1">
      <formula>WEEKDAY($A761)=5</formula>
    </cfRule>
    <cfRule type="expression" dxfId="64736" priority="111551" stopIfTrue="1">
      <formula>WEEKDAY($A761)=6</formula>
    </cfRule>
    <cfRule type="expression" dxfId="64735" priority="111552" stopIfTrue="1">
      <formula>WEEKDAY($A761)=7</formula>
    </cfRule>
  </conditionalFormatting>
  <conditionalFormatting sqref="A761:A765">
    <cfRule type="expression" dxfId="64734" priority="111539" stopIfTrue="1">
      <formula>WEEKDAY($A761)=1</formula>
    </cfRule>
    <cfRule type="expression" dxfId="64733" priority="111540" stopIfTrue="1">
      <formula>WEEKDAY($A761)=2</formula>
    </cfRule>
    <cfRule type="expression" dxfId="64732" priority="111541" stopIfTrue="1">
      <formula>WEEKDAY($A761)=3</formula>
    </cfRule>
    <cfRule type="expression" dxfId="64731" priority="111542" stopIfTrue="1">
      <formula>WEEKDAY($A761)=4</formula>
    </cfRule>
    <cfRule type="expression" dxfId="64730" priority="111543" stopIfTrue="1">
      <formula>WEEKDAY($A761)=5</formula>
    </cfRule>
    <cfRule type="expression" dxfId="64729" priority="111544" stopIfTrue="1">
      <formula>WEEKDAY($A761)=6</formula>
    </cfRule>
    <cfRule type="expression" dxfId="64728" priority="111545" stopIfTrue="1">
      <formula>WEEKDAY($A761)=7</formula>
    </cfRule>
  </conditionalFormatting>
  <conditionalFormatting sqref="A761:A765">
    <cfRule type="expression" dxfId="64727" priority="111532" stopIfTrue="1">
      <formula>WEEKDAY($A761)=1</formula>
    </cfRule>
    <cfRule type="expression" dxfId="64726" priority="111533" stopIfTrue="1">
      <formula>WEEKDAY($A761)=2</formula>
    </cfRule>
    <cfRule type="expression" dxfId="64725" priority="111534" stopIfTrue="1">
      <formula>WEEKDAY($A761)=3</formula>
    </cfRule>
    <cfRule type="expression" dxfId="64724" priority="111535" stopIfTrue="1">
      <formula>WEEKDAY($A761)=4</formula>
    </cfRule>
    <cfRule type="expression" dxfId="64723" priority="111536" stopIfTrue="1">
      <formula>WEEKDAY($A761)=5</formula>
    </cfRule>
    <cfRule type="expression" dxfId="64722" priority="111537" stopIfTrue="1">
      <formula>WEEKDAY($A761)=6</formula>
    </cfRule>
    <cfRule type="expression" dxfId="64721" priority="111538" stopIfTrue="1">
      <formula>WEEKDAY($A761)=7</formula>
    </cfRule>
  </conditionalFormatting>
  <conditionalFormatting sqref="I761:I762">
    <cfRule type="expression" dxfId="64720" priority="111525" stopIfTrue="1">
      <formula>WEEKDAY($A761)=1</formula>
    </cfRule>
    <cfRule type="expression" dxfId="64719" priority="111526" stopIfTrue="1">
      <formula>WEEKDAY($A761)=2</formula>
    </cfRule>
    <cfRule type="expression" dxfId="64718" priority="111527" stopIfTrue="1">
      <formula>WEEKDAY($A761)=3</formula>
    </cfRule>
    <cfRule type="expression" dxfId="64717" priority="111528" stopIfTrue="1">
      <formula>WEEKDAY($A761)=4</formula>
    </cfRule>
    <cfRule type="expression" dxfId="64716" priority="111529" stopIfTrue="1">
      <formula>WEEKDAY($A761)=5</formula>
    </cfRule>
    <cfRule type="expression" dxfId="64715" priority="111530" stopIfTrue="1">
      <formula>WEEKDAY($A761)=6</formula>
    </cfRule>
    <cfRule type="expression" dxfId="64714" priority="111531" stopIfTrue="1">
      <formula>WEEKDAY($A761)=7</formula>
    </cfRule>
  </conditionalFormatting>
  <conditionalFormatting sqref="A761:A765">
    <cfRule type="expression" dxfId="64713" priority="111518" stopIfTrue="1">
      <formula>WEEKDAY($A761)=1</formula>
    </cfRule>
    <cfRule type="expression" dxfId="64712" priority="111519" stopIfTrue="1">
      <formula>WEEKDAY($A761)=2</formula>
    </cfRule>
    <cfRule type="expression" dxfId="64711" priority="111520" stopIfTrue="1">
      <formula>WEEKDAY($A761)=3</formula>
    </cfRule>
    <cfRule type="expression" dxfId="64710" priority="111521" stopIfTrue="1">
      <formula>WEEKDAY($A761)=4</formula>
    </cfRule>
    <cfRule type="expression" dxfId="64709" priority="111522" stopIfTrue="1">
      <formula>WEEKDAY($A761)=5</formula>
    </cfRule>
    <cfRule type="expression" dxfId="64708" priority="111523" stopIfTrue="1">
      <formula>WEEKDAY($A761)=6</formula>
    </cfRule>
    <cfRule type="expression" dxfId="64707" priority="111524" stopIfTrue="1">
      <formula>WEEKDAY($A761)=7</formula>
    </cfRule>
  </conditionalFormatting>
  <conditionalFormatting sqref="A761:A765">
    <cfRule type="expression" dxfId="64706" priority="111511" stopIfTrue="1">
      <formula>WEEKDAY($A761)=1</formula>
    </cfRule>
    <cfRule type="expression" dxfId="64705" priority="111512" stopIfTrue="1">
      <formula>WEEKDAY($A761)=2</formula>
    </cfRule>
    <cfRule type="expression" dxfId="64704" priority="111513" stopIfTrue="1">
      <formula>WEEKDAY($A761)=3</formula>
    </cfRule>
    <cfRule type="expression" dxfId="64703" priority="111514" stopIfTrue="1">
      <formula>WEEKDAY($A761)=4</formula>
    </cfRule>
    <cfRule type="expression" dxfId="64702" priority="111515" stopIfTrue="1">
      <formula>WEEKDAY($A761)=5</formula>
    </cfRule>
    <cfRule type="expression" dxfId="64701" priority="111516" stopIfTrue="1">
      <formula>WEEKDAY($A761)=6</formula>
    </cfRule>
    <cfRule type="expression" dxfId="64700" priority="111517" stopIfTrue="1">
      <formula>WEEKDAY($A761)=7</formula>
    </cfRule>
  </conditionalFormatting>
  <conditionalFormatting sqref="I761:I762">
    <cfRule type="expression" dxfId="64699" priority="111504" stopIfTrue="1">
      <formula>WEEKDAY($A761)=1</formula>
    </cfRule>
    <cfRule type="expression" dxfId="64698" priority="111505" stopIfTrue="1">
      <formula>WEEKDAY($A761)=2</formula>
    </cfRule>
    <cfRule type="expression" dxfId="64697" priority="111506" stopIfTrue="1">
      <formula>WEEKDAY($A761)=3</formula>
    </cfRule>
    <cfRule type="expression" dxfId="64696" priority="111507" stopIfTrue="1">
      <formula>WEEKDAY($A761)=4</formula>
    </cfRule>
    <cfRule type="expression" dxfId="64695" priority="111508" stopIfTrue="1">
      <formula>WEEKDAY($A761)=5</formula>
    </cfRule>
    <cfRule type="expression" dxfId="64694" priority="111509" stopIfTrue="1">
      <formula>WEEKDAY($A761)=6</formula>
    </cfRule>
    <cfRule type="expression" dxfId="64693" priority="111510" stopIfTrue="1">
      <formula>WEEKDAY($A761)=7</formula>
    </cfRule>
  </conditionalFormatting>
  <conditionalFormatting sqref="I761:I762">
    <cfRule type="expression" dxfId="64692" priority="111497" stopIfTrue="1">
      <formula>WEEKDAY($A761)=1</formula>
    </cfRule>
    <cfRule type="expression" dxfId="64691" priority="111498" stopIfTrue="1">
      <formula>WEEKDAY($A761)=2</formula>
    </cfRule>
    <cfRule type="expression" dxfId="64690" priority="111499" stopIfTrue="1">
      <formula>WEEKDAY($A761)=3</formula>
    </cfRule>
    <cfRule type="expression" dxfId="64689" priority="111500" stopIfTrue="1">
      <formula>WEEKDAY($A761)=4</formula>
    </cfRule>
    <cfRule type="expression" dxfId="64688" priority="111501" stopIfTrue="1">
      <formula>WEEKDAY($A761)=5</formula>
    </cfRule>
    <cfRule type="expression" dxfId="64687" priority="111502" stopIfTrue="1">
      <formula>WEEKDAY($A761)=6</formula>
    </cfRule>
    <cfRule type="expression" dxfId="64686" priority="111503" stopIfTrue="1">
      <formula>WEEKDAY($A761)=7</formula>
    </cfRule>
  </conditionalFormatting>
  <conditionalFormatting sqref="A761:A765">
    <cfRule type="expression" dxfId="64685" priority="111490" stopIfTrue="1">
      <formula>WEEKDAY($A761)=1</formula>
    </cfRule>
    <cfRule type="expression" dxfId="64684" priority="111491" stopIfTrue="1">
      <formula>WEEKDAY($A761)=2</formula>
    </cfRule>
    <cfRule type="expression" dxfId="64683" priority="111492" stopIfTrue="1">
      <formula>WEEKDAY($A761)=3</formula>
    </cfRule>
    <cfRule type="expression" dxfId="64682" priority="111493" stopIfTrue="1">
      <formula>WEEKDAY($A761)=4</formula>
    </cfRule>
    <cfRule type="expression" dxfId="64681" priority="111494" stopIfTrue="1">
      <formula>WEEKDAY($A761)=5</formula>
    </cfRule>
    <cfRule type="expression" dxfId="64680" priority="111495" stopIfTrue="1">
      <formula>WEEKDAY($A761)=6</formula>
    </cfRule>
    <cfRule type="expression" dxfId="64679" priority="111496" stopIfTrue="1">
      <formula>WEEKDAY($A761)=7</formula>
    </cfRule>
  </conditionalFormatting>
  <conditionalFormatting sqref="A761:A765">
    <cfRule type="expression" dxfId="64678" priority="111483" stopIfTrue="1">
      <formula>WEEKDAY($A761)=1</formula>
    </cfRule>
    <cfRule type="expression" dxfId="64677" priority="111484" stopIfTrue="1">
      <formula>WEEKDAY($A761)=2</formula>
    </cfRule>
    <cfRule type="expression" dxfId="64676" priority="111485" stopIfTrue="1">
      <formula>WEEKDAY($A761)=3</formula>
    </cfRule>
    <cfRule type="expression" dxfId="64675" priority="111486" stopIfTrue="1">
      <formula>WEEKDAY($A761)=4</formula>
    </cfRule>
    <cfRule type="expression" dxfId="64674" priority="111487" stopIfTrue="1">
      <formula>WEEKDAY($A761)=5</formula>
    </cfRule>
    <cfRule type="expression" dxfId="64673" priority="111488" stopIfTrue="1">
      <formula>WEEKDAY($A761)=6</formula>
    </cfRule>
    <cfRule type="expression" dxfId="64672" priority="111489" stopIfTrue="1">
      <formula>WEEKDAY($A761)=7</formula>
    </cfRule>
  </conditionalFormatting>
  <conditionalFormatting sqref="I761:I762">
    <cfRule type="expression" dxfId="64671" priority="111476" stopIfTrue="1">
      <formula>WEEKDAY($A761)=1</formula>
    </cfRule>
    <cfRule type="expression" dxfId="64670" priority="111477" stopIfTrue="1">
      <formula>WEEKDAY($A761)=2</formula>
    </cfRule>
    <cfRule type="expression" dxfId="64669" priority="111478" stopIfTrue="1">
      <formula>WEEKDAY($A761)=3</formula>
    </cfRule>
    <cfRule type="expression" dxfId="64668" priority="111479" stopIfTrue="1">
      <formula>WEEKDAY($A761)=4</formula>
    </cfRule>
    <cfRule type="expression" dxfId="64667" priority="111480" stopIfTrue="1">
      <formula>WEEKDAY($A761)=5</formula>
    </cfRule>
    <cfRule type="expression" dxfId="64666" priority="111481" stopIfTrue="1">
      <formula>WEEKDAY($A761)=6</formula>
    </cfRule>
    <cfRule type="expression" dxfId="64665" priority="111482" stopIfTrue="1">
      <formula>WEEKDAY($A761)=7</formula>
    </cfRule>
  </conditionalFormatting>
  <conditionalFormatting sqref="I761:I762">
    <cfRule type="expression" dxfId="64664" priority="111469" stopIfTrue="1">
      <formula>WEEKDAY($A761)=1</formula>
    </cfRule>
    <cfRule type="expression" dxfId="64663" priority="111470" stopIfTrue="1">
      <formula>WEEKDAY($A761)=2</formula>
    </cfRule>
    <cfRule type="expression" dxfId="64662" priority="111471" stopIfTrue="1">
      <formula>WEEKDAY($A761)=3</formula>
    </cfRule>
    <cfRule type="expression" dxfId="64661" priority="111472" stopIfTrue="1">
      <formula>WEEKDAY($A761)=4</formula>
    </cfRule>
    <cfRule type="expression" dxfId="64660" priority="111473" stopIfTrue="1">
      <formula>WEEKDAY($A761)=5</formula>
    </cfRule>
    <cfRule type="expression" dxfId="64659" priority="111474" stopIfTrue="1">
      <formula>WEEKDAY($A761)=6</formula>
    </cfRule>
    <cfRule type="expression" dxfId="64658" priority="111475" stopIfTrue="1">
      <formula>WEEKDAY($A761)=7</formula>
    </cfRule>
  </conditionalFormatting>
  <conditionalFormatting sqref="I761:I762">
    <cfRule type="expression" dxfId="64657" priority="111462" stopIfTrue="1">
      <formula>WEEKDAY($A761)=1</formula>
    </cfRule>
    <cfRule type="expression" dxfId="64656" priority="111463" stopIfTrue="1">
      <formula>WEEKDAY($A761)=2</formula>
    </cfRule>
    <cfRule type="expression" dxfId="64655" priority="111464" stopIfTrue="1">
      <formula>WEEKDAY($A761)=3</formula>
    </cfRule>
    <cfRule type="expression" dxfId="64654" priority="111465" stopIfTrue="1">
      <formula>WEEKDAY($A761)=4</formula>
    </cfRule>
    <cfRule type="expression" dxfId="64653" priority="111466" stopIfTrue="1">
      <formula>WEEKDAY($A761)=5</formula>
    </cfRule>
    <cfRule type="expression" dxfId="64652" priority="111467" stopIfTrue="1">
      <formula>WEEKDAY($A761)=6</formula>
    </cfRule>
    <cfRule type="expression" dxfId="64651" priority="111468" stopIfTrue="1">
      <formula>WEEKDAY($A761)=7</formula>
    </cfRule>
  </conditionalFormatting>
  <conditionalFormatting sqref="I761:I762">
    <cfRule type="expression" dxfId="64650" priority="111455" stopIfTrue="1">
      <formula>WEEKDAY($A761)=1</formula>
    </cfRule>
    <cfRule type="expression" dxfId="64649" priority="111456" stopIfTrue="1">
      <formula>WEEKDAY($A761)=2</formula>
    </cfRule>
    <cfRule type="expression" dxfId="64648" priority="111457" stopIfTrue="1">
      <formula>WEEKDAY($A761)=3</formula>
    </cfRule>
    <cfRule type="expression" dxfId="64647" priority="111458" stopIfTrue="1">
      <formula>WEEKDAY($A761)=4</formula>
    </cfRule>
    <cfRule type="expression" dxfId="64646" priority="111459" stopIfTrue="1">
      <formula>WEEKDAY($A761)=5</formula>
    </cfRule>
    <cfRule type="expression" dxfId="64645" priority="111460" stopIfTrue="1">
      <formula>WEEKDAY($A761)=6</formula>
    </cfRule>
    <cfRule type="expression" dxfId="64644" priority="111461" stopIfTrue="1">
      <formula>WEEKDAY($A761)=7</formula>
    </cfRule>
  </conditionalFormatting>
  <conditionalFormatting sqref="A761:A765">
    <cfRule type="expression" dxfId="64643" priority="111448" stopIfTrue="1">
      <formula>WEEKDAY($A761)=1</formula>
    </cfRule>
    <cfRule type="expression" dxfId="64642" priority="111449" stopIfTrue="1">
      <formula>WEEKDAY($A761)=2</formula>
    </cfRule>
    <cfRule type="expression" dxfId="64641" priority="111450" stopIfTrue="1">
      <formula>WEEKDAY($A761)=3</formula>
    </cfRule>
    <cfRule type="expression" dxfId="64640" priority="111451" stopIfTrue="1">
      <formula>WEEKDAY($A761)=4</formula>
    </cfRule>
    <cfRule type="expression" dxfId="64639" priority="111452" stopIfTrue="1">
      <formula>WEEKDAY($A761)=5</formula>
    </cfRule>
    <cfRule type="expression" dxfId="64638" priority="111453" stopIfTrue="1">
      <formula>WEEKDAY($A761)=6</formula>
    </cfRule>
    <cfRule type="expression" dxfId="64637" priority="111454" stopIfTrue="1">
      <formula>WEEKDAY($A761)=7</formula>
    </cfRule>
  </conditionalFormatting>
  <conditionalFormatting sqref="A761:A765">
    <cfRule type="expression" dxfId="64636" priority="111441" stopIfTrue="1">
      <formula>WEEKDAY($A761)=1</formula>
    </cfRule>
    <cfRule type="expression" dxfId="64635" priority="111442" stopIfTrue="1">
      <formula>WEEKDAY($A761)=2</formula>
    </cfRule>
    <cfRule type="expression" dxfId="64634" priority="111443" stopIfTrue="1">
      <formula>WEEKDAY($A761)=3</formula>
    </cfRule>
    <cfRule type="expression" dxfId="64633" priority="111444" stopIfTrue="1">
      <formula>WEEKDAY($A761)=4</formula>
    </cfRule>
    <cfRule type="expression" dxfId="64632" priority="111445" stopIfTrue="1">
      <formula>WEEKDAY($A761)=5</formula>
    </cfRule>
    <cfRule type="expression" dxfId="64631" priority="111446" stopIfTrue="1">
      <formula>WEEKDAY($A761)=6</formula>
    </cfRule>
    <cfRule type="expression" dxfId="64630" priority="111447" stopIfTrue="1">
      <formula>WEEKDAY($A761)=7</formula>
    </cfRule>
  </conditionalFormatting>
  <conditionalFormatting sqref="I761:I762">
    <cfRule type="expression" dxfId="64629" priority="111434" stopIfTrue="1">
      <formula>WEEKDAY($A761)=1</formula>
    </cfRule>
    <cfRule type="expression" dxfId="64628" priority="111435" stopIfTrue="1">
      <formula>WEEKDAY($A761)=2</formula>
    </cfRule>
    <cfRule type="expression" dxfId="64627" priority="111436" stopIfTrue="1">
      <formula>WEEKDAY($A761)=3</formula>
    </cfRule>
    <cfRule type="expression" dxfId="64626" priority="111437" stopIfTrue="1">
      <formula>WEEKDAY($A761)=4</formula>
    </cfRule>
    <cfRule type="expression" dxfId="64625" priority="111438" stopIfTrue="1">
      <formula>WEEKDAY($A761)=5</formula>
    </cfRule>
    <cfRule type="expression" dxfId="64624" priority="111439" stopIfTrue="1">
      <formula>WEEKDAY($A761)=6</formula>
    </cfRule>
    <cfRule type="expression" dxfId="64623" priority="111440" stopIfTrue="1">
      <formula>WEEKDAY($A761)=7</formula>
    </cfRule>
  </conditionalFormatting>
  <conditionalFormatting sqref="I761:I762">
    <cfRule type="expression" dxfId="64622" priority="111427" stopIfTrue="1">
      <formula>WEEKDAY($A761)=1</formula>
    </cfRule>
    <cfRule type="expression" dxfId="64621" priority="111428" stopIfTrue="1">
      <formula>WEEKDAY($A761)=2</formula>
    </cfRule>
    <cfRule type="expression" dxfId="64620" priority="111429" stopIfTrue="1">
      <formula>WEEKDAY($A761)=3</formula>
    </cfRule>
    <cfRule type="expression" dxfId="64619" priority="111430" stopIfTrue="1">
      <formula>WEEKDAY($A761)=4</formula>
    </cfRule>
    <cfRule type="expression" dxfId="64618" priority="111431" stopIfTrue="1">
      <formula>WEEKDAY($A761)=5</formula>
    </cfRule>
    <cfRule type="expression" dxfId="64617" priority="111432" stopIfTrue="1">
      <formula>WEEKDAY($A761)=6</formula>
    </cfRule>
    <cfRule type="expression" dxfId="64616" priority="111433" stopIfTrue="1">
      <formula>WEEKDAY($A761)=7</formula>
    </cfRule>
  </conditionalFormatting>
  <conditionalFormatting sqref="B761:G761 J761:M761">
    <cfRule type="expression" dxfId="64615" priority="111420" stopIfTrue="1">
      <formula>WEEKDAY($A761)=1</formula>
    </cfRule>
    <cfRule type="expression" dxfId="64614" priority="111421" stopIfTrue="1">
      <formula>WEEKDAY($A761)=2</formula>
    </cfRule>
    <cfRule type="expression" dxfId="64613" priority="111422" stopIfTrue="1">
      <formula>WEEKDAY($A761)=3</formula>
    </cfRule>
    <cfRule type="expression" dxfId="64612" priority="111423" stopIfTrue="1">
      <formula>WEEKDAY($A761)=4</formula>
    </cfRule>
    <cfRule type="expression" dxfId="64611" priority="111424" stopIfTrue="1">
      <formula>WEEKDAY($A761)=5</formula>
    </cfRule>
    <cfRule type="expression" dxfId="64610" priority="111425" stopIfTrue="1">
      <formula>WEEKDAY($A761)=6</formula>
    </cfRule>
    <cfRule type="expression" dxfId="64609" priority="111426" stopIfTrue="1">
      <formula>WEEKDAY($A761)=7</formula>
    </cfRule>
  </conditionalFormatting>
  <conditionalFormatting sqref="A761:A765">
    <cfRule type="expression" dxfId="64608" priority="111413" stopIfTrue="1">
      <formula>WEEKDAY($A761)=1</formula>
    </cfRule>
    <cfRule type="expression" dxfId="64607" priority="111414" stopIfTrue="1">
      <formula>WEEKDAY($A761)=2</formula>
    </cfRule>
    <cfRule type="expression" dxfId="64606" priority="111415" stopIfTrue="1">
      <formula>WEEKDAY($A761)=3</formula>
    </cfRule>
    <cfRule type="expression" dxfId="64605" priority="111416" stopIfTrue="1">
      <formula>WEEKDAY($A761)=4</formula>
    </cfRule>
    <cfRule type="expression" dxfId="64604" priority="111417" stopIfTrue="1">
      <formula>WEEKDAY($A761)=5</formula>
    </cfRule>
    <cfRule type="expression" dxfId="64603" priority="111418" stopIfTrue="1">
      <formula>WEEKDAY($A761)=6</formula>
    </cfRule>
    <cfRule type="expression" dxfId="64602" priority="111419" stopIfTrue="1">
      <formula>WEEKDAY($A761)=7</formula>
    </cfRule>
  </conditionalFormatting>
  <conditionalFormatting sqref="A761:A765">
    <cfRule type="expression" dxfId="64601" priority="111406" stopIfTrue="1">
      <formula>WEEKDAY($A761)=1</formula>
    </cfRule>
    <cfRule type="expression" dxfId="64600" priority="111407" stopIfTrue="1">
      <formula>WEEKDAY($A761)=2</formula>
    </cfRule>
    <cfRule type="expression" dxfId="64599" priority="111408" stopIfTrue="1">
      <formula>WEEKDAY($A761)=3</formula>
    </cfRule>
    <cfRule type="expression" dxfId="64598" priority="111409" stopIfTrue="1">
      <formula>WEEKDAY($A761)=4</formula>
    </cfRule>
    <cfRule type="expression" dxfId="64597" priority="111410" stopIfTrue="1">
      <formula>WEEKDAY($A761)=5</formula>
    </cfRule>
    <cfRule type="expression" dxfId="64596" priority="111411" stopIfTrue="1">
      <formula>WEEKDAY($A761)=6</formula>
    </cfRule>
    <cfRule type="expression" dxfId="64595" priority="111412" stopIfTrue="1">
      <formula>WEEKDAY($A761)=7</formula>
    </cfRule>
  </conditionalFormatting>
  <conditionalFormatting sqref="A761:A765">
    <cfRule type="expression" dxfId="64594" priority="111399" stopIfTrue="1">
      <formula>WEEKDAY($A761)=1</formula>
    </cfRule>
    <cfRule type="expression" dxfId="64593" priority="111400" stopIfTrue="1">
      <formula>WEEKDAY($A761)=2</formula>
    </cfRule>
    <cfRule type="expression" dxfId="64592" priority="111401" stopIfTrue="1">
      <formula>WEEKDAY($A761)=3</formula>
    </cfRule>
    <cfRule type="expression" dxfId="64591" priority="111402" stopIfTrue="1">
      <formula>WEEKDAY($A761)=4</formula>
    </cfRule>
    <cfRule type="expression" dxfId="64590" priority="111403" stopIfTrue="1">
      <formula>WEEKDAY($A761)=5</formula>
    </cfRule>
    <cfRule type="expression" dxfId="64589" priority="111404" stopIfTrue="1">
      <formula>WEEKDAY($A761)=6</formula>
    </cfRule>
    <cfRule type="expression" dxfId="64588" priority="111405" stopIfTrue="1">
      <formula>WEEKDAY($A761)=7</formula>
    </cfRule>
  </conditionalFormatting>
  <conditionalFormatting sqref="H761:H762">
    <cfRule type="expression" dxfId="64587" priority="111392" stopIfTrue="1">
      <formula>WEEKDAY($A761)=1</formula>
    </cfRule>
    <cfRule type="expression" dxfId="64586" priority="111393" stopIfTrue="1">
      <formula>WEEKDAY($A761)=2</formula>
    </cfRule>
    <cfRule type="expression" dxfId="64585" priority="111394" stopIfTrue="1">
      <formula>WEEKDAY($A761)=3</formula>
    </cfRule>
    <cfRule type="expression" dxfId="64584" priority="111395" stopIfTrue="1">
      <formula>WEEKDAY($A761)=4</formula>
    </cfRule>
    <cfRule type="expression" dxfId="64583" priority="111396" stopIfTrue="1">
      <formula>WEEKDAY($A761)=5</formula>
    </cfRule>
    <cfRule type="expression" dxfId="64582" priority="111397" stopIfTrue="1">
      <formula>WEEKDAY($A761)=6</formula>
    </cfRule>
    <cfRule type="expression" dxfId="64581" priority="111398" stopIfTrue="1">
      <formula>WEEKDAY($A761)=7</formula>
    </cfRule>
  </conditionalFormatting>
  <conditionalFormatting sqref="H761:H762">
    <cfRule type="expression" dxfId="64580" priority="111385" stopIfTrue="1">
      <formula>WEEKDAY($A761)=1</formula>
    </cfRule>
    <cfRule type="expression" dxfId="64579" priority="111386" stopIfTrue="1">
      <formula>WEEKDAY($A761)=2</formula>
    </cfRule>
    <cfRule type="expression" dxfId="64578" priority="111387" stopIfTrue="1">
      <formula>WEEKDAY($A761)=3</formula>
    </cfRule>
    <cfRule type="expression" dxfId="64577" priority="111388" stopIfTrue="1">
      <formula>WEEKDAY($A761)=4</formula>
    </cfRule>
    <cfRule type="expression" dxfId="64576" priority="111389" stopIfTrue="1">
      <formula>WEEKDAY($A761)=5</formula>
    </cfRule>
    <cfRule type="expression" dxfId="64575" priority="111390" stopIfTrue="1">
      <formula>WEEKDAY($A761)=6</formula>
    </cfRule>
    <cfRule type="expression" dxfId="64574" priority="111391" stopIfTrue="1">
      <formula>WEEKDAY($A761)=7</formula>
    </cfRule>
  </conditionalFormatting>
  <conditionalFormatting sqref="H761:H762">
    <cfRule type="expression" dxfId="64573" priority="111378" stopIfTrue="1">
      <formula>WEEKDAY($A761)=1</formula>
    </cfRule>
    <cfRule type="expression" dxfId="64572" priority="111379" stopIfTrue="1">
      <formula>WEEKDAY($A761)=2</formula>
    </cfRule>
    <cfRule type="expression" dxfId="64571" priority="111380" stopIfTrue="1">
      <formula>WEEKDAY($A761)=3</formula>
    </cfRule>
    <cfRule type="expression" dxfId="64570" priority="111381" stopIfTrue="1">
      <formula>WEEKDAY($A761)=4</formula>
    </cfRule>
    <cfRule type="expression" dxfId="64569" priority="111382" stopIfTrue="1">
      <formula>WEEKDAY($A761)=5</formula>
    </cfRule>
    <cfRule type="expression" dxfId="64568" priority="111383" stopIfTrue="1">
      <formula>WEEKDAY($A761)=6</formula>
    </cfRule>
    <cfRule type="expression" dxfId="64567" priority="111384" stopIfTrue="1">
      <formula>WEEKDAY($A761)=7</formula>
    </cfRule>
  </conditionalFormatting>
  <conditionalFormatting sqref="I761:I762">
    <cfRule type="expression" dxfId="64566" priority="111371" stopIfTrue="1">
      <formula>WEEKDAY($A761)=1</formula>
    </cfRule>
    <cfRule type="expression" dxfId="64565" priority="111372" stopIfTrue="1">
      <formula>WEEKDAY($A761)=2</formula>
    </cfRule>
    <cfRule type="expression" dxfId="64564" priority="111373" stopIfTrue="1">
      <formula>WEEKDAY($A761)=3</formula>
    </cfRule>
    <cfRule type="expression" dxfId="64563" priority="111374" stopIfTrue="1">
      <formula>WEEKDAY($A761)=4</formula>
    </cfRule>
    <cfRule type="expression" dxfId="64562" priority="111375" stopIfTrue="1">
      <formula>WEEKDAY($A761)=5</formula>
    </cfRule>
    <cfRule type="expression" dxfId="64561" priority="111376" stopIfTrue="1">
      <formula>WEEKDAY($A761)=6</formula>
    </cfRule>
    <cfRule type="expression" dxfId="64560" priority="111377" stopIfTrue="1">
      <formula>WEEKDAY($A761)=7</formula>
    </cfRule>
  </conditionalFormatting>
  <conditionalFormatting sqref="I761:I762">
    <cfRule type="expression" dxfId="64559" priority="111364" stopIfTrue="1">
      <formula>WEEKDAY($A761)=1</formula>
    </cfRule>
    <cfRule type="expression" dxfId="64558" priority="111365" stopIfTrue="1">
      <formula>WEEKDAY($A761)=2</formula>
    </cfRule>
    <cfRule type="expression" dxfId="64557" priority="111366" stopIfTrue="1">
      <formula>WEEKDAY($A761)=3</formula>
    </cfRule>
    <cfRule type="expression" dxfId="64556" priority="111367" stopIfTrue="1">
      <formula>WEEKDAY($A761)=4</formula>
    </cfRule>
    <cfRule type="expression" dxfId="64555" priority="111368" stopIfTrue="1">
      <formula>WEEKDAY($A761)=5</formula>
    </cfRule>
    <cfRule type="expression" dxfId="64554" priority="111369" stopIfTrue="1">
      <formula>WEEKDAY($A761)=6</formula>
    </cfRule>
    <cfRule type="expression" dxfId="64553" priority="111370" stopIfTrue="1">
      <formula>WEEKDAY($A761)=7</formula>
    </cfRule>
  </conditionalFormatting>
  <conditionalFormatting sqref="I761:I762">
    <cfRule type="expression" dxfId="64552" priority="111357" stopIfTrue="1">
      <formula>WEEKDAY($A761)=1</formula>
    </cfRule>
    <cfRule type="expression" dxfId="64551" priority="111358" stopIfTrue="1">
      <formula>WEEKDAY($A761)=2</formula>
    </cfRule>
    <cfRule type="expression" dxfId="64550" priority="111359" stopIfTrue="1">
      <formula>WEEKDAY($A761)=3</formula>
    </cfRule>
    <cfRule type="expression" dxfId="64549" priority="111360" stopIfTrue="1">
      <formula>WEEKDAY($A761)=4</formula>
    </cfRule>
    <cfRule type="expression" dxfId="64548" priority="111361" stopIfTrue="1">
      <formula>WEEKDAY($A761)=5</formula>
    </cfRule>
    <cfRule type="expression" dxfId="64547" priority="111362" stopIfTrue="1">
      <formula>WEEKDAY($A761)=6</formula>
    </cfRule>
    <cfRule type="expression" dxfId="64546" priority="111363" stopIfTrue="1">
      <formula>WEEKDAY($A761)=7</formula>
    </cfRule>
  </conditionalFormatting>
  <conditionalFormatting sqref="A761:A765">
    <cfRule type="expression" dxfId="64545" priority="111350" stopIfTrue="1">
      <formula>WEEKDAY($A761)=1</formula>
    </cfRule>
    <cfRule type="expression" dxfId="64544" priority="111351" stopIfTrue="1">
      <formula>WEEKDAY($A761)=2</formula>
    </cfRule>
    <cfRule type="expression" dxfId="64543" priority="111352" stopIfTrue="1">
      <formula>WEEKDAY($A761)=3</formula>
    </cfRule>
    <cfRule type="expression" dxfId="64542" priority="111353" stopIfTrue="1">
      <formula>WEEKDAY($A761)=4</formula>
    </cfRule>
    <cfRule type="expression" dxfId="64541" priority="111354" stopIfTrue="1">
      <formula>WEEKDAY($A761)=5</formula>
    </cfRule>
    <cfRule type="expression" dxfId="64540" priority="111355" stopIfTrue="1">
      <formula>WEEKDAY($A761)=6</formula>
    </cfRule>
    <cfRule type="expression" dxfId="64539" priority="111356" stopIfTrue="1">
      <formula>WEEKDAY($A761)=7</formula>
    </cfRule>
  </conditionalFormatting>
  <conditionalFormatting sqref="A761:A765">
    <cfRule type="expression" dxfId="64538" priority="111343" stopIfTrue="1">
      <formula>WEEKDAY($A761)=1</formula>
    </cfRule>
    <cfRule type="expression" dxfId="64537" priority="111344" stopIfTrue="1">
      <formula>WEEKDAY($A761)=2</formula>
    </cfRule>
    <cfRule type="expression" dxfId="64536" priority="111345" stopIfTrue="1">
      <formula>WEEKDAY($A761)=3</formula>
    </cfRule>
    <cfRule type="expression" dxfId="64535" priority="111346" stopIfTrue="1">
      <formula>WEEKDAY($A761)=4</formula>
    </cfRule>
    <cfRule type="expression" dxfId="64534" priority="111347" stopIfTrue="1">
      <formula>WEEKDAY($A761)=5</formula>
    </cfRule>
    <cfRule type="expression" dxfId="64533" priority="111348" stopIfTrue="1">
      <formula>WEEKDAY($A761)=6</formula>
    </cfRule>
    <cfRule type="expression" dxfId="64532" priority="111349" stopIfTrue="1">
      <formula>WEEKDAY($A761)=7</formula>
    </cfRule>
  </conditionalFormatting>
  <conditionalFormatting sqref="A761:A765">
    <cfRule type="expression" dxfId="64531" priority="111336" stopIfTrue="1">
      <formula>WEEKDAY($A761)=1</formula>
    </cfRule>
    <cfRule type="expression" dxfId="64530" priority="111337" stopIfTrue="1">
      <formula>WEEKDAY($A761)=2</formula>
    </cfRule>
    <cfRule type="expression" dxfId="64529" priority="111338" stopIfTrue="1">
      <formula>WEEKDAY($A761)=3</formula>
    </cfRule>
    <cfRule type="expression" dxfId="64528" priority="111339" stopIfTrue="1">
      <formula>WEEKDAY($A761)=4</formula>
    </cfRule>
    <cfRule type="expression" dxfId="64527" priority="111340" stopIfTrue="1">
      <formula>WEEKDAY($A761)=5</formula>
    </cfRule>
    <cfRule type="expression" dxfId="64526" priority="111341" stopIfTrue="1">
      <formula>WEEKDAY($A761)=6</formula>
    </cfRule>
    <cfRule type="expression" dxfId="64525" priority="111342" stopIfTrue="1">
      <formula>WEEKDAY($A761)=7</formula>
    </cfRule>
  </conditionalFormatting>
  <conditionalFormatting sqref="I761:I762">
    <cfRule type="expression" dxfId="64524" priority="111329" stopIfTrue="1">
      <formula>WEEKDAY($A761)=1</formula>
    </cfRule>
    <cfRule type="expression" dxfId="64523" priority="111330" stopIfTrue="1">
      <formula>WEEKDAY($A761)=2</formula>
    </cfRule>
    <cfRule type="expression" dxfId="64522" priority="111331" stopIfTrue="1">
      <formula>WEEKDAY($A761)=3</formula>
    </cfRule>
    <cfRule type="expression" dxfId="64521" priority="111332" stopIfTrue="1">
      <formula>WEEKDAY($A761)=4</formula>
    </cfRule>
    <cfRule type="expression" dxfId="64520" priority="111333" stopIfTrue="1">
      <formula>WEEKDAY($A761)=5</formula>
    </cfRule>
    <cfRule type="expression" dxfId="64519" priority="111334" stopIfTrue="1">
      <formula>WEEKDAY($A761)=6</formula>
    </cfRule>
    <cfRule type="expression" dxfId="64518" priority="111335" stopIfTrue="1">
      <formula>WEEKDAY($A761)=7</formula>
    </cfRule>
  </conditionalFormatting>
  <conditionalFormatting sqref="I761:I762">
    <cfRule type="expression" dxfId="64517" priority="111322" stopIfTrue="1">
      <formula>WEEKDAY($A761)=1</formula>
    </cfRule>
    <cfRule type="expression" dxfId="64516" priority="111323" stopIfTrue="1">
      <formula>WEEKDAY($A761)=2</formula>
    </cfRule>
    <cfRule type="expression" dxfId="64515" priority="111324" stopIfTrue="1">
      <formula>WEEKDAY($A761)=3</formula>
    </cfRule>
    <cfRule type="expression" dxfId="64514" priority="111325" stopIfTrue="1">
      <formula>WEEKDAY($A761)=4</formula>
    </cfRule>
    <cfRule type="expression" dxfId="64513" priority="111326" stopIfTrue="1">
      <formula>WEEKDAY($A761)=5</formula>
    </cfRule>
    <cfRule type="expression" dxfId="64512" priority="111327" stopIfTrue="1">
      <formula>WEEKDAY($A761)=6</formula>
    </cfRule>
    <cfRule type="expression" dxfId="64511" priority="111328" stopIfTrue="1">
      <formula>WEEKDAY($A761)=7</formula>
    </cfRule>
  </conditionalFormatting>
  <conditionalFormatting sqref="I761:I762">
    <cfRule type="expression" dxfId="64510" priority="111315" stopIfTrue="1">
      <formula>WEEKDAY($A761)=1</formula>
    </cfRule>
    <cfRule type="expression" dxfId="64509" priority="111316" stopIfTrue="1">
      <formula>WEEKDAY($A761)=2</formula>
    </cfRule>
    <cfRule type="expression" dxfId="64508" priority="111317" stopIfTrue="1">
      <formula>WEEKDAY($A761)=3</formula>
    </cfRule>
    <cfRule type="expression" dxfId="64507" priority="111318" stopIfTrue="1">
      <formula>WEEKDAY($A761)=4</formula>
    </cfRule>
    <cfRule type="expression" dxfId="64506" priority="111319" stopIfTrue="1">
      <formula>WEEKDAY($A761)=5</formula>
    </cfRule>
    <cfRule type="expression" dxfId="64505" priority="111320" stopIfTrue="1">
      <formula>WEEKDAY($A761)=6</formula>
    </cfRule>
    <cfRule type="expression" dxfId="64504" priority="111321" stopIfTrue="1">
      <formula>WEEKDAY($A761)=7</formula>
    </cfRule>
  </conditionalFormatting>
  <conditionalFormatting sqref="B762:G762 J762:M762">
    <cfRule type="expression" dxfId="64503" priority="111308" stopIfTrue="1">
      <formula>WEEKDAY($A762)=1</formula>
    </cfRule>
    <cfRule type="expression" dxfId="64502" priority="111309" stopIfTrue="1">
      <formula>WEEKDAY($A762)=2</formula>
    </cfRule>
    <cfRule type="expression" dxfId="64501" priority="111310" stopIfTrue="1">
      <formula>WEEKDAY($A762)=3</formula>
    </cfRule>
    <cfRule type="expression" dxfId="64500" priority="111311" stopIfTrue="1">
      <formula>WEEKDAY($A762)=4</formula>
    </cfRule>
    <cfRule type="expression" dxfId="64499" priority="111312" stopIfTrue="1">
      <formula>WEEKDAY($A762)=5</formula>
    </cfRule>
    <cfRule type="expression" dxfId="64498" priority="111313" stopIfTrue="1">
      <formula>WEEKDAY($A762)=6</formula>
    </cfRule>
    <cfRule type="expression" dxfId="64497" priority="111314" stopIfTrue="1">
      <formula>WEEKDAY($A762)=7</formula>
    </cfRule>
  </conditionalFormatting>
  <conditionalFormatting sqref="I763:I765">
    <cfRule type="expression" dxfId="64496" priority="111301" stopIfTrue="1">
      <formula>WEEKDAY($A763)=1</formula>
    </cfRule>
    <cfRule type="expression" dxfId="64495" priority="111302" stopIfTrue="1">
      <formula>WEEKDAY($A763)=2</formula>
    </cfRule>
    <cfRule type="expression" dxfId="64494" priority="111303" stopIfTrue="1">
      <formula>WEEKDAY($A763)=3</formula>
    </cfRule>
    <cfRule type="expression" dxfId="64493" priority="111304" stopIfTrue="1">
      <formula>WEEKDAY($A763)=4</formula>
    </cfRule>
    <cfRule type="expression" dxfId="64492" priority="111305" stopIfTrue="1">
      <formula>WEEKDAY($A763)=5</formula>
    </cfRule>
    <cfRule type="expression" dxfId="64491" priority="111306" stopIfTrue="1">
      <formula>WEEKDAY($A763)=6</formula>
    </cfRule>
    <cfRule type="expression" dxfId="64490" priority="111307" stopIfTrue="1">
      <formula>WEEKDAY($A763)=7</formula>
    </cfRule>
  </conditionalFormatting>
  <conditionalFormatting sqref="I763:I765">
    <cfRule type="expression" dxfId="64489" priority="111294" stopIfTrue="1">
      <formula>WEEKDAY($A763)=1</formula>
    </cfRule>
    <cfRule type="expression" dxfId="64488" priority="111295" stopIfTrue="1">
      <formula>WEEKDAY($A763)=2</formula>
    </cfRule>
    <cfRule type="expression" dxfId="64487" priority="111296" stopIfTrue="1">
      <formula>WEEKDAY($A763)=3</formula>
    </cfRule>
    <cfRule type="expression" dxfId="64486" priority="111297" stopIfTrue="1">
      <formula>WEEKDAY($A763)=4</formula>
    </cfRule>
    <cfRule type="expression" dxfId="64485" priority="111298" stopIfTrue="1">
      <formula>WEEKDAY($A763)=5</formula>
    </cfRule>
    <cfRule type="expression" dxfId="64484" priority="111299" stopIfTrue="1">
      <formula>WEEKDAY($A763)=6</formula>
    </cfRule>
    <cfRule type="expression" dxfId="64483" priority="111300" stopIfTrue="1">
      <formula>WEEKDAY($A763)=7</formula>
    </cfRule>
  </conditionalFormatting>
  <conditionalFormatting sqref="I763:I765">
    <cfRule type="expression" dxfId="64482" priority="111287" stopIfTrue="1">
      <formula>WEEKDAY($A763)=1</formula>
    </cfRule>
    <cfRule type="expression" dxfId="64481" priority="111288" stopIfTrue="1">
      <formula>WEEKDAY($A763)=2</formula>
    </cfRule>
    <cfRule type="expression" dxfId="64480" priority="111289" stopIfTrue="1">
      <formula>WEEKDAY($A763)=3</formula>
    </cfRule>
    <cfRule type="expression" dxfId="64479" priority="111290" stopIfTrue="1">
      <formula>WEEKDAY($A763)=4</formula>
    </cfRule>
    <cfRule type="expression" dxfId="64478" priority="111291" stopIfTrue="1">
      <formula>WEEKDAY($A763)=5</formula>
    </cfRule>
    <cfRule type="expression" dxfId="64477" priority="111292" stopIfTrue="1">
      <formula>WEEKDAY($A763)=6</formula>
    </cfRule>
    <cfRule type="expression" dxfId="64476" priority="111293" stopIfTrue="1">
      <formula>WEEKDAY($A763)=7</formula>
    </cfRule>
  </conditionalFormatting>
  <conditionalFormatting sqref="I763:I765">
    <cfRule type="expression" dxfId="64475" priority="111280" stopIfTrue="1">
      <formula>WEEKDAY($A763)=1</formula>
    </cfRule>
    <cfRule type="expression" dxfId="64474" priority="111281" stopIfTrue="1">
      <formula>WEEKDAY($A763)=2</formula>
    </cfRule>
    <cfRule type="expression" dxfId="64473" priority="111282" stopIfTrue="1">
      <formula>WEEKDAY($A763)=3</formula>
    </cfRule>
    <cfRule type="expression" dxfId="64472" priority="111283" stopIfTrue="1">
      <formula>WEEKDAY($A763)=4</formula>
    </cfRule>
    <cfRule type="expression" dxfId="64471" priority="111284" stopIfTrue="1">
      <formula>WEEKDAY($A763)=5</formula>
    </cfRule>
    <cfRule type="expression" dxfId="64470" priority="111285" stopIfTrue="1">
      <formula>WEEKDAY($A763)=6</formula>
    </cfRule>
    <cfRule type="expression" dxfId="64469" priority="111286" stopIfTrue="1">
      <formula>WEEKDAY($A763)=7</formula>
    </cfRule>
  </conditionalFormatting>
  <conditionalFormatting sqref="I763:I765">
    <cfRule type="expression" dxfId="64468" priority="111273" stopIfTrue="1">
      <formula>WEEKDAY($A763)=1</formula>
    </cfRule>
    <cfRule type="expression" dxfId="64467" priority="111274" stopIfTrue="1">
      <formula>WEEKDAY($A763)=2</formula>
    </cfRule>
    <cfRule type="expression" dxfId="64466" priority="111275" stopIfTrue="1">
      <formula>WEEKDAY($A763)=3</formula>
    </cfRule>
    <cfRule type="expression" dxfId="64465" priority="111276" stopIfTrue="1">
      <formula>WEEKDAY($A763)=4</formula>
    </cfRule>
    <cfRule type="expression" dxfId="64464" priority="111277" stopIfTrue="1">
      <formula>WEEKDAY($A763)=5</formula>
    </cfRule>
    <cfRule type="expression" dxfId="64463" priority="111278" stopIfTrue="1">
      <formula>WEEKDAY($A763)=6</formula>
    </cfRule>
    <cfRule type="expression" dxfId="64462" priority="111279" stopIfTrue="1">
      <formula>WEEKDAY($A763)=7</formula>
    </cfRule>
  </conditionalFormatting>
  <conditionalFormatting sqref="I763:I765">
    <cfRule type="expression" dxfId="64461" priority="111266" stopIfTrue="1">
      <formula>WEEKDAY($A763)=1</formula>
    </cfRule>
    <cfRule type="expression" dxfId="64460" priority="111267" stopIfTrue="1">
      <formula>WEEKDAY($A763)=2</formula>
    </cfRule>
    <cfRule type="expression" dxfId="64459" priority="111268" stopIfTrue="1">
      <formula>WEEKDAY($A763)=3</formula>
    </cfRule>
    <cfRule type="expression" dxfId="64458" priority="111269" stopIfTrue="1">
      <formula>WEEKDAY($A763)=4</formula>
    </cfRule>
    <cfRule type="expression" dxfId="64457" priority="111270" stopIfTrue="1">
      <formula>WEEKDAY($A763)=5</formula>
    </cfRule>
    <cfRule type="expression" dxfId="64456" priority="111271" stopIfTrue="1">
      <formula>WEEKDAY($A763)=6</formula>
    </cfRule>
    <cfRule type="expression" dxfId="64455" priority="111272" stopIfTrue="1">
      <formula>WEEKDAY($A763)=7</formula>
    </cfRule>
  </conditionalFormatting>
  <conditionalFormatting sqref="I763:I765">
    <cfRule type="expression" dxfId="64454" priority="111259" stopIfTrue="1">
      <formula>WEEKDAY($A763)=1</formula>
    </cfRule>
    <cfRule type="expression" dxfId="64453" priority="111260" stopIfTrue="1">
      <formula>WEEKDAY($A763)=2</formula>
    </cfRule>
    <cfRule type="expression" dxfId="64452" priority="111261" stopIfTrue="1">
      <formula>WEEKDAY($A763)=3</formula>
    </cfRule>
    <cfRule type="expression" dxfId="64451" priority="111262" stopIfTrue="1">
      <formula>WEEKDAY($A763)=4</formula>
    </cfRule>
    <cfRule type="expression" dxfId="64450" priority="111263" stopIfTrue="1">
      <formula>WEEKDAY($A763)=5</formula>
    </cfRule>
    <cfRule type="expression" dxfId="64449" priority="111264" stopIfTrue="1">
      <formula>WEEKDAY($A763)=6</formula>
    </cfRule>
    <cfRule type="expression" dxfId="64448" priority="111265" stopIfTrue="1">
      <formula>WEEKDAY($A763)=7</formula>
    </cfRule>
  </conditionalFormatting>
  <conditionalFormatting sqref="I763:I765">
    <cfRule type="expression" dxfId="64447" priority="111252" stopIfTrue="1">
      <formula>WEEKDAY($A763)=1</formula>
    </cfRule>
    <cfRule type="expression" dxfId="64446" priority="111253" stopIfTrue="1">
      <formula>WEEKDAY($A763)=2</formula>
    </cfRule>
    <cfRule type="expression" dxfId="64445" priority="111254" stopIfTrue="1">
      <formula>WEEKDAY($A763)=3</formula>
    </cfRule>
    <cfRule type="expression" dxfId="64444" priority="111255" stopIfTrue="1">
      <formula>WEEKDAY($A763)=4</formula>
    </cfRule>
    <cfRule type="expression" dxfId="64443" priority="111256" stopIfTrue="1">
      <formula>WEEKDAY($A763)=5</formula>
    </cfRule>
    <cfRule type="expression" dxfId="64442" priority="111257" stopIfTrue="1">
      <formula>WEEKDAY($A763)=6</formula>
    </cfRule>
    <cfRule type="expression" dxfId="64441" priority="111258" stopIfTrue="1">
      <formula>WEEKDAY($A763)=7</formula>
    </cfRule>
  </conditionalFormatting>
  <conditionalFormatting sqref="I763:I765">
    <cfRule type="expression" dxfId="64440" priority="111245" stopIfTrue="1">
      <formula>WEEKDAY($A763)=1</formula>
    </cfRule>
    <cfRule type="expression" dxfId="64439" priority="111246" stopIfTrue="1">
      <formula>WEEKDAY($A763)=2</formula>
    </cfRule>
    <cfRule type="expression" dxfId="64438" priority="111247" stopIfTrue="1">
      <formula>WEEKDAY($A763)=3</formula>
    </cfRule>
    <cfRule type="expression" dxfId="64437" priority="111248" stopIfTrue="1">
      <formula>WEEKDAY($A763)=4</formula>
    </cfRule>
    <cfRule type="expression" dxfId="64436" priority="111249" stopIfTrue="1">
      <formula>WEEKDAY($A763)=5</formula>
    </cfRule>
    <cfRule type="expression" dxfId="64435" priority="111250" stopIfTrue="1">
      <formula>WEEKDAY($A763)=6</formula>
    </cfRule>
    <cfRule type="expression" dxfId="64434" priority="111251" stopIfTrue="1">
      <formula>WEEKDAY($A763)=7</formula>
    </cfRule>
  </conditionalFormatting>
  <conditionalFormatting sqref="I763:I765">
    <cfRule type="expression" dxfId="64433" priority="111238" stopIfTrue="1">
      <formula>WEEKDAY($A763)=1</formula>
    </cfRule>
    <cfRule type="expression" dxfId="64432" priority="111239" stopIfTrue="1">
      <formula>WEEKDAY($A763)=2</formula>
    </cfRule>
    <cfRule type="expression" dxfId="64431" priority="111240" stopIfTrue="1">
      <formula>WEEKDAY($A763)=3</formula>
    </cfRule>
    <cfRule type="expression" dxfId="64430" priority="111241" stopIfTrue="1">
      <formula>WEEKDAY($A763)=4</formula>
    </cfRule>
    <cfRule type="expression" dxfId="64429" priority="111242" stopIfTrue="1">
      <formula>WEEKDAY($A763)=5</formula>
    </cfRule>
    <cfRule type="expression" dxfId="64428" priority="111243" stopIfTrue="1">
      <formula>WEEKDAY($A763)=6</formula>
    </cfRule>
    <cfRule type="expression" dxfId="64427" priority="111244" stopIfTrue="1">
      <formula>WEEKDAY($A763)=7</formula>
    </cfRule>
  </conditionalFormatting>
  <conditionalFormatting sqref="I763:I765">
    <cfRule type="expression" dxfId="64426" priority="111231" stopIfTrue="1">
      <formula>WEEKDAY($A763)=1</formula>
    </cfRule>
    <cfRule type="expression" dxfId="64425" priority="111232" stopIfTrue="1">
      <formula>WEEKDAY($A763)=2</formula>
    </cfRule>
    <cfRule type="expression" dxfId="64424" priority="111233" stopIfTrue="1">
      <formula>WEEKDAY($A763)=3</formula>
    </cfRule>
    <cfRule type="expression" dxfId="64423" priority="111234" stopIfTrue="1">
      <formula>WEEKDAY($A763)=4</formula>
    </cfRule>
    <cfRule type="expression" dxfId="64422" priority="111235" stopIfTrue="1">
      <formula>WEEKDAY($A763)=5</formula>
    </cfRule>
    <cfRule type="expression" dxfId="64421" priority="111236" stopIfTrue="1">
      <formula>WEEKDAY($A763)=6</formula>
    </cfRule>
    <cfRule type="expression" dxfId="64420" priority="111237" stopIfTrue="1">
      <formula>WEEKDAY($A763)=7</formula>
    </cfRule>
  </conditionalFormatting>
  <conditionalFormatting sqref="I763:I765">
    <cfRule type="expression" dxfId="64419" priority="111224" stopIfTrue="1">
      <formula>WEEKDAY($A763)=1</formula>
    </cfRule>
    <cfRule type="expression" dxfId="64418" priority="111225" stopIfTrue="1">
      <formula>WEEKDAY($A763)=2</formula>
    </cfRule>
    <cfRule type="expression" dxfId="64417" priority="111226" stopIfTrue="1">
      <formula>WEEKDAY($A763)=3</formula>
    </cfRule>
    <cfRule type="expression" dxfId="64416" priority="111227" stopIfTrue="1">
      <formula>WEEKDAY($A763)=4</formula>
    </cfRule>
    <cfRule type="expression" dxfId="64415" priority="111228" stopIfTrue="1">
      <formula>WEEKDAY($A763)=5</formula>
    </cfRule>
    <cfRule type="expression" dxfId="64414" priority="111229" stopIfTrue="1">
      <formula>WEEKDAY($A763)=6</formula>
    </cfRule>
    <cfRule type="expression" dxfId="64413" priority="111230" stopIfTrue="1">
      <formula>WEEKDAY($A763)=7</formula>
    </cfRule>
  </conditionalFormatting>
  <conditionalFormatting sqref="I763:I765">
    <cfRule type="expression" dxfId="64412" priority="111217" stopIfTrue="1">
      <formula>WEEKDAY($A763)=1</formula>
    </cfRule>
    <cfRule type="expression" dxfId="64411" priority="111218" stopIfTrue="1">
      <formula>WEEKDAY($A763)=2</formula>
    </cfRule>
    <cfRule type="expression" dxfId="64410" priority="111219" stopIfTrue="1">
      <formula>WEEKDAY($A763)=3</formula>
    </cfRule>
    <cfRule type="expression" dxfId="64409" priority="111220" stopIfTrue="1">
      <formula>WEEKDAY($A763)=4</formula>
    </cfRule>
    <cfRule type="expression" dxfId="64408" priority="111221" stopIfTrue="1">
      <formula>WEEKDAY($A763)=5</formula>
    </cfRule>
    <cfRule type="expression" dxfId="64407" priority="111222" stopIfTrue="1">
      <formula>WEEKDAY($A763)=6</formula>
    </cfRule>
    <cfRule type="expression" dxfId="64406" priority="111223" stopIfTrue="1">
      <formula>WEEKDAY($A763)=7</formula>
    </cfRule>
  </conditionalFormatting>
  <conditionalFormatting sqref="I763:I765">
    <cfRule type="expression" dxfId="64405" priority="111210" stopIfTrue="1">
      <formula>WEEKDAY($A763)=1</formula>
    </cfRule>
    <cfRule type="expression" dxfId="64404" priority="111211" stopIfTrue="1">
      <formula>WEEKDAY($A763)=2</formula>
    </cfRule>
    <cfRule type="expression" dxfId="64403" priority="111212" stopIfTrue="1">
      <formula>WEEKDAY($A763)=3</formula>
    </cfRule>
    <cfRule type="expression" dxfId="64402" priority="111213" stopIfTrue="1">
      <formula>WEEKDAY($A763)=4</formula>
    </cfRule>
    <cfRule type="expression" dxfId="64401" priority="111214" stopIfTrue="1">
      <formula>WEEKDAY($A763)=5</formula>
    </cfRule>
    <cfRule type="expression" dxfId="64400" priority="111215" stopIfTrue="1">
      <formula>WEEKDAY($A763)=6</formula>
    </cfRule>
    <cfRule type="expression" dxfId="64399" priority="111216" stopIfTrue="1">
      <formula>WEEKDAY($A763)=7</formula>
    </cfRule>
  </conditionalFormatting>
  <conditionalFormatting sqref="I763:I765">
    <cfRule type="expression" dxfId="64398" priority="111203" stopIfTrue="1">
      <formula>WEEKDAY($A763)=1</formula>
    </cfRule>
    <cfRule type="expression" dxfId="64397" priority="111204" stopIfTrue="1">
      <formula>WEEKDAY($A763)=2</formula>
    </cfRule>
    <cfRule type="expression" dxfId="64396" priority="111205" stopIfTrue="1">
      <formula>WEEKDAY($A763)=3</formula>
    </cfRule>
    <cfRule type="expression" dxfId="64395" priority="111206" stopIfTrue="1">
      <formula>WEEKDAY($A763)=4</formula>
    </cfRule>
    <cfRule type="expression" dxfId="64394" priority="111207" stopIfTrue="1">
      <formula>WEEKDAY($A763)=5</formula>
    </cfRule>
    <cfRule type="expression" dxfId="64393" priority="111208" stopIfTrue="1">
      <formula>WEEKDAY($A763)=6</formula>
    </cfRule>
    <cfRule type="expression" dxfId="64392" priority="111209" stopIfTrue="1">
      <formula>WEEKDAY($A763)=7</formula>
    </cfRule>
  </conditionalFormatting>
  <conditionalFormatting sqref="I763:I765">
    <cfRule type="expression" dxfId="64391" priority="111196" stopIfTrue="1">
      <formula>WEEKDAY($A763)=1</formula>
    </cfRule>
    <cfRule type="expression" dxfId="64390" priority="111197" stopIfTrue="1">
      <formula>WEEKDAY($A763)=2</formula>
    </cfRule>
    <cfRule type="expression" dxfId="64389" priority="111198" stopIfTrue="1">
      <formula>WEEKDAY($A763)=3</formula>
    </cfRule>
    <cfRule type="expression" dxfId="64388" priority="111199" stopIfTrue="1">
      <formula>WEEKDAY($A763)=4</formula>
    </cfRule>
    <cfRule type="expression" dxfId="64387" priority="111200" stopIfTrue="1">
      <formula>WEEKDAY($A763)=5</formula>
    </cfRule>
    <cfRule type="expression" dxfId="64386" priority="111201" stopIfTrue="1">
      <formula>WEEKDAY($A763)=6</formula>
    </cfRule>
    <cfRule type="expression" dxfId="64385" priority="111202" stopIfTrue="1">
      <formula>WEEKDAY($A763)=7</formula>
    </cfRule>
  </conditionalFormatting>
  <conditionalFormatting sqref="I763:I765">
    <cfRule type="expression" dxfId="64384" priority="111189" stopIfTrue="1">
      <formula>WEEKDAY($A763)=1</formula>
    </cfRule>
    <cfRule type="expression" dxfId="64383" priority="111190" stopIfTrue="1">
      <formula>WEEKDAY($A763)=2</formula>
    </cfRule>
    <cfRule type="expression" dxfId="64382" priority="111191" stopIfTrue="1">
      <formula>WEEKDAY($A763)=3</formula>
    </cfRule>
    <cfRule type="expression" dxfId="64381" priority="111192" stopIfTrue="1">
      <formula>WEEKDAY($A763)=4</formula>
    </cfRule>
    <cfRule type="expression" dxfId="64380" priority="111193" stopIfTrue="1">
      <formula>WEEKDAY($A763)=5</formula>
    </cfRule>
    <cfRule type="expression" dxfId="64379" priority="111194" stopIfTrue="1">
      <formula>WEEKDAY($A763)=6</formula>
    </cfRule>
    <cfRule type="expression" dxfId="64378" priority="111195" stopIfTrue="1">
      <formula>WEEKDAY($A763)=7</formula>
    </cfRule>
  </conditionalFormatting>
  <conditionalFormatting sqref="I763:I765">
    <cfRule type="expression" dxfId="64377" priority="111182" stopIfTrue="1">
      <formula>WEEKDAY($A763)=1</formula>
    </cfRule>
    <cfRule type="expression" dxfId="64376" priority="111183" stopIfTrue="1">
      <formula>WEEKDAY($A763)=2</formula>
    </cfRule>
    <cfRule type="expression" dxfId="64375" priority="111184" stopIfTrue="1">
      <formula>WEEKDAY($A763)=3</formula>
    </cfRule>
    <cfRule type="expression" dxfId="64374" priority="111185" stopIfTrue="1">
      <formula>WEEKDAY($A763)=4</formula>
    </cfRule>
    <cfRule type="expression" dxfId="64373" priority="111186" stopIfTrue="1">
      <formula>WEEKDAY($A763)=5</formula>
    </cfRule>
    <cfRule type="expression" dxfId="64372" priority="111187" stopIfTrue="1">
      <formula>WEEKDAY($A763)=6</formula>
    </cfRule>
    <cfRule type="expression" dxfId="64371" priority="111188" stopIfTrue="1">
      <formula>WEEKDAY($A763)=7</formula>
    </cfRule>
  </conditionalFormatting>
  <conditionalFormatting sqref="I763:I765">
    <cfRule type="expression" dxfId="64370" priority="111175" stopIfTrue="1">
      <formula>WEEKDAY($A763)=1</formula>
    </cfRule>
    <cfRule type="expression" dxfId="64369" priority="111176" stopIfTrue="1">
      <formula>WEEKDAY($A763)=2</formula>
    </cfRule>
    <cfRule type="expression" dxfId="64368" priority="111177" stopIfTrue="1">
      <formula>WEEKDAY($A763)=3</formula>
    </cfRule>
    <cfRule type="expression" dxfId="64367" priority="111178" stopIfTrue="1">
      <formula>WEEKDAY($A763)=4</formula>
    </cfRule>
    <cfRule type="expression" dxfId="64366" priority="111179" stopIfTrue="1">
      <formula>WEEKDAY($A763)=5</formula>
    </cfRule>
    <cfRule type="expression" dxfId="64365" priority="111180" stopIfTrue="1">
      <formula>WEEKDAY($A763)=6</formula>
    </cfRule>
    <cfRule type="expression" dxfId="64364" priority="111181" stopIfTrue="1">
      <formula>WEEKDAY($A763)=7</formula>
    </cfRule>
  </conditionalFormatting>
  <conditionalFormatting sqref="I763:I765">
    <cfRule type="expression" dxfId="64363" priority="111168" stopIfTrue="1">
      <formula>WEEKDAY($A763)=1</formula>
    </cfRule>
    <cfRule type="expression" dxfId="64362" priority="111169" stopIfTrue="1">
      <formula>WEEKDAY($A763)=2</formula>
    </cfRule>
    <cfRule type="expression" dxfId="64361" priority="111170" stopIfTrue="1">
      <formula>WEEKDAY($A763)=3</formula>
    </cfRule>
    <cfRule type="expression" dxfId="64360" priority="111171" stopIfTrue="1">
      <formula>WEEKDAY($A763)=4</formula>
    </cfRule>
    <cfRule type="expression" dxfId="64359" priority="111172" stopIfTrue="1">
      <formula>WEEKDAY($A763)=5</formula>
    </cfRule>
    <cfRule type="expression" dxfId="64358" priority="111173" stopIfTrue="1">
      <formula>WEEKDAY($A763)=6</formula>
    </cfRule>
    <cfRule type="expression" dxfId="64357" priority="111174" stopIfTrue="1">
      <formula>WEEKDAY($A763)=7</formula>
    </cfRule>
  </conditionalFormatting>
  <conditionalFormatting sqref="I763:I765">
    <cfRule type="expression" dxfId="64356" priority="111161" stopIfTrue="1">
      <formula>WEEKDAY($A763)=1</formula>
    </cfRule>
    <cfRule type="expression" dxfId="64355" priority="111162" stopIfTrue="1">
      <formula>WEEKDAY($A763)=2</formula>
    </cfRule>
    <cfRule type="expression" dxfId="64354" priority="111163" stopIfTrue="1">
      <formula>WEEKDAY($A763)=3</formula>
    </cfRule>
    <cfRule type="expression" dxfId="64353" priority="111164" stopIfTrue="1">
      <formula>WEEKDAY($A763)=4</formula>
    </cfRule>
    <cfRule type="expression" dxfId="64352" priority="111165" stopIfTrue="1">
      <formula>WEEKDAY($A763)=5</formula>
    </cfRule>
    <cfRule type="expression" dxfId="64351" priority="111166" stopIfTrue="1">
      <formula>WEEKDAY($A763)=6</formula>
    </cfRule>
    <cfRule type="expression" dxfId="64350" priority="111167" stopIfTrue="1">
      <formula>WEEKDAY($A763)=7</formula>
    </cfRule>
  </conditionalFormatting>
  <conditionalFormatting sqref="I763:I765">
    <cfRule type="expression" dxfId="64349" priority="111154" stopIfTrue="1">
      <formula>WEEKDAY($A763)=1</formula>
    </cfRule>
    <cfRule type="expression" dxfId="64348" priority="111155" stopIfTrue="1">
      <formula>WEEKDAY($A763)=2</formula>
    </cfRule>
    <cfRule type="expression" dxfId="64347" priority="111156" stopIfTrue="1">
      <formula>WEEKDAY($A763)=3</formula>
    </cfRule>
    <cfRule type="expression" dxfId="64346" priority="111157" stopIfTrue="1">
      <formula>WEEKDAY($A763)=4</formula>
    </cfRule>
    <cfRule type="expression" dxfId="64345" priority="111158" stopIfTrue="1">
      <formula>WEEKDAY($A763)=5</formula>
    </cfRule>
    <cfRule type="expression" dxfId="64344" priority="111159" stopIfTrue="1">
      <formula>WEEKDAY($A763)=6</formula>
    </cfRule>
    <cfRule type="expression" dxfId="64343" priority="111160" stopIfTrue="1">
      <formula>WEEKDAY($A763)=7</formula>
    </cfRule>
  </conditionalFormatting>
  <conditionalFormatting sqref="A763:M763">
    <cfRule type="expression" dxfId="64342" priority="111147" stopIfTrue="1">
      <formula>WEEKDAY($A763)=1</formula>
    </cfRule>
    <cfRule type="expression" dxfId="64341" priority="111148" stopIfTrue="1">
      <formula>WEEKDAY($A763)=2</formula>
    </cfRule>
    <cfRule type="expression" dxfId="64340" priority="111149" stopIfTrue="1">
      <formula>WEEKDAY($A763)=3</formula>
    </cfRule>
    <cfRule type="expression" dxfId="64339" priority="111150" stopIfTrue="1">
      <formula>WEEKDAY($A763)=4</formula>
    </cfRule>
    <cfRule type="expression" dxfId="64338" priority="111151" stopIfTrue="1">
      <formula>WEEKDAY($A763)=5</formula>
    </cfRule>
    <cfRule type="expression" dxfId="64337" priority="111152" stopIfTrue="1">
      <formula>WEEKDAY($A763)=6</formula>
    </cfRule>
    <cfRule type="expression" dxfId="64336" priority="111153" stopIfTrue="1">
      <formula>WEEKDAY($A763)=7</formula>
    </cfRule>
  </conditionalFormatting>
  <conditionalFormatting sqref="I764:I765">
    <cfRule type="expression" dxfId="64335" priority="111140" stopIfTrue="1">
      <formula>WEEKDAY($A764)=1</formula>
    </cfRule>
    <cfRule type="expression" dxfId="64334" priority="111141" stopIfTrue="1">
      <formula>WEEKDAY($A764)=2</formula>
    </cfRule>
    <cfRule type="expression" dxfId="64333" priority="111142" stopIfTrue="1">
      <formula>WEEKDAY($A764)=3</formula>
    </cfRule>
    <cfRule type="expression" dxfId="64332" priority="111143" stopIfTrue="1">
      <formula>WEEKDAY($A764)=4</formula>
    </cfRule>
    <cfRule type="expression" dxfId="64331" priority="111144" stopIfTrue="1">
      <formula>WEEKDAY($A764)=5</formula>
    </cfRule>
    <cfRule type="expression" dxfId="64330" priority="111145" stopIfTrue="1">
      <formula>WEEKDAY($A764)=6</formula>
    </cfRule>
    <cfRule type="expression" dxfId="64329" priority="111146" stopIfTrue="1">
      <formula>WEEKDAY($A764)=7</formula>
    </cfRule>
  </conditionalFormatting>
  <conditionalFormatting sqref="I764:I765">
    <cfRule type="expression" dxfId="64328" priority="111133" stopIfTrue="1">
      <formula>WEEKDAY($A764)=1</formula>
    </cfRule>
    <cfRule type="expression" dxfId="64327" priority="111134" stopIfTrue="1">
      <formula>WEEKDAY($A764)=2</formula>
    </cfRule>
    <cfRule type="expression" dxfId="64326" priority="111135" stopIfTrue="1">
      <formula>WEEKDAY($A764)=3</formula>
    </cfRule>
    <cfRule type="expression" dxfId="64325" priority="111136" stopIfTrue="1">
      <formula>WEEKDAY($A764)=4</formula>
    </cfRule>
    <cfRule type="expression" dxfId="64324" priority="111137" stopIfTrue="1">
      <formula>WEEKDAY($A764)=5</formula>
    </cfRule>
    <cfRule type="expression" dxfId="64323" priority="111138" stopIfTrue="1">
      <formula>WEEKDAY($A764)=6</formula>
    </cfRule>
    <cfRule type="expression" dxfId="64322" priority="111139" stopIfTrue="1">
      <formula>WEEKDAY($A764)=7</formula>
    </cfRule>
  </conditionalFormatting>
  <conditionalFormatting sqref="I764:I765">
    <cfRule type="expression" dxfId="64321" priority="111126" stopIfTrue="1">
      <formula>WEEKDAY($A764)=1</formula>
    </cfRule>
    <cfRule type="expression" dxfId="64320" priority="111127" stopIfTrue="1">
      <formula>WEEKDAY($A764)=2</formula>
    </cfRule>
    <cfRule type="expression" dxfId="64319" priority="111128" stopIfTrue="1">
      <formula>WEEKDAY($A764)=3</formula>
    </cfRule>
    <cfRule type="expression" dxfId="64318" priority="111129" stopIfTrue="1">
      <formula>WEEKDAY($A764)=4</formula>
    </cfRule>
    <cfRule type="expression" dxfId="64317" priority="111130" stopIfTrue="1">
      <formula>WEEKDAY($A764)=5</formula>
    </cfRule>
    <cfRule type="expression" dxfId="64316" priority="111131" stopIfTrue="1">
      <formula>WEEKDAY($A764)=6</formula>
    </cfRule>
    <cfRule type="expression" dxfId="64315" priority="111132" stopIfTrue="1">
      <formula>WEEKDAY($A764)=7</formula>
    </cfRule>
  </conditionalFormatting>
  <conditionalFormatting sqref="I764:I765">
    <cfRule type="expression" dxfId="64314" priority="111119" stopIfTrue="1">
      <formula>WEEKDAY($A764)=1</formula>
    </cfRule>
    <cfRule type="expression" dxfId="64313" priority="111120" stopIfTrue="1">
      <formula>WEEKDAY($A764)=2</formula>
    </cfRule>
    <cfRule type="expression" dxfId="64312" priority="111121" stopIfTrue="1">
      <formula>WEEKDAY($A764)=3</formula>
    </cfRule>
    <cfRule type="expression" dxfId="64311" priority="111122" stopIfTrue="1">
      <formula>WEEKDAY($A764)=4</formula>
    </cfRule>
    <cfRule type="expression" dxfId="64310" priority="111123" stopIfTrue="1">
      <formula>WEEKDAY($A764)=5</formula>
    </cfRule>
    <cfRule type="expression" dxfId="64309" priority="111124" stopIfTrue="1">
      <formula>WEEKDAY($A764)=6</formula>
    </cfRule>
    <cfRule type="expression" dxfId="64308" priority="111125" stopIfTrue="1">
      <formula>WEEKDAY($A764)=7</formula>
    </cfRule>
  </conditionalFormatting>
  <conditionalFormatting sqref="I764:I765">
    <cfRule type="expression" dxfId="64307" priority="111112" stopIfTrue="1">
      <formula>WEEKDAY($A764)=1</formula>
    </cfRule>
    <cfRule type="expression" dxfId="64306" priority="111113" stopIfTrue="1">
      <formula>WEEKDAY($A764)=2</formula>
    </cfRule>
    <cfRule type="expression" dxfId="64305" priority="111114" stopIfTrue="1">
      <formula>WEEKDAY($A764)=3</formula>
    </cfRule>
    <cfRule type="expression" dxfId="64304" priority="111115" stopIfTrue="1">
      <formula>WEEKDAY($A764)=4</formula>
    </cfRule>
    <cfRule type="expression" dxfId="64303" priority="111116" stopIfTrue="1">
      <formula>WEEKDAY($A764)=5</formula>
    </cfRule>
    <cfRule type="expression" dxfId="64302" priority="111117" stopIfTrue="1">
      <formula>WEEKDAY($A764)=6</formula>
    </cfRule>
    <cfRule type="expression" dxfId="64301" priority="111118" stopIfTrue="1">
      <formula>WEEKDAY($A764)=7</formula>
    </cfRule>
  </conditionalFormatting>
  <conditionalFormatting sqref="I764:I765">
    <cfRule type="expression" dxfId="64300" priority="111105" stopIfTrue="1">
      <formula>WEEKDAY($A764)=1</formula>
    </cfRule>
    <cfRule type="expression" dxfId="64299" priority="111106" stopIfTrue="1">
      <formula>WEEKDAY($A764)=2</formula>
    </cfRule>
    <cfRule type="expression" dxfId="64298" priority="111107" stopIfTrue="1">
      <formula>WEEKDAY($A764)=3</formula>
    </cfRule>
    <cfRule type="expression" dxfId="64297" priority="111108" stopIfTrue="1">
      <formula>WEEKDAY($A764)=4</formula>
    </cfRule>
    <cfRule type="expression" dxfId="64296" priority="111109" stopIfTrue="1">
      <formula>WEEKDAY($A764)=5</formula>
    </cfRule>
    <cfRule type="expression" dxfId="64295" priority="111110" stopIfTrue="1">
      <formula>WEEKDAY($A764)=6</formula>
    </cfRule>
    <cfRule type="expression" dxfId="64294" priority="111111" stopIfTrue="1">
      <formula>WEEKDAY($A764)=7</formula>
    </cfRule>
  </conditionalFormatting>
  <conditionalFormatting sqref="I764:I765">
    <cfRule type="expression" dxfId="64293" priority="111098" stopIfTrue="1">
      <formula>WEEKDAY($A764)=1</formula>
    </cfRule>
    <cfRule type="expression" dxfId="64292" priority="111099" stopIfTrue="1">
      <formula>WEEKDAY($A764)=2</formula>
    </cfRule>
    <cfRule type="expression" dxfId="64291" priority="111100" stopIfTrue="1">
      <formula>WEEKDAY($A764)=3</formula>
    </cfRule>
    <cfRule type="expression" dxfId="64290" priority="111101" stopIfTrue="1">
      <formula>WEEKDAY($A764)=4</formula>
    </cfRule>
    <cfRule type="expression" dxfId="64289" priority="111102" stopIfTrue="1">
      <formula>WEEKDAY($A764)=5</formula>
    </cfRule>
    <cfRule type="expression" dxfId="64288" priority="111103" stopIfTrue="1">
      <formula>WEEKDAY($A764)=6</formula>
    </cfRule>
    <cfRule type="expression" dxfId="64287" priority="111104" stopIfTrue="1">
      <formula>WEEKDAY($A764)=7</formula>
    </cfRule>
  </conditionalFormatting>
  <conditionalFormatting sqref="I764:I765">
    <cfRule type="expression" dxfId="64286" priority="111091" stopIfTrue="1">
      <formula>WEEKDAY($A764)=1</formula>
    </cfRule>
    <cfRule type="expression" dxfId="64285" priority="111092" stopIfTrue="1">
      <formula>WEEKDAY($A764)=2</formula>
    </cfRule>
    <cfRule type="expression" dxfId="64284" priority="111093" stopIfTrue="1">
      <formula>WEEKDAY($A764)=3</formula>
    </cfRule>
    <cfRule type="expression" dxfId="64283" priority="111094" stopIfTrue="1">
      <formula>WEEKDAY($A764)=4</formula>
    </cfRule>
    <cfRule type="expression" dxfId="64282" priority="111095" stopIfTrue="1">
      <formula>WEEKDAY($A764)=5</formula>
    </cfRule>
    <cfRule type="expression" dxfId="64281" priority="111096" stopIfTrue="1">
      <formula>WEEKDAY($A764)=6</formula>
    </cfRule>
    <cfRule type="expression" dxfId="64280" priority="111097" stopIfTrue="1">
      <formula>WEEKDAY($A764)=7</formula>
    </cfRule>
  </conditionalFormatting>
  <conditionalFormatting sqref="I764:I765">
    <cfRule type="expression" dxfId="64279" priority="111084" stopIfTrue="1">
      <formula>WEEKDAY($A764)=1</formula>
    </cfRule>
    <cfRule type="expression" dxfId="64278" priority="111085" stopIfTrue="1">
      <formula>WEEKDAY($A764)=2</formula>
    </cfRule>
    <cfRule type="expression" dxfId="64277" priority="111086" stopIfTrue="1">
      <formula>WEEKDAY($A764)=3</formula>
    </cfRule>
    <cfRule type="expression" dxfId="64276" priority="111087" stopIfTrue="1">
      <formula>WEEKDAY($A764)=4</formula>
    </cfRule>
    <cfRule type="expression" dxfId="64275" priority="111088" stopIfTrue="1">
      <formula>WEEKDAY($A764)=5</formula>
    </cfRule>
    <cfRule type="expression" dxfId="64274" priority="111089" stopIfTrue="1">
      <formula>WEEKDAY($A764)=6</formula>
    </cfRule>
    <cfRule type="expression" dxfId="64273" priority="111090" stopIfTrue="1">
      <formula>WEEKDAY($A764)=7</formula>
    </cfRule>
  </conditionalFormatting>
  <conditionalFormatting sqref="I764:I765">
    <cfRule type="expression" dxfId="64272" priority="111077" stopIfTrue="1">
      <formula>WEEKDAY($A764)=1</formula>
    </cfRule>
    <cfRule type="expression" dxfId="64271" priority="111078" stopIfTrue="1">
      <formula>WEEKDAY($A764)=2</formula>
    </cfRule>
    <cfRule type="expression" dxfId="64270" priority="111079" stopIfTrue="1">
      <formula>WEEKDAY($A764)=3</formula>
    </cfRule>
    <cfRule type="expression" dxfId="64269" priority="111080" stopIfTrue="1">
      <formula>WEEKDAY($A764)=4</formula>
    </cfRule>
    <cfRule type="expression" dxfId="64268" priority="111081" stopIfTrue="1">
      <formula>WEEKDAY($A764)=5</formula>
    </cfRule>
    <cfRule type="expression" dxfId="64267" priority="111082" stopIfTrue="1">
      <formula>WEEKDAY($A764)=6</formula>
    </cfRule>
    <cfRule type="expression" dxfId="64266" priority="111083" stopIfTrue="1">
      <formula>WEEKDAY($A764)=7</formula>
    </cfRule>
  </conditionalFormatting>
  <conditionalFormatting sqref="I764:I765">
    <cfRule type="expression" dxfId="64265" priority="111070" stopIfTrue="1">
      <formula>WEEKDAY($A764)=1</formula>
    </cfRule>
    <cfRule type="expression" dxfId="64264" priority="111071" stopIfTrue="1">
      <formula>WEEKDAY($A764)=2</formula>
    </cfRule>
    <cfRule type="expression" dxfId="64263" priority="111072" stopIfTrue="1">
      <formula>WEEKDAY($A764)=3</formula>
    </cfRule>
    <cfRule type="expression" dxfId="64262" priority="111073" stopIfTrue="1">
      <formula>WEEKDAY($A764)=4</formula>
    </cfRule>
    <cfRule type="expression" dxfId="64261" priority="111074" stopIfTrue="1">
      <formula>WEEKDAY($A764)=5</formula>
    </cfRule>
    <cfRule type="expression" dxfId="64260" priority="111075" stopIfTrue="1">
      <formula>WEEKDAY($A764)=6</formula>
    </cfRule>
    <cfRule type="expression" dxfId="64259" priority="111076" stopIfTrue="1">
      <formula>WEEKDAY($A764)=7</formula>
    </cfRule>
  </conditionalFormatting>
  <conditionalFormatting sqref="I764:I765">
    <cfRule type="expression" dxfId="64258" priority="111063" stopIfTrue="1">
      <formula>WEEKDAY($A764)=1</formula>
    </cfRule>
    <cfRule type="expression" dxfId="64257" priority="111064" stopIfTrue="1">
      <formula>WEEKDAY($A764)=2</formula>
    </cfRule>
    <cfRule type="expression" dxfId="64256" priority="111065" stopIfTrue="1">
      <formula>WEEKDAY($A764)=3</formula>
    </cfRule>
    <cfRule type="expression" dxfId="64255" priority="111066" stopIfTrue="1">
      <formula>WEEKDAY($A764)=4</formula>
    </cfRule>
    <cfRule type="expression" dxfId="64254" priority="111067" stopIfTrue="1">
      <formula>WEEKDAY($A764)=5</formula>
    </cfRule>
    <cfRule type="expression" dxfId="64253" priority="111068" stopIfTrue="1">
      <formula>WEEKDAY($A764)=6</formula>
    </cfRule>
    <cfRule type="expression" dxfId="64252" priority="111069" stopIfTrue="1">
      <formula>WEEKDAY($A764)=7</formula>
    </cfRule>
  </conditionalFormatting>
  <conditionalFormatting sqref="I764:I765">
    <cfRule type="expression" dxfId="64251" priority="111056" stopIfTrue="1">
      <formula>WEEKDAY($A764)=1</formula>
    </cfRule>
    <cfRule type="expression" dxfId="64250" priority="111057" stopIfTrue="1">
      <formula>WEEKDAY($A764)=2</formula>
    </cfRule>
    <cfRule type="expression" dxfId="64249" priority="111058" stopIfTrue="1">
      <formula>WEEKDAY($A764)=3</formula>
    </cfRule>
    <cfRule type="expression" dxfId="64248" priority="111059" stopIfTrue="1">
      <formula>WEEKDAY($A764)=4</formula>
    </cfRule>
    <cfRule type="expression" dxfId="64247" priority="111060" stopIfTrue="1">
      <formula>WEEKDAY($A764)=5</formula>
    </cfRule>
    <cfRule type="expression" dxfId="64246" priority="111061" stopIfTrue="1">
      <formula>WEEKDAY($A764)=6</formula>
    </cfRule>
    <cfRule type="expression" dxfId="64245" priority="111062" stopIfTrue="1">
      <formula>WEEKDAY($A764)=7</formula>
    </cfRule>
  </conditionalFormatting>
  <conditionalFormatting sqref="I764:I765">
    <cfRule type="expression" dxfId="64244" priority="111049" stopIfTrue="1">
      <formula>WEEKDAY($A764)=1</formula>
    </cfRule>
    <cfRule type="expression" dxfId="64243" priority="111050" stopIfTrue="1">
      <formula>WEEKDAY($A764)=2</formula>
    </cfRule>
    <cfRule type="expression" dxfId="64242" priority="111051" stopIfTrue="1">
      <formula>WEEKDAY($A764)=3</formula>
    </cfRule>
    <cfRule type="expression" dxfId="64241" priority="111052" stopIfTrue="1">
      <formula>WEEKDAY($A764)=4</formula>
    </cfRule>
    <cfRule type="expression" dxfId="64240" priority="111053" stopIfTrue="1">
      <formula>WEEKDAY($A764)=5</formula>
    </cfRule>
    <cfRule type="expression" dxfId="64239" priority="111054" stopIfTrue="1">
      <formula>WEEKDAY($A764)=6</formula>
    </cfRule>
    <cfRule type="expression" dxfId="64238" priority="111055" stopIfTrue="1">
      <formula>WEEKDAY($A764)=7</formula>
    </cfRule>
  </conditionalFormatting>
  <conditionalFormatting sqref="I764:I765">
    <cfRule type="expression" dxfId="64237" priority="111042" stopIfTrue="1">
      <formula>WEEKDAY($A764)=1</formula>
    </cfRule>
    <cfRule type="expression" dxfId="64236" priority="111043" stopIfTrue="1">
      <formula>WEEKDAY($A764)=2</formula>
    </cfRule>
    <cfRule type="expression" dxfId="64235" priority="111044" stopIfTrue="1">
      <formula>WEEKDAY($A764)=3</formula>
    </cfRule>
    <cfRule type="expression" dxfId="64234" priority="111045" stopIfTrue="1">
      <formula>WEEKDAY($A764)=4</formula>
    </cfRule>
    <cfRule type="expression" dxfId="64233" priority="111046" stopIfTrue="1">
      <formula>WEEKDAY($A764)=5</formula>
    </cfRule>
    <cfRule type="expression" dxfId="64232" priority="111047" stopIfTrue="1">
      <formula>WEEKDAY($A764)=6</formula>
    </cfRule>
    <cfRule type="expression" dxfId="64231" priority="111048" stopIfTrue="1">
      <formula>WEEKDAY($A764)=7</formula>
    </cfRule>
  </conditionalFormatting>
  <conditionalFormatting sqref="I764:I765">
    <cfRule type="expression" dxfId="64230" priority="111035" stopIfTrue="1">
      <formula>WEEKDAY($A764)=1</formula>
    </cfRule>
    <cfRule type="expression" dxfId="64229" priority="111036" stopIfTrue="1">
      <formula>WEEKDAY($A764)=2</formula>
    </cfRule>
    <cfRule type="expression" dxfId="64228" priority="111037" stopIfTrue="1">
      <formula>WEEKDAY($A764)=3</formula>
    </cfRule>
    <cfRule type="expression" dxfId="64227" priority="111038" stopIfTrue="1">
      <formula>WEEKDAY($A764)=4</formula>
    </cfRule>
    <cfRule type="expression" dxfId="64226" priority="111039" stopIfTrue="1">
      <formula>WEEKDAY($A764)=5</formula>
    </cfRule>
    <cfRule type="expression" dxfId="64225" priority="111040" stopIfTrue="1">
      <formula>WEEKDAY($A764)=6</formula>
    </cfRule>
    <cfRule type="expression" dxfId="64224" priority="111041" stopIfTrue="1">
      <formula>WEEKDAY($A764)=7</formula>
    </cfRule>
  </conditionalFormatting>
  <conditionalFormatting sqref="I764:I765">
    <cfRule type="expression" dxfId="64223" priority="111028" stopIfTrue="1">
      <formula>WEEKDAY($A764)=1</formula>
    </cfRule>
    <cfRule type="expression" dxfId="64222" priority="111029" stopIfTrue="1">
      <formula>WEEKDAY($A764)=2</formula>
    </cfRule>
    <cfRule type="expression" dxfId="64221" priority="111030" stopIfTrue="1">
      <formula>WEEKDAY($A764)=3</formula>
    </cfRule>
    <cfRule type="expression" dxfId="64220" priority="111031" stopIfTrue="1">
      <formula>WEEKDAY($A764)=4</formula>
    </cfRule>
    <cfRule type="expression" dxfId="64219" priority="111032" stopIfTrue="1">
      <formula>WEEKDAY($A764)=5</formula>
    </cfRule>
    <cfRule type="expression" dxfId="64218" priority="111033" stopIfTrue="1">
      <formula>WEEKDAY($A764)=6</formula>
    </cfRule>
    <cfRule type="expression" dxfId="64217" priority="111034" stopIfTrue="1">
      <formula>WEEKDAY($A764)=7</formula>
    </cfRule>
  </conditionalFormatting>
  <conditionalFormatting sqref="I764:I765">
    <cfRule type="expression" dxfId="64216" priority="111021" stopIfTrue="1">
      <formula>WEEKDAY($A764)=1</formula>
    </cfRule>
    <cfRule type="expression" dxfId="64215" priority="111022" stopIfTrue="1">
      <formula>WEEKDAY($A764)=2</formula>
    </cfRule>
    <cfRule type="expression" dxfId="64214" priority="111023" stopIfTrue="1">
      <formula>WEEKDAY($A764)=3</formula>
    </cfRule>
    <cfRule type="expression" dxfId="64213" priority="111024" stopIfTrue="1">
      <formula>WEEKDAY($A764)=4</formula>
    </cfRule>
    <cfRule type="expression" dxfId="64212" priority="111025" stopIfTrue="1">
      <formula>WEEKDAY($A764)=5</formula>
    </cfRule>
    <cfRule type="expression" dxfId="64211" priority="111026" stopIfTrue="1">
      <formula>WEEKDAY($A764)=6</formula>
    </cfRule>
    <cfRule type="expression" dxfId="64210" priority="111027" stopIfTrue="1">
      <formula>WEEKDAY($A764)=7</formula>
    </cfRule>
  </conditionalFormatting>
  <conditionalFormatting sqref="I764:I765">
    <cfRule type="expression" dxfId="64209" priority="111014" stopIfTrue="1">
      <formula>WEEKDAY($A764)=1</formula>
    </cfRule>
    <cfRule type="expression" dxfId="64208" priority="111015" stopIfTrue="1">
      <formula>WEEKDAY($A764)=2</formula>
    </cfRule>
    <cfRule type="expression" dxfId="64207" priority="111016" stopIfTrue="1">
      <formula>WEEKDAY($A764)=3</formula>
    </cfRule>
    <cfRule type="expression" dxfId="64206" priority="111017" stopIfTrue="1">
      <formula>WEEKDAY($A764)=4</formula>
    </cfRule>
    <cfRule type="expression" dxfId="64205" priority="111018" stopIfTrue="1">
      <formula>WEEKDAY($A764)=5</formula>
    </cfRule>
    <cfRule type="expression" dxfId="64204" priority="111019" stopIfTrue="1">
      <formula>WEEKDAY($A764)=6</formula>
    </cfRule>
    <cfRule type="expression" dxfId="64203" priority="111020" stopIfTrue="1">
      <formula>WEEKDAY($A764)=7</formula>
    </cfRule>
  </conditionalFormatting>
  <conditionalFormatting sqref="I764:I765">
    <cfRule type="expression" dxfId="64202" priority="111007" stopIfTrue="1">
      <formula>WEEKDAY($A764)=1</formula>
    </cfRule>
    <cfRule type="expression" dxfId="64201" priority="111008" stopIfTrue="1">
      <formula>WEEKDAY($A764)=2</formula>
    </cfRule>
    <cfRule type="expression" dxfId="64200" priority="111009" stopIfTrue="1">
      <formula>WEEKDAY($A764)=3</formula>
    </cfRule>
    <cfRule type="expression" dxfId="64199" priority="111010" stopIfTrue="1">
      <formula>WEEKDAY($A764)=4</formula>
    </cfRule>
    <cfRule type="expression" dxfId="64198" priority="111011" stopIfTrue="1">
      <formula>WEEKDAY($A764)=5</formula>
    </cfRule>
    <cfRule type="expression" dxfId="64197" priority="111012" stopIfTrue="1">
      <formula>WEEKDAY($A764)=6</formula>
    </cfRule>
    <cfRule type="expression" dxfId="64196" priority="111013" stopIfTrue="1">
      <formula>WEEKDAY($A764)=7</formula>
    </cfRule>
  </conditionalFormatting>
  <conditionalFormatting sqref="I764:I765">
    <cfRule type="expression" dxfId="64195" priority="111000" stopIfTrue="1">
      <formula>WEEKDAY($A764)=1</formula>
    </cfRule>
    <cfRule type="expression" dxfId="64194" priority="111001" stopIfTrue="1">
      <formula>WEEKDAY($A764)=2</formula>
    </cfRule>
    <cfRule type="expression" dxfId="64193" priority="111002" stopIfTrue="1">
      <formula>WEEKDAY($A764)=3</formula>
    </cfRule>
    <cfRule type="expression" dxfId="64192" priority="111003" stopIfTrue="1">
      <formula>WEEKDAY($A764)=4</formula>
    </cfRule>
    <cfRule type="expression" dxfId="64191" priority="111004" stopIfTrue="1">
      <formula>WEEKDAY($A764)=5</formula>
    </cfRule>
    <cfRule type="expression" dxfId="64190" priority="111005" stopIfTrue="1">
      <formula>WEEKDAY($A764)=6</formula>
    </cfRule>
    <cfRule type="expression" dxfId="64189" priority="111006" stopIfTrue="1">
      <formula>WEEKDAY($A764)=7</formula>
    </cfRule>
  </conditionalFormatting>
  <conditionalFormatting sqref="I764:I765">
    <cfRule type="expression" dxfId="64188" priority="110993" stopIfTrue="1">
      <formula>WEEKDAY($A764)=1</formula>
    </cfRule>
    <cfRule type="expression" dxfId="64187" priority="110994" stopIfTrue="1">
      <formula>WEEKDAY($A764)=2</formula>
    </cfRule>
    <cfRule type="expression" dxfId="64186" priority="110995" stopIfTrue="1">
      <formula>WEEKDAY($A764)=3</formula>
    </cfRule>
    <cfRule type="expression" dxfId="64185" priority="110996" stopIfTrue="1">
      <formula>WEEKDAY($A764)=4</formula>
    </cfRule>
    <cfRule type="expression" dxfId="64184" priority="110997" stopIfTrue="1">
      <formula>WEEKDAY($A764)=5</formula>
    </cfRule>
    <cfRule type="expression" dxfId="64183" priority="110998" stopIfTrue="1">
      <formula>WEEKDAY($A764)=6</formula>
    </cfRule>
    <cfRule type="expression" dxfId="64182" priority="110999" stopIfTrue="1">
      <formula>WEEKDAY($A764)=7</formula>
    </cfRule>
  </conditionalFormatting>
  <conditionalFormatting sqref="A764:M764">
    <cfRule type="expression" dxfId="64181" priority="110986" stopIfTrue="1">
      <formula>WEEKDAY($A764)=1</formula>
    </cfRule>
    <cfRule type="expression" dxfId="64180" priority="110987" stopIfTrue="1">
      <formula>WEEKDAY($A764)=2</formula>
    </cfRule>
    <cfRule type="expression" dxfId="64179" priority="110988" stopIfTrue="1">
      <formula>WEEKDAY($A764)=3</formula>
    </cfRule>
    <cfRule type="expression" dxfId="64178" priority="110989" stopIfTrue="1">
      <formula>WEEKDAY($A764)=4</formula>
    </cfRule>
    <cfRule type="expression" dxfId="64177" priority="110990" stopIfTrue="1">
      <formula>WEEKDAY($A764)=5</formula>
    </cfRule>
    <cfRule type="expression" dxfId="64176" priority="110991" stopIfTrue="1">
      <formula>WEEKDAY($A764)=6</formula>
    </cfRule>
    <cfRule type="expression" dxfId="64175" priority="110992" stopIfTrue="1">
      <formula>WEEKDAY($A764)=7</formula>
    </cfRule>
  </conditionalFormatting>
  <conditionalFormatting sqref="A764:A765">
    <cfRule type="expression" dxfId="64174" priority="110979" stopIfTrue="1">
      <formula>WEEKDAY($A764)=1</formula>
    </cfRule>
    <cfRule type="expression" dxfId="64173" priority="110980" stopIfTrue="1">
      <formula>WEEKDAY($A764)=2</formula>
    </cfRule>
    <cfRule type="expression" dxfId="64172" priority="110981" stopIfTrue="1">
      <formula>WEEKDAY($A764)=3</formula>
    </cfRule>
    <cfRule type="expression" dxfId="64171" priority="110982" stopIfTrue="1">
      <formula>WEEKDAY($A764)=4</formula>
    </cfRule>
    <cfRule type="expression" dxfId="64170" priority="110983" stopIfTrue="1">
      <formula>WEEKDAY($A764)=5</formula>
    </cfRule>
    <cfRule type="expression" dxfId="64169" priority="110984" stopIfTrue="1">
      <formula>WEEKDAY($A764)=6</formula>
    </cfRule>
    <cfRule type="expression" dxfId="64168" priority="110985" stopIfTrue="1">
      <formula>WEEKDAY($A764)=7</formula>
    </cfRule>
  </conditionalFormatting>
  <conditionalFormatting sqref="I764:I765">
    <cfRule type="expression" dxfId="64167" priority="110972" stopIfTrue="1">
      <formula>WEEKDAY($A764)=1</formula>
    </cfRule>
    <cfRule type="expression" dxfId="64166" priority="110973" stopIfTrue="1">
      <formula>WEEKDAY($A764)=2</formula>
    </cfRule>
    <cfRule type="expression" dxfId="64165" priority="110974" stopIfTrue="1">
      <formula>WEEKDAY($A764)=3</formula>
    </cfRule>
    <cfRule type="expression" dxfId="64164" priority="110975" stopIfTrue="1">
      <formula>WEEKDAY($A764)=4</formula>
    </cfRule>
    <cfRule type="expression" dxfId="64163" priority="110976" stopIfTrue="1">
      <formula>WEEKDAY($A764)=5</formula>
    </cfRule>
    <cfRule type="expression" dxfId="64162" priority="110977" stopIfTrue="1">
      <formula>WEEKDAY($A764)=6</formula>
    </cfRule>
    <cfRule type="expression" dxfId="64161" priority="110978" stopIfTrue="1">
      <formula>WEEKDAY($A764)=7</formula>
    </cfRule>
  </conditionalFormatting>
  <conditionalFormatting sqref="A765:M765">
    <cfRule type="expression" dxfId="64160" priority="110965" stopIfTrue="1">
      <formula>WEEKDAY($A765)=1</formula>
    </cfRule>
    <cfRule type="expression" dxfId="64159" priority="110966" stopIfTrue="1">
      <formula>WEEKDAY($A765)=2</formula>
    </cfRule>
    <cfRule type="expression" dxfId="64158" priority="110967" stopIfTrue="1">
      <formula>WEEKDAY($A765)=3</formula>
    </cfRule>
    <cfRule type="expression" dxfId="64157" priority="110968" stopIfTrue="1">
      <formula>WEEKDAY($A765)=4</formula>
    </cfRule>
    <cfRule type="expression" dxfId="64156" priority="110969" stopIfTrue="1">
      <formula>WEEKDAY($A765)=5</formula>
    </cfRule>
    <cfRule type="expression" dxfId="64155" priority="110970" stopIfTrue="1">
      <formula>WEEKDAY($A765)=6</formula>
    </cfRule>
    <cfRule type="expression" dxfId="64154" priority="110971" stopIfTrue="1">
      <formula>WEEKDAY($A765)=7</formula>
    </cfRule>
  </conditionalFormatting>
  <conditionalFormatting sqref="I766:I797">
    <cfRule type="expression" dxfId="64153" priority="110958" stopIfTrue="1">
      <formula>WEEKDAY($A766)=1</formula>
    </cfRule>
    <cfRule type="expression" dxfId="64152" priority="110959" stopIfTrue="1">
      <formula>WEEKDAY($A766)=2</formula>
    </cfRule>
    <cfRule type="expression" dxfId="64151" priority="110960" stopIfTrue="1">
      <formula>WEEKDAY($A766)=3</formula>
    </cfRule>
    <cfRule type="expression" dxfId="64150" priority="110961" stopIfTrue="1">
      <formula>WEEKDAY($A766)=4</formula>
    </cfRule>
    <cfRule type="expression" dxfId="64149" priority="110962" stopIfTrue="1">
      <formula>WEEKDAY($A766)=5</formula>
    </cfRule>
    <cfRule type="expression" dxfId="64148" priority="110963" stopIfTrue="1">
      <formula>WEEKDAY($A766)=6</formula>
    </cfRule>
    <cfRule type="expression" dxfId="64147" priority="110964" stopIfTrue="1">
      <formula>WEEKDAY($A766)=7</formula>
    </cfRule>
  </conditionalFormatting>
  <conditionalFormatting sqref="I766:I797">
    <cfRule type="expression" dxfId="64146" priority="110951" stopIfTrue="1">
      <formula>WEEKDAY($A766)=1</formula>
    </cfRule>
    <cfRule type="expression" dxfId="64145" priority="110952" stopIfTrue="1">
      <formula>WEEKDAY($A766)=2</formula>
    </cfRule>
    <cfRule type="expression" dxfId="64144" priority="110953" stopIfTrue="1">
      <formula>WEEKDAY($A766)=3</formula>
    </cfRule>
    <cfRule type="expression" dxfId="64143" priority="110954" stopIfTrue="1">
      <formula>WEEKDAY($A766)=4</formula>
    </cfRule>
    <cfRule type="expression" dxfId="64142" priority="110955" stopIfTrue="1">
      <formula>WEEKDAY($A766)=5</formula>
    </cfRule>
    <cfRule type="expression" dxfId="64141" priority="110956" stopIfTrue="1">
      <formula>WEEKDAY($A766)=6</formula>
    </cfRule>
    <cfRule type="expression" dxfId="64140" priority="110957" stopIfTrue="1">
      <formula>WEEKDAY($A766)=7</formula>
    </cfRule>
  </conditionalFormatting>
  <conditionalFormatting sqref="I766:I797">
    <cfRule type="expression" dxfId="64139" priority="110944" stopIfTrue="1">
      <formula>WEEKDAY($A766)=1</formula>
    </cfRule>
    <cfRule type="expression" dxfId="64138" priority="110945" stopIfTrue="1">
      <formula>WEEKDAY($A766)=2</formula>
    </cfRule>
    <cfRule type="expression" dxfId="64137" priority="110946" stopIfTrue="1">
      <formula>WEEKDAY($A766)=3</formula>
    </cfRule>
    <cfRule type="expression" dxfId="64136" priority="110947" stopIfTrue="1">
      <formula>WEEKDAY($A766)=4</formula>
    </cfRule>
    <cfRule type="expression" dxfId="64135" priority="110948" stopIfTrue="1">
      <formula>WEEKDAY($A766)=5</formula>
    </cfRule>
    <cfRule type="expression" dxfId="64134" priority="110949" stopIfTrue="1">
      <formula>WEEKDAY($A766)=6</formula>
    </cfRule>
    <cfRule type="expression" dxfId="64133" priority="110950" stopIfTrue="1">
      <formula>WEEKDAY($A766)=7</formula>
    </cfRule>
  </conditionalFormatting>
  <conditionalFormatting sqref="I766:I797">
    <cfRule type="expression" dxfId="64132" priority="110937" stopIfTrue="1">
      <formula>WEEKDAY($A766)=1</formula>
    </cfRule>
    <cfRule type="expression" dxfId="64131" priority="110938" stopIfTrue="1">
      <formula>WEEKDAY($A766)=2</formula>
    </cfRule>
    <cfRule type="expression" dxfId="64130" priority="110939" stopIfTrue="1">
      <formula>WEEKDAY($A766)=3</formula>
    </cfRule>
    <cfRule type="expression" dxfId="64129" priority="110940" stopIfTrue="1">
      <formula>WEEKDAY($A766)=4</formula>
    </cfRule>
    <cfRule type="expression" dxfId="64128" priority="110941" stopIfTrue="1">
      <formula>WEEKDAY($A766)=5</formula>
    </cfRule>
    <cfRule type="expression" dxfId="64127" priority="110942" stopIfTrue="1">
      <formula>WEEKDAY($A766)=6</formula>
    </cfRule>
    <cfRule type="expression" dxfId="64126" priority="110943" stopIfTrue="1">
      <formula>WEEKDAY($A766)=7</formula>
    </cfRule>
  </conditionalFormatting>
  <conditionalFormatting sqref="I766:I797">
    <cfRule type="expression" dxfId="64125" priority="110930" stopIfTrue="1">
      <formula>WEEKDAY($A766)=1</formula>
    </cfRule>
    <cfRule type="expression" dxfId="64124" priority="110931" stopIfTrue="1">
      <formula>WEEKDAY($A766)=2</formula>
    </cfRule>
    <cfRule type="expression" dxfId="64123" priority="110932" stopIfTrue="1">
      <formula>WEEKDAY($A766)=3</formula>
    </cfRule>
    <cfRule type="expression" dxfId="64122" priority="110933" stopIfTrue="1">
      <formula>WEEKDAY($A766)=4</formula>
    </cfRule>
    <cfRule type="expression" dxfId="64121" priority="110934" stopIfTrue="1">
      <formula>WEEKDAY($A766)=5</formula>
    </cfRule>
    <cfRule type="expression" dxfId="64120" priority="110935" stopIfTrue="1">
      <formula>WEEKDAY($A766)=6</formula>
    </cfRule>
    <cfRule type="expression" dxfId="64119" priority="110936" stopIfTrue="1">
      <formula>WEEKDAY($A766)=7</formula>
    </cfRule>
  </conditionalFormatting>
  <conditionalFormatting sqref="I766:I797">
    <cfRule type="expression" dxfId="64118" priority="110923" stopIfTrue="1">
      <formula>WEEKDAY($A766)=1</formula>
    </cfRule>
    <cfRule type="expression" dxfId="64117" priority="110924" stopIfTrue="1">
      <formula>WEEKDAY($A766)=2</formula>
    </cfRule>
    <cfRule type="expression" dxfId="64116" priority="110925" stopIfTrue="1">
      <formula>WEEKDAY($A766)=3</formula>
    </cfRule>
    <cfRule type="expression" dxfId="64115" priority="110926" stopIfTrue="1">
      <formula>WEEKDAY($A766)=4</formula>
    </cfRule>
    <cfRule type="expression" dxfId="64114" priority="110927" stopIfTrue="1">
      <formula>WEEKDAY($A766)=5</formula>
    </cfRule>
    <cfRule type="expression" dxfId="64113" priority="110928" stopIfTrue="1">
      <formula>WEEKDAY($A766)=6</formula>
    </cfRule>
    <cfRule type="expression" dxfId="64112" priority="110929" stopIfTrue="1">
      <formula>WEEKDAY($A766)=7</formula>
    </cfRule>
  </conditionalFormatting>
  <conditionalFormatting sqref="I766:I797">
    <cfRule type="expression" dxfId="64111" priority="110916" stopIfTrue="1">
      <formula>WEEKDAY($A766)=1</formula>
    </cfRule>
    <cfRule type="expression" dxfId="64110" priority="110917" stopIfTrue="1">
      <formula>WEEKDAY($A766)=2</formula>
    </cfRule>
    <cfRule type="expression" dxfId="64109" priority="110918" stopIfTrue="1">
      <formula>WEEKDAY($A766)=3</formula>
    </cfRule>
    <cfRule type="expression" dxfId="64108" priority="110919" stopIfTrue="1">
      <formula>WEEKDAY($A766)=4</formula>
    </cfRule>
    <cfRule type="expression" dxfId="64107" priority="110920" stopIfTrue="1">
      <formula>WEEKDAY($A766)=5</formula>
    </cfRule>
    <cfRule type="expression" dxfId="64106" priority="110921" stopIfTrue="1">
      <formula>WEEKDAY($A766)=6</formula>
    </cfRule>
    <cfRule type="expression" dxfId="64105" priority="110922" stopIfTrue="1">
      <formula>WEEKDAY($A766)=7</formula>
    </cfRule>
  </conditionalFormatting>
  <conditionalFormatting sqref="I766:I797">
    <cfRule type="expression" dxfId="64104" priority="110909" stopIfTrue="1">
      <formula>WEEKDAY($A766)=1</formula>
    </cfRule>
    <cfRule type="expression" dxfId="64103" priority="110910" stopIfTrue="1">
      <formula>WEEKDAY($A766)=2</formula>
    </cfRule>
    <cfRule type="expression" dxfId="64102" priority="110911" stopIfTrue="1">
      <formula>WEEKDAY($A766)=3</formula>
    </cfRule>
    <cfRule type="expression" dxfId="64101" priority="110912" stopIfTrue="1">
      <formula>WEEKDAY($A766)=4</formula>
    </cfRule>
    <cfRule type="expression" dxfId="64100" priority="110913" stopIfTrue="1">
      <formula>WEEKDAY($A766)=5</formula>
    </cfRule>
    <cfRule type="expression" dxfId="64099" priority="110914" stopIfTrue="1">
      <formula>WEEKDAY($A766)=6</formula>
    </cfRule>
    <cfRule type="expression" dxfId="64098" priority="110915" stopIfTrue="1">
      <formula>WEEKDAY($A766)=7</formula>
    </cfRule>
  </conditionalFormatting>
  <conditionalFormatting sqref="I766:I797">
    <cfRule type="expression" dxfId="64097" priority="110902" stopIfTrue="1">
      <formula>WEEKDAY($A766)=1</formula>
    </cfRule>
    <cfRule type="expression" dxfId="64096" priority="110903" stopIfTrue="1">
      <formula>WEEKDAY($A766)=2</formula>
    </cfRule>
    <cfRule type="expression" dxfId="64095" priority="110904" stopIfTrue="1">
      <formula>WEEKDAY($A766)=3</formula>
    </cfRule>
    <cfRule type="expression" dxfId="64094" priority="110905" stopIfTrue="1">
      <formula>WEEKDAY($A766)=4</formula>
    </cfRule>
    <cfRule type="expression" dxfId="64093" priority="110906" stopIfTrue="1">
      <formula>WEEKDAY($A766)=5</formula>
    </cfRule>
    <cfRule type="expression" dxfId="64092" priority="110907" stopIfTrue="1">
      <formula>WEEKDAY($A766)=6</formula>
    </cfRule>
    <cfRule type="expression" dxfId="64091" priority="110908" stopIfTrue="1">
      <formula>WEEKDAY($A766)=7</formula>
    </cfRule>
  </conditionalFormatting>
  <conditionalFormatting sqref="I766:I797">
    <cfRule type="expression" dxfId="64090" priority="110895" stopIfTrue="1">
      <formula>WEEKDAY($A766)=1</formula>
    </cfRule>
    <cfRule type="expression" dxfId="64089" priority="110896" stopIfTrue="1">
      <formula>WEEKDAY($A766)=2</formula>
    </cfRule>
    <cfRule type="expression" dxfId="64088" priority="110897" stopIfTrue="1">
      <formula>WEEKDAY($A766)=3</formula>
    </cfRule>
    <cfRule type="expression" dxfId="64087" priority="110898" stopIfTrue="1">
      <formula>WEEKDAY($A766)=4</formula>
    </cfRule>
    <cfRule type="expression" dxfId="64086" priority="110899" stopIfTrue="1">
      <formula>WEEKDAY($A766)=5</formula>
    </cfRule>
    <cfRule type="expression" dxfId="64085" priority="110900" stopIfTrue="1">
      <formula>WEEKDAY($A766)=6</formula>
    </cfRule>
    <cfRule type="expression" dxfId="64084" priority="110901" stopIfTrue="1">
      <formula>WEEKDAY($A766)=7</formula>
    </cfRule>
  </conditionalFormatting>
  <conditionalFormatting sqref="I766:I797">
    <cfRule type="expression" dxfId="64083" priority="110888" stopIfTrue="1">
      <formula>WEEKDAY($A766)=1</formula>
    </cfRule>
    <cfRule type="expression" dxfId="64082" priority="110889" stopIfTrue="1">
      <formula>WEEKDAY($A766)=2</formula>
    </cfRule>
    <cfRule type="expression" dxfId="64081" priority="110890" stopIfTrue="1">
      <formula>WEEKDAY($A766)=3</formula>
    </cfRule>
    <cfRule type="expression" dxfId="64080" priority="110891" stopIfTrue="1">
      <formula>WEEKDAY($A766)=4</formula>
    </cfRule>
    <cfRule type="expression" dxfId="64079" priority="110892" stopIfTrue="1">
      <formula>WEEKDAY($A766)=5</formula>
    </cfRule>
    <cfRule type="expression" dxfId="64078" priority="110893" stopIfTrue="1">
      <formula>WEEKDAY($A766)=6</formula>
    </cfRule>
    <cfRule type="expression" dxfId="64077" priority="110894" stopIfTrue="1">
      <formula>WEEKDAY($A766)=7</formula>
    </cfRule>
  </conditionalFormatting>
  <conditionalFormatting sqref="I766:I797">
    <cfRule type="expression" dxfId="64076" priority="110881" stopIfTrue="1">
      <formula>WEEKDAY($A766)=1</formula>
    </cfRule>
    <cfRule type="expression" dxfId="64075" priority="110882" stopIfTrue="1">
      <formula>WEEKDAY($A766)=2</formula>
    </cfRule>
    <cfRule type="expression" dxfId="64074" priority="110883" stopIfTrue="1">
      <formula>WEEKDAY($A766)=3</formula>
    </cfRule>
    <cfRule type="expression" dxfId="64073" priority="110884" stopIfTrue="1">
      <formula>WEEKDAY($A766)=4</formula>
    </cfRule>
    <cfRule type="expression" dxfId="64072" priority="110885" stopIfTrue="1">
      <formula>WEEKDAY($A766)=5</formula>
    </cfRule>
    <cfRule type="expression" dxfId="64071" priority="110886" stopIfTrue="1">
      <formula>WEEKDAY($A766)=6</formula>
    </cfRule>
    <cfRule type="expression" dxfId="64070" priority="110887" stopIfTrue="1">
      <formula>WEEKDAY($A766)=7</formula>
    </cfRule>
  </conditionalFormatting>
  <conditionalFormatting sqref="I766:I797">
    <cfRule type="expression" dxfId="64069" priority="110874" stopIfTrue="1">
      <formula>WEEKDAY($A766)=1</formula>
    </cfRule>
    <cfRule type="expression" dxfId="64068" priority="110875" stopIfTrue="1">
      <formula>WEEKDAY($A766)=2</formula>
    </cfRule>
    <cfRule type="expression" dxfId="64067" priority="110876" stopIfTrue="1">
      <formula>WEEKDAY($A766)=3</formula>
    </cfRule>
    <cfRule type="expression" dxfId="64066" priority="110877" stopIfTrue="1">
      <formula>WEEKDAY($A766)=4</formula>
    </cfRule>
    <cfRule type="expression" dxfId="64065" priority="110878" stopIfTrue="1">
      <formula>WEEKDAY($A766)=5</formula>
    </cfRule>
    <cfRule type="expression" dxfId="64064" priority="110879" stopIfTrue="1">
      <formula>WEEKDAY($A766)=6</formula>
    </cfRule>
    <cfRule type="expression" dxfId="64063" priority="110880" stopIfTrue="1">
      <formula>WEEKDAY($A766)=7</formula>
    </cfRule>
  </conditionalFormatting>
  <conditionalFormatting sqref="I766:I797">
    <cfRule type="expression" dxfId="64062" priority="110867" stopIfTrue="1">
      <formula>WEEKDAY($A766)=1</formula>
    </cfRule>
    <cfRule type="expression" dxfId="64061" priority="110868" stopIfTrue="1">
      <formula>WEEKDAY($A766)=2</formula>
    </cfRule>
    <cfRule type="expression" dxfId="64060" priority="110869" stopIfTrue="1">
      <formula>WEEKDAY($A766)=3</formula>
    </cfRule>
    <cfRule type="expression" dxfId="64059" priority="110870" stopIfTrue="1">
      <formula>WEEKDAY($A766)=4</formula>
    </cfRule>
    <cfRule type="expression" dxfId="64058" priority="110871" stopIfTrue="1">
      <formula>WEEKDAY($A766)=5</formula>
    </cfRule>
    <cfRule type="expression" dxfId="64057" priority="110872" stopIfTrue="1">
      <formula>WEEKDAY($A766)=6</formula>
    </cfRule>
    <cfRule type="expression" dxfId="64056" priority="110873" stopIfTrue="1">
      <formula>WEEKDAY($A766)=7</formula>
    </cfRule>
  </conditionalFormatting>
  <conditionalFormatting sqref="I766:I797">
    <cfRule type="expression" dxfId="64055" priority="110860" stopIfTrue="1">
      <formula>WEEKDAY($A766)=1</formula>
    </cfRule>
    <cfRule type="expression" dxfId="64054" priority="110861" stopIfTrue="1">
      <formula>WEEKDAY($A766)=2</formula>
    </cfRule>
    <cfRule type="expression" dxfId="64053" priority="110862" stopIfTrue="1">
      <formula>WEEKDAY($A766)=3</formula>
    </cfRule>
    <cfRule type="expression" dxfId="64052" priority="110863" stopIfTrue="1">
      <formula>WEEKDAY($A766)=4</formula>
    </cfRule>
    <cfRule type="expression" dxfId="64051" priority="110864" stopIfTrue="1">
      <formula>WEEKDAY($A766)=5</formula>
    </cfRule>
    <cfRule type="expression" dxfId="64050" priority="110865" stopIfTrue="1">
      <formula>WEEKDAY($A766)=6</formula>
    </cfRule>
    <cfRule type="expression" dxfId="64049" priority="110866" stopIfTrue="1">
      <formula>WEEKDAY($A766)=7</formula>
    </cfRule>
  </conditionalFormatting>
  <conditionalFormatting sqref="I766:I797">
    <cfRule type="expression" dxfId="64048" priority="110853" stopIfTrue="1">
      <formula>WEEKDAY($A766)=1</formula>
    </cfRule>
    <cfRule type="expression" dxfId="64047" priority="110854" stopIfTrue="1">
      <formula>WEEKDAY($A766)=2</formula>
    </cfRule>
    <cfRule type="expression" dxfId="64046" priority="110855" stopIfTrue="1">
      <formula>WEEKDAY($A766)=3</formula>
    </cfRule>
    <cfRule type="expression" dxfId="64045" priority="110856" stopIfTrue="1">
      <formula>WEEKDAY($A766)=4</formula>
    </cfRule>
    <cfRule type="expression" dxfId="64044" priority="110857" stopIfTrue="1">
      <formula>WEEKDAY($A766)=5</formula>
    </cfRule>
    <cfRule type="expression" dxfId="64043" priority="110858" stopIfTrue="1">
      <formula>WEEKDAY($A766)=6</formula>
    </cfRule>
    <cfRule type="expression" dxfId="64042" priority="110859" stopIfTrue="1">
      <formula>WEEKDAY($A766)=7</formula>
    </cfRule>
  </conditionalFormatting>
  <conditionalFormatting sqref="I766:I797">
    <cfRule type="expression" dxfId="64041" priority="110846" stopIfTrue="1">
      <formula>WEEKDAY($A766)=1</formula>
    </cfRule>
    <cfRule type="expression" dxfId="64040" priority="110847" stopIfTrue="1">
      <formula>WEEKDAY($A766)=2</formula>
    </cfRule>
    <cfRule type="expression" dxfId="64039" priority="110848" stopIfTrue="1">
      <formula>WEEKDAY($A766)=3</formula>
    </cfRule>
    <cfRule type="expression" dxfId="64038" priority="110849" stopIfTrue="1">
      <formula>WEEKDAY($A766)=4</formula>
    </cfRule>
    <cfRule type="expression" dxfId="64037" priority="110850" stopIfTrue="1">
      <formula>WEEKDAY($A766)=5</formula>
    </cfRule>
    <cfRule type="expression" dxfId="64036" priority="110851" stopIfTrue="1">
      <formula>WEEKDAY($A766)=6</formula>
    </cfRule>
    <cfRule type="expression" dxfId="64035" priority="110852" stopIfTrue="1">
      <formula>WEEKDAY($A766)=7</formula>
    </cfRule>
  </conditionalFormatting>
  <conditionalFormatting sqref="I766:I797">
    <cfRule type="expression" dxfId="64034" priority="110839" stopIfTrue="1">
      <formula>WEEKDAY($A766)=1</formula>
    </cfRule>
    <cfRule type="expression" dxfId="64033" priority="110840" stopIfTrue="1">
      <formula>WEEKDAY($A766)=2</formula>
    </cfRule>
    <cfRule type="expression" dxfId="64032" priority="110841" stopIfTrue="1">
      <formula>WEEKDAY($A766)=3</formula>
    </cfRule>
    <cfRule type="expression" dxfId="64031" priority="110842" stopIfTrue="1">
      <formula>WEEKDAY($A766)=4</formula>
    </cfRule>
    <cfRule type="expression" dxfId="64030" priority="110843" stopIfTrue="1">
      <formula>WEEKDAY($A766)=5</formula>
    </cfRule>
    <cfRule type="expression" dxfId="64029" priority="110844" stopIfTrue="1">
      <formula>WEEKDAY($A766)=6</formula>
    </cfRule>
    <cfRule type="expression" dxfId="64028" priority="110845" stopIfTrue="1">
      <formula>WEEKDAY($A766)=7</formula>
    </cfRule>
  </conditionalFormatting>
  <conditionalFormatting sqref="I766:I797">
    <cfRule type="expression" dxfId="64027" priority="110832" stopIfTrue="1">
      <formula>WEEKDAY($A766)=1</formula>
    </cfRule>
    <cfRule type="expression" dxfId="64026" priority="110833" stopIfTrue="1">
      <formula>WEEKDAY($A766)=2</formula>
    </cfRule>
    <cfRule type="expression" dxfId="64025" priority="110834" stopIfTrue="1">
      <formula>WEEKDAY($A766)=3</formula>
    </cfRule>
    <cfRule type="expression" dxfId="64024" priority="110835" stopIfTrue="1">
      <formula>WEEKDAY($A766)=4</formula>
    </cfRule>
    <cfRule type="expression" dxfId="64023" priority="110836" stopIfTrue="1">
      <formula>WEEKDAY($A766)=5</formula>
    </cfRule>
    <cfRule type="expression" dxfId="64022" priority="110837" stopIfTrue="1">
      <formula>WEEKDAY($A766)=6</formula>
    </cfRule>
    <cfRule type="expression" dxfId="64021" priority="110838" stopIfTrue="1">
      <formula>WEEKDAY($A766)=7</formula>
    </cfRule>
  </conditionalFormatting>
  <conditionalFormatting sqref="I766:I797">
    <cfRule type="expression" dxfId="64020" priority="110825" stopIfTrue="1">
      <formula>WEEKDAY($A766)=1</formula>
    </cfRule>
    <cfRule type="expression" dxfId="64019" priority="110826" stopIfTrue="1">
      <formula>WEEKDAY($A766)=2</formula>
    </cfRule>
    <cfRule type="expression" dxfId="64018" priority="110827" stopIfTrue="1">
      <formula>WEEKDAY($A766)=3</formula>
    </cfRule>
    <cfRule type="expression" dxfId="64017" priority="110828" stopIfTrue="1">
      <formula>WEEKDAY($A766)=4</formula>
    </cfRule>
    <cfRule type="expression" dxfId="64016" priority="110829" stopIfTrue="1">
      <formula>WEEKDAY($A766)=5</formula>
    </cfRule>
    <cfRule type="expression" dxfId="64015" priority="110830" stopIfTrue="1">
      <formula>WEEKDAY($A766)=6</formula>
    </cfRule>
    <cfRule type="expression" dxfId="64014" priority="110831" stopIfTrue="1">
      <formula>WEEKDAY($A766)=7</formula>
    </cfRule>
  </conditionalFormatting>
  <conditionalFormatting sqref="I766:I797">
    <cfRule type="expression" dxfId="64013" priority="110818" stopIfTrue="1">
      <formula>WEEKDAY($A766)=1</formula>
    </cfRule>
    <cfRule type="expression" dxfId="64012" priority="110819" stopIfTrue="1">
      <formula>WEEKDAY($A766)=2</formula>
    </cfRule>
    <cfRule type="expression" dxfId="64011" priority="110820" stopIfTrue="1">
      <formula>WEEKDAY($A766)=3</formula>
    </cfRule>
    <cfRule type="expression" dxfId="64010" priority="110821" stopIfTrue="1">
      <formula>WEEKDAY($A766)=4</formula>
    </cfRule>
    <cfRule type="expression" dxfId="64009" priority="110822" stopIfTrue="1">
      <formula>WEEKDAY($A766)=5</formula>
    </cfRule>
    <cfRule type="expression" dxfId="64008" priority="110823" stopIfTrue="1">
      <formula>WEEKDAY($A766)=6</formula>
    </cfRule>
    <cfRule type="expression" dxfId="64007" priority="110824" stopIfTrue="1">
      <formula>WEEKDAY($A766)=7</formula>
    </cfRule>
  </conditionalFormatting>
  <conditionalFormatting sqref="A766:M766">
    <cfRule type="expression" dxfId="64006" priority="110811" stopIfTrue="1">
      <formula>WEEKDAY($A766)=1</formula>
    </cfRule>
    <cfRule type="expression" dxfId="64005" priority="110812" stopIfTrue="1">
      <formula>WEEKDAY($A766)=2</formula>
    </cfRule>
    <cfRule type="expression" dxfId="64004" priority="110813" stopIfTrue="1">
      <formula>WEEKDAY($A766)=3</formula>
    </cfRule>
    <cfRule type="expression" dxfId="64003" priority="110814" stopIfTrue="1">
      <formula>WEEKDAY($A766)=4</formula>
    </cfRule>
    <cfRule type="expression" dxfId="64002" priority="110815" stopIfTrue="1">
      <formula>WEEKDAY($A766)=5</formula>
    </cfRule>
    <cfRule type="expression" dxfId="64001" priority="110816" stopIfTrue="1">
      <formula>WEEKDAY($A766)=6</formula>
    </cfRule>
    <cfRule type="expression" dxfId="64000" priority="110817" stopIfTrue="1">
      <formula>WEEKDAY($A766)=7</formula>
    </cfRule>
  </conditionalFormatting>
  <conditionalFormatting sqref="I766:I797">
    <cfRule type="expression" dxfId="63999" priority="110804" stopIfTrue="1">
      <formula>WEEKDAY($A766)=1</formula>
    </cfRule>
    <cfRule type="expression" dxfId="63998" priority="110805" stopIfTrue="1">
      <formula>WEEKDAY($A766)=2</formula>
    </cfRule>
    <cfRule type="expression" dxfId="63997" priority="110806" stopIfTrue="1">
      <formula>WEEKDAY($A766)=3</formula>
    </cfRule>
    <cfRule type="expression" dxfId="63996" priority="110807" stopIfTrue="1">
      <formula>WEEKDAY($A766)=4</formula>
    </cfRule>
    <cfRule type="expression" dxfId="63995" priority="110808" stopIfTrue="1">
      <formula>WEEKDAY($A766)=5</formula>
    </cfRule>
    <cfRule type="expression" dxfId="63994" priority="110809" stopIfTrue="1">
      <formula>WEEKDAY($A766)=6</formula>
    </cfRule>
    <cfRule type="expression" dxfId="63993" priority="110810" stopIfTrue="1">
      <formula>WEEKDAY($A766)=7</formula>
    </cfRule>
  </conditionalFormatting>
  <conditionalFormatting sqref="I767:I774">
    <cfRule type="expression" dxfId="63992" priority="110797" stopIfTrue="1">
      <formula>WEEKDAY($A767)=1</formula>
    </cfRule>
    <cfRule type="expression" dxfId="63991" priority="110798" stopIfTrue="1">
      <formula>WEEKDAY($A767)=2</formula>
    </cfRule>
    <cfRule type="expression" dxfId="63990" priority="110799" stopIfTrue="1">
      <formula>WEEKDAY($A767)=3</formula>
    </cfRule>
    <cfRule type="expression" dxfId="63989" priority="110800" stopIfTrue="1">
      <formula>WEEKDAY($A767)=4</formula>
    </cfRule>
    <cfRule type="expression" dxfId="63988" priority="110801" stopIfTrue="1">
      <formula>WEEKDAY($A767)=5</formula>
    </cfRule>
    <cfRule type="expression" dxfId="63987" priority="110802" stopIfTrue="1">
      <formula>WEEKDAY($A767)=6</formula>
    </cfRule>
    <cfRule type="expression" dxfId="63986" priority="110803" stopIfTrue="1">
      <formula>WEEKDAY($A767)=7</formula>
    </cfRule>
  </conditionalFormatting>
  <conditionalFormatting sqref="I767:I774">
    <cfRule type="expression" dxfId="63985" priority="110790" stopIfTrue="1">
      <formula>WEEKDAY($A767)=1</formula>
    </cfRule>
    <cfRule type="expression" dxfId="63984" priority="110791" stopIfTrue="1">
      <formula>WEEKDAY($A767)=2</formula>
    </cfRule>
    <cfRule type="expression" dxfId="63983" priority="110792" stopIfTrue="1">
      <formula>WEEKDAY($A767)=3</formula>
    </cfRule>
    <cfRule type="expression" dxfId="63982" priority="110793" stopIfTrue="1">
      <formula>WEEKDAY($A767)=4</formula>
    </cfRule>
    <cfRule type="expression" dxfId="63981" priority="110794" stopIfTrue="1">
      <formula>WEEKDAY($A767)=5</formula>
    </cfRule>
    <cfRule type="expression" dxfId="63980" priority="110795" stopIfTrue="1">
      <formula>WEEKDAY($A767)=6</formula>
    </cfRule>
    <cfRule type="expression" dxfId="63979" priority="110796" stopIfTrue="1">
      <formula>WEEKDAY($A767)=7</formula>
    </cfRule>
  </conditionalFormatting>
  <conditionalFormatting sqref="I767:I774">
    <cfRule type="expression" dxfId="63978" priority="110783" stopIfTrue="1">
      <formula>WEEKDAY($A767)=1</formula>
    </cfRule>
    <cfRule type="expression" dxfId="63977" priority="110784" stopIfTrue="1">
      <formula>WEEKDAY($A767)=2</formula>
    </cfRule>
    <cfRule type="expression" dxfId="63976" priority="110785" stopIfTrue="1">
      <formula>WEEKDAY($A767)=3</formula>
    </cfRule>
    <cfRule type="expression" dxfId="63975" priority="110786" stopIfTrue="1">
      <formula>WEEKDAY($A767)=4</formula>
    </cfRule>
    <cfRule type="expression" dxfId="63974" priority="110787" stopIfTrue="1">
      <formula>WEEKDAY($A767)=5</formula>
    </cfRule>
    <cfRule type="expression" dxfId="63973" priority="110788" stopIfTrue="1">
      <formula>WEEKDAY($A767)=6</formula>
    </cfRule>
    <cfRule type="expression" dxfId="63972" priority="110789" stopIfTrue="1">
      <formula>WEEKDAY($A767)=7</formula>
    </cfRule>
  </conditionalFormatting>
  <conditionalFormatting sqref="I767:I774">
    <cfRule type="expression" dxfId="63971" priority="110776" stopIfTrue="1">
      <formula>WEEKDAY($A767)=1</formula>
    </cfRule>
    <cfRule type="expression" dxfId="63970" priority="110777" stopIfTrue="1">
      <formula>WEEKDAY($A767)=2</formula>
    </cfRule>
    <cfRule type="expression" dxfId="63969" priority="110778" stopIfTrue="1">
      <formula>WEEKDAY($A767)=3</formula>
    </cfRule>
    <cfRule type="expression" dxfId="63968" priority="110779" stopIfTrue="1">
      <formula>WEEKDAY($A767)=4</formula>
    </cfRule>
    <cfRule type="expression" dxfId="63967" priority="110780" stopIfTrue="1">
      <formula>WEEKDAY($A767)=5</formula>
    </cfRule>
    <cfRule type="expression" dxfId="63966" priority="110781" stopIfTrue="1">
      <formula>WEEKDAY($A767)=6</formula>
    </cfRule>
    <cfRule type="expression" dxfId="63965" priority="110782" stopIfTrue="1">
      <formula>WEEKDAY($A767)=7</formula>
    </cfRule>
  </conditionalFormatting>
  <conditionalFormatting sqref="I767:I774">
    <cfRule type="expression" dxfId="63964" priority="110769" stopIfTrue="1">
      <formula>WEEKDAY($A767)=1</formula>
    </cfRule>
    <cfRule type="expression" dxfId="63963" priority="110770" stopIfTrue="1">
      <formula>WEEKDAY($A767)=2</formula>
    </cfRule>
    <cfRule type="expression" dxfId="63962" priority="110771" stopIfTrue="1">
      <formula>WEEKDAY($A767)=3</formula>
    </cfRule>
    <cfRule type="expression" dxfId="63961" priority="110772" stopIfTrue="1">
      <formula>WEEKDAY($A767)=4</formula>
    </cfRule>
    <cfRule type="expression" dxfId="63960" priority="110773" stopIfTrue="1">
      <formula>WEEKDAY($A767)=5</formula>
    </cfRule>
    <cfRule type="expression" dxfId="63959" priority="110774" stopIfTrue="1">
      <formula>WEEKDAY($A767)=6</formula>
    </cfRule>
    <cfRule type="expression" dxfId="63958" priority="110775" stopIfTrue="1">
      <formula>WEEKDAY($A767)=7</formula>
    </cfRule>
  </conditionalFormatting>
  <conditionalFormatting sqref="I767:I774">
    <cfRule type="expression" dxfId="63957" priority="110762" stopIfTrue="1">
      <formula>WEEKDAY($A767)=1</formula>
    </cfRule>
    <cfRule type="expression" dxfId="63956" priority="110763" stopIfTrue="1">
      <formula>WEEKDAY($A767)=2</formula>
    </cfRule>
    <cfRule type="expression" dxfId="63955" priority="110764" stopIfTrue="1">
      <formula>WEEKDAY($A767)=3</formula>
    </cfRule>
    <cfRule type="expression" dxfId="63954" priority="110765" stopIfTrue="1">
      <formula>WEEKDAY($A767)=4</formula>
    </cfRule>
    <cfRule type="expression" dxfId="63953" priority="110766" stopIfTrue="1">
      <formula>WEEKDAY($A767)=5</formula>
    </cfRule>
    <cfRule type="expression" dxfId="63952" priority="110767" stopIfTrue="1">
      <formula>WEEKDAY($A767)=6</formula>
    </cfRule>
    <cfRule type="expression" dxfId="63951" priority="110768" stopIfTrue="1">
      <formula>WEEKDAY($A767)=7</formula>
    </cfRule>
  </conditionalFormatting>
  <conditionalFormatting sqref="I767:I774">
    <cfRule type="expression" dxfId="63950" priority="110755" stopIfTrue="1">
      <formula>WEEKDAY($A767)=1</formula>
    </cfRule>
    <cfRule type="expression" dxfId="63949" priority="110756" stopIfTrue="1">
      <formula>WEEKDAY($A767)=2</formula>
    </cfRule>
    <cfRule type="expression" dxfId="63948" priority="110757" stopIfTrue="1">
      <formula>WEEKDAY($A767)=3</formula>
    </cfRule>
    <cfRule type="expression" dxfId="63947" priority="110758" stopIfTrue="1">
      <formula>WEEKDAY($A767)=4</formula>
    </cfRule>
    <cfRule type="expression" dxfId="63946" priority="110759" stopIfTrue="1">
      <formula>WEEKDAY($A767)=5</formula>
    </cfRule>
    <cfRule type="expression" dxfId="63945" priority="110760" stopIfTrue="1">
      <formula>WEEKDAY($A767)=6</formula>
    </cfRule>
    <cfRule type="expression" dxfId="63944" priority="110761" stopIfTrue="1">
      <formula>WEEKDAY($A767)=7</formula>
    </cfRule>
  </conditionalFormatting>
  <conditionalFormatting sqref="I767:I774">
    <cfRule type="expression" dxfId="63943" priority="110748" stopIfTrue="1">
      <formula>WEEKDAY($A767)=1</formula>
    </cfRule>
    <cfRule type="expression" dxfId="63942" priority="110749" stopIfTrue="1">
      <formula>WEEKDAY($A767)=2</formula>
    </cfRule>
    <cfRule type="expression" dxfId="63941" priority="110750" stopIfTrue="1">
      <formula>WEEKDAY($A767)=3</formula>
    </cfRule>
    <cfRule type="expression" dxfId="63940" priority="110751" stopIfTrue="1">
      <formula>WEEKDAY($A767)=4</formula>
    </cfRule>
    <cfRule type="expression" dxfId="63939" priority="110752" stopIfTrue="1">
      <formula>WEEKDAY($A767)=5</formula>
    </cfRule>
    <cfRule type="expression" dxfId="63938" priority="110753" stopIfTrue="1">
      <formula>WEEKDAY($A767)=6</formula>
    </cfRule>
    <cfRule type="expression" dxfId="63937" priority="110754" stopIfTrue="1">
      <formula>WEEKDAY($A767)=7</formula>
    </cfRule>
  </conditionalFormatting>
  <conditionalFormatting sqref="I767:I774">
    <cfRule type="expression" dxfId="63936" priority="110741" stopIfTrue="1">
      <formula>WEEKDAY($A767)=1</formula>
    </cfRule>
    <cfRule type="expression" dxfId="63935" priority="110742" stopIfTrue="1">
      <formula>WEEKDAY($A767)=2</formula>
    </cfRule>
    <cfRule type="expression" dxfId="63934" priority="110743" stopIfTrue="1">
      <formula>WEEKDAY($A767)=3</formula>
    </cfRule>
    <cfRule type="expression" dxfId="63933" priority="110744" stopIfTrue="1">
      <formula>WEEKDAY($A767)=4</formula>
    </cfRule>
    <cfRule type="expression" dxfId="63932" priority="110745" stopIfTrue="1">
      <formula>WEEKDAY($A767)=5</formula>
    </cfRule>
    <cfRule type="expression" dxfId="63931" priority="110746" stopIfTrue="1">
      <formula>WEEKDAY($A767)=6</formula>
    </cfRule>
    <cfRule type="expression" dxfId="63930" priority="110747" stopIfTrue="1">
      <formula>WEEKDAY($A767)=7</formula>
    </cfRule>
  </conditionalFormatting>
  <conditionalFormatting sqref="I767:I774">
    <cfRule type="expression" dxfId="63929" priority="110734" stopIfTrue="1">
      <formula>WEEKDAY($A767)=1</formula>
    </cfRule>
    <cfRule type="expression" dxfId="63928" priority="110735" stopIfTrue="1">
      <formula>WEEKDAY($A767)=2</formula>
    </cfRule>
    <cfRule type="expression" dxfId="63927" priority="110736" stopIfTrue="1">
      <formula>WEEKDAY($A767)=3</formula>
    </cfRule>
    <cfRule type="expression" dxfId="63926" priority="110737" stopIfTrue="1">
      <formula>WEEKDAY($A767)=4</formula>
    </cfRule>
    <cfRule type="expression" dxfId="63925" priority="110738" stopIfTrue="1">
      <formula>WEEKDAY($A767)=5</formula>
    </cfRule>
    <cfRule type="expression" dxfId="63924" priority="110739" stopIfTrue="1">
      <formula>WEEKDAY($A767)=6</formula>
    </cfRule>
    <cfRule type="expression" dxfId="63923" priority="110740" stopIfTrue="1">
      <formula>WEEKDAY($A767)=7</formula>
    </cfRule>
  </conditionalFormatting>
  <conditionalFormatting sqref="I767:I774">
    <cfRule type="expression" dxfId="63922" priority="110727" stopIfTrue="1">
      <formula>WEEKDAY($A767)=1</formula>
    </cfRule>
    <cfRule type="expression" dxfId="63921" priority="110728" stopIfTrue="1">
      <formula>WEEKDAY($A767)=2</formula>
    </cfRule>
    <cfRule type="expression" dxfId="63920" priority="110729" stopIfTrue="1">
      <formula>WEEKDAY($A767)=3</formula>
    </cfRule>
    <cfRule type="expression" dxfId="63919" priority="110730" stopIfTrue="1">
      <formula>WEEKDAY($A767)=4</formula>
    </cfRule>
    <cfRule type="expression" dxfId="63918" priority="110731" stopIfTrue="1">
      <formula>WEEKDAY($A767)=5</formula>
    </cfRule>
    <cfRule type="expression" dxfId="63917" priority="110732" stopIfTrue="1">
      <formula>WEEKDAY($A767)=6</formula>
    </cfRule>
    <cfRule type="expression" dxfId="63916" priority="110733" stopIfTrue="1">
      <formula>WEEKDAY($A767)=7</formula>
    </cfRule>
  </conditionalFormatting>
  <conditionalFormatting sqref="I767:I774">
    <cfRule type="expression" dxfId="63915" priority="110720" stopIfTrue="1">
      <formula>WEEKDAY($A767)=1</formula>
    </cfRule>
    <cfRule type="expression" dxfId="63914" priority="110721" stopIfTrue="1">
      <formula>WEEKDAY($A767)=2</formula>
    </cfRule>
    <cfRule type="expression" dxfId="63913" priority="110722" stopIfTrue="1">
      <formula>WEEKDAY($A767)=3</formula>
    </cfRule>
    <cfRule type="expression" dxfId="63912" priority="110723" stopIfTrue="1">
      <formula>WEEKDAY($A767)=4</formula>
    </cfRule>
    <cfRule type="expression" dxfId="63911" priority="110724" stopIfTrue="1">
      <formula>WEEKDAY($A767)=5</formula>
    </cfRule>
    <cfRule type="expression" dxfId="63910" priority="110725" stopIfTrue="1">
      <formula>WEEKDAY($A767)=6</formula>
    </cfRule>
    <cfRule type="expression" dxfId="63909" priority="110726" stopIfTrue="1">
      <formula>WEEKDAY($A767)=7</formula>
    </cfRule>
  </conditionalFormatting>
  <conditionalFormatting sqref="I767:I774">
    <cfRule type="expression" dxfId="63908" priority="110713" stopIfTrue="1">
      <formula>WEEKDAY($A767)=1</formula>
    </cfRule>
    <cfRule type="expression" dxfId="63907" priority="110714" stopIfTrue="1">
      <formula>WEEKDAY($A767)=2</formula>
    </cfRule>
    <cfRule type="expression" dxfId="63906" priority="110715" stopIfTrue="1">
      <formula>WEEKDAY($A767)=3</formula>
    </cfRule>
    <cfRule type="expression" dxfId="63905" priority="110716" stopIfTrue="1">
      <formula>WEEKDAY($A767)=4</formula>
    </cfRule>
    <cfRule type="expression" dxfId="63904" priority="110717" stopIfTrue="1">
      <formula>WEEKDAY($A767)=5</formula>
    </cfRule>
    <cfRule type="expression" dxfId="63903" priority="110718" stopIfTrue="1">
      <formula>WEEKDAY($A767)=6</formula>
    </cfRule>
    <cfRule type="expression" dxfId="63902" priority="110719" stopIfTrue="1">
      <formula>WEEKDAY($A767)=7</formula>
    </cfRule>
  </conditionalFormatting>
  <conditionalFormatting sqref="I767:I774">
    <cfRule type="expression" dxfId="63901" priority="110706" stopIfTrue="1">
      <formula>WEEKDAY($A767)=1</formula>
    </cfRule>
    <cfRule type="expression" dxfId="63900" priority="110707" stopIfTrue="1">
      <formula>WEEKDAY($A767)=2</formula>
    </cfRule>
    <cfRule type="expression" dxfId="63899" priority="110708" stopIfTrue="1">
      <formula>WEEKDAY($A767)=3</formula>
    </cfRule>
    <cfRule type="expression" dxfId="63898" priority="110709" stopIfTrue="1">
      <formula>WEEKDAY($A767)=4</formula>
    </cfRule>
    <cfRule type="expression" dxfId="63897" priority="110710" stopIfTrue="1">
      <formula>WEEKDAY($A767)=5</formula>
    </cfRule>
    <cfRule type="expression" dxfId="63896" priority="110711" stopIfTrue="1">
      <formula>WEEKDAY($A767)=6</formula>
    </cfRule>
    <cfRule type="expression" dxfId="63895" priority="110712" stopIfTrue="1">
      <formula>WEEKDAY($A767)=7</formula>
    </cfRule>
  </conditionalFormatting>
  <conditionalFormatting sqref="I767:I774">
    <cfRule type="expression" dxfId="63894" priority="110699" stopIfTrue="1">
      <formula>WEEKDAY($A767)=1</formula>
    </cfRule>
    <cfRule type="expression" dxfId="63893" priority="110700" stopIfTrue="1">
      <formula>WEEKDAY($A767)=2</formula>
    </cfRule>
    <cfRule type="expression" dxfId="63892" priority="110701" stopIfTrue="1">
      <formula>WEEKDAY($A767)=3</formula>
    </cfRule>
    <cfRule type="expression" dxfId="63891" priority="110702" stopIfTrue="1">
      <formula>WEEKDAY($A767)=4</formula>
    </cfRule>
    <cfRule type="expression" dxfId="63890" priority="110703" stopIfTrue="1">
      <formula>WEEKDAY($A767)=5</formula>
    </cfRule>
    <cfRule type="expression" dxfId="63889" priority="110704" stopIfTrue="1">
      <formula>WEEKDAY($A767)=6</formula>
    </cfRule>
    <cfRule type="expression" dxfId="63888" priority="110705" stopIfTrue="1">
      <formula>WEEKDAY($A767)=7</formula>
    </cfRule>
  </conditionalFormatting>
  <conditionalFormatting sqref="I767:I774">
    <cfRule type="expression" dxfId="63887" priority="110692" stopIfTrue="1">
      <formula>WEEKDAY($A767)=1</formula>
    </cfRule>
    <cfRule type="expression" dxfId="63886" priority="110693" stopIfTrue="1">
      <formula>WEEKDAY($A767)=2</formula>
    </cfRule>
    <cfRule type="expression" dxfId="63885" priority="110694" stopIfTrue="1">
      <formula>WEEKDAY($A767)=3</formula>
    </cfRule>
    <cfRule type="expression" dxfId="63884" priority="110695" stopIfTrue="1">
      <formula>WEEKDAY($A767)=4</formula>
    </cfRule>
    <cfRule type="expression" dxfId="63883" priority="110696" stopIfTrue="1">
      <formula>WEEKDAY($A767)=5</formula>
    </cfRule>
    <cfRule type="expression" dxfId="63882" priority="110697" stopIfTrue="1">
      <formula>WEEKDAY($A767)=6</formula>
    </cfRule>
    <cfRule type="expression" dxfId="63881" priority="110698" stopIfTrue="1">
      <formula>WEEKDAY($A767)=7</formula>
    </cfRule>
  </conditionalFormatting>
  <conditionalFormatting sqref="I767:I774">
    <cfRule type="expression" dxfId="63880" priority="110685" stopIfTrue="1">
      <formula>WEEKDAY($A767)=1</formula>
    </cfRule>
    <cfRule type="expression" dxfId="63879" priority="110686" stopIfTrue="1">
      <formula>WEEKDAY($A767)=2</formula>
    </cfRule>
    <cfRule type="expression" dxfId="63878" priority="110687" stopIfTrue="1">
      <formula>WEEKDAY($A767)=3</formula>
    </cfRule>
    <cfRule type="expression" dxfId="63877" priority="110688" stopIfTrue="1">
      <formula>WEEKDAY($A767)=4</formula>
    </cfRule>
    <cfRule type="expression" dxfId="63876" priority="110689" stopIfTrue="1">
      <formula>WEEKDAY($A767)=5</formula>
    </cfRule>
    <cfRule type="expression" dxfId="63875" priority="110690" stopIfTrue="1">
      <formula>WEEKDAY($A767)=6</formula>
    </cfRule>
    <cfRule type="expression" dxfId="63874" priority="110691" stopIfTrue="1">
      <formula>WEEKDAY($A767)=7</formula>
    </cfRule>
  </conditionalFormatting>
  <conditionalFormatting sqref="I767:I774">
    <cfRule type="expression" dxfId="63873" priority="110678" stopIfTrue="1">
      <formula>WEEKDAY($A767)=1</formula>
    </cfRule>
    <cfRule type="expression" dxfId="63872" priority="110679" stopIfTrue="1">
      <formula>WEEKDAY($A767)=2</formula>
    </cfRule>
    <cfRule type="expression" dxfId="63871" priority="110680" stopIfTrue="1">
      <formula>WEEKDAY($A767)=3</formula>
    </cfRule>
    <cfRule type="expression" dxfId="63870" priority="110681" stopIfTrue="1">
      <formula>WEEKDAY($A767)=4</formula>
    </cfRule>
    <cfRule type="expression" dxfId="63869" priority="110682" stopIfTrue="1">
      <formula>WEEKDAY($A767)=5</formula>
    </cfRule>
    <cfRule type="expression" dxfId="63868" priority="110683" stopIfTrue="1">
      <formula>WEEKDAY($A767)=6</formula>
    </cfRule>
    <cfRule type="expression" dxfId="63867" priority="110684" stopIfTrue="1">
      <formula>WEEKDAY($A767)=7</formula>
    </cfRule>
  </conditionalFormatting>
  <conditionalFormatting sqref="I767:I774">
    <cfRule type="expression" dxfId="63866" priority="110671" stopIfTrue="1">
      <formula>WEEKDAY($A767)=1</formula>
    </cfRule>
    <cfRule type="expression" dxfId="63865" priority="110672" stopIfTrue="1">
      <formula>WEEKDAY($A767)=2</formula>
    </cfRule>
    <cfRule type="expression" dxfId="63864" priority="110673" stopIfTrue="1">
      <formula>WEEKDAY($A767)=3</formula>
    </cfRule>
    <cfRule type="expression" dxfId="63863" priority="110674" stopIfTrue="1">
      <formula>WEEKDAY($A767)=4</formula>
    </cfRule>
    <cfRule type="expression" dxfId="63862" priority="110675" stopIfTrue="1">
      <formula>WEEKDAY($A767)=5</formula>
    </cfRule>
    <cfRule type="expression" dxfId="63861" priority="110676" stopIfTrue="1">
      <formula>WEEKDAY($A767)=6</formula>
    </cfRule>
    <cfRule type="expression" dxfId="63860" priority="110677" stopIfTrue="1">
      <formula>WEEKDAY($A767)=7</formula>
    </cfRule>
  </conditionalFormatting>
  <conditionalFormatting sqref="I767:I774">
    <cfRule type="expression" dxfId="63859" priority="110664" stopIfTrue="1">
      <formula>WEEKDAY($A767)=1</formula>
    </cfRule>
    <cfRule type="expression" dxfId="63858" priority="110665" stopIfTrue="1">
      <formula>WEEKDAY($A767)=2</formula>
    </cfRule>
    <cfRule type="expression" dxfId="63857" priority="110666" stopIfTrue="1">
      <formula>WEEKDAY($A767)=3</formula>
    </cfRule>
    <cfRule type="expression" dxfId="63856" priority="110667" stopIfTrue="1">
      <formula>WEEKDAY($A767)=4</formula>
    </cfRule>
    <cfRule type="expression" dxfId="63855" priority="110668" stopIfTrue="1">
      <formula>WEEKDAY($A767)=5</formula>
    </cfRule>
    <cfRule type="expression" dxfId="63854" priority="110669" stopIfTrue="1">
      <formula>WEEKDAY($A767)=6</formula>
    </cfRule>
    <cfRule type="expression" dxfId="63853" priority="110670" stopIfTrue="1">
      <formula>WEEKDAY($A767)=7</formula>
    </cfRule>
  </conditionalFormatting>
  <conditionalFormatting sqref="I767:I774">
    <cfRule type="expression" dxfId="63852" priority="110657" stopIfTrue="1">
      <formula>WEEKDAY($A767)=1</formula>
    </cfRule>
    <cfRule type="expression" dxfId="63851" priority="110658" stopIfTrue="1">
      <formula>WEEKDAY($A767)=2</formula>
    </cfRule>
    <cfRule type="expression" dxfId="63850" priority="110659" stopIfTrue="1">
      <formula>WEEKDAY($A767)=3</formula>
    </cfRule>
    <cfRule type="expression" dxfId="63849" priority="110660" stopIfTrue="1">
      <formula>WEEKDAY($A767)=4</formula>
    </cfRule>
    <cfRule type="expression" dxfId="63848" priority="110661" stopIfTrue="1">
      <formula>WEEKDAY($A767)=5</formula>
    </cfRule>
    <cfRule type="expression" dxfId="63847" priority="110662" stopIfTrue="1">
      <formula>WEEKDAY($A767)=6</formula>
    </cfRule>
    <cfRule type="expression" dxfId="63846" priority="110663" stopIfTrue="1">
      <formula>WEEKDAY($A767)=7</formula>
    </cfRule>
  </conditionalFormatting>
  <conditionalFormatting sqref="I767:I774">
    <cfRule type="expression" dxfId="63845" priority="110650" stopIfTrue="1">
      <formula>WEEKDAY($A767)=1</formula>
    </cfRule>
    <cfRule type="expression" dxfId="63844" priority="110651" stopIfTrue="1">
      <formula>WEEKDAY($A767)=2</formula>
    </cfRule>
    <cfRule type="expression" dxfId="63843" priority="110652" stopIfTrue="1">
      <formula>WEEKDAY($A767)=3</formula>
    </cfRule>
    <cfRule type="expression" dxfId="63842" priority="110653" stopIfTrue="1">
      <formula>WEEKDAY($A767)=4</formula>
    </cfRule>
    <cfRule type="expression" dxfId="63841" priority="110654" stopIfTrue="1">
      <formula>WEEKDAY($A767)=5</formula>
    </cfRule>
    <cfRule type="expression" dxfId="63840" priority="110655" stopIfTrue="1">
      <formula>WEEKDAY($A767)=6</formula>
    </cfRule>
    <cfRule type="expression" dxfId="63839" priority="110656" stopIfTrue="1">
      <formula>WEEKDAY($A767)=7</formula>
    </cfRule>
  </conditionalFormatting>
  <conditionalFormatting sqref="I767:I774">
    <cfRule type="expression" dxfId="63838" priority="110643" stopIfTrue="1">
      <formula>WEEKDAY($A767)=1</formula>
    </cfRule>
    <cfRule type="expression" dxfId="63837" priority="110644" stopIfTrue="1">
      <formula>WEEKDAY($A767)=2</formula>
    </cfRule>
    <cfRule type="expression" dxfId="63836" priority="110645" stopIfTrue="1">
      <formula>WEEKDAY($A767)=3</formula>
    </cfRule>
    <cfRule type="expression" dxfId="63835" priority="110646" stopIfTrue="1">
      <formula>WEEKDAY($A767)=4</formula>
    </cfRule>
    <cfRule type="expression" dxfId="63834" priority="110647" stopIfTrue="1">
      <formula>WEEKDAY($A767)=5</formula>
    </cfRule>
    <cfRule type="expression" dxfId="63833" priority="110648" stopIfTrue="1">
      <formula>WEEKDAY($A767)=6</formula>
    </cfRule>
    <cfRule type="expression" dxfId="63832" priority="110649" stopIfTrue="1">
      <formula>WEEKDAY($A767)=7</formula>
    </cfRule>
  </conditionalFormatting>
  <conditionalFormatting sqref="I767:I774">
    <cfRule type="expression" dxfId="63831" priority="110636" stopIfTrue="1">
      <formula>WEEKDAY($A767)=1</formula>
    </cfRule>
    <cfRule type="expression" dxfId="63830" priority="110637" stopIfTrue="1">
      <formula>WEEKDAY($A767)=2</formula>
    </cfRule>
    <cfRule type="expression" dxfId="63829" priority="110638" stopIfTrue="1">
      <formula>WEEKDAY($A767)=3</formula>
    </cfRule>
    <cfRule type="expression" dxfId="63828" priority="110639" stopIfTrue="1">
      <formula>WEEKDAY($A767)=4</formula>
    </cfRule>
    <cfRule type="expression" dxfId="63827" priority="110640" stopIfTrue="1">
      <formula>WEEKDAY($A767)=5</formula>
    </cfRule>
    <cfRule type="expression" dxfId="63826" priority="110641" stopIfTrue="1">
      <formula>WEEKDAY($A767)=6</formula>
    </cfRule>
    <cfRule type="expression" dxfId="63825" priority="110642" stopIfTrue="1">
      <formula>WEEKDAY($A767)=7</formula>
    </cfRule>
  </conditionalFormatting>
  <conditionalFormatting sqref="I767:I774">
    <cfRule type="expression" dxfId="63824" priority="110629" stopIfTrue="1">
      <formula>WEEKDAY($A767)=1</formula>
    </cfRule>
    <cfRule type="expression" dxfId="63823" priority="110630" stopIfTrue="1">
      <formula>WEEKDAY($A767)=2</formula>
    </cfRule>
    <cfRule type="expression" dxfId="63822" priority="110631" stopIfTrue="1">
      <formula>WEEKDAY($A767)=3</formula>
    </cfRule>
    <cfRule type="expression" dxfId="63821" priority="110632" stopIfTrue="1">
      <formula>WEEKDAY($A767)=4</formula>
    </cfRule>
    <cfRule type="expression" dxfId="63820" priority="110633" stopIfTrue="1">
      <formula>WEEKDAY($A767)=5</formula>
    </cfRule>
    <cfRule type="expression" dxfId="63819" priority="110634" stopIfTrue="1">
      <formula>WEEKDAY($A767)=6</formula>
    </cfRule>
    <cfRule type="expression" dxfId="63818" priority="110635" stopIfTrue="1">
      <formula>WEEKDAY($A767)=7</formula>
    </cfRule>
  </conditionalFormatting>
  <conditionalFormatting sqref="I767:I774">
    <cfRule type="expression" dxfId="63817" priority="110622" stopIfTrue="1">
      <formula>WEEKDAY($A767)=1</formula>
    </cfRule>
    <cfRule type="expression" dxfId="63816" priority="110623" stopIfTrue="1">
      <formula>WEEKDAY($A767)=2</formula>
    </cfRule>
    <cfRule type="expression" dxfId="63815" priority="110624" stopIfTrue="1">
      <formula>WEEKDAY($A767)=3</formula>
    </cfRule>
    <cfRule type="expression" dxfId="63814" priority="110625" stopIfTrue="1">
      <formula>WEEKDAY($A767)=4</formula>
    </cfRule>
    <cfRule type="expression" dxfId="63813" priority="110626" stopIfTrue="1">
      <formula>WEEKDAY($A767)=5</formula>
    </cfRule>
    <cfRule type="expression" dxfId="63812" priority="110627" stopIfTrue="1">
      <formula>WEEKDAY($A767)=6</formula>
    </cfRule>
    <cfRule type="expression" dxfId="63811" priority="110628" stopIfTrue="1">
      <formula>WEEKDAY($A767)=7</formula>
    </cfRule>
  </conditionalFormatting>
  <conditionalFormatting sqref="I767:I774">
    <cfRule type="expression" dxfId="63810" priority="110615" stopIfTrue="1">
      <formula>WEEKDAY($A767)=1</formula>
    </cfRule>
    <cfRule type="expression" dxfId="63809" priority="110616" stopIfTrue="1">
      <formula>WEEKDAY($A767)=2</formula>
    </cfRule>
    <cfRule type="expression" dxfId="63808" priority="110617" stopIfTrue="1">
      <formula>WEEKDAY($A767)=3</formula>
    </cfRule>
    <cfRule type="expression" dxfId="63807" priority="110618" stopIfTrue="1">
      <formula>WEEKDAY($A767)=4</formula>
    </cfRule>
    <cfRule type="expression" dxfId="63806" priority="110619" stopIfTrue="1">
      <formula>WEEKDAY($A767)=5</formula>
    </cfRule>
    <cfRule type="expression" dxfId="63805" priority="110620" stopIfTrue="1">
      <formula>WEEKDAY($A767)=6</formula>
    </cfRule>
    <cfRule type="expression" dxfId="63804" priority="110621" stopIfTrue="1">
      <formula>WEEKDAY($A767)=7</formula>
    </cfRule>
  </conditionalFormatting>
  <conditionalFormatting sqref="I767:I774">
    <cfRule type="expression" dxfId="63803" priority="110608" stopIfTrue="1">
      <formula>WEEKDAY($A767)=1</formula>
    </cfRule>
    <cfRule type="expression" dxfId="63802" priority="110609" stopIfTrue="1">
      <formula>WEEKDAY($A767)=2</formula>
    </cfRule>
    <cfRule type="expression" dxfId="63801" priority="110610" stopIfTrue="1">
      <formula>WEEKDAY($A767)=3</formula>
    </cfRule>
    <cfRule type="expression" dxfId="63800" priority="110611" stopIfTrue="1">
      <formula>WEEKDAY($A767)=4</formula>
    </cfRule>
    <cfRule type="expression" dxfId="63799" priority="110612" stopIfTrue="1">
      <formula>WEEKDAY($A767)=5</formula>
    </cfRule>
    <cfRule type="expression" dxfId="63798" priority="110613" stopIfTrue="1">
      <formula>WEEKDAY($A767)=6</formula>
    </cfRule>
    <cfRule type="expression" dxfId="63797" priority="110614" stopIfTrue="1">
      <formula>WEEKDAY($A767)=7</formula>
    </cfRule>
  </conditionalFormatting>
  <conditionalFormatting sqref="I767:I774">
    <cfRule type="expression" dxfId="63796" priority="110601" stopIfTrue="1">
      <formula>WEEKDAY($A767)=1</formula>
    </cfRule>
    <cfRule type="expression" dxfId="63795" priority="110602" stopIfTrue="1">
      <formula>WEEKDAY($A767)=2</formula>
    </cfRule>
    <cfRule type="expression" dxfId="63794" priority="110603" stopIfTrue="1">
      <formula>WEEKDAY($A767)=3</formula>
    </cfRule>
    <cfRule type="expression" dxfId="63793" priority="110604" stopIfTrue="1">
      <formula>WEEKDAY($A767)=4</formula>
    </cfRule>
    <cfRule type="expression" dxfId="63792" priority="110605" stopIfTrue="1">
      <formula>WEEKDAY($A767)=5</formula>
    </cfRule>
    <cfRule type="expression" dxfId="63791" priority="110606" stopIfTrue="1">
      <formula>WEEKDAY($A767)=6</formula>
    </cfRule>
    <cfRule type="expression" dxfId="63790" priority="110607" stopIfTrue="1">
      <formula>WEEKDAY($A767)=7</formula>
    </cfRule>
  </conditionalFormatting>
  <conditionalFormatting sqref="I767:I774">
    <cfRule type="expression" dxfId="63789" priority="110594" stopIfTrue="1">
      <formula>WEEKDAY($A767)=1</formula>
    </cfRule>
    <cfRule type="expression" dxfId="63788" priority="110595" stopIfTrue="1">
      <formula>WEEKDAY($A767)=2</formula>
    </cfRule>
    <cfRule type="expression" dxfId="63787" priority="110596" stopIfTrue="1">
      <formula>WEEKDAY($A767)=3</formula>
    </cfRule>
    <cfRule type="expression" dxfId="63786" priority="110597" stopIfTrue="1">
      <formula>WEEKDAY($A767)=4</formula>
    </cfRule>
    <cfRule type="expression" dxfId="63785" priority="110598" stopIfTrue="1">
      <formula>WEEKDAY($A767)=5</formula>
    </cfRule>
    <cfRule type="expression" dxfId="63784" priority="110599" stopIfTrue="1">
      <formula>WEEKDAY($A767)=6</formula>
    </cfRule>
    <cfRule type="expression" dxfId="63783" priority="110600" stopIfTrue="1">
      <formula>WEEKDAY($A767)=7</formula>
    </cfRule>
  </conditionalFormatting>
  <conditionalFormatting sqref="I767:I774">
    <cfRule type="expression" dxfId="63782" priority="110587" stopIfTrue="1">
      <formula>WEEKDAY($A767)=1</formula>
    </cfRule>
    <cfRule type="expression" dxfId="63781" priority="110588" stopIfTrue="1">
      <formula>WEEKDAY($A767)=2</formula>
    </cfRule>
    <cfRule type="expression" dxfId="63780" priority="110589" stopIfTrue="1">
      <formula>WEEKDAY($A767)=3</formula>
    </cfRule>
    <cfRule type="expression" dxfId="63779" priority="110590" stopIfTrue="1">
      <formula>WEEKDAY($A767)=4</formula>
    </cfRule>
    <cfRule type="expression" dxfId="63778" priority="110591" stopIfTrue="1">
      <formula>WEEKDAY($A767)=5</formula>
    </cfRule>
    <cfRule type="expression" dxfId="63777" priority="110592" stopIfTrue="1">
      <formula>WEEKDAY($A767)=6</formula>
    </cfRule>
    <cfRule type="expression" dxfId="63776" priority="110593" stopIfTrue="1">
      <formula>WEEKDAY($A767)=7</formula>
    </cfRule>
  </conditionalFormatting>
  <conditionalFormatting sqref="I767:I774">
    <cfRule type="expression" dxfId="63775" priority="110580" stopIfTrue="1">
      <formula>WEEKDAY($A767)=1</formula>
    </cfRule>
    <cfRule type="expression" dxfId="63774" priority="110581" stopIfTrue="1">
      <formula>WEEKDAY($A767)=2</formula>
    </cfRule>
    <cfRule type="expression" dxfId="63773" priority="110582" stopIfTrue="1">
      <formula>WEEKDAY($A767)=3</formula>
    </cfRule>
    <cfRule type="expression" dxfId="63772" priority="110583" stopIfTrue="1">
      <formula>WEEKDAY($A767)=4</formula>
    </cfRule>
    <cfRule type="expression" dxfId="63771" priority="110584" stopIfTrue="1">
      <formula>WEEKDAY($A767)=5</formula>
    </cfRule>
    <cfRule type="expression" dxfId="63770" priority="110585" stopIfTrue="1">
      <formula>WEEKDAY($A767)=6</formula>
    </cfRule>
    <cfRule type="expression" dxfId="63769" priority="110586" stopIfTrue="1">
      <formula>WEEKDAY($A767)=7</formula>
    </cfRule>
  </conditionalFormatting>
  <conditionalFormatting sqref="I767:I774">
    <cfRule type="expression" dxfId="63768" priority="110573" stopIfTrue="1">
      <formula>WEEKDAY($A767)=1</formula>
    </cfRule>
    <cfRule type="expression" dxfId="63767" priority="110574" stopIfTrue="1">
      <formula>WEEKDAY($A767)=2</formula>
    </cfRule>
    <cfRule type="expression" dxfId="63766" priority="110575" stopIfTrue="1">
      <formula>WEEKDAY($A767)=3</formula>
    </cfRule>
    <cfRule type="expression" dxfId="63765" priority="110576" stopIfTrue="1">
      <formula>WEEKDAY($A767)=4</formula>
    </cfRule>
    <cfRule type="expression" dxfId="63764" priority="110577" stopIfTrue="1">
      <formula>WEEKDAY($A767)=5</formula>
    </cfRule>
    <cfRule type="expression" dxfId="63763" priority="110578" stopIfTrue="1">
      <formula>WEEKDAY($A767)=6</formula>
    </cfRule>
    <cfRule type="expression" dxfId="63762" priority="110579" stopIfTrue="1">
      <formula>WEEKDAY($A767)=7</formula>
    </cfRule>
  </conditionalFormatting>
  <conditionalFormatting sqref="I767:I774">
    <cfRule type="expression" dxfId="63761" priority="110566" stopIfTrue="1">
      <formula>WEEKDAY($A767)=1</formula>
    </cfRule>
    <cfRule type="expression" dxfId="63760" priority="110567" stopIfTrue="1">
      <formula>WEEKDAY($A767)=2</formula>
    </cfRule>
    <cfRule type="expression" dxfId="63759" priority="110568" stopIfTrue="1">
      <formula>WEEKDAY($A767)=3</formula>
    </cfRule>
    <cfRule type="expression" dxfId="63758" priority="110569" stopIfTrue="1">
      <formula>WEEKDAY($A767)=4</formula>
    </cfRule>
    <cfRule type="expression" dxfId="63757" priority="110570" stopIfTrue="1">
      <formula>WEEKDAY($A767)=5</formula>
    </cfRule>
    <cfRule type="expression" dxfId="63756" priority="110571" stopIfTrue="1">
      <formula>WEEKDAY($A767)=6</formula>
    </cfRule>
    <cfRule type="expression" dxfId="63755" priority="110572" stopIfTrue="1">
      <formula>WEEKDAY($A767)=7</formula>
    </cfRule>
  </conditionalFormatting>
  <conditionalFormatting sqref="I767:I774">
    <cfRule type="expression" dxfId="63754" priority="110559" stopIfTrue="1">
      <formula>WEEKDAY($A767)=1</formula>
    </cfRule>
    <cfRule type="expression" dxfId="63753" priority="110560" stopIfTrue="1">
      <formula>WEEKDAY($A767)=2</formula>
    </cfRule>
    <cfRule type="expression" dxfId="63752" priority="110561" stopIfTrue="1">
      <formula>WEEKDAY($A767)=3</formula>
    </cfRule>
    <cfRule type="expression" dxfId="63751" priority="110562" stopIfTrue="1">
      <formula>WEEKDAY($A767)=4</formula>
    </cfRule>
    <cfRule type="expression" dxfId="63750" priority="110563" stopIfTrue="1">
      <formula>WEEKDAY($A767)=5</formula>
    </cfRule>
    <cfRule type="expression" dxfId="63749" priority="110564" stopIfTrue="1">
      <formula>WEEKDAY($A767)=6</formula>
    </cfRule>
    <cfRule type="expression" dxfId="63748" priority="110565" stopIfTrue="1">
      <formula>WEEKDAY($A767)=7</formula>
    </cfRule>
  </conditionalFormatting>
  <conditionalFormatting sqref="I767:I774">
    <cfRule type="expression" dxfId="63747" priority="110552" stopIfTrue="1">
      <formula>WEEKDAY($A767)=1</formula>
    </cfRule>
    <cfRule type="expression" dxfId="63746" priority="110553" stopIfTrue="1">
      <formula>WEEKDAY($A767)=2</formula>
    </cfRule>
    <cfRule type="expression" dxfId="63745" priority="110554" stopIfTrue="1">
      <formula>WEEKDAY($A767)=3</formula>
    </cfRule>
    <cfRule type="expression" dxfId="63744" priority="110555" stopIfTrue="1">
      <formula>WEEKDAY($A767)=4</formula>
    </cfRule>
    <cfRule type="expression" dxfId="63743" priority="110556" stopIfTrue="1">
      <formula>WEEKDAY($A767)=5</formula>
    </cfRule>
    <cfRule type="expression" dxfId="63742" priority="110557" stopIfTrue="1">
      <formula>WEEKDAY($A767)=6</formula>
    </cfRule>
    <cfRule type="expression" dxfId="63741" priority="110558" stopIfTrue="1">
      <formula>WEEKDAY($A767)=7</formula>
    </cfRule>
  </conditionalFormatting>
  <conditionalFormatting sqref="I767:I774">
    <cfRule type="expression" dxfId="63740" priority="110545" stopIfTrue="1">
      <formula>WEEKDAY($A767)=1</formula>
    </cfRule>
    <cfRule type="expression" dxfId="63739" priority="110546" stopIfTrue="1">
      <formula>WEEKDAY($A767)=2</formula>
    </cfRule>
    <cfRule type="expression" dxfId="63738" priority="110547" stopIfTrue="1">
      <formula>WEEKDAY($A767)=3</formula>
    </cfRule>
    <cfRule type="expression" dxfId="63737" priority="110548" stopIfTrue="1">
      <formula>WEEKDAY($A767)=4</formula>
    </cfRule>
    <cfRule type="expression" dxfId="63736" priority="110549" stopIfTrue="1">
      <formula>WEEKDAY($A767)=5</formula>
    </cfRule>
    <cfRule type="expression" dxfId="63735" priority="110550" stopIfTrue="1">
      <formula>WEEKDAY($A767)=6</formula>
    </cfRule>
    <cfRule type="expression" dxfId="63734" priority="110551" stopIfTrue="1">
      <formula>WEEKDAY($A767)=7</formula>
    </cfRule>
  </conditionalFormatting>
  <conditionalFormatting sqref="I767:I774">
    <cfRule type="expression" dxfId="63733" priority="110538" stopIfTrue="1">
      <formula>WEEKDAY($A767)=1</formula>
    </cfRule>
    <cfRule type="expression" dxfId="63732" priority="110539" stopIfTrue="1">
      <formula>WEEKDAY($A767)=2</formula>
    </cfRule>
    <cfRule type="expression" dxfId="63731" priority="110540" stopIfTrue="1">
      <formula>WEEKDAY($A767)=3</formula>
    </cfRule>
    <cfRule type="expression" dxfId="63730" priority="110541" stopIfTrue="1">
      <formula>WEEKDAY($A767)=4</formula>
    </cfRule>
    <cfRule type="expression" dxfId="63729" priority="110542" stopIfTrue="1">
      <formula>WEEKDAY($A767)=5</formula>
    </cfRule>
    <cfRule type="expression" dxfId="63728" priority="110543" stopIfTrue="1">
      <formula>WEEKDAY($A767)=6</formula>
    </cfRule>
    <cfRule type="expression" dxfId="63727" priority="110544" stopIfTrue="1">
      <formula>WEEKDAY($A767)=7</formula>
    </cfRule>
  </conditionalFormatting>
  <conditionalFormatting sqref="I767:I774">
    <cfRule type="expression" dxfId="63726" priority="110531" stopIfTrue="1">
      <formula>WEEKDAY($A767)=1</formula>
    </cfRule>
    <cfRule type="expression" dxfId="63725" priority="110532" stopIfTrue="1">
      <formula>WEEKDAY($A767)=2</formula>
    </cfRule>
    <cfRule type="expression" dxfId="63724" priority="110533" stopIfTrue="1">
      <formula>WEEKDAY($A767)=3</formula>
    </cfRule>
    <cfRule type="expression" dxfId="63723" priority="110534" stopIfTrue="1">
      <formula>WEEKDAY($A767)=4</formula>
    </cfRule>
    <cfRule type="expression" dxfId="63722" priority="110535" stopIfTrue="1">
      <formula>WEEKDAY($A767)=5</formula>
    </cfRule>
    <cfRule type="expression" dxfId="63721" priority="110536" stopIfTrue="1">
      <formula>WEEKDAY($A767)=6</formula>
    </cfRule>
    <cfRule type="expression" dxfId="63720" priority="110537" stopIfTrue="1">
      <formula>WEEKDAY($A767)=7</formula>
    </cfRule>
  </conditionalFormatting>
  <conditionalFormatting sqref="I767:I774">
    <cfRule type="expression" dxfId="63719" priority="110524" stopIfTrue="1">
      <formula>WEEKDAY($A767)=1</formula>
    </cfRule>
    <cfRule type="expression" dxfId="63718" priority="110525" stopIfTrue="1">
      <formula>WEEKDAY($A767)=2</formula>
    </cfRule>
    <cfRule type="expression" dxfId="63717" priority="110526" stopIfTrue="1">
      <formula>WEEKDAY($A767)=3</formula>
    </cfRule>
    <cfRule type="expression" dxfId="63716" priority="110527" stopIfTrue="1">
      <formula>WEEKDAY($A767)=4</formula>
    </cfRule>
    <cfRule type="expression" dxfId="63715" priority="110528" stopIfTrue="1">
      <formula>WEEKDAY($A767)=5</formula>
    </cfRule>
    <cfRule type="expression" dxfId="63714" priority="110529" stopIfTrue="1">
      <formula>WEEKDAY($A767)=6</formula>
    </cfRule>
    <cfRule type="expression" dxfId="63713" priority="110530" stopIfTrue="1">
      <formula>WEEKDAY($A767)=7</formula>
    </cfRule>
  </conditionalFormatting>
  <conditionalFormatting sqref="I767:I774">
    <cfRule type="expression" dxfId="63712" priority="110517" stopIfTrue="1">
      <formula>WEEKDAY($A767)=1</formula>
    </cfRule>
    <cfRule type="expression" dxfId="63711" priority="110518" stopIfTrue="1">
      <formula>WEEKDAY($A767)=2</formula>
    </cfRule>
    <cfRule type="expression" dxfId="63710" priority="110519" stopIfTrue="1">
      <formula>WEEKDAY($A767)=3</formula>
    </cfRule>
    <cfRule type="expression" dxfId="63709" priority="110520" stopIfTrue="1">
      <formula>WEEKDAY($A767)=4</formula>
    </cfRule>
    <cfRule type="expression" dxfId="63708" priority="110521" stopIfTrue="1">
      <formula>WEEKDAY($A767)=5</formula>
    </cfRule>
    <cfRule type="expression" dxfId="63707" priority="110522" stopIfTrue="1">
      <formula>WEEKDAY($A767)=6</formula>
    </cfRule>
    <cfRule type="expression" dxfId="63706" priority="110523" stopIfTrue="1">
      <formula>WEEKDAY($A767)=7</formula>
    </cfRule>
  </conditionalFormatting>
  <conditionalFormatting sqref="I767:I774">
    <cfRule type="expression" dxfId="63705" priority="110510" stopIfTrue="1">
      <formula>WEEKDAY($A767)=1</formula>
    </cfRule>
    <cfRule type="expression" dxfId="63704" priority="110511" stopIfTrue="1">
      <formula>WEEKDAY($A767)=2</formula>
    </cfRule>
    <cfRule type="expression" dxfId="63703" priority="110512" stopIfTrue="1">
      <formula>WEEKDAY($A767)=3</formula>
    </cfRule>
    <cfRule type="expression" dxfId="63702" priority="110513" stopIfTrue="1">
      <formula>WEEKDAY($A767)=4</formula>
    </cfRule>
    <cfRule type="expression" dxfId="63701" priority="110514" stopIfTrue="1">
      <formula>WEEKDAY($A767)=5</formula>
    </cfRule>
    <cfRule type="expression" dxfId="63700" priority="110515" stopIfTrue="1">
      <formula>WEEKDAY($A767)=6</formula>
    </cfRule>
    <cfRule type="expression" dxfId="63699" priority="110516" stopIfTrue="1">
      <formula>WEEKDAY($A767)=7</formula>
    </cfRule>
  </conditionalFormatting>
  <conditionalFormatting sqref="I767:I774">
    <cfRule type="expression" dxfId="63698" priority="110503" stopIfTrue="1">
      <formula>WEEKDAY($A767)=1</formula>
    </cfRule>
    <cfRule type="expression" dxfId="63697" priority="110504" stopIfTrue="1">
      <formula>WEEKDAY($A767)=2</formula>
    </cfRule>
    <cfRule type="expression" dxfId="63696" priority="110505" stopIfTrue="1">
      <formula>WEEKDAY($A767)=3</formula>
    </cfRule>
    <cfRule type="expression" dxfId="63695" priority="110506" stopIfTrue="1">
      <formula>WEEKDAY($A767)=4</formula>
    </cfRule>
    <cfRule type="expression" dxfId="63694" priority="110507" stopIfTrue="1">
      <formula>WEEKDAY($A767)=5</formula>
    </cfRule>
    <cfRule type="expression" dxfId="63693" priority="110508" stopIfTrue="1">
      <formula>WEEKDAY($A767)=6</formula>
    </cfRule>
    <cfRule type="expression" dxfId="63692" priority="110509" stopIfTrue="1">
      <formula>WEEKDAY($A767)=7</formula>
    </cfRule>
  </conditionalFormatting>
  <conditionalFormatting sqref="A767:E767 G767:M767">
    <cfRule type="expression" dxfId="63691" priority="110496" stopIfTrue="1">
      <formula>WEEKDAY($A767)=1</formula>
    </cfRule>
    <cfRule type="expression" dxfId="63690" priority="110497" stopIfTrue="1">
      <formula>WEEKDAY($A767)=2</formula>
    </cfRule>
    <cfRule type="expression" dxfId="63689" priority="110498" stopIfTrue="1">
      <formula>WEEKDAY($A767)=3</formula>
    </cfRule>
    <cfRule type="expression" dxfId="63688" priority="110499" stopIfTrue="1">
      <formula>WEEKDAY($A767)=4</formula>
    </cfRule>
    <cfRule type="expression" dxfId="63687" priority="110500" stopIfTrue="1">
      <formula>WEEKDAY($A767)=5</formula>
    </cfRule>
    <cfRule type="expression" dxfId="63686" priority="110501" stopIfTrue="1">
      <formula>WEEKDAY($A767)=6</formula>
    </cfRule>
    <cfRule type="expression" dxfId="63685" priority="110502" stopIfTrue="1">
      <formula>WEEKDAY($A767)=7</formula>
    </cfRule>
  </conditionalFormatting>
  <conditionalFormatting sqref="A767:A774">
    <cfRule type="expression" dxfId="63684" priority="110489" stopIfTrue="1">
      <formula>WEEKDAY($A767)=1</formula>
    </cfRule>
    <cfRule type="expression" dxfId="63683" priority="110490" stopIfTrue="1">
      <formula>WEEKDAY($A767)=2</formula>
    </cfRule>
    <cfRule type="expression" dxfId="63682" priority="110491" stopIfTrue="1">
      <formula>WEEKDAY($A767)=3</formula>
    </cfRule>
    <cfRule type="expression" dxfId="63681" priority="110492" stopIfTrue="1">
      <formula>WEEKDAY($A767)=4</formula>
    </cfRule>
    <cfRule type="expression" dxfId="63680" priority="110493" stopIfTrue="1">
      <formula>WEEKDAY($A767)=5</formula>
    </cfRule>
    <cfRule type="expression" dxfId="63679" priority="110494" stopIfTrue="1">
      <formula>WEEKDAY($A767)=6</formula>
    </cfRule>
    <cfRule type="expression" dxfId="63678" priority="110495" stopIfTrue="1">
      <formula>WEEKDAY($A767)=7</formula>
    </cfRule>
  </conditionalFormatting>
  <conditionalFormatting sqref="I767:I774">
    <cfRule type="expression" dxfId="63677" priority="110482" stopIfTrue="1">
      <formula>WEEKDAY($A767)=1</formula>
    </cfRule>
    <cfRule type="expression" dxfId="63676" priority="110483" stopIfTrue="1">
      <formula>WEEKDAY($A767)=2</formula>
    </cfRule>
    <cfRule type="expression" dxfId="63675" priority="110484" stopIfTrue="1">
      <formula>WEEKDAY($A767)=3</formula>
    </cfRule>
    <cfRule type="expression" dxfId="63674" priority="110485" stopIfTrue="1">
      <formula>WEEKDAY($A767)=4</formula>
    </cfRule>
    <cfRule type="expression" dxfId="63673" priority="110486" stopIfTrue="1">
      <formula>WEEKDAY($A767)=5</formula>
    </cfRule>
    <cfRule type="expression" dxfId="63672" priority="110487" stopIfTrue="1">
      <formula>WEEKDAY($A767)=6</formula>
    </cfRule>
    <cfRule type="expression" dxfId="63671" priority="110488" stopIfTrue="1">
      <formula>WEEKDAY($A767)=7</formula>
    </cfRule>
  </conditionalFormatting>
  <conditionalFormatting sqref="I767:I774">
    <cfRule type="expression" dxfId="63670" priority="110475" stopIfTrue="1">
      <formula>WEEKDAY($A767)=1</formula>
    </cfRule>
    <cfRule type="expression" dxfId="63669" priority="110476" stopIfTrue="1">
      <formula>WEEKDAY($A767)=2</formula>
    </cfRule>
    <cfRule type="expression" dxfId="63668" priority="110477" stopIfTrue="1">
      <formula>WEEKDAY($A767)=3</formula>
    </cfRule>
    <cfRule type="expression" dxfId="63667" priority="110478" stopIfTrue="1">
      <formula>WEEKDAY($A767)=4</formula>
    </cfRule>
    <cfRule type="expression" dxfId="63666" priority="110479" stopIfTrue="1">
      <formula>WEEKDAY($A767)=5</formula>
    </cfRule>
    <cfRule type="expression" dxfId="63665" priority="110480" stopIfTrue="1">
      <formula>WEEKDAY($A767)=6</formula>
    </cfRule>
    <cfRule type="expression" dxfId="63664" priority="110481" stopIfTrue="1">
      <formula>WEEKDAY($A767)=7</formula>
    </cfRule>
  </conditionalFormatting>
  <conditionalFormatting sqref="I767:I774">
    <cfRule type="expression" dxfId="63663" priority="110468" stopIfTrue="1">
      <formula>WEEKDAY($A767)=1</formula>
    </cfRule>
    <cfRule type="expression" dxfId="63662" priority="110469" stopIfTrue="1">
      <formula>WEEKDAY($A767)=2</formula>
    </cfRule>
    <cfRule type="expression" dxfId="63661" priority="110470" stopIfTrue="1">
      <formula>WEEKDAY($A767)=3</formula>
    </cfRule>
    <cfRule type="expression" dxfId="63660" priority="110471" stopIfTrue="1">
      <formula>WEEKDAY($A767)=4</formula>
    </cfRule>
    <cfRule type="expression" dxfId="63659" priority="110472" stopIfTrue="1">
      <formula>WEEKDAY($A767)=5</formula>
    </cfRule>
    <cfRule type="expression" dxfId="63658" priority="110473" stopIfTrue="1">
      <formula>WEEKDAY($A767)=6</formula>
    </cfRule>
    <cfRule type="expression" dxfId="63657" priority="110474" stopIfTrue="1">
      <formula>WEEKDAY($A767)=7</formula>
    </cfRule>
  </conditionalFormatting>
  <conditionalFormatting sqref="A767:A774">
    <cfRule type="expression" dxfId="63656" priority="110461" stopIfTrue="1">
      <formula>WEEKDAY($A767)=1</formula>
    </cfRule>
    <cfRule type="expression" dxfId="63655" priority="110462" stopIfTrue="1">
      <formula>WEEKDAY($A767)=2</formula>
    </cfRule>
    <cfRule type="expression" dxfId="63654" priority="110463" stopIfTrue="1">
      <formula>WEEKDAY($A767)=3</formula>
    </cfRule>
    <cfRule type="expression" dxfId="63653" priority="110464" stopIfTrue="1">
      <formula>WEEKDAY($A767)=4</formula>
    </cfRule>
    <cfRule type="expression" dxfId="63652" priority="110465" stopIfTrue="1">
      <formula>WEEKDAY($A767)=5</formula>
    </cfRule>
    <cfRule type="expression" dxfId="63651" priority="110466" stopIfTrue="1">
      <formula>WEEKDAY($A767)=6</formula>
    </cfRule>
    <cfRule type="expression" dxfId="63650" priority="110467" stopIfTrue="1">
      <formula>WEEKDAY($A767)=7</formula>
    </cfRule>
  </conditionalFormatting>
  <conditionalFormatting sqref="F767">
    <cfRule type="expression" dxfId="63649" priority="110454" stopIfTrue="1">
      <formula>WEEKDAY($A767)=1</formula>
    </cfRule>
    <cfRule type="expression" dxfId="63648" priority="110455" stopIfTrue="1">
      <formula>WEEKDAY($A767)=2</formula>
    </cfRule>
    <cfRule type="expression" dxfId="63647" priority="110456" stopIfTrue="1">
      <formula>WEEKDAY($A767)=3</formula>
    </cfRule>
    <cfRule type="expression" dxfId="63646" priority="110457" stopIfTrue="1">
      <formula>WEEKDAY($A767)=4</formula>
    </cfRule>
    <cfRule type="expression" dxfId="63645" priority="110458" stopIfTrue="1">
      <formula>WEEKDAY($A767)=5</formula>
    </cfRule>
    <cfRule type="expression" dxfId="63644" priority="110459" stopIfTrue="1">
      <formula>WEEKDAY($A767)=6</formula>
    </cfRule>
    <cfRule type="expression" dxfId="63643" priority="110460" stopIfTrue="1">
      <formula>WEEKDAY($A767)=7</formula>
    </cfRule>
  </conditionalFormatting>
  <conditionalFormatting sqref="I767:I774">
    <cfRule type="expression" dxfId="63642" priority="110447" stopIfTrue="1">
      <formula>WEEKDAY($A767)=1</formula>
    </cfRule>
    <cfRule type="expression" dxfId="63641" priority="110448" stopIfTrue="1">
      <formula>WEEKDAY($A767)=2</formula>
    </cfRule>
    <cfRule type="expression" dxfId="63640" priority="110449" stopIfTrue="1">
      <formula>WEEKDAY($A767)=3</formula>
    </cfRule>
    <cfRule type="expression" dxfId="63639" priority="110450" stopIfTrue="1">
      <formula>WEEKDAY($A767)=4</formula>
    </cfRule>
    <cfRule type="expression" dxfId="63638" priority="110451" stopIfTrue="1">
      <formula>WEEKDAY($A767)=5</formula>
    </cfRule>
    <cfRule type="expression" dxfId="63637" priority="110452" stopIfTrue="1">
      <formula>WEEKDAY($A767)=6</formula>
    </cfRule>
    <cfRule type="expression" dxfId="63636" priority="110453" stopIfTrue="1">
      <formula>WEEKDAY($A767)=7</formula>
    </cfRule>
  </conditionalFormatting>
  <conditionalFormatting sqref="I768:I774">
    <cfRule type="expression" dxfId="63635" priority="110440" stopIfTrue="1">
      <formula>WEEKDAY($A768)=1</formula>
    </cfRule>
    <cfRule type="expression" dxfId="63634" priority="110441" stopIfTrue="1">
      <formula>WEEKDAY($A768)=2</formula>
    </cfRule>
    <cfRule type="expression" dxfId="63633" priority="110442" stopIfTrue="1">
      <formula>WEEKDAY($A768)=3</formula>
    </cfRule>
    <cfRule type="expression" dxfId="63632" priority="110443" stopIfTrue="1">
      <formula>WEEKDAY($A768)=4</formula>
    </cfRule>
    <cfRule type="expression" dxfId="63631" priority="110444" stopIfTrue="1">
      <formula>WEEKDAY($A768)=5</formula>
    </cfRule>
    <cfRule type="expression" dxfId="63630" priority="110445" stopIfTrue="1">
      <formula>WEEKDAY($A768)=6</formula>
    </cfRule>
    <cfRule type="expression" dxfId="63629" priority="110446" stopIfTrue="1">
      <formula>WEEKDAY($A768)=7</formula>
    </cfRule>
  </conditionalFormatting>
  <conditionalFormatting sqref="I768:I774">
    <cfRule type="expression" dxfId="63628" priority="110433" stopIfTrue="1">
      <formula>WEEKDAY($A768)=1</formula>
    </cfRule>
    <cfRule type="expression" dxfId="63627" priority="110434" stopIfTrue="1">
      <formula>WEEKDAY($A768)=2</formula>
    </cfRule>
    <cfRule type="expression" dxfId="63626" priority="110435" stopIfTrue="1">
      <formula>WEEKDAY($A768)=3</formula>
    </cfRule>
    <cfRule type="expression" dxfId="63625" priority="110436" stopIfTrue="1">
      <formula>WEEKDAY($A768)=4</formula>
    </cfRule>
    <cfRule type="expression" dxfId="63624" priority="110437" stopIfTrue="1">
      <formula>WEEKDAY($A768)=5</formula>
    </cfRule>
    <cfRule type="expression" dxfId="63623" priority="110438" stopIfTrue="1">
      <formula>WEEKDAY($A768)=6</formula>
    </cfRule>
    <cfRule type="expression" dxfId="63622" priority="110439" stopIfTrue="1">
      <formula>WEEKDAY($A768)=7</formula>
    </cfRule>
  </conditionalFormatting>
  <conditionalFormatting sqref="I768:I774">
    <cfRule type="expression" dxfId="63621" priority="110426" stopIfTrue="1">
      <formula>WEEKDAY($A768)=1</formula>
    </cfRule>
    <cfRule type="expression" dxfId="63620" priority="110427" stopIfTrue="1">
      <formula>WEEKDAY($A768)=2</formula>
    </cfRule>
    <cfRule type="expression" dxfId="63619" priority="110428" stopIfTrue="1">
      <formula>WEEKDAY($A768)=3</formula>
    </cfRule>
    <cfRule type="expression" dxfId="63618" priority="110429" stopIfTrue="1">
      <formula>WEEKDAY($A768)=4</formula>
    </cfRule>
    <cfRule type="expression" dxfId="63617" priority="110430" stopIfTrue="1">
      <formula>WEEKDAY($A768)=5</formula>
    </cfRule>
    <cfRule type="expression" dxfId="63616" priority="110431" stopIfTrue="1">
      <formula>WEEKDAY($A768)=6</formula>
    </cfRule>
    <cfRule type="expression" dxfId="63615" priority="110432" stopIfTrue="1">
      <formula>WEEKDAY($A768)=7</formula>
    </cfRule>
  </conditionalFormatting>
  <conditionalFormatting sqref="I768:I774">
    <cfRule type="expression" dxfId="63614" priority="110419" stopIfTrue="1">
      <formula>WEEKDAY($A768)=1</formula>
    </cfRule>
    <cfRule type="expression" dxfId="63613" priority="110420" stopIfTrue="1">
      <formula>WEEKDAY($A768)=2</formula>
    </cfRule>
    <cfRule type="expression" dxfId="63612" priority="110421" stopIfTrue="1">
      <formula>WEEKDAY($A768)=3</formula>
    </cfRule>
    <cfRule type="expression" dxfId="63611" priority="110422" stopIfTrue="1">
      <formula>WEEKDAY($A768)=4</formula>
    </cfRule>
    <cfRule type="expression" dxfId="63610" priority="110423" stopIfTrue="1">
      <formula>WEEKDAY($A768)=5</formula>
    </cfRule>
    <cfRule type="expression" dxfId="63609" priority="110424" stopIfTrue="1">
      <formula>WEEKDAY($A768)=6</formula>
    </cfRule>
    <cfRule type="expression" dxfId="63608" priority="110425" stopIfTrue="1">
      <formula>WEEKDAY($A768)=7</formula>
    </cfRule>
  </conditionalFormatting>
  <conditionalFormatting sqref="I768:I774">
    <cfRule type="expression" dxfId="63607" priority="110412" stopIfTrue="1">
      <formula>WEEKDAY($A768)=1</formula>
    </cfRule>
    <cfRule type="expression" dxfId="63606" priority="110413" stopIfTrue="1">
      <formula>WEEKDAY($A768)=2</formula>
    </cfRule>
    <cfRule type="expression" dxfId="63605" priority="110414" stopIfTrue="1">
      <formula>WEEKDAY($A768)=3</formula>
    </cfRule>
    <cfRule type="expression" dxfId="63604" priority="110415" stopIfTrue="1">
      <formula>WEEKDAY($A768)=4</formula>
    </cfRule>
    <cfRule type="expression" dxfId="63603" priority="110416" stopIfTrue="1">
      <formula>WEEKDAY($A768)=5</formula>
    </cfRule>
    <cfRule type="expression" dxfId="63602" priority="110417" stopIfTrue="1">
      <formula>WEEKDAY($A768)=6</formula>
    </cfRule>
    <cfRule type="expression" dxfId="63601" priority="110418" stopIfTrue="1">
      <formula>WEEKDAY($A768)=7</formula>
    </cfRule>
  </conditionalFormatting>
  <conditionalFormatting sqref="I768:I774">
    <cfRule type="expression" dxfId="63600" priority="110405" stopIfTrue="1">
      <formula>WEEKDAY($A768)=1</formula>
    </cfRule>
    <cfRule type="expression" dxfId="63599" priority="110406" stopIfTrue="1">
      <formula>WEEKDAY($A768)=2</formula>
    </cfRule>
    <cfRule type="expression" dxfId="63598" priority="110407" stopIfTrue="1">
      <formula>WEEKDAY($A768)=3</formula>
    </cfRule>
    <cfRule type="expression" dxfId="63597" priority="110408" stopIfTrue="1">
      <formula>WEEKDAY($A768)=4</formula>
    </cfRule>
    <cfRule type="expression" dxfId="63596" priority="110409" stopIfTrue="1">
      <formula>WEEKDAY($A768)=5</formula>
    </cfRule>
    <cfRule type="expression" dxfId="63595" priority="110410" stopIfTrue="1">
      <formula>WEEKDAY($A768)=6</formula>
    </cfRule>
    <cfRule type="expression" dxfId="63594" priority="110411" stopIfTrue="1">
      <formula>WEEKDAY($A768)=7</formula>
    </cfRule>
  </conditionalFormatting>
  <conditionalFormatting sqref="I768:I774">
    <cfRule type="expression" dxfId="63593" priority="110398" stopIfTrue="1">
      <formula>WEEKDAY($A768)=1</formula>
    </cfRule>
    <cfRule type="expression" dxfId="63592" priority="110399" stopIfTrue="1">
      <formula>WEEKDAY($A768)=2</formula>
    </cfRule>
    <cfRule type="expression" dxfId="63591" priority="110400" stopIfTrue="1">
      <formula>WEEKDAY($A768)=3</formula>
    </cfRule>
    <cfRule type="expression" dxfId="63590" priority="110401" stopIfTrue="1">
      <formula>WEEKDAY($A768)=4</formula>
    </cfRule>
    <cfRule type="expression" dxfId="63589" priority="110402" stopIfTrue="1">
      <formula>WEEKDAY($A768)=5</formula>
    </cfRule>
    <cfRule type="expression" dxfId="63588" priority="110403" stopIfTrue="1">
      <formula>WEEKDAY($A768)=6</formula>
    </cfRule>
    <cfRule type="expression" dxfId="63587" priority="110404" stopIfTrue="1">
      <formula>WEEKDAY($A768)=7</formula>
    </cfRule>
  </conditionalFormatting>
  <conditionalFormatting sqref="I768:I774">
    <cfRule type="expression" dxfId="63586" priority="110391" stopIfTrue="1">
      <formula>WEEKDAY($A768)=1</formula>
    </cfRule>
    <cfRule type="expression" dxfId="63585" priority="110392" stopIfTrue="1">
      <formula>WEEKDAY($A768)=2</formula>
    </cfRule>
    <cfRule type="expression" dxfId="63584" priority="110393" stopIfTrue="1">
      <formula>WEEKDAY($A768)=3</formula>
    </cfRule>
    <cfRule type="expression" dxfId="63583" priority="110394" stopIfTrue="1">
      <formula>WEEKDAY($A768)=4</formula>
    </cfRule>
    <cfRule type="expression" dxfId="63582" priority="110395" stopIfTrue="1">
      <formula>WEEKDAY($A768)=5</formula>
    </cfRule>
    <cfRule type="expression" dxfId="63581" priority="110396" stopIfTrue="1">
      <formula>WEEKDAY($A768)=6</formula>
    </cfRule>
    <cfRule type="expression" dxfId="63580" priority="110397" stopIfTrue="1">
      <formula>WEEKDAY($A768)=7</formula>
    </cfRule>
  </conditionalFormatting>
  <conditionalFormatting sqref="I768:I774">
    <cfRule type="expression" dxfId="63579" priority="110384" stopIfTrue="1">
      <formula>WEEKDAY($A768)=1</formula>
    </cfRule>
    <cfRule type="expression" dxfId="63578" priority="110385" stopIfTrue="1">
      <formula>WEEKDAY($A768)=2</formula>
    </cfRule>
    <cfRule type="expression" dxfId="63577" priority="110386" stopIfTrue="1">
      <formula>WEEKDAY($A768)=3</formula>
    </cfRule>
    <cfRule type="expression" dxfId="63576" priority="110387" stopIfTrue="1">
      <formula>WEEKDAY($A768)=4</formula>
    </cfRule>
    <cfRule type="expression" dxfId="63575" priority="110388" stopIfTrue="1">
      <formula>WEEKDAY($A768)=5</formula>
    </cfRule>
    <cfRule type="expression" dxfId="63574" priority="110389" stopIfTrue="1">
      <formula>WEEKDAY($A768)=6</formula>
    </cfRule>
    <cfRule type="expression" dxfId="63573" priority="110390" stopIfTrue="1">
      <formula>WEEKDAY($A768)=7</formula>
    </cfRule>
  </conditionalFormatting>
  <conditionalFormatting sqref="I768:I774">
    <cfRule type="expression" dxfId="63572" priority="110377" stopIfTrue="1">
      <formula>WEEKDAY($A768)=1</formula>
    </cfRule>
    <cfRule type="expression" dxfId="63571" priority="110378" stopIfTrue="1">
      <formula>WEEKDAY($A768)=2</formula>
    </cfRule>
    <cfRule type="expression" dxfId="63570" priority="110379" stopIfTrue="1">
      <formula>WEEKDAY($A768)=3</formula>
    </cfRule>
    <cfRule type="expression" dxfId="63569" priority="110380" stopIfTrue="1">
      <formula>WEEKDAY($A768)=4</formula>
    </cfRule>
    <cfRule type="expression" dxfId="63568" priority="110381" stopIfTrue="1">
      <formula>WEEKDAY($A768)=5</formula>
    </cfRule>
    <cfRule type="expression" dxfId="63567" priority="110382" stopIfTrue="1">
      <formula>WEEKDAY($A768)=6</formula>
    </cfRule>
    <cfRule type="expression" dxfId="63566" priority="110383" stopIfTrue="1">
      <formula>WEEKDAY($A768)=7</formula>
    </cfRule>
  </conditionalFormatting>
  <conditionalFormatting sqref="I768:I774">
    <cfRule type="expression" dxfId="63565" priority="110370" stopIfTrue="1">
      <formula>WEEKDAY($A768)=1</formula>
    </cfRule>
    <cfRule type="expression" dxfId="63564" priority="110371" stopIfTrue="1">
      <formula>WEEKDAY($A768)=2</formula>
    </cfRule>
    <cfRule type="expression" dxfId="63563" priority="110372" stopIfTrue="1">
      <formula>WEEKDAY($A768)=3</formula>
    </cfRule>
    <cfRule type="expression" dxfId="63562" priority="110373" stopIfTrue="1">
      <formula>WEEKDAY($A768)=4</formula>
    </cfRule>
    <cfRule type="expression" dxfId="63561" priority="110374" stopIfTrue="1">
      <formula>WEEKDAY($A768)=5</formula>
    </cfRule>
    <cfRule type="expression" dxfId="63560" priority="110375" stopIfTrue="1">
      <formula>WEEKDAY($A768)=6</formula>
    </cfRule>
    <cfRule type="expression" dxfId="63559" priority="110376" stopIfTrue="1">
      <formula>WEEKDAY($A768)=7</formula>
    </cfRule>
  </conditionalFormatting>
  <conditionalFormatting sqref="I768:I774">
    <cfRule type="expression" dxfId="63558" priority="110363" stopIfTrue="1">
      <formula>WEEKDAY($A768)=1</formula>
    </cfRule>
    <cfRule type="expression" dxfId="63557" priority="110364" stopIfTrue="1">
      <formula>WEEKDAY($A768)=2</formula>
    </cfRule>
    <cfRule type="expression" dxfId="63556" priority="110365" stopIfTrue="1">
      <formula>WEEKDAY($A768)=3</formula>
    </cfRule>
    <cfRule type="expression" dxfId="63555" priority="110366" stopIfTrue="1">
      <formula>WEEKDAY($A768)=4</formula>
    </cfRule>
    <cfRule type="expression" dxfId="63554" priority="110367" stopIfTrue="1">
      <formula>WEEKDAY($A768)=5</formula>
    </cfRule>
    <cfRule type="expression" dxfId="63553" priority="110368" stopIfTrue="1">
      <formula>WEEKDAY($A768)=6</formula>
    </cfRule>
    <cfRule type="expression" dxfId="63552" priority="110369" stopIfTrue="1">
      <formula>WEEKDAY($A768)=7</formula>
    </cfRule>
  </conditionalFormatting>
  <conditionalFormatting sqref="I768:I774">
    <cfRule type="expression" dxfId="63551" priority="110356" stopIfTrue="1">
      <formula>WEEKDAY($A768)=1</formula>
    </cfRule>
    <cfRule type="expression" dxfId="63550" priority="110357" stopIfTrue="1">
      <formula>WEEKDAY($A768)=2</formula>
    </cfRule>
    <cfRule type="expression" dxfId="63549" priority="110358" stopIfTrue="1">
      <formula>WEEKDAY($A768)=3</formula>
    </cfRule>
    <cfRule type="expression" dxfId="63548" priority="110359" stopIfTrue="1">
      <formula>WEEKDAY($A768)=4</formula>
    </cfRule>
    <cfRule type="expression" dxfId="63547" priority="110360" stopIfTrue="1">
      <formula>WEEKDAY($A768)=5</formula>
    </cfRule>
    <cfRule type="expression" dxfId="63546" priority="110361" stopIfTrue="1">
      <formula>WEEKDAY($A768)=6</formula>
    </cfRule>
    <cfRule type="expression" dxfId="63545" priority="110362" stopIfTrue="1">
      <formula>WEEKDAY($A768)=7</formula>
    </cfRule>
  </conditionalFormatting>
  <conditionalFormatting sqref="I768:I774">
    <cfRule type="expression" dxfId="63544" priority="110349" stopIfTrue="1">
      <formula>WEEKDAY($A768)=1</formula>
    </cfRule>
    <cfRule type="expression" dxfId="63543" priority="110350" stopIfTrue="1">
      <formula>WEEKDAY($A768)=2</formula>
    </cfRule>
    <cfRule type="expression" dxfId="63542" priority="110351" stopIfTrue="1">
      <formula>WEEKDAY($A768)=3</formula>
    </cfRule>
    <cfRule type="expression" dxfId="63541" priority="110352" stopIfTrue="1">
      <formula>WEEKDAY($A768)=4</formula>
    </cfRule>
    <cfRule type="expression" dxfId="63540" priority="110353" stopIfTrue="1">
      <formula>WEEKDAY($A768)=5</formula>
    </cfRule>
    <cfRule type="expression" dxfId="63539" priority="110354" stopIfTrue="1">
      <formula>WEEKDAY($A768)=6</formula>
    </cfRule>
    <cfRule type="expression" dxfId="63538" priority="110355" stopIfTrue="1">
      <formula>WEEKDAY($A768)=7</formula>
    </cfRule>
  </conditionalFormatting>
  <conditionalFormatting sqref="I768:I774">
    <cfRule type="expression" dxfId="63537" priority="110342" stopIfTrue="1">
      <formula>WEEKDAY($A768)=1</formula>
    </cfRule>
    <cfRule type="expression" dxfId="63536" priority="110343" stopIfTrue="1">
      <formula>WEEKDAY($A768)=2</formula>
    </cfRule>
    <cfRule type="expression" dxfId="63535" priority="110344" stopIfTrue="1">
      <formula>WEEKDAY($A768)=3</formula>
    </cfRule>
    <cfRule type="expression" dxfId="63534" priority="110345" stopIfTrue="1">
      <formula>WEEKDAY($A768)=4</formula>
    </cfRule>
    <cfRule type="expression" dxfId="63533" priority="110346" stopIfTrue="1">
      <formula>WEEKDAY($A768)=5</formula>
    </cfRule>
    <cfRule type="expression" dxfId="63532" priority="110347" stopIfTrue="1">
      <formula>WEEKDAY($A768)=6</formula>
    </cfRule>
    <cfRule type="expression" dxfId="63531" priority="110348" stopIfTrue="1">
      <formula>WEEKDAY($A768)=7</formula>
    </cfRule>
  </conditionalFormatting>
  <conditionalFormatting sqref="I768:I774">
    <cfRule type="expression" dxfId="63530" priority="110335" stopIfTrue="1">
      <formula>WEEKDAY($A768)=1</formula>
    </cfRule>
    <cfRule type="expression" dxfId="63529" priority="110336" stopIfTrue="1">
      <formula>WEEKDAY($A768)=2</formula>
    </cfRule>
    <cfRule type="expression" dxfId="63528" priority="110337" stopIfTrue="1">
      <formula>WEEKDAY($A768)=3</formula>
    </cfRule>
    <cfRule type="expression" dxfId="63527" priority="110338" stopIfTrue="1">
      <formula>WEEKDAY($A768)=4</formula>
    </cfRule>
    <cfRule type="expression" dxfId="63526" priority="110339" stopIfTrue="1">
      <formula>WEEKDAY($A768)=5</formula>
    </cfRule>
    <cfRule type="expression" dxfId="63525" priority="110340" stopIfTrue="1">
      <formula>WEEKDAY($A768)=6</formula>
    </cfRule>
    <cfRule type="expression" dxfId="63524" priority="110341" stopIfTrue="1">
      <formula>WEEKDAY($A768)=7</formula>
    </cfRule>
  </conditionalFormatting>
  <conditionalFormatting sqref="I768:I774">
    <cfRule type="expression" dxfId="63523" priority="110328" stopIfTrue="1">
      <formula>WEEKDAY($A768)=1</formula>
    </cfRule>
    <cfRule type="expression" dxfId="63522" priority="110329" stopIfTrue="1">
      <formula>WEEKDAY($A768)=2</formula>
    </cfRule>
    <cfRule type="expression" dxfId="63521" priority="110330" stopIfTrue="1">
      <formula>WEEKDAY($A768)=3</formula>
    </cfRule>
    <cfRule type="expression" dxfId="63520" priority="110331" stopIfTrue="1">
      <formula>WEEKDAY($A768)=4</formula>
    </cfRule>
    <cfRule type="expression" dxfId="63519" priority="110332" stopIfTrue="1">
      <formula>WEEKDAY($A768)=5</formula>
    </cfRule>
    <cfRule type="expression" dxfId="63518" priority="110333" stopIfTrue="1">
      <formula>WEEKDAY($A768)=6</formula>
    </cfRule>
    <cfRule type="expression" dxfId="63517" priority="110334" stopIfTrue="1">
      <formula>WEEKDAY($A768)=7</formula>
    </cfRule>
  </conditionalFormatting>
  <conditionalFormatting sqref="I768:I774">
    <cfRule type="expression" dxfId="63516" priority="110321" stopIfTrue="1">
      <formula>WEEKDAY($A768)=1</formula>
    </cfRule>
    <cfRule type="expression" dxfId="63515" priority="110322" stopIfTrue="1">
      <formula>WEEKDAY($A768)=2</formula>
    </cfRule>
    <cfRule type="expression" dxfId="63514" priority="110323" stopIfTrue="1">
      <formula>WEEKDAY($A768)=3</formula>
    </cfRule>
    <cfRule type="expression" dxfId="63513" priority="110324" stopIfTrue="1">
      <formula>WEEKDAY($A768)=4</formula>
    </cfRule>
    <cfRule type="expression" dxfId="63512" priority="110325" stopIfTrue="1">
      <formula>WEEKDAY($A768)=5</formula>
    </cfRule>
    <cfRule type="expression" dxfId="63511" priority="110326" stopIfTrue="1">
      <formula>WEEKDAY($A768)=6</formula>
    </cfRule>
    <cfRule type="expression" dxfId="63510" priority="110327" stopIfTrue="1">
      <formula>WEEKDAY($A768)=7</formula>
    </cfRule>
  </conditionalFormatting>
  <conditionalFormatting sqref="I768:I774">
    <cfRule type="expression" dxfId="63509" priority="110314" stopIfTrue="1">
      <formula>WEEKDAY($A768)=1</formula>
    </cfRule>
    <cfRule type="expression" dxfId="63508" priority="110315" stopIfTrue="1">
      <formula>WEEKDAY($A768)=2</formula>
    </cfRule>
    <cfRule type="expression" dxfId="63507" priority="110316" stopIfTrue="1">
      <formula>WEEKDAY($A768)=3</formula>
    </cfRule>
    <cfRule type="expression" dxfId="63506" priority="110317" stopIfTrue="1">
      <formula>WEEKDAY($A768)=4</formula>
    </cfRule>
    <cfRule type="expression" dxfId="63505" priority="110318" stopIfTrue="1">
      <formula>WEEKDAY($A768)=5</formula>
    </cfRule>
    <cfRule type="expression" dxfId="63504" priority="110319" stopIfTrue="1">
      <formula>WEEKDAY($A768)=6</formula>
    </cfRule>
    <cfRule type="expression" dxfId="63503" priority="110320" stopIfTrue="1">
      <formula>WEEKDAY($A768)=7</formula>
    </cfRule>
  </conditionalFormatting>
  <conditionalFormatting sqref="I768:I774">
    <cfRule type="expression" dxfId="63502" priority="110307" stopIfTrue="1">
      <formula>WEEKDAY($A768)=1</formula>
    </cfRule>
    <cfRule type="expression" dxfId="63501" priority="110308" stopIfTrue="1">
      <formula>WEEKDAY($A768)=2</formula>
    </cfRule>
    <cfRule type="expression" dxfId="63500" priority="110309" stopIfTrue="1">
      <formula>WEEKDAY($A768)=3</formula>
    </cfRule>
    <cfRule type="expression" dxfId="63499" priority="110310" stopIfTrue="1">
      <formula>WEEKDAY($A768)=4</formula>
    </cfRule>
    <cfRule type="expression" dxfId="63498" priority="110311" stopIfTrue="1">
      <formula>WEEKDAY($A768)=5</formula>
    </cfRule>
    <cfRule type="expression" dxfId="63497" priority="110312" stopIfTrue="1">
      <formula>WEEKDAY($A768)=6</formula>
    </cfRule>
    <cfRule type="expression" dxfId="63496" priority="110313" stopIfTrue="1">
      <formula>WEEKDAY($A768)=7</formula>
    </cfRule>
  </conditionalFormatting>
  <conditionalFormatting sqref="I768:I774">
    <cfRule type="expression" dxfId="63495" priority="110300" stopIfTrue="1">
      <formula>WEEKDAY($A768)=1</formula>
    </cfRule>
    <cfRule type="expression" dxfId="63494" priority="110301" stopIfTrue="1">
      <formula>WEEKDAY($A768)=2</formula>
    </cfRule>
    <cfRule type="expression" dxfId="63493" priority="110302" stopIfTrue="1">
      <formula>WEEKDAY($A768)=3</formula>
    </cfRule>
    <cfRule type="expression" dxfId="63492" priority="110303" stopIfTrue="1">
      <formula>WEEKDAY($A768)=4</formula>
    </cfRule>
    <cfRule type="expression" dxfId="63491" priority="110304" stopIfTrue="1">
      <formula>WEEKDAY($A768)=5</formula>
    </cfRule>
    <cfRule type="expression" dxfId="63490" priority="110305" stopIfTrue="1">
      <formula>WEEKDAY($A768)=6</formula>
    </cfRule>
    <cfRule type="expression" dxfId="63489" priority="110306" stopIfTrue="1">
      <formula>WEEKDAY($A768)=7</formula>
    </cfRule>
  </conditionalFormatting>
  <conditionalFormatting sqref="A768:A774">
    <cfRule type="expression" dxfId="63488" priority="110293" stopIfTrue="1">
      <formula>WEEKDAY($A768)=1</formula>
    </cfRule>
    <cfRule type="expression" dxfId="63487" priority="110294" stopIfTrue="1">
      <formula>WEEKDAY($A768)=2</formula>
    </cfRule>
    <cfRule type="expression" dxfId="63486" priority="110295" stopIfTrue="1">
      <formula>WEEKDAY($A768)=3</formula>
    </cfRule>
    <cfRule type="expression" dxfId="63485" priority="110296" stopIfTrue="1">
      <formula>WEEKDAY($A768)=4</formula>
    </cfRule>
    <cfRule type="expression" dxfId="63484" priority="110297" stopIfTrue="1">
      <formula>WEEKDAY($A768)=5</formula>
    </cfRule>
    <cfRule type="expression" dxfId="63483" priority="110298" stopIfTrue="1">
      <formula>WEEKDAY($A768)=6</formula>
    </cfRule>
    <cfRule type="expression" dxfId="63482" priority="110299" stopIfTrue="1">
      <formula>WEEKDAY($A768)=7</formula>
    </cfRule>
  </conditionalFormatting>
  <conditionalFormatting sqref="I768:I774">
    <cfRule type="expression" dxfId="63481" priority="110286" stopIfTrue="1">
      <formula>WEEKDAY($A768)=1</formula>
    </cfRule>
    <cfRule type="expression" dxfId="63480" priority="110287" stopIfTrue="1">
      <formula>WEEKDAY($A768)=2</formula>
    </cfRule>
    <cfRule type="expression" dxfId="63479" priority="110288" stopIfTrue="1">
      <formula>WEEKDAY($A768)=3</formula>
    </cfRule>
    <cfRule type="expression" dxfId="63478" priority="110289" stopIfTrue="1">
      <formula>WEEKDAY($A768)=4</formula>
    </cfRule>
    <cfRule type="expression" dxfId="63477" priority="110290" stopIfTrue="1">
      <formula>WEEKDAY($A768)=5</formula>
    </cfRule>
    <cfRule type="expression" dxfId="63476" priority="110291" stopIfTrue="1">
      <formula>WEEKDAY($A768)=6</formula>
    </cfRule>
    <cfRule type="expression" dxfId="63475" priority="110292" stopIfTrue="1">
      <formula>WEEKDAY($A768)=7</formula>
    </cfRule>
  </conditionalFormatting>
  <conditionalFormatting sqref="A768:I768 K768:M768">
    <cfRule type="expression" dxfId="63474" priority="110279" stopIfTrue="1">
      <formula>WEEKDAY($A768)=1</formula>
    </cfRule>
    <cfRule type="expression" dxfId="63473" priority="110280" stopIfTrue="1">
      <formula>WEEKDAY($A768)=2</formula>
    </cfRule>
    <cfRule type="expression" dxfId="63472" priority="110281" stopIfTrue="1">
      <formula>WEEKDAY($A768)=3</formula>
    </cfRule>
    <cfRule type="expression" dxfId="63471" priority="110282" stopIfTrue="1">
      <formula>WEEKDAY($A768)=4</formula>
    </cfRule>
    <cfRule type="expression" dxfId="63470" priority="110283" stopIfTrue="1">
      <formula>WEEKDAY($A768)=5</formula>
    </cfRule>
    <cfRule type="expression" dxfId="63469" priority="110284" stopIfTrue="1">
      <formula>WEEKDAY($A768)=6</formula>
    </cfRule>
    <cfRule type="expression" dxfId="63468" priority="110285" stopIfTrue="1">
      <formula>WEEKDAY($A768)=7</formula>
    </cfRule>
  </conditionalFormatting>
  <conditionalFormatting sqref="A768:I768 K768:M768">
    <cfRule type="expression" dxfId="63467" priority="110272" stopIfTrue="1">
      <formula>WEEKDAY($A768)=1</formula>
    </cfRule>
    <cfRule type="expression" dxfId="63466" priority="110273" stopIfTrue="1">
      <formula>WEEKDAY($A768)=2</formula>
    </cfRule>
    <cfRule type="expression" dxfId="63465" priority="110274" stopIfTrue="1">
      <formula>WEEKDAY($A768)=3</formula>
    </cfRule>
    <cfRule type="expression" dxfId="63464" priority="110275" stopIfTrue="1">
      <formula>WEEKDAY($A768)=4</formula>
    </cfRule>
    <cfRule type="expression" dxfId="63463" priority="110276" stopIfTrue="1">
      <formula>WEEKDAY($A768)=5</formula>
    </cfRule>
    <cfRule type="expression" dxfId="63462" priority="110277" stopIfTrue="1">
      <formula>WEEKDAY($A768)=6</formula>
    </cfRule>
    <cfRule type="expression" dxfId="63461" priority="110278" stopIfTrue="1">
      <formula>WEEKDAY($A768)=7</formula>
    </cfRule>
  </conditionalFormatting>
  <conditionalFormatting sqref="A768:A774">
    <cfRule type="expression" dxfId="63460" priority="110265" stopIfTrue="1">
      <formula>WEEKDAY($A768)=1</formula>
    </cfRule>
    <cfRule type="expression" dxfId="63459" priority="110266" stopIfTrue="1">
      <formula>WEEKDAY($A768)=2</formula>
    </cfRule>
    <cfRule type="expression" dxfId="63458" priority="110267" stopIfTrue="1">
      <formula>WEEKDAY($A768)=3</formula>
    </cfRule>
    <cfRule type="expression" dxfId="63457" priority="110268" stopIfTrue="1">
      <formula>WEEKDAY($A768)=4</formula>
    </cfRule>
    <cfRule type="expression" dxfId="63456" priority="110269" stopIfTrue="1">
      <formula>WEEKDAY($A768)=5</formula>
    </cfRule>
    <cfRule type="expression" dxfId="63455" priority="110270" stopIfTrue="1">
      <formula>WEEKDAY($A768)=6</formula>
    </cfRule>
    <cfRule type="expression" dxfId="63454" priority="110271" stopIfTrue="1">
      <formula>WEEKDAY($A768)=7</formula>
    </cfRule>
  </conditionalFormatting>
  <conditionalFormatting sqref="A768:A774">
    <cfRule type="expression" dxfId="63453" priority="110258" stopIfTrue="1">
      <formula>WEEKDAY($A768)=1</formula>
    </cfRule>
    <cfRule type="expression" dxfId="63452" priority="110259" stopIfTrue="1">
      <formula>WEEKDAY($A768)=2</formula>
    </cfRule>
    <cfRule type="expression" dxfId="63451" priority="110260" stopIfTrue="1">
      <formula>WEEKDAY($A768)=3</formula>
    </cfRule>
    <cfRule type="expression" dxfId="63450" priority="110261" stopIfTrue="1">
      <formula>WEEKDAY($A768)=4</formula>
    </cfRule>
    <cfRule type="expression" dxfId="63449" priority="110262" stopIfTrue="1">
      <formula>WEEKDAY($A768)=5</formula>
    </cfRule>
    <cfRule type="expression" dxfId="63448" priority="110263" stopIfTrue="1">
      <formula>WEEKDAY($A768)=6</formula>
    </cfRule>
    <cfRule type="expression" dxfId="63447" priority="110264" stopIfTrue="1">
      <formula>WEEKDAY($A768)=7</formula>
    </cfRule>
  </conditionalFormatting>
  <conditionalFormatting sqref="I768:I774">
    <cfRule type="expression" dxfId="63446" priority="110251" stopIfTrue="1">
      <formula>WEEKDAY($A768)=1</formula>
    </cfRule>
    <cfRule type="expression" dxfId="63445" priority="110252" stopIfTrue="1">
      <formula>WEEKDAY($A768)=2</formula>
    </cfRule>
    <cfRule type="expression" dxfId="63444" priority="110253" stopIfTrue="1">
      <formula>WEEKDAY($A768)=3</formula>
    </cfRule>
    <cfRule type="expression" dxfId="63443" priority="110254" stopIfTrue="1">
      <formula>WEEKDAY($A768)=4</formula>
    </cfRule>
    <cfRule type="expression" dxfId="63442" priority="110255" stopIfTrue="1">
      <formula>WEEKDAY($A768)=5</formula>
    </cfRule>
    <cfRule type="expression" dxfId="63441" priority="110256" stopIfTrue="1">
      <formula>WEEKDAY($A768)=6</formula>
    </cfRule>
    <cfRule type="expression" dxfId="63440" priority="110257" stopIfTrue="1">
      <formula>WEEKDAY($A768)=7</formula>
    </cfRule>
  </conditionalFormatting>
  <conditionalFormatting sqref="A768:A774">
    <cfRule type="expression" dxfId="63439" priority="110244" stopIfTrue="1">
      <formula>WEEKDAY($A768)=1</formula>
    </cfRule>
    <cfRule type="expression" dxfId="63438" priority="110245" stopIfTrue="1">
      <formula>WEEKDAY($A768)=2</formula>
    </cfRule>
    <cfRule type="expression" dxfId="63437" priority="110246" stopIfTrue="1">
      <formula>WEEKDAY($A768)=3</formula>
    </cfRule>
    <cfRule type="expression" dxfId="63436" priority="110247" stopIfTrue="1">
      <formula>WEEKDAY($A768)=4</formula>
    </cfRule>
    <cfRule type="expression" dxfId="63435" priority="110248" stopIfTrue="1">
      <formula>WEEKDAY($A768)=5</formula>
    </cfRule>
    <cfRule type="expression" dxfId="63434" priority="110249" stopIfTrue="1">
      <formula>WEEKDAY($A768)=6</formula>
    </cfRule>
    <cfRule type="expression" dxfId="63433" priority="110250" stopIfTrue="1">
      <formula>WEEKDAY($A768)=7</formula>
    </cfRule>
  </conditionalFormatting>
  <conditionalFormatting sqref="I768:I774">
    <cfRule type="expression" dxfId="63432" priority="110237" stopIfTrue="1">
      <formula>WEEKDAY($A768)=1</formula>
    </cfRule>
    <cfRule type="expression" dxfId="63431" priority="110238" stopIfTrue="1">
      <formula>WEEKDAY($A768)=2</formula>
    </cfRule>
    <cfRule type="expression" dxfId="63430" priority="110239" stopIfTrue="1">
      <formula>WEEKDAY($A768)=3</formula>
    </cfRule>
    <cfRule type="expression" dxfId="63429" priority="110240" stopIfTrue="1">
      <formula>WEEKDAY($A768)=4</formula>
    </cfRule>
    <cfRule type="expression" dxfId="63428" priority="110241" stopIfTrue="1">
      <formula>WEEKDAY($A768)=5</formula>
    </cfRule>
    <cfRule type="expression" dxfId="63427" priority="110242" stopIfTrue="1">
      <formula>WEEKDAY($A768)=6</formula>
    </cfRule>
    <cfRule type="expression" dxfId="63426" priority="110243" stopIfTrue="1">
      <formula>WEEKDAY($A768)=7</formula>
    </cfRule>
  </conditionalFormatting>
  <conditionalFormatting sqref="A769:I769 K769:M769">
    <cfRule type="expression" dxfId="63425" priority="110230" stopIfTrue="1">
      <formula>WEEKDAY($A769)=1</formula>
    </cfRule>
    <cfRule type="expression" dxfId="63424" priority="110231" stopIfTrue="1">
      <formula>WEEKDAY($A769)=2</formula>
    </cfRule>
    <cfRule type="expression" dxfId="63423" priority="110232" stopIfTrue="1">
      <formula>WEEKDAY($A769)=3</formula>
    </cfRule>
    <cfRule type="expression" dxfId="63422" priority="110233" stopIfTrue="1">
      <formula>WEEKDAY($A769)=4</formula>
    </cfRule>
    <cfRule type="expression" dxfId="63421" priority="110234" stopIfTrue="1">
      <formula>WEEKDAY($A769)=5</formula>
    </cfRule>
    <cfRule type="expression" dxfId="63420" priority="110235" stopIfTrue="1">
      <formula>WEEKDAY($A769)=6</formula>
    </cfRule>
    <cfRule type="expression" dxfId="63419" priority="110236" stopIfTrue="1">
      <formula>WEEKDAY($A769)=7</formula>
    </cfRule>
  </conditionalFormatting>
  <conditionalFormatting sqref="A769:I769 K769:M769">
    <cfRule type="expression" dxfId="63418" priority="110223" stopIfTrue="1">
      <formula>WEEKDAY($A769)=1</formula>
    </cfRule>
    <cfRule type="expression" dxfId="63417" priority="110224" stopIfTrue="1">
      <formula>WEEKDAY($A769)=2</formula>
    </cfRule>
    <cfRule type="expression" dxfId="63416" priority="110225" stopIfTrue="1">
      <formula>WEEKDAY($A769)=3</formula>
    </cfRule>
    <cfRule type="expression" dxfId="63415" priority="110226" stopIfTrue="1">
      <formula>WEEKDAY($A769)=4</formula>
    </cfRule>
    <cfRule type="expression" dxfId="63414" priority="110227" stopIfTrue="1">
      <formula>WEEKDAY($A769)=5</formula>
    </cfRule>
    <cfRule type="expression" dxfId="63413" priority="110228" stopIfTrue="1">
      <formula>WEEKDAY($A769)=6</formula>
    </cfRule>
    <cfRule type="expression" dxfId="63412" priority="110229" stopIfTrue="1">
      <formula>WEEKDAY($A769)=7</formula>
    </cfRule>
  </conditionalFormatting>
  <conditionalFormatting sqref="A769:A774">
    <cfRule type="expression" dxfId="63411" priority="110216" stopIfTrue="1">
      <formula>WEEKDAY($A769)=1</formula>
    </cfRule>
    <cfRule type="expression" dxfId="63410" priority="110217" stopIfTrue="1">
      <formula>WEEKDAY($A769)=2</formula>
    </cfRule>
    <cfRule type="expression" dxfId="63409" priority="110218" stopIfTrue="1">
      <formula>WEEKDAY($A769)=3</formula>
    </cfRule>
    <cfRule type="expression" dxfId="63408" priority="110219" stopIfTrue="1">
      <formula>WEEKDAY($A769)=4</formula>
    </cfRule>
    <cfRule type="expression" dxfId="63407" priority="110220" stopIfTrue="1">
      <formula>WEEKDAY($A769)=5</formula>
    </cfRule>
    <cfRule type="expression" dxfId="63406" priority="110221" stopIfTrue="1">
      <formula>WEEKDAY($A769)=6</formula>
    </cfRule>
    <cfRule type="expression" dxfId="63405" priority="110222" stopIfTrue="1">
      <formula>WEEKDAY($A769)=7</formula>
    </cfRule>
  </conditionalFormatting>
  <conditionalFormatting sqref="A769:A774">
    <cfRule type="expression" dxfId="63404" priority="110209" stopIfTrue="1">
      <formula>WEEKDAY($A769)=1</formula>
    </cfRule>
    <cfRule type="expression" dxfId="63403" priority="110210" stopIfTrue="1">
      <formula>WEEKDAY($A769)=2</formula>
    </cfRule>
    <cfRule type="expression" dxfId="63402" priority="110211" stopIfTrue="1">
      <formula>WEEKDAY($A769)=3</formula>
    </cfRule>
    <cfRule type="expression" dxfId="63401" priority="110212" stopIfTrue="1">
      <formula>WEEKDAY($A769)=4</formula>
    </cfRule>
    <cfRule type="expression" dxfId="63400" priority="110213" stopIfTrue="1">
      <formula>WEEKDAY($A769)=5</formula>
    </cfRule>
    <cfRule type="expression" dxfId="63399" priority="110214" stopIfTrue="1">
      <formula>WEEKDAY($A769)=6</formula>
    </cfRule>
    <cfRule type="expression" dxfId="63398" priority="110215" stopIfTrue="1">
      <formula>WEEKDAY($A769)=7</formula>
    </cfRule>
  </conditionalFormatting>
  <conditionalFormatting sqref="I769:I774">
    <cfRule type="expression" dxfId="63397" priority="110202" stopIfTrue="1">
      <formula>WEEKDAY($A769)=1</formula>
    </cfRule>
    <cfRule type="expression" dxfId="63396" priority="110203" stopIfTrue="1">
      <formula>WEEKDAY($A769)=2</formula>
    </cfRule>
    <cfRule type="expression" dxfId="63395" priority="110204" stopIfTrue="1">
      <formula>WEEKDAY($A769)=3</formula>
    </cfRule>
    <cfRule type="expression" dxfId="63394" priority="110205" stopIfTrue="1">
      <formula>WEEKDAY($A769)=4</formula>
    </cfRule>
    <cfRule type="expression" dxfId="63393" priority="110206" stopIfTrue="1">
      <formula>WEEKDAY($A769)=5</formula>
    </cfRule>
    <cfRule type="expression" dxfId="63392" priority="110207" stopIfTrue="1">
      <formula>WEEKDAY($A769)=6</formula>
    </cfRule>
    <cfRule type="expression" dxfId="63391" priority="110208" stopIfTrue="1">
      <formula>WEEKDAY($A769)=7</formula>
    </cfRule>
  </conditionalFormatting>
  <conditionalFormatting sqref="A769:A774">
    <cfRule type="expression" dxfId="63390" priority="110195" stopIfTrue="1">
      <formula>WEEKDAY($A769)=1</formula>
    </cfRule>
    <cfRule type="expression" dxfId="63389" priority="110196" stopIfTrue="1">
      <formula>WEEKDAY($A769)=2</formula>
    </cfRule>
    <cfRule type="expression" dxfId="63388" priority="110197" stopIfTrue="1">
      <formula>WEEKDAY($A769)=3</formula>
    </cfRule>
    <cfRule type="expression" dxfId="63387" priority="110198" stopIfTrue="1">
      <formula>WEEKDAY($A769)=4</formula>
    </cfRule>
    <cfRule type="expression" dxfId="63386" priority="110199" stopIfTrue="1">
      <formula>WEEKDAY($A769)=5</formula>
    </cfRule>
    <cfRule type="expression" dxfId="63385" priority="110200" stopIfTrue="1">
      <formula>WEEKDAY($A769)=6</formula>
    </cfRule>
    <cfRule type="expression" dxfId="63384" priority="110201" stopIfTrue="1">
      <formula>WEEKDAY($A769)=7</formula>
    </cfRule>
  </conditionalFormatting>
  <conditionalFormatting sqref="A769:A774">
    <cfRule type="expression" dxfId="63383" priority="110188" stopIfTrue="1">
      <formula>WEEKDAY($A769)=1</formula>
    </cfRule>
    <cfRule type="expression" dxfId="63382" priority="110189" stopIfTrue="1">
      <formula>WEEKDAY($A769)=2</formula>
    </cfRule>
    <cfRule type="expression" dxfId="63381" priority="110190" stopIfTrue="1">
      <formula>WEEKDAY($A769)=3</formula>
    </cfRule>
    <cfRule type="expression" dxfId="63380" priority="110191" stopIfTrue="1">
      <formula>WEEKDAY($A769)=4</formula>
    </cfRule>
    <cfRule type="expression" dxfId="63379" priority="110192" stopIfTrue="1">
      <formula>WEEKDAY($A769)=5</formula>
    </cfRule>
    <cfRule type="expression" dxfId="63378" priority="110193" stopIfTrue="1">
      <formula>WEEKDAY($A769)=6</formula>
    </cfRule>
    <cfRule type="expression" dxfId="63377" priority="110194" stopIfTrue="1">
      <formula>WEEKDAY($A769)=7</formula>
    </cfRule>
  </conditionalFormatting>
  <conditionalFormatting sqref="I769:I774">
    <cfRule type="expression" dxfId="63376" priority="110181" stopIfTrue="1">
      <formula>WEEKDAY($A769)=1</formula>
    </cfRule>
    <cfRule type="expression" dxfId="63375" priority="110182" stopIfTrue="1">
      <formula>WEEKDAY($A769)=2</formula>
    </cfRule>
    <cfRule type="expression" dxfId="63374" priority="110183" stopIfTrue="1">
      <formula>WEEKDAY($A769)=3</formula>
    </cfRule>
    <cfRule type="expression" dxfId="63373" priority="110184" stopIfTrue="1">
      <formula>WEEKDAY($A769)=4</formula>
    </cfRule>
    <cfRule type="expression" dxfId="63372" priority="110185" stopIfTrue="1">
      <formula>WEEKDAY($A769)=5</formula>
    </cfRule>
    <cfRule type="expression" dxfId="63371" priority="110186" stopIfTrue="1">
      <formula>WEEKDAY($A769)=6</formula>
    </cfRule>
    <cfRule type="expression" dxfId="63370" priority="110187" stopIfTrue="1">
      <formula>WEEKDAY($A769)=7</formula>
    </cfRule>
  </conditionalFormatting>
  <conditionalFormatting sqref="I769:I774">
    <cfRule type="expression" dxfId="63369" priority="110174" stopIfTrue="1">
      <formula>WEEKDAY($A769)=1</formula>
    </cfRule>
    <cfRule type="expression" dxfId="63368" priority="110175" stopIfTrue="1">
      <formula>WEEKDAY($A769)=2</formula>
    </cfRule>
    <cfRule type="expression" dxfId="63367" priority="110176" stopIfTrue="1">
      <formula>WEEKDAY($A769)=3</formula>
    </cfRule>
    <cfRule type="expression" dxfId="63366" priority="110177" stopIfTrue="1">
      <formula>WEEKDAY($A769)=4</formula>
    </cfRule>
    <cfRule type="expression" dxfId="63365" priority="110178" stopIfTrue="1">
      <formula>WEEKDAY($A769)=5</formula>
    </cfRule>
    <cfRule type="expression" dxfId="63364" priority="110179" stopIfTrue="1">
      <formula>WEEKDAY($A769)=6</formula>
    </cfRule>
    <cfRule type="expression" dxfId="63363" priority="110180" stopIfTrue="1">
      <formula>WEEKDAY($A769)=7</formula>
    </cfRule>
  </conditionalFormatting>
  <conditionalFormatting sqref="I768:I774">
    <cfRule type="expression" dxfId="63362" priority="110167" stopIfTrue="1">
      <formula>WEEKDAY($A768)=1</formula>
    </cfRule>
    <cfRule type="expression" dxfId="63361" priority="110168" stopIfTrue="1">
      <formula>WEEKDAY($A768)=2</formula>
    </cfRule>
    <cfRule type="expression" dxfId="63360" priority="110169" stopIfTrue="1">
      <formula>WEEKDAY($A768)=3</formula>
    </cfRule>
    <cfRule type="expression" dxfId="63359" priority="110170" stopIfTrue="1">
      <formula>WEEKDAY($A768)=4</formula>
    </cfRule>
    <cfRule type="expression" dxfId="63358" priority="110171" stopIfTrue="1">
      <formula>WEEKDAY($A768)=5</formula>
    </cfRule>
    <cfRule type="expression" dxfId="63357" priority="110172" stopIfTrue="1">
      <formula>WEEKDAY($A768)=6</formula>
    </cfRule>
    <cfRule type="expression" dxfId="63356" priority="110173" stopIfTrue="1">
      <formula>WEEKDAY($A768)=7</formula>
    </cfRule>
  </conditionalFormatting>
  <conditionalFormatting sqref="I768:I774">
    <cfRule type="expression" dxfId="63355" priority="110160" stopIfTrue="1">
      <formula>WEEKDAY($A768)=1</formula>
    </cfRule>
    <cfRule type="expression" dxfId="63354" priority="110161" stopIfTrue="1">
      <formula>WEEKDAY($A768)=2</formula>
    </cfRule>
    <cfRule type="expression" dxfId="63353" priority="110162" stopIfTrue="1">
      <formula>WEEKDAY($A768)=3</formula>
    </cfRule>
    <cfRule type="expression" dxfId="63352" priority="110163" stopIfTrue="1">
      <formula>WEEKDAY($A768)=4</formula>
    </cfRule>
    <cfRule type="expression" dxfId="63351" priority="110164" stopIfTrue="1">
      <formula>WEEKDAY($A768)=5</formula>
    </cfRule>
    <cfRule type="expression" dxfId="63350" priority="110165" stopIfTrue="1">
      <formula>WEEKDAY($A768)=6</formula>
    </cfRule>
    <cfRule type="expression" dxfId="63349" priority="110166" stopIfTrue="1">
      <formula>WEEKDAY($A768)=7</formula>
    </cfRule>
  </conditionalFormatting>
  <conditionalFormatting sqref="A768:A774">
    <cfRule type="expression" dxfId="63348" priority="110153" stopIfTrue="1">
      <formula>WEEKDAY($A768)=1</formula>
    </cfRule>
    <cfRule type="expression" dxfId="63347" priority="110154" stopIfTrue="1">
      <formula>WEEKDAY($A768)=2</formula>
    </cfRule>
    <cfRule type="expression" dxfId="63346" priority="110155" stopIfTrue="1">
      <formula>WEEKDAY($A768)=3</formula>
    </cfRule>
    <cfRule type="expression" dxfId="63345" priority="110156" stopIfTrue="1">
      <formula>WEEKDAY($A768)=4</formula>
    </cfRule>
    <cfRule type="expression" dxfId="63344" priority="110157" stopIfTrue="1">
      <formula>WEEKDAY($A768)=5</formula>
    </cfRule>
    <cfRule type="expression" dxfId="63343" priority="110158" stopIfTrue="1">
      <formula>WEEKDAY($A768)=6</formula>
    </cfRule>
    <cfRule type="expression" dxfId="63342" priority="110159" stopIfTrue="1">
      <formula>WEEKDAY($A768)=7</formula>
    </cfRule>
  </conditionalFormatting>
  <conditionalFormatting sqref="I768:I774">
    <cfRule type="expression" dxfId="63341" priority="110146" stopIfTrue="1">
      <formula>WEEKDAY($A768)=1</formula>
    </cfRule>
    <cfRule type="expression" dxfId="63340" priority="110147" stopIfTrue="1">
      <formula>WEEKDAY($A768)=2</formula>
    </cfRule>
    <cfRule type="expression" dxfId="63339" priority="110148" stopIfTrue="1">
      <formula>WEEKDAY($A768)=3</formula>
    </cfRule>
    <cfRule type="expression" dxfId="63338" priority="110149" stopIfTrue="1">
      <formula>WEEKDAY($A768)=4</formula>
    </cfRule>
    <cfRule type="expression" dxfId="63337" priority="110150" stopIfTrue="1">
      <formula>WEEKDAY($A768)=5</formula>
    </cfRule>
    <cfRule type="expression" dxfId="63336" priority="110151" stopIfTrue="1">
      <formula>WEEKDAY($A768)=6</formula>
    </cfRule>
    <cfRule type="expression" dxfId="63335" priority="110152" stopIfTrue="1">
      <formula>WEEKDAY($A768)=7</formula>
    </cfRule>
  </conditionalFormatting>
  <conditionalFormatting sqref="J768">
    <cfRule type="expression" dxfId="63334" priority="110139" stopIfTrue="1">
      <formula>WEEKDAY($A768)=1</formula>
    </cfRule>
    <cfRule type="expression" dxfId="63333" priority="110140" stopIfTrue="1">
      <formula>WEEKDAY($A768)=2</formula>
    </cfRule>
    <cfRule type="expression" dxfId="63332" priority="110141" stopIfTrue="1">
      <formula>WEEKDAY($A768)=3</formula>
    </cfRule>
    <cfRule type="expression" dxfId="63331" priority="110142" stopIfTrue="1">
      <formula>WEEKDAY($A768)=4</formula>
    </cfRule>
    <cfRule type="expression" dxfId="63330" priority="110143" stopIfTrue="1">
      <formula>WEEKDAY($A768)=5</formula>
    </cfRule>
    <cfRule type="expression" dxfId="63329" priority="110144" stopIfTrue="1">
      <formula>WEEKDAY($A768)=6</formula>
    </cfRule>
    <cfRule type="expression" dxfId="63328" priority="110145" stopIfTrue="1">
      <formula>WEEKDAY($A768)=7</formula>
    </cfRule>
  </conditionalFormatting>
  <conditionalFormatting sqref="J769">
    <cfRule type="expression" dxfId="63327" priority="110132" stopIfTrue="1">
      <formula>WEEKDAY($A769)=1</formula>
    </cfRule>
    <cfRule type="expression" dxfId="63326" priority="110133" stopIfTrue="1">
      <formula>WEEKDAY($A769)=2</formula>
    </cfRule>
    <cfRule type="expression" dxfId="63325" priority="110134" stopIfTrue="1">
      <formula>WEEKDAY($A769)=3</formula>
    </cfRule>
    <cfRule type="expression" dxfId="63324" priority="110135" stopIfTrue="1">
      <formula>WEEKDAY($A769)=4</formula>
    </cfRule>
    <cfRule type="expression" dxfId="63323" priority="110136" stopIfTrue="1">
      <formula>WEEKDAY($A769)=5</formula>
    </cfRule>
    <cfRule type="expression" dxfId="63322" priority="110137" stopIfTrue="1">
      <formula>WEEKDAY($A769)=6</formula>
    </cfRule>
    <cfRule type="expression" dxfId="63321" priority="110138" stopIfTrue="1">
      <formula>WEEKDAY($A769)=7</formula>
    </cfRule>
  </conditionalFormatting>
  <conditionalFormatting sqref="I770:I774">
    <cfRule type="expression" dxfId="63320" priority="110125" stopIfTrue="1">
      <formula>WEEKDAY($A770)=1</formula>
    </cfRule>
    <cfRule type="expression" dxfId="63319" priority="110126" stopIfTrue="1">
      <formula>WEEKDAY($A770)=2</formula>
    </cfRule>
    <cfRule type="expression" dxfId="63318" priority="110127" stopIfTrue="1">
      <formula>WEEKDAY($A770)=3</formula>
    </cfRule>
    <cfRule type="expression" dxfId="63317" priority="110128" stopIfTrue="1">
      <formula>WEEKDAY($A770)=4</formula>
    </cfRule>
    <cfRule type="expression" dxfId="63316" priority="110129" stopIfTrue="1">
      <formula>WEEKDAY($A770)=5</formula>
    </cfRule>
    <cfRule type="expression" dxfId="63315" priority="110130" stopIfTrue="1">
      <formula>WEEKDAY($A770)=6</formula>
    </cfRule>
    <cfRule type="expression" dxfId="63314" priority="110131" stopIfTrue="1">
      <formula>WEEKDAY($A770)=7</formula>
    </cfRule>
  </conditionalFormatting>
  <conditionalFormatting sqref="I770:I774">
    <cfRule type="expression" dxfId="63313" priority="110118" stopIfTrue="1">
      <formula>WEEKDAY($A770)=1</formula>
    </cfRule>
    <cfRule type="expression" dxfId="63312" priority="110119" stopIfTrue="1">
      <formula>WEEKDAY($A770)=2</formula>
    </cfRule>
    <cfRule type="expression" dxfId="63311" priority="110120" stopIfTrue="1">
      <formula>WEEKDAY($A770)=3</formula>
    </cfRule>
    <cfRule type="expression" dxfId="63310" priority="110121" stopIfTrue="1">
      <formula>WEEKDAY($A770)=4</formula>
    </cfRule>
    <cfRule type="expression" dxfId="63309" priority="110122" stopIfTrue="1">
      <formula>WEEKDAY($A770)=5</formula>
    </cfRule>
    <cfRule type="expression" dxfId="63308" priority="110123" stopIfTrue="1">
      <formula>WEEKDAY($A770)=6</formula>
    </cfRule>
    <cfRule type="expression" dxfId="63307" priority="110124" stopIfTrue="1">
      <formula>WEEKDAY($A770)=7</formula>
    </cfRule>
  </conditionalFormatting>
  <conditionalFormatting sqref="I770:I774">
    <cfRule type="expression" dxfId="63306" priority="110111" stopIfTrue="1">
      <formula>WEEKDAY($A770)=1</formula>
    </cfRule>
    <cfRule type="expression" dxfId="63305" priority="110112" stopIfTrue="1">
      <formula>WEEKDAY($A770)=2</formula>
    </cfRule>
    <cfRule type="expression" dxfId="63304" priority="110113" stopIfTrue="1">
      <formula>WEEKDAY($A770)=3</formula>
    </cfRule>
    <cfRule type="expression" dxfId="63303" priority="110114" stopIfTrue="1">
      <formula>WEEKDAY($A770)=4</formula>
    </cfRule>
    <cfRule type="expression" dxfId="63302" priority="110115" stopIfTrue="1">
      <formula>WEEKDAY($A770)=5</formula>
    </cfRule>
    <cfRule type="expression" dxfId="63301" priority="110116" stopIfTrue="1">
      <formula>WEEKDAY($A770)=6</formula>
    </cfRule>
    <cfRule type="expression" dxfId="63300" priority="110117" stopIfTrue="1">
      <formula>WEEKDAY($A770)=7</formula>
    </cfRule>
  </conditionalFormatting>
  <conditionalFormatting sqref="I770:I774">
    <cfRule type="expression" dxfId="63299" priority="110104" stopIfTrue="1">
      <formula>WEEKDAY($A770)=1</formula>
    </cfRule>
    <cfRule type="expression" dxfId="63298" priority="110105" stopIfTrue="1">
      <formula>WEEKDAY($A770)=2</formula>
    </cfRule>
    <cfRule type="expression" dxfId="63297" priority="110106" stopIfTrue="1">
      <formula>WEEKDAY($A770)=3</formula>
    </cfRule>
    <cfRule type="expression" dxfId="63296" priority="110107" stopIfTrue="1">
      <formula>WEEKDAY($A770)=4</formula>
    </cfRule>
    <cfRule type="expression" dxfId="63295" priority="110108" stopIfTrue="1">
      <formula>WEEKDAY($A770)=5</formula>
    </cfRule>
    <cfRule type="expression" dxfId="63294" priority="110109" stopIfTrue="1">
      <formula>WEEKDAY($A770)=6</formula>
    </cfRule>
    <cfRule type="expression" dxfId="63293" priority="110110" stopIfTrue="1">
      <formula>WEEKDAY($A770)=7</formula>
    </cfRule>
  </conditionalFormatting>
  <conditionalFormatting sqref="I770:I774">
    <cfRule type="expression" dxfId="63292" priority="110097" stopIfTrue="1">
      <formula>WEEKDAY($A770)=1</formula>
    </cfRule>
    <cfRule type="expression" dxfId="63291" priority="110098" stopIfTrue="1">
      <formula>WEEKDAY($A770)=2</formula>
    </cfRule>
    <cfRule type="expression" dxfId="63290" priority="110099" stopIfTrue="1">
      <formula>WEEKDAY($A770)=3</formula>
    </cfRule>
    <cfRule type="expression" dxfId="63289" priority="110100" stopIfTrue="1">
      <formula>WEEKDAY($A770)=4</formula>
    </cfRule>
    <cfRule type="expression" dxfId="63288" priority="110101" stopIfTrue="1">
      <formula>WEEKDAY($A770)=5</formula>
    </cfRule>
    <cfRule type="expression" dxfId="63287" priority="110102" stopIfTrue="1">
      <formula>WEEKDAY($A770)=6</formula>
    </cfRule>
    <cfRule type="expression" dxfId="63286" priority="110103" stopIfTrue="1">
      <formula>WEEKDAY($A770)=7</formula>
    </cfRule>
  </conditionalFormatting>
  <conditionalFormatting sqref="I770:I774">
    <cfRule type="expression" dxfId="63285" priority="110090" stopIfTrue="1">
      <formula>WEEKDAY($A770)=1</formula>
    </cfRule>
    <cfRule type="expression" dxfId="63284" priority="110091" stopIfTrue="1">
      <formula>WEEKDAY($A770)=2</formula>
    </cfRule>
    <cfRule type="expression" dxfId="63283" priority="110092" stopIfTrue="1">
      <formula>WEEKDAY($A770)=3</formula>
    </cfRule>
    <cfRule type="expression" dxfId="63282" priority="110093" stopIfTrue="1">
      <formula>WEEKDAY($A770)=4</formula>
    </cfRule>
    <cfRule type="expression" dxfId="63281" priority="110094" stopIfTrue="1">
      <formula>WEEKDAY($A770)=5</formula>
    </cfRule>
    <cfRule type="expression" dxfId="63280" priority="110095" stopIfTrue="1">
      <formula>WEEKDAY($A770)=6</formula>
    </cfRule>
    <cfRule type="expression" dxfId="63279" priority="110096" stopIfTrue="1">
      <formula>WEEKDAY($A770)=7</formula>
    </cfRule>
  </conditionalFormatting>
  <conditionalFormatting sqref="I770:I774">
    <cfRule type="expression" dxfId="63278" priority="110083" stopIfTrue="1">
      <formula>WEEKDAY($A770)=1</formula>
    </cfRule>
    <cfRule type="expression" dxfId="63277" priority="110084" stopIfTrue="1">
      <formula>WEEKDAY($A770)=2</formula>
    </cfRule>
    <cfRule type="expression" dxfId="63276" priority="110085" stopIfTrue="1">
      <formula>WEEKDAY($A770)=3</formula>
    </cfRule>
    <cfRule type="expression" dxfId="63275" priority="110086" stopIfTrue="1">
      <formula>WEEKDAY($A770)=4</formula>
    </cfRule>
    <cfRule type="expression" dxfId="63274" priority="110087" stopIfTrue="1">
      <formula>WEEKDAY($A770)=5</formula>
    </cfRule>
    <cfRule type="expression" dxfId="63273" priority="110088" stopIfTrue="1">
      <formula>WEEKDAY($A770)=6</formula>
    </cfRule>
    <cfRule type="expression" dxfId="63272" priority="110089" stopIfTrue="1">
      <formula>WEEKDAY($A770)=7</formula>
    </cfRule>
  </conditionalFormatting>
  <conditionalFormatting sqref="I770:I774">
    <cfRule type="expression" dxfId="63271" priority="110076" stopIfTrue="1">
      <formula>WEEKDAY($A770)=1</formula>
    </cfRule>
    <cfRule type="expression" dxfId="63270" priority="110077" stopIfTrue="1">
      <formula>WEEKDAY($A770)=2</formula>
    </cfRule>
    <cfRule type="expression" dxfId="63269" priority="110078" stopIfTrue="1">
      <formula>WEEKDAY($A770)=3</formula>
    </cfRule>
    <cfRule type="expression" dxfId="63268" priority="110079" stopIfTrue="1">
      <formula>WEEKDAY($A770)=4</formula>
    </cfRule>
    <cfRule type="expression" dxfId="63267" priority="110080" stopIfTrue="1">
      <formula>WEEKDAY($A770)=5</formula>
    </cfRule>
    <cfRule type="expression" dxfId="63266" priority="110081" stopIfTrue="1">
      <formula>WEEKDAY($A770)=6</formula>
    </cfRule>
    <cfRule type="expression" dxfId="63265" priority="110082" stopIfTrue="1">
      <formula>WEEKDAY($A770)=7</formula>
    </cfRule>
  </conditionalFormatting>
  <conditionalFormatting sqref="I770:I774">
    <cfRule type="expression" dxfId="63264" priority="110069" stopIfTrue="1">
      <formula>WEEKDAY($A770)=1</formula>
    </cfRule>
    <cfRule type="expression" dxfId="63263" priority="110070" stopIfTrue="1">
      <formula>WEEKDAY($A770)=2</formula>
    </cfRule>
    <cfRule type="expression" dxfId="63262" priority="110071" stopIfTrue="1">
      <formula>WEEKDAY($A770)=3</formula>
    </cfRule>
    <cfRule type="expression" dxfId="63261" priority="110072" stopIfTrue="1">
      <formula>WEEKDAY($A770)=4</formula>
    </cfRule>
    <cfRule type="expression" dxfId="63260" priority="110073" stopIfTrue="1">
      <formula>WEEKDAY($A770)=5</formula>
    </cfRule>
    <cfRule type="expression" dxfId="63259" priority="110074" stopIfTrue="1">
      <formula>WEEKDAY($A770)=6</formula>
    </cfRule>
    <cfRule type="expression" dxfId="63258" priority="110075" stopIfTrue="1">
      <formula>WEEKDAY($A770)=7</formula>
    </cfRule>
  </conditionalFormatting>
  <conditionalFormatting sqref="I770:I774">
    <cfRule type="expression" dxfId="63257" priority="110062" stopIfTrue="1">
      <formula>WEEKDAY($A770)=1</formula>
    </cfRule>
    <cfRule type="expression" dxfId="63256" priority="110063" stopIfTrue="1">
      <formula>WEEKDAY($A770)=2</formula>
    </cfRule>
    <cfRule type="expression" dxfId="63255" priority="110064" stopIfTrue="1">
      <formula>WEEKDAY($A770)=3</formula>
    </cfRule>
    <cfRule type="expression" dxfId="63254" priority="110065" stopIfTrue="1">
      <formula>WEEKDAY($A770)=4</formula>
    </cfRule>
    <cfRule type="expression" dxfId="63253" priority="110066" stopIfTrue="1">
      <formula>WEEKDAY($A770)=5</formula>
    </cfRule>
    <cfRule type="expression" dxfId="63252" priority="110067" stopIfTrue="1">
      <formula>WEEKDAY($A770)=6</formula>
    </cfRule>
    <cfRule type="expression" dxfId="63251" priority="110068" stopIfTrue="1">
      <formula>WEEKDAY($A770)=7</formula>
    </cfRule>
  </conditionalFormatting>
  <conditionalFormatting sqref="I770:I774">
    <cfRule type="expression" dxfId="63250" priority="110055" stopIfTrue="1">
      <formula>WEEKDAY($A770)=1</formula>
    </cfRule>
    <cfRule type="expression" dxfId="63249" priority="110056" stopIfTrue="1">
      <formula>WEEKDAY($A770)=2</formula>
    </cfRule>
    <cfRule type="expression" dxfId="63248" priority="110057" stopIfTrue="1">
      <formula>WEEKDAY($A770)=3</formula>
    </cfRule>
    <cfRule type="expression" dxfId="63247" priority="110058" stopIfTrue="1">
      <formula>WEEKDAY($A770)=4</formula>
    </cfRule>
    <cfRule type="expression" dxfId="63246" priority="110059" stopIfTrue="1">
      <formula>WEEKDAY($A770)=5</formula>
    </cfRule>
    <cfRule type="expression" dxfId="63245" priority="110060" stopIfTrue="1">
      <formula>WEEKDAY($A770)=6</formula>
    </cfRule>
    <cfRule type="expression" dxfId="63244" priority="110061" stopIfTrue="1">
      <formula>WEEKDAY($A770)=7</formula>
    </cfRule>
  </conditionalFormatting>
  <conditionalFormatting sqref="I770:I774">
    <cfRule type="expression" dxfId="63243" priority="110048" stopIfTrue="1">
      <formula>WEEKDAY($A770)=1</formula>
    </cfRule>
    <cfRule type="expression" dxfId="63242" priority="110049" stopIfTrue="1">
      <formula>WEEKDAY($A770)=2</formula>
    </cfRule>
    <cfRule type="expression" dxfId="63241" priority="110050" stopIfTrue="1">
      <formula>WEEKDAY($A770)=3</formula>
    </cfRule>
    <cfRule type="expression" dxfId="63240" priority="110051" stopIfTrue="1">
      <formula>WEEKDAY($A770)=4</formula>
    </cfRule>
    <cfRule type="expression" dxfId="63239" priority="110052" stopIfTrue="1">
      <formula>WEEKDAY($A770)=5</formula>
    </cfRule>
    <cfRule type="expression" dxfId="63238" priority="110053" stopIfTrue="1">
      <formula>WEEKDAY($A770)=6</formula>
    </cfRule>
    <cfRule type="expression" dxfId="63237" priority="110054" stopIfTrue="1">
      <formula>WEEKDAY($A770)=7</formula>
    </cfRule>
  </conditionalFormatting>
  <conditionalFormatting sqref="I770:I774">
    <cfRule type="expression" dxfId="63236" priority="110041" stopIfTrue="1">
      <formula>WEEKDAY($A770)=1</formula>
    </cfRule>
    <cfRule type="expression" dxfId="63235" priority="110042" stopIfTrue="1">
      <formula>WEEKDAY($A770)=2</formula>
    </cfRule>
    <cfRule type="expression" dxfId="63234" priority="110043" stopIfTrue="1">
      <formula>WEEKDAY($A770)=3</formula>
    </cfRule>
    <cfRule type="expression" dxfId="63233" priority="110044" stopIfTrue="1">
      <formula>WEEKDAY($A770)=4</formula>
    </cfRule>
    <cfRule type="expression" dxfId="63232" priority="110045" stopIfTrue="1">
      <formula>WEEKDAY($A770)=5</formula>
    </cfRule>
    <cfRule type="expression" dxfId="63231" priority="110046" stopIfTrue="1">
      <formula>WEEKDAY($A770)=6</formula>
    </cfRule>
    <cfRule type="expression" dxfId="63230" priority="110047" stopIfTrue="1">
      <formula>WEEKDAY($A770)=7</formula>
    </cfRule>
  </conditionalFormatting>
  <conditionalFormatting sqref="I770:I774">
    <cfRule type="expression" dxfId="63229" priority="110034" stopIfTrue="1">
      <formula>WEEKDAY($A770)=1</formula>
    </cfRule>
    <cfRule type="expression" dxfId="63228" priority="110035" stopIfTrue="1">
      <formula>WEEKDAY($A770)=2</formula>
    </cfRule>
    <cfRule type="expression" dxfId="63227" priority="110036" stopIfTrue="1">
      <formula>WEEKDAY($A770)=3</formula>
    </cfRule>
    <cfRule type="expression" dxfId="63226" priority="110037" stopIfTrue="1">
      <formula>WEEKDAY($A770)=4</formula>
    </cfRule>
    <cfRule type="expression" dxfId="63225" priority="110038" stopIfTrue="1">
      <formula>WEEKDAY($A770)=5</formula>
    </cfRule>
    <cfRule type="expression" dxfId="63224" priority="110039" stopIfTrue="1">
      <formula>WEEKDAY($A770)=6</formula>
    </cfRule>
    <cfRule type="expression" dxfId="63223" priority="110040" stopIfTrue="1">
      <formula>WEEKDAY($A770)=7</formula>
    </cfRule>
  </conditionalFormatting>
  <conditionalFormatting sqref="I770:I774">
    <cfRule type="expression" dxfId="63222" priority="110027" stopIfTrue="1">
      <formula>WEEKDAY($A770)=1</formula>
    </cfRule>
    <cfRule type="expression" dxfId="63221" priority="110028" stopIfTrue="1">
      <formula>WEEKDAY($A770)=2</formula>
    </cfRule>
    <cfRule type="expression" dxfId="63220" priority="110029" stopIfTrue="1">
      <formula>WEEKDAY($A770)=3</formula>
    </cfRule>
    <cfRule type="expression" dxfId="63219" priority="110030" stopIfTrue="1">
      <formula>WEEKDAY($A770)=4</formula>
    </cfRule>
    <cfRule type="expression" dxfId="63218" priority="110031" stopIfTrue="1">
      <formula>WEEKDAY($A770)=5</formula>
    </cfRule>
    <cfRule type="expression" dxfId="63217" priority="110032" stopIfTrue="1">
      <formula>WEEKDAY($A770)=6</formula>
    </cfRule>
    <cfRule type="expression" dxfId="63216" priority="110033" stopIfTrue="1">
      <formula>WEEKDAY($A770)=7</formula>
    </cfRule>
  </conditionalFormatting>
  <conditionalFormatting sqref="I770:I774">
    <cfRule type="expression" dxfId="63215" priority="110020" stopIfTrue="1">
      <formula>WEEKDAY($A770)=1</formula>
    </cfRule>
    <cfRule type="expression" dxfId="63214" priority="110021" stopIfTrue="1">
      <formula>WEEKDAY($A770)=2</formula>
    </cfRule>
    <cfRule type="expression" dxfId="63213" priority="110022" stopIfTrue="1">
      <formula>WEEKDAY($A770)=3</formula>
    </cfRule>
    <cfRule type="expression" dxfId="63212" priority="110023" stopIfTrue="1">
      <formula>WEEKDAY($A770)=4</formula>
    </cfRule>
    <cfRule type="expression" dxfId="63211" priority="110024" stopIfTrue="1">
      <formula>WEEKDAY($A770)=5</formula>
    </cfRule>
    <cfRule type="expression" dxfId="63210" priority="110025" stopIfTrue="1">
      <formula>WEEKDAY($A770)=6</formula>
    </cfRule>
    <cfRule type="expression" dxfId="63209" priority="110026" stopIfTrue="1">
      <formula>WEEKDAY($A770)=7</formula>
    </cfRule>
  </conditionalFormatting>
  <conditionalFormatting sqref="I770:I774">
    <cfRule type="expression" dxfId="63208" priority="110013" stopIfTrue="1">
      <formula>WEEKDAY($A770)=1</formula>
    </cfRule>
    <cfRule type="expression" dxfId="63207" priority="110014" stopIfTrue="1">
      <formula>WEEKDAY($A770)=2</formula>
    </cfRule>
    <cfRule type="expression" dxfId="63206" priority="110015" stopIfTrue="1">
      <formula>WEEKDAY($A770)=3</formula>
    </cfRule>
    <cfRule type="expression" dxfId="63205" priority="110016" stopIfTrue="1">
      <formula>WEEKDAY($A770)=4</formula>
    </cfRule>
    <cfRule type="expression" dxfId="63204" priority="110017" stopIfTrue="1">
      <formula>WEEKDAY($A770)=5</formula>
    </cfRule>
    <cfRule type="expression" dxfId="63203" priority="110018" stopIfTrue="1">
      <formula>WEEKDAY($A770)=6</formula>
    </cfRule>
    <cfRule type="expression" dxfId="63202" priority="110019" stopIfTrue="1">
      <formula>WEEKDAY($A770)=7</formula>
    </cfRule>
  </conditionalFormatting>
  <conditionalFormatting sqref="I770:I774">
    <cfRule type="expression" dxfId="63201" priority="110006" stopIfTrue="1">
      <formula>WEEKDAY($A770)=1</formula>
    </cfRule>
    <cfRule type="expression" dxfId="63200" priority="110007" stopIfTrue="1">
      <formula>WEEKDAY($A770)=2</formula>
    </cfRule>
    <cfRule type="expression" dxfId="63199" priority="110008" stopIfTrue="1">
      <formula>WEEKDAY($A770)=3</formula>
    </cfRule>
    <cfRule type="expression" dxfId="63198" priority="110009" stopIfTrue="1">
      <formula>WEEKDAY($A770)=4</formula>
    </cfRule>
    <cfRule type="expression" dxfId="63197" priority="110010" stopIfTrue="1">
      <formula>WEEKDAY($A770)=5</formula>
    </cfRule>
    <cfRule type="expression" dxfId="63196" priority="110011" stopIfTrue="1">
      <formula>WEEKDAY($A770)=6</formula>
    </cfRule>
    <cfRule type="expression" dxfId="63195" priority="110012" stopIfTrue="1">
      <formula>WEEKDAY($A770)=7</formula>
    </cfRule>
  </conditionalFormatting>
  <conditionalFormatting sqref="I770:I774">
    <cfRule type="expression" dxfId="63194" priority="109999" stopIfTrue="1">
      <formula>WEEKDAY($A770)=1</formula>
    </cfRule>
    <cfRule type="expression" dxfId="63193" priority="110000" stopIfTrue="1">
      <formula>WEEKDAY($A770)=2</formula>
    </cfRule>
    <cfRule type="expression" dxfId="63192" priority="110001" stopIfTrue="1">
      <formula>WEEKDAY($A770)=3</formula>
    </cfRule>
    <cfRule type="expression" dxfId="63191" priority="110002" stopIfTrue="1">
      <formula>WEEKDAY($A770)=4</formula>
    </cfRule>
    <cfRule type="expression" dxfId="63190" priority="110003" stopIfTrue="1">
      <formula>WEEKDAY($A770)=5</formula>
    </cfRule>
    <cfRule type="expression" dxfId="63189" priority="110004" stopIfTrue="1">
      <formula>WEEKDAY($A770)=6</formula>
    </cfRule>
    <cfRule type="expression" dxfId="63188" priority="110005" stopIfTrue="1">
      <formula>WEEKDAY($A770)=7</formula>
    </cfRule>
  </conditionalFormatting>
  <conditionalFormatting sqref="I770:I774">
    <cfRule type="expression" dxfId="63187" priority="109992" stopIfTrue="1">
      <formula>WEEKDAY($A770)=1</formula>
    </cfRule>
    <cfRule type="expression" dxfId="63186" priority="109993" stopIfTrue="1">
      <formula>WEEKDAY($A770)=2</formula>
    </cfRule>
    <cfRule type="expression" dxfId="63185" priority="109994" stopIfTrue="1">
      <formula>WEEKDAY($A770)=3</formula>
    </cfRule>
    <cfRule type="expression" dxfId="63184" priority="109995" stopIfTrue="1">
      <formula>WEEKDAY($A770)=4</formula>
    </cfRule>
    <cfRule type="expression" dxfId="63183" priority="109996" stopIfTrue="1">
      <formula>WEEKDAY($A770)=5</formula>
    </cfRule>
    <cfRule type="expression" dxfId="63182" priority="109997" stopIfTrue="1">
      <formula>WEEKDAY($A770)=6</formula>
    </cfRule>
    <cfRule type="expression" dxfId="63181" priority="109998" stopIfTrue="1">
      <formula>WEEKDAY($A770)=7</formula>
    </cfRule>
  </conditionalFormatting>
  <conditionalFormatting sqref="I770:I774">
    <cfRule type="expression" dxfId="63180" priority="109985" stopIfTrue="1">
      <formula>WEEKDAY($A770)=1</formula>
    </cfRule>
    <cfRule type="expression" dxfId="63179" priority="109986" stopIfTrue="1">
      <formula>WEEKDAY($A770)=2</formula>
    </cfRule>
    <cfRule type="expression" dxfId="63178" priority="109987" stopIfTrue="1">
      <formula>WEEKDAY($A770)=3</formula>
    </cfRule>
    <cfRule type="expression" dxfId="63177" priority="109988" stopIfTrue="1">
      <formula>WEEKDAY($A770)=4</formula>
    </cfRule>
    <cfRule type="expression" dxfId="63176" priority="109989" stopIfTrue="1">
      <formula>WEEKDAY($A770)=5</formula>
    </cfRule>
    <cfRule type="expression" dxfId="63175" priority="109990" stopIfTrue="1">
      <formula>WEEKDAY($A770)=6</formula>
    </cfRule>
    <cfRule type="expression" dxfId="63174" priority="109991" stopIfTrue="1">
      <formula>WEEKDAY($A770)=7</formula>
    </cfRule>
  </conditionalFormatting>
  <conditionalFormatting sqref="A770:A774">
    <cfRule type="expression" dxfId="63173" priority="109978" stopIfTrue="1">
      <formula>WEEKDAY($A770)=1</formula>
    </cfRule>
    <cfRule type="expression" dxfId="63172" priority="109979" stopIfTrue="1">
      <formula>WEEKDAY($A770)=2</formula>
    </cfRule>
    <cfRule type="expression" dxfId="63171" priority="109980" stopIfTrue="1">
      <formula>WEEKDAY($A770)=3</formula>
    </cfRule>
    <cfRule type="expression" dxfId="63170" priority="109981" stopIfTrue="1">
      <formula>WEEKDAY($A770)=4</formula>
    </cfRule>
    <cfRule type="expression" dxfId="63169" priority="109982" stopIfTrue="1">
      <formula>WEEKDAY($A770)=5</formula>
    </cfRule>
    <cfRule type="expression" dxfId="63168" priority="109983" stopIfTrue="1">
      <formula>WEEKDAY($A770)=6</formula>
    </cfRule>
    <cfRule type="expression" dxfId="63167" priority="109984" stopIfTrue="1">
      <formula>WEEKDAY($A770)=7</formula>
    </cfRule>
  </conditionalFormatting>
  <conditionalFormatting sqref="I770:I774">
    <cfRule type="expression" dxfId="63166" priority="109971" stopIfTrue="1">
      <formula>WEEKDAY($A770)=1</formula>
    </cfRule>
    <cfRule type="expression" dxfId="63165" priority="109972" stopIfTrue="1">
      <formula>WEEKDAY($A770)=2</formula>
    </cfRule>
    <cfRule type="expression" dxfId="63164" priority="109973" stopIfTrue="1">
      <formula>WEEKDAY($A770)=3</formula>
    </cfRule>
    <cfRule type="expression" dxfId="63163" priority="109974" stopIfTrue="1">
      <formula>WEEKDAY($A770)=4</formula>
    </cfRule>
    <cfRule type="expression" dxfId="63162" priority="109975" stopIfTrue="1">
      <formula>WEEKDAY($A770)=5</formula>
    </cfRule>
    <cfRule type="expression" dxfId="63161" priority="109976" stopIfTrue="1">
      <formula>WEEKDAY($A770)=6</formula>
    </cfRule>
    <cfRule type="expression" dxfId="63160" priority="109977" stopIfTrue="1">
      <formula>WEEKDAY($A770)=7</formula>
    </cfRule>
  </conditionalFormatting>
  <conditionalFormatting sqref="A770:A774">
    <cfRule type="expression" dxfId="63159" priority="109964" stopIfTrue="1">
      <formula>WEEKDAY($A770)=1</formula>
    </cfRule>
    <cfRule type="expression" dxfId="63158" priority="109965" stopIfTrue="1">
      <formula>WEEKDAY($A770)=2</formula>
    </cfRule>
    <cfRule type="expression" dxfId="63157" priority="109966" stopIfTrue="1">
      <formula>WEEKDAY($A770)=3</formula>
    </cfRule>
    <cfRule type="expression" dxfId="63156" priority="109967" stopIfTrue="1">
      <formula>WEEKDAY($A770)=4</formula>
    </cfRule>
    <cfRule type="expression" dxfId="63155" priority="109968" stopIfTrue="1">
      <formula>WEEKDAY($A770)=5</formula>
    </cfRule>
    <cfRule type="expression" dxfId="63154" priority="109969" stopIfTrue="1">
      <formula>WEEKDAY($A770)=6</formula>
    </cfRule>
    <cfRule type="expression" dxfId="63153" priority="109970" stopIfTrue="1">
      <formula>WEEKDAY($A770)=7</formula>
    </cfRule>
  </conditionalFormatting>
  <conditionalFormatting sqref="A770:A774">
    <cfRule type="expression" dxfId="63152" priority="109957" stopIfTrue="1">
      <formula>WEEKDAY($A770)=1</formula>
    </cfRule>
    <cfRule type="expression" dxfId="63151" priority="109958" stopIfTrue="1">
      <formula>WEEKDAY($A770)=2</formula>
    </cfRule>
    <cfRule type="expression" dxfId="63150" priority="109959" stopIfTrue="1">
      <formula>WEEKDAY($A770)=3</formula>
    </cfRule>
    <cfRule type="expression" dxfId="63149" priority="109960" stopIfTrue="1">
      <formula>WEEKDAY($A770)=4</formula>
    </cfRule>
    <cfRule type="expression" dxfId="63148" priority="109961" stopIfTrue="1">
      <formula>WEEKDAY($A770)=5</formula>
    </cfRule>
    <cfRule type="expression" dxfId="63147" priority="109962" stopIfTrue="1">
      <formula>WEEKDAY($A770)=6</formula>
    </cfRule>
    <cfRule type="expression" dxfId="63146" priority="109963" stopIfTrue="1">
      <formula>WEEKDAY($A770)=7</formula>
    </cfRule>
  </conditionalFormatting>
  <conditionalFormatting sqref="I770:I774">
    <cfRule type="expression" dxfId="63145" priority="109950" stopIfTrue="1">
      <formula>WEEKDAY($A770)=1</formula>
    </cfRule>
    <cfRule type="expression" dxfId="63144" priority="109951" stopIfTrue="1">
      <formula>WEEKDAY($A770)=2</formula>
    </cfRule>
    <cfRule type="expression" dxfId="63143" priority="109952" stopIfTrue="1">
      <formula>WEEKDAY($A770)=3</formula>
    </cfRule>
    <cfRule type="expression" dxfId="63142" priority="109953" stopIfTrue="1">
      <formula>WEEKDAY($A770)=4</formula>
    </cfRule>
    <cfRule type="expression" dxfId="63141" priority="109954" stopIfTrue="1">
      <formula>WEEKDAY($A770)=5</formula>
    </cfRule>
    <cfRule type="expression" dxfId="63140" priority="109955" stopIfTrue="1">
      <formula>WEEKDAY($A770)=6</formula>
    </cfRule>
    <cfRule type="expression" dxfId="63139" priority="109956" stopIfTrue="1">
      <formula>WEEKDAY($A770)=7</formula>
    </cfRule>
  </conditionalFormatting>
  <conditionalFormatting sqref="A770:A774">
    <cfRule type="expression" dxfId="63138" priority="109943" stopIfTrue="1">
      <formula>WEEKDAY($A770)=1</formula>
    </cfRule>
    <cfRule type="expression" dxfId="63137" priority="109944" stopIfTrue="1">
      <formula>WEEKDAY($A770)=2</formula>
    </cfRule>
    <cfRule type="expression" dxfId="63136" priority="109945" stopIfTrue="1">
      <formula>WEEKDAY($A770)=3</formula>
    </cfRule>
    <cfRule type="expression" dxfId="63135" priority="109946" stopIfTrue="1">
      <formula>WEEKDAY($A770)=4</formula>
    </cfRule>
    <cfRule type="expression" dxfId="63134" priority="109947" stopIfTrue="1">
      <formula>WEEKDAY($A770)=5</formula>
    </cfRule>
    <cfRule type="expression" dxfId="63133" priority="109948" stopIfTrue="1">
      <formula>WEEKDAY($A770)=6</formula>
    </cfRule>
    <cfRule type="expression" dxfId="63132" priority="109949" stopIfTrue="1">
      <formula>WEEKDAY($A770)=7</formula>
    </cfRule>
  </conditionalFormatting>
  <conditionalFormatting sqref="I770:I774">
    <cfRule type="expression" dxfId="63131" priority="109936" stopIfTrue="1">
      <formula>WEEKDAY($A770)=1</formula>
    </cfRule>
    <cfRule type="expression" dxfId="63130" priority="109937" stopIfTrue="1">
      <formula>WEEKDAY($A770)=2</formula>
    </cfRule>
    <cfRule type="expression" dxfId="63129" priority="109938" stopIfTrue="1">
      <formula>WEEKDAY($A770)=3</formula>
    </cfRule>
    <cfRule type="expression" dxfId="63128" priority="109939" stopIfTrue="1">
      <formula>WEEKDAY($A770)=4</formula>
    </cfRule>
    <cfRule type="expression" dxfId="63127" priority="109940" stopIfTrue="1">
      <formula>WEEKDAY($A770)=5</formula>
    </cfRule>
    <cfRule type="expression" dxfId="63126" priority="109941" stopIfTrue="1">
      <formula>WEEKDAY($A770)=6</formula>
    </cfRule>
    <cfRule type="expression" dxfId="63125" priority="109942" stopIfTrue="1">
      <formula>WEEKDAY($A770)=7</formula>
    </cfRule>
  </conditionalFormatting>
  <conditionalFormatting sqref="A770:A774">
    <cfRule type="expression" dxfId="63124" priority="109929" stopIfTrue="1">
      <formula>WEEKDAY($A770)=1</formula>
    </cfRule>
    <cfRule type="expression" dxfId="63123" priority="109930" stopIfTrue="1">
      <formula>WEEKDAY($A770)=2</formula>
    </cfRule>
    <cfRule type="expression" dxfId="63122" priority="109931" stopIfTrue="1">
      <formula>WEEKDAY($A770)=3</formula>
    </cfRule>
    <cfRule type="expression" dxfId="63121" priority="109932" stopIfTrue="1">
      <formula>WEEKDAY($A770)=4</formula>
    </cfRule>
    <cfRule type="expression" dxfId="63120" priority="109933" stopIfTrue="1">
      <formula>WEEKDAY($A770)=5</formula>
    </cfRule>
    <cfRule type="expression" dxfId="63119" priority="109934" stopIfTrue="1">
      <formula>WEEKDAY($A770)=6</formula>
    </cfRule>
    <cfRule type="expression" dxfId="63118" priority="109935" stopIfTrue="1">
      <formula>WEEKDAY($A770)=7</formula>
    </cfRule>
  </conditionalFormatting>
  <conditionalFormatting sqref="A770:A774">
    <cfRule type="expression" dxfId="63117" priority="109922" stopIfTrue="1">
      <formula>WEEKDAY($A770)=1</formula>
    </cfRule>
    <cfRule type="expression" dxfId="63116" priority="109923" stopIfTrue="1">
      <formula>WEEKDAY($A770)=2</formula>
    </cfRule>
    <cfRule type="expression" dxfId="63115" priority="109924" stopIfTrue="1">
      <formula>WEEKDAY($A770)=3</formula>
    </cfRule>
    <cfRule type="expression" dxfId="63114" priority="109925" stopIfTrue="1">
      <formula>WEEKDAY($A770)=4</formula>
    </cfRule>
    <cfRule type="expression" dxfId="63113" priority="109926" stopIfTrue="1">
      <formula>WEEKDAY($A770)=5</formula>
    </cfRule>
    <cfRule type="expression" dxfId="63112" priority="109927" stopIfTrue="1">
      <formula>WEEKDAY($A770)=6</formula>
    </cfRule>
    <cfRule type="expression" dxfId="63111" priority="109928" stopIfTrue="1">
      <formula>WEEKDAY($A770)=7</formula>
    </cfRule>
  </conditionalFormatting>
  <conditionalFormatting sqref="I770:I774">
    <cfRule type="expression" dxfId="63110" priority="109915" stopIfTrue="1">
      <formula>WEEKDAY($A770)=1</formula>
    </cfRule>
    <cfRule type="expression" dxfId="63109" priority="109916" stopIfTrue="1">
      <formula>WEEKDAY($A770)=2</formula>
    </cfRule>
    <cfRule type="expression" dxfId="63108" priority="109917" stopIfTrue="1">
      <formula>WEEKDAY($A770)=3</formula>
    </cfRule>
    <cfRule type="expression" dxfId="63107" priority="109918" stopIfTrue="1">
      <formula>WEEKDAY($A770)=4</formula>
    </cfRule>
    <cfRule type="expression" dxfId="63106" priority="109919" stopIfTrue="1">
      <formula>WEEKDAY($A770)=5</formula>
    </cfRule>
    <cfRule type="expression" dxfId="63105" priority="109920" stopIfTrue="1">
      <formula>WEEKDAY($A770)=6</formula>
    </cfRule>
    <cfRule type="expression" dxfId="63104" priority="109921" stopIfTrue="1">
      <formula>WEEKDAY($A770)=7</formula>
    </cfRule>
  </conditionalFormatting>
  <conditionalFormatting sqref="A770:A774">
    <cfRule type="expression" dxfId="63103" priority="109908" stopIfTrue="1">
      <formula>WEEKDAY($A770)=1</formula>
    </cfRule>
    <cfRule type="expression" dxfId="63102" priority="109909" stopIfTrue="1">
      <formula>WEEKDAY($A770)=2</formula>
    </cfRule>
    <cfRule type="expression" dxfId="63101" priority="109910" stopIfTrue="1">
      <formula>WEEKDAY($A770)=3</formula>
    </cfRule>
    <cfRule type="expression" dxfId="63100" priority="109911" stopIfTrue="1">
      <formula>WEEKDAY($A770)=4</formula>
    </cfRule>
    <cfRule type="expression" dxfId="63099" priority="109912" stopIfTrue="1">
      <formula>WEEKDAY($A770)=5</formula>
    </cfRule>
    <cfRule type="expression" dxfId="63098" priority="109913" stopIfTrue="1">
      <formula>WEEKDAY($A770)=6</formula>
    </cfRule>
    <cfRule type="expression" dxfId="63097" priority="109914" stopIfTrue="1">
      <formula>WEEKDAY($A770)=7</formula>
    </cfRule>
  </conditionalFormatting>
  <conditionalFormatting sqref="A770:A774">
    <cfRule type="expression" dxfId="63096" priority="109901" stopIfTrue="1">
      <formula>WEEKDAY($A770)=1</formula>
    </cfRule>
    <cfRule type="expression" dxfId="63095" priority="109902" stopIfTrue="1">
      <formula>WEEKDAY($A770)=2</formula>
    </cfRule>
    <cfRule type="expression" dxfId="63094" priority="109903" stopIfTrue="1">
      <formula>WEEKDAY($A770)=3</formula>
    </cfRule>
    <cfRule type="expression" dxfId="63093" priority="109904" stopIfTrue="1">
      <formula>WEEKDAY($A770)=4</formula>
    </cfRule>
    <cfRule type="expression" dxfId="63092" priority="109905" stopIfTrue="1">
      <formula>WEEKDAY($A770)=5</formula>
    </cfRule>
    <cfRule type="expression" dxfId="63091" priority="109906" stopIfTrue="1">
      <formula>WEEKDAY($A770)=6</formula>
    </cfRule>
    <cfRule type="expression" dxfId="63090" priority="109907" stopIfTrue="1">
      <formula>WEEKDAY($A770)=7</formula>
    </cfRule>
  </conditionalFormatting>
  <conditionalFormatting sqref="I770:I774">
    <cfRule type="expression" dxfId="63089" priority="109894" stopIfTrue="1">
      <formula>WEEKDAY($A770)=1</formula>
    </cfRule>
    <cfRule type="expression" dxfId="63088" priority="109895" stopIfTrue="1">
      <formula>WEEKDAY($A770)=2</formula>
    </cfRule>
    <cfRule type="expression" dxfId="63087" priority="109896" stopIfTrue="1">
      <formula>WEEKDAY($A770)=3</formula>
    </cfRule>
    <cfRule type="expression" dxfId="63086" priority="109897" stopIfTrue="1">
      <formula>WEEKDAY($A770)=4</formula>
    </cfRule>
    <cfRule type="expression" dxfId="63085" priority="109898" stopIfTrue="1">
      <formula>WEEKDAY($A770)=5</formula>
    </cfRule>
    <cfRule type="expression" dxfId="63084" priority="109899" stopIfTrue="1">
      <formula>WEEKDAY($A770)=6</formula>
    </cfRule>
    <cfRule type="expression" dxfId="63083" priority="109900" stopIfTrue="1">
      <formula>WEEKDAY($A770)=7</formula>
    </cfRule>
  </conditionalFormatting>
  <conditionalFormatting sqref="I770:I774">
    <cfRule type="expression" dxfId="63082" priority="109887" stopIfTrue="1">
      <formula>WEEKDAY($A770)=1</formula>
    </cfRule>
    <cfRule type="expression" dxfId="63081" priority="109888" stopIfTrue="1">
      <formula>WEEKDAY($A770)=2</formula>
    </cfRule>
    <cfRule type="expression" dxfId="63080" priority="109889" stopIfTrue="1">
      <formula>WEEKDAY($A770)=3</formula>
    </cfRule>
    <cfRule type="expression" dxfId="63079" priority="109890" stopIfTrue="1">
      <formula>WEEKDAY($A770)=4</formula>
    </cfRule>
    <cfRule type="expression" dxfId="63078" priority="109891" stopIfTrue="1">
      <formula>WEEKDAY($A770)=5</formula>
    </cfRule>
    <cfRule type="expression" dxfId="63077" priority="109892" stopIfTrue="1">
      <formula>WEEKDAY($A770)=6</formula>
    </cfRule>
    <cfRule type="expression" dxfId="63076" priority="109893" stopIfTrue="1">
      <formula>WEEKDAY($A770)=7</formula>
    </cfRule>
  </conditionalFormatting>
  <conditionalFormatting sqref="A770:A774">
    <cfRule type="expression" dxfId="63075" priority="109880" stopIfTrue="1">
      <formula>WEEKDAY($A770)=1</formula>
    </cfRule>
    <cfRule type="expression" dxfId="63074" priority="109881" stopIfTrue="1">
      <formula>WEEKDAY($A770)=2</formula>
    </cfRule>
    <cfRule type="expression" dxfId="63073" priority="109882" stopIfTrue="1">
      <formula>WEEKDAY($A770)=3</formula>
    </cfRule>
    <cfRule type="expression" dxfId="63072" priority="109883" stopIfTrue="1">
      <formula>WEEKDAY($A770)=4</formula>
    </cfRule>
    <cfRule type="expression" dxfId="63071" priority="109884" stopIfTrue="1">
      <formula>WEEKDAY($A770)=5</formula>
    </cfRule>
    <cfRule type="expression" dxfId="63070" priority="109885" stopIfTrue="1">
      <formula>WEEKDAY($A770)=6</formula>
    </cfRule>
    <cfRule type="expression" dxfId="63069" priority="109886" stopIfTrue="1">
      <formula>WEEKDAY($A770)=7</formula>
    </cfRule>
  </conditionalFormatting>
  <conditionalFormatting sqref="A770:A774">
    <cfRule type="expression" dxfId="63068" priority="109873" stopIfTrue="1">
      <formula>WEEKDAY($A770)=1</formula>
    </cfRule>
    <cfRule type="expression" dxfId="63067" priority="109874" stopIfTrue="1">
      <formula>WEEKDAY($A770)=2</formula>
    </cfRule>
    <cfRule type="expression" dxfId="63066" priority="109875" stopIfTrue="1">
      <formula>WEEKDAY($A770)=3</formula>
    </cfRule>
    <cfRule type="expression" dxfId="63065" priority="109876" stopIfTrue="1">
      <formula>WEEKDAY($A770)=4</formula>
    </cfRule>
    <cfRule type="expression" dxfId="63064" priority="109877" stopIfTrue="1">
      <formula>WEEKDAY($A770)=5</formula>
    </cfRule>
    <cfRule type="expression" dxfId="63063" priority="109878" stopIfTrue="1">
      <formula>WEEKDAY($A770)=6</formula>
    </cfRule>
    <cfRule type="expression" dxfId="63062" priority="109879" stopIfTrue="1">
      <formula>WEEKDAY($A770)=7</formula>
    </cfRule>
  </conditionalFormatting>
  <conditionalFormatting sqref="I770:I774">
    <cfRule type="expression" dxfId="63061" priority="109866" stopIfTrue="1">
      <formula>WEEKDAY($A770)=1</formula>
    </cfRule>
    <cfRule type="expression" dxfId="63060" priority="109867" stopIfTrue="1">
      <formula>WEEKDAY($A770)=2</formula>
    </cfRule>
    <cfRule type="expression" dxfId="63059" priority="109868" stopIfTrue="1">
      <formula>WEEKDAY($A770)=3</formula>
    </cfRule>
    <cfRule type="expression" dxfId="63058" priority="109869" stopIfTrue="1">
      <formula>WEEKDAY($A770)=4</formula>
    </cfRule>
    <cfRule type="expression" dxfId="63057" priority="109870" stopIfTrue="1">
      <formula>WEEKDAY($A770)=5</formula>
    </cfRule>
    <cfRule type="expression" dxfId="63056" priority="109871" stopIfTrue="1">
      <formula>WEEKDAY($A770)=6</formula>
    </cfRule>
    <cfRule type="expression" dxfId="63055" priority="109872" stopIfTrue="1">
      <formula>WEEKDAY($A770)=7</formula>
    </cfRule>
  </conditionalFormatting>
  <conditionalFormatting sqref="A770:M770">
    <cfRule type="expression" dxfId="63054" priority="109859" stopIfTrue="1">
      <formula>WEEKDAY($A770)=1</formula>
    </cfRule>
    <cfRule type="expression" dxfId="63053" priority="109860" stopIfTrue="1">
      <formula>WEEKDAY($A770)=2</formula>
    </cfRule>
    <cfRule type="expression" dxfId="63052" priority="109861" stopIfTrue="1">
      <formula>WEEKDAY($A770)=3</formula>
    </cfRule>
    <cfRule type="expression" dxfId="63051" priority="109862" stopIfTrue="1">
      <formula>WEEKDAY($A770)=4</formula>
    </cfRule>
    <cfRule type="expression" dxfId="63050" priority="109863" stopIfTrue="1">
      <formula>WEEKDAY($A770)=5</formula>
    </cfRule>
    <cfRule type="expression" dxfId="63049" priority="109864" stopIfTrue="1">
      <formula>WEEKDAY($A770)=6</formula>
    </cfRule>
    <cfRule type="expression" dxfId="63048" priority="109865" stopIfTrue="1">
      <formula>WEEKDAY($A770)=7</formula>
    </cfRule>
  </conditionalFormatting>
  <conditionalFormatting sqref="A770:A774">
    <cfRule type="expression" dxfId="63047" priority="109852" stopIfTrue="1">
      <formula>WEEKDAY($A770)=1</formula>
    </cfRule>
    <cfRule type="expression" dxfId="63046" priority="109853" stopIfTrue="1">
      <formula>WEEKDAY($A770)=2</formula>
    </cfRule>
    <cfRule type="expression" dxfId="63045" priority="109854" stopIfTrue="1">
      <formula>WEEKDAY($A770)=3</formula>
    </cfRule>
    <cfRule type="expression" dxfId="63044" priority="109855" stopIfTrue="1">
      <formula>WEEKDAY($A770)=4</formula>
    </cfRule>
    <cfRule type="expression" dxfId="63043" priority="109856" stopIfTrue="1">
      <formula>WEEKDAY($A770)=5</formula>
    </cfRule>
    <cfRule type="expression" dxfId="63042" priority="109857" stopIfTrue="1">
      <formula>WEEKDAY($A770)=6</formula>
    </cfRule>
    <cfRule type="expression" dxfId="63041" priority="109858" stopIfTrue="1">
      <formula>WEEKDAY($A770)=7</formula>
    </cfRule>
  </conditionalFormatting>
  <conditionalFormatting sqref="A770:M770">
    <cfRule type="expression" dxfId="63040" priority="109845" stopIfTrue="1">
      <formula>WEEKDAY($A770)=1</formula>
    </cfRule>
    <cfRule type="expression" dxfId="63039" priority="109846" stopIfTrue="1">
      <formula>WEEKDAY($A770)=2</formula>
    </cfRule>
    <cfRule type="expression" dxfId="63038" priority="109847" stopIfTrue="1">
      <formula>WEEKDAY($A770)=3</formula>
    </cfRule>
    <cfRule type="expression" dxfId="63037" priority="109848" stopIfTrue="1">
      <formula>WEEKDAY($A770)=4</formula>
    </cfRule>
    <cfRule type="expression" dxfId="63036" priority="109849" stopIfTrue="1">
      <formula>WEEKDAY($A770)=5</formula>
    </cfRule>
    <cfRule type="expression" dxfId="63035" priority="109850" stopIfTrue="1">
      <formula>WEEKDAY($A770)=6</formula>
    </cfRule>
    <cfRule type="expression" dxfId="63034" priority="109851" stopIfTrue="1">
      <formula>WEEKDAY($A770)=7</formula>
    </cfRule>
  </conditionalFormatting>
  <conditionalFormatting sqref="I770:I774">
    <cfRule type="expression" dxfId="63033" priority="109838" stopIfTrue="1">
      <formula>WEEKDAY($A770)=1</formula>
    </cfRule>
    <cfRule type="expression" dxfId="63032" priority="109839" stopIfTrue="1">
      <formula>WEEKDAY($A770)=2</formula>
    </cfRule>
    <cfRule type="expression" dxfId="63031" priority="109840" stopIfTrue="1">
      <formula>WEEKDAY($A770)=3</formula>
    </cfRule>
    <cfRule type="expression" dxfId="63030" priority="109841" stopIfTrue="1">
      <formula>WEEKDAY($A770)=4</formula>
    </cfRule>
    <cfRule type="expression" dxfId="63029" priority="109842" stopIfTrue="1">
      <formula>WEEKDAY($A770)=5</formula>
    </cfRule>
    <cfRule type="expression" dxfId="63028" priority="109843" stopIfTrue="1">
      <formula>WEEKDAY($A770)=6</formula>
    </cfRule>
    <cfRule type="expression" dxfId="63027" priority="109844" stopIfTrue="1">
      <formula>WEEKDAY($A770)=7</formula>
    </cfRule>
  </conditionalFormatting>
  <conditionalFormatting sqref="A770:A774">
    <cfRule type="expression" dxfId="63026" priority="109831" stopIfTrue="1">
      <formula>WEEKDAY($A770)=1</formula>
    </cfRule>
    <cfRule type="expression" dxfId="63025" priority="109832" stopIfTrue="1">
      <formula>WEEKDAY($A770)=2</formula>
    </cfRule>
    <cfRule type="expression" dxfId="63024" priority="109833" stopIfTrue="1">
      <formula>WEEKDAY($A770)=3</formula>
    </cfRule>
    <cfRule type="expression" dxfId="63023" priority="109834" stopIfTrue="1">
      <formula>WEEKDAY($A770)=4</formula>
    </cfRule>
    <cfRule type="expression" dxfId="63022" priority="109835" stopIfTrue="1">
      <formula>WEEKDAY($A770)=5</formula>
    </cfRule>
    <cfRule type="expression" dxfId="63021" priority="109836" stopIfTrue="1">
      <formula>WEEKDAY($A770)=6</formula>
    </cfRule>
    <cfRule type="expression" dxfId="63020" priority="109837" stopIfTrue="1">
      <formula>WEEKDAY($A770)=7</formula>
    </cfRule>
  </conditionalFormatting>
  <conditionalFormatting sqref="A770:A774">
    <cfRule type="expression" dxfId="63019" priority="109824" stopIfTrue="1">
      <formula>WEEKDAY($A770)=1</formula>
    </cfRule>
    <cfRule type="expression" dxfId="63018" priority="109825" stopIfTrue="1">
      <formula>WEEKDAY($A770)=2</formula>
    </cfRule>
    <cfRule type="expression" dxfId="63017" priority="109826" stopIfTrue="1">
      <formula>WEEKDAY($A770)=3</formula>
    </cfRule>
    <cfRule type="expression" dxfId="63016" priority="109827" stopIfTrue="1">
      <formula>WEEKDAY($A770)=4</formula>
    </cfRule>
    <cfRule type="expression" dxfId="63015" priority="109828" stopIfTrue="1">
      <formula>WEEKDAY($A770)=5</formula>
    </cfRule>
    <cfRule type="expression" dxfId="63014" priority="109829" stopIfTrue="1">
      <formula>WEEKDAY($A770)=6</formula>
    </cfRule>
    <cfRule type="expression" dxfId="63013" priority="109830" stopIfTrue="1">
      <formula>WEEKDAY($A770)=7</formula>
    </cfRule>
  </conditionalFormatting>
  <conditionalFormatting sqref="A770:A774">
    <cfRule type="expression" dxfId="63012" priority="109817" stopIfTrue="1">
      <formula>WEEKDAY($A770)=1</formula>
    </cfRule>
    <cfRule type="expression" dxfId="63011" priority="109818" stopIfTrue="1">
      <formula>WEEKDAY($A770)=2</formula>
    </cfRule>
    <cfRule type="expression" dxfId="63010" priority="109819" stopIfTrue="1">
      <formula>WEEKDAY($A770)=3</formula>
    </cfRule>
    <cfRule type="expression" dxfId="63009" priority="109820" stopIfTrue="1">
      <formula>WEEKDAY($A770)=4</formula>
    </cfRule>
    <cfRule type="expression" dxfId="63008" priority="109821" stopIfTrue="1">
      <formula>WEEKDAY($A770)=5</formula>
    </cfRule>
    <cfRule type="expression" dxfId="63007" priority="109822" stopIfTrue="1">
      <formula>WEEKDAY($A770)=6</formula>
    </cfRule>
    <cfRule type="expression" dxfId="63006" priority="109823" stopIfTrue="1">
      <formula>WEEKDAY($A770)=7</formula>
    </cfRule>
  </conditionalFormatting>
  <conditionalFormatting sqref="A770:A774">
    <cfRule type="expression" dxfId="63005" priority="109810" stopIfTrue="1">
      <formula>WEEKDAY($A770)=1</formula>
    </cfRule>
    <cfRule type="expression" dxfId="63004" priority="109811" stopIfTrue="1">
      <formula>WEEKDAY($A770)=2</formula>
    </cfRule>
    <cfRule type="expression" dxfId="63003" priority="109812" stopIfTrue="1">
      <formula>WEEKDAY($A770)=3</formula>
    </cfRule>
    <cfRule type="expression" dxfId="63002" priority="109813" stopIfTrue="1">
      <formula>WEEKDAY($A770)=4</formula>
    </cfRule>
    <cfRule type="expression" dxfId="63001" priority="109814" stopIfTrue="1">
      <formula>WEEKDAY($A770)=5</formula>
    </cfRule>
    <cfRule type="expression" dxfId="63000" priority="109815" stopIfTrue="1">
      <formula>WEEKDAY($A770)=6</formula>
    </cfRule>
    <cfRule type="expression" dxfId="62999" priority="109816" stopIfTrue="1">
      <formula>WEEKDAY($A770)=7</formula>
    </cfRule>
  </conditionalFormatting>
  <conditionalFormatting sqref="I770:I774">
    <cfRule type="expression" dxfId="62998" priority="109803" stopIfTrue="1">
      <formula>WEEKDAY($A770)=1</formula>
    </cfRule>
    <cfRule type="expression" dxfId="62997" priority="109804" stopIfTrue="1">
      <formula>WEEKDAY($A770)=2</formula>
    </cfRule>
    <cfRule type="expression" dxfId="62996" priority="109805" stopIfTrue="1">
      <formula>WEEKDAY($A770)=3</formula>
    </cfRule>
    <cfRule type="expression" dxfId="62995" priority="109806" stopIfTrue="1">
      <formula>WEEKDAY($A770)=4</formula>
    </cfRule>
    <cfRule type="expression" dxfId="62994" priority="109807" stopIfTrue="1">
      <formula>WEEKDAY($A770)=5</formula>
    </cfRule>
    <cfRule type="expression" dxfId="62993" priority="109808" stopIfTrue="1">
      <formula>WEEKDAY($A770)=6</formula>
    </cfRule>
    <cfRule type="expression" dxfId="62992" priority="109809" stopIfTrue="1">
      <formula>WEEKDAY($A770)=7</formula>
    </cfRule>
  </conditionalFormatting>
  <conditionalFormatting sqref="A770:A774">
    <cfRule type="expression" dxfId="62991" priority="109796" stopIfTrue="1">
      <formula>WEEKDAY($A770)=1</formula>
    </cfRule>
    <cfRule type="expression" dxfId="62990" priority="109797" stopIfTrue="1">
      <formula>WEEKDAY($A770)=2</formula>
    </cfRule>
    <cfRule type="expression" dxfId="62989" priority="109798" stopIfTrue="1">
      <formula>WEEKDAY($A770)=3</formula>
    </cfRule>
    <cfRule type="expression" dxfId="62988" priority="109799" stopIfTrue="1">
      <formula>WEEKDAY($A770)=4</formula>
    </cfRule>
    <cfRule type="expression" dxfId="62987" priority="109800" stopIfTrue="1">
      <formula>WEEKDAY($A770)=5</formula>
    </cfRule>
    <cfRule type="expression" dxfId="62986" priority="109801" stopIfTrue="1">
      <formula>WEEKDAY($A770)=6</formula>
    </cfRule>
    <cfRule type="expression" dxfId="62985" priority="109802" stopIfTrue="1">
      <formula>WEEKDAY($A770)=7</formula>
    </cfRule>
  </conditionalFormatting>
  <conditionalFormatting sqref="A770:A774">
    <cfRule type="expression" dxfId="62984" priority="109789" stopIfTrue="1">
      <formula>WEEKDAY($A770)=1</formula>
    </cfRule>
    <cfRule type="expression" dxfId="62983" priority="109790" stopIfTrue="1">
      <formula>WEEKDAY($A770)=2</formula>
    </cfRule>
    <cfRule type="expression" dxfId="62982" priority="109791" stopIfTrue="1">
      <formula>WEEKDAY($A770)=3</formula>
    </cfRule>
    <cfRule type="expression" dxfId="62981" priority="109792" stopIfTrue="1">
      <formula>WEEKDAY($A770)=4</formula>
    </cfRule>
    <cfRule type="expression" dxfId="62980" priority="109793" stopIfTrue="1">
      <formula>WEEKDAY($A770)=5</formula>
    </cfRule>
    <cfRule type="expression" dxfId="62979" priority="109794" stopIfTrue="1">
      <formula>WEEKDAY($A770)=6</formula>
    </cfRule>
    <cfRule type="expression" dxfId="62978" priority="109795" stopIfTrue="1">
      <formula>WEEKDAY($A770)=7</formula>
    </cfRule>
  </conditionalFormatting>
  <conditionalFormatting sqref="I770:I774">
    <cfRule type="expression" dxfId="62977" priority="109782" stopIfTrue="1">
      <formula>WEEKDAY($A770)=1</formula>
    </cfRule>
    <cfRule type="expression" dxfId="62976" priority="109783" stopIfTrue="1">
      <formula>WEEKDAY($A770)=2</formula>
    </cfRule>
    <cfRule type="expression" dxfId="62975" priority="109784" stopIfTrue="1">
      <formula>WEEKDAY($A770)=3</formula>
    </cfRule>
    <cfRule type="expression" dxfId="62974" priority="109785" stopIfTrue="1">
      <formula>WEEKDAY($A770)=4</formula>
    </cfRule>
    <cfRule type="expression" dxfId="62973" priority="109786" stopIfTrue="1">
      <formula>WEEKDAY($A770)=5</formula>
    </cfRule>
    <cfRule type="expression" dxfId="62972" priority="109787" stopIfTrue="1">
      <formula>WEEKDAY($A770)=6</formula>
    </cfRule>
    <cfRule type="expression" dxfId="62971" priority="109788" stopIfTrue="1">
      <formula>WEEKDAY($A770)=7</formula>
    </cfRule>
  </conditionalFormatting>
  <conditionalFormatting sqref="I770:I774">
    <cfRule type="expression" dxfId="62970" priority="109775" stopIfTrue="1">
      <formula>WEEKDAY($A770)=1</formula>
    </cfRule>
    <cfRule type="expression" dxfId="62969" priority="109776" stopIfTrue="1">
      <formula>WEEKDAY($A770)=2</formula>
    </cfRule>
    <cfRule type="expression" dxfId="62968" priority="109777" stopIfTrue="1">
      <formula>WEEKDAY($A770)=3</formula>
    </cfRule>
    <cfRule type="expression" dxfId="62967" priority="109778" stopIfTrue="1">
      <formula>WEEKDAY($A770)=4</formula>
    </cfRule>
    <cfRule type="expression" dxfId="62966" priority="109779" stopIfTrue="1">
      <formula>WEEKDAY($A770)=5</formula>
    </cfRule>
    <cfRule type="expression" dxfId="62965" priority="109780" stopIfTrue="1">
      <formula>WEEKDAY($A770)=6</formula>
    </cfRule>
    <cfRule type="expression" dxfId="62964" priority="109781" stopIfTrue="1">
      <formula>WEEKDAY($A770)=7</formula>
    </cfRule>
  </conditionalFormatting>
  <conditionalFormatting sqref="A771:M771">
    <cfRule type="expression" dxfId="62963" priority="109768" stopIfTrue="1">
      <formula>WEEKDAY($A771)=1</formula>
    </cfRule>
    <cfRule type="expression" dxfId="62962" priority="109769" stopIfTrue="1">
      <formula>WEEKDAY($A771)=2</formula>
    </cfRule>
    <cfRule type="expression" dxfId="62961" priority="109770" stopIfTrue="1">
      <formula>WEEKDAY($A771)=3</formula>
    </cfRule>
    <cfRule type="expression" dxfId="62960" priority="109771" stopIfTrue="1">
      <formula>WEEKDAY($A771)=4</formula>
    </cfRule>
    <cfRule type="expression" dxfId="62959" priority="109772" stopIfTrue="1">
      <formula>WEEKDAY($A771)=5</formula>
    </cfRule>
    <cfRule type="expression" dxfId="62958" priority="109773" stopIfTrue="1">
      <formula>WEEKDAY($A771)=6</formula>
    </cfRule>
    <cfRule type="expression" dxfId="62957" priority="109774" stopIfTrue="1">
      <formula>WEEKDAY($A771)=7</formula>
    </cfRule>
  </conditionalFormatting>
  <conditionalFormatting sqref="A771:A774">
    <cfRule type="expression" dxfId="62956" priority="109761" stopIfTrue="1">
      <formula>WEEKDAY($A771)=1</formula>
    </cfRule>
    <cfRule type="expression" dxfId="62955" priority="109762" stopIfTrue="1">
      <formula>WEEKDAY($A771)=2</formula>
    </cfRule>
    <cfRule type="expression" dxfId="62954" priority="109763" stopIfTrue="1">
      <formula>WEEKDAY($A771)=3</formula>
    </cfRule>
    <cfRule type="expression" dxfId="62953" priority="109764" stopIfTrue="1">
      <formula>WEEKDAY($A771)=4</formula>
    </cfRule>
    <cfRule type="expression" dxfId="62952" priority="109765" stopIfTrue="1">
      <formula>WEEKDAY($A771)=5</formula>
    </cfRule>
    <cfRule type="expression" dxfId="62951" priority="109766" stopIfTrue="1">
      <formula>WEEKDAY($A771)=6</formula>
    </cfRule>
    <cfRule type="expression" dxfId="62950" priority="109767" stopIfTrue="1">
      <formula>WEEKDAY($A771)=7</formula>
    </cfRule>
  </conditionalFormatting>
  <conditionalFormatting sqref="A771:M771">
    <cfRule type="expression" dxfId="62949" priority="109754" stopIfTrue="1">
      <formula>WEEKDAY($A771)=1</formula>
    </cfRule>
    <cfRule type="expression" dxfId="62948" priority="109755" stopIfTrue="1">
      <formula>WEEKDAY($A771)=2</formula>
    </cfRule>
    <cfRule type="expression" dxfId="62947" priority="109756" stopIfTrue="1">
      <formula>WEEKDAY($A771)=3</formula>
    </cfRule>
    <cfRule type="expression" dxfId="62946" priority="109757" stopIfTrue="1">
      <formula>WEEKDAY($A771)=4</formula>
    </cfRule>
    <cfRule type="expression" dxfId="62945" priority="109758" stopIfTrue="1">
      <formula>WEEKDAY($A771)=5</formula>
    </cfRule>
    <cfRule type="expression" dxfId="62944" priority="109759" stopIfTrue="1">
      <formula>WEEKDAY($A771)=6</formula>
    </cfRule>
    <cfRule type="expression" dxfId="62943" priority="109760" stopIfTrue="1">
      <formula>WEEKDAY($A771)=7</formula>
    </cfRule>
  </conditionalFormatting>
  <conditionalFormatting sqref="I771:I774">
    <cfRule type="expression" dxfId="62942" priority="109747" stopIfTrue="1">
      <formula>WEEKDAY($A771)=1</formula>
    </cfRule>
    <cfRule type="expression" dxfId="62941" priority="109748" stopIfTrue="1">
      <formula>WEEKDAY($A771)=2</formula>
    </cfRule>
    <cfRule type="expression" dxfId="62940" priority="109749" stopIfTrue="1">
      <formula>WEEKDAY($A771)=3</formula>
    </cfRule>
    <cfRule type="expression" dxfId="62939" priority="109750" stopIfTrue="1">
      <formula>WEEKDAY($A771)=4</formula>
    </cfRule>
    <cfRule type="expression" dxfId="62938" priority="109751" stopIfTrue="1">
      <formula>WEEKDAY($A771)=5</formula>
    </cfRule>
    <cfRule type="expression" dxfId="62937" priority="109752" stopIfTrue="1">
      <formula>WEEKDAY($A771)=6</formula>
    </cfRule>
    <cfRule type="expression" dxfId="62936" priority="109753" stopIfTrue="1">
      <formula>WEEKDAY($A771)=7</formula>
    </cfRule>
  </conditionalFormatting>
  <conditionalFormatting sqref="A771:A774">
    <cfRule type="expression" dxfId="62935" priority="109740" stopIfTrue="1">
      <formula>WEEKDAY($A771)=1</formula>
    </cfRule>
    <cfRule type="expression" dxfId="62934" priority="109741" stopIfTrue="1">
      <formula>WEEKDAY($A771)=2</formula>
    </cfRule>
    <cfRule type="expression" dxfId="62933" priority="109742" stopIfTrue="1">
      <formula>WEEKDAY($A771)=3</formula>
    </cfRule>
    <cfRule type="expression" dxfId="62932" priority="109743" stopIfTrue="1">
      <formula>WEEKDAY($A771)=4</formula>
    </cfRule>
    <cfRule type="expression" dxfId="62931" priority="109744" stopIfTrue="1">
      <formula>WEEKDAY($A771)=5</formula>
    </cfRule>
    <cfRule type="expression" dxfId="62930" priority="109745" stopIfTrue="1">
      <formula>WEEKDAY($A771)=6</formula>
    </cfRule>
    <cfRule type="expression" dxfId="62929" priority="109746" stopIfTrue="1">
      <formula>WEEKDAY($A771)=7</formula>
    </cfRule>
  </conditionalFormatting>
  <conditionalFormatting sqref="A771:M771">
    <cfRule type="expression" dxfId="62928" priority="109733" stopIfTrue="1">
      <formula>WEEKDAY($A771)=1</formula>
    </cfRule>
    <cfRule type="expression" dxfId="62927" priority="109734" stopIfTrue="1">
      <formula>WEEKDAY($A771)=2</formula>
    </cfRule>
    <cfRule type="expression" dxfId="62926" priority="109735" stopIfTrue="1">
      <formula>WEEKDAY($A771)=3</formula>
    </cfRule>
    <cfRule type="expression" dxfId="62925" priority="109736" stopIfTrue="1">
      <formula>WEEKDAY($A771)=4</formula>
    </cfRule>
    <cfRule type="expression" dxfId="62924" priority="109737" stopIfTrue="1">
      <formula>WEEKDAY($A771)=5</formula>
    </cfRule>
    <cfRule type="expression" dxfId="62923" priority="109738" stopIfTrue="1">
      <formula>WEEKDAY($A771)=6</formula>
    </cfRule>
    <cfRule type="expression" dxfId="62922" priority="109739" stopIfTrue="1">
      <formula>WEEKDAY($A771)=7</formula>
    </cfRule>
  </conditionalFormatting>
  <conditionalFormatting sqref="A771:A774">
    <cfRule type="expression" dxfId="62921" priority="109726" stopIfTrue="1">
      <formula>WEEKDAY($A771)=1</formula>
    </cfRule>
    <cfRule type="expression" dxfId="62920" priority="109727" stopIfTrue="1">
      <formula>WEEKDAY($A771)=2</formula>
    </cfRule>
    <cfRule type="expression" dxfId="62919" priority="109728" stopIfTrue="1">
      <formula>WEEKDAY($A771)=3</formula>
    </cfRule>
    <cfRule type="expression" dxfId="62918" priority="109729" stopIfTrue="1">
      <formula>WEEKDAY($A771)=4</formula>
    </cfRule>
    <cfRule type="expression" dxfId="62917" priority="109730" stopIfTrue="1">
      <formula>WEEKDAY($A771)=5</formula>
    </cfRule>
    <cfRule type="expression" dxfId="62916" priority="109731" stopIfTrue="1">
      <formula>WEEKDAY($A771)=6</formula>
    </cfRule>
    <cfRule type="expression" dxfId="62915" priority="109732" stopIfTrue="1">
      <formula>WEEKDAY($A771)=7</formula>
    </cfRule>
  </conditionalFormatting>
  <conditionalFormatting sqref="A771:A774">
    <cfRule type="expression" dxfId="62914" priority="109719" stopIfTrue="1">
      <formula>WEEKDAY($A771)=1</formula>
    </cfRule>
    <cfRule type="expression" dxfId="62913" priority="109720" stopIfTrue="1">
      <formula>WEEKDAY($A771)=2</formula>
    </cfRule>
    <cfRule type="expression" dxfId="62912" priority="109721" stopIfTrue="1">
      <formula>WEEKDAY($A771)=3</formula>
    </cfRule>
    <cfRule type="expression" dxfId="62911" priority="109722" stopIfTrue="1">
      <formula>WEEKDAY($A771)=4</formula>
    </cfRule>
    <cfRule type="expression" dxfId="62910" priority="109723" stopIfTrue="1">
      <formula>WEEKDAY($A771)=5</formula>
    </cfRule>
    <cfRule type="expression" dxfId="62909" priority="109724" stopIfTrue="1">
      <formula>WEEKDAY($A771)=6</formula>
    </cfRule>
    <cfRule type="expression" dxfId="62908" priority="109725" stopIfTrue="1">
      <formula>WEEKDAY($A771)=7</formula>
    </cfRule>
  </conditionalFormatting>
  <conditionalFormatting sqref="A771:A774">
    <cfRule type="expression" dxfId="62907" priority="109712" stopIfTrue="1">
      <formula>WEEKDAY($A771)=1</formula>
    </cfRule>
    <cfRule type="expression" dxfId="62906" priority="109713" stopIfTrue="1">
      <formula>WEEKDAY($A771)=2</formula>
    </cfRule>
    <cfRule type="expression" dxfId="62905" priority="109714" stopIfTrue="1">
      <formula>WEEKDAY($A771)=3</formula>
    </cfRule>
    <cfRule type="expression" dxfId="62904" priority="109715" stopIfTrue="1">
      <formula>WEEKDAY($A771)=4</formula>
    </cfRule>
    <cfRule type="expression" dxfId="62903" priority="109716" stopIfTrue="1">
      <formula>WEEKDAY($A771)=5</formula>
    </cfRule>
    <cfRule type="expression" dxfId="62902" priority="109717" stopIfTrue="1">
      <formula>WEEKDAY($A771)=6</formula>
    </cfRule>
    <cfRule type="expression" dxfId="62901" priority="109718" stopIfTrue="1">
      <formula>WEEKDAY($A771)=7</formula>
    </cfRule>
  </conditionalFormatting>
  <conditionalFormatting sqref="I771:I774">
    <cfRule type="expression" dxfId="62900" priority="109705" stopIfTrue="1">
      <formula>WEEKDAY($A771)=1</formula>
    </cfRule>
    <cfRule type="expression" dxfId="62899" priority="109706" stopIfTrue="1">
      <formula>WEEKDAY($A771)=2</formula>
    </cfRule>
    <cfRule type="expression" dxfId="62898" priority="109707" stopIfTrue="1">
      <formula>WEEKDAY($A771)=3</formula>
    </cfRule>
    <cfRule type="expression" dxfId="62897" priority="109708" stopIfTrue="1">
      <formula>WEEKDAY($A771)=4</formula>
    </cfRule>
    <cfRule type="expression" dxfId="62896" priority="109709" stopIfTrue="1">
      <formula>WEEKDAY($A771)=5</formula>
    </cfRule>
    <cfRule type="expression" dxfId="62895" priority="109710" stopIfTrue="1">
      <formula>WEEKDAY($A771)=6</formula>
    </cfRule>
    <cfRule type="expression" dxfId="62894" priority="109711" stopIfTrue="1">
      <formula>WEEKDAY($A771)=7</formula>
    </cfRule>
  </conditionalFormatting>
  <conditionalFormatting sqref="A771:A774">
    <cfRule type="expression" dxfId="62893" priority="109698" stopIfTrue="1">
      <formula>WEEKDAY($A771)=1</formula>
    </cfRule>
    <cfRule type="expression" dxfId="62892" priority="109699" stopIfTrue="1">
      <formula>WEEKDAY($A771)=2</formula>
    </cfRule>
    <cfRule type="expression" dxfId="62891" priority="109700" stopIfTrue="1">
      <formula>WEEKDAY($A771)=3</formula>
    </cfRule>
    <cfRule type="expression" dxfId="62890" priority="109701" stopIfTrue="1">
      <formula>WEEKDAY($A771)=4</formula>
    </cfRule>
    <cfRule type="expression" dxfId="62889" priority="109702" stopIfTrue="1">
      <formula>WEEKDAY($A771)=5</formula>
    </cfRule>
    <cfRule type="expression" dxfId="62888" priority="109703" stopIfTrue="1">
      <formula>WEEKDAY($A771)=6</formula>
    </cfRule>
    <cfRule type="expression" dxfId="62887" priority="109704" stopIfTrue="1">
      <formula>WEEKDAY($A771)=7</formula>
    </cfRule>
  </conditionalFormatting>
  <conditionalFormatting sqref="A771:A774">
    <cfRule type="expression" dxfId="62886" priority="109691" stopIfTrue="1">
      <formula>WEEKDAY($A771)=1</formula>
    </cfRule>
    <cfRule type="expression" dxfId="62885" priority="109692" stopIfTrue="1">
      <formula>WEEKDAY($A771)=2</formula>
    </cfRule>
    <cfRule type="expression" dxfId="62884" priority="109693" stopIfTrue="1">
      <formula>WEEKDAY($A771)=3</formula>
    </cfRule>
    <cfRule type="expression" dxfId="62883" priority="109694" stopIfTrue="1">
      <formula>WEEKDAY($A771)=4</formula>
    </cfRule>
    <cfRule type="expression" dxfId="62882" priority="109695" stopIfTrue="1">
      <formula>WEEKDAY($A771)=5</formula>
    </cfRule>
    <cfRule type="expression" dxfId="62881" priority="109696" stopIfTrue="1">
      <formula>WEEKDAY($A771)=6</formula>
    </cfRule>
    <cfRule type="expression" dxfId="62880" priority="109697" stopIfTrue="1">
      <formula>WEEKDAY($A771)=7</formula>
    </cfRule>
  </conditionalFormatting>
  <conditionalFormatting sqref="I771:I774">
    <cfRule type="expression" dxfId="62879" priority="109684" stopIfTrue="1">
      <formula>WEEKDAY($A771)=1</formula>
    </cfRule>
    <cfRule type="expression" dxfId="62878" priority="109685" stopIfTrue="1">
      <formula>WEEKDAY($A771)=2</formula>
    </cfRule>
    <cfRule type="expression" dxfId="62877" priority="109686" stopIfTrue="1">
      <formula>WEEKDAY($A771)=3</formula>
    </cfRule>
    <cfRule type="expression" dxfId="62876" priority="109687" stopIfTrue="1">
      <formula>WEEKDAY($A771)=4</formula>
    </cfRule>
    <cfRule type="expression" dxfId="62875" priority="109688" stopIfTrue="1">
      <formula>WEEKDAY($A771)=5</formula>
    </cfRule>
    <cfRule type="expression" dxfId="62874" priority="109689" stopIfTrue="1">
      <formula>WEEKDAY($A771)=6</formula>
    </cfRule>
    <cfRule type="expression" dxfId="62873" priority="109690" stopIfTrue="1">
      <formula>WEEKDAY($A771)=7</formula>
    </cfRule>
  </conditionalFormatting>
  <conditionalFormatting sqref="I771:I774">
    <cfRule type="expression" dxfId="62872" priority="109677" stopIfTrue="1">
      <formula>WEEKDAY($A771)=1</formula>
    </cfRule>
    <cfRule type="expression" dxfId="62871" priority="109678" stopIfTrue="1">
      <formula>WEEKDAY($A771)=2</formula>
    </cfRule>
    <cfRule type="expression" dxfId="62870" priority="109679" stopIfTrue="1">
      <formula>WEEKDAY($A771)=3</formula>
    </cfRule>
    <cfRule type="expression" dxfId="62869" priority="109680" stopIfTrue="1">
      <formula>WEEKDAY($A771)=4</formula>
    </cfRule>
    <cfRule type="expression" dxfId="62868" priority="109681" stopIfTrue="1">
      <formula>WEEKDAY($A771)=5</formula>
    </cfRule>
    <cfRule type="expression" dxfId="62867" priority="109682" stopIfTrue="1">
      <formula>WEEKDAY($A771)=6</formula>
    </cfRule>
    <cfRule type="expression" dxfId="62866" priority="109683" stopIfTrue="1">
      <formula>WEEKDAY($A771)=7</formula>
    </cfRule>
  </conditionalFormatting>
  <conditionalFormatting sqref="A770:A774">
    <cfRule type="expression" dxfId="62865" priority="109670" stopIfTrue="1">
      <formula>WEEKDAY($A770)=1</formula>
    </cfRule>
    <cfRule type="expression" dxfId="62864" priority="109671" stopIfTrue="1">
      <formula>WEEKDAY($A770)=2</formula>
    </cfRule>
    <cfRule type="expression" dxfId="62863" priority="109672" stopIfTrue="1">
      <formula>WEEKDAY($A770)=3</formula>
    </cfRule>
    <cfRule type="expression" dxfId="62862" priority="109673" stopIfTrue="1">
      <formula>WEEKDAY($A770)=4</formula>
    </cfRule>
    <cfRule type="expression" dxfId="62861" priority="109674" stopIfTrue="1">
      <formula>WEEKDAY($A770)=5</formula>
    </cfRule>
    <cfRule type="expression" dxfId="62860" priority="109675" stopIfTrue="1">
      <formula>WEEKDAY($A770)=6</formula>
    </cfRule>
    <cfRule type="expression" dxfId="62859" priority="109676" stopIfTrue="1">
      <formula>WEEKDAY($A770)=7</formula>
    </cfRule>
  </conditionalFormatting>
  <conditionalFormatting sqref="A770:A774">
    <cfRule type="expression" dxfId="62858" priority="109663" stopIfTrue="1">
      <formula>WEEKDAY($A770)=1</formula>
    </cfRule>
    <cfRule type="expression" dxfId="62857" priority="109664" stopIfTrue="1">
      <formula>WEEKDAY($A770)=2</formula>
    </cfRule>
    <cfRule type="expression" dxfId="62856" priority="109665" stopIfTrue="1">
      <formula>WEEKDAY($A770)=3</formula>
    </cfRule>
    <cfRule type="expression" dxfId="62855" priority="109666" stopIfTrue="1">
      <formula>WEEKDAY($A770)=4</formula>
    </cfRule>
    <cfRule type="expression" dxfId="62854" priority="109667" stopIfTrue="1">
      <formula>WEEKDAY($A770)=5</formula>
    </cfRule>
    <cfRule type="expression" dxfId="62853" priority="109668" stopIfTrue="1">
      <formula>WEEKDAY($A770)=6</formula>
    </cfRule>
    <cfRule type="expression" dxfId="62852" priority="109669" stopIfTrue="1">
      <formula>WEEKDAY($A770)=7</formula>
    </cfRule>
  </conditionalFormatting>
  <conditionalFormatting sqref="I770:I774">
    <cfRule type="expression" dxfId="62851" priority="109656" stopIfTrue="1">
      <formula>WEEKDAY($A770)=1</formula>
    </cfRule>
    <cfRule type="expression" dxfId="62850" priority="109657" stopIfTrue="1">
      <formula>WEEKDAY($A770)=2</formula>
    </cfRule>
    <cfRule type="expression" dxfId="62849" priority="109658" stopIfTrue="1">
      <formula>WEEKDAY($A770)=3</formula>
    </cfRule>
    <cfRule type="expression" dxfId="62848" priority="109659" stopIfTrue="1">
      <formula>WEEKDAY($A770)=4</formula>
    </cfRule>
    <cfRule type="expression" dxfId="62847" priority="109660" stopIfTrue="1">
      <formula>WEEKDAY($A770)=5</formula>
    </cfRule>
    <cfRule type="expression" dxfId="62846" priority="109661" stopIfTrue="1">
      <formula>WEEKDAY($A770)=6</formula>
    </cfRule>
    <cfRule type="expression" dxfId="62845" priority="109662" stopIfTrue="1">
      <formula>WEEKDAY($A770)=7</formula>
    </cfRule>
  </conditionalFormatting>
  <conditionalFormatting sqref="I770:I774">
    <cfRule type="expression" dxfId="62844" priority="109649" stopIfTrue="1">
      <formula>WEEKDAY($A770)=1</formula>
    </cfRule>
    <cfRule type="expression" dxfId="62843" priority="109650" stopIfTrue="1">
      <formula>WEEKDAY($A770)=2</formula>
    </cfRule>
    <cfRule type="expression" dxfId="62842" priority="109651" stopIfTrue="1">
      <formula>WEEKDAY($A770)=3</formula>
    </cfRule>
    <cfRule type="expression" dxfId="62841" priority="109652" stopIfTrue="1">
      <formula>WEEKDAY($A770)=4</formula>
    </cfRule>
    <cfRule type="expression" dxfId="62840" priority="109653" stopIfTrue="1">
      <formula>WEEKDAY($A770)=5</formula>
    </cfRule>
    <cfRule type="expression" dxfId="62839" priority="109654" stopIfTrue="1">
      <formula>WEEKDAY($A770)=6</formula>
    </cfRule>
    <cfRule type="expression" dxfId="62838" priority="109655" stopIfTrue="1">
      <formula>WEEKDAY($A770)=7</formula>
    </cfRule>
  </conditionalFormatting>
  <conditionalFormatting sqref="I770:I774">
    <cfRule type="expression" dxfId="62837" priority="109642" stopIfTrue="1">
      <formula>WEEKDAY($A770)=1</formula>
    </cfRule>
    <cfRule type="expression" dxfId="62836" priority="109643" stopIfTrue="1">
      <formula>WEEKDAY($A770)=2</formula>
    </cfRule>
    <cfRule type="expression" dxfId="62835" priority="109644" stopIfTrue="1">
      <formula>WEEKDAY($A770)=3</formula>
    </cfRule>
    <cfRule type="expression" dxfId="62834" priority="109645" stopIfTrue="1">
      <formula>WEEKDAY($A770)=4</formula>
    </cfRule>
    <cfRule type="expression" dxfId="62833" priority="109646" stopIfTrue="1">
      <formula>WEEKDAY($A770)=5</formula>
    </cfRule>
    <cfRule type="expression" dxfId="62832" priority="109647" stopIfTrue="1">
      <formula>WEEKDAY($A770)=6</formula>
    </cfRule>
    <cfRule type="expression" dxfId="62831" priority="109648" stopIfTrue="1">
      <formula>WEEKDAY($A770)=7</formula>
    </cfRule>
  </conditionalFormatting>
  <conditionalFormatting sqref="I770:I774">
    <cfRule type="expression" dxfId="62830" priority="109635" stopIfTrue="1">
      <formula>WEEKDAY($A770)=1</formula>
    </cfRule>
    <cfRule type="expression" dxfId="62829" priority="109636" stopIfTrue="1">
      <formula>WEEKDAY($A770)=2</formula>
    </cfRule>
    <cfRule type="expression" dxfId="62828" priority="109637" stopIfTrue="1">
      <formula>WEEKDAY($A770)=3</formula>
    </cfRule>
    <cfRule type="expression" dxfId="62827" priority="109638" stopIfTrue="1">
      <formula>WEEKDAY($A770)=4</formula>
    </cfRule>
    <cfRule type="expression" dxfId="62826" priority="109639" stopIfTrue="1">
      <formula>WEEKDAY($A770)=5</formula>
    </cfRule>
    <cfRule type="expression" dxfId="62825" priority="109640" stopIfTrue="1">
      <formula>WEEKDAY($A770)=6</formula>
    </cfRule>
    <cfRule type="expression" dxfId="62824" priority="109641" stopIfTrue="1">
      <formula>WEEKDAY($A770)=7</formula>
    </cfRule>
  </conditionalFormatting>
  <conditionalFormatting sqref="A770:A774">
    <cfRule type="expression" dxfId="62823" priority="109628" stopIfTrue="1">
      <formula>WEEKDAY($A770)=1</formula>
    </cfRule>
    <cfRule type="expression" dxfId="62822" priority="109629" stopIfTrue="1">
      <formula>WEEKDAY($A770)=2</formula>
    </cfRule>
    <cfRule type="expression" dxfId="62821" priority="109630" stopIfTrue="1">
      <formula>WEEKDAY($A770)=3</formula>
    </cfRule>
    <cfRule type="expression" dxfId="62820" priority="109631" stopIfTrue="1">
      <formula>WEEKDAY($A770)=4</formula>
    </cfRule>
    <cfRule type="expression" dxfId="62819" priority="109632" stopIfTrue="1">
      <formula>WEEKDAY($A770)=5</formula>
    </cfRule>
    <cfRule type="expression" dxfId="62818" priority="109633" stopIfTrue="1">
      <formula>WEEKDAY($A770)=6</formula>
    </cfRule>
    <cfRule type="expression" dxfId="62817" priority="109634" stopIfTrue="1">
      <formula>WEEKDAY($A770)=7</formula>
    </cfRule>
  </conditionalFormatting>
  <conditionalFormatting sqref="A770:A774">
    <cfRule type="expression" dxfId="62816" priority="109621" stopIfTrue="1">
      <formula>WEEKDAY($A770)=1</formula>
    </cfRule>
    <cfRule type="expression" dxfId="62815" priority="109622" stopIfTrue="1">
      <formula>WEEKDAY($A770)=2</formula>
    </cfRule>
    <cfRule type="expression" dxfId="62814" priority="109623" stopIfTrue="1">
      <formula>WEEKDAY($A770)=3</formula>
    </cfRule>
    <cfRule type="expression" dxfId="62813" priority="109624" stopIfTrue="1">
      <formula>WEEKDAY($A770)=4</formula>
    </cfRule>
    <cfRule type="expression" dxfId="62812" priority="109625" stopIfTrue="1">
      <formula>WEEKDAY($A770)=5</formula>
    </cfRule>
    <cfRule type="expression" dxfId="62811" priority="109626" stopIfTrue="1">
      <formula>WEEKDAY($A770)=6</formula>
    </cfRule>
    <cfRule type="expression" dxfId="62810" priority="109627" stopIfTrue="1">
      <formula>WEEKDAY($A770)=7</formula>
    </cfRule>
  </conditionalFormatting>
  <conditionalFormatting sqref="I770:I774">
    <cfRule type="expression" dxfId="62809" priority="109614" stopIfTrue="1">
      <formula>WEEKDAY($A770)=1</formula>
    </cfRule>
    <cfRule type="expression" dxfId="62808" priority="109615" stopIfTrue="1">
      <formula>WEEKDAY($A770)=2</formula>
    </cfRule>
    <cfRule type="expression" dxfId="62807" priority="109616" stopIfTrue="1">
      <formula>WEEKDAY($A770)=3</formula>
    </cfRule>
    <cfRule type="expression" dxfId="62806" priority="109617" stopIfTrue="1">
      <formula>WEEKDAY($A770)=4</formula>
    </cfRule>
    <cfRule type="expression" dxfId="62805" priority="109618" stopIfTrue="1">
      <formula>WEEKDAY($A770)=5</formula>
    </cfRule>
    <cfRule type="expression" dxfId="62804" priority="109619" stopIfTrue="1">
      <formula>WEEKDAY($A770)=6</formula>
    </cfRule>
    <cfRule type="expression" dxfId="62803" priority="109620" stopIfTrue="1">
      <formula>WEEKDAY($A770)=7</formula>
    </cfRule>
  </conditionalFormatting>
  <conditionalFormatting sqref="I770:I774">
    <cfRule type="expression" dxfId="62802" priority="109607" stopIfTrue="1">
      <formula>WEEKDAY($A770)=1</formula>
    </cfRule>
    <cfRule type="expression" dxfId="62801" priority="109608" stopIfTrue="1">
      <formula>WEEKDAY($A770)=2</formula>
    </cfRule>
    <cfRule type="expression" dxfId="62800" priority="109609" stopIfTrue="1">
      <formula>WEEKDAY($A770)=3</formula>
    </cfRule>
    <cfRule type="expression" dxfId="62799" priority="109610" stopIfTrue="1">
      <formula>WEEKDAY($A770)=4</formula>
    </cfRule>
    <cfRule type="expression" dxfId="62798" priority="109611" stopIfTrue="1">
      <formula>WEEKDAY($A770)=5</formula>
    </cfRule>
    <cfRule type="expression" dxfId="62797" priority="109612" stopIfTrue="1">
      <formula>WEEKDAY($A770)=6</formula>
    </cfRule>
    <cfRule type="expression" dxfId="62796" priority="109613" stopIfTrue="1">
      <formula>WEEKDAY($A770)=7</formula>
    </cfRule>
  </conditionalFormatting>
  <conditionalFormatting sqref="A767:A774">
    <cfRule type="expression" dxfId="62795" priority="109600" stopIfTrue="1">
      <formula>WEEKDAY($A767)=1</formula>
    </cfRule>
    <cfRule type="expression" dxfId="62794" priority="109601" stopIfTrue="1">
      <formula>WEEKDAY($A767)=2</formula>
    </cfRule>
    <cfRule type="expression" dxfId="62793" priority="109602" stopIfTrue="1">
      <formula>WEEKDAY($A767)=3</formula>
    </cfRule>
    <cfRule type="expression" dxfId="62792" priority="109603" stopIfTrue="1">
      <formula>WEEKDAY($A767)=4</formula>
    </cfRule>
    <cfRule type="expression" dxfId="62791" priority="109604" stopIfTrue="1">
      <formula>WEEKDAY($A767)=5</formula>
    </cfRule>
    <cfRule type="expression" dxfId="62790" priority="109605" stopIfTrue="1">
      <formula>WEEKDAY($A767)=6</formula>
    </cfRule>
    <cfRule type="expression" dxfId="62789" priority="109606" stopIfTrue="1">
      <formula>WEEKDAY($A767)=7</formula>
    </cfRule>
  </conditionalFormatting>
  <conditionalFormatting sqref="I767:I774">
    <cfRule type="expression" dxfId="62788" priority="109593" stopIfTrue="1">
      <formula>WEEKDAY($A767)=1</formula>
    </cfRule>
    <cfRule type="expression" dxfId="62787" priority="109594" stopIfTrue="1">
      <formula>WEEKDAY($A767)=2</formula>
    </cfRule>
    <cfRule type="expression" dxfId="62786" priority="109595" stopIfTrue="1">
      <formula>WEEKDAY($A767)=3</formula>
    </cfRule>
    <cfRule type="expression" dxfId="62785" priority="109596" stopIfTrue="1">
      <formula>WEEKDAY($A767)=4</formula>
    </cfRule>
    <cfRule type="expression" dxfId="62784" priority="109597" stopIfTrue="1">
      <formula>WEEKDAY($A767)=5</formula>
    </cfRule>
    <cfRule type="expression" dxfId="62783" priority="109598" stopIfTrue="1">
      <formula>WEEKDAY($A767)=6</formula>
    </cfRule>
    <cfRule type="expression" dxfId="62782" priority="109599" stopIfTrue="1">
      <formula>WEEKDAY($A767)=7</formula>
    </cfRule>
  </conditionalFormatting>
  <conditionalFormatting sqref="A767:A774">
    <cfRule type="expression" dxfId="62781" priority="109586" stopIfTrue="1">
      <formula>WEEKDAY($A767)=1</formula>
    </cfRule>
    <cfRule type="expression" dxfId="62780" priority="109587" stopIfTrue="1">
      <formula>WEEKDAY($A767)=2</formula>
    </cfRule>
    <cfRule type="expression" dxfId="62779" priority="109588" stopIfTrue="1">
      <formula>WEEKDAY($A767)=3</formula>
    </cfRule>
    <cfRule type="expression" dxfId="62778" priority="109589" stopIfTrue="1">
      <formula>WEEKDAY($A767)=4</formula>
    </cfRule>
    <cfRule type="expression" dxfId="62777" priority="109590" stopIfTrue="1">
      <formula>WEEKDAY($A767)=5</formula>
    </cfRule>
    <cfRule type="expression" dxfId="62776" priority="109591" stopIfTrue="1">
      <formula>WEEKDAY($A767)=6</formula>
    </cfRule>
    <cfRule type="expression" dxfId="62775" priority="109592" stopIfTrue="1">
      <formula>WEEKDAY($A767)=7</formula>
    </cfRule>
  </conditionalFormatting>
  <conditionalFormatting sqref="I767:I774">
    <cfRule type="expression" dxfId="62774" priority="109579" stopIfTrue="1">
      <formula>WEEKDAY($A767)=1</formula>
    </cfRule>
    <cfRule type="expression" dxfId="62773" priority="109580" stopIfTrue="1">
      <formula>WEEKDAY($A767)=2</formula>
    </cfRule>
    <cfRule type="expression" dxfId="62772" priority="109581" stopIfTrue="1">
      <formula>WEEKDAY($A767)=3</formula>
    </cfRule>
    <cfRule type="expression" dxfId="62771" priority="109582" stopIfTrue="1">
      <formula>WEEKDAY($A767)=4</formula>
    </cfRule>
    <cfRule type="expression" dxfId="62770" priority="109583" stopIfTrue="1">
      <formula>WEEKDAY($A767)=5</formula>
    </cfRule>
    <cfRule type="expression" dxfId="62769" priority="109584" stopIfTrue="1">
      <formula>WEEKDAY($A767)=6</formula>
    </cfRule>
    <cfRule type="expression" dxfId="62768" priority="109585" stopIfTrue="1">
      <formula>WEEKDAY($A767)=7</formula>
    </cfRule>
  </conditionalFormatting>
  <conditionalFormatting sqref="A767:A774">
    <cfRule type="expression" dxfId="62767" priority="109572" stopIfTrue="1">
      <formula>WEEKDAY($A767)=1</formula>
    </cfRule>
    <cfRule type="expression" dxfId="62766" priority="109573" stopIfTrue="1">
      <formula>WEEKDAY($A767)=2</formula>
    </cfRule>
    <cfRule type="expression" dxfId="62765" priority="109574" stopIfTrue="1">
      <formula>WEEKDAY($A767)=3</formula>
    </cfRule>
    <cfRule type="expression" dxfId="62764" priority="109575" stopIfTrue="1">
      <formula>WEEKDAY($A767)=4</formula>
    </cfRule>
    <cfRule type="expression" dxfId="62763" priority="109576" stopIfTrue="1">
      <formula>WEEKDAY($A767)=5</formula>
    </cfRule>
    <cfRule type="expression" dxfId="62762" priority="109577" stopIfTrue="1">
      <formula>WEEKDAY($A767)=6</formula>
    </cfRule>
    <cfRule type="expression" dxfId="62761" priority="109578" stopIfTrue="1">
      <formula>WEEKDAY($A767)=7</formula>
    </cfRule>
  </conditionalFormatting>
  <conditionalFormatting sqref="I767:I774">
    <cfRule type="expression" dxfId="62760" priority="109565" stopIfTrue="1">
      <formula>WEEKDAY($A767)=1</formula>
    </cfRule>
    <cfRule type="expression" dxfId="62759" priority="109566" stopIfTrue="1">
      <formula>WEEKDAY($A767)=2</formula>
    </cfRule>
    <cfRule type="expression" dxfId="62758" priority="109567" stopIfTrue="1">
      <formula>WEEKDAY($A767)=3</formula>
    </cfRule>
    <cfRule type="expression" dxfId="62757" priority="109568" stopIfTrue="1">
      <formula>WEEKDAY($A767)=4</formula>
    </cfRule>
    <cfRule type="expression" dxfId="62756" priority="109569" stopIfTrue="1">
      <formula>WEEKDAY($A767)=5</formula>
    </cfRule>
    <cfRule type="expression" dxfId="62755" priority="109570" stopIfTrue="1">
      <formula>WEEKDAY($A767)=6</formula>
    </cfRule>
    <cfRule type="expression" dxfId="62754" priority="109571" stopIfTrue="1">
      <formula>WEEKDAY($A767)=7</formula>
    </cfRule>
  </conditionalFormatting>
  <conditionalFormatting sqref="I772:I774">
    <cfRule type="expression" dxfId="62753" priority="109558" stopIfTrue="1">
      <formula>WEEKDAY($A772)=1</formula>
    </cfRule>
    <cfRule type="expression" dxfId="62752" priority="109559" stopIfTrue="1">
      <formula>WEEKDAY($A772)=2</formula>
    </cfRule>
    <cfRule type="expression" dxfId="62751" priority="109560" stopIfTrue="1">
      <formula>WEEKDAY($A772)=3</formula>
    </cfRule>
    <cfRule type="expression" dxfId="62750" priority="109561" stopIfTrue="1">
      <formula>WEEKDAY($A772)=4</formula>
    </cfRule>
    <cfRule type="expression" dxfId="62749" priority="109562" stopIfTrue="1">
      <formula>WEEKDAY($A772)=5</formula>
    </cfRule>
    <cfRule type="expression" dxfId="62748" priority="109563" stopIfTrue="1">
      <formula>WEEKDAY($A772)=6</formula>
    </cfRule>
    <cfRule type="expression" dxfId="62747" priority="109564" stopIfTrue="1">
      <formula>WEEKDAY($A772)=7</formula>
    </cfRule>
  </conditionalFormatting>
  <conditionalFormatting sqref="I772:I774">
    <cfRule type="expression" dxfId="62746" priority="109551" stopIfTrue="1">
      <formula>WEEKDAY($A772)=1</formula>
    </cfRule>
    <cfRule type="expression" dxfId="62745" priority="109552" stopIfTrue="1">
      <formula>WEEKDAY($A772)=2</formula>
    </cfRule>
    <cfRule type="expression" dxfId="62744" priority="109553" stopIfTrue="1">
      <formula>WEEKDAY($A772)=3</formula>
    </cfRule>
    <cfRule type="expression" dxfId="62743" priority="109554" stopIfTrue="1">
      <formula>WEEKDAY($A772)=4</formula>
    </cfRule>
    <cfRule type="expression" dxfId="62742" priority="109555" stopIfTrue="1">
      <formula>WEEKDAY($A772)=5</formula>
    </cfRule>
    <cfRule type="expression" dxfId="62741" priority="109556" stopIfTrue="1">
      <formula>WEEKDAY($A772)=6</formula>
    </cfRule>
    <cfRule type="expression" dxfId="62740" priority="109557" stopIfTrue="1">
      <formula>WEEKDAY($A772)=7</formula>
    </cfRule>
  </conditionalFormatting>
  <conditionalFormatting sqref="I772:I774">
    <cfRule type="expression" dxfId="62739" priority="109544" stopIfTrue="1">
      <formula>WEEKDAY($A772)=1</formula>
    </cfRule>
    <cfRule type="expression" dxfId="62738" priority="109545" stopIfTrue="1">
      <formula>WEEKDAY($A772)=2</formula>
    </cfRule>
    <cfRule type="expression" dxfId="62737" priority="109546" stopIfTrue="1">
      <formula>WEEKDAY($A772)=3</formula>
    </cfRule>
    <cfRule type="expression" dxfId="62736" priority="109547" stopIfTrue="1">
      <formula>WEEKDAY($A772)=4</formula>
    </cfRule>
    <cfRule type="expression" dxfId="62735" priority="109548" stopIfTrue="1">
      <formula>WEEKDAY($A772)=5</formula>
    </cfRule>
    <cfRule type="expression" dxfId="62734" priority="109549" stopIfTrue="1">
      <formula>WEEKDAY($A772)=6</formula>
    </cfRule>
    <cfRule type="expression" dxfId="62733" priority="109550" stopIfTrue="1">
      <formula>WEEKDAY($A772)=7</formula>
    </cfRule>
  </conditionalFormatting>
  <conditionalFormatting sqref="I772:I774">
    <cfRule type="expression" dxfId="62732" priority="109537" stopIfTrue="1">
      <formula>WEEKDAY($A772)=1</formula>
    </cfRule>
    <cfRule type="expression" dxfId="62731" priority="109538" stopIfTrue="1">
      <formula>WEEKDAY($A772)=2</formula>
    </cfRule>
    <cfRule type="expression" dxfId="62730" priority="109539" stopIfTrue="1">
      <formula>WEEKDAY($A772)=3</formula>
    </cfRule>
    <cfRule type="expression" dxfId="62729" priority="109540" stopIfTrue="1">
      <formula>WEEKDAY($A772)=4</formula>
    </cfRule>
    <cfRule type="expression" dxfId="62728" priority="109541" stopIfTrue="1">
      <formula>WEEKDAY($A772)=5</formula>
    </cfRule>
    <cfRule type="expression" dxfId="62727" priority="109542" stopIfTrue="1">
      <formula>WEEKDAY($A772)=6</formula>
    </cfRule>
    <cfRule type="expression" dxfId="62726" priority="109543" stopIfTrue="1">
      <formula>WEEKDAY($A772)=7</formula>
    </cfRule>
  </conditionalFormatting>
  <conditionalFormatting sqref="I772:I774">
    <cfRule type="expression" dxfId="62725" priority="109530" stopIfTrue="1">
      <formula>WEEKDAY($A772)=1</formula>
    </cfRule>
    <cfRule type="expression" dxfId="62724" priority="109531" stopIfTrue="1">
      <formula>WEEKDAY($A772)=2</formula>
    </cfRule>
    <cfRule type="expression" dxfId="62723" priority="109532" stopIfTrue="1">
      <formula>WEEKDAY($A772)=3</formula>
    </cfRule>
    <cfRule type="expression" dxfId="62722" priority="109533" stopIfTrue="1">
      <formula>WEEKDAY($A772)=4</formula>
    </cfRule>
    <cfRule type="expression" dxfId="62721" priority="109534" stopIfTrue="1">
      <formula>WEEKDAY($A772)=5</formula>
    </cfRule>
    <cfRule type="expression" dxfId="62720" priority="109535" stopIfTrue="1">
      <formula>WEEKDAY($A772)=6</formula>
    </cfRule>
    <cfRule type="expression" dxfId="62719" priority="109536" stopIfTrue="1">
      <formula>WEEKDAY($A772)=7</formula>
    </cfRule>
  </conditionalFormatting>
  <conditionalFormatting sqref="I772:I774">
    <cfRule type="expression" dxfId="62718" priority="109523" stopIfTrue="1">
      <formula>WEEKDAY($A772)=1</formula>
    </cfRule>
    <cfRule type="expression" dxfId="62717" priority="109524" stopIfTrue="1">
      <formula>WEEKDAY($A772)=2</formula>
    </cfRule>
    <cfRule type="expression" dxfId="62716" priority="109525" stopIfTrue="1">
      <formula>WEEKDAY($A772)=3</formula>
    </cfRule>
    <cfRule type="expression" dxfId="62715" priority="109526" stopIfTrue="1">
      <formula>WEEKDAY($A772)=4</formula>
    </cfRule>
    <cfRule type="expression" dxfId="62714" priority="109527" stopIfTrue="1">
      <formula>WEEKDAY($A772)=5</formula>
    </cfRule>
    <cfRule type="expression" dxfId="62713" priority="109528" stopIfTrue="1">
      <formula>WEEKDAY($A772)=6</formula>
    </cfRule>
    <cfRule type="expression" dxfId="62712" priority="109529" stopIfTrue="1">
      <formula>WEEKDAY($A772)=7</formula>
    </cfRule>
  </conditionalFormatting>
  <conditionalFormatting sqref="I772:I774">
    <cfRule type="expression" dxfId="62711" priority="109516" stopIfTrue="1">
      <formula>WEEKDAY($A772)=1</formula>
    </cfRule>
    <cfRule type="expression" dxfId="62710" priority="109517" stopIfTrue="1">
      <formula>WEEKDAY($A772)=2</formula>
    </cfRule>
    <cfRule type="expression" dxfId="62709" priority="109518" stopIfTrue="1">
      <formula>WEEKDAY($A772)=3</formula>
    </cfRule>
    <cfRule type="expression" dxfId="62708" priority="109519" stopIfTrue="1">
      <formula>WEEKDAY($A772)=4</formula>
    </cfRule>
    <cfRule type="expression" dxfId="62707" priority="109520" stopIfTrue="1">
      <formula>WEEKDAY($A772)=5</formula>
    </cfRule>
    <cfRule type="expression" dxfId="62706" priority="109521" stopIfTrue="1">
      <formula>WEEKDAY($A772)=6</formula>
    </cfRule>
    <cfRule type="expression" dxfId="62705" priority="109522" stopIfTrue="1">
      <formula>WEEKDAY($A772)=7</formula>
    </cfRule>
  </conditionalFormatting>
  <conditionalFormatting sqref="I772:I774">
    <cfRule type="expression" dxfId="62704" priority="109509" stopIfTrue="1">
      <formula>WEEKDAY($A772)=1</formula>
    </cfRule>
    <cfRule type="expression" dxfId="62703" priority="109510" stopIfTrue="1">
      <formula>WEEKDAY($A772)=2</formula>
    </cfRule>
    <cfRule type="expression" dxfId="62702" priority="109511" stopIfTrue="1">
      <formula>WEEKDAY($A772)=3</formula>
    </cfRule>
    <cfRule type="expression" dxfId="62701" priority="109512" stopIfTrue="1">
      <formula>WEEKDAY($A772)=4</formula>
    </cfRule>
    <cfRule type="expression" dxfId="62700" priority="109513" stopIfTrue="1">
      <formula>WEEKDAY($A772)=5</formula>
    </cfRule>
    <cfRule type="expression" dxfId="62699" priority="109514" stopIfTrue="1">
      <formula>WEEKDAY($A772)=6</formula>
    </cfRule>
    <cfRule type="expression" dxfId="62698" priority="109515" stopIfTrue="1">
      <formula>WEEKDAY($A772)=7</formula>
    </cfRule>
  </conditionalFormatting>
  <conditionalFormatting sqref="I772:I774">
    <cfRule type="expression" dxfId="62697" priority="109502" stopIfTrue="1">
      <formula>WEEKDAY($A772)=1</formula>
    </cfRule>
    <cfRule type="expression" dxfId="62696" priority="109503" stopIfTrue="1">
      <formula>WEEKDAY($A772)=2</formula>
    </cfRule>
    <cfRule type="expression" dxfId="62695" priority="109504" stopIfTrue="1">
      <formula>WEEKDAY($A772)=3</formula>
    </cfRule>
    <cfRule type="expression" dxfId="62694" priority="109505" stopIfTrue="1">
      <formula>WEEKDAY($A772)=4</formula>
    </cfRule>
    <cfRule type="expression" dxfId="62693" priority="109506" stopIfTrue="1">
      <formula>WEEKDAY($A772)=5</formula>
    </cfRule>
    <cfRule type="expression" dxfId="62692" priority="109507" stopIfTrue="1">
      <formula>WEEKDAY($A772)=6</formula>
    </cfRule>
    <cfRule type="expression" dxfId="62691" priority="109508" stopIfTrue="1">
      <formula>WEEKDAY($A772)=7</formula>
    </cfRule>
  </conditionalFormatting>
  <conditionalFormatting sqref="I772:I774">
    <cfRule type="expression" dxfId="62690" priority="109495" stopIfTrue="1">
      <formula>WEEKDAY($A772)=1</formula>
    </cfRule>
    <cfRule type="expression" dxfId="62689" priority="109496" stopIfTrue="1">
      <formula>WEEKDAY($A772)=2</formula>
    </cfRule>
    <cfRule type="expression" dxfId="62688" priority="109497" stopIfTrue="1">
      <formula>WEEKDAY($A772)=3</formula>
    </cfRule>
    <cfRule type="expression" dxfId="62687" priority="109498" stopIfTrue="1">
      <formula>WEEKDAY($A772)=4</formula>
    </cfRule>
    <cfRule type="expression" dxfId="62686" priority="109499" stopIfTrue="1">
      <formula>WEEKDAY($A772)=5</formula>
    </cfRule>
    <cfRule type="expression" dxfId="62685" priority="109500" stopIfTrue="1">
      <formula>WEEKDAY($A772)=6</formula>
    </cfRule>
    <cfRule type="expression" dxfId="62684" priority="109501" stopIfTrue="1">
      <formula>WEEKDAY($A772)=7</formula>
    </cfRule>
  </conditionalFormatting>
  <conditionalFormatting sqref="I772:I774">
    <cfRule type="expression" dxfId="62683" priority="109488" stopIfTrue="1">
      <formula>WEEKDAY($A772)=1</formula>
    </cfRule>
    <cfRule type="expression" dxfId="62682" priority="109489" stopIfTrue="1">
      <formula>WEEKDAY($A772)=2</formula>
    </cfRule>
    <cfRule type="expression" dxfId="62681" priority="109490" stopIfTrue="1">
      <formula>WEEKDAY($A772)=3</formula>
    </cfRule>
    <cfRule type="expression" dxfId="62680" priority="109491" stopIfTrue="1">
      <formula>WEEKDAY($A772)=4</formula>
    </cfRule>
    <cfRule type="expression" dxfId="62679" priority="109492" stopIfTrue="1">
      <formula>WEEKDAY($A772)=5</formula>
    </cfRule>
    <cfRule type="expression" dxfId="62678" priority="109493" stopIfTrue="1">
      <formula>WEEKDAY($A772)=6</formula>
    </cfRule>
    <cfRule type="expression" dxfId="62677" priority="109494" stopIfTrue="1">
      <formula>WEEKDAY($A772)=7</formula>
    </cfRule>
  </conditionalFormatting>
  <conditionalFormatting sqref="I772:I774">
    <cfRule type="expression" dxfId="62676" priority="109481" stopIfTrue="1">
      <formula>WEEKDAY($A772)=1</formula>
    </cfRule>
    <cfRule type="expression" dxfId="62675" priority="109482" stopIfTrue="1">
      <formula>WEEKDAY($A772)=2</formula>
    </cfRule>
    <cfRule type="expression" dxfId="62674" priority="109483" stopIfTrue="1">
      <formula>WEEKDAY($A772)=3</formula>
    </cfRule>
    <cfRule type="expression" dxfId="62673" priority="109484" stopIfTrue="1">
      <formula>WEEKDAY($A772)=4</formula>
    </cfRule>
    <cfRule type="expression" dxfId="62672" priority="109485" stopIfTrue="1">
      <formula>WEEKDAY($A772)=5</formula>
    </cfRule>
    <cfRule type="expression" dxfId="62671" priority="109486" stopIfTrue="1">
      <formula>WEEKDAY($A772)=6</formula>
    </cfRule>
    <cfRule type="expression" dxfId="62670" priority="109487" stopIfTrue="1">
      <formula>WEEKDAY($A772)=7</formula>
    </cfRule>
  </conditionalFormatting>
  <conditionalFormatting sqref="I772:I774">
    <cfRule type="expression" dxfId="62669" priority="109474" stopIfTrue="1">
      <formula>WEEKDAY($A772)=1</formula>
    </cfRule>
    <cfRule type="expression" dxfId="62668" priority="109475" stopIfTrue="1">
      <formula>WEEKDAY($A772)=2</formula>
    </cfRule>
    <cfRule type="expression" dxfId="62667" priority="109476" stopIfTrue="1">
      <formula>WEEKDAY($A772)=3</formula>
    </cfRule>
    <cfRule type="expression" dxfId="62666" priority="109477" stopIfTrue="1">
      <formula>WEEKDAY($A772)=4</formula>
    </cfRule>
    <cfRule type="expression" dxfId="62665" priority="109478" stopIfTrue="1">
      <formula>WEEKDAY($A772)=5</formula>
    </cfRule>
    <cfRule type="expression" dxfId="62664" priority="109479" stopIfTrue="1">
      <formula>WEEKDAY($A772)=6</formula>
    </cfRule>
    <cfRule type="expression" dxfId="62663" priority="109480" stopIfTrue="1">
      <formula>WEEKDAY($A772)=7</formula>
    </cfRule>
  </conditionalFormatting>
  <conditionalFormatting sqref="I772:I774">
    <cfRule type="expression" dxfId="62662" priority="109467" stopIfTrue="1">
      <formula>WEEKDAY($A772)=1</formula>
    </cfRule>
    <cfRule type="expression" dxfId="62661" priority="109468" stopIfTrue="1">
      <formula>WEEKDAY($A772)=2</formula>
    </cfRule>
    <cfRule type="expression" dxfId="62660" priority="109469" stopIfTrue="1">
      <formula>WEEKDAY($A772)=3</formula>
    </cfRule>
    <cfRule type="expression" dxfId="62659" priority="109470" stopIfTrue="1">
      <formula>WEEKDAY($A772)=4</formula>
    </cfRule>
    <cfRule type="expression" dxfId="62658" priority="109471" stopIfTrue="1">
      <formula>WEEKDAY($A772)=5</formula>
    </cfRule>
    <cfRule type="expression" dxfId="62657" priority="109472" stopIfTrue="1">
      <formula>WEEKDAY($A772)=6</formula>
    </cfRule>
    <cfRule type="expression" dxfId="62656" priority="109473" stopIfTrue="1">
      <formula>WEEKDAY($A772)=7</formula>
    </cfRule>
  </conditionalFormatting>
  <conditionalFormatting sqref="I772:I774">
    <cfRule type="expression" dxfId="62655" priority="109460" stopIfTrue="1">
      <formula>WEEKDAY($A772)=1</formula>
    </cfRule>
    <cfRule type="expression" dxfId="62654" priority="109461" stopIfTrue="1">
      <formula>WEEKDAY($A772)=2</formula>
    </cfRule>
    <cfRule type="expression" dxfId="62653" priority="109462" stopIfTrue="1">
      <formula>WEEKDAY($A772)=3</formula>
    </cfRule>
    <cfRule type="expression" dxfId="62652" priority="109463" stopIfTrue="1">
      <formula>WEEKDAY($A772)=4</formula>
    </cfRule>
    <cfRule type="expression" dxfId="62651" priority="109464" stopIfTrue="1">
      <formula>WEEKDAY($A772)=5</formula>
    </cfRule>
    <cfRule type="expression" dxfId="62650" priority="109465" stopIfTrue="1">
      <formula>WEEKDAY($A772)=6</formula>
    </cfRule>
    <cfRule type="expression" dxfId="62649" priority="109466" stopIfTrue="1">
      <formula>WEEKDAY($A772)=7</formula>
    </cfRule>
  </conditionalFormatting>
  <conditionalFormatting sqref="I772:I774">
    <cfRule type="expression" dxfId="62648" priority="109453" stopIfTrue="1">
      <formula>WEEKDAY($A772)=1</formula>
    </cfRule>
    <cfRule type="expression" dxfId="62647" priority="109454" stopIfTrue="1">
      <formula>WEEKDAY($A772)=2</formula>
    </cfRule>
    <cfRule type="expression" dxfId="62646" priority="109455" stopIfTrue="1">
      <formula>WEEKDAY($A772)=3</formula>
    </cfRule>
    <cfRule type="expression" dxfId="62645" priority="109456" stopIfTrue="1">
      <formula>WEEKDAY($A772)=4</formula>
    </cfRule>
    <cfRule type="expression" dxfId="62644" priority="109457" stopIfTrue="1">
      <formula>WEEKDAY($A772)=5</formula>
    </cfRule>
    <cfRule type="expression" dxfId="62643" priority="109458" stopIfTrue="1">
      <formula>WEEKDAY($A772)=6</formula>
    </cfRule>
    <cfRule type="expression" dxfId="62642" priority="109459" stopIfTrue="1">
      <formula>WEEKDAY($A772)=7</formula>
    </cfRule>
  </conditionalFormatting>
  <conditionalFormatting sqref="I772:I774">
    <cfRule type="expression" dxfId="62641" priority="109446" stopIfTrue="1">
      <formula>WEEKDAY($A772)=1</formula>
    </cfRule>
    <cfRule type="expression" dxfId="62640" priority="109447" stopIfTrue="1">
      <formula>WEEKDAY($A772)=2</formula>
    </cfRule>
    <cfRule type="expression" dxfId="62639" priority="109448" stopIfTrue="1">
      <formula>WEEKDAY($A772)=3</formula>
    </cfRule>
    <cfRule type="expression" dxfId="62638" priority="109449" stopIfTrue="1">
      <formula>WEEKDAY($A772)=4</formula>
    </cfRule>
    <cfRule type="expression" dxfId="62637" priority="109450" stopIfTrue="1">
      <formula>WEEKDAY($A772)=5</formula>
    </cfRule>
    <cfRule type="expression" dxfId="62636" priority="109451" stopIfTrue="1">
      <formula>WEEKDAY($A772)=6</formula>
    </cfRule>
    <cfRule type="expression" dxfId="62635" priority="109452" stopIfTrue="1">
      <formula>WEEKDAY($A772)=7</formula>
    </cfRule>
  </conditionalFormatting>
  <conditionalFormatting sqref="I772:I774">
    <cfRule type="expression" dxfId="62634" priority="109439" stopIfTrue="1">
      <formula>WEEKDAY($A772)=1</formula>
    </cfRule>
    <cfRule type="expression" dxfId="62633" priority="109440" stopIfTrue="1">
      <formula>WEEKDAY($A772)=2</formula>
    </cfRule>
    <cfRule type="expression" dxfId="62632" priority="109441" stopIfTrue="1">
      <formula>WEEKDAY($A772)=3</formula>
    </cfRule>
    <cfRule type="expression" dxfId="62631" priority="109442" stopIfTrue="1">
      <formula>WEEKDAY($A772)=4</formula>
    </cfRule>
    <cfRule type="expression" dxfId="62630" priority="109443" stopIfTrue="1">
      <formula>WEEKDAY($A772)=5</formula>
    </cfRule>
    <cfRule type="expression" dxfId="62629" priority="109444" stopIfTrue="1">
      <formula>WEEKDAY($A772)=6</formula>
    </cfRule>
    <cfRule type="expression" dxfId="62628" priority="109445" stopIfTrue="1">
      <formula>WEEKDAY($A772)=7</formula>
    </cfRule>
  </conditionalFormatting>
  <conditionalFormatting sqref="I772:I774">
    <cfRule type="expression" dxfId="62627" priority="109432" stopIfTrue="1">
      <formula>WEEKDAY($A772)=1</formula>
    </cfRule>
    <cfRule type="expression" dxfId="62626" priority="109433" stopIfTrue="1">
      <formula>WEEKDAY($A772)=2</formula>
    </cfRule>
    <cfRule type="expression" dxfId="62625" priority="109434" stopIfTrue="1">
      <formula>WEEKDAY($A772)=3</formula>
    </cfRule>
    <cfRule type="expression" dxfId="62624" priority="109435" stopIfTrue="1">
      <formula>WEEKDAY($A772)=4</formula>
    </cfRule>
    <cfRule type="expression" dxfId="62623" priority="109436" stopIfTrue="1">
      <formula>WEEKDAY($A772)=5</formula>
    </cfRule>
    <cfRule type="expression" dxfId="62622" priority="109437" stopIfTrue="1">
      <formula>WEEKDAY($A772)=6</formula>
    </cfRule>
    <cfRule type="expression" dxfId="62621" priority="109438" stopIfTrue="1">
      <formula>WEEKDAY($A772)=7</formula>
    </cfRule>
  </conditionalFormatting>
  <conditionalFormatting sqref="I772:I774">
    <cfRule type="expression" dxfId="62620" priority="109425" stopIfTrue="1">
      <formula>WEEKDAY($A772)=1</formula>
    </cfRule>
    <cfRule type="expression" dxfId="62619" priority="109426" stopIfTrue="1">
      <formula>WEEKDAY($A772)=2</formula>
    </cfRule>
    <cfRule type="expression" dxfId="62618" priority="109427" stopIfTrue="1">
      <formula>WEEKDAY($A772)=3</formula>
    </cfRule>
    <cfRule type="expression" dxfId="62617" priority="109428" stopIfTrue="1">
      <formula>WEEKDAY($A772)=4</formula>
    </cfRule>
    <cfRule type="expression" dxfId="62616" priority="109429" stopIfTrue="1">
      <formula>WEEKDAY($A772)=5</formula>
    </cfRule>
    <cfRule type="expression" dxfId="62615" priority="109430" stopIfTrue="1">
      <formula>WEEKDAY($A772)=6</formula>
    </cfRule>
    <cfRule type="expression" dxfId="62614" priority="109431" stopIfTrue="1">
      <formula>WEEKDAY($A772)=7</formula>
    </cfRule>
  </conditionalFormatting>
  <conditionalFormatting sqref="I772:I774">
    <cfRule type="expression" dxfId="62613" priority="109418" stopIfTrue="1">
      <formula>WEEKDAY($A772)=1</formula>
    </cfRule>
    <cfRule type="expression" dxfId="62612" priority="109419" stopIfTrue="1">
      <formula>WEEKDAY($A772)=2</formula>
    </cfRule>
    <cfRule type="expression" dxfId="62611" priority="109420" stopIfTrue="1">
      <formula>WEEKDAY($A772)=3</formula>
    </cfRule>
    <cfRule type="expression" dxfId="62610" priority="109421" stopIfTrue="1">
      <formula>WEEKDAY($A772)=4</formula>
    </cfRule>
    <cfRule type="expression" dxfId="62609" priority="109422" stopIfTrue="1">
      <formula>WEEKDAY($A772)=5</formula>
    </cfRule>
    <cfRule type="expression" dxfId="62608" priority="109423" stopIfTrue="1">
      <formula>WEEKDAY($A772)=6</formula>
    </cfRule>
    <cfRule type="expression" dxfId="62607" priority="109424" stopIfTrue="1">
      <formula>WEEKDAY($A772)=7</formula>
    </cfRule>
  </conditionalFormatting>
  <conditionalFormatting sqref="I772:I774">
    <cfRule type="expression" dxfId="62606" priority="109411" stopIfTrue="1">
      <formula>WEEKDAY($A772)=1</formula>
    </cfRule>
    <cfRule type="expression" dxfId="62605" priority="109412" stopIfTrue="1">
      <formula>WEEKDAY($A772)=2</formula>
    </cfRule>
    <cfRule type="expression" dxfId="62604" priority="109413" stopIfTrue="1">
      <formula>WEEKDAY($A772)=3</formula>
    </cfRule>
    <cfRule type="expression" dxfId="62603" priority="109414" stopIfTrue="1">
      <formula>WEEKDAY($A772)=4</formula>
    </cfRule>
    <cfRule type="expression" dxfId="62602" priority="109415" stopIfTrue="1">
      <formula>WEEKDAY($A772)=5</formula>
    </cfRule>
    <cfRule type="expression" dxfId="62601" priority="109416" stopIfTrue="1">
      <formula>WEEKDAY($A772)=6</formula>
    </cfRule>
    <cfRule type="expression" dxfId="62600" priority="109417" stopIfTrue="1">
      <formula>WEEKDAY($A772)=7</formula>
    </cfRule>
  </conditionalFormatting>
  <conditionalFormatting sqref="I772:I774">
    <cfRule type="expression" dxfId="62599" priority="109404" stopIfTrue="1">
      <formula>WEEKDAY($A772)=1</formula>
    </cfRule>
    <cfRule type="expression" dxfId="62598" priority="109405" stopIfTrue="1">
      <formula>WEEKDAY($A772)=2</formula>
    </cfRule>
    <cfRule type="expression" dxfId="62597" priority="109406" stopIfTrue="1">
      <formula>WEEKDAY($A772)=3</formula>
    </cfRule>
    <cfRule type="expression" dxfId="62596" priority="109407" stopIfTrue="1">
      <formula>WEEKDAY($A772)=4</formula>
    </cfRule>
    <cfRule type="expression" dxfId="62595" priority="109408" stopIfTrue="1">
      <formula>WEEKDAY($A772)=5</formula>
    </cfRule>
    <cfRule type="expression" dxfId="62594" priority="109409" stopIfTrue="1">
      <formula>WEEKDAY($A772)=6</formula>
    </cfRule>
    <cfRule type="expression" dxfId="62593" priority="109410" stopIfTrue="1">
      <formula>WEEKDAY($A772)=7</formula>
    </cfRule>
  </conditionalFormatting>
  <conditionalFormatting sqref="I772:I774">
    <cfRule type="expression" dxfId="62592" priority="109397" stopIfTrue="1">
      <formula>WEEKDAY($A772)=1</formula>
    </cfRule>
    <cfRule type="expression" dxfId="62591" priority="109398" stopIfTrue="1">
      <formula>WEEKDAY($A772)=2</formula>
    </cfRule>
    <cfRule type="expression" dxfId="62590" priority="109399" stopIfTrue="1">
      <formula>WEEKDAY($A772)=3</formula>
    </cfRule>
    <cfRule type="expression" dxfId="62589" priority="109400" stopIfTrue="1">
      <formula>WEEKDAY($A772)=4</formula>
    </cfRule>
    <cfRule type="expression" dxfId="62588" priority="109401" stopIfTrue="1">
      <formula>WEEKDAY($A772)=5</formula>
    </cfRule>
    <cfRule type="expression" dxfId="62587" priority="109402" stopIfTrue="1">
      <formula>WEEKDAY($A772)=6</formula>
    </cfRule>
    <cfRule type="expression" dxfId="62586" priority="109403" stopIfTrue="1">
      <formula>WEEKDAY($A772)=7</formula>
    </cfRule>
  </conditionalFormatting>
  <conditionalFormatting sqref="I772:I774">
    <cfRule type="expression" dxfId="62585" priority="109390" stopIfTrue="1">
      <formula>WEEKDAY($A772)=1</formula>
    </cfRule>
    <cfRule type="expression" dxfId="62584" priority="109391" stopIfTrue="1">
      <formula>WEEKDAY($A772)=2</formula>
    </cfRule>
    <cfRule type="expression" dxfId="62583" priority="109392" stopIfTrue="1">
      <formula>WEEKDAY($A772)=3</formula>
    </cfRule>
    <cfRule type="expression" dxfId="62582" priority="109393" stopIfTrue="1">
      <formula>WEEKDAY($A772)=4</formula>
    </cfRule>
    <cfRule type="expression" dxfId="62581" priority="109394" stopIfTrue="1">
      <formula>WEEKDAY($A772)=5</formula>
    </cfRule>
    <cfRule type="expression" dxfId="62580" priority="109395" stopIfTrue="1">
      <formula>WEEKDAY($A772)=6</formula>
    </cfRule>
    <cfRule type="expression" dxfId="62579" priority="109396" stopIfTrue="1">
      <formula>WEEKDAY($A772)=7</formula>
    </cfRule>
  </conditionalFormatting>
  <conditionalFormatting sqref="I772:I774">
    <cfRule type="expression" dxfId="62578" priority="109383" stopIfTrue="1">
      <formula>WEEKDAY($A772)=1</formula>
    </cfRule>
    <cfRule type="expression" dxfId="62577" priority="109384" stopIfTrue="1">
      <formula>WEEKDAY($A772)=2</formula>
    </cfRule>
    <cfRule type="expression" dxfId="62576" priority="109385" stopIfTrue="1">
      <formula>WEEKDAY($A772)=3</formula>
    </cfRule>
    <cfRule type="expression" dxfId="62575" priority="109386" stopIfTrue="1">
      <formula>WEEKDAY($A772)=4</formula>
    </cfRule>
    <cfRule type="expression" dxfId="62574" priority="109387" stopIfTrue="1">
      <formula>WEEKDAY($A772)=5</formula>
    </cfRule>
    <cfRule type="expression" dxfId="62573" priority="109388" stopIfTrue="1">
      <formula>WEEKDAY($A772)=6</formula>
    </cfRule>
    <cfRule type="expression" dxfId="62572" priority="109389" stopIfTrue="1">
      <formula>WEEKDAY($A772)=7</formula>
    </cfRule>
  </conditionalFormatting>
  <conditionalFormatting sqref="I772:I774">
    <cfRule type="expression" dxfId="62571" priority="109376" stopIfTrue="1">
      <formula>WEEKDAY($A772)=1</formula>
    </cfRule>
    <cfRule type="expression" dxfId="62570" priority="109377" stopIfTrue="1">
      <formula>WEEKDAY($A772)=2</formula>
    </cfRule>
    <cfRule type="expression" dxfId="62569" priority="109378" stopIfTrue="1">
      <formula>WEEKDAY($A772)=3</formula>
    </cfRule>
    <cfRule type="expression" dxfId="62568" priority="109379" stopIfTrue="1">
      <formula>WEEKDAY($A772)=4</formula>
    </cfRule>
    <cfRule type="expression" dxfId="62567" priority="109380" stopIfTrue="1">
      <formula>WEEKDAY($A772)=5</formula>
    </cfRule>
    <cfRule type="expression" dxfId="62566" priority="109381" stopIfTrue="1">
      <formula>WEEKDAY($A772)=6</formula>
    </cfRule>
    <cfRule type="expression" dxfId="62565" priority="109382" stopIfTrue="1">
      <formula>WEEKDAY($A772)=7</formula>
    </cfRule>
  </conditionalFormatting>
  <conditionalFormatting sqref="I772:I774">
    <cfRule type="expression" dxfId="62564" priority="109369" stopIfTrue="1">
      <formula>WEEKDAY($A772)=1</formula>
    </cfRule>
    <cfRule type="expression" dxfId="62563" priority="109370" stopIfTrue="1">
      <formula>WEEKDAY($A772)=2</formula>
    </cfRule>
    <cfRule type="expression" dxfId="62562" priority="109371" stopIfTrue="1">
      <formula>WEEKDAY($A772)=3</formula>
    </cfRule>
    <cfRule type="expression" dxfId="62561" priority="109372" stopIfTrue="1">
      <formula>WEEKDAY($A772)=4</formula>
    </cfRule>
    <cfRule type="expression" dxfId="62560" priority="109373" stopIfTrue="1">
      <formula>WEEKDAY($A772)=5</formula>
    </cfRule>
    <cfRule type="expression" dxfId="62559" priority="109374" stopIfTrue="1">
      <formula>WEEKDAY($A772)=6</formula>
    </cfRule>
    <cfRule type="expression" dxfId="62558" priority="109375" stopIfTrue="1">
      <formula>WEEKDAY($A772)=7</formula>
    </cfRule>
  </conditionalFormatting>
  <conditionalFormatting sqref="I772:I774">
    <cfRule type="expression" dxfId="62557" priority="109362" stopIfTrue="1">
      <formula>WEEKDAY($A772)=1</formula>
    </cfRule>
    <cfRule type="expression" dxfId="62556" priority="109363" stopIfTrue="1">
      <formula>WEEKDAY($A772)=2</formula>
    </cfRule>
    <cfRule type="expression" dxfId="62555" priority="109364" stopIfTrue="1">
      <formula>WEEKDAY($A772)=3</formula>
    </cfRule>
    <cfRule type="expression" dxfId="62554" priority="109365" stopIfTrue="1">
      <formula>WEEKDAY($A772)=4</formula>
    </cfRule>
    <cfRule type="expression" dxfId="62553" priority="109366" stopIfTrue="1">
      <formula>WEEKDAY($A772)=5</formula>
    </cfRule>
    <cfRule type="expression" dxfId="62552" priority="109367" stopIfTrue="1">
      <formula>WEEKDAY($A772)=6</formula>
    </cfRule>
    <cfRule type="expression" dxfId="62551" priority="109368" stopIfTrue="1">
      <formula>WEEKDAY($A772)=7</formula>
    </cfRule>
  </conditionalFormatting>
  <conditionalFormatting sqref="I772:I774">
    <cfRule type="expression" dxfId="62550" priority="109355" stopIfTrue="1">
      <formula>WEEKDAY($A772)=1</formula>
    </cfRule>
    <cfRule type="expression" dxfId="62549" priority="109356" stopIfTrue="1">
      <formula>WEEKDAY($A772)=2</formula>
    </cfRule>
    <cfRule type="expression" dxfId="62548" priority="109357" stopIfTrue="1">
      <formula>WEEKDAY($A772)=3</formula>
    </cfRule>
    <cfRule type="expression" dxfId="62547" priority="109358" stopIfTrue="1">
      <formula>WEEKDAY($A772)=4</formula>
    </cfRule>
    <cfRule type="expression" dxfId="62546" priority="109359" stopIfTrue="1">
      <formula>WEEKDAY($A772)=5</formula>
    </cfRule>
    <cfRule type="expression" dxfId="62545" priority="109360" stopIfTrue="1">
      <formula>WEEKDAY($A772)=6</formula>
    </cfRule>
    <cfRule type="expression" dxfId="62544" priority="109361" stopIfTrue="1">
      <formula>WEEKDAY($A772)=7</formula>
    </cfRule>
  </conditionalFormatting>
  <conditionalFormatting sqref="I772:I774">
    <cfRule type="expression" dxfId="62543" priority="109348" stopIfTrue="1">
      <formula>WEEKDAY($A772)=1</formula>
    </cfRule>
    <cfRule type="expression" dxfId="62542" priority="109349" stopIfTrue="1">
      <formula>WEEKDAY($A772)=2</formula>
    </cfRule>
    <cfRule type="expression" dxfId="62541" priority="109350" stopIfTrue="1">
      <formula>WEEKDAY($A772)=3</formula>
    </cfRule>
    <cfRule type="expression" dxfId="62540" priority="109351" stopIfTrue="1">
      <formula>WEEKDAY($A772)=4</formula>
    </cfRule>
    <cfRule type="expression" dxfId="62539" priority="109352" stopIfTrue="1">
      <formula>WEEKDAY($A772)=5</formula>
    </cfRule>
    <cfRule type="expression" dxfId="62538" priority="109353" stopIfTrue="1">
      <formula>WEEKDAY($A772)=6</formula>
    </cfRule>
    <cfRule type="expression" dxfId="62537" priority="109354" stopIfTrue="1">
      <formula>WEEKDAY($A772)=7</formula>
    </cfRule>
  </conditionalFormatting>
  <conditionalFormatting sqref="I772:I774">
    <cfRule type="expression" dxfId="62536" priority="109341" stopIfTrue="1">
      <formula>WEEKDAY($A772)=1</formula>
    </cfRule>
    <cfRule type="expression" dxfId="62535" priority="109342" stopIfTrue="1">
      <formula>WEEKDAY($A772)=2</formula>
    </cfRule>
    <cfRule type="expression" dxfId="62534" priority="109343" stopIfTrue="1">
      <formula>WEEKDAY($A772)=3</formula>
    </cfRule>
    <cfRule type="expression" dxfId="62533" priority="109344" stopIfTrue="1">
      <formula>WEEKDAY($A772)=4</formula>
    </cfRule>
    <cfRule type="expression" dxfId="62532" priority="109345" stopIfTrue="1">
      <formula>WEEKDAY($A772)=5</formula>
    </cfRule>
    <cfRule type="expression" dxfId="62531" priority="109346" stopIfTrue="1">
      <formula>WEEKDAY($A772)=6</formula>
    </cfRule>
    <cfRule type="expression" dxfId="62530" priority="109347" stopIfTrue="1">
      <formula>WEEKDAY($A772)=7</formula>
    </cfRule>
  </conditionalFormatting>
  <conditionalFormatting sqref="I772:I774">
    <cfRule type="expression" dxfId="62529" priority="109334" stopIfTrue="1">
      <formula>WEEKDAY($A772)=1</formula>
    </cfRule>
    <cfRule type="expression" dxfId="62528" priority="109335" stopIfTrue="1">
      <formula>WEEKDAY($A772)=2</formula>
    </cfRule>
    <cfRule type="expression" dxfId="62527" priority="109336" stopIfTrue="1">
      <formula>WEEKDAY($A772)=3</formula>
    </cfRule>
    <cfRule type="expression" dxfId="62526" priority="109337" stopIfTrue="1">
      <formula>WEEKDAY($A772)=4</formula>
    </cfRule>
    <cfRule type="expression" dxfId="62525" priority="109338" stopIfTrue="1">
      <formula>WEEKDAY($A772)=5</formula>
    </cfRule>
    <cfRule type="expression" dxfId="62524" priority="109339" stopIfTrue="1">
      <formula>WEEKDAY($A772)=6</formula>
    </cfRule>
    <cfRule type="expression" dxfId="62523" priority="109340" stopIfTrue="1">
      <formula>WEEKDAY($A772)=7</formula>
    </cfRule>
  </conditionalFormatting>
  <conditionalFormatting sqref="I772:I774">
    <cfRule type="expression" dxfId="62522" priority="109327" stopIfTrue="1">
      <formula>WEEKDAY($A772)=1</formula>
    </cfRule>
    <cfRule type="expression" dxfId="62521" priority="109328" stopIfTrue="1">
      <formula>WEEKDAY($A772)=2</formula>
    </cfRule>
    <cfRule type="expression" dxfId="62520" priority="109329" stopIfTrue="1">
      <formula>WEEKDAY($A772)=3</formula>
    </cfRule>
    <cfRule type="expression" dxfId="62519" priority="109330" stopIfTrue="1">
      <formula>WEEKDAY($A772)=4</formula>
    </cfRule>
    <cfRule type="expression" dxfId="62518" priority="109331" stopIfTrue="1">
      <formula>WEEKDAY($A772)=5</formula>
    </cfRule>
    <cfRule type="expression" dxfId="62517" priority="109332" stopIfTrue="1">
      <formula>WEEKDAY($A772)=6</formula>
    </cfRule>
    <cfRule type="expression" dxfId="62516" priority="109333" stopIfTrue="1">
      <formula>WEEKDAY($A772)=7</formula>
    </cfRule>
  </conditionalFormatting>
  <conditionalFormatting sqref="I772:I774">
    <cfRule type="expression" dxfId="62515" priority="109320" stopIfTrue="1">
      <formula>WEEKDAY($A772)=1</formula>
    </cfRule>
    <cfRule type="expression" dxfId="62514" priority="109321" stopIfTrue="1">
      <formula>WEEKDAY($A772)=2</formula>
    </cfRule>
    <cfRule type="expression" dxfId="62513" priority="109322" stopIfTrue="1">
      <formula>WEEKDAY($A772)=3</formula>
    </cfRule>
    <cfRule type="expression" dxfId="62512" priority="109323" stopIfTrue="1">
      <formula>WEEKDAY($A772)=4</formula>
    </cfRule>
    <cfRule type="expression" dxfId="62511" priority="109324" stopIfTrue="1">
      <formula>WEEKDAY($A772)=5</formula>
    </cfRule>
    <cfRule type="expression" dxfId="62510" priority="109325" stopIfTrue="1">
      <formula>WEEKDAY($A772)=6</formula>
    </cfRule>
    <cfRule type="expression" dxfId="62509" priority="109326" stopIfTrue="1">
      <formula>WEEKDAY($A772)=7</formula>
    </cfRule>
  </conditionalFormatting>
  <conditionalFormatting sqref="I772:I774">
    <cfRule type="expression" dxfId="62508" priority="109313" stopIfTrue="1">
      <formula>WEEKDAY($A772)=1</formula>
    </cfRule>
    <cfRule type="expression" dxfId="62507" priority="109314" stopIfTrue="1">
      <formula>WEEKDAY($A772)=2</formula>
    </cfRule>
    <cfRule type="expression" dxfId="62506" priority="109315" stopIfTrue="1">
      <formula>WEEKDAY($A772)=3</formula>
    </cfRule>
    <cfRule type="expression" dxfId="62505" priority="109316" stopIfTrue="1">
      <formula>WEEKDAY($A772)=4</formula>
    </cfRule>
    <cfRule type="expression" dxfId="62504" priority="109317" stopIfTrue="1">
      <formula>WEEKDAY($A772)=5</formula>
    </cfRule>
    <cfRule type="expression" dxfId="62503" priority="109318" stopIfTrue="1">
      <formula>WEEKDAY($A772)=6</formula>
    </cfRule>
    <cfRule type="expression" dxfId="62502" priority="109319" stopIfTrue="1">
      <formula>WEEKDAY($A772)=7</formula>
    </cfRule>
  </conditionalFormatting>
  <conditionalFormatting sqref="I772:I774">
    <cfRule type="expression" dxfId="62501" priority="109306" stopIfTrue="1">
      <formula>WEEKDAY($A772)=1</formula>
    </cfRule>
    <cfRule type="expression" dxfId="62500" priority="109307" stopIfTrue="1">
      <formula>WEEKDAY($A772)=2</formula>
    </cfRule>
    <cfRule type="expression" dxfId="62499" priority="109308" stopIfTrue="1">
      <formula>WEEKDAY($A772)=3</formula>
    </cfRule>
    <cfRule type="expression" dxfId="62498" priority="109309" stopIfTrue="1">
      <formula>WEEKDAY($A772)=4</formula>
    </cfRule>
    <cfRule type="expression" dxfId="62497" priority="109310" stopIfTrue="1">
      <formula>WEEKDAY($A772)=5</formula>
    </cfRule>
    <cfRule type="expression" dxfId="62496" priority="109311" stopIfTrue="1">
      <formula>WEEKDAY($A772)=6</formula>
    </cfRule>
    <cfRule type="expression" dxfId="62495" priority="109312" stopIfTrue="1">
      <formula>WEEKDAY($A772)=7</formula>
    </cfRule>
  </conditionalFormatting>
  <conditionalFormatting sqref="I772:I774">
    <cfRule type="expression" dxfId="62494" priority="109299" stopIfTrue="1">
      <formula>WEEKDAY($A772)=1</formula>
    </cfRule>
    <cfRule type="expression" dxfId="62493" priority="109300" stopIfTrue="1">
      <formula>WEEKDAY($A772)=2</formula>
    </cfRule>
    <cfRule type="expression" dxfId="62492" priority="109301" stopIfTrue="1">
      <formula>WEEKDAY($A772)=3</formula>
    </cfRule>
    <cfRule type="expression" dxfId="62491" priority="109302" stopIfTrue="1">
      <formula>WEEKDAY($A772)=4</formula>
    </cfRule>
    <cfRule type="expression" dxfId="62490" priority="109303" stopIfTrue="1">
      <formula>WEEKDAY($A772)=5</formula>
    </cfRule>
    <cfRule type="expression" dxfId="62489" priority="109304" stopIfTrue="1">
      <formula>WEEKDAY($A772)=6</formula>
    </cfRule>
    <cfRule type="expression" dxfId="62488" priority="109305" stopIfTrue="1">
      <formula>WEEKDAY($A772)=7</formula>
    </cfRule>
  </conditionalFormatting>
  <conditionalFormatting sqref="I772:I774">
    <cfRule type="expression" dxfId="62487" priority="109292" stopIfTrue="1">
      <formula>WEEKDAY($A772)=1</formula>
    </cfRule>
    <cfRule type="expression" dxfId="62486" priority="109293" stopIfTrue="1">
      <formula>WEEKDAY($A772)=2</formula>
    </cfRule>
    <cfRule type="expression" dxfId="62485" priority="109294" stopIfTrue="1">
      <formula>WEEKDAY($A772)=3</formula>
    </cfRule>
    <cfRule type="expression" dxfId="62484" priority="109295" stopIfTrue="1">
      <formula>WEEKDAY($A772)=4</formula>
    </cfRule>
    <cfRule type="expression" dxfId="62483" priority="109296" stopIfTrue="1">
      <formula>WEEKDAY($A772)=5</formula>
    </cfRule>
    <cfRule type="expression" dxfId="62482" priority="109297" stopIfTrue="1">
      <formula>WEEKDAY($A772)=6</formula>
    </cfRule>
    <cfRule type="expression" dxfId="62481" priority="109298" stopIfTrue="1">
      <formula>WEEKDAY($A772)=7</formula>
    </cfRule>
  </conditionalFormatting>
  <conditionalFormatting sqref="I772:I774">
    <cfRule type="expression" dxfId="62480" priority="109285" stopIfTrue="1">
      <formula>WEEKDAY($A772)=1</formula>
    </cfRule>
    <cfRule type="expression" dxfId="62479" priority="109286" stopIfTrue="1">
      <formula>WEEKDAY($A772)=2</formula>
    </cfRule>
    <cfRule type="expression" dxfId="62478" priority="109287" stopIfTrue="1">
      <formula>WEEKDAY($A772)=3</formula>
    </cfRule>
    <cfRule type="expression" dxfId="62477" priority="109288" stopIfTrue="1">
      <formula>WEEKDAY($A772)=4</formula>
    </cfRule>
    <cfRule type="expression" dxfId="62476" priority="109289" stopIfTrue="1">
      <formula>WEEKDAY($A772)=5</formula>
    </cfRule>
    <cfRule type="expression" dxfId="62475" priority="109290" stopIfTrue="1">
      <formula>WEEKDAY($A772)=6</formula>
    </cfRule>
    <cfRule type="expression" dxfId="62474" priority="109291" stopIfTrue="1">
      <formula>WEEKDAY($A772)=7</formula>
    </cfRule>
  </conditionalFormatting>
  <conditionalFormatting sqref="I772:I774">
    <cfRule type="expression" dxfId="62473" priority="109278" stopIfTrue="1">
      <formula>WEEKDAY($A772)=1</formula>
    </cfRule>
    <cfRule type="expression" dxfId="62472" priority="109279" stopIfTrue="1">
      <formula>WEEKDAY($A772)=2</formula>
    </cfRule>
    <cfRule type="expression" dxfId="62471" priority="109280" stopIfTrue="1">
      <formula>WEEKDAY($A772)=3</formula>
    </cfRule>
    <cfRule type="expression" dxfId="62470" priority="109281" stopIfTrue="1">
      <formula>WEEKDAY($A772)=4</formula>
    </cfRule>
    <cfRule type="expression" dxfId="62469" priority="109282" stopIfTrue="1">
      <formula>WEEKDAY($A772)=5</formula>
    </cfRule>
    <cfRule type="expression" dxfId="62468" priority="109283" stopIfTrue="1">
      <formula>WEEKDAY($A772)=6</formula>
    </cfRule>
    <cfRule type="expression" dxfId="62467" priority="109284" stopIfTrue="1">
      <formula>WEEKDAY($A772)=7</formula>
    </cfRule>
  </conditionalFormatting>
  <conditionalFormatting sqref="I772:I774">
    <cfRule type="expression" dxfId="62466" priority="109271" stopIfTrue="1">
      <formula>WEEKDAY($A772)=1</formula>
    </cfRule>
    <cfRule type="expression" dxfId="62465" priority="109272" stopIfTrue="1">
      <formula>WEEKDAY($A772)=2</formula>
    </cfRule>
    <cfRule type="expression" dxfId="62464" priority="109273" stopIfTrue="1">
      <formula>WEEKDAY($A772)=3</formula>
    </cfRule>
    <cfRule type="expression" dxfId="62463" priority="109274" stopIfTrue="1">
      <formula>WEEKDAY($A772)=4</formula>
    </cfRule>
    <cfRule type="expression" dxfId="62462" priority="109275" stopIfTrue="1">
      <formula>WEEKDAY($A772)=5</formula>
    </cfRule>
    <cfRule type="expression" dxfId="62461" priority="109276" stopIfTrue="1">
      <formula>WEEKDAY($A772)=6</formula>
    </cfRule>
    <cfRule type="expression" dxfId="62460" priority="109277" stopIfTrue="1">
      <formula>WEEKDAY($A772)=7</formula>
    </cfRule>
  </conditionalFormatting>
  <conditionalFormatting sqref="I772:I774">
    <cfRule type="expression" dxfId="62459" priority="109264" stopIfTrue="1">
      <formula>WEEKDAY($A772)=1</formula>
    </cfRule>
    <cfRule type="expression" dxfId="62458" priority="109265" stopIfTrue="1">
      <formula>WEEKDAY($A772)=2</formula>
    </cfRule>
    <cfRule type="expression" dxfId="62457" priority="109266" stopIfTrue="1">
      <formula>WEEKDAY($A772)=3</formula>
    </cfRule>
    <cfRule type="expression" dxfId="62456" priority="109267" stopIfTrue="1">
      <formula>WEEKDAY($A772)=4</formula>
    </cfRule>
    <cfRule type="expression" dxfId="62455" priority="109268" stopIfTrue="1">
      <formula>WEEKDAY($A772)=5</formula>
    </cfRule>
    <cfRule type="expression" dxfId="62454" priority="109269" stopIfTrue="1">
      <formula>WEEKDAY($A772)=6</formula>
    </cfRule>
    <cfRule type="expression" dxfId="62453" priority="109270" stopIfTrue="1">
      <formula>WEEKDAY($A772)=7</formula>
    </cfRule>
  </conditionalFormatting>
  <conditionalFormatting sqref="I772:I774">
    <cfRule type="expression" dxfId="62452" priority="109257" stopIfTrue="1">
      <formula>WEEKDAY($A772)=1</formula>
    </cfRule>
    <cfRule type="expression" dxfId="62451" priority="109258" stopIfTrue="1">
      <formula>WEEKDAY($A772)=2</formula>
    </cfRule>
    <cfRule type="expression" dxfId="62450" priority="109259" stopIfTrue="1">
      <formula>WEEKDAY($A772)=3</formula>
    </cfRule>
    <cfRule type="expression" dxfId="62449" priority="109260" stopIfTrue="1">
      <formula>WEEKDAY($A772)=4</formula>
    </cfRule>
    <cfRule type="expression" dxfId="62448" priority="109261" stopIfTrue="1">
      <formula>WEEKDAY($A772)=5</formula>
    </cfRule>
    <cfRule type="expression" dxfId="62447" priority="109262" stopIfTrue="1">
      <formula>WEEKDAY($A772)=6</formula>
    </cfRule>
    <cfRule type="expression" dxfId="62446" priority="109263" stopIfTrue="1">
      <formula>WEEKDAY($A772)=7</formula>
    </cfRule>
  </conditionalFormatting>
  <conditionalFormatting sqref="I772:I774">
    <cfRule type="expression" dxfId="62445" priority="109250" stopIfTrue="1">
      <formula>WEEKDAY($A772)=1</formula>
    </cfRule>
    <cfRule type="expression" dxfId="62444" priority="109251" stopIfTrue="1">
      <formula>WEEKDAY($A772)=2</formula>
    </cfRule>
    <cfRule type="expression" dxfId="62443" priority="109252" stopIfTrue="1">
      <formula>WEEKDAY($A772)=3</formula>
    </cfRule>
    <cfRule type="expression" dxfId="62442" priority="109253" stopIfTrue="1">
      <formula>WEEKDAY($A772)=4</formula>
    </cfRule>
    <cfRule type="expression" dxfId="62441" priority="109254" stopIfTrue="1">
      <formula>WEEKDAY($A772)=5</formula>
    </cfRule>
    <cfRule type="expression" dxfId="62440" priority="109255" stopIfTrue="1">
      <formula>WEEKDAY($A772)=6</formula>
    </cfRule>
    <cfRule type="expression" dxfId="62439" priority="109256" stopIfTrue="1">
      <formula>WEEKDAY($A772)=7</formula>
    </cfRule>
  </conditionalFormatting>
  <conditionalFormatting sqref="I772:I774">
    <cfRule type="expression" dxfId="62438" priority="109243" stopIfTrue="1">
      <formula>WEEKDAY($A772)=1</formula>
    </cfRule>
    <cfRule type="expression" dxfId="62437" priority="109244" stopIfTrue="1">
      <formula>WEEKDAY($A772)=2</formula>
    </cfRule>
    <cfRule type="expression" dxfId="62436" priority="109245" stopIfTrue="1">
      <formula>WEEKDAY($A772)=3</formula>
    </cfRule>
    <cfRule type="expression" dxfId="62435" priority="109246" stopIfTrue="1">
      <formula>WEEKDAY($A772)=4</formula>
    </cfRule>
    <cfRule type="expression" dxfId="62434" priority="109247" stopIfTrue="1">
      <formula>WEEKDAY($A772)=5</formula>
    </cfRule>
    <cfRule type="expression" dxfId="62433" priority="109248" stopIfTrue="1">
      <formula>WEEKDAY($A772)=6</formula>
    </cfRule>
    <cfRule type="expression" dxfId="62432" priority="109249" stopIfTrue="1">
      <formula>WEEKDAY($A772)=7</formula>
    </cfRule>
  </conditionalFormatting>
  <conditionalFormatting sqref="I772:I774">
    <cfRule type="expression" dxfId="62431" priority="109236" stopIfTrue="1">
      <formula>WEEKDAY($A772)=1</formula>
    </cfRule>
    <cfRule type="expression" dxfId="62430" priority="109237" stopIfTrue="1">
      <formula>WEEKDAY($A772)=2</formula>
    </cfRule>
    <cfRule type="expression" dxfId="62429" priority="109238" stopIfTrue="1">
      <formula>WEEKDAY($A772)=3</formula>
    </cfRule>
    <cfRule type="expression" dxfId="62428" priority="109239" stopIfTrue="1">
      <formula>WEEKDAY($A772)=4</formula>
    </cfRule>
    <cfRule type="expression" dxfId="62427" priority="109240" stopIfTrue="1">
      <formula>WEEKDAY($A772)=5</formula>
    </cfRule>
    <cfRule type="expression" dxfId="62426" priority="109241" stopIfTrue="1">
      <formula>WEEKDAY($A772)=6</formula>
    </cfRule>
    <cfRule type="expression" dxfId="62425" priority="109242" stopIfTrue="1">
      <formula>WEEKDAY($A772)=7</formula>
    </cfRule>
  </conditionalFormatting>
  <conditionalFormatting sqref="I772:I774">
    <cfRule type="expression" dxfId="62424" priority="109229" stopIfTrue="1">
      <formula>WEEKDAY($A772)=1</formula>
    </cfRule>
    <cfRule type="expression" dxfId="62423" priority="109230" stopIfTrue="1">
      <formula>WEEKDAY($A772)=2</formula>
    </cfRule>
    <cfRule type="expression" dxfId="62422" priority="109231" stopIfTrue="1">
      <formula>WEEKDAY($A772)=3</formula>
    </cfRule>
    <cfRule type="expression" dxfId="62421" priority="109232" stopIfTrue="1">
      <formula>WEEKDAY($A772)=4</formula>
    </cfRule>
    <cfRule type="expression" dxfId="62420" priority="109233" stopIfTrue="1">
      <formula>WEEKDAY($A772)=5</formula>
    </cfRule>
    <cfRule type="expression" dxfId="62419" priority="109234" stopIfTrue="1">
      <formula>WEEKDAY($A772)=6</formula>
    </cfRule>
    <cfRule type="expression" dxfId="62418" priority="109235" stopIfTrue="1">
      <formula>WEEKDAY($A772)=7</formula>
    </cfRule>
  </conditionalFormatting>
  <conditionalFormatting sqref="I772:I774">
    <cfRule type="expression" dxfId="62417" priority="109222" stopIfTrue="1">
      <formula>WEEKDAY($A772)=1</formula>
    </cfRule>
    <cfRule type="expression" dxfId="62416" priority="109223" stopIfTrue="1">
      <formula>WEEKDAY($A772)=2</formula>
    </cfRule>
    <cfRule type="expression" dxfId="62415" priority="109224" stopIfTrue="1">
      <formula>WEEKDAY($A772)=3</formula>
    </cfRule>
    <cfRule type="expression" dxfId="62414" priority="109225" stopIfTrue="1">
      <formula>WEEKDAY($A772)=4</formula>
    </cfRule>
    <cfRule type="expression" dxfId="62413" priority="109226" stopIfTrue="1">
      <formula>WEEKDAY($A772)=5</formula>
    </cfRule>
    <cfRule type="expression" dxfId="62412" priority="109227" stopIfTrue="1">
      <formula>WEEKDAY($A772)=6</formula>
    </cfRule>
    <cfRule type="expression" dxfId="62411" priority="109228" stopIfTrue="1">
      <formula>WEEKDAY($A772)=7</formula>
    </cfRule>
  </conditionalFormatting>
  <conditionalFormatting sqref="I772:I774">
    <cfRule type="expression" dxfId="62410" priority="109215" stopIfTrue="1">
      <formula>WEEKDAY($A772)=1</formula>
    </cfRule>
    <cfRule type="expression" dxfId="62409" priority="109216" stopIfTrue="1">
      <formula>WEEKDAY($A772)=2</formula>
    </cfRule>
    <cfRule type="expression" dxfId="62408" priority="109217" stopIfTrue="1">
      <formula>WEEKDAY($A772)=3</formula>
    </cfRule>
    <cfRule type="expression" dxfId="62407" priority="109218" stopIfTrue="1">
      <formula>WEEKDAY($A772)=4</formula>
    </cfRule>
    <cfRule type="expression" dxfId="62406" priority="109219" stopIfTrue="1">
      <formula>WEEKDAY($A772)=5</formula>
    </cfRule>
    <cfRule type="expression" dxfId="62405" priority="109220" stopIfTrue="1">
      <formula>WEEKDAY($A772)=6</formula>
    </cfRule>
    <cfRule type="expression" dxfId="62404" priority="109221" stopIfTrue="1">
      <formula>WEEKDAY($A772)=7</formula>
    </cfRule>
  </conditionalFormatting>
  <conditionalFormatting sqref="I772:I774">
    <cfRule type="expression" dxfId="62403" priority="109208" stopIfTrue="1">
      <formula>WEEKDAY($A772)=1</formula>
    </cfRule>
    <cfRule type="expression" dxfId="62402" priority="109209" stopIfTrue="1">
      <formula>WEEKDAY($A772)=2</formula>
    </cfRule>
    <cfRule type="expression" dxfId="62401" priority="109210" stopIfTrue="1">
      <formula>WEEKDAY($A772)=3</formula>
    </cfRule>
    <cfRule type="expression" dxfId="62400" priority="109211" stopIfTrue="1">
      <formula>WEEKDAY($A772)=4</formula>
    </cfRule>
    <cfRule type="expression" dxfId="62399" priority="109212" stopIfTrue="1">
      <formula>WEEKDAY($A772)=5</formula>
    </cfRule>
    <cfRule type="expression" dxfId="62398" priority="109213" stopIfTrue="1">
      <formula>WEEKDAY($A772)=6</formula>
    </cfRule>
    <cfRule type="expression" dxfId="62397" priority="109214" stopIfTrue="1">
      <formula>WEEKDAY($A772)=7</formula>
    </cfRule>
  </conditionalFormatting>
  <conditionalFormatting sqref="I772:I774">
    <cfRule type="expression" dxfId="62396" priority="109201" stopIfTrue="1">
      <formula>WEEKDAY($A772)=1</formula>
    </cfRule>
    <cfRule type="expression" dxfId="62395" priority="109202" stopIfTrue="1">
      <formula>WEEKDAY($A772)=2</formula>
    </cfRule>
    <cfRule type="expression" dxfId="62394" priority="109203" stopIfTrue="1">
      <formula>WEEKDAY($A772)=3</formula>
    </cfRule>
    <cfRule type="expression" dxfId="62393" priority="109204" stopIfTrue="1">
      <formula>WEEKDAY($A772)=4</formula>
    </cfRule>
    <cfRule type="expression" dxfId="62392" priority="109205" stopIfTrue="1">
      <formula>WEEKDAY($A772)=5</formula>
    </cfRule>
    <cfRule type="expression" dxfId="62391" priority="109206" stopIfTrue="1">
      <formula>WEEKDAY($A772)=6</formula>
    </cfRule>
    <cfRule type="expression" dxfId="62390" priority="109207" stopIfTrue="1">
      <formula>WEEKDAY($A772)=7</formula>
    </cfRule>
  </conditionalFormatting>
  <conditionalFormatting sqref="I772:I774">
    <cfRule type="expression" dxfId="62389" priority="109194" stopIfTrue="1">
      <formula>WEEKDAY($A772)=1</formula>
    </cfRule>
    <cfRule type="expression" dxfId="62388" priority="109195" stopIfTrue="1">
      <formula>WEEKDAY($A772)=2</formula>
    </cfRule>
    <cfRule type="expression" dxfId="62387" priority="109196" stopIfTrue="1">
      <formula>WEEKDAY($A772)=3</formula>
    </cfRule>
    <cfRule type="expression" dxfId="62386" priority="109197" stopIfTrue="1">
      <formula>WEEKDAY($A772)=4</formula>
    </cfRule>
    <cfRule type="expression" dxfId="62385" priority="109198" stopIfTrue="1">
      <formula>WEEKDAY($A772)=5</formula>
    </cfRule>
    <cfRule type="expression" dxfId="62384" priority="109199" stopIfTrue="1">
      <formula>WEEKDAY($A772)=6</formula>
    </cfRule>
    <cfRule type="expression" dxfId="62383" priority="109200" stopIfTrue="1">
      <formula>WEEKDAY($A772)=7</formula>
    </cfRule>
  </conditionalFormatting>
  <conditionalFormatting sqref="I772:I774">
    <cfRule type="expression" dxfId="62382" priority="109187" stopIfTrue="1">
      <formula>WEEKDAY($A772)=1</formula>
    </cfRule>
    <cfRule type="expression" dxfId="62381" priority="109188" stopIfTrue="1">
      <formula>WEEKDAY($A772)=2</formula>
    </cfRule>
    <cfRule type="expression" dxfId="62380" priority="109189" stopIfTrue="1">
      <formula>WEEKDAY($A772)=3</formula>
    </cfRule>
    <cfRule type="expression" dxfId="62379" priority="109190" stopIfTrue="1">
      <formula>WEEKDAY($A772)=4</formula>
    </cfRule>
    <cfRule type="expression" dxfId="62378" priority="109191" stopIfTrue="1">
      <formula>WEEKDAY($A772)=5</formula>
    </cfRule>
    <cfRule type="expression" dxfId="62377" priority="109192" stopIfTrue="1">
      <formula>WEEKDAY($A772)=6</formula>
    </cfRule>
    <cfRule type="expression" dxfId="62376" priority="109193" stopIfTrue="1">
      <formula>WEEKDAY($A772)=7</formula>
    </cfRule>
  </conditionalFormatting>
  <conditionalFormatting sqref="I772:I774">
    <cfRule type="expression" dxfId="62375" priority="109180" stopIfTrue="1">
      <formula>WEEKDAY($A772)=1</formula>
    </cfRule>
    <cfRule type="expression" dxfId="62374" priority="109181" stopIfTrue="1">
      <formula>WEEKDAY($A772)=2</formula>
    </cfRule>
    <cfRule type="expression" dxfId="62373" priority="109182" stopIfTrue="1">
      <formula>WEEKDAY($A772)=3</formula>
    </cfRule>
    <cfRule type="expression" dxfId="62372" priority="109183" stopIfTrue="1">
      <formula>WEEKDAY($A772)=4</formula>
    </cfRule>
    <cfRule type="expression" dxfId="62371" priority="109184" stopIfTrue="1">
      <formula>WEEKDAY($A772)=5</formula>
    </cfRule>
    <cfRule type="expression" dxfId="62370" priority="109185" stopIfTrue="1">
      <formula>WEEKDAY($A772)=6</formula>
    </cfRule>
    <cfRule type="expression" dxfId="62369" priority="109186" stopIfTrue="1">
      <formula>WEEKDAY($A772)=7</formula>
    </cfRule>
  </conditionalFormatting>
  <conditionalFormatting sqref="I772:I774">
    <cfRule type="expression" dxfId="62368" priority="109173" stopIfTrue="1">
      <formula>WEEKDAY($A772)=1</formula>
    </cfRule>
    <cfRule type="expression" dxfId="62367" priority="109174" stopIfTrue="1">
      <formula>WEEKDAY($A772)=2</formula>
    </cfRule>
    <cfRule type="expression" dxfId="62366" priority="109175" stopIfTrue="1">
      <formula>WEEKDAY($A772)=3</formula>
    </cfRule>
    <cfRule type="expression" dxfId="62365" priority="109176" stopIfTrue="1">
      <formula>WEEKDAY($A772)=4</formula>
    </cfRule>
    <cfRule type="expression" dxfId="62364" priority="109177" stopIfTrue="1">
      <formula>WEEKDAY($A772)=5</formula>
    </cfRule>
    <cfRule type="expression" dxfId="62363" priority="109178" stopIfTrue="1">
      <formula>WEEKDAY($A772)=6</formula>
    </cfRule>
    <cfRule type="expression" dxfId="62362" priority="109179" stopIfTrue="1">
      <formula>WEEKDAY($A772)=7</formula>
    </cfRule>
  </conditionalFormatting>
  <conditionalFormatting sqref="I772:I774">
    <cfRule type="expression" dxfId="62361" priority="109166" stopIfTrue="1">
      <formula>WEEKDAY($A772)=1</formula>
    </cfRule>
    <cfRule type="expression" dxfId="62360" priority="109167" stopIfTrue="1">
      <formula>WEEKDAY($A772)=2</formula>
    </cfRule>
    <cfRule type="expression" dxfId="62359" priority="109168" stopIfTrue="1">
      <formula>WEEKDAY($A772)=3</formula>
    </cfRule>
    <cfRule type="expression" dxfId="62358" priority="109169" stopIfTrue="1">
      <formula>WEEKDAY($A772)=4</formula>
    </cfRule>
    <cfRule type="expression" dxfId="62357" priority="109170" stopIfTrue="1">
      <formula>WEEKDAY($A772)=5</formula>
    </cfRule>
    <cfRule type="expression" dxfId="62356" priority="109171" stopIfTrue="1">
      <formula>WEEKDAY($A772)=6</formula>
    </cfRule>
    <cfRule type="expression" dxfId="62355" priority="109172" stopIfTrue="1">
      <formula>WEEKDAY($A772)=7</formula>
    </cfRule>
  </conditionalFormatting>
  <conditionalFormatting sqref="I772:I774">
    <cfRule type="expression" dxfId="62354" priority="109159" stopIfTrue="1">
      <formula>WEEKDAY($A772)=1</formula>
    </cfRule>
    <cfRule type="expression" dxfId="62353" priority="109160" stopIfTrue="1">
      <formula>WEEKDAY($A772)=2</formula>
    </cfRule>
    <cfRule type="expression" dxfId="62352" priority="109161" stopIfTrue="1">
      <formula>WEEKDAY($A772)=3</formula>
    </cfRule>
    <cfRule type="expression" dxfId="62351" priority="109162" stopIfTrue="1">
      <formula>WEEKDAY($A772)=4</formula>
    </cfRule>
    <cfRule type="expression" dxfId="62350" priority="109163" stopIfTrue="1">
      <formula>WEEKDAY($A772)=5</formula>
    </cfRule>
    <cfRule type="expression" dxfId="62349" priority="109164" stopIfTrue="1">
      <formula>WEEKDAY($A772)=6</formula>
    </cfRule>
    <cfRule type="expression" dxfId="62348" priority="109165" stopIfTrue="1">
      <formula>WEEKDAY($A772)=7</formula>
    </cfRule>
  </conditionalFormatting>
  <conditionalFormatting sqref="I772:I774">
    <cfRule type="expression" dxfId="62347" priority="109152" stopIfTrue="1">
      <formula>WEEKDAY($A772)=1</formula>
    </cfRule>
    <cfRule type="expression" dxfId="62346" priority="109153" stopIfTrue="1">
      <formula>WEEKDAY($A772)=2</formula>
    </cfRule>
    <cfRule type="expression" dxfId="62345" priority="109154" stopIfTrue="1">
      <formula>WEEKDAY($A772)=3</formula>
    </cfRule>
    <cfRule type="expression" dxfId="62344" priority="109155" stopIfTrue="1">
      <formula>WEEKDAY($A772)=4</formula>
    </cfRule>
    <cfRule type="expression" dxfId="62343" priority="109156" stopIfTrue="1">
      <formula>WEEKDAY($A772)=5</formula>
    </cfRule>
    <cfRule type="expression" dxfId="62342" priority="109157" stopIfTrue="1">
      <formula>WEEKDAY($A772)=6</formula>
    </cfRule>
    <cfRule type="expression" dxfId="62341" priority="109158" stopIfTrue="1">
      <formula>WEEKDAY($A772)=7</formula>
    </cfRule>
  </conditionalFormatting>
  <conditionalFormatting sqref="I772:I774">
    <cfRule type="expression" dxfId="62340" priority="109145" stopIfTrue="1">
      <formula>WEEKDAY($A772)=1</formula>
    </cfRule>
    <cfRule type="expression" dxfId="62339" priority="109146" stopIfTrue="1">
      <formula>WEEKDAY($A772)=2</formula>
    </cfRule>
    <cfRule type="expression" dxfId="62338" priority="109147" stopIfTrue="1">
      <formula>WEEKDAY($A772)=3</formula>
    </cfRule>
    <cfRule type="expression" dxfId="62337" priority="109148" stopIfTrue="1">
      <formula>WEEKDAY($A772)=4</formula>
    </cfRule>
    <cfRule type="expression" dxfId="62336" priority="109149" stopIfTrue="1">
      <formula>WEEKDAY($A772)=5</formula>
    </cfRule>
    <cfRule type="expression" dxfId="62335" priority="109150" stopIfTrue="1">
      <formula>WEEKDAY($A772)=6</formula>
    </cfRule>
    <cfRule type="expression" dxfId="62334" priority="109151" stopIfTrue="1">
      <formula>WEEKDAY($A772)=7</formula>
    </cfRule>
  </conditionalFormatting>
  <conditionalFormatting sqref="I772:I774">
    <cfRule type="expression" dxfId="62333" priority="109138" stopIfTrue="1">
      <formula>WEEKDAY($A772)=1</formula>
    </cfRule>
    <cfRule type="expression" dxfId="62332" priority="109139" stopIfTrue="1">
      <formula>WEEKDAY($A772)=2</formula>
    </cfRule>
    <cfRule type="expression" dxfId="62331" priority="109140" stopIfTrue="1">
      <formula>WEEKDAY($A772)=3</formula>
    </cfRule>
    <cfRule type="expression" dxfId="62330" priority="109141" stopIfTrue="1">
      <formula>WEEKDAY($A772)=4</formula>
    </cfRule>
    <cfRule type="expression" dxfId="62329" priority="109142" stopIfTrue="1">
      <formula>WEEKDAY($A772)=5</formula>
    </cfRule>
    <cfRule type="expression" dxfId="62328" priority="109143" stopIfTrue="1">
      <formula>WEEKDAY($A772)=6</formula>
    </cfRule>
    <cfRule type="expression" dxfId="62327" priority="109144" stopIfTrue="1">
      <formula>WEEKDAY($A772)=7</formula>
    </cfRule>
  </conditionalFormatting>
  <conditionalFormatting sqref="I772:I774">
    <cfRule type="expression" dxfId="62326" priority="109131" stopIfTrue="1">
      <formula>WEEKDAY($A772)=1</formula>
    </cfRule>
    <cfRule type="expression" dxfId="62325" priority="109132" stopIfTrue="1">
      <formula>WEEKDAY($A772)=2</formula>
    </cfRule>
    <cfRule type="expression" dxfId="62324" priority="109133" stopIfTrue="1">
      <formula>WEEKDAY($A772)=3</formula>
    </cfRule>
    <cfRule type="expression" dxfId="62323" priority="109134" stopIfTrue="1">
      <formula>WEEKDAY($A772)=4</formula>
    </cfRule>
    <cfRule type="expression" dxfId="62322" priority="109135" stopIfTrue="1">
      <formula>WEEKDAY($A772)=5</formula>
    </cfRule>
    <cfRule type="expression" dxfId="62321" priority="109136" stopIfTrue="1">
      <formula>WEEKDAY($A772)=6</formula>
    </cfRule>
    <cfRule type="expression" dxfId="62320" priority="109137" stopIfTrue="1">
      <formula>WEEKDAY($A772)=7</formula>
    </cfRule>
  </conditionalFormatting>
  <conditionalFormatting sqref="I772:I774">
    <cfRule type="expression" dxfId="62319" priority="109124" stopIfTrue="1">
      <formula>WEEKDAY($A772)=1</formula>
    </cfRule>
    <cfRule type="expression" dxfId="62318" priority="109125" stopIfTrue="1">
      <formula>WEEKDAY($A772)=2</formula>
    </cfRule>
    <cfRule type="expression" dxfId="62317" priority="109126" stopIfTrue="1">
      <formula>WEEKDAY($A772)=3</formula>
    </cfRule>
    <cfRule type="expression" dxfId="62316" priority="109127" stopIfTrue="1">
      <formula>WEEKDAY($A772)=4</formula>
    </cfRule>
    <cfRule type="expression" dxfId="62315" priority="109128" stopIfTrue="1">
      <formula>WEEKDAY($A772)=5</formula>
    </cfRule>
    <cfRule type="expression" dxfId="62314" priority="109129" stopIfTrue="1">
      <formula>WEEKDAY($A772)=6</formula>
    </cfRule>
    <cfRule type="expression" dxfId="62313" priority="109130" stopIfTrue="1">
      <formula>WEEKDAY($A772)=7</formula>
    </cfRule>
  </conditionalFormatting>
  <conditionalFormatting sqref="I772:I774">
    <cfRule type="expression" dxfId="62312" priority="109117" stopIfTrue="1">
      <formula>WEEKDAY($A772)=1</formula>
    </cfRule>
    <cfRule type="expression" dxfId="62311" priority="109118" stopIfTrue="1">
      <formula>WEEKDAY($A772)=2</formula>
    </cfRule>
    <cfRule type="expression" dxfId="62310" priority="109119" stopIfTrue="1">
      <formula>WEEKDAY($A772)=3</formula>
    </cfRule>
    <cfRule type="expression" dxfId="62309" priority="109120" stopIfTrue="1">
      <formula>WEEKDAY($A772)=4</formula>
    </cfRule>
    <cfRule type="expression" dxfId="62308" priority="109121" stopIfTrue="1">
      <formula>WEEKDAY($A772)=5</formula>
    </cfRule>
    <cfRule type="expression" dxfId="62307" priority="109122" stopIfTrue="1">
      <formula>WEEKDAY($A772)=6</formula>
    </cfRule>
    <cfRule type="expression" dxfId="62306" priority="109123" stopIfTrue="1">
      <formula>WEEKDAY($A772)=7</formula>
    </cfRule>
  </conditionalFormatting>
  <conditionalFormatting sqref="I772:I774">
    <cfRule type="expression" dxfId="62305" priority="109110" stopIfTrue="1">
      <formula>WEEKDAY($A772)=1</formula>
    </cfRule>
    <cfRule type="expression" dxfId="62304" priority="109111" stopIfTrue="1">
      <formula>WEEKDAY($A772)=2</formula>
    </cfRule>
    <cfRule type="expression" dxfId="62303" priority="109112" stopIfTrue="1">
      <formula>WEEKDAY($A772)=3</formula>
    </cfRule>
    <cfRule type="expression" dxfId="62302" priority="109113" stopIfTrue="1">
      <formula>WEEKDAY($A772)=4</formula>
    </cfRule>
    <cfRule type="expression" dxfId="62301" priority="109114" stopIfTrue="1">
      <formula>WEEKDAY($A772)=5</formula>
    </cfRule>
    <cfRule type="expression" dxfId="62300" priority="109115" stopIfTrue="1">
      <formula>WEEKDAY($A772)=6</formula>
    </cfRule>
    <cfRule type="expression" dxfId="62299" priority="109116" stopIfTrue="1">
      <formula>WEEKDAY($A772)=7</formula>
    </cfRule>
  </conditionalFormatting>
  <conditionalFormatting sqref="A772:A774">
    <cfRule type="expression" dxfId="62298" priority="109103" stopIfTrue="1">
      <formula>WEEKDAY($A772)=1</formula>
    </cfRule>
    <cfRule type="expression" dxfId="62297" priority="109104" stopIfTrue="1">
      <formula>WEEKDAY($A772)=2</formula>
    </cfRule>
    <cfRule type="expression" dxfId="62296" priority="109105" stopIfTrue="1">
      <formula>WEEKDAY($A772)=3</formula>
    </cfRule>
    <cfRule type="expression" dxfId="62295" priority="109106" stopIfTrue="1">
      <formula>WEEKDAY($A772)=4</formula>
    </cfRule>
    <cfRule type="expression" dxfId="62294" priority="109107" stopIfTrue="1">
      <formula>WEEKDAY($A772)=5</formula>
    </cfRule>
    <cfRule type="expression" dxfId="62293" priority="109108" stopIfTrue="1">
      <formula>WEEKDAY($A772)=6</formula>
    </cfRule>
    <cfRule type="expression" dxfId="62292" priority="109109" stopIfTrue="1">
      <formula>WEEKDAY($A772)=7</formula>
    </cfRule>
  </conditionalFormatting>
  <conditionalFormatting sqref="I772:I774">
    <cfRule type="expression" dxfId="62291" priority="109096" stopIfTrue="1">
      <formula>WEEKDAY($A772)=1</formula>
    </cfRule>
    <cfRule type="expression" dxfId="62290" priority="109097" stopIfTrue="1">
      <formula>WEEKDAY($A772)=2</formula>
    </cfRule>
    <cfRule type="expression" dxfId="62289" priority="109098" stopIfTrue="1">
      <formula>WEEKDAY($A772)=3</formula>
    </cfRule>
    <cfRule type="expression" dxfId="62288" priority="109099" stopIfTrue="1">
      <formula>WEEKDAY($A772)=4</formula>
    </cfRule>
    <cfRule type="expression" dxfId="62287" priority="109100" stopIfTrue="1">
      <formula>WEEKDAY($A772)=5</formula>
    </cfRule>
    <cfRule type="expression" dxfId="62286" priority="109101" stopIfTrue="1">
      <formula>WEEKDAY($A772)=6</formula>
    </cfRule>
    <cfRule type="expression" dxfId="62285" priority="109102" stopIfTrue="1">
      <formula>WEEKDAY($A772)=7</formula>
    </cfRule>
  </conditionalFormatting>
  <conditionalFormatting sqref="I772:I774">
    <cfRule type="expression" dxfId="62284" priority="109089" stopIfTrue="1">
      <formula>WEEKDAY($A772)=1</formula>
    </cfRule>
    <cfRule type="expression" dxfId="62283" priority="109090" stopIfTrue="1">
      <formula>WEEKDAY($A772)=2</formula>
    </cfRule>
    <cfRule type="expression" dxfId="62282" priority="109091" stopIfTrue="1">
      <formula>WEEKDAY($A772)=3</formula>
    </cfRule>
    <cfRule type="expression" dxfId="62281" priority="109092" stopIfTrue="1">
      <formula>WEEKDAY($A772)=4</formula>
    </cfRule>
    <cfRule type="expression" dxfId="62280" priority="109093" stopIfTrue="1">
      <formula>WEEKDAY($A772)=5</formula>
    </cfRule>
    <cfRule type="expression" dxfId="62279" priority="109094" stopIfTrue="1">
      <formula>WEEKDAY($A772)=6</formula>
    </cfRule>
    <cfRule type="expression" dxfId="62278" priority="109095" stopIfTrue="1">
      <formula>WEEKDAY($A772)=7</formula>
    </cfRule>
  </conditionalFormatting>
  <conditionalFormatting sqref="I772:I774">
    <cfRule type="expression" dxfId="62277" priority="109082" stopIfTrue="1">
      <formula>WEEKDAY($A772)=1</formula>
    </cfRule>
    <cfRule type="expression" dxfId="62276" priority="109083" stopIfTrue="1">
      <formula>WEEKDAY($A772)=2</formula>
    </cfRule>
    <cfRule type="expression" dxfId="62275" priority="109084" stopIfTrue="1">
      <formula>WEEKDAY($A772)=3</formula>
    </cfRule>
    <cfRule type="expression" dxfId="62274" priority="109085" stopIfTrue="1">
      <formula>WEEKDAY($A772)=4</formula>
    </cfRule>
    <cfRule type="expression" dxfId="62273" priority="109086" stopIfTrue="1">
      <formula>WEEKDAY($A772)=5</formula>
    </cfRule>
    <cfRule type="expression" dxfId="62272" priority="109087" stopIfTrue="1">
      <formula>WEEKDAY($A772)=6</formula>
    </cfRule>
    <cfRule type="expression" dxfId="62271" priority="109088" stopIfTrue="1">
      <formula>WEEKDAY($A772)=7</formula>
    </cfRule>
  </conditionalFormatting>
  <conditionalFormatting sqref="A772:A774">
    <cfRule type="expression" dxfId="62270" priority="109075" stopIfTrue="1">
      <formula>WEEKDAY($A772)=1</formula>
    </cfRule>
    <cfRule type="expression" dxfId="62269" priority="109076" stopIfTrue="1">
      <formula>WEEKDAY($A772)=2</formula>
    </cfRule>
    <cfRule type="expression" dxfId="62268" priority="109077" stopIfTrue="1">
      <formula>WEEKDAY($A772)=3</formula>
    </cfRule>
    <cfRule type="expression" dxfId="62267" priority="109078" stopIfTrue="1">
      <formula>WEEKDAY($A772)=4</formula>
    </cfRule>
    <cfRule type="expression" dxfId="62266" priority="109079" stopIfTrue="1">
      <formula>WEEKDAY($A772)=5</formula>
    </cfRule>
    <cfRule type="expression" dxfId="62265" priority="109080" stopIfTrue="1">
      <formula>WEEKDAY($A772)=6</formula>
    </cfRule>
    <cfRule type="expression" dxfId="62264" priority="109081" stopIfTrue="1">
      <formula>WEEKDAY($A772)=7</formula>
    </cfRule>
  </conditionalFormatting>
  <conditionalFormatting sqref="I772:I774">
    <cfRule type="expression" dxfId="62263" priority="109068" stopIfTrue="1">
      <formula>WEEKDAY($A772)=1</formula>
    </cfRule>
    <cfRule type="expression" dxfId="62262" priority="109069" stopIfTrue="1">
      <formula>WEEKDAY($A772)=2</formula>
    </cfRule>
    <cfRule type="expression" dxfId="62261" priority="109070" stopIfTrue="1">
      <formula>WEEKDAY($A772)=3</formula>
    </cfRule>
    <cfRule type="expression" dxfId="62260" priority="109071" stopIfTrue="1">
      <formula>WEEKDAY($A772)=4</formula>
    </cfRule>
    <cfRule type="expression" dxfId="62259" priority="109072" stopIfTrue="1">
      <formula>WEEKDAY($A772)=5</formula>
    </cfRule>
    <cfRule type="expression" dxfId="62258" priority="109073" stopIfTrue="1">
      <formula>WEEKDAY($A772)=6</formula>
    </cfRule>
    <cfRule type="expression" dxfId="62257" priority="109074" stopIfTrue="1">
      <formula>WEEKDAY($A772)=7</formula>
    </cfRule>
  </conditionalFormatting>
  <conditionalFormatting sqref="I772:I774">
    <cfRule type="expression" dxfId="62256" priority="109061" stopIfTrue="1">
      <formula>WEEKDAY($A772)=1</formula>
    </cfRule>
    <cfRule type="expression" dxfId="62255" priority="109062" stopIfTrue="1">
      <formula>WEEKDAY($A772)=2</formula>
    </cfRule>
    <cfRule type="expression" dxfId="62254" priority="109063" stopIfTrue="1">
      <formula>WEEKDAY($A772)=3</formula>
    </cfRule>
    <cfRule type="expression" dxfId="62253" priority="109064" stopIfTrue="1">
      <formula>WEEKDAY($A772)=4</formula>
    </cfRule>
    <cfRule type="expression" dxfId="62252" priority="109065" stopIfTrue="1">
      <formula>WEEKDAY($A772)=5</formula>
    </cfRule>
    <cfRule type="expression" dxfId="62251" priority="109066" stopIfTrue="1">
      <formula>WEEKDAY($A772)=6</formula>
    </cfRule>
    <cfRule type="expression" dxfId="62250" priority="109067" stopIfTrue="1">
      <formula>WEEKDAY($A772)=7</formula>
    </cfRule>
  </conditionalFormatting>
  <conditionalFormatting sqref="I772:I774">
    <cfRule type="expression" dxfId="62249" priority="109054" stopIfTrue="1">
      <formula>WEEKDAY($A772)=1</formula>
    </cfRule>
    <cfRule type="expression" dxfId="62248" priority="109055" stopIfTrue="1">
      <formula>WEEKDAY($A772)=2</formula>
    </cfRule>
    <cfRule type="expression" dxfId="62247" priority="109056" stopIfTrue="1">
      <formula>WEEKDAY($A772)=3</formula>
    </cfRule>
    <cfRule type="expression" dxfId="62246" priority="109057" stopIfTrue="1">
      <formula>WEEKDAY($A772)=4</formula>
    </cfRule>
    <cfRule type="expression" dxfId="62245" priority="109058" stopIfTrue="1">
      <formula>WEEKDAY($A772)=5</formula>
    </cfRule>
    <cfRule type="expression" dxfId="62244" priority="109059" stopIfTrue="1">
      <formula>WEEKDAY($A772)=6</formula>
    </cfRule>
    <cfRule type="expression" dxfId="62243" priority="109060" stopIfTrue="1">
      <formula>WEEKDAY($A772)=7</formula>
    </cfRule>
  </conditionalFormatting>
  <conditionalFormatting sqref="I772:I774">
    <cfRule type="expression" dxfId="62242" priority="109047" stopIfTrue="1">
      <formula>WEEKDAY($A772)=1</formula>
    </cfRule>
    <cfRule type="expression" dxfId="62241" priority="109048" stopIfTrue="1">
      <formula>WEEKDAY($A772)=2</formula>
    </cfRule>
    <cfRule type="expression" dxfId="62240" priority="109049" stopIfTrue="1">
      <formula>WEEKDAY($A772)=3</formula>
    </cfRule>
    <cfRule type="expression" dxfId="62239" priority="109050" stopIfTrue="1">
      <formula>WEEKDAY($A772)=4</formula>
    </cfRule>
    <cfRule type="expression" dxfId="62238" priority="109051" stopIfTrue="1">
      <formula>WEEKDAY($A772)=5</formula>
    </cfRule>
    <cfRule type="expression" dxfId="62237" priority="109052" stopIfTrue="1">
      <formula>WEEKDAY($A772)=6</formula>
    </cfRule>
    <cfRule type="expression" dxfId="62236" priority="109053" stopIfTrue="1">
      <formula>WEEKDAY($A772)=7</formula>
    </cfRule>
  </conditionalFormatting>
  <conditionalFormatting sqref="I772:I774">
    <cfRule type="expression" dxfId="62235" priority="109040" stopIfTrue="1">
      <formula>WEEKDAY($A772)=1</formula>
    </cfRule>
    <cfRule type="expression" dxfId="62234" priority="109041" stopIfTrue="1">
      <formula>WEEKDAY($A772)=2</formula>
    </cfRule>
    <cfRule type="expression" dxfId="62233" priority="109042" stopIfTrue="1">
      <formula>WEEKDAY($A772)=3</formula>
    </cfRule>
    <cfRule type="expression" dxfId="62232" priority="109043" stopIfTrue="1">
      <formula>WEEKDAY($A772)=4</formula>
    </cfRule>
    <cfRule type="expression" dxfId="62231" priority="109044" stopIfTrue="1">
      <formula>WEEKDAY($A772)=5</formula>
    </cfRule>
    <cfRule type="expression" dxfId="62230" priority="109045" stopIfTrue="1">
      <formula>WEEKDAY($A772)=6</formula>
    </cfRule>
    <cfRule type="expression" dxfId="62229" priority="109046" stopIfTrue="1">
      <formula>WEEKDAY($A772)=7</formula>
    </cfRule>
  </conditionalFormatting>
  <conditionalFormatting sqref="I772:I774">
    <cfRule type="expression" dxfId="62228" priority="109033" stopIfTrue="1">
      <formula>WEEKDAY($A772)=1</formula>
    </cfRule>
    <cfRule type="expression" dxfId="62227" priority="109034" stopIfTrue="1">
      <formula>WEEKDAY($A772)=2</formula>
    </cfRule>
    <cfRule type="expression" dxfId="62226" priority="109035" stopIfTrue="1">
      <formula>WEEKDAY($A772)=3</formula>
    </cfRule>
    <cfRule type="expression" dxfId="62225" priority="109036" stopIfTrue="1">
      <formula>WEEKDAY($A772)=4</formula>
    </cfRule>
    <cfRule type="expression" dxfId="62224" priority="109037" stopIfTrue="1">
      <formula>WEEKDAY($A772)=5</formula>
    </cfRule>
    <cfRule type="expression" dxfId="62223" priority="109038" stopIfTrue="1">
      <formula>WEEKDAY($A772)=6</formula>
    </cfRule>
    <cfRule type="expression" dxfId="62222" priority="109039" stopIfTrue="1">
      <formula>WEEKDAY($A772)=7</formula>
    </cfRule>
  </conditionalFormatting>
  <conditionalFormatting sqref="I772:I774">
    <cfRule type="expression" dxfId="62221" priority="109026" stopIfTrue="1">
      <formula>WEEKDAY($A772)=1</formula>
    </cfRule>
    <cfRule type="expression" dxfId="62220" priority="109027" stopIfTrue="1">
      <formula>WEEKDAY($A772)=2</formula>
    </cfRule>
    <cfRule type="expression" dxfId="62219" priority="109028" stopIfTrue="1">
      <formula>WEEKDAY($A772)=3</formula>
    </cfRule>
    <cfRule type="expression" dxfId="62218" priority="109029" stopIfTrue="1">
      <formula>WEEKDAY($A772)=4</formula>
    </cfRule>
    <cfRule type="expression" dxfId="62217" priority="109030" stopIfTrue="1">
      <formula>WEEKDAY($A772)=5</formula>
    </cfRule>
    <cfRule type="expression" dxfId="62216" priority="109031" stopIfTrue="1">
      <formula>WEEKDAY($A772)=6</formula>
    </cfRule>
    <cfRule type="expression" dxfId="62215" priority="109032" stopIfTrue="1">
      <formula>WEEKDAY($A772)=7</formula>
    </cfRule>
  </conditionalFormatting>
  <conditionalFormatting sqref="I772:I774">
    <cfRule type="expression" dxfId="62214" priority="109019" stopIfTrue="1">
      <formula>WEEKDAY($A772)=1</formula>
    </cfRule>
    <cfRule type="expression" dxfId="62213" priority="109020" stopIfTrue="1">
      <formula>WEEKDAY($A772)=2</formula>
    </cfRule>
    <cfRule type="expression" dxfId="62212" priority="109021" stopIfTrue="1">
      <formula>WEEKDAY($A772)=3</formula>
    </cfRule>
    <cfRule type="expression" dxfId="62211" priority="109022" stopIfTrue="1">
      <formula>WEEKDAY($A772)=4</formula>
    </cfRule>
    <cfRule type="expression" dxfId="62210" priority="109023" stopIfTrue="1">
      <formula>WEEKDAY($A772)=5</formula>
    </cfRule>
    <cfRule type="expression" dxfId="62209" priority="109024" stopIfTrue="1">
      <formula>WEEKDAY($A772)=6</formula>
    </cfRule>
    <cfRule type="expression" dxfId="62208" priority="109025" stopIfTrue="1">
      <formula>WEEKDAY($A772)=7</formula>
    </cfRule>
  </conditionalFormatting>
  <conditionalFormatting sqref="I772:I774">
    <cfRule type="expression" dxfId="62207" priority="109012" stopIfTrue="1">
      <formula>WEEKDAY($A772)=1</formula>
    </cfRule>
    <cfRule type="expression" dxfId="62206" priority="109013" stopIfTrue="1">
      <formula>WEEKDAY($A772)=2</formula>
    </cfRule>
    <cfRule type="expression" dxfId="62205" priority="109014" stopIfTrue="1">
      <formula>WEEKDAY($A772)=3</formula>
    </cfRule>
    <cfRule type="expression" dxfId="62204" priority="109015" stopIfTrue="1">
      <formula>WEEKDAY($A772)=4</formula>
    </cfRule>
    <cfRule type="expression" dxfId="62203" priority="109016" stopIfTrue="1">
      <formula>WEEKDAY($A772)=5</formula>
    </cfRule>
    <cfRule type="expression" dxfId="62202" priority="109017" stopIfTrue="1">
      <formula>WEEKDAY($A772)=6</formula>
    </cfRule>
    <cfRule type="expression" dxfId="62201" priority="109018" stopIfTrue="1">
      <formula>WEEKDAY($A772)=7</formula>
    </cfRule>
  </conditionalFormatting>
  <conditionalFormatting sqref="I772:I774">
    <cfRule type="expression" dxfId="62200" priority="109005" stopIfTrue="1">
      <formula>WEEKDAY($A772)=1</formula>
    </cfRule>
    <cfRule type="expression" dxfId="62199" priority="109006" stopIfTrue="1">
      <formula>WEEKDAY($A772)=2</formula>
    </cfRule>
    <cfRule type="expression" dxfId="62198" priority="109007" stopIfTrue="1">
      <formula>WEEKDAY($A772)=3</formula>
    </cfRule>
    <cfRule type="expression" dxfId="62197" priority="109008" stopIfTrue="1">
      <formula>WEEKDAY($A772)=4</formula>
    </cfRule>
    <cfRule type="expression" dxfId="62196" priority="109009" stopIfTrue="1">
      <formula>WEEKDAY($A772)=5</formula>
    </cfRule>
    <cfRule type="expression" dxfId="62195" priority="109010" stopIfTrue="1">
      <formula>WEEKDAY($A772)=6</formula>
    </cfRule>
    <cfRule type="expression" dxfId="62194" priority="109011" stopIfTrue="1">
      <formula>WEEKDAY($A772)=7</formula>
    </cfRule>
  </conditionalFormatting>
  <conditionalFormatting sqref="I772:I774">
    <cfRule type="expression" dxfId="62193" priority="108998" stopIfTrue="1">
      <formula>WEEKDAY($A772)=1</formula>
    </cfRule>
    <cfRule type="expression" dxfId="62192" priority="108999" stopIfTrue="1">
      <formula>WEEKDAY($A772)=2</formula>
    </cfRule>
    <cfRule type="expression" dxfId="62191" priority="109000" stopIfTrue="1">
      <formula>WEEKDAY($A772)=3</formula>
    </cfRule>
    <cfRule type="expression" dxfId="62190" priority="109001" stopIfTrue="1">
      <formula>WEEKDAY($A772)=4</formula>
    </cfRule>
    <cfRule type="expression" dxfId="62189" priority="109002" stopIfTrue="1">
      <formula>WEEKDAY($A772)=5</formula>
    </cfRule>
    <cfRule type="expression" dxfId="62188" priority="109003" stopIfTrue="1">
      <formula>WEEKDAY($A772)=6</formula>
    </cfRule>
    <cfRule type="expression" dxfId="62187" priority="109004" stopIfTrue="1">
      <formula>WEEKDAY($A772)=7</formula>
    </cfRule>
  </conditionalFormatting>
  <conditionalFormatting sqref="I772:I774">
    <cfRule type="expression" dxfId="62186" priority="108991" stopIfTrue="1">
      <formula>WEEKDAY($A772)=1</formula>
    </cfRule>
    <cfRule type="expression" dxfId="62185" priority="108992" stopIfTrue="1">
      <formula>WEEKDAY($A772)=2</formula>
    </cfRule>
    <cfRule type="expression" dxfId="62184" priority="108993" stopIfTrue="1">
      <formula>WEEKDAY($A772)=3</formula>
    </cfRule>
    <cfRule type="expression" dxfId="62183" priority="108994" stopIfTrue="1">
      <formula>WEEKDAY($A772)=4</formula>
    </cfRule>
    <cfRule type="expression" dxfId="62182" priority="108995" stopIfTrue="1">
      <formula>WEEKDAY($A772)=5</formula>
    </cfRule>
    <cfRule type="expression" dxfId="62181" priority="108996" stopIfTrue="1">
      <formula>WEEKDAY($A772)=6</formula>
    </cfRule>
    <cfRule type="expression" dxfId="62180" priority="108997" stopIfTrue="1">
      <formula>WEEKDAY($A772)=7</formula>
    </cfRule>
  </conditionalFormatting>
  <conditionalFormatting sqref="I772:I774">
    <cfRule type="expression" dxfId="62179" priority="108984" stopIfTrue="1">
      <formula>WEEKDAY($A772)=1</formula>
    </cfRule>
    <cfRule type="expression" dxfId="62178" priority="108985" stopIfTrue="1">
      <formula>WEEKDAY($A772)=2</formula>
    </cfRule>
    <cfRule type="expression" dxfId="62177" priority="108986" stopIfTrue="1">
      <formula>WEEKDAY($A772)=3</formula>
    </cfRule>
    <cfRule type="expression" dxfId="62176" priority="108987" stopIfTrue="1">
      <formula>WEEKDAY($A772)=4</formula>
    </cfRule>
    <cfRule type="expression" dxfId="62175" priority="108988" stopIfTrue="1">
      <formula>WEEKDAY($A772)=5</formula>
    </cfRule>
    <cfRule type="expression" dxfId="62174" priority="108989" stopIfTrue="1">
      <formula>WEEKDAY($A772)=6</formula>
    </cfRule>
    <cfRule type="expression" dxfId="62173" priority="108990" stopIfTrue="1">
      <formula>WEEKDAY($A772)=7</formula>
    </cfRule>
  </conditionalFormatting>
  <conditionalFormatting sqref="I772:I774">
    <cfRule type="expression" dxfId="62172" priority="108977" stopIfTrue="1">
      <formula>WEEKDAY($A772)=1</formula>
    </cfRule>
    <cfRule type="expression" dxfId="62171" priority="108978" stopIfTrue="1">
      <formula>WEEKDAY($A772)=2</formula>
    </cfRule>
    <cfRule type="expression" dxfId="62170" priority="108979" stopIfTrue="1">
      <formula>WEEKDAY($A772)=3</formula>
    </cfRule>
    <cfRule type="expression" dxfId="62169" priority="108980" stopIfTrue="1">
      <formula>WEEKDAY($A772)=4</formula>
    </cfRule>
    <cfRule type="expression" dxfId="62168" priority="108981" stopIfTrue="1">
      <formula>WEEKDAY($A772)=5</formula>
    </cfRule>
    <cfRule type="expression" dxfId="62167" priority="108982" stopIfTrue="1">
      <formula>WEEKDAY($A772)=6</formula>
    </cfRule>
    <cfRule type="expression" dxfId="62166" priority="108983" stopIfTrue="1">
      <formula>WEEKDAY($A772)=7</formula>
    </cfRule>
  </conditionalFormatting>
  <conditionalFormatting sqref="I772:I774">
    <cfRule type="expression" dxfId="62165" priority="108970" stopIfTrue="1">
      <formula>WEEKDAY($A772)=1</formula>
    </cfRule>
    <cfRule type="expression" dxfId="62164" priority="108971" stopIfTrue="1">
      <formula>WEEKDAY($A772)=2</formula>
    </cfRule>
    <cfRule type="expression" dxfId="62163" priority="108972" stopIfTrue="1">
      <formula>WEEKDAY($A772)=3</formula>
    </cfRule>
    <cfRule type="expression" dxfId="62162" priority="108973" stopIfTrue="1">
      <formula>WEEKDAY($A772)=4</formula>
    </cfRule>
    <cfRule type="expression" dxfId="62161" priority="108974" stopIfTrue="1">
      <formula>WEEKDAY($A772)=5</formula>
    </cfRule>
    <cfRule type="expression" dxfId="62160" priority="108975" stopIfTrue="1">
      <formula>WEEKDAY($A772)=6</formula>
    </cfRule>
    <cfRule type="expression" dxfId="62159" priority="108976" stopIfTrue="1">
      <formula>WEEKDAY($A772)=7</formula>
    </cfRule>
  </conditionalFormatting>
  <conditionalFormatting sqref="I772:I774">
    <cfRule type="expression" dxfId="62158" priority="108963" stopIfTrue="1">
      <formula>WEEKDAY($A772)=1</formula>
    </cfRule>
    <cfRule type="expression" dxfId="62157" priority="108964" stopIfTrue="1">
      <formula>WEEKDAY($A772)=2</formula>
    </cfRule>
    <cfRule type="expression" dxfId="62156" priority="108965" stopIfTrue="1">
      <formula>WEEKDAY($A772)=3</formula>
    </cfRule>
    <cfRule type="expression" dxfId="62155" priority="108966" stopIfTrue="1">
      <formula>WEEKDAY($A772)=4</formula>
    </cfRule>
    <cfRule type="expression" dxfId="62154" priority="108967" stopIfTrue="1">
      <formula>WEEKDAY($A772)=5</formula>
    </cfRule>
    <cfRule type="expression" dxfId="62153" priority="108968" stopIfTrue="1">
      <formula>WEEKDAY($A772)=6</formula>
    </cfRule>
    <cfRule type="expression" dxfId="62152" priority="108969" stopIfTrue="1">
      <formula>WEEKDAY($A772)=7</formula>
    </cfRule>
  </conditionalFormatting>
  <conditionalFormatting sqref="I772:I774">
    <cfRule type="expression" dxfId="62151" priority="108956" stopIfTrue="1">
      <formula>WEEKDAY($A772)=1</formula>
    </cfRule>
    <cfRule type="expression" dxfId="62150" priority="108957" stopIfTrue="1">
      <formula>WEEKDAY($A772)=2</formula>
    </cfRule>
    <cfRule type="expression" dxfId="62149" priority="108958" stopIfTrue="1">
      <formula>WEEKDAY($A772)=3</formula>
    </cfRule>
    <cfRule type="expression" dxfId="62148" priority="108959" stopIfTrue="1">
      <formula>WEEKDAY($A772)=4</formula>
    </cfRule>
    <cfRule type="expression" dxfId="62147" priority="108960" stopIfTrue="1">
      <formula>WEEKDAY($A772)=5</formula>
    </cfRule>
    <cfRule type="expression" dxfId="62146" priority="108961" stopIfTrue="1">
      <formula>WEEKDAY($A772)=6</formula>
    </cfRule>
    <cfRule type="expression" dxfId="62145" priority="108962" stopIfTrue="1">
      <formula>WEEKDAY($A772)=7</formula>
    </cfRule>
  </conditionalFormatting>
  <conditionalFormatting sqref="I772:I774">
    <cfRule type="expression" dxfId="62144" priority="108949" stopIfTrue="1">
      <formula>WEEKDAY($A772)=1</formula>
    </cfRule>
    <cfRule type="expression" dxfId="62143" priority="108950" stopIfTrue="1">
      <formula>WEEKDAY($A772)=2</formula>
    </cfRule>
    <cfRule type="expression" dxfId="62142" priority="108951" stopIfTrue="1">
      <formula>WEEKDAY($A772)=3</formula>
    </cfRule>
    <cfRule type="expression" dxfId="62141" priority="108952" stopIfTrue="1">
      <formula>WEEKDAY($A772)=4</formula>
    </cfRule>
    <cfRule type="expression" dxfId="62140" priority="108953" stopIfTrue="1">
      <formula>WEEKDAY($A772)=5</formula>
    </cfRule>
    <cfRule type="expression" dxfId="62139" priority="108954" stopIfTrue="1">
      <formula>WEEKDAY($A772)=6</formula>
    </cfRule>
    <cfRule type="expression" dxfId="62138" priority="108955" stopIfTrue="1">
      <formula>WEEKDAY($A772)=7</formula>
    </cfRule>
  </conditionalFormatting>
  <conditionalFormatting sqref="I772:I774">
    <cfRule type="expression" dxfId="62137" priority="108942" stopIfTrue="1">
      <formula>WEEKDAY($A772)=1</formula>
    </cfRule>
    <cfRule type="expression" dxfId="62136" priority="108943" stopIfTrue="1">
      <formula>WEEKDAY($A772)=2</formula>
    </cfRule>
    <cfRule type="expression" dxfId="62135" priority="108944" stopIfTrue="1">
      <formula>WEEKDAY($A772)=3</formula>
    </cfRule>
    <cfRule type="expression" dxfId="62134" priority="108945" stopIfTrue="1">
      <formula>WEEKDAY($A772)=4</formula>
    </cfRule>
    <cfRule type="expression" dxfId="62133" priority="108946" stopIfTrue="1">
      <formula>WEEKDAY($A772)=5</formula>
    </cfRule>
    <cfRule type="expression" dxfId="62132" priority="108947" stopIfTrue="1">
      <formula>WEEKDAY($A772)=6</formula>
    </cfRule>
    <cfRule type="expression" dxfId="62131" priority="108948" stopIfTrue="1">
      <formula>WEEKDAY($A772)=7</formula>
    </cfRule>
  </conditionalFormatting>
  <conditionalFormatting sqref="I772:I774">
    <cfRule type="expression" dxfId="62130" priority="108935" stopIfTrue="1">
      <formula>WEEKDAY($A772)=1</formula>
    </cfRule>
    <cfRule type="expression" dxfId="62129" priority="108936" stopIfTrue="1">
      <formula>WEEKDAY($A772)=2</formula>
    </cfRule>
    <cfRule type="expression" dxfId="62128" priority="108937" stopIfTrue="1">
      <formula>WEEKDAY($A772)=3</formula>
    </cfRule>
    <cfRule type="expression" dxfId="62127" priority="108938" stopIfTrue="1">
      <formula>WEEKDAY($A772)=4</formula>
    </cfRule>
    <cfRule type="expression" dxfId="62126" priority="108939" stopIfTrue="1">
      <formula>WEEKDAY($A772)=5</formula>
    </cfRule>
    <cfRule type="expression" dxfId="62125" priority="108940" stopIfTrue="1">
      <formula>WEEKDAY($A772)=6</formula>
    </cfRule>
    <cfRule type="expression" dxfId="62124" priority="108941" stopIfTrue="1">
      <formula>WEEKDAY($A772)=7</formula>
    </cfRule>
  </conditionalFormatting>
  <conditionalFormatting sqref="I772:I774">
    <cfRule type="expression" dxfId="62123" priority="108928" stopIfTrue="1">
      <formula>WEEKDAY($A772)=1</formula>
    </cfRule>
    <cfRule type="expression" dxfId="62122" priority="108929" stopIfTrue="1">
      <formula>WEEKDAY($A772)=2</formula>
    </cfRule>
    <cfRule type="expression" dxfId="62121" priority="108930" stopIfTrue="1">
      <formula>WEEKDAY($A772)=3</formula>
    </cfRule>
    <cfRule type="expression" dxfId="62120" priority="108931" stopIfTrue="1">
      <formula>WEEKDAY($A772)=4</formula>
    </cfRule>
    <cfRule type="expression" dxfId="62119" priority="108932" stopIfTrue="1">
      <formula>WEEKDAY($A772)=5</formula>
    </cfRule>
    <cfRule type="expression" dxfId="62118" priority="108933" stopIfTrue="1">
      <formula>WEEKDAY($A772)=6</formula>
    </cfRule>
    <cfRule type="expression" dxfId="62117" priority="108934" stopIfTrue="1">
      <formula>WEEKDAY($A772)=7</formula>
    </cfRule>
  </conditionalFormatting>
  <conditionalFormatting sqref="I772:I774">
    <cfRule type="expression" dxfId="62116" priority="108921" stopIfTrue="1">
      <formula>WEEKDAY($A772)=1</formula>
    </cfRule>
    <cfRule type="expression" dxfId="62115" priority="108922" stopIfTrue="1">
      <formula>WEEKDAY($A772)=2</formula>
    </cfRule>
    <cfRule type="expression" dxfId="62114" priority="108923" stopIfTrue="1">
      <formula>WEEKDAY($A772)=3</formula>
    </cfRule>
    <cfRule type="expression" dxfId="62113" priority="108924" stopIfTrue="1">
      <formula>WEEKDAY($A772)=4</formula>
    </cfRule>
    <cfRule type="expression" dxfId="62112" priority="108925" stopIfTrue="1">
      <formula>WEEKDAY($A772)=5</formula>
    </cfRule>
    <cfRule type="expression" dxfId="62111" priority="108926" stopIfTrue="1">
      <formula>WEEKDAY($A772)=6</formula>
    </cfRule>
    <cfRule type="expression" dxfId="62110" priority="108927" stopIfTrue="1">
      <formula>WEEKDAY($A772)=7</formula>
    </cfRule>
  </conditionalFormatting>
  <conditionalFormatting sqref="A772:A774">
    <cfRule type="expression" dxfId="62109" priority="108914" stopIfTrue="1">
      <formula>WEEKDAY($A772)=1</formula>
    </cfRule>
    <cfRule type="expression" dxfId="62108" priority="108915" stopIfTrue="1">
      <formula>WEEKDAY($A772)=2</formula>
    </cfRule>
    <cfRule type="expression" dxfId="62107" priority="108916" stopIfTrue="1">
      <formula>WEEKDAY($A772)=3</formula>
    </cfRule>
    <cfRule type="expression" dxfId="62106" priority="108917" stopIfTrue="1">
      <formula>WEEKDAY($A772)=4</formula>
    </cfRule>
    <cfRule type="expression" dxfId="62105" priority="108918" stopIfTrue="1">
      <formula>WEEKDAY($A772)=5</formula>
    </cfRule>
    <cfRule type="expression" dxfId="62104" priority="108919" stopIfTrue="1">
      <formula>WEEKDAY($A772)=6</formula>
    </cfRule>
    <cfRule type="expression" dxfId="62103" priority="108920" stopIfTrue="1">
      <formula>WEEKDAY($A772)=7</formula>
    </cfRule>
  </conditionalFormatting>
  <conditionalFormatting sqref="I772:I774">
    <cfRule type="expression" dxfId="62102" priority="108907" stopIfTrue="1">
      <formula>WEEKDAY($A772)=1</formula>
    </cfRule>
    <cfRule type="expression" dxfId="62101" priority="108908" stopIfTrue="1">
      <formula>WEEKDAY($A772)=2</formula>
    </cfRule>
    <cfRule type="expression" dxfId="62100" priority="108909" stopIfTrue="1">
      <formula>WEEKDAY($A772)=3</formula>
    </cfRule>
    <cfRule type="expression" dxfId="62099" priority="108910" stopIfTrue="1">
      <formula>WEEKDAY($A772)=4</formula>
    </cfRule>
    <cfRule type="expression" dxfId="62098" priority="108911" stopIfTrue="1">
      <formula>WEEKDAY($A772)=5</formula>
    </cfRule>
    <cfRule type="expression" dxfId="62097" priority="108912" stopIfTrue="1">
      <formula>WEEKDAY($A772)=6</formula>
    </cfRule>
    <cfRule type="expression" dxfId="62096" priority="108913" stopIfTrue="1">
      <formula>WEEKDAY($A772)=7</formula>
    </cfRule>
  </conditionalFormatting>
  <conditionalFormatting sqref="A772:A774">
    <cfRule type="expression" dxfId="62095" priority="108900" stopIfTrue="1">
      <formula>WEEKDAY($A772)=1</formula>
    </cfRule>
    <cfRule type="expression" dxfId="62094" priority="108901" stopIfTrue="1">
      <formula>WEEKDAY($A772)=2</formula>
    </cfRule>
    <cfRule type="expression" dxfId="62093" priority="108902" stopIfTrue="1">
      <formula>WEEKDAY($A772)=3</formula>
    </cfRule>
    <cfRule type="expression" dxfId="62092" priority="108903" stopIfTrue="1">
      <formula>WEEKDAY($A772)=4</formula>
    </cfRule>
    <cfRule type="expression" dxfId="62091" priority="108904" stopIfTrue="1">
      <formula>WEEKDAY($A772)=5</formula>
    </cfRule>
    <cfRule type="expression" dxfId="62090" priority="108905" stopIfTrue="1">
      <formula>WEEKDAY($A772)=6</formula>
    </cfRule>
    <cfRule type="expression" dxfId="62089" priority="108906" stopIfTrue="1">
      <formula>WEEKDAY($A772)=7</formula>
    </cfRule>
  </conditionalFormatting>
  <conditionalFormatting sqref="A772:A774">
    <cfRule type="expression" dxfId="62088" priority="108893" stopIfTrue="1">
      <formula>WEEKDAY($A772)=1</formula>
    </cfRule>
    <cfRule type="expression" dxfId="62087" priority="108894" stopIfTrue="1">
      <formula>WEEKDAY($A772)=2</formula>
    </cfRule>
    <cfRule type="expression" dxfId="62086" priority="108895" stopIfTrue="1">
      <formula>WEEKDAY($A772)=3</formula>
    </cfRule>
    <cfRule type="expression" dxfId="62085" priority="108896" stopIfTrue="1">
      <formula>WEEKDAY($A772)=4</formula>
    </cfRule>
    <cfRule type="expression" dxfId="62084" priority="108897" stopIfTrue="1">
      <formula>WEEKDAY($A772)=5</formula>
    </cfRule>
    <cfRule type="expression" dxfId="62083" priority="108898" stopIfTrue="1">
      <formula>WEEKDAY($A772)=6</formula>
    </cfRule>
    <cfRule type="expression" dxfId="62082" priority="108899" stopIfTrue="1">
      <formula>WEEKDAY($A772)=7</formula>
    </cfRule>
  </conditionalFormatting>
  <conditionalFormatting sqref="I772:I774">
    <cfRule type="expression" dxfId="62081" priority="108886" stopIfTrue="1">
      <formula>WEEKDAY($A772)=1</formula>
    </cfRule>
    <cfRule type="expression" dxfId="62080" priority="108887" stopIfTrue="1">
      <formula>WEEKDAY($A772)=2</formula>
    </cfRule>
    <cfRule type="expression" dxfId="62079" priority="108888" stopIfTrue="1">
      <formula>WEEKDAY($A772)=3</formula>
    </cfRule>
    <cfRule type="expression" dxfId="62078" priority="108889" stopIfTrue="1">
      <formula>WEEKDAY($A772)=4</formula>
    </cfRule>
    <cfRule type="expression" dxfId="62077" priority="108890" stopIfTrue="1">
      <formula>WEEKDAY($A772)=5</formula>
    </cfRule>
    <cfRule type="expression" dxfId="62076" priority="108891" stopIfTrue="1">
      <formula>WEEKDAY($A772)=6</formula>
    </cfRule>
    <cfRule type="expression" dxfId="62075" priority="108892" stopIfTrue="1">
      <formula>WEEKDAY($A772)=7</formula>
    </cfRule>
  </conditionalFormatting>
  <conditionalFormatting sqref="A772:A774">
    <cfRule type="expression" dxfId="62074" priority="108879" stopIfTrue="1">
      <formula>WEEKDAY($A772)=1</formula>
    </cfRule>
    <cfRule type="expression" dxfId="62073" priority="108880" stopIfTrue="1">
      <formula>WEEKDAY($A772)=2</formula>
    </cfRule>
    <cfRule type="expression" dxfId="62072" priority="108881" stopIfTrue="1">
      <formula>WEEKDAY($A772)=3</formula>
    </cfRule>
    <cfRule type="expression" dxfId="62071" priority="108882" stopIfTrue="1">
      <formula>WEEKDAY($A772)=4</formula>
    </cfRule>
    <cfRule type="expression" dxfId="62070" priority="108883" stopIfTrue="1">
      <formula>WEEKDAY($A772)=5</formula>
    </cfRule>
    <cfRule type="expression" dxfId="62069" priority="108884" stopIfTrue="1">
      <formula>WEEKDAY($A772)=6</formula>
    </cfRule>
    <cfRule type="expression" dxfId="62068" priority="108885" stopIfTrue="1">
      <formula>WEEKDAY($A772)=7</formula>
    </cfRule>
  </conditionalFormatting>
  <conditionalFormatting sqref="I772:I774">
    <cfRule type="expression" dxfId="62067" priority="108872" stopIfTrue="1">
      <formula>WEEKDAY($A772)=1</formula>
    </cfRule>
    <cfRule type="expression" dxfId="62066" priority="108873" stopIfTrue="1">
      <formula>WEEKDAY($A772)=2</formula>
    </cfRule>
    <cfRule type="expression" dxfId="62065" priority="108874" stopIfTrue="1">
      <formula>WEEKDAY($A772)=3</formula>
    </cfRule>
    <cfRule type="expression" dxfId="62064" priority="108875" stopIfTrue="1">
      <formula>WEEKDAY($A772)=4</formula>
    </cfRule>
    <cfRule type="expression" dxfId="62063" priority="108876" stopIfTrue="1">
      <formula>WEEKDAY($A772)=5</formula>
    </cfRule>
    <cfRule type="expression" dxfId="62062" priority="108877" stopIfTrue="1">
      <formula>WEEKDAY($A772)=6</formula>
    </cfRule>
    <cfRule type="expression" dxfId="62061" priority="108878" stopIfTrue="1">
      <formula>WEEKDAY($A772)=7</formula>
    </cfRule>
  </conditionalFormatting>
  <conditionalFormatting sqref="A772:A774">
    <cfRule type="expression" dxfId="62060" priority="108865" stopIfTrue="1">
      <formula>WEEKDAY($A772)=1</formula>
    </cfRule>
    <cfRule type="expression" dxfId="62059" priority="108866" stopIfTrue="1">
      <formula>WEEKDAY($A772)=2</formula>
    </cfRule>
    <cfRule type="expression" dxfId="62058" priority="108867" stopIfTrue="1">
      <formula>WEEKDAY($A772)=3</formula>
    </cfRule>
    <cfRule type="expression" dxfId="62057" priority="108868" stopIfTrue="1">
      <formula>WEEKDAY($A772)=4</formula>
    </cfRule>
    <cfRule type="expression" dxfId="62056" priority="108869" stopIfTrue="1">
      <formula>WEEKDAY($A772)=5</formula>
    </cfRule>
    <cfRule type="expression" dxfId="62055" priority="108870" stopIfTrue="1">
      <formula>WEEKDAY($A772)=6</formula>
    </cfRule>
    <cfRule type="expression" dxfId="62054" priority="108871" stopIfTrue="1">
      <formula>WEEKDAY($A772)=7</formula>
    </cfRule>
  </conditionalFormatting>
  <conditionalFormatting sqref="A772:A774">
    <cfRule type="expression" dxfId="62053" priority="108858" stopIfTrue="1">
      <formula>WEEKDAY($A772)=1</formula>
    </cfRule>
    <cfRule type="expression" dxfId="62052" priority="108859" stopIfTrue="1">
      <formula>WEEKDAY($A772)=2</formula>
    </cfRule>
    <cfRule type="expression" dxfId="62051" priority="108860" stopIfTrue="1">
      <formula>WEEKDAY($A772)=3</formula>
    </cfRule>
    <cfRule type="expression" dxfId="62050" priority="108861" stopIfTrue="1">
      <formula>WEEKDAY($A772)=4</formula>
    </cfRule>
    <cfRule type="expression" dxfId="62049" priority="108862" stopIfTrue="1">
      <formula>WEEKDAY($A772)=5</formula>
    </cfRule>
    <cfRule type="expression" dxfId="62048" priority="108863" stopIfTrue="1">
      <formula>WEEKDAY($A772)=6</formula>
    </cfRule>
    <cfRule type="expression" dxfId="62047" priority="108864" stopIfTrue="1">
      <formula>WEEKDAY($A772)=7</formula>
    </cfRule>
  </conditionalFormatting>
  <conditionalFormatting sqref="I772:I774">
    <cfRule type="expression" dxfId="62046" priority="108851" stopIfTrue="1">
      <formula>WEEKDAY($A772)=1</formula>
    </cfRule>
    <cfRule type="expression" dxfId="62045" priority="108852" stopIfTrue="1">
      <formula>WEEKDAY($A772)=2</formula>
    </cfRule>
    <cfRule type="expression" dxfId="62044" priority="108853" stopIfTrue="1">
      <formula>WEEKDAY($A772)=3</formula>
    </cfRule>
    <cfRule type="expression" dxfId="62043" priority="108854" stopIfTrue="1">
      <formula>WEEKDAY($A772)=4</formula>
    </cfRule>
    <cfRule type="expression" dxfId="62042" priority="108855" stopIfTrue="1">
      <formula>WEEKDAY($A772)=5</formula>
    </cfRule>
    <cfRule type="expression" dxfId="62041" priority="108856" stopIfTrue="1">
      <formula>WEEKDAY($A772)=6</formula>
    </cfRule>
    <cfRule type="expression" dxfId="62040" priority="108857" stopIfTrue="1">
      <formula>WEEKDAY($A772)=7</formula>
    </cfRule>
  </conditionalFormatting>
  <conditionalFormatting sqref="A772:A774">
    <cfRule type="expression" dxfId="62039" priority="108844" stopIfTrue="1">
      <formula>WEEKDAY($A772)=1</formula>
    </cfRule>
    <cfRule type="expression" dxfId="62038" priority="108845" stopIfTrue="1">
      <formula>WEEKDAY($A772)=2</formula>
    </cfRule>
    <cfRule type="expression" dxfId="62037" priority="108846" stopIfTrue="1">
      <formula>WEEKDAY($A772)=3</formula>
    </cfRule>
    <cfRule type="expression" dxfId="62036" priority="108847" stopIfTrue="1">
      <formula>WEEKDAY($A772)=4</formula>
    </cfRule>
    <cfRule type="expression" dxfId="62035" priority="108848" stopIfTrue="1">
      <formula>WEEKDAY($A772)=5</formula>
    </cfRule>
    <cfRule type="expression" dxfId="62034" priority="108849" stopIfTrue="1">
      <formula>WEEKDAY($A772)=6</formula>
    </cfRule>
    <cfRule type="expression" dxfId="62033" priority="108850" stopIfTrue="1">
      <formula>WEEKDAY($A772)=7</formula>
    </cfRule>
  </conditionalFormatting>
  <conditionalFormatting sqref="A772:A774">
    <cfRule type="expression" dxfId="62032" priority="108837" stopIfTrue="1">
      <formula>WEEKDAY($A772)=1</formula>
    </cfRule>
    <cfRule type="expression" dxfId="62031" priority="108838" stopIfTrue="1">
      <formula>WEEKDAY($A772)=2</formula>
    </cfRule>
    <cfRule type="expression" dxfId="62030" priority="108839" stopIfTrue="1">
      <formula>WEEKDAY($A772)=3</formula>
    </cfRule>
    <cfRule type="expression" dxfId="62029" priority="108840" stopIfTrue="1">
      <formula>WEEKDAY($A772)=4</formula>
    </cfRule>
    <cfRule type="expression" dxfId="62028" priority="108841" stopIfTrue="1">
      <formula>WEEKDAY($A772)=5</formula>
    </cfRule>
    <cfRule type="expression" dxfId="62027" priority="108842" stopIfTrue="1">
      <formula>WEEKDAY($A772)=6</formula>
    </cfRule>
    <cfRule type="expression" dxfId="62026" priority="108843" stopIfTrue="1">
      <formula>WEEKDAY($A772)=7</formula>
    </cfRule>
  </conditionalFormatting>
  <conditionalFormatting sqref="I772:I774">
    <cfRule type="expression" dxfId="62025" priority="108830" stopIfTrue="1">
      <formula>WEEKDAY($A772)=1</formula>
    </cfRule>
    <cfRule type="expression" dxfId="62024" priority="108831" stopIfTrue="1">
      <formula>WEEKDAY($A772)=2</formula>
    </cfRule>
    <cfRule type="expression" dxfId="62023" priority="108832" stopIfTrue="1">
      <formula>WEEKDAY($A772)=3</formula>
    </cfRule>
    <cfRule type="expression" dxfId="62022" priority="108833" stopIfTrue="1">
      <formula>WEEKDAY($A772)=4</formula>
    </cfRule>
    <cfRule type="expression" dxfId="62021" priority="108834" stopIfTrue="1">
      <formula>WEEKDAY($A772)=5</formula>
    </cfRule>
    <cfRule type="expression" dxfId="62020" priority="108835" stopIfTrue="1">
      <formula>WEEKDAY($A772)=6</formula>
    </cfRule>
    <cfRule type="expression" dxfId="62019" priority="108836" stopIfTrue="1">
      <formula>WEEKDAY($A772)=7</formula>
    </cfRule>
  </conditionalFormatting>
  <conditionalFormatting sqref="I772:I774">
    <cfRule type="expression" dxfId="62018" priority="108823" stopIfTrue="1">
      <formula>WEEKDAY($A772)=1</formula>
    </cfRule>
    <cfRule type="expression" dxfId="62017" priority="108824" stopIfTrue="1">
      <formula>WEEKDAY($A772)=2</formula>
    </cfRule>
    <cfRule type="expression" dxfId="62016" priority="108825" stopIfTrue="1">
      <formula>WEEKDAY($A772)=3</formula>
    </cfRule>
    <cfRule type="expression" dxfId="62015" priority="108826" stopIfTrue="1">
      <formula>WEEKDAY($A772)=4</formula>
    </cfRule>
    <cfRule type="expression" dxfId="62014" priority="108827" stopIfTrue="1">
      <formula>WEEKDAY($A772)=5</formula>
    </cfRule>
    <cfRule type="expression" dxfId="62013" priority="108828" stopIfTrue="1">
      <formula>WEEKDAY($A772)=6</formula>
    </cfRule>
    <cfRule type="expression" dxfId="62012" priority="108829" stopIfTrue="1">
      <formula>WEEKDAY($A772)=7</formula>
    </cfRule>
  </conditionalFormatting>
  <conditionalFormatting sqref="I772:I774">
    <cfRule type="expression" dxfId="62011" priority="108816" stopIfTrue="1">
      <formula>WEEKDAY($A772)=1</formula>
    </cfRule>
    <cfRule type="expression" dxfId="62010" priority="108817" stopIfTrue="1">
      <formula>WEEKDAY($A772)=2</formula>
    </cfRule>
    <cfRule type="expression" dxfId="62009" priority="108818" stopIfTrue="1">
      <formula>WEEKDAY($A772)=3</formula>
    </cfRule>
    <cfRule type="expression" dxfId="62008" priority="108819" stopIfTrue="1">
      <formula>WEEKDAY($A772)=4</formula>
    </cfRule>
    <cfRule type="expression" dxfId="62007" priority="108820" stopIfTrue="1">
      <formula>WEEKDAY($A772)=5</formula>
    </cfRule>
    <cfRule type="expression" dxfId="62006" priority="108821" stopIfTrue="1">
      <formula>WEEKDAY($A772)=6</formula>
    </cfRule>
    <cfRule type="expression" dxfId="62005" priority="108822" stopIfTrue="1">
      <formula>WEEKDAY($A772)=7</formula>
    </cfRule>
  </conditionalFormatting>
  <conditionalFormatting sqref="I772:I774">
    <cfRule type="expression" dxfId="62004" priority="108809" stopIfTrue="1">
      <formula>WEEKDAY($A772)=1</formula>
    </cfRule>
    <cfRule type="expression" dxfId="62003" priority="108810" stopIfTrue="1">
      <formula>WEEKDAY($A772)=2</formula>
    </cfRule>
    <cfRule type="expression" dxfId="62002" priority="108811" stopIfTrue="1">
      <formula>WEEKDAY($A772)=3</formula>
    </cfRule>
    <cfRule type="expression" dxfId="62001" priority="108812" stopIfTrue="1">
      <formula>WEEKDAY($A772)=4</formula>
    </cfRule>
    <cfRule type="expression" dxfId="62000" priority="108813" stopIfTrue="1">
      <formula>WEEKDAY($A772)=5</formula>
    </cfRule>
    <cfRule type="expression" dxfId="61999" priority="108814" stopIfTrue="1">
      <formula>WEEKDAY($A772)=6</formula>
    </cfRule>
    <cfRule type="expression" dxfId="61998" priority="108815" stopIfTrue="1">
      <formula>WEEKDAY($A772)=7</formula>
    </cfRule>
  </conditionalFormatting>
  <conditionalFormatting sqref="A772:A774">
    <cfRule type="expression" dxfId="61997" priority="108802" stopIfTrue="1">
      <formula>WEEKDAY($A772)=1</formula>
    </cfRule>
    <cfRule type="expression" dxfId="61996" priority="108803" stopIfTrue="1">
      <formula>WEEKDAY($A772)=2</formula>
    </cfRule>
    <cfRule type="expression" dxfId="61995" priority="108804" stopIfTrue="1">
      <formula>WEEKDAY($A772)=3</formula>
    </cfRule>
    <cfRule type="expression" dxfId="61994" priority="108805" stopIfTrue="1">
      <formula>WEEKDAY($A772)=4</formula>
    </cfRule>
    <cfRule type="expression" dxfId="61993" priority="108806" stopIfTrue="1">
      <formula>WEEKDAY($A772)=5</formula>
    </cfRule>
    <cfRule type="expression" dxfId="61992" priority="108807" stopIfTrue="1">
      <formula>WEEKDAY($A772)=6</formula>
    </cfRule>
    <cfRule type="expression" dxfId="61991" priority="108808" stopIfTrue="1">
      <formula>WEEKDAY($A772)=7</formula>
    </cfRule>
  </conditionalFormatting>
  <conditionalFormatting sqref="I772:I774">
    <cfRule type="expression" dxfId="61990" priority="108795" stopIfTrue="1">
      <formula>WEEKDAY($A772)=1</formula>
    </cfRule>
    <cfRule type="expression" dxfId="61989" priority="108796" stopIfTrue="1">
      <formula>WEEKDAY($A772)=2</formula>
    </cfRule>
    <cfRule type="expression" dxfId="61988" priority="108797" stopIfTrue="1">
      <formula>WEEKDAY($A772)=3</formula>
    </cfRule>
    <cfRule type="expression" dxfId="61987" priority="108798" stopIfTrue="1">
      <formula>WEEKDAY($A772)=4</formula>
    </cfRule>
    <cfRule type="expression" dxfId="61986" priority="108799" stopIfTrue="1">
      <formula>WEEKDAY($A772)=5</formula>
    </cfRule>
    <cfRule type="expression" dxfId="61985" priority="108800" stopIfTrue="1">
      <formula>WEEKDAY($A772)=6</formula>
    </cfRule>
    <cfRule type="expression" dxfId="61984" priority="108801" stopIfTrue="1">
      <formula>WEEKDAY($A772)=7</formula>
    </cfRule>
  </conditionalFormatting>
  <conditionalFormatting sqref="I772:I774">
    <cfRule type="expression" dxfId="61983" priority="108788" stopIfTrue="1">
      <formula>WEEKDAY($A772)=1</formula>
    </cfRule>
    <cfRule type="expression" dxfId="61982" priority="108789" stopIfTrue="1">
      <formula>WEEKDAY($A772)=2</formula>
    </cfRule>
    <cfRule type="expression" dxfId="61981" priority="108790" stopIfTrue="1">
      <formula>WEEKDAY($A772)=3</formula>
    </cfRule>
    <cfRule type="expression" dxfId="61980" priority="108791" stopIfTrue="1">
      <formula>WEEKDAY($A772)=4</formula>
    </cfRule>
    <cfRule type="expression" dxfId="61979" priority="108792" stopIfTrue="1">
      <formula>WEEKDAY($A772)=5</formula>
    </cfRule>
    <cfRule type="expression" dxfId="61978" priority="108793" stopIfTrue="1">
      <formula>WEEKDAY($A772)=6</formula>
    </cfRule>
    <cfRule type="expression" dxfId="61977" priority="108794" stopIfTrue="1">
      <formula>WEEKDAY($A772)=7</formula>
    </cfRule>
  </conditionalFormatting>
  <conditionalFormatting sqref="I772:I774">
    <cfRule type="expression" dxfId="61976" priority="108781" stopIfTrue="1">
      <formula>WEEKDAY($A772)=1</formula>
    </cfRule>
    <cfRule type="expression" dxfId="61975" priority="108782" stopIfTrue="1">
      <formula>WEEKDAY($A772)=2</formula>
    </cfRule>
    <cfRule type="expression" dxfId="61974" priority="108783" stopIfTrue="1">
      <formula>WEEKDAY($A772)=3</formula>
    </cfRule>
    <cfRule type="expression" dxfId="61973" priority="108784" stopIfTrue="1">
      <formula>WEEKDAY($A772)=4</formula>
    </cfRule>
    <cfRule type="expression" dxfId="61972" priority="108785" stopIfTrue="1">
      <formula>WEEKDAY($A772)=5</formula>
    </cfRule>
    <cfRule type="expression" dxfId="61971" priority="108786" stopIfTrue="1">
      <formula>WEEKDAY($A772)=6</formula>
    </cfRule>
    <cfRule type="expression" dxfId="61970" priority="108787" stopIfTrue="1">
      <formula>WEEKDAY($A772)=7</formula>
    </cfRule>
  </conditionalFormatting>
  <conditionalFormatting sqref="I772:I774">
    <cfRule type="expression" dxfId="61969" priority="108774" stopIfTrue="1">
      <formula>WEEKDAY($A772)=1</formula>
    </cfRule>
    <cfRule type="expression" dxfId="61968" priority="108775" stopIfTrue="1">
      <formula>WEEKDAY($A772)=2</formula>
    </cfRule>
    <cfRule type="expression" dxfId="61967" priority="108776" stopIfTrue="1">
      <formula>WEEKDAY($A772)=3</formula>
    </cfRule>
    <cfRule type="expression" dxfId="61966" priority="108777" stopIfTrue="1">
      <formula>WEEKDAY($A772)=4</formula>
    </cfRule>
    <cfRule type="expression" dxfId="61965" priority="108778" stopIfTrue="1">
      <formula>WEEKDAY($A772)=5</formula>
    </cfRule>
    <cfRule type="expression" dxfId="61964" priority="108779" stopIfTrue="1">
      <formula>WEEKDAY($A772)=6</formula>
    </cfRule>
    <cfRule type="expression" dxfId="61963" priority="108780" stopIfTrue="1">
      <formula>WEEKDAY($A772)=7</formula>
    </cfRule>
  </conditionalFormatting>
  <conditionalFormatting sqref="I772:I774">
    <cfRule type="expression" dxfId="61962" priority="108767" stopIfTrue="1">
      <formula>WEEKDAY($A772)=1</formula>
    </cfRule>
    <cfRule type="expression" dxfId="61961" priority="108768" stopIfTrue="1">
      <formula>WEEKDAY($A772)=2</formula>
    </cfRule>
    <cfRule type="expression" dxfId="61960" priority="108769" stopIfTrue="1">
      <formula>WEEKDAY($A772)=3</formula>
    </cfRule>
    <cfRule type="expression" dxfId="61959" priority="108770" stopIfTrue="1">
      <formula>WEEKDAY($A772)=4</formula>
    </cfRule>
    <cfRule type="expression" dxfId="61958" priority="108771" stopIfTrue="1">
      <formula>WEEKDAY($A772)=5</formula>
    </cfRule>
    <cfRule type="expression" dxfId="61957" priority="108772" stopIfTrue="1">
      <formula>WEEKDAY($A772)=6</formula>
    </cfRule>
    <cfRule type="expression" dxfId="61956" priority="108773" stopIfTrue="1">
      <formula>WEEKDAY($A772)=7</formula>
    </cfRule>
  </conditionalFormatting>
  <conditionalFormatting sqref="I772:I774">
    <cfRule type="expression" dxfId="61955" priority="108760" stopIfTrue="1">
      <formula>WEEKDAY($A772)=1</formula>
    </cfRule>
    <cfRule type="expression" dxfId="61954" priority="108761" stopIfTrue="1">
      <formula>WEEKDAY($A772)=2</formula>
    </cfRule>
    <cfRule type="expression" dxfId="61953" priority="108762" stopIfTrue="1">
      <formula>WEEKDAY($A772)=3</formula>
    </cfRule>
    <cfRule type="expression" dxfId="61952" priority="108763" stopIfTrue="1">
      <formula>WEEKDAY($A772)=4</formula>
    </cfRule>
    <cfRule type="expression" dxfId="61951" priority="108764" stopIfTrue="1">
      <formula>WEEKDAY($A772)=5</formula>
    </cfRule>
    <cfRule type="expression" dxfId="61950" priority="108765" stopIfTrue="1">
      <formula>WEEKDAY($A772)=6</formula>
    </cfRule>
    <cfRule type="expression" dxfId="61949" priority="108766" stopIfTrue="1">
      <formula>WEEKDAY($A772)=7</formula>
    </cfRule>
  </conditionalFormatting>
  <conditionalFormatting sqref="I772:I774">
    <cfRule type="expression" dxfId="61948" priority="108753" stopIfTrue="1">
      <formula>WEEKDAY($A772)=1</formula>
    </cfRule>
    <cfRule type="expression" dxfId="61947" priority="108754" stopIfTrue="1">
      <formula>WEEKDAY($A772)=2</formula>
    </cfRule>
    <cfRule type="expression" dxfId="61946" priority="108755" stopIfTrue="1">
      <formula>WEEKDAY($A772)=3</formula>
    </cfRule>
    <cfRule type="expression" dxfId="61945" priority="108756" stopIfTrue="1">
      <formula>WEEKDAY($A772)=4</formula>
    </cfRule>
    <cfRule type="expression" dxfId="61944" priority="108757" stopIfTrue="1">
      <formula>WEEKDAY($A772)=5</formula>
    </cfRule>
    <cfRule type="expression" dxfId="61943" priority="108758" stopIfTrue="1">
      <formula>WEEKDAY($A772)=6</formula>
    </cfRule>
    <cfRule type="expression" dxfId="61942" priority="108759" stopIfTrue="1">
      <formula>WEEKDAY($A772)=7</formula>
    </cfRule>
  </conditionalFormatting>
  <conditionalFormatting sqref="I772:I774">
    <cfRule type="expression" dxfId="61941" priority="108746" stopIfTrue="1">
      <formula>WEEKDAY($A772)=1</formula>
    </cfRule>
    <cfRule type="expression" dxfId="61940" priority="108747" stopIfTrue="1">
      <formula>WEEKDAY($A772)=2</formula>
    </cfRule>
    <cfRule type="expression" dxfId="61939" priority="108748" stopIfTrue="1">
      <formula>WEEKDAY($A772)=3</formula>
    </cfRule>
    <cfRule type="expression" dxfId="61938" priority="108749" stopIfTrue="1">
      <formula>WEEKDAY($A772)=4</formula>
    </cfRule>
    <cfRule type="expression" dxfId="61937" priority="108750" stopIfTrue="1">
      <formula>WEEKDAY($A772)=5</formula>
    </cfRule>
    <cfRule type="expression" dxfId="61936" priority="108751" stopIfTrue="1">
      <formula>WEEKDAY($A772)=6</formula>
    </cfRule>
    <cfRule type="expression" dxfId="61935" priority="108752" stopIfTrue="1">
      <formula>WEEKDAY($A772)=7</formula>
    </cfRule>
  </conditionalFormatting>
  <conditionalFormatting sqref="I772:I774">
    <cfRule type="expression" dxfId="61934" priority="108739" stopIfTrue="1">
      <formula>WEEKDAY($A772)=1</formula>
    </cfRule>
    <cfRule type="expression" dxfId="61933" priority="108740" stopIfTrue="1">
      <formula>WEEKDAY($A772)=2</formula>
    </cfRule>
    <cfRule type="expression" dxfId="61932" priority="108741" stopIfTrue="1">
      <formula>WEEKDAY($A772)=3</formula>
    </cfRule>
    <cfRule type="expression" dxfId="61931" priority="108742" stopIfTrue="1">
      <formula>WEEKDAY($A772)=4</formula>
    </cfRule>
    <cfRule type="expression" dxfId="61930" priority="108743" stopIfTrue="1">
      <formula>WEEKDAY($A772)=5</formula>
    </cfRule>
    <cfRule type="expression" dxfId="61929" priority="108744" stopIfTrue="1">
      <formula>WEEKDAY($A772)=6</formula>
    </cfRule>
    <cfRule type="expression" dxfId="61928" priority="108745" stopIfTrue="1">
      <formula>WEEKDAY($A772)=7</formula>
    </cfRule>
  </conditionalFormatting>
  <conditionalFormatting sqref="I772:I774">
    <cfRule type="expression" dxfId="61927" priority="108732" stopIfTrue="1">
      <formula>WEEKDAY($A772)=1</formula>
    </cfRule>
    <cfRule type="expression" dxfId="61926" priority="108733" stopIfTrue="1">
      <formula>WEEKDAY($A772)=2</formula>
    </cfRule>
    <cfRule type="expression" dxfId="61925" priority="108734" stopIfTrue="1">
      <formula>WEEKDAY($A772)=3</formula>
    </cfRule>
    <cfRule type="expression" dxfId="61924" priority="108735" stopIfTrue="1">
      <formula>WEEKDAY($A772)=4</formula>
    </cfRule>
    <cfRule type="expression" dxfId="61923" priority="108736" stopIfTrue="1">
      <formula>WEEKDAY($A772)=5</formula>
    </cfRule>
    <cfRule type="expression" dxfId="61922" priority="108737" stopIfTrue="1">
      <formula>WEEKDAY($A772)=6</formula>
    </cfRule>
    <cfRule type="expression" dxfId="61921" priority="108738" stopIfTrue="1">
      <formula>WEEKDAY($A772)=7</formula>
    </cfRule>
  </conditionalFormatting>
  <conditionalFormatting sqref="I772:I774">
    <cfRule type="expression" dxfId="61920" priority="108725" stopIfTrue="1">
      <formula>WEEKDAY($A772)=1</formula>
    </cfRule>
    <cfRule type="expression" dxfId="61919" priority="108726" stopIfTrue="1">
      <formula>WEEKDAY($A772)=2</formula>
    </cfRule>
    <cfRule type="expression" dxfId="61918" priority="108727" stopIfTrue="1">
      <formula>WEEKDAY($A772)=3</formula>
    </cfRule>
    <cfRule type="expression" dxfId="61917" priority="108728" stopIfTrue="1">
      <formula>WEEKDAY($A772)=4</formula>
    </cfRule>
    <cfRule type="expression" dxfId="61916" priority="108729" stopIfTrue="1">
      <formula>WEEKDAY($A772)=5</formula>
    </cfRule>
    <cfRule type="expression" dxfId="61915" priority="108730" stopIfTrue="1">
      <formula>WEEKDAY($A772)=6</formula>
    </cfRule>
    <cfRule type="expression" dxfId="61914" priority="108731" stopIfTrue="1">
      <formula>WEEKDAY($A772)=7</formula>
    </cfRule>
  </conditionalFormatting>
  <conditionalFormatting sqref="I772:I774">
    <cfRule type="expression" dxfId="61913" priority="108718" stopIfTrue="1">
      <formula>WEEKDAY($A772)=1</formula>
    </cfRule>
    <cfRule type="expression" dxfId="61912" priority="108719" stopIfTrue="1">
      <formula>WEEKDAY($A772)=2</formula>
    </cfRule>
    <cfRule type="expression" dxfId="61911" priority="108720" stopIfTrue="1">
      <formula>WEEKDAY($A772)=3</formula>
    </cfRule>
    <cfRule type="expression" dxfId="61910" priority="108721" stopIfTrue="1">
      <formula>WEEKDAY($A772)=4</formula>
    </cfRule>
    <cfRule type="expression" dxfId="61909" priority="108722" stopIfTrue="1">
      <formula>WEEKDAY($A772)=5</formula>
    </cfRule>
    <cfRule type="expression" dxfId="61908" priority="108723" stopIfTrue="1">
      <formula>WEEKDAY($A772)=6</formula>
    </cfRule>
    <cfRule type="expression" dxfId="61907" priority="108724" stopIfTrue="1">
      <formula>WEEKDAY($A772)=7</formula>
    </cfRule>
  </conditionalFormatting>
  <conditionalFormatting sqref="I772:I774">
    <cfRule type="expression" dxfId="61906" priority="108711" stopIfTrue="1">
      <formula>WEEKDAY($A772)=1</formula>
    </cfRule>
    <cfRule type="expression" dxfId="61905" priority="108712" stopIfTrue="1">
      <formula>WEEKDAY($A772)=2</formula>
    </cfRule>
    <cfRule type="expression" dxfId="61904" priority="108713" stopIfTrue="1">
      <formula>WEEKDAY($A772)=3</formula>
    </cfRule>
    <cfRule type="expression" dxfId="61903" priority="108714" stopIfTrue="1">
      <formula>WEEKDAY($A772)=4</formula>
    </cfRule>
    <cfRule type="expression" dxfId="61902" priority="108715" stopIfTrue="1">
      <formula>WEEKDAY($A772)=5</formula>
    </cfRule>
    <cfRule type="expression" dxfId="61901" priority="108716" stopIfTrue="1">
      <formula>WEEKDAY($A772)=6</formula>
    </cfRule>
    <cfRule type="expression" dxfId="61900" priority="108717" stopIfTrue="1">
      <formula>WEEKDAY($A772)=7</formula>
    </cfRule>
  </conditionalFormatting>
  <conditionalFormatting sqref="I772:I774">
    <cfRule type="expression" dxfId="61899" priority="108704" stopIfTrue="1">
      <formula>WEEKDAY($A772)=1</formula>
    </cfRule>
    <cfRule type="expression" dxfId="61898" priority="108705" stopIfTrue="1">
      <formula>WEEKDAY($A772)=2</formula>
    </cfRule>
    <cfRule type="expression" dxfId="61897" priority="108706" stopIfTrue="1">
      <formula>WEEKDAY($A772)=3</formula>
    </cfRule>
    <cfRule type="expression" dxfId="61896" priority="108707" stopIfTrue="1">
      <formula>WEEKDAY($A772)=4</formula>
    </cfRule>
    <cfRule type="expression" dxfId="61895" priority="108708" stopIfTrue="1">
      <formula>WEEKDAY($A772)=5</formula>
    </cfRule>
    <cfRule type="expression" dxfId="61894" priority="108709" stopIfTrue="1">
      <formula>WEEKDAY($A772)=6</formula>
    </cfRule>
    <cfRule type="expression" dxfId="61893" priority="108710" stopIfTrue="1">
      <formula>WEEKDAY($A772)=7</formula>
    </cfRule>
  </conditionalFormatting>
  <conditionalFormatting sqref="I772:I774">
    <cfRule type="expression" dxfId="61892" priority="108697" stopIfTrue="1">
      <formula>WEEKDAY($A772)=1</formula>
    </cfRule>
    <cfRule type="expression" dxfId="61891" priority="108698" stopIfTrue="1">
      <formula>WEEKDAY($A772)=2</formula>
    </cfRule>
    <cfRule type="expression" dxfId="61890" priority="108699" stopIfTrue="1">
      <formula>WEEKDAY($A772)=3</formula>
    </cfRule>
    <cfRule type="expression" dxfId="61889" priority="108700" stopIfTrue="1">
      <formula>WEEKDAY($A772)=4</formula>
    </cfRule>
    <cfRule type="expression" dxfId="61888" priority="108701" stopIfTrue="1">
      <formula>WEEKDAY($A772)=5</formula>
    </cfRule>
    <cfRule type="expression" dxfId="61887" priority="108702" stopIfTrue="1">
      <formula>WEEKDAY($A772)=6</formula>
    </cfRule>
    <cfRule type="expression" dxfId="61886" priority="108703" stopIfTrue="1">
      <formula>WEEKDAY($A772)=7</formula>
    </cfRule>
  </conditionalFormatting>
  <conditionalFormatting sqref="I772:I774">
    <cfRule type="expression" dxfId="61885" priority="108690" stopIfTrue="1">
      <formula>WEEKDAY($A772)=1</formula>
    </cfRule>
    <cfRule type="expression" dxfId="61884" priority="108691" stopIfTrue="1">
      <formula>WEEKDAY($A772)=2</formula>
    </cfRule>
    <cfRule type="expression" dxfId="61883" priority="108692" stopIfTrue="1">
      <formula>WEEKDAY($A772)=3</formula>
    </cfRule>
    <cfRule type="expression" dxfId="61882" priority="108693" stopIfTrue="1">
      <formula>WEEKDAY($A772)=4</formula>
    </cfRule>
    <cfRule type="expression" dxfId="61881" priority="108694" stopIfTrue="1">
      <formula>WEEKDAY($A772)=5</formula>
    </cfRule>
    <cfRule type="expression" dxfId="61880" priority="108695" stopIfTrue="1">
      <formula>WEEKDAY($A772)=6</formula>
    </cfRule>
    <cfRule type="expression" dxfId="61879" priority="108696" stopIfTrue="1">
      <formula>WEEKDAY($A772)=7</formula>
    </cfRule>
  </conditionalFormatting>
  <conditionalFormatting sqref="I772:I774">
    <cfRule type="expression" dxfId="61878" priority="108683" stopIfTrue="1">
      <formula>WEEKDAY($A772)=1</formula>
    </cfRule>
    <cfRule type="expression" dxfId="61877" priority="108684" stopIfTrue="1">
      <formula>WEEKDAY($A772)=2</formula>
    </cfRule>
    <cfRule type="expression" dxfId="61876" priority="108685" stopIfTrue="1">
      <formula>WEEKDAY($A772)=3</formula>
    </cfRule>
    <cfRule type="expression" dxfId="61875" priority="108686" stopIfTrue="1">
      <formula>WEEKDAY($A772)=4</formula>
    </cfRule>
    <cfRule type="expression" dxfId="61874" priority="108687" stopIfTrue="1">
      <formula>WEEKDAY($A772)=5</formula>
    </cfRule>
    <cfRule type="expression" dxfId="61873" priority="108688" stopIfTrue="1">
      <formula>WEEKDAY($A772)=6</formula>
    </cfRule>
    <cfRule type="expression" dxfId="61872" priority="108689" stopIfTrue="1">
      <formula>WEEKDAY($A772)=7</formula>
    </cfRule>
  </conditionalFormatting>
  <conditionalFormatting sqref="I772:I774">
    <cfRule type="expression" dxfId="61871" priority="108676" stopIfTrue="1">
      <formula>WEEKDAY($A772)=1</formula>
    </cfRule>
    <cfRule type="expression" dxfId="61870" priority="108677" stopIfTrue="1">
      <formula>WEEKDAY($A772)=2</formula>
    </cfRule>
    <cfRule type="expression" dxfId="61869" priority="108678" stopIfTrue="1">
      <formula>WEEKDAY($A772)=3</formula>
    </cfRule>
    <cfRule type="expression" dxfId="61868" priority="108679" stopIfTrue="1">
      <formula>WEEKDAY($A772)=4</formula>
    </cfRule>
    <cfRule type="expression" dxfId="61867" priority="108680" stopIfTrue="1">
      <formula>WEEKDAY($A772)=5</formula>
    </cfRule>
    <cfRule type="expression" dxfId="61866" priority="108681" stopIfTrue="1">
      <formula>WEEKDAY($A772)=6</formula>
    </cfRule>
    <cfRule type="expression" dxfId="61865" priority="108682" stopIfTrue="1">
      <formula>WEEKDAY($A772)=7</formula>
    </cfRule>
  </conditionalFormatting>
  <conditionalFormatting sqref="I772:I774">
    <cfRule type="expression" dxfId="61864" priority="108669" stopIfTrue="1">
      <formula>WEEKDAY($A772)=1</formula>
    </cfRule>
    <cfRule type="expression" dxfId="61863" priority="108670" stopIfTrue="1">
      <formula>WEEKDAY($A772)=2</formula>
    </cfRule>
    <cfRule type="expression" dxfId="61862" priority="108671" stopIfTrue="1">
      <formula>WEEKDAY($A772)=3</formula>
    </cfRule>
    <cfRule type="expression" dxfId="61861" priority="108672" stopIfTrue="1">
      <formula>WEEKDAY($A772)=4</formula>
    </cfRule>
    <cfRule type="expression" dxfId="61860" priority="108673" stopIfTrue="1">
      <formula>WEEKDAY($A772)=5</formula>
    </cfRule>
    <cfRule type="expression" dxfId="61859" priority="108674" stopIfTrue="1">
      <formula>WEEKDAY($A772)=6</formula>
    </cfRule>
    <cfRule type="expression" dxfId="61858" priority="108675" stopIfTrue="1">
      <formula>WEEKDAY($A772)=7</formula>
    </cfRule>
  </conditionalFormatting>
  <conditionalFormatting sqref="I772:I774">
    <cfRule type="expression" dxfId="61857" priority="108662" stopIfTrue="1">
      <formula>WEEKDAY($A772)=1</formula>
    </cfRule>
    <cfRule type="expression" dxfId="61856" priority="108663" stopIfTrue="1">
      <formula>WEEKDAY($A772)=2</formula>
    </cfRule>
    <cfRule type="expression" dxfId="61855" priority="108664" stopIfTrue="1">
      <formula>WEEKDAY($A772)=3</formula>
    </cfRule>
    <cfRule type="expression" dxfId="61854" priority="108665" stopIfTrue="1">
      <formula>WEEKDAY($A772)=4</formula>
    </cfRule>
    <cfRule type="expression" dxfId="61853" priority="108666" stopIfTrue="1">
      <formula>WEEKDAY($A772)=5</formula>
    </cfRule>
    <cfRule type="expression" dxfId="61852" priority="108667" stopIfTrue="1">
      <formula>WEEKDAY($A772)=6</formula>
    </cfRule>
    <cfRule type="expression" dxfId="61851" priority="108668" stopIfTrue="1">
      <formula>WEEKDAY($A772)=7</formula>
    </cfRule>
  </conditionalFormatting>
  <conditionalFormatting sqref="I772:I774">
    <cfRule type="expression" dxfId="61850" priority="108655" stopIfTrue="1">
      <formula>WEEKDAY($A772)=1</formula>
    </cfRule>
    <cfRule type="expression" dxfId="61849" priority="108656" stopIfTrue="1">
      <formula>WEEKDAY($A772)=2</formula>
    </cfRule>
    <cfRule type="expression" dxfId="61848" priority="108657" stopIfTrue="1">
      <formula>WEEKDAY($A772)=3</formula>
    </cfRule>
    <cfRule type="expression" dxfId="61847" priority="108658" stopIfTrue="1">
      <formula>WEEKDAY($A772)=4</formula>
    </cfRule>
    <cfRule type="expression" dxfId="61846" priority="108659" stopIfTrue="1">
      <formula>WEEKDAY($A772)=5</formula>
    </cfRule>
    <cfRule type="expression" dxfId="61845" priority="108660" stopIfTrue="1">
      <formula>WEEKDAY($A772)=6</formula>
    </cfRule>
    <cfRule type="expression" dxfId="61844" priority="108661" stopIfTrue="1">
      <formula>WEEKDAY($A772)=7</formula>
    </cfRule>
  </conditionalFormatting>
  <conditionalFormatting sqref="I772:I774">
    <cfRule type="expression" dxfId="61843" priority="108648" stopIfTrue="1">
      <formula>WEEKDAY($A772)=1</formula>
    </cfRule>
    <cfRule type="expression" dxfId="61842" priority="108649" stopIfTrue="1">
      <formula>WEEKDAY($A772)=2</formula>
    </cfRule>
    <cfRule type="expression" dxfId="61841" priority="108650" stopIfTrue="1">
      <formula>WEEKDAY($A772)=3</formula>
    </cfRule>
    <cfRule type="expression" dxfId="61840" priority="108651" stopIfTrue="1">
      <formula>WEEKDAY($A772)=4</formula>
    </cfRule>
    <cfRule type="expression" dxfId="61839" priority="108652" stopIfTrue="1">
      <formula>WEEKDAY($A772)=5</formula>
    </cfRule>
    <cfRule type="expression" dxfId="61838" priority="108653" stopIfTrue="1">
      <formula>WEEKDAY($A772)=6</formula>
    </cfRule>
    <cfRule type="expression" dxfId="61837" priority="108654" stopIfTrue="1">
      <formula>WEEKDAY($A772)=7</formula>
    </cfRule>
  </conditionalFormatting>
  <conditionalFormatting sqref="A772:A774">
    <cfRule type="expression" dxfId="61836" priority="108641" stopIfTrue="1">
      <formula>WEEKDAY($A772)=1</formula>
    </cfRule>
    <cfRule type="expression" dxfId="61835" priority="108642" stopIfTrue="1">
      <formula>WEEKDAY($A772)=2</formula>
    </cfRule>
    <cfRule type="expression" dxfId="61834" priority="108643" stopIfTrue="1">
      <formula>WEEKDAY($A772)=3</formula>
    </cfRule>
    <cfRule type="expression" dxfId="61833" priority="108644" stopIfTrue="1">
      <formula>WEEKDAY($A772)=4</formula>
    </cfRule>
    <cfRule type="expression" dxfId="61832" priority="108645" stopIfTrue="1">
      <formula>WEEKDAY($A772)=5</formula>
    </cfRule>
    <cfRule type="expression" dxfId="61831" priority="108646" stopIfTrue="1">
      <formula>WEEKDAY($A772)=6</formula>
    </cfRule>
    <cfRule type="expression" dxfId="61830" priority="108647" stopIfTrue="1">
      <formula>WEEKDAY($A772)=7</formula>
    </cfRule>
  </conditionalFormatting>
  <conditionalFormatting sqref="I772:I774">
    <cfRule type="expression" dxfId="61829" priority="108634" stopIfTrue="1">
      <formula>WEEKDAY($A772)=1</formula>
    </cfRule>
    <cfRule type="expression" dxfId="61828" priority="108635" stopIfTrue="1">
      <formula>WEEKDAY($A772)=2</formula>
    </cfRule>
    <cfRule type="expression" dxfId="61827" priority="108636" stopIfTrue="1">
      <formula>WEEKDAY($A772)=3</formula>
    </cfRule>
    <cfRule type="expression" dxfId="61826" priority="108637" stopIfTrue="1">
      <formula>WEEKDAY($A772)=4</formula>
    </cfRule>
    <cfRule type="expression" dxfId="61825" priority="108638" stopIfTrue="1">
      <formula>WEEKDAY($A772)=5</formula>
    </cfRule>
    <cfRule type="expression" dxfId="61824" priority="108639" stopIfTrue="1">
      <formula>WEEKDAY($A772)=6</formula>
    </cfRule>
    <cfRule type="expression" dxfId="61823" priority="108640" stopIfTrue="1">
      <formula>WEEKDAY($A772)=7</formula>
    </cfRule>
  </conditionalFormatting>
  <conditionalFormatting sqref="A772:A774">
    <cfRule type="expression" dxfId="61822" priority="108627" stopIfTrue="1">
      <formula>WEEKDAY($A772)=1</formula>
    </cfRule>
    <cfRule type="expression" dxfId="61821" priority="108628" stopIfTrue="1">
      <formula>WEEKDAY($A772)=2</formula>
    </cfRule>
    <cfRule type="expression" dxfId="61820" priority="108629" stopIfTrue="1">
      <formula>WEEKDAY($A772)=3</formula>
    </cfRule>
    <cfRule type="expression" dxfId="61819" priority="108630" stopIfTrue="1">
      <formula>WEEKDAY($A772)=4</formula>
    </cfRule>
    <cfRule type="expression" dxfId="61818" priority="108631" stopIfTrue="1">
      <formula>WEEKDAY($A772)=5</formula>
    </cfRule>
    <cfRule type="expression" dxfId="61817" priority="108632" stopIfTrue="1">
      <formula>WEEKDAY($A772)=6</formula>
    </cfRule>
    <cfRule type="expression" dxfId="61816" priority="108633" stopIfTrue="1">
      <formula>WEEKDAY($A772)=7</formula>
    </cfRule>
  </conditionalFormatting>
  <conditionalFormatting sqref="A772:A774">
    <cfRule type="expression" dxfId="61815" priority="108620" stopIfTrue="1">
      <formula>WEEKDAY($A772)=1</formula>
    </cfRule>
    <cfRule type="expression" dxfId="61814" priority="108621" stopIfTrue="1">
      <formula>WEEKDAY($A772)=2</formula>
    </cfRule>
    <cfRule type="expression" dxfId="61813" priority="108622" stopIfTrue="1">
      <formula>WEEKDAY($A772)=3</formula>
    </cfRule>
    <cfRule type="expression" dxfId="61812" priority="108623" stopIfTrue="1">
      <formula>WEEKDAY($A772)=4</formula>
    </cfRule>
    <cfRule type="expression" dxfId="61811" priority="108624" stopIfTrue="1">
      <formula>WEEKDAY($A772)=5</formula>
    </cfRule>
    <cfRule type="expression" dxfId="61810" priority="108625" stopIfTrue="1">
      <formula>WEEKDAY($A772)=6</formula>
    </cfRule>
    <cfRule type="expression" dxfId="61809" priority="108626" stopIfTrue="1">
      <formula>WEEKDAY($A772)=7</formula>
    </cfRule>
  </conditionalFormatting>
  <conditionalFormatting sqref="I772:I774">
    <cfRule type="expression" dxfId="61808" priority="108613" stopIfTrue="1">
      <formula>WEEKDAY($A772)=1</formula>
    </cfRule>
    <cfRule type="expression" dxfId="61807" priority="108614" stopIfTrue="1">
      <formula>WEEKDAY($A772)=2</formula>
    </cfRule>
    <cfRule type="expression" dxfId="61806" priority="108615" stopIfTrue="1">
      <formula>WEEKDAY($A772)=3</formula>
    </cfRule>
    <cfRule type="expression" dxfId="61805" priority="108616" stopIfTrue="1">
      <formula>WEEKDAY($A772)=4</formula>
    </cfRule>
    <cfRule type="expression" dxfId="61804" priority="108617" stopIfTrue="1">
      <formula>WEEKDAY($A772)=5</formula>
    </cfRule>
    <cfRule type="expression" dxfId="61803" priority="108618" stopIfTrue="1">
      <formula>WEEKDAY($A772)=6</formula>
    </cfRule>
    <cfRule type="expression" dxfId="61802" priority="108619" stopIfTrue="1">
      <formula>WEEKDAY($A772)=7</formula>
    </cfRule>
  </conditionalFormatting>
  <conditionalFormatting sqref="A772:A774">
    <cfRule type="expression" dxfId="61801" priority="108606" stopIfTrue="1">
      <formula>WEEKDAY($A772)=1</formula>
    </cfRule>
    <cfRule type="expression" dxfId="61800" priority="108607" stopIfTrue="1">
      <formula>WEEKDAY($A772)=2</formula>
    </cfRule>
    <cfRule type="expression" dxfId="61799" priority="108608" stopIfTrue="1">
      <formula>WEEKDAY($A772)=3</formula>
    </cfRule>
    <cfRule type="expression" dxfId="61798" priority="108609" stopIfTrue="1">
      <formula>WEEKDAY($A772)=4</formula>
    </cfRule>
    <cfRule type="expression" dxfId="61797" priority="108610" stopIfTrue="1">
      <formula>WEEKDAY($A772)=5</formula>
    </cfRule>
    <cfRule type="expression" dxfId="61796" priority="108611" stopIfTrue="1">
      <formula>WEEKDAY($A772)=6</formula>
    </cfRule>
    <cfRule type="expression" dxfId="61795" priority="108612" stopIfTrue="1">
      <formula>WEEKDAY($A772)=7</formula>
    </cfRule>
  </conditionalFormatting>
  <conditionalFormatting sqref="I772:I774">
    <cfRule type="expression" dxfId="61794" priority="108599" stopIfTrue="1">
      <formula>WEEKDAY($A772)=1</formula>
    </cfRule>
    <cfRule type="expression" dxfId="61793" priority="108600" stopIfTrue="1">
      <formula>WEEKDAY($A772)=2</formula>
    </cfRule>
    <cfRule type="expression" dxfId="61792" priority="108601" stopIfTrue="1">
      <formula>WEEKDAY($A772)=3</formula>
    </cfRule>
    <cfRule type="expression" dxfId="61791" priority="108602" stopIfTrue="1">
      <formula>WEEKDAY($A772)=4</formula>
    </cfRule>
    <cfRule type="expression" dxfId="61790" priority="108603" stopIfTrue="1">
      <formula>WEEKDAY($A772)=5</formula>
    </cfRule>
    <cfRule type="expression" dxfId="61789" priority="108604" stopIfTrue="1">
      <formula>WEEKDAY($A772)=6</formula>
    </cfRule>
    <cfRule type="expression" dxfId="61788" priority="108605" stopIfTrue="1">
      <formula>WEEKDAY($A772)=7</formula>
    </cfRule>
  </conditionalFormatting>
  <conditionalFormatting sqref="A772:A774">
    <cfRule type="expression" dxfId="61787" priority="108592" stopIfTrue="1">
      <formula>WEEKDAY($A772)=1</formula>
    </cfRule>
    <cfRule type="expression" dxfId="61786" priority="108593" stopIfTrue="1">
      <formula>WEEKDAY($A772)=2</formula>
    </cfRule>
    <cfRule type="expression" dxfId="61785" priority="108594" stopIfTrue="1">
      <formula>WEEKDAY($A772)=3</formula>
    </cfRule>
    <cfRule type="expression" dxfId="61784" priority="108595" stopIfTrue="1">
      <formula>WEEKDAY($A772)=4</formula>
    </cfRule>
    <cfRule type="expression" dxfId="61783" priority="108596" stopIfTrue="1">
      <formula>WEEKDAY($A772)=5</formula>
    </cfRule>
    <cfRule type="expression" dxfId="61782" priority="108597" stopIfTrue="1">
      <formula>WEEKDAY($A772)=6</formula>
    </cfRule>
    <cfRule type="expression" dxfId="61781" priority="108598" stopIfTrue="1">
      <formula>WEEKDAY($A772)=7</formula>
    </cfRule>
  </conditionalFormatting>
  <conditionalFormatting sqref="A772:A774">
    <cfRule type="expression" dxfId="61780" priority="108585" stopIfTrue="1">
      <formula>WEEKDAY($A772)=1</formula>
    </cfRule>
    <cfRule type="expression" dxfId="61779" priority="108586" stopIfTrue="1">
      <formula>WEEKDAY($A772)=2</formula>
    </cfRule>
    <cfRule type="expression" dxfId="61778" priority="108587" stopIfTrue="1">
      <formula>WEEKDAY($A772)=3</formula>
    </cfRule>
    <cfRule type="expression" dxfId="61777" priority="108588" stopIfTrue="1">
      <formula>WEEKDAY($A772)=4</formula>
    </cfRule>
    <cfRule type="expression" dxfId="61776" priority="108589" stopIfTrue="1">
      <formula>WEEKDAY($A772)=5</formula>
    </cfRule>
    <cfRule type="expression" dxfId="61775" priority="108590" stopIfTrue="1">
      <formula>WEEKDAY($A772)=6</formula>
    </cfRule>
    <cfRule type="expression" dxfId="61774" priority="108591" stopIfTrue="1">
      <formula>WEEKDAY($A772)=7</formula>
    </cfRule>
  </conditionalFormatting>
  <conditionalFormatting sqref="I772:I774">
    <cfRule type="expression" dxfId="61773" priority="108578" stopIfTrue="1">
      <formula>WEEKDAY($A772)=1</formula>
    </cfRule>
    <cfRule type="expression" dxfId="61772" priority="108579" stopIfTrue="1">
      <formula>WEEKDAY($A772)=2</formula>
    </cfRule>
    <cfRule type="expression" dxfId="61771" priority="108580" stopIfTrue="1">
      <formula>WEEKDAY($A772)=3</formula>
    </cfRule>
    <cfRule type="expression" dxfId="61770" priority="108581" stopIfTrue="1">
      <formula>WEEKDAY($A772)=4</formula>
    </cfRule>
    <cfRule type="expression" dxfId="61769" priority="108582" stopIfTrue="1">
      <formula>WEEKDAY($A772)=5</formula>
    </cfRule>
    <cfRule type="expression" dxfId="61768" priority="108583" stopIfTrue="1">
      <formula>WEEKDAY($A772)=6</formula>
    </cfRule>
    <cfRule type="expression" dxfId="61767" priority="108584" stopIfTrue="1">
      <formula>WEEKDAY($A772)=7</formula>
    </cfRule>
  </conditionalFormatting>
  <conditionalFormatting sqref="A772:A774">
    <cfRule type="expression" dxfId="61766" priority="108571" stopIfTrue="1">
      <formula>WEEKDAY($A772)=1</formula>
    </cfRule>
    <cfRule type="expression" dxfId="61765" priority="108572" stopIfTrue="1">
      <formula>WEEKDAY($A772)=2</formula>
    </cfRule>
    <cfRule type="expression" dxfId="61764" priority="108573" stopIfTrue="1">
      <formula>WEEKDAY($A772)=3</formula>
    </cfRule>
    <cfRule type="expression" dxfId="61763" priority="108574" stopIfTrue="1">
      <formula>WEEKDAY($A772)=4</formula>
    </cfRule>
    <cfRule type="expression" dxfId="61762" priority="108575" stopIfTrue="1">
      <formula>WEEKDAY($A772)=5</formula>
    </cfRule>
    <cfRule type="expression" dxfId="61761" priority="108576" stopIfTrue="1">
      <formula>WEEKDAY($A772)=6</formula>
    </cfRule>
    <cfRule type="expression" dxfId="61760" priority="108577" stopIfTrue="1">
      <formula>WEEKDAY($A772)=7</formula>
    </cfRule>
  </conditionalFormatting>
  <conditionalFormatting sqref="A772:A774">
    <cfRule type="expression" dxfId="61759" priority="108564" stopIfTrue="1">
      <formula>WEEKDAY($A772)=1</formula>
    </cfRule>
    <cfRule type="expression" dxfId="61758" priority="108565" stopIfTrue="1">
      <formula>WEEKDAY($A772)=2</formula>
    </cfRule>
    <cfRule type="expression" dxfId="61757" priority="108566" stopIfTrue="1">
      <formula>WEEKDAY($A772)=3</formula>
    </cfRule>
    <cfRule type="expression" dxfId="61756" priority="108567" stopIfTrue="1">
      <formula>WEEKDAY($A772)=4</formula>
    </cfRule>
    <cfRule type="expression" dxfId="61755" priority="108568" stopIfTrue="1">
      <formula>WEEKDAY($A772)=5</formula>
    </cfRule>
    <cfRule type="expression" dxfId="61754" priority="108569" stopIfTrue="1">
      <formula>WEEKDAY($A772)=6</formula>
    </cfRule>
    <cfRule type="expression" dxfId="61753" priority="108570" stopIfTrue="1">
      <formula>WEEKDAY($A772)=7</formula>
    </cfRule>
  </conditionalFormatting>
  <conditionalFormatting sqref="I772:I774">
    <cfRule type="expression" dxfId="61752" priority="108557" stopIfTrue="1">
      <formula>WEEKDAY($A772)=1</formula>
    </cfRule>
    <cfRule type="expression" dxfId="61751" priority="108558" stopIfTrue="1">
      <formula>WEEKDAY($A772)=2</formula>
    </cfRule>
    <cfRule type="expression" dxfId="61750" priority="108559" stopIfTrue="1">
      <formula>WEEKDAY($A772)=3</formula>
    </cfRule>
    <cfRule type="expression" dxfId="61749" priority="108560" stopIfTrue="1">
      <formula>WEEKDAY($A772)=4</formula>
    </cfRule>
    <cfRule type="expression" dxfId="61748" priority="108561" stopIfTrue="1">
      <formula>WEEKDAY($A772)=5</formula>
    </cfRule>
    <cfRule type="expression" dxfId="61747" priority="108562" stopIfTrue="1">
      <formula>WEEKDAY($A772)=6</formula>
    </cfRule>
    <cfRule type="expression" dxfId="61746" priority="108563" stopIfTrue="1">
      <formula>WEEKDAY($A772)=7</formula>
    </cfRule>
  </conditionalFormatting>
  <conditionalFormatting sqref="I772:I774">
    <cfRule type="expression" dxfId="61745" priority="108550" stopIfTrue="1">
      <formula>WEEKDAY($A772)=1</formula>
    </cfRule>
    <cfRule type="expression" dxfId="61744" priority="108551" stopIfTrue="1">
      <formula>WEEKDAY($A772)=2</formula>
    </cfRule>
    <cfRule type="expression" dxfId="61743" priority="108552" stopIfTrue="1">
      <formula>WEEKDAY($A772)=3</formula>
    </cfRule>
    <cfRule type="expression" dxfId="61742" priority="108553" stopIfTrue="1">
      <formula>WEEKDAY($A772)=4</formula>
    </cfRule>
    <cfRule type="expression" dxfId="61741" priority="108554" stopIfTrue="1">
      <formula>WEEKDAY($A772)=5</formula>
    </cfRule>
    <cfRule type="expression" dxfId="61740" priority="108555" stopIfTrue="1">
      <formula>WEEKDAY($A772)=6</formula>
    </cfRule>
    <cfRule type="expression" dxfId="61739" priority="108556" stopIfTrue="1">
      <formula>WEEKDAY($A772)=7</formula>
    </cfRule>
  </conditionalFormatting>
  <conditionalFormatting sqref="A772:A774">
    <cfRule type="expression" dxfId="61738" priority="108543" stopIfTrue="1">
      <formula>WEEKDAY($A772)=1</formula>
    </cfRule>
    <cfRule type="expression" dxfId="61737" priority="108544" stopIfTrue="1">
      <formula>WEEKDAY($A772)=2</formula>
    </cfRule>
    <cfRule type="expression" dxfId="61736" priority="108545" stopIfTrue="1">
      <formula>WEEKDAY($A772)=3</formula>
    </cfRule>
    <cfRule type="expression" dxfId="61735" priority="108546" stopIfTrue="1">
      <formula>WEEKDAY($A772)=4</formula>
    </cfRule>
    <cfRule type="expression" dxfId="61734" priority="108547" stopIfTrue="1">
      <formula>WEEKDAY($A772)=5</formula>
    </cfRule>
    <cfRule type="expression" dxfId="61733" priority="108548" stopIfTrue="1">
      <formula>WEEKDAY($A772)=6</formula>
    </cfRule>
    <cfRule type="expression" dxfId="61732" priority="108549" stopIfTrue="1">
      <formula>WEEKDAY($A772)=7</formula>
    </cfRule>
  </conditionalFormatting>
  <conditionalFormatting sqref="A772:A774">
    <cfRule type="expression" dxfId="61731" priority="108536" stopIfTrue="1">
      <formula>WEEKDAY($A772)=1</formula>
    </cfRule>
    <cfRule type="expression" dxfId="61730" priority="108537" stopIfTrue="1">
      <formula>WEEKDAY($A772)=2</formula>
    </cfRule>
    <cfRule type="expression" dxfId="61729" priority="108538" stopIfTrue="1">
      <formula>WEEKDAY($A772)=3</formula>
    </cfRule>
    <cfRule type="expression" dxfId="61728" priority="108539" stopIfTrue="1">
      <formula>WEEKDAY($A772)=4</formula>
    </cfRule>
    <cfRule type="expression" dxfId="61727" priority="108540" stopIfTrue="1">
      <formula>WEEKDAY($A772)=5</formula>
    </cfRule>
    <cfRule type="expression" dxfId="61726" priority="108541" stopIfTrue="1">
      <formula>WEEKDAY($A772)=6</formula>
    </cfRule>
    <cfRule type="expression" dxfId="61725" priority="108542" stopIfTrue="1">
      <formula>WEEKDAY($A772)=7</formula>
    </cfRule>
  </conditionalFormatting>
  <conditionalFormatting sqref="I772:I774">
    <cfRule type="expression" dxfId="61724" priority="108529" stopIfTrue="1">
      <formula>WEEKDAY($A772)=1</formula>
    </cfRule>
    <cfRule type="expression" dxfId="61723" priority="108530" stopIfTrue="1">
      <formula>WEEKDAY($A772)=2</formula>
    </cfRule>
    <cfRule type="expression" dxfId="61722" priority="108531" stopIfTrue="1">
      <formula>WEEKDAY($A772)=3</formula>
    </cfRule>
    <cfRule type="expression" dxfId="61721" priority="108532" stopIfTrue="1">
      <formula>WEEKDAY($A772)=4</formula>
    </cfRule>
    <cfRule type="expression" dxfId="61720" priority="108533" stopIfTrue="1">
      <formula>WEEKDAY($A772)=5</formula>
    </cfRule>
    <cfRule type="expression" dxfId="61719" priority="108534" stopIfTrue="1">
      <formula>WEEKDAY($A772)=6</formula>
    </cfRule>
    <cfRule type="expression" dxfId="61718" priority="108535" stopIfTrue="1">
      <formula>WEEKDAY($A772)=7</formula>
    </cfRule>
  </conditionalFormatting>
  <conditionalFormatting sqref="A772:A774">
    <cfRule type="expression" dxfId="61717" priority="108522" stopIfTrue="1">
      <formula>WEEKDAY($A772)=1</formula>
    </cfRule>
    <cfRule type="expression" dxfId="61716" priority="108523" stopIfTrue="1">
      <formula>WEEKDAY($A772)=2</formula>
    </cfRule>
    <cfRule type="expression" dxfId="61715" priority="108524" stopIfTrue="1">
      <formula>WEEKDAY($A772)=3</formula>
    </cfRule>
    <cfRule type="expression" dxfId="61714" priority="108525" stopIfTrue="1">
      <formula>WEEKDAY($A772)=4</formula>
    </cfRule>
    <cfRule type="expression" dxfId="61713" priority="108526" stopIfTrue="1">
      <formula>WEEKDAY($A772)=5</formula>
    </cfRule>
    <cfRule type="expression" dxfId="61712" priority="108527" stopIfTrue="1">
      <formula>WEEKDAY($A772)=6</formula>
    </cfRule>
    <cfRule type="expression" dxfId="61711" priority="108528" stopIfTrue="1">
      <formula>WEEKDAY($A772)=7</formula>
    </cfRule>
  </conditionalFormatting>
  <conditionalFormatting sqref="I772:I774">
    <cfRule type="expression" dxfId="61710" priority="108515" stopIfTrue="1">
      <formula>WEEKDAY($A772)=1</formula>
    </cfRule>
    <cfRule type="expression" dxfId="61709" priority="108516" stopIfTrue="1">
      <formula>WEEKDAY($A772)=2</formula>
    </cfRule>
    <cfRule type="expression" dxfId="61708" priority="108517" stopIfTrue="1">
      <formula>WEEKDAY($A772)=3</formula>
    </cfRule>
    <cfRule type="expression" dxfId="61707" priority="108518" stopIfTrue="1">
      <formula>WEEKDAY($A772)=4</formula>
    </cfRule>
    <cfRule type="expression" dxfId="61706" priority="108519" stopIfTrue="1">
      <formula>WEEKDAY($A772)=5</formula>
    </cfRule>
    <cfRule type="expression" dxfId="61705" priority="108520" stopIfTrue="1">
      <formula>WEEKDAY($A772)=6</formula>
    </cfRule>
    <cfRule type="expression" dxfId="61704" priority="108521" stopIfTrue="1">
      <formula>WEEKDAY($A772)=7</formula>
    </cfRule>
  </conditionalFormatting>
  <conditionalFormatting sqref="A772:A774">
    <cfRule type="expression" dxfId="61703" priority="108508" stopIfTrue="1">
      <formula>WEEKDAY($A772)=1</formula>
    </cfRule>
    <cfRule type="expression" dxfId="61702" priority="108509" stopIfTrue="1">
      <formula>WEEKDAY($A772)=2</formula>
    </cfRule>
    <cfRule type="expression" dxfId="61701" priority="108510" stopIfTrue="1">
      <formula>WEEKDAY($A772)=3</formula>
    </cfRule>
    <cfRule type="expression" dxfId="61700" priority="108511" stopIfTrue="1">
      <formula>WEEKDAY($A772)=4</formula>
    </cfRule>
    <cfRule type="expression" dxfId="61699" priority="108512" stopIfTrue="1">
      <formula>WEEKDAY($A772)=5</formula>
    </cfRule>
    <cfRule type="expression" dxfId="61698" priority="108513" stopIfTrue="1">
      <formula>WEEKDAY($A772)=6</formula>
    </cfRule>
    <cfRule type="expression" dxfId="61697" priority="108514" stopIfTrue="1">
      <formula>WEEKDAY($A772)=7</formula>
    </cfRule>
  </conditionalFormatting>
  <conditionalFormatting sqref="A772:A774">
    <cfRule type="expression" dxfId="61696" priority="108501" stopIfTrue="1">
      <formula>WEEKDAY($A772)=1</formula>
    </cfRule>
    <cfRule type="expression" dxfId="61695" priority="108502" stopIfTrue="1">
      <formula>WEEKDAY($A772)=2</formula>
    </cfRule>
    <cfRule type="expression" dxfId="61694" priority="108503" stopIfTrue="1">
      <formula>WEEKDAY($A772)=3</formula>
    </cfRule>
    <cfRule type="expression" dxfId="61693" priority="108504" stopIfTrue="1">
      <formula>WEEKDAY($A772)=4</formula>
    </cfRule>
    <cfRule type="expression" dxfId="61692" priority="108505" stopIfTrue="1">
      <formula>WEEKDAY($A772)=5</formula>
    </cfRule>
    <cfRule type="expression" dxfId="61691" priority="108506" stopIfTrue="1">
      <formula>WEEKDAY($A772)=6</formula>
    </cfRule>
    <cfRule type="expression" dxfId="61690" priority="108507" stopIfTrue="1">
      <formula>WEEKDAY($A772)=7</formula>
    </cfRule>
  </conditionalFormatting>
  <conditionalFormatting sqref="A772:A774">
    <cfRule type="expression" dxfId="61689" priority="108494" stopIfTrue="1">
      <formula>WEEKDAY($A772)=1</formula>
    </cfRule>
    <cfRule type="expression" dxfId="61688" priority="108495" stopIfTrue="1">
      <formula>WEEKDAY($A772)=2</formula>
    </cfRule>
    <cfRule type="expression" dxfId="61687" priority="108496" stopIfTrue="1">
      <formula>WEEKDAY($A772)=3</formula>
    </cfRule>
    <cfRule type="expression" dxfId="61686" priority="108497" stopIfTrue="1">
      <formula>WEEKDAY($A772)=4</formula>
    </cfRule>
    <cfRule type="expression" dxfId="61685" priority="108498" stopIfTrue="1">
      <formula>WEEKDAY($A772)=5</formula>
    </cfRule>
    <cfRule type="expression" dxfId="61684" priority="108499" stopIfTrue="1">
      <formula>WEEKDAY($A772)=6</formula>
    </cfRule>
    <cfRule type="expression" dxfId="61683" priority="108500" stopIfTrue="1">
      <formula>WEEKDAY($A772)=7</formula>
    </cfRule>
  </conditionalFormatting>
  <conditionalFormatting sqref="A772:A774">
    <cfRule type="expression" dxfId="61682" priority="108487" stopIfTrue="1">
      <formula>WEEKDAY($A772)=1</formula>
    </cfRule>
    <cfRule type="expression" dxfId="61681" priority="108488" stopIfTrue="1">
      <formula>WEEKDAY($A772)=2</formula>
    </cfRule>
    <cfRule type="expression" dxfId="61680" priority="108489" stopIfTrue="1">
      <formula>WEEKDAY($A772)=3</formula>
    </cfRule>
    <cfRule type="expression" dxfId="61679" priority="108490" stopIfTrue="1">
      <formula>WEEKDAY($A772)=4</formula>
    </cfRule>
    <cfRule type="expression" dxfId="61678" priority="108491" stopIfTrue="1">
      <formula>WEEKDAY($A772)=5</formula>
    </cfRule>
    <cfRule type="expression" dxfId="61677" priority="108492" stopIfTrue="1">
      <formula>WEEKDAY($A772)=6</formula>
    </cfRule>
    <cfRule type="expression" dxfId="61676" priority="108493" stopIfTrue="1">
      <formula>WEEKDAY($A772)=7</formula>
    </cfRule>
  </conditionalFormatting>
  <conditionalFormatting sqref="I772:I774">
    <cfRule type="expression" dxfId="61675" priority="108480" stopIfTrue="1">
      <formula>WEEKDAY($A772)=1</formula>
    </cfRule>
    <cfRule type="expression" dxfId="61674" priority="108481" stopIfTrue="1">
      <formula>WEEKDAY($A772)=2</formula>
    </cfRule>
    <cfRule type="expression" dxfId="61673" priority="108482" stopIfTrue="1">
      <formula>WEEKDAY($A772)=3</formula>
    </cfRule>
    <cfRule type="expression" dxfId="61672" priority="108483" stopIfTrue="1">
      <formula>WEEKDAY($A772)=4</formula>
    </cfRule>
    <cfRule type="expression" dxfId="61671" priority="108484" stopIfTrue="1">
      <formula>WEEKDAY($A772)=5</formula>
    </cfRule>
    <cfRule type="expression" dxfId="61670" priority="108485" stopIfTrue="1">
      <formula>WEEKDAY($A772)=6</formula>
    </cfRule>
    <cfRule type="expression" dxfId="61669" priority="108486" stopIfTrue="1">
      <formula>WEEKDAY($A772)=7</formula>
    </cfRule>
  </conditionalFormatting>
  <conditionalFormatting sqref="A772:A774">
    <cfRule type="expression" dxfId="61668" priority="108473" stopIfTrue="1">
      <formula>WEEKDAY($A772)=1</formula>
    </cfRule>
    <cfRule type="expression" dxfId="61667" priority="108474" stopIfTrue="1">
      <formula>WEEKDAY($A772)=2</formula>
    </cfRule>
    <cfRule type="expression" dxfId="61666" priority="108475" stopIfTrue="1">
      <formula>WEEKDAY($A772)=3</formula>
    </cfRule>
    <cfRule type="expression" dxfId="61665" priority="108476" stopIfTrue="1">
      <formula>WEEKDAY($A772)=4</formula>
    </cfRule>
    <cfRule type="expression" dxfId="61664" priority="108477" stopIfTrue="1">
      <formula>WEEKDAY($A772)=5</formula>
    </cfRule>
    <cfRule type="expression" dxfId="61663" priority="108478" stopIfTrue="1">
      <formula>WEEKDAY($A772)=6</formula>
    </cfRule>
    <cfRule type="expression" dxfId="61662" priority="108479" stopIfTrue="1">
      <formula>WEEKDAY($A772)=7</formula>
    </cfRule>
  </conditionalFormatting>
  <conditionalFormatting sqref="A772:A774">
    <cfRule type="expression" dxfId="61661" priority="108466" stopIfTrue="1">
      <formula>WEEKDAY($A772)=1</formula>
    </cfRule>
    <cfRule type="expression" dxfId="61660" priority="108467" stopIfTrue="1">
      <formula>WEEKDAY($A772)=2</formula>
    </cfRule>
    <cfRule type="expression" dxfId="61659" priority="108468" stopIfTrue="1">
      <formula>WEEKDAY($A772)=3</formula>
    </cfRule>
    <cfRule type="expression" dxfId="61658" priority="108469" stopIfTrue="1">
      <formula>WEEKDAY($A772)=4</formula>
    </cfRule>
    <cfRule type="expression" dxfId="61657" priority="108470" stopIfTrue="1">
      <formula>WEEKDAY($A772)=5</formula>
    </cfRule>
    <cfRule type="expression" dxfId="61656" priority="108471" stopIfTrue="1">
      <formula>WEEKDAY($A772)=6</formula>
    </cfRule>
    <cfRule type="expression" dxfId="61655" priority="108472" stopIfTrue="1">
      <formula>WEEKDAY($A772)=7</formula>
    </cfRule>
  </conditionalFormatting>
  <conditionalFormatting sqref="I772:I774">
    <cfRule type="expression" dxfId="61654" priority="108459" stopIfTrue="1">
      <formula>WEEKDAY($A772)=1</formula>
    </cfRule>
    <cfRule type="expression" dxfId="61653" priority="108460" stopIfTrue="1">
      <formula>WEEKDAY($A772)=2</formula>
    </cfRule>
    <cfRule type="expression" dxfId="61652" priority="108461" stopIfTrue="1">
      <formula>WEEKDAY($A772)=3</formula>
    </cfRule>
    <cfRule type="expression" dxfId="61651" priority="108462" stopIfTrue="1">
      <formula>WEEKDAY($A772)=4</formula>
    </cfRule>
    <cfRule type="expression" dxfId="61650" priority="108463" stopIfTrue="1">
      <formula>WEEKDAY($A772)=5</formula>
    </cfRule>
    <cfRule type="expression" dxfId="61649" priority="108464" stopIfTrue="1">
      <formula>WEEKDAY($A772)=6</formula>
    </cfRule>
    <cfRule type="expression" dxfId="61648" priority="108465" stopIfTrue="1">
      <formula>WEEKDAY($A772)=7</formula>
    </cfRule>
  </conditionalFormatting>
  <conditionalFormatting sqref="I772:I774">
    <cfRule type="expression" dxfId="61647" priority="108452" stopIfTrue="1">
      <formula>WEEKDAY($A772)=1</formula>
    </cfRule>
    <cfRule type="expression" dxfId="61646" priority="108453" stopIfTrue="1">
      <formula>WEEKDAY($A772)=2</formula>
    </cfRule>
    <cfRule type="expression" dxfId="61645" priority="108454" stopIfTrue="1">
      <formula>WEEKDAY($A772)=3</formula>
    </cfRule>
    <cfRule type="expression" dxfId="61644" priority="108455" stopIfTrue="1">
      <formula>WEEKDAY($A772)=4</formula>
    </cfRule>
    <cfRule type="expression" dxfId="61643" priority="108456" stopIfTrue="1">
      <formula>WEEKDAY($A772)=5</formula>
    </cfRule>
    <cfRule type="expression" dxfId="61642" priority="108457" stopIfTrue="1">
      <formula>WEEKDAY($A772)=6</formula>
    </cfRule>
    <cfRule type="expression" dxfId="61641" priority="108458" stopIfTrue="1">
      <formula>WEEKDAY($A772)=7</formula>
    </cfRule>
  </conditionalFormatting>
  <conditionalFormatting sqref="A772:A774">
    <cfRule type="expression" dxfId="61640" priority="108445" stopIfTrue="1">
      <formula>WEEKDAY($A772)=1</formula>
    </cfRule>
    <cfRule type="expression" dxfId="61639" priority="108446" stopIfTrue="1">
      <formula>WEEKDAY($A772)=2</formula>
    </cfRule>
    <cfRule type="expression" dxfId="61638" priority="108447" stopIfTrue="1">
      <formula>WEEKDAY($A772)=3</formula>
    </cfRule>
    <cfRule type="expression" dxfId="61637" priority="108448" stopIfTrue="1">
      <formula>WEEKDAY($A772)=4</formula>
    </cfRule>
    <cfRule type="expression" dxfId="61636" priority="108449" stopIfTrue="1">
      <formula>WEEKDAY($A772)=5</formula>
    </cfRule>
    <cfRule type="expression" dxfId="61635" priority="108450" stopIfTrue="1">
      <formula>WEEKDAY($A772)=6</formula>
    </cfRule>
    <cfRule type="expression" dxfId="61634" priority="108451" stopIfTrue="1">
      <formula>WEEKDAY($A772)=7</formula>
    </cfRule>
  </conditionalFormatting>
  <conditionalFormatting sqref="I772:I774">
    <cfRule type="expression" dxfId="61633" priority="108438" stopIfTrue="1">
      <formula>WEEKDAY($A772)=1</formula>
    </cfRule>
    <cfRule type="expression" dxfId="61632" priority="108439" stopIfTrue="1">
      <formula>WEEKDAY($A772)=2</formula>
    </cfRule>
    <cfRule type="expression" dxfId="61631" priority="108440" stopIfTrue="1">
      <formula>WEEKDAY($A772)=3</formula>
    </cfRule>
    <cfRule type="expression" dxfId="61630" priority="108441" stopIfTrue="1">
      <formula>WEEKDAY($A772)=4</formula>
    </cfRule>
    <cfRule type="expression" dxfId="61629" priority="108442" stopIfTrue="1">
      <formula>WEEKDAY($A772)=5</formula>
    </cfRule>
    <cfRule type="expression" dxfId="61628" priority="108443" stopIfTrue="1">
      <formula>WEEKDAY($A772)=6</formula>
    </cfRule>
    <cfRule type="expression" dxfId="61627" priority="108444" stopIfTrue="1">
      <formula>WEEKDAY($A772)=7</formula>
    </cfRule>
  </conditionalFormatting>
  <conditionalFormatting sqref="A772:A774">
    <cfRule type="expression" dxfId="61626" priority="108431" stopIfTrue="1">
      <formula>WEEKDAY($A772)=1</formula>
    </cfRule>
    <cfRule type="expression" dxfId="61625" priority="108432" stopIfTrue="1">
      <formula>WEEKDAY($A772)=2</formula>
    </cfRule>
    <cfRule type="expression" dxfId="61624" priority="108433" stopIfTrue="1">
      <formula>WEEKDAY($A772)=3</formula>
    </cfRule>
    <cfRule type="expression" dxfId="61623" priority="108434" stopIfTrue="1">
      <formula>WEEKDAY($A772)=4</formula>
    </cfRule>
    <cfRule type="expression" dxfId="61622" priority="108435" stopIfTrue="1">
      <formula>WEEKDAY($A772)=5</formula>
    </cfRule>
    <cfRule type="expression" dxfId="61621" priority="108436" stopIfTrue="1">
      <formula>WEEKDAY($A772)=6</formula>
    </cfRule>
    <cfRule type="expression" dxfId="61620" priority="108437" stopIfTrue="1">
      <formula>WEEKDAY($A772)=7</formula>
    </cfRule>
  </conditionalFormatting>
  <conditionalFormatting sqref="A772:A774">
    <cfRule type="expression" dxfId="61619" priority="108424" stopIfTrue="1">
      <formula>WEEKDAY($A772)=1</formula>
    </cfRule>
    <cfRule type="expression" dxfId="61618" priority="108425" stopIfTrue="1">
      <formula>WEEKDAY($A772)=2</formula>
    </cfRule>
    <cfRule type="expression" dxfId="61617" priority="108426" stopIfTrue="1">
      <formula>WEEKDAY($A772)=3</formula>
    </cfRule>
    <cfRule type="expression" dxfId="61616" priority="108427" stopIfTrue="1">
      <formula>WEEKDAY($A772)=4</formula>
    </cfRule>
    <cfRule type="expression" dxfId="61615" priority="108428" stopIfTrue="1">
      <formula>WEEKDAY($A772)=5</formula>
    </cfRule>
    <cfRule type="expression" dxfId="61614" priority="108429" stopIfTrue="1">
      <formula>WEEKDAY($A772)=6</formula>
    </cfRule>
    <cfRule type="expression" dxfId="61613" priority="108430" stopIfTrue="1">
      <formula>WEEKDAY($A772)=7</formula>
    </cfRule>
  </conditionalFormatting>
  <conditionalFormatting sqref="A772:A774">
    <cfRule type="expression" dxfId="61612" priority="108417" stopIfTrue="1">
      <formula>WEEKDAY($A772)=1</formula>
    </cfRule>
    <cfRule type="expression" dxfId="61611" priority="108418" stopIfTrue="1">
      <formula>WEEKDAY($A772)=2</formula>
    </cfRule>
    <cfRule type="expression" dxfId="61610" priority="108419" stopIfTrue="1">
      <formula>WEEKDAY($A772)=3</formula>
    </cfRule>
    <cfRule type="expression" dxfId="61609" priority="108420" stopIfTrue="1">
      <formula>WEEKDAY($A772)=4</formula>
    </cfRule>
    <cfRule type="expression" dxfId="61608" priority="108421" stopIfTrue="1">
      <formula>WEEKDAY($A772)=5</formula>
    </cfRule>
    <cfRule type="expression" dxfId="61607" priority="108422" stopIfTrue="1">
      <formula>WEEKDAY($A772)=6</formula>
    </cfRule>
    <cfRule type="expression" dxfId="61606" priority="108423" stopIfTrue="1">
      <formula>WEEKDAY($A772)=7</formula>
    </cfRule>
  </conditionalFormatting>
  <conditionalFormatting sqref="A772:A774">
    <cfRule type="expression" dxfId="61605" priority="108410" stopIfTrue="1">
      <formula>WEEKDAY($A772)=1</formula>
    </cfRule>
    <cfRule type="expression" dxfId="61604" priority="108411" stopIfTrue="1">
      <formula>WEEKDAY($A772)=2</formula>
    </cfRule>
    <cfRule type="expression" dxfId="61603" priority="108412" stopIfTrue="1">
      <formula>WEEKDAY($A772)=3</formula>
    </cfRule>
    <cfRule type="expression" dxfId="61602" priority="108413" stopIfTrue="1">
      <formula>WEEKDAY($A772)=4</formula>
    </cfRule>
    <cfRule type="expression" dxfId="61601" priority="108414" stopIfTrue="1">
      <formula>WEEKDAY($A772)=5</formula>
    </cfRule>
    <cfRule type="expression" dxfId="61600" priority="108415" stopIfTrue="1">
      <formula>WEEKDAY($A772)=6</formula>
    </cfRule>
    <cfRule type="expression" dxfId="61599" priority="108416" stopIfTrue="1">
      <formula>WEEKDAY($A772)=7</formula>
    </cfRule>
  </conditionalFormatting>
  <conditionalFormatting sqref="I772:I774">
    <cfRule type="expression" dxfId="61598" priority="108403" stopIfTrue="1">
      <formula>WEEKDAY($A772)=1</formula>
    </cfRule>
    <cfRule type="expression" dxfId="61597" priority="108404" stopIfTrue="1">
      <formula>WEEKDAY($A772)=2</formula>
    </cfRule>
    <cfRule type="expression" dxfId="61596" priority="108405" stopIfTrue="1">
      <formula>WEEKDAY($A772)=3</formula>
    </cfRule>
    <cfRule type="expression" dxfId="61595" priority="108406" stopIfTrue="1">
      <formula>WEEKDAY($A772)=4</formula>
    </cfRule>
    <cfRule type="expression" dxfId="61594" priority="108407" stopIfTrue="1">
      <formula>WEEKDAY($A772)=5</formula>
    </cfRule>
    <cfRule type="expression" dxfId="61593" priority="108408" stopIfTrue="1">
      <formula>WEEKDAY($A772)=6</formula>
    </cfRule>
    <cfRule type="expression" dxfId="61592" priority="108409" stopIfTrue="1">
      <formula>WEEKDAY($A772)=7</formula>
    </cfRule>
  </conditionalFormatting>
  <conditionalFormatting sqref="A772:A774">
    <cfRule type="expression" dxfId="61591" priority="108396" stopIfTrue="1">
      <formula>WEEKDAY($A772)=1</formula>
    </cfRule>
    <cfRule type="expression" dxfId="61590" priority="108397" stopIfTrue="1">
      <formula>WEEKDAY($A772)=2</formula>
    </cfRule>
    <cfRule type="expression" dxfId="61589" priority="108398" stopIfTrue="1">
      <formula>WEEKDAY($A772)=3</formula>
    </cfRule>
    <cfRule type="expression" dxfId="61588" priority="108399" stopIfTrue="1">
      <formula>WEEKDAY($A772)=4</formula>
    </cfRule>
    <cfRule type="expression" dxfId="61587" priority="108400" stopIfTrue="1">
      <formula>WEEKDAY($A772)=5</formula>
    </cfRule>
    <cfRule type="expression" dxfId="61586" priority="108401" stopIfTrue="1">
      <formula>WEEKDAY($A772)=6</formula>
    </cfRule>
    <cfRule type="expression" dxfId="61585" priority="108402" stopIfTrue="1">
      <formula>WEEKDAY($A772)=7</formula>
    </cfRule>
  </conditionalFormatting>
  <conditionalFormatting sqref="A772:A774">
    <cfRule type="expression" dxfId="61584" priority="108389" stopIfTrue="1">
      <formula>WEEKDAY($A772)=1</formula>
    </cfRule>
    <cfRule type="expression" dxfId="61583" priority="108390" stopIfTrue="1">
      <formula>WEEKDAY($A772)=2</formula>
    </cfRule>
    <cfRule type="expression" dxfId="61582" priority="108391" stopIfTrue="1">
      <formula>WEEKDAY($A772)=3</formula>
    </cfRule>
    <cfRule type="expression" dxfId="61581" priority="108392" stopIfTrue="1">
      <formula>WEEKDAY($A772)=4</formula>
    </cfRule>
    <cfRule type="expression" dxfId="61580" priority="108393" stopIfTrue="1">
      <formula>WEEKDAY($A772)=5</formula>
    </cfRule>
    <cfRule type="expression" dxfId="61579" priority="108394" stopIfTrue="1">
      <formula>WEEKDAY($A772)=6</formula>
    </cfRule>
    <cfRule type="expression" dxfId="61578" priority="108395" stopIfTrue="1">
      <formula>WEEKDAY($A772)=7</formula>
    </cfRule>
  </conditionalFormatting>
  <conditionalFormatting sqref="I772:I774">
    <cfRule type="expression" dxfId="61577" priority="108382" stopIfTrue="1">
      <formula>WEEKDAY($A772)=1</formula>
    </cfRule>
    <cfRule type="expression" dxfId="61576" priority="108383" stopIfTrue="1">
      <formula>WEEKDAY($A772)=2</formula>
    </cfRule>
    <cfRule type="expression" dxfId="61575" priority="108384" stopIfTrue="1">
      <formula>WEEKDAY($A772)=3</formula>
    </cfRule>
    <cfRule type="expression" dxfId="61574" priority="108385" stopIfTrue="1">
      <formula>WEEKDAY($A772)=4</formula>
    </cfRule>
    <cfRule type="expression" dxfId="61573" priority="108386" stopIfTrue="1">
      <formula>WEEKDAY($A772)=5</formula>
    </cfRule>
    <cfRule type="expression" dxfId="61572" priority="108387" stopIfTrue="1">
      <formula>WEEKDAY($A772)=6</formula>
    </cfRule>
    <cfRule type="expression" dxfId="61571" priority="108388" stopIfTrue="1">
      <formula>WEEKDAY($A772)=7</formula>
    </cfRule>
  </conditionalFormatting>
  <conditionalFormatting sqref="I772:I774">
    <cfRule type="expression" dxfId="61570" priority="108375" stopIfTrue="1">
      <formula>WEEKDAY($A772)=1</formula>
    </cfRule>
    <cfRule type="expression" dxfId="61569" priority="108376" stopIfTrue="1">
      <formula>WEEKDAY($A772)=2</formula>
    </cfRule>
    <cfRule type="expression" dxfId="61568" priority="108377" stopIfTrue="1">
      <formula>WEEKDAY($A772)=3</formula>
    </cfRule>
    <cfRule type="expression" dxfId="61567" priority="108378" stopIfTrue="1">
      <formula>WEEKDAY($A772)=4</formula>
    </cfRule>
    <cfRule type="expression" dxfId="61566" priority="108379" stopIfTrue="1">
      <formula>WEEKDAY($A772)=5</formula>
    </cfRule>
    <cfRule type="expression" dxfId="61565" priority="108380" stopIfTrue="1">
      <formula>WEEKDAY($A772)=6</formula>
    </cfRule>
    <cfRule type="expression" dxfId="61564" priority="108381" stopIfTrue="1">
      <formula>WEEKDAY($A772)=7</formula>
    </cfRule>
  </conditionalFormatting>
  <conditionalFormatting sqref="A772:A774">
    <cfRule type="expression" dxfId="61563" priority="108368" stopIfTrue="1">
      <formula>WEEKDAY($A772)=1</formula>
    </cfRule>
    <cfRule type="expression" dxfId="61562" priority="108369" stopIfTrue="1">
      <formula>WEEKDAY($A772)=2</formula>
    </cfRule>
    <cfRule type="expression" dxfId="61561" priority="108370" stopIfTrue="1">
      <formula>WEEKDAY($A772)=3</formula>
    </cfRule>
    <cfRule type="expression" dxfId="61560" priority="108371" stopIfTrue="1">
      <formula>WEEKDAY($A772)=4</formula>
    </cfRule>
    <cfRule type="expression" dxfId="61559" priority="108372" stopIfTrue="1">
      <formula>WEEKDAY($A772)=5</formula>
    </cfRule>
    <cfRule type="expression" dxfId="61558" priority="108373" stopIfTrue="1">
      <formula>WEEKDAY($A772)=6</formula>
    </cfRule>
    <cfRule type="expression" dxfId="61557" priority="108374" stopIfTrue="1">
      <formula>WEEKDAY($A772)=7</formula>
    </cfRule>
  </conditionalFormatting>
  <conditionalFormatting sqref="A772:A774">
    <cfRule type="expression" dxfId="61556" priority="108361" stopIfTrue="1">
      <formula>WEEKDAY($A772)=1</formula>
    </cfRule>
    <cfRule type="expression" dxfId="61555" priority="108362" stopIfTrue="1">
      <formula>WEEKDAY($A772)=2</formula>
    </cfRule>
    <cfRule type="expression" dxfId="61554" priority="108363" stopIfTrue="1">
      <formula>WEEKDAY($A772)=3</formula>
    </cfRule>
    <cfRule type="expression" dxfId="61553" priority="108364" stopIfTrue="1">
      <formula>WEEKDAY($A772)=4</formula>
    </cfRule>
    <cfRule type="expression" dxfId="61552" priority="108365" stopIfTrue="1">
      <formula>WEEKDAY($A772)=5</formula>
    </cfRule>
    <cfRule type="expression" dxfId="61551" priority="108366" stopIfTrue="1">
      <formula>WEEKDAY($A772)=6</formula>
    </cfRule>
    <cfRule type="expression" dxfId="61550" priority="108367" stopIfTrue="1">
      <formula>WEEKDAY($A772)=7</formula>
    </cfRule>
  </conditionalFormatting>
  <conditionalFormatting sqref="I772:I774">
    <cfRule type="expression" dxfId="61549" priority="108354" stopIfTrue="1">
      <formula>WEEKDAY($A772)=1</formula>
    </cfRule>
    <cfRule type="expression" dxfId="61548" priority="108355" stopIfTrue="1">
      <formula>WEEKDAY($A772)=2</formula>
    </cfRule>
    <cfRule type="expression" dxfId="61547" priority="108356" stopIfTrue="1">
      <formula>WEEKDAY($A772)=3</formula>
    </cfRule>
    <cfRule type="expression" dxfId="61546" priority="108357" stopIfTrue="1">
      <formula>WEEKDAY($A772)=4</formula>
    </cfRule>
    <cfRule type="expression" dxfId="61545" priority="108358" stopIfTrue="1">
      <formula>WEEKDAY($A772)=5</formula>
    </cfRule>
    <cfRule type="expression" dxfId="61544" priority="108359" stopIfTrue="1">
      <formula>WEEKDAY($A772)=6</formula>
    </cfRule>
    <cfRule type="expression" dxfId="61543" priority="108360" stopIfTrue="1">
      <formula>WEEKDAY($A772)=7</formula>
    </cfRule>
  </conditionalFormatting>
  <conditionalFormatting sqref="I772:I774">
    <cfRule type="expression" dxfId="61542" priority="108347" stopIfTrue="1">
      <formula>WEEKDAY($A772)=1</formula>
    </cfRule>
    <cfRule type="expression" dxfId="61541" priority="108348" stopIfTrue="1">
      <formula>WEEKDAY($A772)=2</formula>
    </cfRule>
    <cfRule type="expression" dxfId="61540" priority="108349" stopIfTrue="1">
      <formula>WEEKDAY($A772)=3</formula>
    </cfRule>
    <cfRule type="expression" dxfId="61539" priority="108350" stopIfTrue="1">
      <formula>WEEKDAY($A772)=4</formula>
    </cfRule>
    <cfRule type="expression" dxfId="61538" priority="108351" stopIfTrue="1">
      <formula>WEEKDAY($A772)=5</formula>
    </cfRule>
    <cfRule type="expression" dxfId="61537" priority="108352" stopIfTrue="1">
      <formula>WEEKDAY($A772)=6</formula>
    </cfRule>
    <cfRule type="expression" dxfId="61536" priority="108353" stopIfTrue="1">
      <formula>WEEKDAY($A772)=7</formula>
    </cfRule>
  </conditionalFormatting>
  <conditionalFormatting sqref="I772:I774">
    <cfRule type="expression" dxfId="61535" priority="108340" stopIfTrue="1">
      <formula>WEEKDAY($A772)=1</formula>
    </cfRule>
    <cfRule type="expression" dxfId="61534" priority="108341" stopIfTrue="1">
      <formula>WEEKDAY($A772)=2</formula>
    </cfRule>
    <cfRule type="expression" dxfId="61533" priority="108342" stopIfTrue="1">
      <formula>WEEKDAY($A772)=3</formula>
    </cfRule>
    <cfRule type="expression" dxfId="61532" priority="108343" stopIfTrue="1">
      <formula>WEEKDAY($A772)=4</formula>
    </cfRule>
    <cfRule type="expression" dxfId="61531" priority="108344" stopIfTrue="1">
      <formula>WEEKDAY($A772)=5</formula>
    </cfRule>
    <cfRule type="expression" dxfId="61530" priority="108345" stopIfTrue="1">
      <formula>WEEKDAY($A772)=6</formula>
    </cfRule>
    <cfRule type="expression" dxfId="61529" priority="108346" stopIfTrue="1">
      <formula>WEEKDAY($A772)=7</formula>
    </cfRule>
  </conditionalFormatting>
  <conditionalFormatting sqref="I772:I774">
    <cfRule type="expression" dxfId="61528" priority="108333" stopIfTrue="1">
      <formula>WEEKDAY($A772)=1</formula>
    </cfRule>
    <cfRule type="expression" dxfId="61527" priority="108334" stopIfTrue="1">
      <formula>WEEKDAY($A772)=2</formula>
    </cfRule>
    <cfRule type="expression" dxfId="61526" priority="108335" stopIfTrue="1">
      <formula>WEEKDAY($A772)=3</formula>
    </cfRule>
    <cfRule type="expression" dxfId="61525" priority="108336" stopIfTrue="1">
      <formula>WEEKDAY($A772)=4</formula>
    </cfRule>
    <cfRule type="expression" dxfId="61524" priority="108337" stopIfTrue="1">
      <formula>WEEKDAY($A772)=5</formula>
    </cfRule>
    <cfRule type="expression" dxfId="61523" priority="108338" stopIfTrue="1">
      <formula>WEEKDAY($A772)=6</formula>
    </cfRule>
    <cfRule type="expression" dxfId="61522" priority="108339" stopIfTrue="1">
      <formula>WEEKDAY($A772)=7</formula>
    </cfRule>
  </conditionalFormatting>
  <conditionalFormatting sqref="A772:A774">
    <cfRule type="expression" dxfId="61521" priority="108326" stopIfTrue="1">
      <formula>WEEKDAY($A772)=1</formula>
    </cfRule>
    <cfRule type="expression" dxfId="61520" priority="108327" stopIfTrue="1">
      <formula>WEEKDAY($A772)=2</formula>
    </cfRule>
    <cfRule type="expression" dxfId="61519" priority="108328" stopIfTrue="1">
      <formula>WEEKDAY($A772)=3</formula>
    </cfRule>
    <cfRule type="expression" dxfId="61518" priority="108329" stopIfTrue="1">
      <formula>WEEKDAY($A772)=4</formula>
    </cfRule>
    <cfRule type="expression" dxfId="61517" priority="108330" stopIfTrue="1">
      <formula>WEEKDAY($A772)=5</formula>
    </cfRule>
    <cfRule type="expression" dxfId="61516" priority="108331" stopIfTrue="1">
      <formula>WEEKDAY($A772)=6</formula>
    </cfRule>
    <cfRule type="expression" dxfId="61515" priority="108332" stopIfTrue="1">
      <formula>WEEKDAY($A772)=7</formula>
    </cfRule>
  </conditionalFormatting>
  <conditionalFormatting sqref="A772:A774">
    <cfRule type="expression" dxfId="61514" priority="108319" stopIfTrue="1">
      <formula>WEEKDAY($A772)=1</formula>
    </cfRule>
    <cfRule type="expression" dxfId="61513" priority="108320" stopIfTrue="1">
      <formula>WEEKDAY($A772)=2</formula>
    </cfRule>
    <cfRule type="expression" dxfId="61512" priority="108321" stopIfTrue="1">
      <formula>WEEKDAY($A772)=3</formula>
    </cfRule>
    <cfRule type="expression" dxfId="61511" priority="108322" stopIfTrue="1">
      <formula>WEEKDAY($A772)=4</formula>
    </cfRule>
    <cfRule type="expression" dxfId="61510" priority="108323" stopIfTrue="1">
      <formula>WEEKDAY($A772)=5</formula>
    </cfRule>
    <cfRule type="expression" dxfId="61509" priority="108324" stopIfTrue="1">
      <formula>WEEKDAY($A772)=6</formula>
    </cfRule>
    <cfRule type="expression" dxfId="61508" priority="108325" stopIfTrue="1">
      <formula>WEEKDAY($A772)=7</formula>
    </cfRule>
  </conditionalFormatting>
  <conditionalFormatting sqref="I772:I774">
    <cfRule type="expression" dxfId="61507" priority="108312" stopIfTrue="1">
      <formula>WEEKDAY($A772)=1</formula>
    </cfRule>
    <cfRule type="expression" dxfId="61506" priority="108313" stopIfTrue="1">
      <formula>WEEKDAY($A772)=2</formula>
    </cfRule>
    <cfRule type="expression" dxfId="61505" priority="108314" stopIfTrue="1">
      <formula>WEEKDAY($A772)=3</formula>
    </cfRule>
    <cfRule type="expression" dxfId="61504" priority="108315" stopIfTrue="1">
      <formula>WEEKDAY($A772)=4</formula>
    </cfRule>
    <cfRule type="expression" dxfId="61503" priority="108316" stopIfTrue="1">
      <formula>WEEKDAY($A772)=5</formula>
    </cfRule>
    <cfRule type="expression" dxfId="61502" priority="108317" stopIfTrue="1">
      <formula>WEEKDAY($A772)=6</formula>
    </cfRule>
    <cfRule type="expression" dxfId="61501" priority="108318" stopIfTrue="1">
      <formula>WEEKDAY($A772)=7</formula>
    </cfRule>
  </conditionalFormatting>
  <conditionalFormatting sqref="I772:I774">
    <cfRule type="expression" dxfId="61500" priority="108305" stopIfTrue="1">
      <formula>WEEKDAY($A772)=1</formula>
    </cfRule>
    <cfRule type="expression" dxfId="61499" priority="108306" stopIfTrue="1">
      <formula>WEEKDAY($A772)=2</formula>
    </cfRule>
    <cfRule type="expression" dxfId="61498" priority="108307" stopIfTrue="1">
      <formula>WEEKDAY($A772)=3</formula>
    </cfRule>
    <cfRule type="expression" dxfId="61497" priority="108308" stopIfTrue="1">
      <formula>WEEKDAY($A772)=4</formula>
    </cfRule>
    <cfRule type="expression" dxfId="61496" priority="108309" stopIfTrue="1">
      <formula>WEEKDAY($A772)=5</formula>
    </cfRule>
    <cfRule type="expression" dxfId="61495" priority="108310" stopIfTrue="1">
      <formula>WEEKDAY($A772)=6</formula>
    </cfRule>
    <cfRule type="expression" dxfId="61494" priority="108311" stopIfTrue="1">
      <formula>WEEKDAY($A772)=7</formula>
    </cfRule>
  </conditionalFormatting>
  <conditionalFormatting sqref="A772:A774">
    <cfRule type="expression" dxfId="61493" priority="108298" stopIfTrue="1">
      <formula>WEEKDAY($A772)=1</formula>
    </cfRule>
    <cfRule type="expression" dxfId="61492" priority="108299" stopIfTrue="1">
      <formula>WEEKDAY($A772)=2</formula>
    </cfRule>
    <cfRule type="expression" dxfId="61491" priority="108300" stopIfTrue="1">
      <formula>WEEKDAY($A772)=3</formula>
    </cfRule>
    <cfRule type="expression" dxfId="61490" priority="108301" stopIfTrue="1">
      <formula>WEEKDAY($A772)=4</formula>
    </cfRule>
    <cfRule type="expression" dxfId="61489" priority="108302" stopIfTrue="1">
      <formula>WEEKDAY($A772)=5</formula>
    </cfRule>
    <cfRule type="expression" dxfId="61488" priority="108303" stopIfTrue="1">
      <formula>WEEKDAY($A772)=6</formula>
    </cfRule>
    <cfRule type="expression" dxfId="61487" priority="108304" stopIfTrue="1">
      <formula>WEEKDAY($A772)=7</formula>
    </cfRule>
  </conditionalFormatting>
  <conditionalFormatting sqref="I772:I774">
    <cfRule type="expression" dxfId="61486" priority="108291" stopIfTrue="1">
      <formula>WEEKDAY($A772)=1</formula>
    </cfRule>
    <cfRule type="expression" dxfId="61485" priority="108292" stopIfTrue="1">
      <formula>WEEKDAY($A772)=2</formula>
    </cfRule>
    <cfRule type="expression" dxfId="61484" priority="108293" stopIfTrue="1">
      <formula>WEEKDAY($A772)=3</formula>
    </cfRule>
    <cfRule type="expression" dxfId="61483" priority="108294" stopIfTrue="1">
      <formula>WEEKDAY($A772)=4</formula>
    </cfRule>
    <cfRule type="expression" dxfId="61482" priority="108295" stopIfTrue="1">
      <formula>WEEKDAY($A772)=5</formula>
    </cfRule>
    <cfRule type="expression" dxfId="61481" priority="108296" stopIfTrue="1">
      <formula>WEEKDAY($A772)=6</formula>
    </cfRule>
    <cfRule type="expression" dxfId="61480" priority="108297" stopIfTrue="1">
      <formula>WEEKDAY($A772)=7</formula>
    </cfRule>
  </conditionalFormatting>
  <conditionalFormatting sqref="A772:A774">
    <cfRule type="expression" dxfId="61479" priority="108284" stopIfTrue="1">
      <formula>WEEKDAY($A772)=1</formula>
    </cfRule>
    <cfRule type="expression" dxfId="61478" priority="108285" stopIfTrue="1">
      <formula>WEEKDAY($A772)=2</formula>
    </cfRule>
    <cfRule type="expression" dxfId="61477" priority="108286" stopIfTrue="1">
      <formula>WEEKDAY($A772)=3</formula>
    </cfRule>
    <cfRule type="expression" dxfId="61476" priority="108287" stopIfTrue="1">
      <formula>WEEKDAY($A772)=4</formula>
    </cfRule>
    <cfRule type="expression" dxfId="61475" priority="108288" stopIfTrue="1">
      <formula>WEEKDAY($A772)=5</formula>
    </cfRule>
    <cfRule type="expression" dxfId="61474" priority="108289" stopIfTrue="1">
      <formula>WEEKDAY($A772)=6</formula>
    </cfRule>
    <cfRule type="expression" dxfId="61473" priority="108290" stopIfTrue="1">
      <formula>WEEKDAY($A772)=7</formula>
    </cfRule>
  </conditionalFormatting>
  <conditionalFormatting sqref="I772:I774">
    <cfRule type="expression" dxfId="61472" priority="108277" stopIfTrue="1">
      <formula>WEEKDAY($A772)=1</formula>
    </cfRule>
    <cfRule type="expression" dxfId="61471" priority="108278" stopIfTrue="1">
      <formula>WEEKDAY($A772)=2</formula>
    </cfRule>
    <cfRule type="expression" dxfId="61470" priority="108279" stopIfTrue="1">
      <formula>WEEKDAY($A772)=3</formula>
    </cfRule>
    <cfRule type="expression" dxfId="61469" priority="108280" stopIfTrue="1">
      <formula>WEEKDAY($A772)=4</formula>
    </cfRule>
    <cfRule type="expression" dxfId="61468" priority="108281" stopIfTrue="1">
      <formula>WEEKDAY($A772)=5</formula>
    </cfRule>
    <cfRule type="expression" dxfId="61467" priority="108282" stopIfTrue="1">
      <formula>WEEKDAY($A772)=6</formula>
    </cfRule>
    <cfRule type="expression" dxfId="61466" priority="108283" stopIfTrue="1">
      <formula>WEEKDAY($A772)=7</formula>
    </cfRule>
  </conditionalFormatting>
  <conditionalFormatting sqref="I772:I774">
    <cfRule type="expression" dxfId="61465" priority="108270" stopIfTrue="1">
      <formula>WEEKDAY($A772)=1</formula>
    </cfRule>
    <cfRule type="expression" dxfId="61464" priority="108271" stopIfTrue="1">
      <formula>WEEKDAY($A772)=2</formula>
    </cfRule>
    <cfRule type="expression" dxfId="61463" priority="108272" stopIfTrue="1">
      <formula>WEEKDAY($A772)=3</formula>
    </cfRule>
    <cfRule type="expression" dxfId="61462" priority="108273" stopIfTrue="1">
      <formula>WEEKDAY($A772)=4</formula>
    </cfRule>
    <cfRule type="expression" dxfId="61461" priority="108274" stopIfTrue="1">
      <formula>WEEKDAY($A772)=5</formula>
    </cfRule>
    <cfRule type="expression" dxfId="61460" priority="108275" stopIfTrue="1">
      <formula>WEEKDAY($A772)=6</formula>
    </cfRule>
    <cfRule type="expression" dxfId="61459" priority="108276" stopIfTrue="1">
      <formula>WEEKDAY($A772)=7</formula>
    </cfRule>
  </conditionalFormatting>
  <conditionalFormatting sqref="I772:I774">
    <cfRule type="expression" dxfId="61458" priority="108263" stopIfTrue="1">
      <formula>WEEKDAY($A772)=1</formula>
    </cfRule>
    <cfRule type="expression" dxfId="61457" priority="108264" stopIfTrue="1">
      <formula>WEEKDAY($A772)=2</formula>
    </cfRule>
    <cfRule type="expression" dxfId="61456" priority="108265" stopIfTrue="1">
      <formula>WEEKDAY($A772)=3</formula>
    </cfRule>
    <cfRule type="expression" dxfId="61455" priority="108266" stopIfTrue="1">
      <formula>WEEKDAY($A772)=4</formula>
    </cfRule>
    <cfRule type="expression" dxfId="61454" priority="108267" stopIfTrue="1">
      <formula>WEEKDAY($A772)=5</formula>
    </cfRule>
    <cfRule type="expression" dxfId="61453" priority="108268" stopIfTrue="1">
      <formula>WEEKDAY($A772)=6</formula>
    </cfRule>
    <cfRule type="expression" dxfId="61452" priority="108269" stopIfTrue="1">
      <formula>WEEKDAY($A772)=7</formula>
    </cfRule>
  </conditionalFormatting>
  <conditionalFormatting sqref="I772:I774">
    <cfRule type="expression" dxfId="61451" priority="108256" stopIfTrue="1">
      <formula>WEEKDAY($A772)=1</formula>
    </cfRule>
    <cfRule type="expression" dxfId="61450" priority="108257" stopIfTrue="1">
      <formula>WEEKDAY($A772)=2</formula>
    </cfRule>
    <cfRule type="expression" dxfId="61449" priority="108258" stopIfTrue="1">
      <formula>WEEKDAY($A772)=3</formula>
    </cfRule>
    <cfRule type="expression" dxfId="61448" priority="108259" stopIfTrue="1">
      <formula>WEEKDAY($A772)=4</formula>
    </cfRule>
    <cfRule type="expression" dxfId="61447" priority="108260" stopIfTrue="1">
      <formula>WEEKDAY($A772)=5</formula>
    </cfRule>
    <cfRule type="expression" dxfId="61446" priority="108261" stopIfTrue="1">
      <formula>WEEKDAY($A772)=6</formula>
    </cfRule>
    <cfRule type="expression" dxfId="61445" priority="108262" stopIfTrue="1">
      <formula>WEEKDAY($A772)=7</formula>
    </cfRule>
  </conditionalFormatting>
  <conditionalFormatting sqref="I772:I774">
    <cfRule type="expression" dxfId="61444" priority="108249" stopIfTrue="1">
      <formula>WEEKDAY($A772)=1</formula>
    </cfRule>
    <cfRule type="expression" dxfId="61443" priority="108250" stopIfTrue="1">
      <formula>WEEKDAY($A772)=2</formula>
    </cfRule>
    <cfRule type="expression" dxfId="61442" priority="108251" stopIfTrue="1">
      <formula>WEEKDAY($A772)=3</formula>
    </cfRule>
    <cfRule type="expression" dxfId="61441" priority="108252" stopIfTrue="1">
      <formula>WEEKDAY($A772)=4</formula>
    </cfRule>
    <cfRule type="expression" dxfId="61440" priority="108253" stopIfTrue="1">
      <formula>WEEKDAY($A772)=5</formula>
    </cfRule>
    <cfRule type="expression" dxfId="61439" priority="108254" stopIfTrue="1">
      <formula>WEEKDAY($A772)=6</formula>
    </cfRule>
    <cfRule type="expression" dxfId="61438" priority="108255" stopIfTrue="1">
      <formula>WEEKDAY($A772)=7</formula>
    </cfRule>
  </conditionalFormatting>
  <conditionalFormatting sqref="I772:I774">
    <cfRule type="expression" dxfId="61437" priority="108242" stopIfTrue="1">
      <formula>WEEKDAY($A772)=1</formula>
    </cfRule>
    <cfRule type="expression" dxfId="61436" priority="108243" stopIfTrue="1">
      <formula>WEEKDAY($A772)=2</formula>
    </cfRule>
    <cfRule type="expression" dxfId="61435" priority="108244" stopIfTrue="1">
      <formula>WEEKDAY($A772)=3</formula>
    </cfRule>
    <cfRule type="expression" dxfId="61434" priority="108245" stopIfTrue="1">
      <formula>WEEKDAY($A772)=4</formula>
    </cfRule>
    <cfRule type="expression" dxfId="61433" priority="108246" stopIfTrue="1">
      <formula>WEEKDAY($A772)=5</formula>
    </cfRule>
    <cfRule type="expression" dxfId="61432" priority="108247" stopIfTrue="1">
      <formula>WEEKDAY($A772)=6</formula>
    </cfRule>
    <cfRule type="expression" dxfId="61431" priority="108248" stopIfTrue="1">
      <formula>WEEKDAY($A772)=7</formula>
    </cfRule>
  </conditionalFormatting>
  <conditionalFormatting sqref="I772:I774">
    <cfRule type="expression" dxfId="61430" priority="108235" stopIfTrue="1">
      <formula>WEEKDAY($A772)=1</formula>
    </cfRule>
    <cfRule type="expression" dxfId="61429" priority="108236" stopIfTrue="1">
      <formula>WEEKDAY($A772)=2</formula>
    </cfRule>
    <cfRule type="expression" dxfId="61428" priority="108237" stopIfTrue="1">
      <formula>WEEKDAY($A772)=3</formula>
    </cfRule>
    <cfRule type="expression" dxfId="61427" priority="108238" stopIfTrue="1">
      <formula>WEEKDAY($A772)=4</formula>
    </cfRule>
    <cfRule type="expression" dxfId="61426" priority="108239" stopIfTrue="1">
      <formula>WEEKDAY($A772)=5</formula>
    </cfRule>
    <cfRule type="expression" dxfId="61425" priority="108240" stopIfTrue="1">
      <formula>WEEKDAY($A772)=6</formula>
    </cfRule>
    <cfRule type="expression" dxfId="61424" priority="108241" stopIfTrue="1">
      <formula>WEEKDAY($A772)=7</formula>
    </cfRule>
  </conditionalFormatting>
  <conditionalFormatting sqref="I772:I774">
    <cfRule type="expression" dxfId="61423" priority="108228" stopIfTrue="1">
      <formula>WEEKDAY($A772)=1</formula>
    </cfRule>
    <cfRule type="expression" dxfId="61422" priority="108229" stopIfTrue="1">
      <formula>WEEKDAY($A772)=2</formula>
    </cfRule>
    <cfRule type="expression" dxfId="61421" priority="108230" stopIfTrue="1">
      <formula>WEEKDAY($A772)=3</formula>
    </cfRule>
    <cfRule type="expression" dxfId="61420" priority="108231" stopIfTrue="1">
      <formula>WEEKDAY($A772)=4</formula>
    </cfRule>
    <cfRule type="expression" dxfId="61419" priority="108232" stopIfTrue="1">
      <formula>WEEKDAY($A772)=5</formula>
    </cfRule>
    <cfRule type="expression" dxfId="61418" priority="108233" stopIfTrue="1">
      <formula>WEEKDAY($A772)=6</formula>
    </cfRule>
    <cfRule type="expression" dxfId="61417" priority="108234" stopIfTrue="1">
      <formula>WEEKDAY($A772)=7</formula>
    </cfRule>
  </conditionalFormatting>
  <conditionalFormatting sqref="I772:I774">
    <cfRule type="expression" dxfId="61416" priority="108221" stopIfTrue="1">
      <formula>WEEKDAY($A772)=1</formula>
    </cfRule>
    <cfRule type="expression" dxfId="61415" priority="108222" stopIfTrue="1">
      <formula>WEEKDAY($A772)=2</formula>
    </cfRule>
    <cfRule type="expression" dxfId="61414" priority="108223" stopIfTrue="1">
      <formula>WEEKDAY($A772)=3</formula>
    </cfRule>
    <cfRule type="expression" dxfId="61413" priority="108224" stopIfTrue="1">
      <formula>WEEKDAY($A772)=4</formula>
    </cfRule>
    <cfRule type="expression" dxfId="61412" priority="108225" stopIfTrue="1">
      <formula>WEEKDAY($A772)=5</formula>
    </cfRule>
    <cfRule type="expression" dxfId="61411" priority="108226" stopIfTrue="1">
      <formula>WEEKDAY($A772)=6</formula>
    </cfRule>
    <cfRule type="expression" dxfId="61410" priority="108227" stopIfTrue="1">
      <formula>WEEKDAY($A772)=7</formula>
    </cfRule>
  </conditionalFormatting>
  <conditionalFormatting sqref="I772:I774">
    <cfRule type="expression" dxfId="61409" priority="108214" stopIfTrue="1">
      <formula>WEEKDAY($A772)=1</formula>
    </cfRule>
    <cfRule type="expression" dxfId="61408" priority="108215" stopIfTrue="1">
      <formula>WEEKDAY($A772)=2</formula>
    </cfRule>
    <cfRule type="expression" dxfId="61407" priority="108216" stopIfTrue="1">
      <formula>WEEKDAY($A772)=3</formula>
    </cfRule>
    <cfRule type="expression" dxfId="61406" priority="108217" stopIfTrue="1">
      <formula>WEEKDAY($A772)=4</formula>
    </cfRule>
    <cfRule type="expression" dxfId="61405" priority="108218" stopIfTrue="1">
      <formula>WEEKDAY($A772)=5</formula>
    </cfRule>
    <cfRule type="expression" dxfId="61404" priority="108219" stopIfTrue="1">
      <formula>WEEKDAY($A772)=6</formula>
    </cfRule>
    <cfRule type="expression" dxfId="61403" priority="108220" stopIfTrue="1">
      <formula>WEEKDAY($A772)=7</formula>
    </cfRule>
  </conditionalFormatting>
  <conditionalFormatting sqref="I772:I774">
    <cfRule type="expression" dxfId="61402" priority="108207" stopIfTrue="1">
      <formula>WEEKDAY($A772)=1</formula>
    </cfRule>
    <cfRule type="expression" dxfId="61401" priority="108208" stopIfTrue="1">
      <formula>WEEKDAY($A772)=2</formula>
    </cfRule>
    <cfRule type="expression" dxfId="61400" priority="108209" stopIfTrue="1">
      <formula>WEEKDAY($A772)=3</formula>
    </cfRule>
    <cfRule type="expression" dxfId="61399" priority="108210" stopIfTrue="1">
      <formula>WEEKDAY($A772)=4</formula>
    </cfRule>
    <cfRule type="expression" dxfId="61398" priority="108211" stopIfTrue="1">
      <formula>WEEKDAY($A772)=5</formula>
    </cfRule>
    <cfRule type="expression" dxfId="61397" priority="108212" stopIfTrue="1">
      <formula>WEEKDAY($A772)=6</formula>
    </cfRule>
    <cfRule type="expression" dxfId="61396" priority="108213" stopIfTrue="1">
      <formula>WEEKDAY($A772)=7</formula>
    </cfRule>
  </conditionalFormatting>
  <conditionalFormatting sqref="I772:I774">
    <cfRule type="expression" dxfId="61395" priority="108200" stopIfTrue="1">
      <formula>WEEKDAY($A772)=1</formula>
    </cfRule>
    <cfRule type="expression" dxfId="61394" priority="108201" stopIfTrue="1">
      <formula>WEEKDAY($A772)=2</formula>
    </cfRule>
    <cfRule type="expression" dxfId="61393" priority="108202" stopIfTrue="1">
      <formula>WEEKDAY($A772)=3</formula>
    </cfRule>
    <cfRule type="expression" dxfId="61392" priority="108203" stopIfTrue="1">
      <formula>WEEKDAY($A772)=4</formula>
    </cfRule>
    <cfRule type="expression" dxfId="61391" priority="108204" stopIfTrue="1">
      <formula>WEEKDAY($A772)=5</formula>
    </cfRule>
    <cfRule type="expression" dxfId="61390" priority="108205" stopIfTrue="1">
      <formula>WEEKDAY($A772)=6</formula>
    </cfRule>
    <cfRule type="expression" dxfId="61389" priority="108206" stopIfTrue="1">
      <formula>WEEKDAY($A772)=7</formula>
    </cfRule>
  </conditionalFormatting>
  <conditionalFormatting sqref="I772:I774">
    <cfRule type="expression" dxfId="61388" priority="108193" stopIfTrue="1">
      <formula>WEEKDAY($A772)=1</formula>
    </cfRule>
    <cfRule type="expression" dxfId="61387" priority="108194" stopIfTrue="1">
      <formula>WEEKDAY($A772)=2</formula>
    </cfRule>
    <cfRule type="expression" dxfId="61386" priority="108195" stopIfTrue="1">
      <formula>WEEKDAY($A772)=3</formula>
    </cfRule>
    <cfRule type="expression" dxfId="61385" priority="108196" stopIfTrue="1">
      <formula>WEEKDAY($A772)=4</formula>
    </cfRule>
    <cfRule type="expression" dxfId="61384" priority="108197" stopIfTrue="1">
      <formula>WEEKDAY($A772)=5</formula>
    </cfRule>
    <cfRule type="expression" dxfId="61383" priority="108198" stopIfTrue="1">
      <formula>WEEKDAY($A772)=6</formula>
    </cfRule>
    <cfRule type="expression" dxfId="61382" priority="108199" stopIfTrue="1">
      <formula>WEEKDAY($A772)=7</formula>
    </cfRule>
  </conditionalFormatting>
  <conditionalFormatting sqref="I772:I774">
    <cfRule type="expression" dxfId="61381" priority="108186" stopIfTrue="1">
      <formula>WEEKDAY($A772)=1</formula>
    </cfRule>
    <cfRule type="expression" dxfId="61380" priority="108187" stopIfTrue="1">
      <formula>WEEKDAY($A772)=2</formula>
    </cfRule>
    <cfRule type="expression" dxfId="61379" priority="108188" stopIfTrue="1">
      <formula>WEEKDAY($A772)=3</formula>
    </cfRule>
    <cfRule type="expression" dxfId="61378" priority="108189" stopIfTrue="1">
      <formula>WEEKDAY($A772)=4</formula>
    </cfRule>
    <cfRule type="expression" dxfId="61377" priority="108190" stopIfTrue="1">
      <formula>WEEKDAY($A772)=5</formula>
    </cfRule>
    <cfRule type="expression" dxfId="61376" priority="108191" stopIfTrue="1">
      <formula>WEEKDAY($A772)=6</formula>
    </cfRule>
    <cfRule type="expression" dxfId="61375" priority="108192" stopIfTrue="1">
      <formula>WEEKDAY($A772)=7</formula>
    </cfRule>
  </conditionalFormatting>
  <conditionalFormatting sqref="I772:I774">
    <cfRule type="expression" dxfId="61374" priority="108179" stopIfTrue="1">
      <formula>WEEKDAY($A772)=1</formula>
    </cfRule>
    <cfRule type="expression" dxfId="61373" priority="108180" stopIfTrue="1">
      <formula>WEEKDAY($A772)=2</formula>
    </cfRule>
    <cfRule type="expression" dxfId="61372" priority="108181" stopIfTrue="1">
      <formula>WEEKDAY($A772)=3</formula>
    </cfRule>
    <cfRule type="expression" dxfId="61371" priority="108182" stopIfTrue="1">
      <formula>WEEKDAY($A772)=4</formula>
    </cfRule>
    <cfRule type="expression" dxfId="61370" priority="108183" stopIfTrue="1">
      <formula>WEEKDAY($A772)=5</formula>
    </cfRule>
    <cfRule type="expression" dxfId="61369" priority="108184" stopIfTrue="1">
      <formula>WEEKDAY($A772)=6</formula>
    </cfRule>
    <cfRule type="expression" dxfId="61368" priority="108185" stopIfTrue="1">
      <formula>WEEKDAY($A772)=7</formula>
    </cfRule>
  </conditionalFormatting>
  <conditionalFormatting sqref="I772:I774">
    <cfRule type="expression" dxfId="61367" priority="108172" stopIfTrue="1">
      <formula>WEEKDAY($A772)=1</formula>
    </cfRule>
    <cfRule type="expression" dxfId="61366" priority="108173" stopIfTrue="1">
      <formula>WEEKDAY($A772)=2</formula>
    </cfRule>
    <cfRule type="expression" dxfId="61365" priority="108174" stopIfTrue="1">
      <formula>WEEKDAY($A772)=3</formula>
    </cfRule>
    <cfRule type="expression" dxfId="61364" priority="108175" stopIfTrue="1">
      <formula>WEEKDAY($A772)=4</formula>
    </cfRule>
    <cfRule type="expression" dxfId="61363" priority="108176" stopIfTrue="1">
      <formula>WEEKDAY($A772)=5</formula>
    </cfRule>
    <cfRule type="expression" dxfId="61362" priority="108177" stopIfTrue="1">
      <formula>WEEKDAY($A772)=6</formula>
    </cfRule>
    <cfRule type="expression" dxfId="61361" priority="108178" stopIfTrue="1">
      <formula>WEEKDAY($A772)=7</formula>
    </cfRule>
  </conditionalFormatting>
  <conditionalFormatting sqref="I772:I774">
    <cfRule type="expression" dxfId="61360" priority="108165" stopIfTrue="1">
      <formula>WEEKDAY($A772)=1</formula>
    </cfRule>
    <cfRule type="expression" dxfId="61359" priority="108166" stopIfTrue="1">
      <formula>WEEKDAY($A772)=2</formula>
    </cfRule>
    <cfRule type="expression" dxfId="61358" priority="108167" stopIfTrue="1">
      <formula>WEEKDAY($A772)=3</formula>
    </cfRule>
    <cfRule type="expression" dxfId="61357" priority="108168" stopIfTrue="1">
      <formula>WEEKDAY($A772)=4</formula>
    </cfRule>
    <cfRule type="expression" dxfId="61356" priority="108169" stopIfTrue="1">
      <formula>WEEKDAY($A772)=5</formula>
    </cfRule>
    <cfRule type="expression" dxfId="61355" priority="108170" stopIfTrue="1">
      <formula>WEEKDAY($A772)=6</formula>
    </cfRule>
    <cfRule type="expression" dxfId="61354" priority="108171" stopIfTrue="1">
      <formula>WEEKDAY($A772)=7</formula>
    </cfRule>
  </conditionalFormatting>
  <conditionalFormatting sqref="I772:I774">
    <cfRule type="expression" dxfId="61353" priority="108158" stopIfTrue="1">
      <formula>WEEKDAY($A772)=1</formula>
    </cfRule>
    <cfRule type="expression" dxfId="61352" priority="108159" stopIfTrue="1">
      <formula>WEEKDAY($A772)=2</formula>
    </cfRule>
    <cfRule type="expression" dxfId="61351" priority="108160" stopIfTrue="1">
      <formula>WEEKDAY($A772)=3</formula>
    </cfRule>
    <cfRule type="expression" dxfId="61350" priority="108161" stopIfTrue="1">
      <formula>WEEKDAY($A772)=4</formula>
    </cfRule>
    <cfRule type="expression" dxfId="61349" priority="108162" stopIfTrue="1">
      <formula>WEEKDAY($A772)=5</formula>
    </cfRule>
    <cfRule type="expression" dxfId="61348" priority="108163" stopIfTrue="1">
      <formula>WEEKDAY($A772)=6</formula>
    </cfRule>
    <cfRule type="expression" dxfId="61347" priority="108164" stopIfTrue="1">
      <formula>WEEKDAY($A772)=7</formula>
    </cfRule>
  </conditionalFormatting>
  <conditionalFormatting sqref="I772:I774">
    <cfRule type="expression" dxfId="61346" priority="108151" stopIfTrue="1">
      <formula>WEEKDAY($A772)=1</formula>
    </cfRule>
    <cfRule type="expression" dxfId="61345" priority="108152" stopIfTrue="1">
      <formula>WEEKDAY($A772)=2</formula>
    </cfRule>
    <cfRule type="expression" dxfId="61344" priority="108153" stopIfTrue="1">
      <formula>WEEKDAY($A772)=3</formula>
    </cfRule>
    <cfRule type="expression" dxfId="61343" priority="108154" stopIfTrue="1">
      <formula>WEEKDAY($A772)=4</formula>
    </cfRule>
    <cfRule type="expression" dxfId="61342" priority="108155" stopIfTrue="1">
      <formula>WEEKDAY($A772)=5</formula>
    </cfRule>
    <cfRule type="expression" dxfId="61341" priority="108156" stopIfTrue="1">
      <formula>WEEKDAY($A772)=6</formula>
    </cfRule>
    <cfRule type="expression" dxfId="61340" priority="108157" stopIfTrue="1">
      <formula>WEEKDAY($A772)=7</formula>
    </cfRule>
  </conditionalFormatting>
  <conditionalFormatting sqref="I772:I774">
    <cfRule type="expression" dxfId="61339" priority="108144" stopIfTrue="1">
      <formula>WEEKDAY($A772)=1</formula>
    </cfRule>
    <cfRule type="expression" dxfId="61338" priority="108145" stopIfTrue="1">
      <formula>WEEKDAY($A772)=2</formula>
    </cfRule>
    <cfRule type="expression" dxfId="61337" priority="108146" stopIfTrue="1">
      <formula>WEEKDAY($A772)=3</formula>
    </cfRule>
    <cfRule type="expression" dxfId="61336" priority="108147" stopIfTrue="1">
      <formula>WEEKDAY($A772)=4</formula>
    </cfRule>
    <cfRule type="expression" dxfId="61335" priority="108148" stopIfTrue="1">
      <formula>WEEKDAY($A772)=5</formula>
    </cfRule>
    <cfRule type="expression" dxfId="61334" priority="108149" stopIfTrue="1">
      <formula>WEEKDAY($A772)=6</formula>
    </cfRule>
    <cfRule type="expression" dxfId="61333" priority="108150" stopIfTrue="1">
      <formula>WEEKDAY($A772)=7</formula>
    </cfRule>
  </conditionalFormatting>
  <conditionalFormatting sqref="I772:I774">
    <cfRule type="expression" dxfId="61332" priority="108137" stopIfTrue="1">
      <formula>WEEKDAY($A772)=1</formula>
    </cfRule>
    <cfRule type="expression" dxfId="61331" priority="108138" stopIfTrue="1">
      <formula>WEEKDAY($A772)=2</formula>
    </cfRule>
    <cfRule type="expression" dxfId="61330" priority="108139" stopIfTrue="1">
      <formula>WEEKDAY($A772)=3</formula>
    </cfRule>
    <cfRule type="expression" dxfId="61329" priority="108140" stopIfTrue="1">
      <formula>WEEKDAY($A772)=4</formula>
    </cfRule>
    <cfRule type="expression" dxfId="61328" priority="108141" stopIfTrue="1">
      <formula>WEEKDAY($A772)=5</formula>
    </cfRule>
    <cfRule type="expression" dxfId="61327" priority="108142" stopIfTrue="1">
      <formula>WEEKDAY($A772)=6</formula>
    </cfRule>
    <cfRule type="expression" dxfId="61326" priority="108143" stopIfTrue="1">
      <formula>WEEKDAY($A772)=7</formula>
    </cfRule>
  </conditionalFormatting>
  <conditionalFormatting sqref="I772:I774">
    <cfRule type="expression" dxfId="61325" priority="108130" stopIfTrue="1">
      <formula>WEEKDAY($A772)=1</formula>
    </cfRule>
    <cfRule type="expression" dxfId="61324" priority="108131" stopIfTrue="1">
      <formula>WEEKDAY($A772)=2</formula>
    </cfRule>
    <cfRule type="expression" dxfId="61323" priority="108132" stopIfTrue="1">
      <formula>WEEKDAY($A772)=3</formula>
    </cfRule>
    <cfRule type="expression" dxfId="61322" priority="108133" stopIfTrue="1">
      <formula>WEEKDAY($A772)=4</formula>
    </cfRule>
    <cfRule type="expression" dxfId="61321" priority="108134" stopIfTrue="1">
      <formula>WEEKDAY($A772)=5</formula>
    </cfRule>
    <cfRule type="expression" dxfId="61320" priority="108135" stopIfTrue="1">
      <formula>WEEKDAY($A772)=6</formula>
    </cfRule>
    <cfRule type="expression" dxfId="61319" priority="108136" stopIfTrue="1">
      <formula>WEEKDAY($A772)=7</formula>
    </cfRule>
  </conditionalFormatting>
  <conditionalFormatting sqref="I772:I774">
    <cfRule type="expression" dxfId="61318" priority="108123" stopIfTrue="1">
      <formula>WEEKDAY($A772)=1</formula>
    </cfRule>
    <cfRule type="expression" dxfId="61317" priority="108124" stopIfTrue="1">
      <formula>WEEKDAY($A772)=2</formula>
    </cfRule>
    <cfRule type="expression" dxfId="61316" priority="108125" stopIfTrue="1">
      <formula>WEEKDAY($A772)=3</formula>
    </cfRule>
    <cfRule type="expression" dxfId="61315" priority="108126" stopIfTrue="1">
      <formula>WEEKDAY($A772)=4</formula>
    </cfRule>
    <cfRule type="expression" dxfId="61314" priority="108127" stopIfTrue="1">
      <formula>WEEKDAY($A772)=5</formula>
    </cfRule>
    <cfRule type="expression" dxfId="61313" priority="108128" stopIfTrue="1">
      <formula>WEEKDAY($A772)=6</formula>
    </cfRule>
    <cfRule type="expression" dxfId="61312" priority="108129" stopIfTrue="1">
      <formula>WEEKDAY($A772)=7</formula>
    </cfRule>
  </conditionalFormatting>
  <conditionalFormatting sqref="I772:I774">
    <cfRule type="expression" dxfId="61311" priority="108116" stopIfTrue="1">
      <formula>WEEKDAY($A772)=1</formula>
    </cfRule>
    <cfRule type="expression" dxfId="61310" priority="108117" stopIfTrue="1">
      <formula>WEEKDAY($A772)=2</formula>
    </cfRule>
    <cfRule type="expression" dxfId="61309" priority="108118" stopIfTrue="1">
      <formula>WEEKDAY($A772)=3</formula>
    </cfRule>
    <cfRule type="expression" dxfId="61308" priority="108119" stopIfTrue="1">
      <formula>WEEKDAY($A772)=4</formula>
    </cfRule>
    <cfRule type="expression" dxfId="61307" priority="108120" stopIfTrue="1">
      <formula>WEEKDAY($A772)=5</formula>
    </cfRule>
    <cfRule type="expression" dxfId="61306" priority="108121" stopIfTrue="1">
      <formula>WEEKDAY($A772)=6</formula>
    </cfRule>
    <cfRule type="expression" dxfId="61305" priority="108122" stopIfTrue="1">
      <formula>WEEKDAY($A772)=7</formula>
    </cfRule>
  </conditionalFormatting>
  <conditionalFormatting sqref="I772:I774">
    <cfRule type="expression" dxfId="61304" priority="108109" stopIfTrue="1">
      <formula>WEEKDAY($A772)=1</formula>
    </cfRule>
    <cfRule type="expression" dxfId="61303" priority="108110" stopIfTrue="1">
      <formula>WEEKDAY($A772)=2</formula>
    </cfRule>
    <cfRule type="expression" dxfId="61302" priority="108111" stopIfTrue="1">
      <formula>WEEKDAY($A772)=3</formula>
    </cfRule>
    <cfRule type="expression" dxfId="61301" priority="108112" stopIfTrue="1">
      <formula>WEEKDAY($A772)=4</formula>
    </cfRule>
    <cfRule type="expression" dxfId="61300" priority="108113" stopIfTrue="1">
      <formula>WEEKDAY($A772)=5</formula>
    </cfRule>
    <cfRule type="expression" dxfId="61299" priority="108114" stopIfTrue="1">
      <formula>WEEKDAY($A772)=6</formula>
    </cfRule>
    <cfRule type="expression" dxfId="61298" priority="108115" stopIfTrue="1">
      <formula>WEEKDAY($A772)=7</formula>
    </cfRule>
  </conditionalFormatting>
  <conditionalFormatting sqref="I772:I774">
    <cfRule type="expression" dxfId="61297" priority="108102" stopIfTrue="1">
      <formula>WEEKDAY($A772)=1</formula>
    </cfRule>
    <cfRule type="expression" dxfId="61296" priority="108103" stopIfTrue="1">
      <formula>WEEKDAY($A772)=2</formula>
    </cfRule>
    <cfRule type="expression" dxfId="61295" priority="108104" stopIfTrue="1">
      <formula>WEEKDAY($A772)=3</formula>
    </cfRule>
    <cfRule type="expression" dxfId="61294" priority="108105" stopIfTrue="1">
      <formula>WEEKDAY($A772)=4</formula>
    </cfRule>
    <cfRule type="expression" dxfId="61293" priority="108106" stopIfTrue="1">
      <formula>WEEKDAY($A772)=5</formula>
    </cfRule>
    <cfRule type="expression" dxfId="61292" priority="108107" stopIfTrue="1">
      <formula>WEEKDAY($A772)=6</formula>
    </cfRule>
    <cfRule type="expression" dxfId="61291" priority="108108" stopIfTrue="1">
      <formula>WEEKDAY($A772)=7</formula>
    </cfRule>
  </conditionalFormatting>
  <conditionalFormatting sqref="I772:I774">
    <cfRule type="expression" dxfId="61290" priority="108095" stopIfTrue="1">
      <formula>WEEKDAY($A772)=1</formula>
    </cfRule>
    <cfRule type="expression" dxfId="61289" priority="108096" stopIfTrue="1">
      <formula>WEEKDAY($A772)=2</formula>
    </cfRule>
    <cfRule type="expression" dxfId="61288" priority="108097" stopIfTrue="1">
      <formula>WEEKDAY($A772)=3</formula>
    </cfRule>
    <cfRule type="expression" dxfId="61287" priority="108098" stopIfTrue="1">
      <formula>WEEKDAY($A772)=4</formula>
    </cfRule>
    <cfRule type="expression" dxfId="61286" priority="108099" stopIfTrue="1">
      <formula>WEEKDAY($A772)=5</formula>
    </cfRule>
    <cfRule type="expression" dxfId="61285" priority="108100" stopIfTrue="1">
      <formula>WEEKDAY($A772)=6</formula>
    </cfRule>
    <cfRule type="expression" dxfId="61284" priority="108101" stopIfTrue="1">
      <formula>WEEKDAY($A772)=7</formula>
    </cfRule>
  </conditionalFormatting>
  <conditionalFormatting sqref="I772:I774">
    <cfRule type="expression" dxfId="61283" priority="108088" stopIfTrue="1">
      <formula>WEEKDAY($A772)=1</formula>
    </cfRule>
    <cfRule type="expression" dxfId="61282" priority="108089" stopIfTrue="1">
      <formula>WEEKDAY($A772)=2</formula>
    </cfRule>
    <cfRule type="expression" dxfId="61281" priority="108090" stopIfTrue="1">
      <formula>WEEKDAY($A772)=3</formula>
    </cfRule>
    <cfRule type="expression" dxfId="61280" priority="108091" stopIfTrue="1">
      <formula>WEEKDAY($A772)=4</formula>
    </cfRule>
    <cfRule type="expression" dxfId="61279" priority="108092" stopIfTrue="1">
      <formula>WEEKDAY($A772)=5</formula>
    </cfRule>
    <cfRule type="expression" dxfId="61278" priority="108093" stopIfTrue="1">
      <formula>WEEKDAY($A772)=6</formula>
    </cfRule>
    <cfRule type="expression" dxfId="61277" priority="108094" stopIfTrue="1">
      <formula>WEEKDAY($A772)=7</formula>
    </cfRule>
  </conditionalFormatting>
  <conditionalFormatting sqref="I772:I774">
    <cfRule type="expression" dxfId="61276" priority="108081" stopIfTrue="1">
      <formula>WEEKDAY($A772)=1</formula>
    </cfRule>
    <cfRule type="expression" dxfId="61275" priority="108082" stopIfTrue="1">
      <formula>WEEKDAY($A772)=2</formula>
    </cfRule>
    <cfRule type="expression" dxfId="61274" priority="108083" stopIfTrue="1">
      <formula>WEEKDAY($A772)=3</formula>
    </cfRule>
    <cfRule type="expression" dxfId="61273" priority="108084" stopIfTrue="1">
      <formula>WEEKDAY($A772)=4</formula>
    </cfRule>
    <cfRule type="expression" dxfId="61272" priority="108085" stopIfTrue="1">
      <formula>WEEKDAY($A772)=5</formula>
    </cfRule>
    <cfRule type="expression" dxfId="61271" priority="108086" stopIfTrue="1">
      <formula>WEEKDAY($A772)=6</formula>
    </cfRule>
    <cfRule type="expression" dxfId="61270" priority="108087" stopIfTrue="1">
      <formula>WEEKDAY($A772)=7</formula>
    </cfRule>
  </conditionalFormatting>
  <conditionalFormatting sqref="I772:I774">
    <cfRule type="expression" dxfId="61269" priority="108074" stopIfTrue="1">
      <formula>WEEKDAY($A772)=1</formula>
    </cfRule>
    <cfRule type="expression" dxfId="61268" priority="108075" stopIfTrue="1">
      <formula>WEEKDAY($A772)=2</formula>
    </cfRule>
    <cfRule type="expression" dxfId="61267" priority="108076" stopIfTrue="1">
      <formula>WEEKDAY($A772)=3</formula>
    </cfRule>
    <cfRule type="expression" dxfId="61266" priority="108077" stopIfTrue="1">
      <formula>WEEKDAY($A772)=4</formula>
    </cfRule>
    <cfRule type="expression" dxfId="61265" priority="108078" stopIfTrue="1">
      <formula>WEEKDAY($A772)=5</formula>
    </cfRule>
    <cfRule type="expression" dxfId="61264" priority="108079" stopIfTrue="1">
      <formula>WEEKDAY($A772)=6</formula>
    </cfRule>
    <cfRule type="expression" dxfId="61263" priority="108080" stopIfTrue="1">
      <formula>WEEKDAY($A772)=7</formula>
    </cfRule>
  </conditionalFormatting>
  <conditionalFormatting sqref="I772:I774">
    <cfRule type="expression" dxfId="61262" priority="108067" stopIfTrue="1">
      <formula>WEEKDAY($A772)=1</formula>
    </cfRule>
    <cfRule type="expression" dxfId="61261" priority="108068" stopIfTrue="1">
      <formula>WEEKDAY($A772)=2</formula>
    </cfRule>
    <cfRule type="expression" dxfId="61260" priority="108069" stopIfTrue="1">
      <formula>WEEKDAY($A772)=3</formula>
    </cfRule>
    <cfRule type="expression" dxfId="61259" priority="108070" stopIfTrue="1">
      <formula>WEEKDAY($A772)=4</formula>
    </cfRule>
    <cfRule type="expression" dxfId="61258" priority="108071" stopIfTrue="1">
      <formula>WEEKDAY($A772)=5</formula>
    </cfRule>
    <cfRule type="expression" dxfId="61257" priority="108072" stopIfTrue="1">
      <formula>WEEKDAY($A772)=6</formula>
    </cfRule>
    <cfRule type="expression" dxfId="61256" priority="108073" stopIfTrue="1">
      <formula>WEEKDAY($A772)=7</formula>
    </cfRule>
  </conditionalFormatting>
  <conditionalFormatting sqref="I772:I774">
    <cfRule type="expression" dxfId="61255" priority="108060" stopIfTrue="1">
      <formula>WEEKDAY($A772)=1</formula>
    </cfRule>
    <cfRule type="expression" dxfId="61254" priority="108061" stopIfTrue="1">
      <formula>WEEKDAY($A772)=2</formula>
    </cfRule>
    <cfRule type="expression" dxfId="61253" priority="108062" stopIfTrue="1">
      <formula>WEEKDAY($A772)=3</formula>
    </cfRule>
    <cfRule type="expression" dxfId="61252" priority="108063" stopIfTrue="1">
      <formula>WEEKDAY($A772)=4</formula>
    </cfRule>
    <cfRule type="expression" dxfId="61251" priority="108064" stopIfTrue="1">
      <formula>WEEKDAY($A772)=5</formula>
    </cfRule>
    <cfRule type="expression" dxfId="61250" priority="108065" stopIfTrue="1">
      <formula>WEEKDAY($A772)=6</formula>
    </cfRule>
    <cfRule type="expression" dxfId="61249" priority="108066" stopIfTrue="1">
      <formula>WEEKDAY($A772)=7</formula>
    </cfRule>
  </conditionalFormatting>
  <conditionalFormatting sqref="I772:I774">
    <cfRule type="expression" dxfId="61248" priority="108053" stopIfTrue="1">
      <formula>WEEKDAY($A772)=1</formula>
    </cfRule>
    <cfRule type="expression" dxfId="61247" priority="108054" stopIfTrue="1">
      <formula>WEEKDAY($A772)=2</formula>
    </cfRule>
    <cfRule type="expression" dxfId="61246" priority="108055" stopIfTrue="1">
      <formula>WEEKDAY($A772)=3</formula>
    </cfRule>
    <cfRule type="expression" dxfId="61245" priority="108056" stopIfTrue="1">
      <formula>WEEKDAY($A772)=4</formula>
    </cfRule>
    <cfRule type="expression" dxfId="61244" priority="108057" stopIfTrue="1">
      <formula>WEEKDAY($A772)=5</formula>
    </cfRule>
    <cfRule type="expression" dxfId="61243" priority="108058" stopIfTrue="1">
      <formula>WEEKDAY($A772)=6</formula>
    </cfRule>
    <cfRule type="expression" dxfId="61242" priority="108059" stopIfTrue="1">
      <formula>WEEKDAY($A772)=7</formula>
    </cfRule>
  </conditionalFormatting>
  <conditionalFormatting sqref="I772:I774">
    <cfRule type="expression" dxfId="61241" priority="108046" stopIfTrue="1">
      <formula>WEEKDAY($A772)=1</formula>
    </cfRule>
    <cfRule type="expression" dxfId="61240" priority="108047" stopIfTrue="1">
      <formula>WEEKDAY($A772)=2</formula>
    </cfRule>
    <cfRule type="expression" dxfId="61239" priority="108048" stopIfTrue="1">
      <formula>WEEKDAY($A772)=3</formula>
    </cfRule>
    <cfRule type="expression" dxfId="61238" priority="108049" stopIfTrue="1">
      <formula>WEEKDAY($A772)=4</formula>
    </cfRule>
    <cfRule type="expression" dxfId="61237" priority="108050" stopIfTrue="1">
      <formula>WEEKDAY($A772)=5</formula>
    </cfRule>
    <cfRule type="expression" dxfId="61236" priority="108051" stopIfTrue="1">
      <formula>WEEKDAY($A772)=6</formula>
    </cfRule>
    <cfRule type="expression" dxfId="61235" priority="108052" stopIfTrue="1">
      <formula>WEEKDAY($A772)=7</formula>
    </cfRule>
  </conditionalFormatting>
  <conditionalFormatting sqref="I772:I774">
    <cfRule type="expression" dxfId="61234" priority="108039" stopIfTrue="1">
      <formula>WEEKDAY($A772)=1</formula>
    </cfRule>
    <cfRule type="expression" dxfId="61233" priority="108040" stopIfTrue="1">
      <formula>WEEKDAY($A772)=2</formula>
    </cfRule>
    <cfRule type="expression" dxfId="61232" priority="108041" stopIfTrue="1">
      <formula>WEEKDAY($A772)=3</formula>
    </cfRule>
    <cfRule type="expression" dxfId="61231" priority="108042" stopIfTrue="1">
      <formula>WEEKDAY($A772)=4</formula>
    </cfRule>
    <cfRule type="expression" dxfId="61230" priority="108043" stopIfTrue="1">
      <formula>WEEKDAY($A772)=5</formula>
    </cfRule>
    <cfRule type="expression" dxfId="61229" priority="108044" stopIfTrue="1">
      <formula>WEEKDAY($A772)=6</formula>
    </cfRule>
    <cfRule type="expression" dxfId="61228" priority="108045" stopIfTrue="1">
      <formula>WEEKDAY($A772)=7</formula>
    </cfRule>
  </conditionalFormatting>
  <conditionalFormatting sqref="I772:I774">
    <cfRule type="expression" dxfId="61227" priority="108032" stopIfTrue="1">
      <formula>WEEKDAY($A772)=1</formula>
    </cfRule>
    <cfRule type="expression" dxfId="61226" priority="108033" stopIfTrue="1">
      <formula>WEEKDAY($A772)=2</formula>
    </cfRule>
    <cfRule type="expression" dxfId="61225" priority="108034" stopIfTrue="1">
      <formula>WEEKDAY($A772)=3</formula>
    </cfRule>
    <cfRule type="expression" dxfId="61224" priority="108035" stopIfTrue="1">
      <formula>WEEKDAY($A772)=4</formula>
    </cfRule>
    <cfRule type="expression" dxfId="61223" priority="108036" stopIfTrue="1">
      <formula>WEEKDAY($A772)=5</formula>
    </cfRule>
    <cfRule type="expression" dxfId="61222" priority="108037" stopIfTrue="1">
      <formula>WEEKDAY($A772)=6</formula>
    </cfRule>
    <cfRule type="expression" dxfId="61221" priority="108038" stopIfTrue="1">
      <formula>WEEKDAY($A772)=7</formula>
    </cfRule>
  </conditionalFormatting>
  <conditionalFormatting sqref="I772:I774">
    <cfRule type="expression" dxfId="61220" priority="108025" stopIfTrue="1">
      <formula>WEEKDAY($A772)=1</formula>
    </cfRule>
    <cfRule type="expression" dxfId="61219" priority="108026" stopIfTrue="1">
      <formula>WEEKDAY($A772)=2</formula>
    </cfRule>
    <cfRule type="expression" dxfId="61218" priority="108027" stopIfTrue="1">
      <formula>WEEKDAY($A772)=3</formula>
    </cfRule>
    <cfRule type="expression" dxfId="61217" priority="108028" stopIfTrue="1">
      <formula>WEEKDAY($A772)=4</formula>
    </cfRule>
    <cfRule type="expression" dxfId="61216" priority="108029" stopIfTrue="1">
      <formula>WEEKDAY($A772)=5</formula>
    </cfRule>
    <cfRule type="expression" dxfId="61215" priority="108030" stopIfTrue="1">
      <formula>WEEKDAY($A772)=6</formula>
    </cfRule>
    <cfRule type="expression" dxfId="61214" priority="108031" stopIfTrue="1">
      <formula>WEEKDAY($A772)=7</formula>
    </cfRule>
  </conditionalFormatting>
  <conditionalFormatting sqref="I772:I774">
    <cfRule type="expression" dxfId="61213" priority="108018" stopIfTrue="1">
      <formula>WEEKDAY($A772)=1</formula>
    </cfRule>
    <cfRule type="expression" dxfId="61212" priority="108019" stopIfTrue="1">
      <formula>WEEKDAY($A772)=2</formula>
    </cfRule>
    <cfRule type="expression" dxfId="61211" priority="108020" stopIfTrue="1">
      <formula>WEEKDAY($A772)=3</formula>
    </cfRule>
    <cfRule type="expression" dxfId="61210" priority="108021" stopIfTrue="1">
      <formula>WEEKDAY($A772)=4</formula>
    </cfRule>
    <cfRule type="expression" dxfId="61209" priority="108022" stopIfTrue="1">
      <formula>WEEKDAY($A772)=5</formula>
    </cfRule>
    <cfRule type="expression" dxfId="61208" priority="108023" stopIfTrue="1">
      <formula>WEEKDAY($A772)=6</formula>
    </cfRule>
    <cfRule type="expression" dxfId="61207" priority="108024" stopIfTrue="1">
      <formula>WEEKDAY($A772)=7</formula>
    </cfRule>
  </conditionalFormatting>
  <conditionalFormatting sqref="I772:I774">
    <cfRule type="expression" dxfId="61206" priority="108011" stopIfTrue="1">
      <formula>WEEKDAY($A772)=1</formula>
    </cfRule>
    <cfRule type="expression" dxfId="61205" priority="108012" stopIfTrue="1">
      <formula>WEEKDAY($A772)=2</formula>
    </cfRule>
    <cfRule type="expression" dxfId="61204" priority="108013" stopIfTrue="1">
      <formula>WEEKDAY($A772)=3</formula>
    </cfRule>
    <cfRule type="expression" dxfId="61203" priority="108014" stopIfTrue="1">
      <formula>WEEKDAY($A772)=4</formula>
    </cfRule>
    <cfRule type="expression" dxfId="61202" priority="108015" stopIfTrue="1">
      <formula>WEEKDAY($A772)=5</formula>
    </cfRule>
    <cfRule type="expression" dxfId="61201" priority="108016" stopIfTrue="1">
      <formula>WEEKDAY($A772)=6</formula>
    </cfRule>
    <cfRule type="expression" dxfId="61200" priority="108017" stopIfTrue="1">
      <formula>WEEKDAY($A772)=7</formula>
    </cfRule>
  </conditionalFormatting>
  <conditionalFormatting sqref="I772:I774">
    <cfRule type="expression" dxfId="61199" priority="108004" stopIfTrue="1">
      <formula>WEEKDAY($A772)=1</formula>
    </cfRule>
    <cfRule type="expression" dxfId="61198" priority="108005" stopIfTrue="1">
      <formula>WEEKDAY($A772)=2</formula>
    </cfRule>
    <cfRule type="expression" dxfId="61197" priority="108006" stopIfTrue="1">
      <formula>WEEKDAY($A772)=3</formula>
    </cfRule>
    <cfRule type="expression" dxfId="61196" priority="108007" stopIfTrue="1">
      <formula>WEEKDAY($A772)=4</formula>
    </cfRule>
    <cfRule type="expression" dxfId="61195" priority="108008" stopIfTrue="1">
      <formula>WEEKDAY($A772)=5</formula>
    </cfRule>
    <cfRule type="expression" dxfId="61194" priority="108009" stopIfTrue="1">
      <formula>WEEKDAY($A772)=6</formula>
    </cfRule>
    <cfRule type="expression" dxfId="61193" priority="108010" stopIfTrue="1">
      <formula>WEEKDAY($A772)=7</formula>
    </cfRule>
  </conditionalFormatting>
  <conditionalFormatting sqref="I772:I774">
    <cfRule type="expression" dxfId="61192" priority="107997" stopIfTrue="1">
      <formula>WEEKDAY($A772)=1</formula>
    </cfRule>
    <cfRule type="expression" dxfId="61191" priority="107998" stopIfTrue="1">
      <formula>WEEKDAY($A772)=2</formula>
    </cfRule>
    <cfRule type="expression" dxfId="61190" priority="107999" stopIfTrue="1">
      <formula>WEEKDAY($A772)=3</formula>
    </cfRule>
    <cfRule type="expression" dxfId="61189" priority="108000" stopIfTrue="1">
      <formula>WEEKDAY($A772)=4</formula>
    </cfRule>
    <cfRule type="expression" dxfId="61188" priority="108001" stopIfTrue="1">
      <formula>WEEKDAY($A772)=5</formula>
    </cfRule>
    <cfRule type="expression" dxfId="61187" priority="108002" stopIfTrue="1">
      <formula>WEEKDAY($A772)=6</formula>
    </cfRule>
    <cfRule type="expression" dxfId="61186" priority="108003" stopIfTrue="1">
      <formula>WEEKDAY($A772)=7</formula>
    </cfRule>
  </conditionalFormatting>
  <conditionalFormatting sqref="I772:I774">
    <cfRule type="expression" dxfId="61185" priority="107990" stopIfTrue="1">
      <formula>WEEKDAY($A772)=1</formula>
    </cfRule>
    <cfRule type="expression" dxfId="61184" priority="107991" stopIfTrue="1">
      <formula>WEEKDAY($A772)=2</formula>
    </cfRule>
    <cfRule type="expression" dxfId="61183" priority="107992" stopIfTrue="1">
      <formula>WEEKDAY($A772)=3</formula>
    </cfRule>
    <cfRule type="expression" dxfId="61182" priority="107993" stopIfTrue="1">
      <formula>WEEKDAY($A772)=4</formula>
    </cfRule>
    <cfRule type="expression" dxfId="61181" priority="107994" stopIfTrue="1">
      <formula>WEEKDAY($A772)=5</formula>
    </cfRule>
    <cfRule type="expression" dxfId="61180" priority="107995" stopIfTrue="1">
      <formula>WEEKDAY($A772)=6</formula>
    </cfRule>
    <cfRule type="expression" dxfId="61179" priority="107996" stopIfTrue="1">
      <formula>WEEKDAY($A772)=7</formula>
    </cfRule>
  </conditionalFormatting>
  <conditionalFormatting sqref="I772:I774">
    <cfRule type="expression" dxfId="61178" priority="107983" stopIfTrue="1">
      <formula>WEEKDAY($A772)=1</formula>
    </cfRule>
    <cfRule type="expression" dxfId="61177" priority="107984" stopIfTrue="1">
      <formula>WEEKDAY($A772)=2</formula>
    </cfRule>
    <cfRule type="expression" dxfId="61176" priority="107985" stopIfTrue="1">
      <formula>WEEKDAY($A772)=3</formula>
    </cfRule>
    <cfRule type="expression" dxfId="61175" priority="107986" stopIfTrue="1">
      <formula>WEEKDAY($A772)=4</formula>
    </cfRule>
    <cfRule type="expression" dxfId="61174" priority="107987" stopIfTrue="1">
      <formula>WEEKDAY($A772)=5</formula>
    </cfRule>
    <cfRule type="expression" dxfId="61173" priority="107988" stopIfTrue="1">
      <formula>WEEKDAY($A772)=6</formula>
    </cfRule>
    <cfRule type="expression" dxfId="61172" priority="107989" stopIfTrue="1">
      <formula>WEEKDAY($A772)=7</formula>
    </cfRule>
  </conditionalFormatting>
  <conditionalFormatting sqref="I772:I774">
    <cfRule type="expression" dxfId="61171" priority="107976" stopIfTrue="1">
      <formula>WEEKDAY($A772)=1</formula>
    </cfRule>
    <cfRule type="expression" dxfId="61170" priority="107977" stopIfTrue="1">
      <formula>WEEKDAY($A772)=2</formula>
    </cfRule>
    <cfRule type="expression" dxfId="61169" priority="107978" stopIfTrue="1">
      <formula>WEEKDAY($A772)=3</formula>
    </cfRule>
    <cfRule type="expression" dxfId="61168" priority="107979" stopIfTrue="1">
      <formula>WEEKDAY($A772)=4</formula>
    </cfRule>
    <cfRule type="expression" dxfId="61167" priority="107980" stopIfTrue="1">
      <formula>WEEKDAY($A772)=5</formula>
    </cfRule>
    <cfRule type="expression" dxfId="61166" priority="107981" stopIfTrue="1">
      <formula>WEEKDAY($A772)=6</formula>
    </cfRule>
    <cfRule type="expression" dxfId="61165" priority="107982" stopIfTrue="1">
      <formula>WEEKDAY($A772)=7</formula>
    </cfRule>
  </conditionalFormatting>
  <conditionalFormatting sqref="A772:A774">
    <cfRule type="expression" dxfId="61164" priority="107969" stopIfTrue="1">
      <formula>WEEKDAY($A772)=1</formula>
    </cfRule>
    <cfRule type="expression" dxfId="61163" priority="107970" stopIfTrue="1">
      <formula>WEEKDAY($A772)=2</formula>
    </cfRule>
    <cfRule type="expression" dxfId="61162" priority="107971" stopIfTrue="1">
      <formula>WEEKDAY($A772)=3</formula>
    </cfRule>
    <cfRule type="expression" dxfId="61161" priority="107972" stopIfTrue="1">
      <formula>WEEKDAY($A772)=4</formula>
    </cfRule>
    <cfRule type="expression" dxfId="61160" priority="107973" stopIfTrue="1">
      <formula>WEEKDAY($A772)=5</formula>
    </cfRule>
    <cfRule type="expression" dxfId="61159" priority="107974" stopIfTrue="1">
      <formula>WEEKDAY($A772)=6</formula>
    </cfRule>
    <cfRule type="expression" dxfId="61158" priority="107975" stopIfTrue="1">
      <formula>WEEKDAY($A772)=7</formula>
    </cfRule>
  </conditionalFormatting>
  <conditionalFormatting sqref="I772:I774">
    <cfRule type="expression" dxfId="61157" priority="107962" stopIfTrue="1">
      <formula>WEEKDAY($A772)=1</formula>
    </cfRule>
    <cfRule type="expression" dxfId="61156" priority="107963" stopIfTrue="1">
      <formula>WEEKDAY($A772)=2</formula>
    </cfRule>
    <cfRule type="expression" dxfId="61155" priority="107964" stopIfTrue="1">
      <formula>WEEKDAY($A772)=3</formula>
    </cfRule>
    <cfRule type="expression" dxfId="61154" priority="107965" stopIfTrue="1">
      <formula>WEEKDAY($A772)=4</formula>
    </cfRule>
    <cfRule type="expression" dxfId="61153" priority="107966" stopIfTrue="1">
      <formula>WEEKDAY($A772)=5</formula>
    </cfRule>
    <cfRule type="expression" dxfId="61152" priority="107967" stopIfTrue="1">
      <formula>WEEKDAY($A772)=6</formula>
    </cfRule>
    <cfRule type="expression" dxfId="61151" priority="107968" stopIfTrue="1">
      <formula>WEEKDAY($A772)=7</formula>
    </cfRule>
  </conditionalFormatting>
  <conditionalFormatting sqref="I772:I774">
    <cfRule type="expression" dxfId="61150" priority="107955" stopIfTrue="1">
      <formula>WEEKDAY($A772)=1</formula>
    </cfRule>
    <cfRule type="expression" dxfId="61149" priority="107956" stopIfTrue="1">
      <formula>WEEKDAY($A772)=2</formula>
    </cfRule>
    <cfRule type="expression" dxfId="61148" priority="107957" stopIfTrue="1">
      <formula>WEEKDAY($A772)=3</formula>
    </cfRule>
    <cfRule type="expression" dxfId="61147" priority="107958" stopIfTrue="1">
      <formula>WEEKDAY($A772)=4</formula>
    </cfRule>
    <cfRule type="expression" dxfId="61146" priority="107959" stopIfTrue="1">
      <formula>WEEKDAY($A772)=5</formula>
    </cfRule>
    <cfRule type="expression" dxfId="61145" priority="107960" stopIfTrue="1">
      <formula>WEEKDAY($A772)=6</formula>
    </cfRule>
    <cfRule type="expression" dxfId="61144" priority="107961" stopIfTrue="1">
      <formula>WEEKDAY($A772)=7</formula>
    </cfRule>
  </conditionalFormatting>
  <conditionalFormatting sqref="I772:I774">
    <cfRule type="expression" dxfId="61143" priority="107948" stopIfTrue="1">
      <formula>WEEKDAY($A772)=1</formula>
    </cfRule>
    <cfRule type="expression" dxfId="61142" priority="107949" stopIfTrue="1">
      <formula>WEEKDAY($A772)=2</formula>
    </cfRule>
    <cfRule type="expression" dxfId="61141" priority="107950" stopIfTrue="1">
      <formula>WEEKDAY($A772)=3</formula>
    </cfRule>
    <cfRule type="expression" dxfId="61140" priority="107951" stopIfTrue="1">
      <formula>WEEKDAY($A772)=4</formula>
    </cfRule>
    <cfRule type="expression" dxfId="61139" priority="107952" stopIfTrue="1">
      <formula>WEEKDAY($A772)=5</formula>
    </cfRule>
    <cfRule type="expression" dxfId="61138" priority="107953" stopIfTrue="1">
      <formula>WEEKDAY($A772)=6</formula>
    </cfRule>
    <cfRule type="expression" dxfId="61137" priority="107954" stopIfTrue="1">
      <formula>WEEKDAY($A772)=7</formula>
    </cfRule>
  </conditionalFormatting>
  <conditionalFormatting sqref="A772:A774">
    <cfRule type="expression" dxfId="61136" priority="107941" stopIfTrue="1">
      <formula>WEEKDAY($A772)=1</formula>
    </cfRule>
    <cfRule type="expression" dxfId="61135" priority="107942" stopIfTrue="1">
      <formula>WEEKDAY($A772)=2</formula>
    </cfRule>
    <cfRule type="expression" dxfId="61134" priority="107943" stopIfTrue="1">
      <formula>WEEKDAY($A772)=3</formula>
    </cfRule>
    <cfRule type="expression" dxfId="61133" priority="107944" stopIfTrue="1">
      <formula>WEEKDAY($A772)=4</formula>
    </cfRule>
    <cfRule type="expression" dxfId="61132" priority="107945" stopIfTrue="1">
      <formula>WEEKDAY($A772)=5</formula>
    </cfRule>
    <cfRule type="expression" dxfId="61131" priority="107946" stopIfTrue="1">
      <formula>WEEKDAY($A772)=6</formula>
    </cfRule>
    <cfRule type="expression" dxfId="61130" priority="107947" stopIfTrue="1">
      <formula>WEEKDAY($A772)=7</formula>
    </cfRule>
  </conditionalFormatting>
  <conditionalFormatting sqref="I772:I774">
    <cfRule type="expression" dxfId="61129" priority="107934" stopIfTrue="1">
      <formula>WEEKDAY($A772)=1</formula>
    </cfRule>
    <cfRule type="expression" dxfId="61128" priority="107935" stopIfTrue="1">
      <formula>WEEKDAY($A772)=2</formula>
    </cfRule>
    <cfRule type="expression" dxfId="61127" priority="107936" stopIfTrue="1">
      <formula>WEEKDAY($A772)=3</formula>
    </cfRule>
    <cfRule type="expression" dxfId="61126" priority="107937" stopIfTrue="1">
      <formula>WEEKDAY($A772)=4</formula>
    </cfRule>
    <cfRule type="expression" dxfId="61125" priority="107938" stopIfTrue="1">
      <formula>WEEKDAY($A772)=5</formula>
    </cfRule>
    <cfRule type="expression" dxfId="61124" priority="107939" stopIfTrue="1">
      <formula>WEEKDAY($A772)=6</formula>
    </cfRule>
    <cfRule type="expression" dxfId="61123" priority="107940" stopIfTrue="1">
      <formula>WEEKDAY($A772)=7</formula>
    </cfRule>
  </conditionalFormatting>
  <conditionalFormatting sqref="I772:I774">
    <cfRule type="expression" dxfId="61122" priority="107927" stopIfTrue="1">
      <formula>WEEKDAY($A772)=1</formula>
    </cfRule>
    <cfRule type="expression" dxfId="61121" priority="107928" stopIfTrue="1">
      <formula>WEEKDAY($A772)=2</formula>
    </cfRule>
    <cfRule type="expression" dxfId="61120" priority="107929" stopIfTrue="1">
      <formula>WEEKDAY($A772)=3</formula>
    </cfRule>
    <cfRule type="expression" dxfId="61119" priority="107930" stopIfTrue="1">
      <formula>WEEKDAY($A772)=4</formula>
    </cfRule>
    <cfRule type="expression" dxfId="61118" priority="107931" stopIfTrue="1">
      <formula>WEEKDAY($A772)=5</formula>
    </cfRule>
    <cfRule type="expression" dxfId="61117" priority="107932" stopIfTrue="1">
      <formula>WEEKDAY($A772)=6</formula>
    </cfRule>
    <cfRule type="expression" dxfId="61116" priority="107933" stopIfTrue="1">
      <formula>WEEKDAY($A772)=7</formula>
    </cfRule>
  </conditionalFormatting>
  <conditionalFormatting sqref="I772:I774">
    <cfRule type="expression" dxfId="61115" priority="107920" stopIfTrue="1">
      <formula>WEEKDAY($A772)=1</formula>
    </cfRule>
    <cfRule type="expression" dxfId="61114" priority="107921" stopIfTrue="1">
      <formula>WEEKDAY($A772)=2</formula>
    </cfRule>
    <cfRule type="expression" dxfId="61113" priority="107922" stopIfTrue="1">
      <formula>WEEKDAY($A772)=3</formula>
    </cfRule>
    <cfRule type="expression" dxfId="61112" priority="107923" stopIfTrue="1">
      <formula>WEEKDAY($A772)=4</formula>
    </cfRule>
    <cfRule type="expression" dxfId="61111" priority="107924" stopIfTrue="1">
      <formula>WEEKDAY($A772)=5</formula>
    </cfRule>
    <cfRule type="expression" dxfId="61110" priority="107925" stopIfTrue="1">
      <formula>WEEKDAY($A772)=6</formula>
    </cfRule>
    <cfRule type="expression" dxfId="61109" priority="107926" stopIfTrue="1">
      <formula>WEEKDAY($A772)=7</formula>
    </cfRule>
  </conditionalFormatting>
  <conditionalFormatting sqref="I772:I774">
    <cfRule type="expression" dxfId="61108" priority="107913" stopIfTrue="1">
      <formula>WEEKDAY($A772)=1</formula>
    </cfRule>
    <cfRule type="expression" dxfId="61107" priority="107914" stopIfTrue="1">
      <formula>WEEKDAY($A772)=2</formula>
    </cfRule>
    <cfRule type="expression" dxfId="61106" priority="107915" stopIfTrue="1">
      <formula>WEEKDAY($A772)=3</formula>
    </cfRule>
    <cfRule type="expression" dxfId="61105" priority="107916" stopIfTrue="1">
      <formula>WEEKDAY($A772)=4</formula>
    </cfRule>
    <cfRule type="expression" dxfId="61104" priority="107917" stopIfTrue="1">
      <formula>WEEKDAY($A772)=5</formula>
    </cfRule>
    <cfRule type="expression" dxfId="61103" priority="107918" stopIfTrue="1">
      <formula>WEEKDAY($A772)=6</formula>
    </cfRule>
    <cfRule type="expression" dxfId="61102" priority="107919" stopIfTrue="1">
      <formula>WEEKDAY($A772)=7</formula>
    </cfRule>
  </conditionalFormatting>
  <conditionalFormatting sqref="I772:I774">
    <cfRule type="expression" dxfId="61101" priority="107906" stopIfTrue="1">
      <formula>WEEKDAY($A772)=1</formula>
    </cfRule>
    <cfRule type="expression" dxfId="61100" priority="107907" stopIfTrue="1">
      <formula>WEEKDAY($A772)=2</formula>
    </cfRule>
    <cfRule type="expression" dxfId="61099" priority="107908" stopIfTrue="1">
      <formula>WEEKDAY($A772)=3</formula>
    </cfRule>
    <cfRule type="expression" dxfId="61098" priority="107909" stopIfTrue="1">
      <formula>WEEKDAY($A772)=4</formula>
    </cfRule>
    <cfRule type="expression" dxfId="61097" priority="107910" stopIfTrue="1">
      <formula>WEEKDAY($A772)=5</formula>
    </cfRule>
    <cfRule type="expression" dxfId="61096" priority="107911" stopIfTrue="1">
      <formula>WEEKDAY($A772)=6</formula>
    </cfRule>
    <cfRule type="expression" dxfId="61095" priority="107912" stopIfTrue="1">
      <formula>WEEKDAY($A772)=7</formula>
    </cfRule>
  </conditionalFormatting>
  <conditionalFormatting sqref="I772:I774">
    <cfRule type="expression" dxfId="61094" priority="107899" stopIfTrue="1">
      <formula>WEEKDAY($A772)=1</formula>
    </cfRule>
    <cfRule type="expression" dxfId="61093" priority="107900" stopIfTrue="1">
      <formula>WEEKDAY($A772)=2</formula>
    </cfRule>
    <cfRule type="expression" dxfId="61092" priority="107901" stopIfTrue="1">
      <formula>WEEKDAY($A772)=3</formula>
    </cfRule>
    <cfRule type="expression" dxfId="61091" priority="107902" stopIfTrue="1">
      <formula>WEEKDAY($A772)=4</formula>
    </cfRule>
    <cfRule type="expression" dxfId="61090" priority="107903" stopIfTrue="1">
      <formula>WEEKDAY($A772)=5</formula>
    </cfRule>
    <cfRule type="expression" dxfId="61089" priority="107904" stopIfTrue="1">
      <formula>WEEKDAY($A772)=6</formula>
    </cfRule>
    <cfRule type="expression" dxfId="61088" priority="107905" stopIfTrue="1">
      <formula>WEEKDAY($A772)=7</formula>
    </cfRule>
  </conditionalFormatting>
  <conditionalFormatting sqref="I772:I774">
    <cfRule type="expression" dxfId="61087" priority="107892" stopIfTrue="1">
      <formula>WEEKDAY($A772)=1</formula>
    </cfRule>
    <cfRule type="expression" dxfId="61086" priority="107893" stopIfTrue="1">
      <formula>WEEKDAY($A772)=2</formula>
    </cfRule>
    <cfRule type="expression" dxfId="61085" priority="107894" stopIfTrue="1">
      <formula>WEEKDAY($A772)=3</formula>
    </cfRule>
    <cfRule type="expression" dxfId="61084" priority="107895" stopIfTrue="1">
      <formula>WEEKDAY($A772)=4</formula>
    </cfRule>
    <cfRule type="expression" dxfId="61083" priority="107896" stopIfTrue="1">
      <formula>WEEKDAY($A772)=5</formula>
    </cfRule>
    <cfRule type="expression" dxfId="61082" priority="107897" stopIfTrue="1">
      <formula>WEEKDAY($A772)=6</formula>
    </cfRule>
    <cfRule type="expression" dxfId="61081" priority="107898" stopIfTrue="1">
      <formula>WEEKDAY($A772)=7</formula>
    </cfRule>
  </conditionalFormatting>
  <conditionalFormatting sqref="I772:I774">
    <cfRule type="expression" dxfId="61080" priority="107885" stopIfTrue="1">
      <formula>WEEKDAY($A772)=1</formula>
    </cfRule>
    <cfRule type="expression" dxfId="61079" priority="107886" stopIfTrue="1">
      <formula>WEEKDAY($A772)=2</formula>
    </cfRule>
    <cfRule type="expression" dxfId="61078" priority="107887" stopIfTrue="1">
      <formula>WEEKDAY($A772)=3</formula>
    </cfRule>
    <cfRule type="expression" dxfId="61077" priority="107888" stopIfTrue="1">
      <formula>WEEKDAY($A772)=4</formula>
    </cfRule>
    <cfRule type="expression" dxfId="61076" priority="107889" stopIfTrue="1">
      <formula>WEEKDAY($A772)=5</formula>
    </cfRule>
    <cfRule type="expression" dxfId="61075" priority="107890" stopIfTrue="1">
      <formula>WEEKDAY($A772)=6</formula>
    </cfRule>
    <cfRule type="expression" dxfId="61074" priority="107891" stopIfTrue="1">
      <formula>WEEKDAY($A772)=7</formula>
    </cfRule>
  </conditionalFormatting>
  <conditionalFormatting sqref="I772:I774">
    <cfRule type="expression" dxfId="61073" priority="107878" stopIfTrue="1">
      <formula>WEEKDAY($A772)=1</formula>
    </cfRule>
    <cfRule type="expression" dxfId="61072" priority="107879" stopIfTrue="1">
      <formula>WEEKDAY($A772)=2</formula>
    </cfRule>
    <cfRule type="expression" dxfId="61071" priority="107880" stopIfTrue="1">
      <formula>WEEKDAY($A772)=3</formula>
    </cfRule>
    <cfRule type="expression" dxfId="61070" priority="107881" stopIfTrue="1">
      <formula>WEEKDAY($A772)=4</formula>
    </cfRule>
    <cfRule type="expression" dxfId="61069" priority="107882" stopIfTrue="1">
      <formula>WEEKDAY($A772)=5</formula>
    </cfRule>
    <cfRule type="expression" dxfId="61068" priority="107883" stopIfTrue="1">
      <formula>WEEKDAY($A772)=6</formula>
    </cfRule>
    <cfRule type="expression" dxfId="61067" priority="107884" stopIfTrue="1">
      <formula>WEEKDAY($A772)=7</formula>
    </cfRule>
  </conditionalFormatting>
  <conditionalFormatting sqref="I772:I774">
    <cfRule type="expression" dxfId="61066" priority="107871" stopIfTrue="1">
      <formula>WEEKDAY($A772)=1</formula>
    </cfRule>
    <cfRule type="expression" dxfId="61065" priority="107872" stopIfTrue="1">
      <formula>WEEKDAY($A772)=2</formula>
    </cfRule>
    <cfRule type="expression" dxfId="61064" priority="107873" stopIfTrue="1">
      <formula>WEEKDAY($A772)=3</formula>
    </cfRule>
    <cfRule type="expression" dxfId="61063" priority="107874" stopIfTrue="1">
      <formula>WEEKDAY($A772)=4</formula>
    </cfRule>
    <cfRule type="expression" dxfId="61062" priority="107875" stopIfTrue="1">
      <formula>WEEKDAY($A772)=5</formula>
    </cfRule>
    <cfRule type="expression" dxfId="61061" priority="107876" stopIfTrue="1">
      <formula>WEEKDAY($A772)=6</formula>
    </cfRule>
    <cfRule type="expression" dxfId="61060" priority="107877" stopIfTrue="1">
      <formula>WEEKDAY($A772)=7</formula>
    </cfRule>
  </conditionalFormatting>
  <conditionalFormatting sqref="I772:I774">
    <cfRule type="expression" dxfId="61059" priority="107864" stopIfTrue="1">
      <formula>WEEKDAY($A772)=1</formula>
    </cfRule>
    <cfRule type="expression" dxfId="61058" priority="107865" stopIfTrue="1">
      <formula>WEEKDAY($A772)=2</formula>
    </cfRule>
    <cfRule type="expression" dxfId="61057" priority="107866" stopIfTrue="1">
      <formula>WEEKDAY($A772)=3</formula>
    </cfRule>
    <cfRule type="expression" dxfId="61056" priority="107867" stopIfTrue="1">
      <formula>WEEKDAY($A772)=4</formula>
    </cfRule>
    <cfRule type="expression" dxfId="61055" priority="107868" stopIfTrue="1">
      <formula>WEEKDAY($A772)=5</formula>
    </cfRule>
    <cfRule type="expression" dxfId="61054" priority="107869" stopIfTrue="1">
      <formula>WEEKDAY($A772)=6</formula>
    </cfRule>
    <cfRule type="expression" dxfId="61053" priority="107870" stopIfTrue="1">
      <formula>WEEKDAY($A772)=7</formula>
    </cfRule>
  </conditionalFormatting>
  <conditionalFormatting sqref="I772:I774">
    <cfRule type="expression" dxfId="61052" priority="107857" stopIfTrue="1">
      <formula>WEEKDAY($A772)=1</formula>
    </cfRule>
    <cfRule type="expression" dxfId="61051" priority="107858" stopIfTrue="1">
      <formula>WEEKDAY($A772)=2</formula>
    </cfRule>
    <cfRule type="expression" dxfId="61050" priority="107859" stopIfTrue="1">
      <formula>WEEKDAY($A772)=3</formula>
    </cfRule>
    <cfRule type="expression" dxfId="61049" priority="107860" stopIfTrue="1">
      <formula>WEEKDAY($A772)=4</formula>
    </cfRule>
    <cfRule type="expression" dxfId="61048" priority="107861" stopIfTrue="1">
      <formula>WEEKDAY($A772)=5</formula>
    </cfRule>
    <cfRule type="expression" dxfId="61047" priority="107862" stopIfTrue="1">
      <formula>WEEKDAY($A772)=6</formula>
    </cfRule>
    <cfRule type="expression" dxfId="61046" priority="107863" stopIfTrue="1">
      <formula>WEEKDAY($A772)=7</formula>
    </cfRule>
  </conditionalFormatting>
  <conditionalFormatting sqref="I772:I774">
    <cfRule type="expression" dxfId="61045" priority="107850" stopIfTrue="1">
      <formula>WEEKDAY($A772)=1</formula>
    </cfRule>
    <cfRule type="expression" dxfId="61044" priority="107851" stopIfTrue="1">
      <formula>WEEKDAY($A772)=2</formula>
    </cfRule>
    <cfRule type="expression" dxfId="61043" priority="107852" stopIfTrue="1">
      <formula>WEEKDAY($A772)=3</formula>
    </cfRule>
    <cfRule type="expression" dxfId="61042" priority="107853" stopIfTrue="1">
      <formula>WEEKDAY($A772)=4</formula>
    </cfRule>
    <cfRule type="expression" dxfId="61041" priority="107854" stopIfTrue="1">
      <formula>WEEKDAY($A772)=5</formula>
    </cfRule>
    <cfRule type="expression" dxfId="61040" priority="107855" stopIfTrue="1">
      <formula>WEEKDAY($A772)=6</formula>
    </cfRule>
    <cfRule type="expression" dxfId="61039" priority="107856" stopIfTrue="1">
      <formula>WEEKDAY($A772)=7</formula>
    </cfRule>
  </conditionalFormatting>
  <conditionalFormatting sqref="I772:I774">
    <cfRule type="expression" dxfId="61038" priority="107843" stopIfTrue="1">
      <formula>WEEKDAY($A772)=1</formula>
    </cfRule>
    <cfRule type="expression" dxfId="61037" priority="107844" stopIfTrue="1">
      <formula>WEEKDAY($A772)=2</formula>
    </cfRule>
    <cfRule type="expression" dxfId="61036" priority="107845" stopIfTrue="1">
      <formula>WEEKDAY($A772)=3</formula>
    </cfRule>
    <cfRule type="expression" dxfId="61035" priority="107846" stopIfTrue="1">
      <formula>WEEKDAY($A772)=4</formula>
    </cfRule>
    <cfRule type="expression" dxfId="61034" priority="107847" stopIfTrue="1">
      <formula>WEEKDAY($A772)=5</formula>
    </cfRule>
    <cfRule type="expression" dxfId="61033" priority="107848" stopIfTrue="1">
      <formula>WEEKDAY($A772)=6</formula>
    </cfRule>
    <cfRule type="expression" dxfId="61032" priority="107849" stopIfTrue="1">
      <formula>WEEKDAY($A772)=7</formula>
    </cfRule>
  </conditionalFormatting>
  <conditionalFormatting sqref="I772:I774">
    <cfRule type="expression" dxfId="61031" priority="107836" stopIfTrue="1">
      <formula>WEEKDAY($A772)=1</formula>
    </cfRule>
    <cfRule type="expression" dxfId="61030" priority="107837" stopIfTrue="1">
      <formula>WEEKDAY($A772)=2</formula>
    </cfRule>
    <cfRule type="expression" dxfId="61029" priority="107838" stopIfTrue="1">
      <formula>WEEKDAY($A772)=3</formula>
    </cfRule>
    <cfRule type="expression" dxfId="61028" priority="107839" stopIfTrue="1">
      <formula>WEEKDAY($A772)=4</formula>
    </cfRule>
    <cfRule type="expression" dxfId="61027" priority="107840" stopIfTrue="1">
      <formula>WEEKDAY($A772)=5</formula>
    </cfRule>
    <cfRule type="expression" dxfId="61026" priority="107841" stopIfTrue="1">
      <formula>WEEKDAY($A772)=6</formula>
    </cfRule>
    <cfRule type="expression" dxfId="61025" priority="107842" stopIfTrue="1">
      <formula>WEEKDAY($A772)=7</formula>
    </cfRule>
  </conditionalFormatting>
  <conditionalFormatting sqref="I772:I774">
    <cfRule type="expression" dxfId="61024" priority="107829" stopIfTrue="1">
      <formula>WEEKDAY($A772)=1</formula>
    </cfRule>
    <cfRule type="expression" dxfId="61023" priority="107830" stopIfTrue="1">
      <formula>WEEKDAY($A772)=2</formula>
    </cfRule>
    <cfRule type="expression" dxfId="61022" priority="107831" stopIfTrue="1">
      <formula>WEEKDAY($A772)=3</formula>
    </cfRule>
    <cfRule type="expression" dxfId="61021" priority="107832" stopIfTrue="1">
      <formula>WEEKDAY($A772)=4</formula>
    </cfRule>
    <cfRule type="expression" dxfId="61020" priority="107833" stopIfTrue="1">
      <formula>WEEKDAY($A772)=5</formula>
    </cfRule>
    <cfRule type="expression" dxfId="61019" priority="107834" stopIfTrue="1">
      <formula>WEEKDAY($A772)=6</formula>
    </cfRule>
    <cfRule type="expression" dxfId="61018" priority="107835" stopIfTrue="1">
      <formula>WEEKDAY($A772)=7</formula>
    </cfRule>
  </conditionalFormatting>
  <conditionalFormatting sqref="I772:I774">
    <cfRule type="expression" dxfId="61017" priority="107822" stopIfTrue="1">
      <formula>WEEKDAY($A772)=1</formula>
    </cfRule>
    <cfRule type="expression" dxfId="61016" priority="107823" stopIfTrue="1">
      <formula>WEEKDAY($A772)=2</formula>
    </cfRule>
    <cfRule type="expression" dxfId="61015" priority="107824" stopIfTrue="1">
      <formula>WEEKDAY($A772)=3</formula>
    </cfRule>
    <cfRule type="expression" dxfId="61014" priority="107825" stopIfTrue="1">
      <formula>WEEKDAY($A772)=4</formula>
    </cfRule>
    <cfRule type="expression" dxfId="61013" priority="107826" stopIfTrue="1">
      <formula>WEEKDAY($A772)=5</formula>
    </cfRule>
    <cfRule type="expression" dxfId="61012" priority="107827" stopIfTrue="1">
      <formula>WEEKDAY($A772)=6</formula>
    </cfRule>
    <cfRule type="expression" dxfId="61011" priority="107828" stopIfTrue="1">
      <formula>WEEKDAY($A772)=7</formula>
    </cfRule>
  </conditionalFormatting>
  <conditionalFormatting sqref="I772:I774">
    <cfRule type="expression" dxfId="61010" priority="107815" stopIfTrue="1">
      <formula>WEEKDAY($A772)=1</formula>
    </cfRule>
    <cfRule type="expression" dxfId="61009" priority="107816" stopIfTrue="1">
      <formula>WEEKDAY($A772)=2</formula>
    </cfRule>
    <cfRule type="expression" dxfId="61008" priority="107817" stopIfTrue="1">
      <formula>WEEKDAY($A772)=3</formula>
    </cfRule>
    <cfRule type="expression" dxfId="61007" priority="107818" stopIfTrue="1">
      <formula>WEEKDAY($A772)=4</formula>
    </cfRule>
    <cfRule type="expression" dxfId="61006" priority="107819" stopIfTrue="1">
      <formula>WEEKDAY($A772)=5</formula>
    </cfRule>
    <cfRule type="expression" dxfId="61005" priority="107820" stopIfTrue="1">
      <formula>WEEKDAY($A772)=6</formula>
    </cfRule>
    <cfRule type="expression" dxfId="61004" priority="107821" stopIfTrue="1">
      <formula>WEEKDAY($A772)=7</formula>
    </cfRule>
  </conditionalFormatting>
  <conditionalFormatting sqref="I772:I774">
    <cfRule type="expression" dxfId="61003" priority="107808" stopIfTrue="1">
      <formula>WEEKDAY($A772)=1</formula>
    </cfRule>
    <cfRule type="expression" dxfId="61002" priority="107809" stopIfTrue="1">
      <formula>WEEKDAY($A772)=2</formula>
    </cfRule>
    <cfRule type="expression" dxfId="61001" priority="107810" stopIfTrue="1">
      <formula>WEEKDAY($A772)=3</formula>
    </cfRule>
    <cfRule type="expression" dxfId="61000" priority="107811" stopIfTrue="1">
      <formula>WEEKDAY($A772)=4</formula>
    </cfRule>
    <cfRule type="expression" dxfId="60999" priority="107812" stopIfTrue="1">
      <formula>WEEKDAY($A772)=5</formula>
    </cfRule>
    <cfRule type="expression" dxfId="60998" priority="107813" stopIfTrue="1">
      <formula>WEEKDAY($A772)=6</formula>
    </cfRule>
    <cfRule type="expression" dxfId="60997" priority="107814" stopIfTrue="1">
      <formula>WEEKDAY($A772)=7</formula>
    </cfRule>
  </conditionalFormatting>
  <conditionalFormatting sqref="I772:I774">
    <cfRule type="expression" dxfId="60996" priority="107801" stopIfTrue="1">
      <formula>WEEKDAY($A772)=1</formula>
    </cfRule>
    <cfRule type="expression" dxfId="60995" priority="107802" stopIfTrue="1">
      <formula>WEEKDAY($A772)=2</formula>
    </cfRule>
    <cfRule type="expression" dxfId="60994" priority="107803" stopIfTrue="1">
      <formula>WEEKDAY($A772)=3</formula>
    </cfRule>
    <cfRule type="expression" dxfId="60993" priority="107804" stopIfTrue="1">
      <formula>WEEKDAY($A772)=4</formula>
    </cfRule>
    <cfRule type="expression" dxfId="60992" priority="107805" stopIfTrue="1">
      <formula>WEEKDAY($A772)=5</formula>
    </cfRule>
    <cfRule type="expression" dxfId="60991" priority="107806" stopIfTrue="1">
      <formula>WEEKDAY($A772)=6</formula>
    </cfRule>
    <cfRule type="expression" dxfId="60990" priority="107807" stopIfTrue="1">
      <formula>WEEKDAY($A772)=7</formula>
    </cfRule>
  </conditionalFormatting>
  <conditionalFormatting sqref="I772:I774">
    <cfRule type="expression" dxfId="60989" priority="107794" stopIfTrue="1">
      <formula>WEEKDAY($A772)=1</formula>
    </cfRule>
    <cfRule type="expression" dxfId="60988" priority="107795" stopIfTrue="1">
      <formula>WEEKDAY($A772)=2</formula>
    </cfRule>
    <cfRule type="expression" dxfId="60987" priority="107796" stopIfTrue="1">
      <formula>WEEKDAY($A772)=3</formula>
    </cfRule>
    <cfRule type="expression" dxfId="60986" priority="107797" stopIfTrue="1">
      <formula>WEEKDAY($A772)=4</formula>
    </cfRule>
    <cfRule type="expression" dxfId="60985" priority="107798" stopIfTrue="1">
      <formula>WEEKDAY($A772)=5</formula>
    </cfRule>
    <cfRule type="expression" dxfId="60984" priority="107799" stopIfTrue="1">
      <formula>WEEKDAY($A772)=6</formula>
    </cfRule>
    <cfRule type="expression" dxfId="60983" priority="107800" stopIfTrue="1">
      <formula>WEEKDAY($A772)=7</formula>
    </cfRule>
  </conditionalFormatting>
  <conditionalFormatting sqref="I772:I774">
    <cfRule type="expression" dxfId="60982" priority="107787" stopIfTrue="1">
      <formula>WEEKDAY($A772)=1</formula>
    </cfRule>
    <cfRule type="expression" dxfId="60981" priority="107788" stopIfTrue="1">
      <formula>WEEKDAY($A772)=2</formula>
    </cfRule>
    <cfRule type="expression" dxfId="60980" priority="107789" stopIfTrue="1">
      <formula>WEEKDAY($A772)=3</formula>
    </cfRule>
    <cfRule type="expression" dxfId="60979" priority="107790" stopIfTrue="1">
      <formula>WEEKDAY($A772)=4</formula>
    </cfRule>
    <cfRule type="expression" dxfId="60978" priority="107791" stopIfTrue="1">
      <formula>WEEKDAY($A772)=5</formula>
    </cfRule>
    <cfRule type="expression" dxfId="60977" priority="107792" stopIfTrue="1">
      <formula>WEEKDAY($A772)=6</formula>
    </cfRule>
    <cfRule type="expression" dxfId="60976" priority="107793" stopIfTrue="1">
      <formula>WEEKDAY($A772)=7</formula>
    </cfRule>
  </conditionalFormatting>
  <conditionalFormatting sqref="A772:A774">
    <cfRule type="expression" dxfId="60975" priority="107780" stopIfTrue="1">
      <formula>WEEKDAY($A772)=1</formula>
    </cfRule>
    <cfRule type="expression" dxfId="60974" priority="107781" stopIfTrue="1">
      <formula>WEEKDAY($A772)=2</formula>
    </cfRule>
    <cfRule type="expression" dxfId="60973" priority="107782" stopIfTrue="1">
      <formula>WEEKDAY($A772)=3</formula>
    </cfRule>
    <cfRule type="expression" dxfId="60972" priority="107783" stopIfTrue="1">
      <formula>WEEKDAY($A772)=4</formula>
    </cfRule>
    <cfRule type="expression" dxfId="60971" priority="107784" stopIfTrue="1">
      <formula>WEEKDAY($A772)=5</formula>
    </cfRule>
    <cfRule type="expression" dxfId="60970" priority="107785" stopIfTrue="1">
      <formula>WEEKDAY($A772)=6</formula>
    </cfRule>
    <cfRule type="expression" dxfId="60969" priority="107786" stopIfTrue="1">
      <formula>WEEKDAY($A772)=7</formula>
    </cfRule>
  </conditionalFormatting>
  <conditionalFormatting sqref="I772:I774">
    <cfRule type="expression" dxfId="60968" priority="107773" stopIfTrue="1">
      <formula>WEEKDAY($A772)=1</formula>
    </cfRule>
    <cfRule type="expression" dxfId="60967" priority="107774" stopIfTrue="1">
      <formula>WEEKDAY($A772)=2</formula>
    </cfRule>
    <cfRule type="expression" dxfId="60966" priority="107775" stopIfTrue="1">
      <formula>WEEKDAY($A772)=3</formula>
    </cfRule>
    <cfRule type="expression" dxfId="60965" priority="107776" stopIfTrue="1">
      <formula>WEEKDAY($A772)=4</formula>
    </cfRule>
    <cfRule type="expression" dxfId="60964" priority="107777" stopIfTrue="1">
      <formula>WEEKDAY($A772)=5</formula>
    </cfRule>
    <cfRule type="expression" dxfId="60963" priority="107778" stopIfTrue="1">
      <formula>WEEKDAY($A772)=6</formula>
    </cfRule>
    <cfRule type="expression" dxfId="60962" priority="107779" stopIfTrue="1">
      <formula>WEEKDAY($A772)=7</formula>
    </cfRule>
  </conditionalFormatting>
  <conditionalFormatting sqref="A772:A774">
    <cfRule type="expression" dxfId="60961" priority="107766" stopIfTrue="1">
      <formula>WEEKDAY($A772)=1</formula>
    </cfRule>
    <cfRule type="expression" dxfId="60960" priority="107767" stopIfTrue="1">
      <formula>WEEKDAY($A772)=2</formula>
    </cfRule>
    <cfRule type="expression" dxfId="60959" priority="107768" stopIfTrue="1">
      <formula>WEEKDAY($A772)=3</formula>
    </cfRule>
    <cfRule type="expression" dxfId="60958" priority="107769" stopIfTrue="1">
      <formula>WEEKDAY($A772)=4</formula>
    </cfRule>
    <cfRule type="expression" dxfId="60957" priority="107770" stopIfTrue="1">
      <formula>WEEKDAY($A772)=5</formula>
    </cfRule>
    <cfRule type="expression" dxfId="60956" priority="107771" stopIfTrue="1">
      <formula>WEEKDAY($A772)=6</formula>
    </cfRule>
    <cfRule type="expression" dxfId="60955" priority="107772" stopIfTrue="1">
      <formula>WEEKDAY($A772)=7</formula>
    </cfRule>
  </conditionalFormatting>
  <conditionalFormatting sqref="A772:A774">
    <cfRule type="expression" dxfId="60954" priority="107759" stopIfTrue="1">
      <formula>WEEKDAY($A772)=1</formula>
    </cfRule>
    <cfRule type="expression" dxfId="60953" priority="107760" stopIfTrue="1">
      <formula>WEEKDAY($A772)=2</formula>
    </cfRule>
    <cfRule type="expression" dxfId="60952" priority="107761" stopIfTrue="1">
      <formula>WEEKDAY($A772)=3</formula>
    </cfRule>
    <cfRule type="expression" dxfId="60951" priority="107762" stopIfTrue="1">
      <formula>WEEKDAY($A772)=4</formula>
    </cfRule>
    <cfRule type="expression" dxfId="60950" priority="107763" stopIfTrue="1">
      <formula>WEEKDAY($A772)=5</formula>
    </cfRule>
    <cfRule type="expression" dxfId="60949" priority="107764" stopIfTrue="1">
      <formula>WEEKDAY($A772)=6</formula>
    </cfRule>
    <cfRule type="expression" dxfId="60948" priority="107765" stopIfTrue="1">
      <formula>WEEKDAY($A772)=7</formula>
    </cfRule>
  </conditionalFormatting>
  <conditionalFormatting sqref="I772:I774">
    <cfRule type="expression" dxfId="60947" priority="107752" stopIfTrue="1">
      <formula>WEEKDAY($A772)=1</formula>
    </cfRule>
    <cfRule type="expression" dxfId="60946" priority="107753" stopIfTrue="1">
      <formula>WEEKDAY($A772)=2</formula>
    </cfRule>
    <cfRule type="expression" dxfId="60945" priority="107754" stopIfTrue="1">
      <formula>WEEKDAY($A772)=3</formula>
    </cfRule>
    <cfRule type="expression" dxfId="60944" priority="107755" stopIfTrue="1">
      <formula>WEEKDAY($A772)=4</formula>
    </cfRule>
    <cfRule type="expression" dxfId="60943" priority="107756" stopIfTrue="1">
      <formula>WEEKDAY($A772)=5</formula>
    </cfRule>
    <cfRule type="expression" dxfId="60942" priority="107757" stopIfTrue="1">
      <formula>WEEKDAY($A772)=6</formula>
    </cfRule>
    <cfRule type="expression" dxfId="60941" priority="107758" stopIfTrue="1">
      <formula>WEEKDAY($A772)=7</formula>
    </cfRule>
  </conditionalFormatting>
  <conditionalFormatting sqref="A772:A774">
    <cfRule type="expression" dxfId="60940" priority="107745" stopIfTrue="1">
      <formula>WEEKDAY($A772)=1</formula>
    </cfRule>
    <cfRule type="expression" dxfId="60939" priority="107746" stopIfTrue="1">
      <formula>WEEKDAY($A772)=2</formula>
    </cfRule>
    <cfRule type="expression" dxfId="60938" priority="107747" stopIfTrue="1">
      <formula>WEEKDAY($A772)=3</formula>
    </cfRule>
    <cfRule type="expression" dxfId="60937" priority="107748" stopIfTrue="1">
      <formula>WEEKDAY($A772)=4</formula>
    </cfRule>
    <cfRule type="expression" dxfId="60936" priority="107749" stopIfTrue="1">
      <formula>WEEKDAY($A772)=5</formula>
    </cfRule>
    <cfRule type="expression" dxfId="60935" priority="107750" stopIfTrue="1">
      <formula>WEEKDAY($A772)=6</formula>
    </cfRule>
    <cfRule type="expression" dxfId="60934" priority="107751" stopIfTrue="1">
      <formula>WEEKDAY($A772)=7</formula>
    </cfRule>
  </conditionalFormatting>
  <conditionalFormatting sqref="I772:I774">
    <cfRule type="expression" dxfId="60933" priority="107738" stopIfTrue="1">
      <formula>WEEKDAY($A772)=1</formula>
    </cfRule>
    <cfRule type="expression" dxfId="60932" priority="107739" stopIfTrue="1">
      <formula>WEEKDAY($A772)=2</formula>
    </cfRule>
    <cfRule type="expression" dxfId="60931" priority="107740" stopIfTrue="1">
      <formula>WEEKDAY($A772)=3</formula>
    </cfRule>
    <cfRule type="expression" dxfId="60930" priority="107741" stopIfTrue="1">
      <formula>WEEKDAY($A772)=4</formula>
    </cfRule>
    <cfRule type="expression" dxfId="60929" priority="107742" stopIfTrue="1">
      <formula>WEEKDAY($A772)=5</formula>
    </cfRule>
    <cfRule type="expression" dxfId="60928" priority="107743" stopIfTrue="1">
      <formula>WEEKDAY($A772)=6</formula>
    </cfRule>
    <cfRule type="expression" dxfId="60927" priority="107744" stopIfTrue="1">
      <formula>WEEKDAY($A772)=7</formula>
    </cfRule>
  </conditionalFormatting>
  <conditionalFormatting sqref="A772:A774">
    <cfRule type="expression" dxfId="60926" priority="107731" stopIfTrue="1">
      <formula>WEEKDAY($A772)=1</formula>
    </cfRule>
    <cfRule type="expression" dxfId="60925" priority="107732" stopIfTrue="1">
      <formula>WEEKDAY($A772)=2</formula>
    </cfRule>
    <cfRule type="expression" dxfId="60924" priority="107733" stopIfTrue="1">
      <formula>WEEKDAY($A772)=3</formula>
    </cfRule>
    <cfRule type="expression" dxfId="60923" priority="107734" stopIfTrue="1">
      <formula>WEEKDAY($A772)=4</formula>
    </cfRule>
    <cfRule type="expression" dxfId="60922" priority="107735" stopIfTrue="1">
      <formula>WEEKDAY($A772)=5</formula>
    </cfRule>
    <cfRule type="expression" dxfId="60921" priority="107736" stopIfTrue="1">
      <formula>WEEKDAY($A772)=6</formula>
    </cfRule>
    <cfRule type="expression" dxfId="60920" priority="107737" stopIfTrue="1">
      <formula>WEEKDAY($A772)=7</formula>
    </cfRule>
  </conditionalFormatting>
  <conditionalFormatting sqref="A772:A774">
    <cfRule type="expression" dxfId="60919" priority="107724" stopIfTrue="1">
      <formula>WEEKDAY($A772)=1</formula>
    </cfRule>
    <cfRule type="expression" dxfId="60918" priority="107725" stopIfTrue="1">
      <formula>WEEKDAY($A772)=2</formula>
    </cfRule>
    <cfRule type="expression" dxfId="60917" priority="107726" stopIfTrue="1">
      <formula>WEEKDAY($A772)=3</formula>
    </cfRule>
    <cfRule type="expression" dxfId="60916" priority="107727" stopIfTrue="1">
      <formula>WEEKDAY($A772)=4</formula>
    </cfRule>
    <cfRule type="expression" dxfId="60915" priority="107728" stopIfTrue="1">
      <formula>WEEKDAY($A772)=5</formula>
    </cfRule>
    <cfRule type="expression" dxfId="60914" priority="107729" stopIfTrue="1">
      <formula>WEEKDAY($A772)=6</formula>
    </cfRule>
    <cfRule type="expression" dxfId="60913" priority="107730" stopIfTrue="1">
      <formula>WEEKDAY($A772)=7</formula>
    </cfRule>
  </conditionalFormatting>
  <conditionalFormatting sqref="I772:I774">
    <cfRule type="expression" dxfId="60912" priority="107717" stopIfTrue="1">
      <formula>WEEKDAY($A772)=1</formula>
    </cfRule>
    <cfRule type="expression" dxfId="60911" priority="107718" stopIfTrue="1">
      <formula>WEEKDAY($A772)=2</formula>
    </cfRule>
    <cfRule type="expression" dxfId="60910" priority="107719" stopIfTrue="1">
      <formula>WEEKDAY($A772)=3</formula>
    </cfRule>
    <cfRule type="expression" dxfId="60909" priority="107720" stopIfTrue="1">
      <formula>WEEKDAY($A772)=4</formula>
    </cfRule>
    <cfRule type="expression" dxfId="60908" priority="107721" stopIfTrue="1">
      <formula>WEEKDAY($A772)=5</formula>
    </cfRule>
    <cfRule type="expression" dxfId="60907" priority="107722" stopIfTrue="1">
      <formula>WEEKDAY($A772)=6</formula>
    </cfRule>
    <cfRule type="expression" dxfId="60906" priority="107723" stopIfTrue="1">
      <formula>WEEKDAY($A772)=7</formula>
    </cfRule>
  </conditionalFormatting>
  <conditionalFormatting sqref="A772:A774">
    <cfRule type="expression" dxfId="60905" priority="107710" stopIfTrue="1">
      <formula>WEEKDAY($A772)=1</formula>
    </cfRule>
    <cfRule type="expression" dxfId="60904" priority="107711" stopIfTrue="1">
      <formula>WEEKDAY($A772)=2</formula>
    </cfRule>
    <cfRule type="expression" dxfId="60903" priority="107712" stopIfTrue="1">
      <formula>WEEKDAY($A772)=3</formula>
    </cfRule>
    <cfRule type="expression" dxfId="60902" priority="107713" stopIfTrue="1">
      <formula>WEEKDAY($A772)=4</formula>
    </cfRule>
    <cfRule type="expression" dxfId="60901" priority="107714" stopIfTrue="1">
      <formula>WEEKDAY($A772)=5</formula>
    </cfRule>
    <cfRule type="expression" dxfId="60900" priority="107715" stopIfTrue="1">
      <formula>WEEKDAY($A772)=6</formula>
    </cfRule>
    <cfRule type="expression" dxfId="60899" priority="107716" stopIfTrue="1">
      <formula>WEEKDAY($A772)=7</formula>
    </cfRule>
  </conditionalFormatting>
  <conditionalFormatting sqref="A772:A774">
    <cfRule type="expression" dxfId="60898" priority="107703" stopIfTrue="1">
      <formula>WEEKDAY($A772)=1</formula>
    </cfRule>
    <cfRule type="expression" dxfId="60897" priority="107704" stopIfTrue="1">
      <formula>WEEKDAY($A772)=2</formula>
    </cfRule>
    <cfRule type="expression" dxfId="60896" priority="107705" stopIfTrue="1">
      <formula>WEEKDAY($A772)=3</formula>
    </cfRule>
    <cfRule type="expression" dxfId="60895" priority="107706" stopIfTrue="1">
      <formula>WEEKDAY($A772)=4</formula>
    </cfRule>
    <cfRule type="expression" dxfId="60894" priority="107707" stopIfTrue="1">
      <formula>WEEKDAY($A772)=5</formula>
    </cfRule>
    <cfRule type="expression" dxfId="60893" priority="107708" stopIfTrue="1">
      <formula>WEEKDAY($A772)=6</formula>
    </cfRule>
    <cfRule type="expression" dxfId="60892" priority="107709" stopIfTrue="1">
      <formula>WEEKDAY($A772)=7</formula>
    </cfRule>
  </conditionalFormatting>
  <conditionalFormatting sqref="I772:I774">
    <cfRule type="expression" dxfId="60891" priority="107696" stopIfTrue="1">
      <formula>WEEKDAY($A772)=1</formula>
    </cfRule>
    <cfRule type="expression" dxfId="60890" priority="107697" stopIfTrue="1">
      <formula>WEEKDAY($A772)=2</formula>
    </cfRule>
    <cfRule type="expression" dxfId="60889" priority="107698" stopIfTrue="1">
      <formula>WEEKDAY($A772)=3</formula>
    </cfRule>
    <cfRule type="expression" dxfId="60888" priority="107699" stopIfTrue="1">
      <formula>WEEKDAY($A772)=4</formula>
    </cfRule>
    <cfRule type="expression" dxfId="60887" priority="107700" stopIfTrue="1">
      <formula>WEEKDAY($A772)=5</formula>
    </cfRule>
    <cfRule type="expression" dxfId="60886" priority="107701" stopIfTrue="1">
      <formula>WEEKDAY($A772)=6</formula>
    </cfRule>
    <cfRule type="expression" dxfId="60885" priority="107702" stopIfTrue="1">
      <formula>WEEKDAY($A772)=7</formula>
    </cfRule>
  </conditionalFormatting>
  <conditionalFormatting sqref="I772:I774">
    <cfRule type="expression" dxfId="60884" priority="107689" stopIfTrue="1">
      <formula>WEEKDAY($A772)=1</formula>
    </cfRule>
    <cfRule type="expression" dxfId="60883" priority="107690" stopIfTrue="1">
      <formula>WEEKDAY($A772)=2</formula>
    </cfRule>
    <cfRule type="expression" dxfId="60882" priority="107691" stopIfTrue="1">
      <formula>WEEKDAY($A772)=3</formula>
    </cfRule>
    <cfRule type="expression" dxfId="60881" priority="107692" stopIfTrue="1">
      <formula>WEEKDAY($A772)=4</formula>
    </cfRule>
    <cfRule type="expression" dxfId="60880" priority="107693" stopIfTrue="1">
      <formula>WEEKDAY($A772)=5</formula>
    </cfRule>
    <cfRule type="expression" dxfId="60879" priority="107694" stopIfTrue="1">
      <formula>WEEKDAY($A772)=6</formula>
    </cfRule>
    <cfRule type="expression" dxfId="60878" priority="107695" stopIfTrue="1">
      <formula>WEEKDAY($A772)=7</formula>
    </cfRule>
  </conditionalFormatting>
  <conditionalFormatting sqref="I772:I774">
    <cfRule type="expression" dxfId="60877" priority="107682" stopIfTrue="1">
      <formula>WEEKDAY($A772)=1</formula>
    </cfRule>
    <cfRule type="expression" dxfId="60876" priority="107683" stopIfTrue="1">
      <formula>WEEKDAY($A772)=2</formula>
    </cfRule>
    <cfRule type="expression" dxfId="60875" priority="107684" stopIfTrue="1">
      <formula>WEEKDAY($A772)=3</formula>
    </cfRule>
    <cfRule type="expression" dxfId="60874" priority="107685" stopIfTrue="1">
      <formula>WEEKDAY($A772)=4</formula>
    </cfRule>
    <cfRule type="expression" dxfId="60873" priority="107686" stopIfTrue="1">
      <formula>WEEKDAY($A772)=5</formula>
    </cfRule>
    <cfRule type="expression" dxfId="60872" priority="107687" stopIfTrue="1">
      <formula>WEEKDAY($A772)=6</formula>
    </cfRule>
    <cfRule type="expression" dxfId="60871" priority="107688" stopIfTrue="1">
      <formula>WEEKDAY($A772)=7</formula>
    </cfRule>
  </conditionalFormatting>
  <conditionalFormatting sqref="I772:I774">
    <cfRule type="expression" dxfId="60870" priority="107675" stopIfTrue="1">
      <formula>WEEKDAY($A772)=1</formula>
    </cfRule>
    <cfRule type="expression" dxfId="60869" priority="107676" stopIfTrue="1">
      <formula>WEEKDAY($A772)=2</formula>
    </cfRule>
    <cfRule type="expression" dxfId="60868" priority="107677" stopIfTrue="1">
      <formula>WEEKDAY($A772)=3</formula>
    </cfRule>
    <cfRule type="expression" dxfId="60867" priority="107678" stopIfTrue="1">
      <formula>WEEKDAY($A772)=4</formula>
    </cfRule>
    <cfRule type="expression" dxfId="60866" priority="107679" stopIfTrue="1">
      <formula>WEEKDAY($A772)=5</formula>
    </cfRule>
    <cfRule type="expression" dxfId="60865" priority="107680" stopIfTrue="1">
      <formula>WEEKDAY($A772)=6</formula>
    </cfRule>
    <cfRule type="expression" dxfId="60864" priority="107681" stopIfTrue="1">
      <formula>WEEKDAY($A772)=7</formula>
    </cfRule>
  </conditionalFormatting>
  <conditionalFormatting sqref="A772:A774">
    <cfRule type="expression" dxfId="60863" priority="107668" stopIfTrue="1">
      <formula>WEEKDAY($A772)=1</formula>
    </cfRule>
    <cfRule type="expression" dxfId="60862" priority="107669" stopIfTrue="1">
      <formula>WEEKDAY($A772)=2</formula>
    </cfRule>
    <cfRule type="expression" dxfId="60861" priority="107670" stopIfTrue="1">
      <formula>WEEKDAY($A772)=3</formula>
    </cfRule>
    <cfRule type="expression" dxfId="60860" priority="107671" stopIfTrue="1">
      <formula>WEEKDAY($A772)=4</formula>
    </cfRule>
    <cfRule type="expression" dxfId="60859" priority="107672" stopIfTrue="1">
      <formula>WEEKDAY($A772)=5</formula>
    </cfRule>
    <cfRule type="expression" dxfId="60858" priority="107673" stopIfTrue="1">
      <formula>WEEKDAY($A772)=6</formula>
    </cfRule>
    <cfRule type="expression" dxfId="60857" priority="107674" stopIfTrue="1">
      <formula>WEEKDAY($A772)=7</formula>
    </cfRule>
  </conditionalFormatting>
  <conditionalFormatting sqref="I772:I774">
    <cfRule type="expression" dxfId="60856" priority="107661" stopIfTrue="1">
      <formula>WEEKDAY($A772)=1</formula>
    </cfRule>
    <cfRule type="expression" dxfId="60855" priority="107662" stopIfTrue="1">
      <formula>WEEKDAY($A772)=2</formula>
    </cfRule>
    <cfRule type="expression" dxfId="60854" priority="107663" stopIfTrue="1">
      <formula>WEEKDAY($A772)=3</formula>
    </cfRule>
    <cfRule type="expression" dxfId="60853" priority="107664" stopIfTrue="1">
      <formula>WEEKDAY($A772)=4</formula>
    </cfRule>
    <cfRule type="expression" dxfId="60852" priority="107665" stopIfTrue="1">
      <formula>WEEKDAY($A772)=5</formula>
    </cfRule>
    <cfRule type="expression" dxfId="60851" priority="107666" stopIfTrue="1">
      <formula>WEEKDAY($A772)=6</formula>
    </cfRule>
    <cfRule type="expression" dxfId="60850" priority="107667" stopIfTrue="1">
      <formula>WEEKDAY($A772)=7</formula>
    </cfRule>
  </conditionalFormatting>
  <conditionalFormatting sqref="I772:I774">
    <cfRule type="expression" dxfId="60849" priority="107654" stopIfTrue="1">
      <formula>WEEKDAY($A772)=1</formula>
    </cfRule>
    <cfRule type="expression" dxfId="60848" priority="107655" stopIfTrue="1">
      <formula>WEEKDAY($A772)=2</formula>
    </cfRule>
    <cfRule type="expression" dxfId="60847" priority="107656" stopIfTrue="1">
      <formula>WEEKDAY($A772)=3</formula>
    </cfRule>
    <cfRule type="expression" dxfId="60846" priority="107657" stopIfTrue="1">
      <formula>WEEKDAY($A772)=4</formula>
    </cfRule>
    <cfRule type="expression" dxfId="60845" priority="107658" stopIfTrue="1">
      <formula>WEEKDAY($A772)=5</formula>
    </cfRule>
    <cfRule type="expression" dxfId="60844" priority="107659" stopIfTrue="1">
      <formula>WEEKDAY($A772)=6</formula>
    </cfRule>
    <cfRule type="expression" dxfId="60843" priority="107660" stopIfTrue="1">
      <formula>WEEKDAY($A772)=7</formula>
    </cfRule>
  </conditionalFormatting>
  <conditionalFormatting sqref="I772:I774">
    <cfRule type="expression" dxfId="60842" priority="107647" stopIfTrue="1">
      <formula>WEEKDAY($A772)=1</formula>
    </cfRule>
    <cfRule type="expression" dxfId="60841" priority="107648" stopIfTrue="1">
      <formula>WEEKDAY($A772)=2</formula>
    </cfRule>
    <cfRule type="expression" dxfId="60840" priority="107649" stopIfTrue="1">
      <formula>WEEKDAY($A772)=3</formula>
    </cfRule>
    <cfRule type="expression" dxfId="60839" priority="107650" stopIfTrue="1">
      <formula>WEEKDAY($A772)=4</formula>
    </cfRule>
    <cfRule type="expression" dxfId="60838" priority="107651" stopIfTrue="1">
      <formula>WEEKDAY($A772)=5</formula>
    </cfRule>
    <cfRule type="expression" dxfId="60837" priority="107652" stopIfTrue="1">
      <formula>WEEKDAY($A772)=6</formula>
    </cfRule>
    <cfRule type="expression" dxfId="60836" priority="107653" stopIfTrue="1">
      <formula>WEEKDAY($A772)=7</formula>
    </cfRule>
  </conditionalFormatting>
  <conditionalFormatting sqref="I772:I774">
    <cfRule type="expression" dxfId="60835" priority="107640" stopIfTrue="1">
      <formula>WEEKDAY($A772)=1</formula>
    </cfRule>
    <cfRule type="expression" dxfId="60834" priority="107641" stopIfTrue="1">
      <formula>WEEKDAY($A772)=2</formula>
    </cfRule>
    <cfRule type="expression" dxfId="60833" priority="107642" stopIfTrue="1">
      <formula>WEEKDAY($A772)=3</formula>
    </cfRule>
    <cfRule type="expression" dxfId="60832" priority="107643" stopIfTrue="1">
      <formula>WEEKDAY($A772)=4</formula>
    </cfRule>
    <cfRule type="expression" dxfId="60831" priority="107644" stopIfTrue="1">
      <formula>WEEKDAY($A772)=5</formula>
    </cfRule>
    <cfRule type="expression" dxfId="60830" priority="107645" stopIfTrue="1">
      <formula>WEEKDAY($A772)=6</formula>
    </cfRule>
    <cfRule type="expression" dxfId="60829" priority="107646" stopIfTrue="1">
      <formula>WEEKDAY($A772)=7</formula>
    </cfRule>
  </conditionalFormatting>
  <conditionalFormatting sqref="I772:I774">
    <cfRule type="expression" dxfId="60828" priority="107633" stopIfTrue="1">
      <formula>WEEKDAY($A772)=1</formula>
    </cfRule>
    <cfRule type="expression" dxfId="60827" priority="107634" stopIfTrue="1">
      <formula>WEEKDAY($A772)=2</formula>
    </cfRule>
    <cfRule type="expression" dxfId="60826" priority="107635" stopIfTrue="1">
      <formula>WEEKDAY($A772)=3</formula>
    </cfRule>
    <cfRule type="expression" dxfId="60825" priority="107636" stopIfTrue="1">
      <formula>WEEKDAY($A772)=4</formula>
    </cfRule>
    <cfRule type="expression" dxfId="60824" priority="107637" stopIfTrue="1">
      <formula>WEEKDAY($A772)=5</formula>
    </cfRule>
    <cfRule type="expression" dxfId="60823" priority="107638" stopIfTrue="1">
      <formula>WEEKDAY($A772)=6</formula>
    </cfRule>
    <cfRule type="expression" dxfId="60822" priority="107639" stopIfTrue="1">
      <formula>WEEKDAY($A772)=7</formula>
    </cfRule>
  </conditionalFormatting>
  <conditionalFormatting sqref="I772:I774">
    <cfRule type="expression" dxfId="60821" priority="107626" stopIfTrue="1">
      <formula>WEEKDAY($A772)=1</formula>
    </cfRule>
    <cfRule type="expression" dxfId="60820" priority="107627" stopIfTrue="1">
      <formula>WEEKDAY($A772)=2</formula>
    </cfRule>
    <cfRule type="expression" dxfId="60819" priority="107628" stopIfTrue="1">
      <formula>WEEKDAY($A772)=3</formula>
    </cfRule>
    <cfRule type="expression" dxfId="60818" priority="107629" stopIfTrue="1">
      <formula>WEEKDAY($A772)=4</formula>
    </cfRule>
    <cfRule type="expression" dxfId="60817" priority="107630" stopIfTrue="1">
      <formula>WEEKDAY($A772)=5</formula>
    </cfRule>
    <cfRule type="expression" dxfId="60816" priority="107631" stopIfTrue="1">
      <formula>WEEKDAY($A772)=6</formula>
    </cfRule>
    <cfRule type="expression" dxfId="60815" priority="107632" stopIfTrue="1">
      <formula>WEEKDAY($A772)=7</formula>
    </cfRule>
  </conditionalFormatting>
  <conditionalFormatting sqref="I772:I774">
    <cfRule type="expression" dxfId="60814" priority="107619" stopIfTrue="1">
      <formula>WEEKDAY($A772)=1</formula>
    </cfRule>
    <cfRule type="expression" dxfId="60813" priority="107620" stopIfTrue="1">
      <formula>WEEKDAY($A772)=2</formula>
    </cfRule>
    <cfRule type="expression" dxfId="60812" priority="107621" stopIfTrue="1">
      <formula>WEEKDAY($A772)=3</formula>
    </cfRule>
    <cfRule type="expression" dxfId="60811" priority="107622" stopIfTrue="1">
      <formula>WEEKDAY($A772)=4</formula>
    </cfRule>
    <cfRule type="expression" dxfId="60810" priority="107623" stopIfTrue="1">
      <formula>WEEKDAY($A772)=5</formula>
    </cfRule>
    <cfRule type="expression" dxfId="60809" priority="107624" stopIfTrue="1">
      <formula>WEEKDAY($A772)=6</formula>
    </cfRule>
    <cfRule type="expression" dxfId="60808" priority="107625" stopIfTrue="1">
      <formula>WEEKDAY($A772)=7</formula>
    </cfRule>
  </conditionalFormatting>
  <conditionalFormatting sqref="I772:I774">
    <cfRule type="expression" dxfId="60807" priority="107612" stopIfTrue="1">
      <formula>WEEKDAY($A772)=1</formula>
    </cfRule>
    <cfRule type="expression" dxfId="60806" priority="107613" stopIfTrue="1">
      <formula>WEEKDAY($A772)=2</formula>
    </cfRule>
    <cfRule type="expression" dxfId="60805" priority="107614" stopIfTrue="1">
      <formula>WEEKDAY($A772)=3</formula>
    </cfRule>
    <cfRule type="expression" dxfId="60804" priority="107615" stopIfTrue="1">
      <formula>WEEKDAY($A772)=4</formula>
    </cfRule>
    <cfRule type="expression" dxfId="60803" priority="107616" stopIfTrue="1">
      <formula>WEEKDAY($A772)=5</formula>
    </cfRule>
    <cfRule type="expression" dxfId="60802" priority="107617" stopIfTrue="1">
      <formula>WEEKDAY($A772)=6</formula>
    </cfRule>
    <cfRule type="expression" dxfId="60801" priority="107618" stopIfTrue="1">
      <formula>WEEKDAY($A772)=7</formula>
    </cfRule>
  </conditionalFormatting>
  <conditionalFormatting sqref="I772:I774">
    <cfRule type="expression" dxfId="60800" priority="107605" stopIfTrue="1">
      <formula>WEEKDAY($A772)=1</formula>
    </cfRule>
    <cfRule type="expression" dxfId="60799" priority="107606" stopIfTrue="1">
      <formula>WEEKDAY($A772)=2</formula>
    </cfRule>
    <cfRule type="expression" dxfId="60798" priority="107607" stopIfTrue="1">
      <formula>WEEKDAY($A772)=3</formula>
    </cfRule>
    <cfRule type="expression" dxfId="60797" priority="107608" stopIfTrue="1">
      <formula>WEEKDAY($A772)=4</formula>
    </cfRule>
    <cfRule type="expression" dxfId="60796" priority="107609" stopIfTrue="1">
      <formula>WEEKDAY($A772)=5</formula>
    </cfRule>
    <cfRule type="expression" dxfId="60795" priority="107610" stopIfTrue="1">
      <formula>WEEKDAY($A772)=6</formula>
    </cfRule>
    <cfRule type="expression" dxfId="60794" priority="107611" stopIfTrue="1">
      <formula>WEEKDAY($A772)=7</formula>
    </cfRule>
  </conditionalFormatting>
  <conditionalFormatting sqref="I772:I774">
    <cfRule type="expression" dxfId="60793" priority="107598" stopIfTrue="1">
      <formula>WEEKDAY($A772)=1</formula>
    </cfRule>
    <cfRule type="expression" dxfId="60792" priority="107599" stopIfTrue="1">
      <formula>WEEKDAY($A772)=2</formula>
    </cfRule>
    <cfRule type="expression" dxfId="60791" priority="107600" stopIfTrue="1">
      <formula>WEEKDAY($A772)=3</formula>
    </cfRule>
    <cfRule type="expression" dxfId="60790" priority="107601" stopIfTrue="1">
      <formula>WEEKDAY($A772)=4</formula>
    </cfRule>
    <cfRule type="expression" dxfId="60789" priority="107602" stopIfTrue="1">
      <formula>WEEKDAY($A772)=5</formula>
    </cfRule>
    <cfRule type="expression" dxfId="60788" priority="107603" stopIfTrue="1">
      <formula>WEEKDAY($A772)=6</formula>
    </cfRule>
    <cfRule type="expression" dxfId="60787" priority="107604" stopIfTrue="1">
      <formula>WEEKDAY($A772)=7</formula>
    </cfRule>
  </conditionalFormatting>
  <conditionalFormatting sqref="I772:I774">
    <cfRule type="expression" dxfId="60786" priority="107591" stopIfTrue="1">
      <formula>WEEKDAY($A772)=1</formula>
    </cfRule>
    <cfRule type="expression" dxfId="60785" priority="107592" stopIfTrue="1">
      <formula>WEEKDAY($A772)=2</formula>
    </cfRule>
    <cfRule type="expression" dxfId="60784" priority="107593" stopIfTrue="1">
      <formula>WEEKDAY($A772)=3</formula>
    </cfRule>
    <cfRule type="expression" dxfId="60783" priority="107594" stopIfTrue="1">
      <formula>WEEKDAY($A772)=4</formula>
    </cfRule>
    <cfRule type="expression" dxfId="60782" priority="107595" stopIfTrue="1">
      <formula>WEEKDAY($A772)=5</formula>
    </cfRule>
    <cfRule type="expression" dxfId="60781" priority="107596" stopIfTrue="1">
      <formula>WEEKDAY($A772)=6</formula>
    </cfRule>
    <cfRule type="expression" dxfId="60780" priority="107597" stopIfTrue="1">
      <formula>WEEKDAY($A772)=7</formula>
    </cfRule>
  </conditionalFormatting>
  <conditionalFormatting sqref="I772:I774">
    <cfRule type="expression" dxfId="60779" priority="107584" stopIfTrue="1">
      <formula>WEEKDAY($A772)=1</formula>
    </cfRule>
    <cfRule type="expression" dxfId="60778" priority="107585" stopIfTrue="1">
      <formula>WEEKDAY($A772)=2</formula>
    </cfRule>
    <cfRule type="expression" dxfId="60777" priority="107586" stopIfTrue="1">
      <formula>WEEKDAY($A772)=3</formula>
    </cfRule>
    <cfRule type="expression" dxfId="60776" priority="107587" stopIfTrue="1">
      <formula>WEEKDAY($A772)=4</formula>
    </cfRule>
    <cfRule type="expression" dxfId="60775" priority="107588" stopIfTrue="1">
      <formula>WEEKDAY($A772)=5</formula>
    </cfRule>
    <cfRule type="expression" dxfId="60774" priority="107589" stopIfTrue="1">
      <formula>WEEKDAY($A772)=6</formula>
    </cfRule>
    <cfRule type="expression" dxfId="60773" priority="107590" stopIfTrue="1">
      <formula>WEEKDAY($A772)=7</formula>
    </cfRule>
  </conditionalFormatting>
  <conditionalFormatting sqref="I772:I774">
    <cfRule type="expression" dxfId="60772" priority="107577" stopIfTrue="1">
      <formula>WEEKDAY($A772)=1</formula>
    </cfRule>
    <cfRule type="expression" dxfId="60771" priority="107578" stopIfTrue="1">
      <formula>WEEKDAY($A772)=2</formula>
    </cfRule>
    <cfRule type="expression" dxfId="60770" priority="107579" stopIfTrue="1">
      <formula>WEEKDAY($A772)=3</formula>
    </cfRule>
    <cfRule type="expression" dxfId="60769" priority="107580" stopIfTrue="1">
      <formula>WEEKDAY($A772)=4</formula>
    </cfRule>
    <cfRule type="expression" dxfId="60768" priority="107581" stopIfTrue="1">
      <formula>WEEKDAY($A772)=5</formula>
    </cfRule>
    <cfRule type="expression" dxfId="60767" priority="107582" stopIfTrue="1">
      <formula>WEEKDAY($A772)=6</formula>
    </cfRule>
    <cfRule type="expression" dxfId="60766" priority="107583" stopIfTrue="1">
      <formula>WEEKDAY($A772)=7</formula>
    </cfRule>
  </conditionalFormatting>
  <conditionalFormatting sqref="I772:I774">
    <cfRule type="expression" dxfId="60765" priority="107570" stopIfTrue="1">
      <formula>WEEKDAY($A772)=1</formula>
    </cfRule>
    <cfRule type="expression" dxfId="60764" priority="107571" stopIfTrue="1">
      <formula>WEEKDAY($A772)=2</formula>
    </cfRule>
    <cfRule type="expression" dxfId="60763" priority="107572" stopIfTrue="1">
      <formula>WEEKDAY($A772)=3</formula>
    </cfRule>
    <cfRule type="expression" dxfId="60762" priority="107573" stopIfTrue="1">
      <formula>WEEKDAY($A772)=4</formula>
    </cfRule>
    <cfRule type="expression" dxfId="60761" priority="107574" stopIfTrue="1">
      <formula>WEEKDAY($A772)=5</formula>
    </cfRule>
    <cfRule type="expression" dxfId="60760" priority="107575" stopIfTrue="1">
      <formula>WEEKDAY($A772)=6</formula>
    </cfRule>
    <cfRule type="expression" dxfId="60759" priority="107576" stopIfTrue="1">
      <formula>WEEKDAY($A772)=7</formula>
    </cfRule>
  </conditionalFormatting>
  <conditionalFormatting sqref="I772:I774">
    <cfRule type="expression" dxfId="60758" priority="107563" stopIfTrue="1">
      <formula>WEEKDAY($A772)=1</formula>
    </cfRule>
    <cfRule type="expression" dxfId="60757" priority="107564" stopIfTrue="1">
      <formula>WEEKDAY($A772)=2</formula>
    </cfRule>
    <cfRule type="expression" dxfId="60756" priority="107565" stopIfTrue="1">
      <formula>WEEKDAY($A772)=3</formula>
    </cfRule>
    <cfRule type="expression" dxfId="60755" priority="107566" stopIfTrue="1">
      <formula>WEEKDAY($A772)=4</formula>
    </cfRule>
    <cfRule type="expression" dxfId="60754" priority="107567" stopIfTrue="1">
      <formula>WEEKDAY($A772)=5</formula>
    </cfRule>
    <cfRule type="expression" dxfId="60753" priority="107568" stopIfTrue="1">
      <formula>WEEKDAY($A772)=6</formula>
    </cfRule>
    <cfRule type="expression" dxfId="60752" priority="107569" stopIfTrue="1">
      <formula>WEEKDAY($A772)=7</formula>
    </cfRule>
  </conditionalFormatting>
  <conditionalFormatting sqref="I772:I774">
    <cfRule type="expression" dxfId="60751" priority="107556" stopIfTrue="1">
      <formula>WEEKDAY($A772)=1</formula>
    </cfRule>
    <cfRule type="expression" dxfId="60750" priority="107557" stopIfTrue="1">
      <formula>WEEKDAY($A772)=2</formula>
    </cfRule>
    <cfRule type="expression" dxfId="60749" priority="107558" stopIfTrue="1">
      <formula>WEEKDAY($A772)=3</formula>
    </cfRule>
    <cfRule type="expression" dxfId="60748" priority="107559" stopIfTrue="1">
      <formula>WEEKDAY($A772)=4</formula>
    </cfRule>
    <cfRule type="expression" dxfId="60747" priority="107560" stopIfTrue="1">
      <formula>WEEKDAY($A772)=5</formula>
    </cfRule>
    <cfRule type="expression" dxfId="60746" priority="107561" stopIfTrue="1">
      <formula>WEEKDAY($A772)=6</formula>
    </cfRule>
    <cfRule type="expression" dxfId="60745" priority="107562" stopIfTrue="1">
      <formula>WEEKDAY($A772)=7</formula>
    </cfRule>
  </conditionalFormatting>
  <conditionalFormatting sqref="I772:I774">
    <cfRule type="expression" dxfId="60744" priority="107549" stopIfTrue="1">
      <formula>WEEKDAY($A772)=1</formula>
    </cfRule>
    <cfRule type="expression" dxfId="60743" priority="107550" stopIfTrue="1">
      <formula>WEEKDAY($A772)=2</formula>
    </cfRule>
    <cfRule type="expression" dxfId="60742" priority="107551" stopIfTrue="1">
      <formula>WEEKDAY($A772)=3</formula>
    </cfRule>
    <cfRule type="expression" dxfId="60741" priority="107552" stopIfTrue="1">
      <formula>WEEKDAY($A772)=4</formula>
    </cfRule>
    <cfRule type="expression" dxfId="60740" priority="107553" stopIfTrue="1">
      <formula>WEEKDAY($A772)=5</formula>
    </cfRule>
    <cfRule type="expression" dxfId="60739" priority="107554" stopIfTrue="1">
      <formula>WEEKDAY($A772)=6</formula>
    </cfRule>
    <cfRule type="expression" dxfId="60738" priority="107555" stopIfTrue="1">
      <formula>WEEKDAY($A772)=7</formula>
    </cfRule>
  </conditionalFormatting>
  <conditionalFormatting sqref="I772:I774">
    <cfRule type="expression" dxfId="60737" priority="107542" stopIfTrue="1">
      <formula>WEEKDAY($A772)=1</formula>
    </cfRule>
    <cfRule type="expression" dxfId="60736" priority="107543" stopIfTrue="1">
      <formula>WEEKDAY($A772)=2</formula>
    </cfRule>
    <cfRule type="expression" dxfId="60735" priority="107544" stopIfTrue="1">
      <formula>WEEKDAY($A772)=3</formula>
    </cfRule>
    <cfRule type="expression" dxfId="60734" priority="107545" stopIfTrue="1">
      <formula>WEEKDAY($A772)=4</formula>
    </cfRule>
    <cfRule type="expression" dxfId="60733" priority="107546" stopIfTrue="1">
      <formula>WEEKDAY($A772)=5</formula>
    </cfRule>
    <cfRule type="expression" dxfId="60732" priority="107547" stopIfTrue="1">
      <formula>WEEKDAY($A772)=6</formula>
    </cfRule>
    <cfRule type="expression" dxfId="60731" priority="107548" stopIfTrue="1">
      <formula>WEEKDAY($A772)=7</formula>
    </cfRule>
  </conditionalFormatting>
  <conditionalFormatting sqref="I772:I774">
    <cfRule type="expression" dxfId="60730" priority="107535" stopIfTrue="1">
      <formula>WEEKDAY($A772)=1</formula>
    </cfRule>
    <cfRule type="expression" dxfId="60729" priority="107536" stopIfTrue="1">
      <formula>WEEKDAY($A772)=2</formula>
    </cfRule>
    <cfRule type="expression" dxfId="60728" priority="107537" stopIfTrue="1">
      <formula>WEEKDAY($A772)=3</formula>
    </cfRule>
    <cfRule type="expression" dxfId="60727" priority="107538" stopIfTrue="1">
      <formula>WEEKDAY($A772)=4</formula>
    </cfRule>
    <cfRule type="expression" dxfId="60726" priority="107539" stopIfTrue="1">
      <formula>WEEKDAY($A772)=5</formula>
    </cfRule>
    <cfRule type="expression" dxfId="60725" priority="107540" stopIfTrue="1">
      <formula>WEEKDAY($A772)=6</formula>
    </cfRule>
    <cfRule type="expression" dxfId="60724" priority="107541" stopIfTrue="1">
      <formula>WEEKDAY($A772)=7</formula>
    </cfRule>
  </conditionalFormatting>
  <conditionalFormatting sqref="I772:I774">
    <cfRule type="expression" dxfId="60723" priority="107528" stopIfTrue="1">
      <formula>WEEKDAY($A772)=1</formula>
    </cfRule>
    <cfRule type="expression" dxfId="60722" priority="107529" stopIfTrue="1">
      <formula>WEEKDAY($A772)=2</formula>
    </cfRule>
    <cfRule type="expression" dxfId="60721" priority="107530" stopIfTrue="1">
      <formula>WEEKDAY($A772)=3</formula>
    </cfRule>
    <cfRule type="expression" dxfId="60720" priority="107531" stopIfTrue="1">
      <formula>WEEKDAY($A772)=4</formula>
    </cfRule>
    <cfRule type="expression" dxfId="60719" priority="107532" stopIfTrue="1">
      <formula>WEEKDAY($A772)=5</formula>
    </cfRule>
    <cfRule type="expression" dxfId="60718" priority="107533" stopIfTrue="1">
      <formula>WEEKDAY($A772)=6</formula>
    </cfRule>
    <cfRule type="expression" dxfId="60717" priority="107534" stopIfTrue="1">
      <formula>WEEKDAY($A772)=7</formula>
    </cfRule>
  </conditionalFormatting>
  <conditionalFormatting sqref="I772:I774">
    <cfRule type="expression" dxfId="60716" priority="107521" stopIfTrue="1">
      <formula>WEEKDAY($A772)=1</formula>
    </cfRule>
    <cfRule type="expression" dxfId="60715" priority="107522" stopIfTrue="1">
      <formula>WEEKDAY($A772)=2</formula>
    </cfRule>
    <cfRule type="expression" dxfId="60714" priority="107523" stopIfTrue="1">
      <formula>WEEKDAY($A772)=3</formula>
    </cfRule>
    <cfRule type="expression" dxfId="60713" priority="107524" stopIfTrue="1">
      <formula>WEEKDAY($A772)=4</formula>
    </cfRule>
    <cfRule type="expression" dxfId="60712" priority="107525" stopIfTrue="1">
      <formula>WEEKDAY($A772)=5</formula>
    </cfRule>
    <cfRule type="expression" dxfId="60711" priority="107526" stopIfTrue="1">
      <formula>WEEKDAY($A772)=6</formula>
    </cfRule>
    <cfRule type="expression" dxfId="60710" priority="107527" stopIfTrue="1">
      <formula>WEEKDAY($A772)=7</formula>
    </cfRule>
  </conditionalFormatting>
  <conditionalFormatting sqref="I772:I774">
    <cfRule type="expression" dxfId="60709" priority="107514" stopIfTrue="1">
      <formula>WEEKDAY($A772)=1</formula>
    </cfRule>
    <cfRule type="expression" dxfId="60708" priority="107515" stopIfTrue="1">
      <formula>WEEKDAY($A772)=2</formula>
    </cfRule>
    <cfRule type="expression" dxfId="60707" priority="107516" stopIfTrue="1">
      <formula>WEEKDAY($A772)=3</formula>
    </cfRule>
    <cfRule type="expression" dxfId="60706" priority="107517" stopIfTrue="1">
      <formula>WEEKDAY($A772)=4</formula>
    </cfRule>
    <cfRule type="expression" dxfId="60705" priority="107518" stopIfTrue="1">
      <formula>WEEKDAY($A772)=5</formula>
    </cfRule>
    <cfRule type="expression" dxfId="60704" priority="107519" stopIfTrue="1">
      <formula>WEEKDAY($A772)=6</formula>
    </cfRule>
    <cfRule type="expression" dxfId="60703" priority="107520" stopIfTrue="1">
      <formula>WEEKDAY($A772)=7</formula>
    </cfRule>
  </conditionalFormatting>
  <conditionalFormatting sqref="A772:A774">
    <cfRule type="expression" dxfId="60702" priority="107507" stopIfTrue="1">
      <formula>WEEKDAY($A772)=1</formula>
    </cfRule>
    <cfRule type="expression" dxfId="60701" priority="107508" stopIfTrue="1">
      <formula>WEEKDAY($A772)=2</formula>
    </cfRule>
    <cfRule type="expression" dxfId="60700" priority="107509" stopIfTrue="1">
      <formula>WEEKDAY($A772)=3</formula>
    </cfRule>
    <cfRule type="expression" dxfId="60699" priority="107510" stopIfTrue="1">
      <formula>WEEKDAY($A772)=4</formula>
    </cfRule>
    <cfRule type="expression" dxfId="60698" priority="107511" stopIfTrue="1">
      <formula>WEEKDAY($A772)=5</formula>
    </cfRule>
    <cfRule type="expression" dxfId="60697" priority="107512" stopIfTrue="1">
      <formula>WEEKDAY($A772)=6</formula>
    </cfRule>
    <cfRule type="expression" dxfId="60696" priority="107513" stopIfTrue="1">
      <formula>WEEKDAY($A772)=7</formula>
    </cfRule>
  </conditionalFormatting>
  <conditionalFormatting sqref="I772:I774">
    <cfRule type="expression" dxfId="60695" priority="107500" stopIfTrue="1">
      <formula>WEEKDAY($A772)=1</formula>
    </cfRule>
    <cfRule type="expression" dxfId="60694" priority="107501" stopIfTrue="1">
      <formula>WEEKDAY($A772)=2</formula>
    </cfRule>
    <cfRule type="expression" dxfId="60693" priority="107502" stopIfTrue="1">
      <formula>WEEKDAY($A772)=3</formula>
    </cfRule>
    <cfRule type="expression" dxfId="60692" priority="107503" stopIfTrue="1">
      <formula>WEEKDAY($A772)=4</formula>
    </cfRule>
    <cfRule type="expression" dxfId="60691" priority="107504" stopIfTrue="1">
      <formula>WEEKDAY($A772)=5</formula>
    </cfRule>
    <cfRule type="expression" dxfId="60690" priority="107505" stopIfTrue="1">
      <formula>WEEKDAY($A772)=6</formula>
    </cfRule>
    <cfRule type="expression" dxfId="60689" priority="107506" stopIfTrue="1">
      <formula>WEEKDAY($A772)=7</formula>
    </cfRule>
  </conditionalFormatting>
  <conditionalFormatting sqref="A772:A774">
    <cfRule type="expression" dxfId="60688" priority="107493" stopIfTrue="1">
      <formula>WEEKDAY($A772)=1</formula>
    </cfRule>
    <cfRule type="expression" dxfId="60687" priority="107494" stopIfTrue="1">
      <formula>WEEKDAY($A772)=2</formula>
    </cfRule>
    <cfRule type="expression" dxfId="60686" priority="107495" stopIfTrue="1">
      <formula>WEEKDAY($A772)=3</formula>
    </cfRule>
    <cfRule type="expression" dxfId="60685" priority="107496" stopIfTrue="1">
      <formula>WEEKDAY($A772)=4</formula>
    </cfRule>
    <cfRule type="expression" dxfId="60684" priority="107497" stopIfTrue="1">
      <formula>WEEKDAY($A772)=5</formula>
    </cfRule>
    <cfRule type="expression" dxfId="60683" priority="107498" stopIfTrue="1">
      <formula>WEEKDAY($A772)=6</formula>
    </cfRule>
    <cfRule type="expression" dxfId="60682" priority="107499" stopIfTrue="1">
      <formula>WEEKDAY($A772)=7</formula>
    </cfRule>
  </conditionalFormatting>
  <conditionalFormatting sqref="A772:A774">
    <cfRule type="expression" dxfId="60681" priority="107486" stopIfTrue="1">
      <formula>WEEKDAY($A772)=1</formula>
    </cfRule>
    <cfRule type="expression" dxfId="60680" priority="107487" stopIfTrue="1">
      <formula>WEEKDAY($A772)=2</formula>
    </cfRule>
    <cfRule type="expression" dxfId="60679" priority="107488" stopIfTrue="1">
      <formula>WEEKDAY($A772)=3</formula>
    </cfRule>
    <cfRule type="expression" dxfId="60678" priority="107489" stopIfTrue="1">
      <formula>WEEKDAY($A772)=4</formula>
    </cfRule>
    <cfRule type="expression" dxfId="60677" priority="107490" stopIfTrue="1">
      <formula>WEEKDAY($A772)=5</formula>
    </cfRule>
    <cfRule type="expression" dxfId="60676" priority="107491" stopIfTrue="1">
      <formula>WEEKDAY($A772)=6</formula>
    </cfRule>
    <cfRule type="expression" dxfId="60675" priority="107492" stopIfTrue="1">
      <formula>WEEKDAY($A772)=7</formula>
    </cfRule>
  </conditionalFormatting>
  <conditionalFormatting sqref="I772:I774">
    <cfRule type="expression" dxfId="60674" priority="107479" stopIfTrue="1">
      <formula>WEEKDAY($A772)=1</formula>
    </cfRule>
    <cfRule type="expression" dxfId="60673" priority="107480" stopIfTrue="1">
      <formula>WEEKDAY($A772)=2</formula>
    </cfRule>
    <cfRule type="expression" dxfId="60672" priority="107481" stopIfTrue="1">
      <formula>WEEKDAY($A772)=3</formula>
    </cfRule>
    <cfRule type="expression" dxfId="60671" priority="107482" stopIfTrue="1">
      <formula>WEEKDAY($A772)=4</formula>
    </cfRule>
    <cfRule type="expression" dxfId="60670" priority="107483" stopIfTrue="1">
      <formula>WEEKDAY($A772)=5</formula>
    </cfRule>
    <cfRule type="expression" dxfId="60669" priority="107484" stopIfTrue="1">
      <formula>WEEKDAY($A772)=6</formula>
    </cfRule>
    <cfRule type="expression" dxfId="60668" priority="107485" stopIfTrue="1">
      <formula>WEEKDAY($A772)=7</formula>
    </cfRule>
  </conditionalFormatting>
  <conditionalFormatting sqref="A772:A774">
    <cfRule type="expression" dxfId="60667" priority="107472" stopIfTrue="1">
      <formula>WEEKDAY($A772)=1</formula>
    </cfRule>
    <cfRule type="expression" dxfId="60666" priority="107473" stopIfTrue="1">
      <formula>WEEKDAY($A772)=2</formula>
    </cfRule>
    <cfRule type="expression" dxfId="60665" priority="107474" stopIfTrue="1">
      <formula>WEEKDAY($A772)=3</formula>
    </cfRule>
    <cfRule type="expression" dxfId="60664" priority="107475" stopIfTrue="1">
      <formula>WEEKDAY($A772)=4</formula>
    </cfRule>
    <cfRule type="expression" dxfId="60663" priority="107476" stopIfTrue="1">
      <formula>WEEKDAY($A772)=5</formula>
    </cfRule>
    <cfRule type="expression" dxfId="60662" priority="107477" stopIfTrue="1">
      <formula>WEEKDAY($A772)=6</formula>
    </cfRule>
    <cfRule type="expression" dxfId="60661" priority="107478" stopIfTrue="1">
      <formula>WEEKDAY($A772)=7</formula>
    </cfRule>
  </conditionalFormatting>
  <conditionalFormatting sqref="I772:I774">
    <cfRule type="expression" dxfId="60660" priority="107465" stopIfTrue="1">
      <formula>WEEKDAY($A772)=1</formula>
    </cfRule>
    <cfRule type="expression" dxfId="60659" priority="107466" stopIfTrue="1">
      <formula>WEEKDAY($A772)=2</formula>
    </cfRule>
    <cfRule type="expression" dxfId="60658" priority="107467" stopIfTrue="1">
      <formula>WEEKDAY($A772)=3</formula>
    </cfRule>
    <cfRule type="expression" dxfId="60657" priority="107468" stopIfTrue="1">
      <formula>WEEKDAY($A772)=4</formula>
    </cfRule>
    <cfRule type="expression" dxfId="60656" priority="107469" stopIfTrue="1">
      <formula>WEEKDAY($A772)=5</formula>
    </cfRule>
    <cfRule type="expression" dxfId="60655" priority="107470" stopIfTrue="1">
      <formula>WEEKDAY($A772)=6</formula>
    </cfRule>
    <cfRule type="expression" dxfId="60654" priority="107471" stopIfTrue="1">
      <formula>WEEKDAY($A772)=7</formula>
    </cfRule>
  </conditionalFormatting>
  <conditionalFormatting sqref="A772:A774">
    <cfRule type="expression" dxfId="60653" priority="107458" stopIfTrue="1">
      <formula>WEEKDAY($A772)=1</formula>
    </cfRule>
    <cfRule type="expression" dxfId="60652" priority="107459" stopIfTrue="1">
      <formula>WEEKDAY($A772)=2</formula>
    </cfRule>
    <cfRule type="expression" dxfId="60651" priority="107460" stopIfTrue="1">
      <formula>WEEKDAY($A772)=3</formula>
    </cfRule>
    <cfRule type="expression" dxfId="60650" priority="107461" stopIfTrue="1">
      <formula>WEEKDAY($A772)=4</formula>
    </cfRule>
    <cfRule type="expression" dxfId="60649" priority="107462" stopIfTrue="1">
      <formula>WEEKDAY($A772)=5</formula>
    </cfRule>
    <cfRule type="expression" dxfId="60648" priority="107463" stopIfTrue="1">
      <formula>WEEKDAY($A772)=6</formula>
    </cfRule>
    <cfRule type="expression" dxfId="60647" priority="107464" stopIfTrue="1">
      <formula>WEEKDAY($A772)=7</formula>
    </cfRule>
  </conditionalFormatting>
  <conditionalFormatting sqref="A772:A774">
    <cfRule type="expression" dxfId="60646" priority="107451" stopIfTrue="1">
      <formula>WEEKDAY($A772)=1</formula>
    </cfRule>
    <cfRule type="expression" dxfId="60645" priority="107452" stopIfTrue="1">
      <formula>WEEKDAY($A772)=2</formula>
    </cfRule>
    <cfRule type="expression" dxfId="60644" priority="107453" stopIfTrue="1">
      <formula>WEEKDAY($A772)=3</formula>
    </cfRule>
    <cfRule type="expression" dxfId="60643" priority="107454" stopIfTrue="1">
      <formula>WEEKDAY($A772)=4</formula>
    </cfRule>
    <cfRule type="expression" dxfId="60642" priority="107455" stopIfTrue="1">
      <formula>WEEKDAY($A772)=5</formula>
    </cfRule>
    <cfRule type="expression" dxfId="60641" priority="107456" stopIfTrue="1">
      <formula>WEEKDAY($A772)=6</formula>
    </cfRule>
    <cfRule type="expression" dxfId="60640" priority="107457" stopIfTrue="1">
      <formula>WEEKDAY($A772)=7</formula>
    </cfRule>
  </conditionalFormatting>
  <conditionalFormatting sqref="I772:I774">
    <cfRule type="expression" dxfId="60639" priority="107444" stopIfTrue="1">
      <formula>WEEKDAY($A772)=1</formula>
    </cfRule>
    <cfRule type="expression" dxfId="60638" priority="107445" stopIfTrue="1">
      <formula>WEEKDAY($A772)=2</formula>
    </cfRule>
    <cfRule type="expression" dxfId="60637" priority="107446" stopIfTrue="1">
      <formula>WEEKDAY($A772)=3</formula>
    </cfRule>
    <cfRule type="expression" dxfId="60636" priority="107447" stopIfTrue="1">
      <formula>WEEKDAY($A772)=4</formula>
    </cfRule>
    <cfRule type="expression" dxfId="60635" priority="107448" stopIfTrue="1">
      <formula>WEEKDAY($A772)=5</formula>
    </cfRule>
    <cfRule type="expression" dxfId="60634" priority="107449" stopIfTrue="1">
      <formula>WEEKDAY($A772)=6</formula>
    </cfRule>
    <cfRule type="expression" dxfId="60633" priority="107450" stopIfTrue="1">
      <formula>WEEKDAY($A772)=7</formula>
    </cfRule>
  </conditionalFormatting>
  <conditionalFormatting sqref="A772:A774">
    <cfRule type="expression" dxfId="60632" priority="107437" stopIfTrue="1">
      <formula>WEEKDAY($A772)=1</formula>
    </cfRule>
    <cfRule type="expression" dxfId="60631" priority="107438" stopIfTrue="1">
      <formula>WEEKDAY($A772)=2</formula>
    </cfRule>
    <cfRule type="expression" dxfId="60630" priority="107439" stopIfTrue="1">
      <formula>WEEKDAY($A772)=3</formula>
    </cfRule>
    <cfRule type="expression" dxfId="60629" priority="107440" stopIfTrue="1">
      <formula>WEEKDAY($A772)=4</formula>
    </cfRule>
    <cfRule type="expression" dxfId="60628" priority="107441" stopIfTrue="1">
      <formula>WEEKDAY($A772)=5</formula>
    </cfRule>
    <cfRule type="expression" dxfId="60627" priority="107442" stopIfTrue="1">
      <formula>WEEKDAY($A772)=6</formula>
    </cfRule>
    <cfRule type="expression" dxfId="60626" priority="107443" stopIfTrue="1">
      <formula>WEEKDAY($A772)=7</formula>
    </cfRule>
  </conditionalFormatting>
  <conditionalFormatting sqref="A772:A774">
    <cfRule type="expression" dxfId="60625" priority="107430" stopIfTrue="1">
      <formula>WEEKDAY($A772)=1</formula>
    </cfRule>
    <cfRule type="expression" dxfId="60624" priority="107431" stopIfTrue="1">
      <formula>WEEKDAY($A772)=2</formula>
    </cfRule>
    <cfRule type="expression" dxfId="60623" priority="107432" stopIfTrue="1">
      <formula>WEEKDAY($A772)=3</formula>
    </cfRule>
    <cfRule type="expression" dxfId="60622" priority="107433" stopIfTrue="1">
      <formula>WEEKDAY($A772)=4</formula>
    </cfRule>
    <cfRule type="expression" dxfId="60621" priority="107434" stopIfTrue="1">
      <formula>WEEKDAY($A772)=5</formula>
    </cfRule>
    <cfRule type="expression" dxfId="60620" priority="107435" stopIfTrue="1">
      <formula>WEEKDAY($A772)=6</formula>
    </cfRule>
    <cfRule type="expression" dxfId="60619" priority="107436" stopIfTrue="1">
      <formula>WEEKDAY($A772)=7</formula>
    </cfRule>
  </conditionalFormatting>
  <conditionalFormatting sqref="I772:I774">
    <cfRule type="expression" dxfId="60618" priority="107423" stopIfTrue="1">
      <formula>WEEKDAY($A772)=1</formula>
    </cfRule>
    <cfRule type="expression" dxfId="60617" priority="107424" stopIfTrue="1">
      <formula>WEEKDAY($A772)=2</formula>
    </cfRule>
    <cfRule type="expression" dxfId="60616" priority="107425" stopIfTrue="1">
      <formula>WEEKDAY($A772)=3</formula>
    </cfRule>
    <cfRule type="expression" dxfId="60615" priority="107426" stopIfTrue="1">
      <formula>WEEKDAY($A772)=4</formula>
    </cfRule>
    <cfRule type="expression" dxfId="60614" priority="107427" stopIfTrue="1">
      <formula>WEEKDAY($A772)=5</formula>
    </cfRule>
    <cfRule type="expression" dxfId="60613" priority="107428" stopIfTrue="1">
      <formula>WEEKDAY($A772)=6</formula>
    </cfRule>
    <cfRule type="expression" dxfId="60612" priority="107429" stopIfTrue="1">
      <formula>WEEKDAY($A772)=7</formula>
    </cfRule>
  </conditionalFormatting>
  <conditionalFormatting sqref="I772:I774">
    <cfRule type="expression" dxfId="60611" priority="107416" stopIfTrue="1">
      <formula>WEEKDAY($A772)=1</formula>
    </cfRule>
    <cfRule type="expression" dxfId="60610" priority="107417" stopIfTrue="1">
      <formula>WEEKDAY($A772)=2</formula>
    </cfRule>
    <cfRule type="expression" dxfId="60609" priority="107418" stopIfTrue="1">
      <formula>WEEKDAY($A772)=3</formula>
    </cfRule>
    <cfRule type="expression" dxfId="60608" priority="107419" stopIfTrue="1">
      <formula>WEEKDAY($A772)=4</formula>
    </cfRule>
    <cfRule type="expression" dxfId="60607" priority="107420" stopIfTrue="1">
      <formula>WEEKDAY($A772)=5</formula>
    </cfRule>
    <cfRule type="expression" dxfId="60606" priority="107421" stopIfTrue="1">
      <formula>WEEKDAY($A772)=6</formula>
    </cfRule>
    <cfRule type="expression" dxfId="60605" priority="107422" stopIfTrue="1">
      <formula>WEEKDAY($A772)=7</formula>
    </cfRule>
  </conditionalFormatting>
  <conditionalFormatting sqref="A772:A774">
    <cfRule type="expression" dxfId="60604" priority="107409" stopIfTrue="1">
      <formula>WEEKDAY($A772)=1</formula>
    </cfRule>
    <cfRule type="expression" dxfId="60603" priority="107410" stopIfTrue="1">
      <formula>WEEKDAY($A772)=2</formula>
    </cfRule>
    <cfRule type="expression" dxfId="60602" priority="107411" stopIfTrue="1">
      <formula>WEEKDAY($A772)=3</formula>
    </cfRule>
    <cfRule type="expression" dxfId="60601" priority="107412" stopIfTrue="1">
      <formula>WEEKDAY($A772)=4</formula>
    </cfRule>
    <cfRule type="expression" dxfId="60600" priority="107413" stopIfTrue="1">
      <formula>WEEKDAY($A772)=5</formula>
    </cfRule>
    <cfRule type="expression" dxfId="60599" priority="107414" stopIfTrue="1">
      <formula>WEEKDAY($A772)=6</formula>
    </cfRule>
    <cfRule type="expression" dxfId="60598" priority="107415" stopIfTrue="1">
      <formula>WEEKDAY($A772)=7</formula>
    </cfRule>
  </conditionalFormatting>
  <conditionalFormatting sqref="A772:A774">
    <cfRule type="expression" dxfId="60597" priority="107402" stopIfTrue="1">
      <formula>WEEKDAY($A772)=1</formula>
    </cfRule>
    <cfRule type="expression" dxfId="60596" priority="107403" stopIfTrue="1">
      <formula>WEEKDAY($A772)=2</formula>
    </cfRule>
    <cfRule type="expression" dxfId="60595" priority="107404" stopIfTrue="1">
      <formula>WEEKDAY($A772)=3</formula>
    </cfRule>
    <cfRule type="expression" dxfId="60594" priority="107405" stopIfTrue="1">
      <formula>WEEKDAY($A772)=4</formula>
    </cfRule>
    <cfRule type="expression" dxfId="60593" priority="107406" stopIfTrue="1">
      <formula>WEEKDAY($A772)=5</formula>
    </cfRule>
    <cfRule type="expression" dxfId="60592" priority="107407" stopIfTrue="1">
      <formula>WEEKDAY($A772)=6</formula>
    </cfRule>
    <cfRule type="expression" dxfId="60591" priority="107408" stopIfTrue="1">
      <formula>WEEKDAY($A772)=7</formula>
    </cfRule>
  </conditionalFormatting>
  <conditionalFormatting sqref="I772:I774">
    <cfRule type="expression" dxfId="60590" priority="107395" stopIfTrue="1">
      <formula>WEEKDAY($A772)=1</formula>
    </cfRule>
    <cfRule type="expression" dxfId="60589" priority="107396" stopIfTrue="1">
      <formula>WEEKDAY($A772)=2</formula>
    </cfRule>
    <cfRule type="expression" dxfId="60588" priority="107397" stopIfTrue="1">
      <formula>WEEKDAY($A772)=3</formula>
    </cfRule>
    <cfRule type="expression" dxfId="60587" priority="107398" stopIfTrue="1">
      <formula>WEEKDAY($A772)=4</formula>
    </cfRule>
    <cfRule type="expression" dxfId="60586" priority="107399" stopIfTrue="1">
      <formula>WEEKDAY($A772)=5</formula>
    </cfRule>
    <cfRule type="expression" dxfId="60585" priority="107400" stopIfTrue="1">
      <formula>WEEKDAY($A772)=6</formula>
    </cfRule>
    <cfRule type="expression" dxfId="60584" priority="107401" stopIfTrue="1">
      <formula>WEEKDAY($A772)=7</formula>
    </cfRule>
  </conditionalFormatting>
  <conditionalFormatting sqref="A772:A774">
    <cfRule type="expression" dxfId="60583" priority="107388" stopIfTrue="1">
      <formula>WEEKDAY($A772)=1</formula>
    </cfRule>
    <cfRule type="expression" dxfId="60582" priority="107389" stopIfTrue="1">
      <formula>WEEKDAY($A772)=2</formula>
    </cfRule>
    <cfRule type="expression" dxfId="60581" priority="107390" stopIfTrue="1">
      <formula>WEEKDAY($A772)=3</formula>
    </cfRule>
    <cfRule type="expression" dxfId="60580" priority="107391" stopIfTrue="1">
      <formula>WEEKDAY($A772)=4</formula>
    </cfRule>
    <cfRule type="expression" dxfId="60579" priority="107392" stopIfTrue="1">
      <formula>WEEKDAY($A772)=5</formula>
    </cfRule>
    <cfRule type="expression" dxfId="60578" priority="107393" stopIfTrue="1">
      <formula>WEEKDAY($A772)=6</formula>
    </cfRule>
    <cfRule type="expression" dxfId="60577" priority="107394" stopIfTrue="1">
      <formula>WEEKDAY($A772)=7</formula>
    </cfRule>
  </conditionalFormatting>
  <conditionalFormatting sqref="I772:I774">
    <cfRule type="expression" dxfId="60576" priority="107381" stopIfTrue="1">
      <formula>WEEKDAY($A772)=1</formula>
    </cfRule>
    <cfRule type="expression" dxfId="60575" priority="107382" stopIfTrue="1">
      <formula>WEEKDAY($A772)=2</formula>
    </cfRule>
    <cfRule type="expression" dxfId="60574" priority="107383" stopIfTrue="1">
      <formula>WEEKDAY($A772)=3</formula>
    </cfRule>
    <cfRule type="expression" dxfId="60573" priority="107384" stopIfTrue="1">
      <formula>WEEKDAY($A772)=4</formula>
    </cfRule>
    <cfRule type="expression" dxfId="60572" priority="107385" stopIfTrue="1">
      <formula>WEEKDAY($A772)=5</formula>
    </cfRule>
    <cfRule type="expression" dxfId="60571" priority="107386" stopIfTrue="1">
      <formula>WEEKDAY($A772)=6</formula>
    </cfRule>
    <cfRule type="expression" dxfId="60570" priority="107387" stopIfTrue="1">
      <formula>WEEKDAY($A772)=7</formula>
    </cfRule>
  </conditionalFormatting>
  <conditionalFormatting sqref="A772:A774">
    <cfRule type="expression" dxfId="60569" priority="107374" stopIfTrue="1">
      <formula>WEEKDAY($A772)=1</formula>
    </cfRule>
    <cfRule type="expression" dxfId="60568" priority="107375" stopIfTrue="1">
      <formula>WEEKDAY($A772)=2</formula>
    </cfRule>
    <cfRule type="expression" dxfId="60567" priority="107376" stopIfTrue="1">
      <formula>WEEKDAY($A772)=3</formula>
    </cfRule>
    <cfRule type="expression" dxfId="60566" priority="107377" stopIfTrue="1">
      <formula>WEEKDAY($A772)=4</formula>
    </cfRule>
    <cfRule type="expression" dxfId="60565" priority="107378" stopIfTrue="1">
      <formula>WEEKDAY($A772)=5</formula>
    </cfRule>
    <cfRule type="expression" dxfId="60564" priority="107379" stopIfTrue="1">
      <formula>WEEKDAY($A772)=6</formula>
    </cfRule>
    <cfRule type="expression" dxfId="60563" priority="107380" stopIfTrue="1">
      <formula>WEEKDAY($A772)=7</formula>
    </cfRule>
  </conditionalFormatting>
  <conditionalFormatting sqref="A772:A774">
    <cfRule type="expression" dxfId="60562" priority="107367" stopIfTrue="1">
      <formula>WEEKDAY($A772)=1</formula>
    </cfRule>
    <cfRule type="expression" dxfId="60561" priority="107368" stopIfTrue="1">
      <formula>WEEKDAY($A772)=2</formula>
    </cfRule>
    <cfRule type="expression" dxfId="60560" priority="107369" stopIfTrue="1">
      <formula>WEEKDAY($A772)=3</formula>
    </cfRule>
    <cfRule type="expression" dxfId="60559" priority="107370" stopIfTrue="1">
      <formula>WEEKDAY($A772)=4</formula>
    </cfRule>
    <cfRule type="expression" dxfId="60558" priority="107371" stopIfTrue="1">
      <formula>WEEKDAY($A772)=5</formula>
    </cfRule>
    <cfRule type="expression" dxfId="60557" priority="107372" stopIfTrue="1">
      <formula>WEEKDAY($A772)=6</formula>
    </cfRule>
    <cfRule type="expression" dxfId="60556" priority="107373" stopIfTrue="1">
      <formula>WEEKDAY($A772)=7</formula>
    </cfRule>
  </conditionalFormatting>
  <conditionalFormatting sqref="A772:A774">
    <cfRule type="expression" dxfId="60555" priority="107360" stopIfTrue="1">
      <formula>WEEKDAY($A772)=1</formula>
    </cfRule>
    <cfRule type="expression" dxfId="60554" priority="107361" stopIfTrue="1">
      <formula>WEEKDAY($A772)=2</formula>
    </cfRule>
    <cfRule type="expression" dxfId="60553" priority="107362" stopIfTrue="1">
      <formula>WEEKDAY($A772)=3</formula>
    </cfRule>
    <cfRule type="expression" dxfId="60552" priority="107363" stopIfTrue="1">
      <formula>WEEKDAY($A772)=4</formula>
    </cfRule>
    <cfRule type="expression" dxfId="60551" priority="107364" stopIfTrue="1">
      <formula>WEEKDAY($A772)=5</formula>
    </cfRule>
    <cfRule type="expression" dxfId="60550" priority="107365" stopIfTrue="1">
      <formula>WEEKDAY($A772)=6</formula>
    </cfRule>
    <cfRule type="expression" dxfId="60549" priority="107366" stopIfTrue="1">
      <formula>WEEKDAY($A772)=7</formula>
    </cfRule>
  </conditionalFormatting>
  <conditionalFormatting sqref="A772:A774">
    <cfRule type="expression" dxfId="60548" priority="107353" stopIfTrue="1">
      <formula>WEEKDAY($A772)=1</formula>
    </cfRule>
    <cfRule type="expression" dxfId="60547" priority="107354" stopIfTrue="1">
      <formula>WEEKDAY($A772)=2</formula>
    </cfRule>
    <cfRule type="expression" dxfId="60546" priority="107355" stopIfTrue="1">
      <formula>WEEKDAY($A772)=3</formula>
    </cfRule>
    <cfRule type="expression" dxfId="60545" priority="107356" stopIfTrue="1">
      <formula>WEEKDAY($A772)=4</formula>
    </cfRule>
    <cfRule type="expression" dxfId="60544" priority="107357" stopIfTrue="1">
      <formula>WEEKDAY($A772)=5</formula>
    </cfRule>
    <cfRule type="expression" dxfId="60543" priority="107358" stopIfTrue="1">
      <formula>WEEKDAY($A772)=6</formula>
    </cfRule>
    <cfRule type="expression" dxfId="60542" priority="107359" stopIfTrue="1">
      <formula>WEEKDAY($A772)=7</formula>
    </cfRule>
  </conditionalFormatting>
  <conditionalFormatting sqref="I772:I774">
    <cfRule type="expression" dxfId="60541" priority="107346" stopIfTrue="1">
      <formula>WEEKDAY($A772)=1</formula>
    </cfRule>
    <cfRule type="expression" dxfId="60540" priority="107347" stopIfTrue="1">
      <formula>WEEKDAY($A772)=2</formula>
    </cfRule>
    <cfRule type="expression" dxfId="60539" priority="107348" stopIfTrue="1">
      <formula>WEEKDAY($A772)=3</formula>
    </cfRule>
    <cfRule type="expression" dxfId="60538" priority="107349" stopIfTrue="1">
      <formula>WEEKDAY($A772)=4</formula>
    </cfRule>
    <cfRule type="expression" dxfId="60537" priority="107350" stopIfTrue="1">
      <formula>WEEKDAY($A772)=5</formula>
    </cfRule>
    <cfRule type="expression" dxfId="60536" priority="107351" stopIfTrue="1">
      <formula>WEEKDAY($A772)=6</formula>
    </cfRule>
    <cfRule type="expression" dxfId="60535" priority="107352" stopIfTrue="1">
      <formula>WEEKDAY($A772)=7</formula>
    </cfRule>
  </conditionalFormatting>
  <conditionalFormatting sqref="A772:A774">
    <cfRule type="expression" dxfId="60534" priority="107339" stopIfTrue="1">
      <formula>WEEKDAY($A772)=1</formula>
    </cfRule>
    <cfRule type="expression" dxfId="60533" priority="107340" stopIfTrue="1">
      <formula>WEEKDAY($A772)=2</formula>
    </cfRule>
    <cfRule type="expression" dxfId="60532" priority="107341" stopIfTrue="1">
      <formula>WEEKDAY($A772)=3</formula>
    </cfRule>
    <cfRule type="expression" dxfId="60531" priority="107342" stopIfTrue="1">
      <formula>WEEKDAY($A772)=4</formula>
    </cfRule>
    <cfRule type="expression" dxfId="60530" priority="107343" stopIfTrue="1">
      <formula>WEEKDAY($A772)=5</formula>
    </cfRule>
    <cfRule type="expression" dxfId="60529" priority="107344" stopIfTrue="1">
      <formula>WEEKDAY($A772)=6</formula>
    </cfRule>
    <cfRule type="expression" dxfId="60528" priority="107345" stopIfTrue="1">
      <formula>WEEKDAY($A772)=7</formula>
    </cfRule>
  </conditionalFormatting>
  <conditionalFormatting sqref="A772:A774">
    <cfRule type="expression" dxfId="60527" priority="107332" stopIfTrue="1">
      <formula>WEEKDAY($A772)=1</formula>
    </cfRule>
    <cfRule type="expression" dxfId="60526" priority="107333" stopIfTrue="1">
      <formula>WEEKDAY($A772)=2</formula>
    </cfRule>
    <cfRule type="expression" dxfId="60525" priority="107334" stopIfTrue="1">
      <formula>WEEKDAY($A772)=3</formula>
    </cfRule>
    <cfRule type="expression" dxfId="60524" priority="107335" stopIfTrue="1">
      <formula>WEEKDAY($A772)=4</formula>
    </cfRule>
    <cfRule type="expression" dxfId="60523" priority="107336" stopIfTrue="1">
      <formula>WEEKDAY($A772)=5</formula>
    </cfRule>
    <cfRule type="expression" dxfId="60522" priority="107337" stopIfTrue="1">
      <formula>WEEKDAY($A772)=6</formula>
    </cfRule>
    <cfRule type="expression" dxfId="60521" priority="107338" stopIfTrue="1">
      <formula>WEEKDAY($A772)=7</formula>
    </cfRule>
  </conditionalFormatting>
  <conditionalFormatting sqref="I772:I774">
    <cfRule type="expression" dxfId="60520" priority="107325" stopIfTrue="1">
      <formula>WEEKDAY($A772)=1</formula>
    </cfRule>
    <cfRule type="expression" dxfId="60519" priority="107326" stopIfTrue="1">
      <formula>WEEKDAY($A772)=2</formula>
    </cfRule>
    <cfRule type="expression" dxfId="60518" priority="107327" stopIfTrue="1">
      <formula>WEEKDAY($A772)=3</formula>
    </cfRule>
    <cfRule type="expression" dxfId="60517" priority="107328" stopIfTrue="1">
      <formula>WEEKDAY($A772)=4</formula>
    </cfRule>
    <cfRule type="expression" dxfId="60516" priority="107329" stopIfTrue="1">
      <formula>WEEKDAY($A772)=5</formula>
    </cfRule>
    <cfRule type="expression" dxfId="60515" priority="107330" stopIfTrue="1">
      <formula>WEEKDAY($A772)=6</formula>
    </cfRule>
    <cfRule type="expression" dxfId="60514" priority="107331" stopIfTrue="1">
      <formula>WEEKDAY($A772)=7</formula>
    </cfRule>
  </conditionalFormatting>
  <conditionalFormatting sqref="I772:I774">
    <cfRule type="expression" dxfId="60513" priority="107318" stopIfTrue="1">
      <formula>WEEKDAY($A772)=1</formula>
    </cfRule>
    <cfRule type="expression" dxfId="60512" priority="107319" stopIfTrue="1">
      <formula>WEEKDAY($A772)=2</formula>
    </cfRule>
    <cfRule type="expression" dxfId="60511" priority="107320" stopIfTrue="1">
      <formula>WEEKDAY($A772)=3</formula>
    </cfRule>
    <cfRule type="expression" dxfId="60510" priority="107321" stopIfTrue="1">
      <formula>WEEKDAY($A772)=4</formula>
    </cfRule>
    <cfRule type="expression" dxfId="60509" priority="107322" stopIfTrue="1">
      <formula>WEEKDAY($A772)=5</formula>
    </cfRule>
    <cfRule type="expression" dxfId="60508" priority="107323" stopIfTrue="1">
      <formula>WEEKDAY($A772)=6</formula>
    </cfRule>
    <cfRule type="expression" dxfId="60507" priority="107324" stopIfTrue="1">
      <formula>WEEKDAY($A772)=7</formula>
    </cfRule>
  </conditionalFormatting>
  <conditionalFormatting sqref="A772:A774">
    <cfRule type="expression" dxfId="60506" priority="107311" stopIfTrue="1">
      <formula>WEEKDAY($A772)=1</formula>
    </cfRule>
    <cfRule type="expression" dxfId="60505" priority="107312" stopIfTrue="1">
      <formula>WEEKDAY($A772)=2</formula>
    </cfRule>
    <cfRule type="expression" dxfId="60504" priority="107313" stopIfTrue="1">
      <formula>WEEKDAY($A772)=3</formula>
    </cfRule>
    <cfRule type="expression" dxfId="60503" priority="107314" stopIfTrue="1">
      <formula>WEEKDAY($A772)=4</formula>
    </cfRule>
    <cfRule type="expression" dxfId="60502" priority="107315" stopIfTrue="1">
      <formula>WEEKDAY($A772)=5</formula>
    </cfRule>
    <cfRule type="expression" dxfId="60501" priority="107316" stopIfTrue="1">
      <formula>WEEKDAY($A772)=6</formula>
    </cfRule>
    <cfRule type="expression" dxfId="60500" priority="107317" stopIfTrue="1">
      <formula>WEEKDAY($A772)=7</formula>
    </cfRule>
  </conditionalFormatting>
  <conditionalFormatting sqref="I772:I774">
    <cfRule type="expression" dxfId="60499" priority="107304" stopIfTrue="1">
      <formula>WEEKDAY($A772)=1</formula>
    </cfRule>
    <cfRule type="expression" dxfId="60498" priority="107305" stopIfTrue="1">
      <formula>WEEKDAY($A772)=2</formula>
    </cfRule>
    <cfRule type="expression" dxfId="60497" priority="107306" stopIfTrue="1">
      <formula>WEEKDAY($A772)=3</formula>
    </cfRule>
    <cfRule type="expression" dxfId="60496" priority="107307" stopIfTrue="1">
      <formula>WEEKDAY($A772)=4</formula>
    </cfRule>
    <cfRule type="expression" dxfId="60495" priority="107308" stopIfTrue="1">
      <formula>WEEKDAY($A772)=5</formula>
    </cfRule>
    <cfRule type="expression" dxfId="60494" priority="107309" stopIfTrue="1">
      <formula>WEEKDAY($A772)=6</formula>
    </cfRule>
    <cfRule type="expression" dxfId="60493" priority="107310" stopIfTrue="1">
      <formula>WEEKDAY($A772)=7</formula>
    </cfRule>
  </conditionalFormatting>
  <conditionalFormatting sqref="A772:A774">
    <cfRule type="expression" dxfId="60492" priority="107297" stopIfTrue="1">
      <formula>WEEKDAY($A772)=1</formula>
    </cfRule>
    <cfRule type="expression" dxfId="60491" priority="107298" stopIfTrue="1">
      <formula>WEEKDAY($A772)=2</formula>
    </cfRule>
    <cfRule type="expression" dxfId="60490" priority="107299" stopIfTrue="1">
      <formula>WEEKDAY($A772)=3</formula>
    </cfRule>
    <cfRule type="expression" dxfId="60489" priority="107300" stopIfTrue="1">
      <formula>WEEKDAY($A772)=4</formula>
    </cfRule>
    <cfRule type="expression" dxfId="60488" priority="107301" stopIfTrue="1">
      <formula>WEEKDAY($A772)=5</formula>
    </cfRule>
    <cfRule type="expression" dxfId="60487" priority="107302" stopIfTrue="1">
      <formula>WEEKDAY($A772)=6</formula>
    </cfRule>
    <cfRule type="expression" dxfId="60486" priority="107303" stopIfTrue="1">
      <formula>WEEKDAY($A772)=7</formula>
    </cfRule>
  </conditionalFormatting>
  <conditionalFormatting sqref="A772:A774">
    <cfRule type="expression" dxfId="60485" priority="107290" stopIfTrue="1">
      <formula>WEEKDAY($A772)=1</formula>
    </cfRule>
    <cfRule type="expression" dxfId="60484" priority="107291" stopIfTrue="1">
      <formula>WEEKDAY($A772)=2</formula>
    </cfRule>
    <cfRule type="expression" dxfId="60483" priority="107292" stopIfTrue="1">
      <formula>WEEKDAY($A772)=3</formula>
    </cfRule>
    <cfRule type="expression" dxfId="60482" priority="107293" stopIfTrue="1">
      <formula>WEEKDAY($A772)=4</formula>
    </cfRule>
    <cfRule type="expression" dxfId="60481" priority="107294" stopIfTrue="1">
      <formula>WEEKDAY($A772)=5</formula>
    </cfRule>
    <cfRule type="expression" dxfId="60480" priority="107295" stopIfTrue="1">
      <formula>WEEKDAY($A772)=6</formula>
    </cfRule>
    <cfRule type="expression" dxfId="60479" priority="107296" stopIfTrue="1">
      <formula>WEEKDAY($A772)=7</formula>
    </cfRule>
  </conditionalFormatting>
  <conditionalFormatting sqref="A772:A774">
    <cfRule type="expression" dxfId="60478" priority="107283" stopIfTrue="1">
      <formula>WEEKDAY($A772)=1</formula>
    </cfRule>
    <cfRule type="expression" dxfId="60477" priority="107284" stopIfTrue="1">
      <formula>WEEKDAY($A772)=2</formula>
    </cfRule>
    <cfRule type="expression" dxfId="60476" priority="107285" stopIfTrue="1">
      <formula>WEEKDAY($A772)=3</formula>
    </cfRule>
    <cfRule type="expression" dxfId="60475" priority="107286" stopIfTrue="1">
      <formula>WEEKDAY($A772)=4</formula>
    </cfRule>
    <cfRule type="expression" dxfId="60474" priority="107287" stopIfTrue="1">
      <formula>WEEKDAY($A772)=5</formula>
    </cfRule>
    <cfRule type="expression" dxfId="60473" priority="107288" stopIfTrue="1">
      <formula>WEEKDAY($A772)=6</formula>
    </cfRule>
    <cfRule type="expression" dxfId="60472" priority="107289" stopIfTrue="1">
      <formula>WEEKDAY($A772)=7</formula>
    </cfRule>
  </conditionalFormatting>
  <conditionalFormatting sqref="A772:A774">
    <cfRule type="expression" dxfId="60471" priority="107276" stopIfTrue="1">
      <formula>WEEKDAY($A772)=1</formula>
    </cfRule>
    <cfRule type="expression" dxfId="60470" priority="107277" stopIfTrue="1">
      <formula>WEEKDAY($A772)=2</formula>
    </cfRule>
    <cfRule type="expression" dxfId="60469" priority="107278" stopIfTrue="1">
      <formula>WEEKDAY($A772)=3</formula>
    </cfRule>
    <cfRule type="expression" dxfId="60468" priority="107279" stopIfTrue="1">
      <formula>WEEKDAY($A772)=4</formula>
    </cfRule>
    <cfRule type="expression" dxfId="60467" priority="107280" stopIfTrue="1">
      <formula>WEEKDAY($A772)=5</formula>
    </cfRule>
    <cfRule type="expression" dxfId="60466" priority="107281" stopIfTrue="1">
      <formula>WEEKDAY($A772)=6</formula>
    </cfRule>
    <cfRule type="expression" dxfId="60465" priority="107282" stopIfTrue="1">
      <formula>WEEKDAY($A772)=7</formula>
    </cfRule>
  </conditionalFormatting>
  <conditionalFormatting sqref="I772:I774">
    <cfRule type="expression" dxfId="60464" priority="107269" stopIfTrue="1">
      <formula>WEEKDAY($A772)=1</formula>
    </cfRule>
    <cfRule type="expression" dxfId="60463" priority="107270" stopIfTrue="1">
      <formula>WEEKDAY($A772)=2</formula>
    </cfRule>
    <cfRule type="expression" dxfId="60462" priority="107271" stopIfTrue="1">
      <formula>WEEKDAY($A772)=3</formula>
    </cfRule>
    <cfRule type="expression" dxfId="60461" priority="107272" stopIfTrue="1">
      <formula>WEEKDAY($A772)=4</formula>
    </cfRule>
    <cfRule type="expression" dxfId="60460" priority="107273" stopIfTrue="1">
      <formula>WEEKDAY($A772)=5</formula>
    </cfRule>
    <cfRule type="expression" dxfId="60459" priority="107274" stopIfTrue="1">
      <formula>WEEKDAY($A772)=6</formula>
    </cfRule>
    <cfRule type="expression" dxfId="60458" priority="107275" stopIfTrue="1">
      <formula>WEEKDAY($A772)=7</formula>
    </cfRule>
  </conditionalFormatting>
  <conditionalFormatting sqref="A772:A774">
    <cfRule type="expression" dxfId="60457" priority="107262" stopIfTrue="1">
      <formula>WEEKDAY($A772)=1</formula>
    </cfRule>
    <cfRule type="expression" dxfId="60456" priority="107263" stopIfTrue="1">
      <formula>WEEKDAY($A772)=2</formula>
    </cfRule>
    <cfRule type="expression" dxfId="60455" priority="107264" stopIfTrue="1">
      <formula>WEEKDAY($A772)=3</formula>
    </cfRule>
    <cfRule type="expression" dxfId="60454" priority="107265" stopIfTrue="1">
      <formula>WEEKDAY($A772)=4</formula>
    </cfRule>
    <cfRule type="expression" dxfId="60453" priority="107266" stopIfTrue="1">
      <formula>WEEKDAY($A772)=5</formula>
    </cfRule>
    <cfRule type="expression" dxfId="60452" priority="107267" stopIfTrue="1">
      <formula>WEEKDAY($A772)=6</formula>
    </cfRule>
    <cfRule type="expression" dxfId="60451" priority="107268" stopIfTrue="1">
      <formula>WEEKDAY($A772)=7</formula>
    </cfRule>
  </conditionalFormatting>
  <conditionalFormatting sqref="A772:A774">
    <cfRule type="expression" dxfId="60450" priority="107255" stopIfTrue="1">
      <formula>WEEKDAY($A772)=1</formula>
    </cfRule>
    <cfRule type="expression" dxfId="60449" priority="107256" stopIfTrue="1">
      <formula>WEEKDAY($A772)=2</formula>
    </cfRule>
    <cfRule type="expression" dxfId="60448" priority="107257" stopIfTrue="1">
      <formula>WEEKDAY($A772)=3</formula>
    </cfRule>
    <cfRule type="expression" dxfId="60447" priority="107258" stopIfTrue="1">
      <formula>WEEKDAY($A772)=4</formula>
    </cfRule>
    <cfRule type="expression" dxfId="60446" priority="107259" stopIfTrue="1">
      <formula>WEEKDAY($A772)=5</formula>
    </cfRule>
    <cfRule type="expression" dxfId="60445" priority="107260" stopIfTrue="1">
      <formula>WEEKDAY($A772)=6</formula>
    </cfRule>
    <cfRule type="expression" dxfId="60444" priority="107261" stopIfTrue="1">
      <formula>WEEKDAY($A772)=7</formula>
    </cfRule>
  </conditionalFormatting>
  <conditionalFormatting sqref="I772:I774">
    <cfRule type="expression" dxfId="60443" priority="107248" stopIfTrue="1">
      <formula>WEEKDAY($A772)=1</formula>
    </cfRule>
    <cfRule type="expression" dxfId="60442" priority="107249" stopIfTrue="1">
      <formula>WEEKDAY($A772)=2</formula>
    </cfRule>
    <cfRule type="expression" dxfId="60441" priority="107250" stopIfTrue="1">
      <formula>WEEKDAY($A772)=3</formula>
    </cfRule>
    <cfRule type="expression" dxfId="60440" priority="107251" stopIfTrue="1">
      <formula>WEEKDAY($A772)=4</formula>
    </cfRule>
    <cfRule type="expression" dxfId="60439" priority="107252" stopIfTrue="1">
      <formula>WEEKDAY($A772)=5</formula>
    </cfRule>
    <cfRule type="expression" dxfId="60438" priority="107253" stopIfTrue="1">
      <formula>WEEKDAY($A772)=6</formula>
    </cfRule>
    <cfRule type="expression" dxfId="60437" priority="107254" stopIfTrue="1">
      <formula>WEEKDAY($A772)=7</formula>
    </cfRule>
  </conditionalFormatting>
  <conditionalFormatting sqref="I772:I774">
    <cfRule type="expression" dxfId="60436" priority="107241" stopIfTrue="1">
      <formula>WEEKDAY($A772)=1</formula>
    </cfRule>
    <cfRule type="expression" dxfId="60435" priority="107242" stopIfTrue="1">
      <formula>WEEKDAY($A772)=2</formula>
    </cfRule>
    <cfRule type="expression" dxfId="60434" priority="107243" stopIfTrue="1">
      <formula>WEEKDAY($A772)=3</formula>
    </cfRule>
    <cfRule type="expression" dxfId="60433" priority="107244" stopIfTrue="1">
      <formula>WEEKDAY($A772)=4</formula>
    </cfRule>
    <cfRule type="expression" dxfId="60432" priority="107245" stopIfTrue="1">
      <formula>WEEKDAY($A772)=5</formula>
    </cfRule>
    <cfRule type="expression" dxfId="60431" priority="107246" stopIfTrue="1">
      <formula>WEEKDAY($A772)=6</formula>
    </cfRule>
    <cfRule type="expression" dxfId="60430" priority="107247" stopIfTrue="1">
      <formula>WEEKDAY($A772)=7</formula>
    </cfRule>
  </conditionalFormatting>
  <conditionalFormatting sqref="A772:A774">
    <cfRule type="expression" dxfId="60429" priority="107234" stopIfTrue="1">
      <formula>WEEKDAY($A772)=1</formula>
    </cfRule>
    <cfRule type="expression" dxfId="60428" priority="107235" stopIfTrue="1">
      <formula>WEEKDAY($A772)=2</formula>
    </cfRule>
    <cfRule type="expression" dxfId="60427" priority="107236" stopIfTrue="1">
      <formula>WEEKDAY($A772)=3</formula>
    </cfRule>
    <cfRule type="expression" dxfId="60426" priority="107237" stopIfTrue="1">
      <formula>WEEKDAY($A772)=4</formula>
    </cfRule>
    <cfRule type="expression" dxfId="60425" priority="107238" stopIfTrue="1">
      <formula>WEEKDAY($A772)=5</formula>
    </cfRule>
    <cfRule type="expression" dxfId="60424" priority="107239" stopIfTrue="1">
      <formula>WEEKDAY($A772)=6</formula>
    </cfRule>
    <cfRule type="expression" dxfId="60423" priority="107240" stopIfTrue="1">
      <formula>WEEKDAY($A772)=7</formula>
    </cfRule>
  </conditionalFormatting>
  <conditionalFormatting sqref="A772:A774">
    <cfRule type="expression" dxfId="60422" priority="107227" stopIfTrue="1">
      <formula>WEEKDAY($A772)=1</formula>
    </cfRule>
    <cfRule type="expression" dxfId="60421" priority="107228" stopIfTrue="1">
      <formula>WEEKDAY($A772)=2</formula>
    </cfRule>
    <cfRule type="expression" dxfId="60420" priority="107229" stopIfTrue="1">
      <formula>WEEKDAY($A772)=3</formula>
    </cfRule>
    <cfRule type="expression" dxfId="60419" priority="107230" stopIfTrue="1">
      <formula>WEEKDAY($A772)=4</formula>
    </cfRule>
    <cfRule type="expression" dxfId="60418" priority="107231" stopIfTrue="1">
      <formula>WEEKDAY($A772)=5</formula>
    </cfRule>
    <cfRule type="expression" dxfId="60417" priority="107232" stopIfTrue="1">
      <formula>WEEKDAY($A772)=6</formula>
    </cfRule>
    <cfRule type="expression" dxfId="60416" priority="107233" stopIfTrue="1">
      <formula>WEEKDAY($A772)=7</formula>
    </cfRule>
  </conditionalFormatting>
  <conditionalFormatting sqref="I772:I774">
    <cfRule type="expression" dxfId="60415" priority="107220" stopIfTrue="1">
      <formula>WEEKDAY($A772)=1</formula>
    </cfRule>
    <cfRule type="expression" dxfId="60414" priority="107221" stopIfTrue="1">
      <formula>WEEKDAY($A772)=2</formula>
    </cfRule>
    <cfRule type="expression" dxfId="60413" priority="107222" stopIfTrue="1">
      <formula>WEEKDAY($A772)=3</formula>
    </cfRule>
    <cfRule type="expression" dxfId="60412" priority="107223" stopIfTrue="1">
      <formula>WEEKDAY($A772)=4</formula>
    </cfRule>
    <cfRule type="expression" dxfId="60411" priority="107224" stopIfTrue="1">
      <formula>WEEKDAY($A772)=5</formula>
    </cfRule>
    <cfRule type="expression" dxfId="60410" priority="107225" stopIfTrue="1">
      <formula>WEEKDAY($A772)=6</formula>
    </cfRule>
    <cfRule type="expression" dxfId="60409" priority="107226" stopIfTrue="1">
      <formula>WEEKDAY($A772)=7</formula>
    </cfRule>
  </conditionalFormatting>
  <conditionalFormatting sqref="I772:I774">
    <cfRule type="expression" dxfId="60408" priority="107213" stopIfTrue="1">
      <formula>WEEKDAY($A772)=1</formula>
    </cfRule>
    <cfRule type="expression" dxfId="60407" priority="107214" stopIfTrue="1">
      <formula>WEEKDAY($A772)=2</formula>
    </cfRule>
    <cfRule type="expression" dxfId="60406" priority="107215" stopIfTrue="1">
      <formula>WEEKDAY($A772)=3</formula>
    </cfRule>
    <cfRule type="expression" dxfId="60405" priority="107216" stopIfTrue="1">
      <formula>WEEKDAY($A772)=4</formula>
    </cfRule>
    <cfRule type="expression" dxfId="60404" priority="107217" stopIfTrue="1">
      <formula>WEEKDAY($A772)=5</formula>
    </cfRule>
    <cfRule type="expression" dxfId="60403" priority="107218" stopIfTrue="1">
      <formula>WEEKDAY($A772)=6</formula>
    </cfRule>
    <cfRule type="expression" dxfId="60402" priority="107219" stopIfTrue="1">
      <formula>WEEKDAY($A772)=7</formula>
    </cfRule>
  </conditionalFormatting>
  <conditionalFormatting sqref="I772:I774">
    <cfRule type="expression" dxfId="60401" priority="107206" stopIfTrue="1">
      <formula>WEEKDAY($A772)=1</formula>
    </cfRule>
    <cfRule type="expression" dxfId="60400" priority="107207" stopIfTrue="1">
      <formula>WEEKDAY($A772)=2</formula>
    </cfRule>
    <cfRule type="expression" dxfId="60399" priority="107208" stopIfTrue="1">
      <formula>WEEKDAY($A772)=3</formula>
    </cfRule>
    <cfRule type="expression" dxfId="60398" priority="107209" stopIfTrue="1">
      <formula>WEEKDAY($A772)=4</formula>
    </cfRule>
    <cfRule type="expression" dxfId="60397" priority="107210" stopIfTrue="1">
      <formula>WEEKDAY($A772)=5</formula>
    </cfRule>
    <cfRule type="expression" dxfId="60396" priority="107211" stopIfTrue="1">
      <formula>WEEKDAY($A772)=6</formula>
    </cfRule>
    <cfRule type="expression" dxfId="60395" priority="107212" stopIfTrue="1">
      <formula>WEEKDAY($A772)=7</formula>
    </cfRule>
  </conditionalFormatting>
  <conditionalFormatting sqref="I772:I774">
    <cfRule type="expression" dxfId="60394" priority="107199" stopIfTrue="1">
      <formula>WEEKDAY($A772)=1</formula>
    </cfRule>
    <cfRule type="expression" dxfId="60393" priority="107200" stopIfTrue="1">
      <formula>WEEKDAY($A772)=2</formula>
    </cfRule>
    <cfRule type="expression" dxfId="60392" priority="107201" stopIfTrue="1">
      <formula>WEEKDAY($A772)=3</formula>
    </cfRule>
    <cfRule type="expression" dxfId="60391" priority="107202" stopIfTrue="1">
      <formula>WEEKDAY($A772)=4</formula>
    </cfRule>
    <cfRule type="expression" dxfId="60390" priority="107203" stopIfTrue="1">
      <formula>WEEKDAY($A772)=5</formula>
    </cfRule>
    <cfRule type="expression" dxfId="60389" priority="107204" stopIfTrue="1">
      <formula>WEEKDAY($A772)=6</formula>
    </cfRule>
    <cfRule type="expression" dxfId="60388" priority="107205" stopIfTrue="1">
      <formula>WEEKDAY($A772)=7</formula>
    </cfRule>
  </conditionalFormatting>
  <conditionalFormatting sqref="A772:A774">
    <cfRule type="expression" dxfId="60387" priority="107192" stopIfTrue="1">
      <formula>WEEKDAY($A772)=1</formula>
    </cfRule>
    <cfRule type="expression" dxfId="60386" priority="107193" stopIfTrue="1">
      <formula>WEEKDAY($A772)=2</formula>
    </cfRule>
    <cfRule type="expression" dxfId="60385" priority="107194" stopIfTrue="1">
      <formula>WEEKDAY($A772)=3</formula>
    </cfRule>
    <cfRule type="expression" dxfId="60384" priority="107195" stopIfTrue="1">
      <formula>WEEKDAY($A772)=4</formula>
    </cfRule>
    <cfRule type="expression" dxfId="60383" priority="107196" stopIfTrue="1">
      <formula>WEEKDAY($A772)=5</formula>
    </cfRule>
    <cfRule type="expression" dxfId="60382" priority="107197" stopIfTrue="1">
      <formula>WEEKDAY($A772)=6</formula>
    </cfRule>
    <cfRule type="expression" dxfId="60381" priority="107198" stopIfTrue="1">
      <formula>WEEKDAY($A772)=7</formula>
    </cfRule>
  </conditionalFormatting>
  <conditionalFormatting sqref="A772:A774">
    <cfRule type="expression" dxfId="60380" priority="107185" stopIfTrue="1">
      <formula>WEEKDAY($A772)=1</formula>
    </cfRule>
    <cfRule type="expression" dxfId="60379" priority="107186" stopIfTrue="1">
      <formula>WEEKDAY($A772)=2</formula>
    </cfRule>
    <cfRule type="expression" dxfId="60378" priority="107187" stopIfTrue="1">
      <formula>WEEKDAY($A772)=3</formula>
    </cfRule>
    <cfRule type="expression" dxfId="60377" priority="107188" stopIfTrue="1">
      <formula>WEEKDAY($A772)=4</formula>
    </cfRule>
    <cfRule type="expression" dxfId="60376" priority="107189" stopIfTrue="1">
      <formula>WEEKDAY($A772)=5</formula>
    </cfRule>
    <cfRule type="expression" dxfId="60375" priority="107190" stopIfTrue="1">
      <formula>WEEKDAY($A772)=6</formula>
    </cfRule>
    <cfRule type="expression" dxfId="60374" priority="107191" stopIfTrue="1">
      <formula>WEEKDAY($A772)=7</formula>
    </cfRule>
  </conditionalFormatting>
  <conditionalFormatting sqref="I772:I774">
    <cfRule type="expression" dxfId="60373" priority="107178" stopIfTrue="1">
      <formula>WEEKDAY($A772)=1</formula>
    </cfRule>
    <cfRule type="expression" dxfId="60372" priority="107179" stopIfTrue="1">
      <formula>WEEKDAY($A772)=2</formula>
    </cfRule>
    <cfRule type="expression" dxfId="60371" priority="107180" stopIfTrue="1">
      <formula>WEEKDAY($A772)=3</formula>
    </cfRule>
    <cfRule type="expression" dxfId="60370" priority="107181" stopIfTrue="1">
      <formula>WEEKDAY($A772)=4</formula>
    </cfRule>
    <cfRule type="expression" dxfId="60369" priority="107182" stopIfTrue="1">
      <formula>WEEKDAY($A772)=5</formula>
    </cfRule>
    <cfRule type="expression" dxfId="60368" priority="107183" stopIfTrue="1">
      <formula>WEEKDAY($A772)=6</formula>
    </cfRule>
    <cfRule type="expression" dxfId="60367" priority="107184" stopIfTrue="1">
      <formula>WEEKDAY($A772)=7</formula>
    </cfRule>
  </conditionalFormatting>
  <conditionalFormatting sqref="I772:I774">
    <cfRule type="expression" dxfId="60366" priority="107171" stopIfTrue="1">
      <formula>WEEKDAY($A772)=1</formula>
    </cfRule>
    <cfRule type="expression" dxfId="60365" priority="107172" stopIfTrue="1">
      <formula>WEEKDAY($A772)=2</formula>
    </cfRule>
    <cfRule type="expression" dxfId="60364" priority="107173" stopIfTrue="1">
      <formula>WEEKDAY($A772)=3</formula>
    </cfRule>
    <cfRule type="expression" dxfId="60363" priority="107174" stopIfTrue="1">
      <formula>WEEKDAY($A772)=4</formula>
    </cfRule>
    <cfRule type="expression" dxfId="60362" priority="107175" stopIfTrue="1">
      <formula>WEEKDAY($A772)=5</formula>
    </cfRule>
    <cfRule type="expression" dxfId="60361" priority="107176" stopIfTrue="1">
      <formula>WEEKDAY($A772)=6</formula>
    </cfRule>
    <cfRule type="expression" dxfId="60360" priority="107177" stopIfTrue="1">
      <formula>WEEKDAY($A772)=7</formula>
    </cfRule>
  </conditionalFormatting>
  <conditionalFormatting sqref="A772:A774">
    <cfRule type="expression" dxfId="60359" priority="107164" stopIfTrue="1">
      <formula>WEEKDAY($A772)=1</formula>
    </cfRule>
    <cfRule type="expression" dxfId="60358" priority="107165" stopIfTrue="1">
      <formula>WEEKDAY($A772)=2</formula>
    </cfRule>
    <cfRule type="expression" dxfId="60357" priority="107166" stopIfTrue="1">
      <formula>WEEKDAY($A772)=3</formula>
    </cfRule>
    <cfRule type="expression" dxfId="60356" priority="107167" stopIfTrue="1">
      <formula>WEEKDAY($A772)=4</formula>
    </cfRule>
    <cfRule type="expression" dxfId="60355" priority="107168" stopIfTrue="1">
      <formula>WEEKDAY($A772)=5</formula>
    </cfRule>
    <cfRule type="expression" dxfId="60354" priority="107169" stopIfTrue="1">
      <formula>WEEKDAY($A772)=6</formula>
    </cfRule>
    <cfRule type="expression" dxfId="60353" priority="107170" stopIfTrue="1">
      <formula>WEEKDAY($A772)=7</formula>
    </cfRule>
  </conditionalFormatting>
  <conditionalFormatting sqref="A772:A774">
    <cfRule type="expression" dxfId="60352" priority="107157" stopIfTrue="1">
      <formula>WEEKDAY($A772)=1</formula>
    </cfRule>
    <cfRule type="expression" dxfId="60351" priority="107158" stopIfTrue="1">
      <formula>WEEKDAY($A772)=2</formula>
    </cfRule>
    <cfRule type="expression" dxfId="60350" priority="107159" stopIfTrue="1">
      <formula>WEEKDAY($A772)=3</formula>
    </cfRule>
    <cfRule type="expression" dxfId="60349" priority="107160" stopIfTrue="1">
      <formula>WEEKDAY($A772)=4</formula>
    </cfRule>
    <cfRule type="expression" dxfId="60348" priority="107161" stopIfTrue="1">
      <formula>WEEKDAY($A772)=5</formula>
    </cfRule>
    <cfRule type="expression" dxfId="60347" priority="107162" stopIfTrue="1">
      <formula>WEEKDAY($A772)=6</formula>
    </cfRule>
    <cfRule type="expression" dxfId="60346" priority="107163" stopIfTrue="1">
      <formula>WEEKDAY($A772)=7</formula>
    </cfRule>
  </conditionalFormatting>
  <conditionalFormatting sqref="A772:A774">
    <cfRule type="expression" dxfId="60345" priority="107150" stopIfTrue="1">
      <formula>WEEKDAY($A772)=1</formula>
    </cfRule>
    <cfRule type="expression" dxfId="60344" priority="107151" stopIfTrue="1">
      <formula>WEEKDAY($A772)=2</formula>
    </cfRule>
    <cfRule type="expression" dxfId="60343" priority="107152" stopIfTrue="1">
      <formula>WEEKDAY($A772)=3</formula>
    </cfRule>
    <cfRule type="expression" dxfId="60342" priority="107153" stopIfTrue="1">
      <formula>WEEKDAY($A772)=4</formula>
    </cfRule>
    <cfRule type="expression" dxfId="60341" priority="107154" stopIfTrue="1">
      <formula>WEEKDAY($A772)=5</formula>
    </cfRule>
    <cfRule type="expression" dxfId="60340" priority="107155" stopIfTrue="1">
      <formula>WEEKDAY($A772)=6</formula>
    </cfRule>
    <cfRule type="expression" dxfId="60339" priority="107156" stopIfTrue="1">
      <formula>WEEKDAY($A772)=7</formula>
    </cfRule>
  </conditionalFormatting>
  <conditionalFormatting sqref="H772">
    <cfRule type="expression" dxfId="60338" priority="107143" stopIfTrue="1">
      <formula>WEEKDAY($A772)=1</formula>
    </cfRule>
    <cfRule type="expression" dxfId="60337" priority="107144" stopIfTrue="1">
      <formula>WEEKDAY($A772)=2</formula>
    </cfRule>
    <cfRule type="expression" dxfId="60336" priority="107145" stopIfTrue="1">
      <formula>WEEKDAY($A772)=3</formula>
    </cfRule>
    <cfRule type="expression" dxfId="60335" priority="107146" stopIfTrue="1">
      <formula>WEEKDAY($A772)=4</formula>
    </cfRule>
    <cfRule type="expression" dxfId="60334" priority="107147" stopIfTrue="1">
      <formula>WEEKDAY($A772)=5</formula>
    </cfRule>
    <cfRule type="expression" dxfId="60333" priority="107148" stopIfTrue="1">
      <formula>WEEKDAY($A772)=6</formula>
    </cfRule>
    <cfRule type="expression" dxfId="60332" priority="107149" stopIfTrue="1">
      <formula>WEEKDAY($A772)=7</formula>
    </cfRule>
  </conditionalFormatting>
  <conditionalFormatting sqref="H772">
    <cfRule type="expression" dxfId="60331" priority="107136" stopIfTrue="1">
      <formula>WEEKDAY($A772)=1</formula>
    </cfRule>
    <cfRule type="expression" dxfId="60330" priority="107137" stopIfTrue="1">
      <formula>WEEKDAY($A772)=2</formula>
    </cfRule>
    <cfRule type="expression" dxfId="60329" priority="107138" stopIfTrue="1">
      <formula>WEEKDAY($A772)=3</formula>
    </cfRule>
    <cfRule type="expression" dxfId="60328" priority="107139" stopIfTrue="1">
      <formula>WEEKDAY($A772)=4</formula>
    </cfRule>
    <cfRule type="expression" dxfId="60327" priority="107140" stopIfTrue="1">
      <formula>WEEKDAY($A772)=5</formula>
    </cfRule>
    <cfRule type="expression" dxfId="60326" priority="107141" stopIfTrue="1">
      <formula>WEEKDAY($A772)=6</formula>
    </cfRule>
    <cfRule type="expression" dxfId="60325" priority="107142" stopIfTrue="1">
      <formula>WEEKDAY($A772)=7</formula>
    </cfRule>
  </conditionalFormatting>
  <conditionalFormatting sqref="H772">
    <cfRule type="expression" dxfId="60324" priority="107129" stopIfTrue="1">
      <formula>WEEKDAY($A772)=1</formula>
    </cfRule>
    <cfRule type="expression" dxfId="60323" priority="107130" stopIfTrue="1">
      <formula>WEEKDAY($A772)=2</formula>
    </cfRule>
    <cfRule type="expression" dxfId="60322" priority="107131" stopIfTrue="1">
      <formula>WEEKDAY($A772)=3</formula>
    </cfRule>
    <cfRule type="expression" dxfId="60321" priority="107132" stopIfTrue="1">
      <formula>WEEKDAY($A772)=4</formula>
    </cfRule>
    <cfRule type="expression" dxfId="60320" priority="107133" stopIfTrue="1">
      <formula>WEEKDAY($A772)=5</formula>
    </cfRule>
    <cfRule type="expression" dxfId="60319" priority="107134" stopIfTrue="1">
      <formula>WEEKDAY($A772)=6</formula>
    </cfRule>
    <cfRule type="expression" dxfId="60318" priority="107135" stopIfTrue="1">
      <formula>WEEKDAY($A772)=7</formula>
    </cfRule>
  </conditionalFormatting>
  <conditionalFormatting sqref="I772:I774">
    <cfRule type="expression" dxfId="60317" priority="107122" stopIfTrue="1">
      <formula>WEEKDAY($A772)=1</formula>
    </cfRule>
    <cfRule type="expression" dxfId="60316" priority="107123" stopIfTrue="1">
      <formula>WEEKDAY($A772)=2</formula>
    </cfRule>
    <cfRule type="expression" dxfId="60315" priority="107124" stopIfTrue="1">
      <formula>WEEKDAY($A772)=3</formula>
    </cfRule>
    <cfRule type="expression" dxfId="60314" priority="107125" stopIfTrue="1">
      <formula>WEEKDAY($A772)=4</formula>
    </cfRule>
    <cfRule type="expression" dxfId="60313" priority="107126" stopIfTrue="1">
      <formula>WEEKDAY($A772)=5</formula>
    </cfRule>
    <cfRule type="expression" dxfId="60312" priority="107127" stopIfTrue="1">
      <formula>WEEKDAY($A772)=6</formula>
    </cfRule>
    <cfRule type="expression" dxfId="60311" priority="107128" stopIfTrue="1">
      <formula>WEEKDAY($A772)=7</formula>
    </cfRule>
  </conditionalFormatting>
  <conditionalFormatting sqref="I772:I774">
    <cfRule type="expression" dxfId="60310" priority="107115" stopIfTrue="1">
      <formula>WEEKDAY($A772)=1</formula>
    </cfRule>
    <cfRule type="expression" dxfId="60309" priority="107116" stopIfTrue="1">
      <formula>WEEKDAY($A772)=2</formula>
    </cfRule>
    <cfRule type="expression" dxfId="60308" priority="107117" stopIfTrue="1">
      <formula>WEEKDAY($A772)=3</formula>
    </cfRule>
    <cfRule type="expression" dxfId="60307" priority="107118" stopIfTrue="1">
      <formula>WEEKDAY($A772)=4</formula>
    </cfRule>
    <cfRule type="expression" dxfId="60306" priority="107119" stopIfTrue="1">
      <formula>WEEKDAY($A772)=5</formula>
    </cfRule>
    <cfRule type="expression" dxfId="60305" priority="107120" stopIfTrue="1">
      <formula>WEEKDAY($A772)=6</formula>
    </cfRule>
    <cfRule type="expression" dxfId="60304" priority="107121" stopIfTrue="1">
      <formula>WEEKDAY($A772)=7</formula>
    </cfRule>
  </conditionalFormatting>
  <conditionalFormatting sqref="I772:I774">
    <cfRule type="expression" dxfId="60303" priority="107108" stopIfTrue="1">
      <formula>WEEKDAY($A772)=1</formula>
    </cfRule>
    <cfRule type="expression" dxfId="60302" priority="107109" stopIfTrue="1">
      <formula>WEEKDAY($A772)=2</formula>
    </cfRule>
    <cfRule type="expression" dxfId="60301" priority="107110" stopIfTrue="1">
      <formula>WEEKDAY($A772)=3</formula>
    </cfRule>
    <cfRule type="expression" dxfId="60300" priority="107111" stopIfTrue="1">
      <formula>WEEKDAY($A772)=4</formula>
    </cfRule>
    <cfRule type="expression" dxfId="60299" priority="107112" stopIfTrue="1">
      <formula>WEEKDAY($A772)=5</formula>
    </cfRule>
    <cfRule type="expression" dxfId="60298" priority="107113" stopIfTrue="1">
      <formula>WEEKDAY($A772)=6</formula>
    </cfRule>
    <cfRule type="expression" dxfId="60297" priority="107114" stopIfTrue="1">
      <formula>WEEKDAY($A772)=7</formula>
    </cfRule>
  </conditionalFormatting>
  <conditionalFormatting sqref="A772:A774">
    <cfRule type="expression" dxfId="60296" priority="107101" stopIfTrue="1">
      <formula>WEEKDAY($A772)=1</formula>
    </cfRule>
    <cfRule type="expression" dxfId="60295" priority="107102" stopIfTrue="1">
      <formula>WEEKDAY($A772)=2</formula>
    </cfRule>
    <cfRule type="expression" dxfId="60294" priority="107103" stopIfTrue="1">
      <formula>WEEKDAY($A772)=3</formula>
    </cfRule>
    <cfRule type="expression" dxfId="60293" priority="107104" stopIfTrue="1">
      <formula>WEEKDAY($A772)=4</formula>
    </cfRule>
    <cfRule type="expression" dxfId="60292" priority="107105" stopIfTrue="1">
      <formula>WEEKDAY($A772)=5</formula>
    </cfRule>
    <cfRule type="expression" dxfId="60291" priority="107106" stopIfTrue="1">
      <formula>WEEKDAY($A772)=6</formula>
    </cfRule>
    <cfRule type="expression" dxfId="60290" priority="107107" stopIfTrue="1">
      <formula>WEEKDAY($A772)=7</formula>
    </cfRule>
  </conditionalFormatting>
  <conditionalFormatting sqref="A772:A774">
    <cfRule type="expression" dxfId="60289" priority="107094" stopIfTrue="1">
      <formula>WEEKDAY($A772)=1</formula>
    </cfRule>
    <cfRule type="expression" dxfId="60288" priority="107095" stopIfTrue="1">
      <formula>WEEKDAY($A772)=2</formula>
    </cfRule>
    <cfRule type="expression" dxfId="60287" priority="107096" stopIfTrue="1">
      <formula>WEEKDAY($A772)=3</formula>
    </cfRule>
    <cfRule type="expression" dxfId="60286" priority="107097" stopIfTrue="1">
      <formula>WEEKDAY($A772)=4</formula>
    </cfRule>
    <cfRule type="expression" dxfId="60285" priority="107098" stopIfTrue="1">
      <formula>WEEKDAY($A772)=5</formula>
    </cfRule>
    <cfRule type="expression" dxfId="60284" priority="107099" stopIfTrue="1">
      <formula>WEEKDAY($A772)=6</formula>
    </cfRule>
    <cfRule type="expression" dxfId="60283" priority="107100" stopIfTrue="1">
      <formula>WEEKDAY($A772)=7</formula>
    </cfRule>
  </conditionalFormatting>
  <conditionalFormatting sqref="A772:A774">
    <cfRule type="expression" dxfId="60282" priority="107087" stopIfTrue="1">
      <formula>WEEKDAY($A772)=1</formula>
    </cfRule>
    <cfRule type="expression" dxfId="60281" priority="107088" stopIfTrue="1">
      <formula>WEEKDAY($A772)=2</formula>
    </cfRule>
    <cfRule type="expression" dxfId="60280" priority="107089" stopIfTrue="1">
      <formula>WEEKDAY($A772)=3</formula>
    </cfRule>
    <cfRule type="expression" dxfId="60279" priority="107090" stopIfTrue="1">
      <formula>WEEKDAY($A772)=4</formula>
    </cfRule>
    <cfRule type="expression" dxfId="60278" priority="107091" stopIfTrue="1">
      <formula>WEEKDAY($A772)=5</formula>
    </cfRule>
    <cfRule type="expression" dxfId="60277" priority="107092" stopIfTrue="1">
      <formula>WEEKDAY($A772)=6</formula>
    </cfRule>
    <cfRule type="expression" dxfId="60276" priority="107093" stopIfTrue="1">
      <formula>WEEKDAY($A772)=7</formula>
    </cfRule>
  </conditionalFormatting>
  <conditionalFormatting sqref="I772:I774">
    <cfRule type="expression" dxfId="60275" priority="107080" stopIfTrue="1">
      <formula>WEEKDAY($A772)=1</formula>
    </cfRule>
    <cfRule type="expression" dxfId="60274" priority="107081" stopIfTrue="1">
      <formula>WEEKDAY($A772)=2</formula>
    </cfRule>
    <cfRule type="expression" dxfId="60273" priority="107082" stopIfTrue="1">
      <formula>WEEKDAY($A772)=3</formula>
    </cfRule>
    <cfRule type="expression" dxfId="60272" priority="107083" stopIfTrue="1">
      <formula>WEEKDAY($A772)=4</formula>
    </cfRule>
    <cfRule type="expression" dxfId="60271" priority="107084" stopIfTrue="1">
      <formula>WEEKDAY($A772)=5</formula>
    </cfRule>
    <cfRule type="expression" dxfId="60270" priority="107085" stopIfTrue="1">
      <formula>WEEKDAY($A772)=6</formula>
    </cfRule>
    <cfRule type="expression" dxfId="60269" priority="107086" stopIfTrue="1">
      <formula>WEEKDAY($A772)=7</formula>
    </cfRule>
  </conditionalFormatting>
  <conditionalFormatting sqref="I772:I774">
    <cfRule type="expression" dxfId="60268" priority="107073" stopIfTrue="1">
      <formula>WEEKDAY($A772)=1</formula>
    </cfRule>
    <cfRule type="expression" dxfId="60267" priority="107074" stopIfTrue="1">
      <formula>WEEKDAY($A772)=2</formula>
    </cfRule>
    <cfRule type="expression" dxfId="60266" priority="107075" stopIfTrue="1">
      <formula>WEEKDAY($A772)=3</formula>
    </cfRule>
    <cfRule type="expression" dxfId="60265" priority="107076" stopIfTrue="1">
      <formula>WEEKDAY($A772)=4</formula>
    </cfRule>
    <cfRule type="expression" dxfId="60264" priority="107077" stopIfTrue="1">
      <formula>WEEKDAY($A772)=5</formula>
    </cfRule>
    <cfRule type="expression" dxfId="60263" priority="107078" stopIfTrue="1">
      <formula>WEEKDAY($A772)=6</formula>
    </cfRule>
    <cfRule type="expression" dxfId="60262" priority="107079" stopIfTrue="1">
      <formula>WEEKDAY($A772)=7</formula>
    </cfRule>
  </conditionalFormatting>
  <conditionalFormatting sqref="I772:I774">
    <cfRule type="expression" dxfId="60261" priority="107066" stopIfTrue="1">
      <formula>WEEKDAY($A772)=1</formula>
    </cfRule>
    <cfRule type="expression" dxfId="60260" priority="107067" stopIfTrue="1">
      <formula>WEEKDAY($A772)=2</formula>
    </cfRule>
    <cfRule type="expression" dxfId="60259" priority="107068" stopIfTrue="1">
      <formula>WEEKDAY($A772)=3</formula>
    </cfRule>
    <cfRule type="expression" dxfId="60258" priority="107069" stopIfTrue="1">
      <formula>WEEKDAY($A772)=4</formula>
    </cfRule>
    <cfRule type="expression" dxfId="60257" priority="107070" stopIfTrue="1">
      <formula>WEEKDAY($A772)=5</formula>
    </cfRule>
    <cfRule type="expression" dxfId="60256" priority="107071" stopIfTrue="1">
      <formula>WEEKDAY($A772)=6</formula>
    </cfRule>
    <cfRule type="expression" dxfId="60255" priority="107072" stopIfTrue="1">
      <formula>WEEKDAY($A772)=7</formula>
    </cfRule>
  </conditionalFormatting>
  <conditionalFormatting sqref="B772:G772 J772:M772">
    <cfRule type="expression" dxfId="60254" priority="107059" stopIfTrue="1">
      <formula>WEEKDAY($A772)=1</formula>
    </cfRule>
    <cfRule type="expression" dxfId="60253" priority="107060" stopIfTrue="1">
      <formula>WEEKDAY($A772)=2</formula>
    </cfRule>
    <cfRule type="expression" dxfId="60252" priority="107061" stopIfTrue="1">
      <formula>WEEKDAY($A772)=3</formula>
    </cfRule>
    <cfRule type="expression" dxfId="60251" priority="107062" stopIfTrue="1">
      <formula>WEEKDAY($A772)=4</formula>
    </cfRule>
    <cfRule type="expression" dxfId="60250" priority="107063" stopIfTrue="1">
      <formula>WEEKDAY($A772)=5</formula>
    </cfRule>
    <cfRule type="expression" dxfId="60249" priority="107064" stopIfTrue="1">
      <formula>WEEKDAY($A772)=6</formula>
    </cfRule>
    <cfRule type="expression" dxfId="60248" priority="107065" stopIfTrue="1">
      <formula>WEEKDAY($A772)=7</formula>
    </cfRule>
  </conditionalFormatting>
  <conditionalFormatting sqref="A772:A774">
    <cfRule type="expression" dxfId="60247" priority="107052" stopIfTrue="1">
      <formula>WEEKDAY($A772)=1</formula>
    </cfRule>
    <cfRule type="expression" dxfId="60246" priority="107053" stopIfTrue="1">
      <formula>WEEKDAY($A772)=2</formula>
    </cfRule>
    <cfRule type="expression" dxfId="60245" priority="107054" stopIfTrue="1">
      <formula>WEEKDAY($A772)=3</formula>
    </cfRule>
    <cfRule type="expression" dxfId="60244" priority="107055" stopIfTrue="1">
      <formula>WEEKDAY($A772)=4</formula>
    </cfRule>
    <cfRule type="expression" dxfId="60243" priority="107056" stopIfTrue="1">
      <formula>WEEKDAY($A772)=5</formula>
    </cfRule>
    <cfRule type="expression" dxfId="60242" priority="107057" stopIfTrue="1">
      <formula>WEEKDAY($A772)=6</formula>
    </cfRule>
    <cfRule type="expression" dxfId="60241" priority="107058" stopIfTrue="1">
      <formula>WEEKDAY($A772)=7</formula>
    </cfRule>
  </conditionalFormatting>
  <conditionalFormatting sqref="A772:A774">
    <cfRule type="expression" dxfId="60240" priority="107045" stopIfTrue="1">
      <formula>WEEKDAY($A772)=1</formula>
    </cfRule>
    <cfRule type="expression" dxfId="60239" priority="107046" stopIfTrue="1">
      <formula>WEEKDAY($A772)=2</formula>
    </cfRule>
    <cfRule type="expression" dxfId="60238" priority="107047" stopIfTrue="1">
      <formula>WEEKDAY($A772)=3</formula>
    </cfRule>
    <cfRule type="expression" dxfId="60237" priority="107048" stopIfTrue="1">
      <formula>WEEKDAY($A772)=4</formula>
    </cfRule>
    <cfRule type="expression" dxfId="60236" priority="107049" stopIfTrue="1">
      <formula>WEEKDAY($A772)=5</formula>
    </cfRule>
    <cfRule type="expression" dxfId="60235" priority="107050" stopIfTrue="1">
      <formula>WEEKDAY($A772)=6</formula>
    </cfRule>
    <cfRule type="expression" dxfId="60234" priority="107051" stopIfTrue="1">
      <formula>WEEKDAY($A772)=7</formula>
    </cfRule>
  </conditionalFormatting>
  <conditionalFormatting sqref="A772:A774">
    <cfRule type="expression" dxfId="60233" priority="107038" stopIfTrue="1">
      <formula>WEEKDAY($A772)=1</formula>
    </cfRule>
    <cfRule type="expression" dxfId="60232" priority="107039" stopIfTrue="1">
      <formula>WEEKDAY($A772)=2</formula>
    </cfRule>
    <cfRule type="expression" dxfId="60231" priority="107040" stopIfTrue="1">
      <formula>WEEKDAY($A772)=3</formula>
    </cfRule>
    <cfRule type="expression" dxfId="60230" priority="107041" stopIfTrue="1">
      <formula>WEEKDAY($A772)=4</formula>
    </cfRule>
    <cfRule type="expression" dxfId="60229" priority="107042" stopIfTrue="1">
      <formula>WEEKDAY($A772)=5</formula>
    </cfRule>
    <cfRule type="expression" dxfId="60228" priority="107043" stopIfTrue="1">
      <formula>WEEKDAY($A772)=6</formula>
    </cfRule>
    <cfRule type="expression" dxfId="60227" priority="107044" stopIfTrue="1">
      <formula>WEEKDAY($A772)=7</formula>
    </cfRule>
  </conditionalFormatting>
  <conditionalFormatting sqref="I772:I774">
    <cfRule type="expression" dxfId="60226" priority="107031" stopIfTrue="1">
      <formula>WEEKDAY($A772)=1</formula>
    </cfRule>
    <cfRule type="expression" dxfId="60225" priority="107032" stopIfTrue="1">
      <formula>WEEKDAY($A772)=2</formula>
    </cfRule>
    <cfRule type="expression" dxfId="60224" priority="107033" stopIfTrue="1">
      <formula>WEEKDAY($A772)=3</formula>
    </cfRule>
    <cfRule type="expression" dxfId="60223" priority="107034" stopIfTrue="1">
      <formula>WEEKDAY($A772)=4</formula>
    </cfRule>
    <cfRule type="expression" dxfId="60222" priority="107035" stopIfTrue="1">
      <formula>WEEKDAY($A772)=5</formula>
    </cfRule>
    <cfRule type="expression" dxfId="60221" priority="107036" stopIfTrue="1">
      <formula>WEEKDAY($A772)=6</formula>
    </cfRule>
    <cfRule type="expression" dxfId="60220" priority="107037" stopIfTrue="1">
      <formula>WEEKDAY($A772)=7</formula>
    </cfRule>
  </conditionalFormatting>
  <conditionalFormatting sqref="I772:I774">
    <cfRule type="expression" dxfId="60219" priority="107024" stopIfTrue="1">
      <formula>WEEKDAY($A772)=1</formula>
    </cfRule>
    <cfRule type="expression" dxfId="60218" priority="107025" stopIfTrue="1">
      <formula>WEEKDAY($A772)=2</formula>
    </cfRule>
    <cfRule type="expression" dxfId="60217" priority="107026" stopIfTrue="1">
      <formula>WEEKDAY($A772)=3</formula>
    </cfRule>
    <cfRule type="expression" dxfId="60216" priority="107027" stopIfTrue="1">
      <formula>WEEKDAY($A772)=4</formula>
    </cfRule>
    <cfRule type="expression" dxfId="60215" priority="107028" stopIfTrue="1">
      <formula>WEEKDAY($A772)=5</formula>
    </cfRule>
    <cfRule type="expression" dxfId="60214" priority="107029" stopIfTrue="1">
      <formula>WEEKDAY($A772)=6</formula>
    </cfRule>
    <cfRule type="expression" dxfId="60213" priority="107030" stopIfTrue="1">
      <formula>WEEKDAY($A772)=7</formula>
    </cfRule>
  </conditionalFormatting>
  <conditionalFormatting sqref="I772:I774">
    <cfRule type="expression" dxfId="60212" priority="107017" stopIfTrue="1">
      <formula>WEEKDAY($A772)=1</formula>
    </cfRule>
    <cfRule type="expression" dxfId="60211" priority="107018" stopIfTrue="1">
      <formula>WEEKDAY($A772)=2</formula>
    </cfRule>
    <cfRule type="expression" dxfId="60210" priority="107019" stopIfTrue="1">
      <formula>WEEKDAY($A772)=3</formula>
    </cfRule>
    <cfRule type="expression" dxfId="60209" priority="107020" stopIfTrue="1">
      <formula>WEEKDAY($A772)=4</formula>
    </cfRule>
    <cfRule type="expression" dxfId="60208" priority="107021" stopIfTrue="1">
      <formula>WEEKDAY($A772)=5</formula>
    </cfRule>
    <cfRule type="expression" dxfId="60207" priority="107022" stopIfTrue="1">
      <formula>WEEKDAY($A772)=6</formula>
    </cfRule>
    <cfRule type="expression" dxfId="60206" priority="107023" stopIfTrue="1">
      <formula>WEEKDAY($A772)=7</formula>
    </cfRule>
  </conditionalFormatting>
  <conditionalFormatting sqref="I773:I774">
    <cfRule type="expression" dxfId="60205" priority="107010" stopIfTrue="1">
      <formula>WEEKDAY($A773)=1</formula>
    </cfRule>
    <cfRule type="expression" dxfId="60204" priority="107011" stopIfTrue="1">
      <formula>WEEKDAY($A773)=2</formula>
    </cfRule>
    <cfRule type="expression" dxfId="60203" priority="107012" stopIfTrue="1">
      <formula>WEEKDAY($A773)=3</formula>
    </cfRule>
    <cfRule type="expression" dxfId="60202" priority="107013" stopIfTrue="1">
      <formula>WEEKDAY($A773)=4</formula>
    </cfRule>
    <cfRule type="expression" dxfId="60201" priority="107014" stopIfTrue="1">
      <formula>WEEKDAY($A773)=5</formula>
    </cfRule>
    <cfRule type="expression" dxfId="60200" priority="107015" stopIfTrue="1">
      <formula>WEEKDAY($A773)=6</formula>
    </cfRule>
    <cfRule type="expression" dxfId="60199" priority="107016" stopIfTrue="1">
      <formula>WEEKDAY($A773)=7</formula>
    </cfRule>
  </conditionalFormatting>
  <conditionalFormatting sqref="I773:I774">
    <cfRule type="expression" dxfId="60198" priority="107003" stopIfTrue="1">
      <formula>WEEKDAY($A773)=1</formula>
    </cfRule>
    <cfRule type="expression" dxfId="60197" priority="107004" stopIfTrue="1">
      <formula>WEEKDAY($A773)=2</formula>
    </cfRule>
    <cfRule type="expression" dxfId="60196" priority="107005" stopIfTrue="1">
      <formula>WEEKDAY($A773)=3</formula>
    </cfRule>
    <cfRule type="expression" dxfId="60195" priority="107006" stopIfTrue="1">
      <formula>WEEKDAY($A773)=4</formula>
    </cfRule>
    <cfRule type="expression" dxfId="60194" priority="107007" stopIfTrue="1">
      <formula>WEEKDAY($A773)=5</formula>
    </cfRule>
    <cfRule type="expression" dxfId="60193" priority="107008" stopIfTrue="1">
      <formula>WEEKDAY($A773)=6</formula>
    </cfRule>
    <cfRule type="expression" dxfId="60192" priority="107009" stopIfTrue="1">
      <formula>WEEKDAY($A773)=7</formula>
    </cfRule>
  </conditionalFormatting>
  <conditionalFormatting sqref="I773:I774">
    <cfRule type="expression" dxfId="60191" priority="106996" stopIfTrue="1">
      <formula>WEEKDAY($A773)=1</formula>
    </cfRule>
    <cfRule type="expression" dxfId="60190" priority="106997" stopIfTrue="1">
      <formula>WEEKDAY($A773)=2</formula>
    </cfRule>
    <cfRule type="expression" dxfId="60189" priority="106998" stopIfTrue="1">
      <formula>WEEKDAY($A773)=3</formula>
    </cfRule>
    <cfRule type="expression" dxfId="60188" priority="106999" stopIfTrue="1">
      <formula>WEEKDAY($A773)=4</formula>
    </cfRule>
    <cfRule type="expression" dxfId="60187" priority="107000" stopIfTrue="1">
      <formula>WEEKDAY($A773)=5</formula>
    </cfRule>
    <cfRule type="expression" dxfId="60186" priority="107001" stopIfTrue="1">
      <formula>WEEKDAY($A773)=6</formula>
    </cfRule>
    <cfRule type="expression" dxfId="60185" priority="107002" stopIfTrue="1">
      <formula>WEEKDAY($A773)=7</formula>
    </cfRule>
  </conditionalFormatting>
  <conditionalFormatting sqref="I773:I774">
    <cfRule type="expression" dxfId="60184" priority="106989" stopIfTrue="1">
      <formula>WEEKDAY($A773)=1</formula>
    </cfRule>
    <cfRule type="expression" dxfId="60183" priority="106990" stopIfTrue="1">
      <formula>WEEKDAY($A773)=2</formula>
    </cfRule>
    <cfRule type="expression" dxfId="60182" priority="106991" stopIfTrue="1">
      <formula>WEEKDAY($A773)=3</formula>
    </cfRule>
    <cfRule type="expression" dxfId="60181" priority="106992" stopIfTrue="1">
      <formula>WEEKDAY($A773)=4</formula>
    </cfRule>
    <cfRule type="expression" dxfId="60180" priority="106993" stopIfTrue="1">
      <formula>WEEKDAY($A773)=5</formula>
    </cfRule>
    <cfRule type="expression" dxfId="60179" priority="106994" stopIfTrue="1">
      <formula>WEEKDAY($A773)=6</formula>
    </cfRule>
    <cfRule type="expression" dxfId="60178" priority="106995" stopIfTrue="1">
      <formula>WEEKDAY($A773)=7</formula>
    </cfRule>
  </conditionalFormatting>
  <conditionalFormatting sqref="I773:I774">
    <cfRule type="expression" dxfId="60177" priority="106982" stopIfTrue="1">
      <formula>WEEKDAY($A773)=1</formula>
    </cfRule>
    <cfRule type="expression" dxfId="60176" priority="106983" stopIfTrue="1">
      <formula>WEEKDAY($A773)=2</formula>
    </cfRule>
    <cfRule type="expression" dxfId="60175" priority="106984" stopIfTrue="1">
      <formula>WEEKDAY($A773)=3</formula>
    </cfRule>
    <cfRule type="expression" dxfId="60174" priority="106985" stopIfTrue="1">
      <formula>WEEKDAY($A773)=4</formula>
    </cfRule>
    <cfRule type="expression" dxfId="60173" priority="106986" stopIfTrue="1">
      <formula>WEEKDAY($A773)=5</formula>
    </cfRule>
    <cfRule type="expression" dxfId="60172" priority="106987" stopIfTrue="1">
      <formula>WEEKDAY($A773)=6</formula>
    </cfRule>
    <cfRule type="expression" dxfId="60171" priority="106988" stopIfTrue="1">
      <formula>WEEKDAY($A773)=7</formula>
    </cfRule>
  </conditionalFormatting>
  <conditionalFormatting sqref="I773:I774">
    <cfRule type="expression" dxfId="60170" priority="106975" stopIfTrue="1">
      <formula>WEEKDAY($A773)=1</formula>
    </cfRule>
    <cfRule type="expression" dxfId="60169" priority="106976" stopIfTrue="1">
      <formula>WEEKDAY($A773)=2</formula>
    </cfRule>
    <cfRule type="expression" dxfId="60168" priority="106977" stopIfTrue="1">
      <formula>WEEKDAY($A773)=3</formula>
    </cfRule>
    <cfRule type="expression" dxfId="60167" priority="106978" stopIfTrue="1">
      <formula>WEEKDAY($A773)=4</formula>
    </cfRule>
    <cfRule type="expression" dxfId="60166" priority="106979" stopIfTrue="1">
      <formula>WEEKDAY($A773)=5</formula>
    </cfRule>
    <cfRule type="expression" dxfId="60165" priority="106980" stopIfTrue="1">
      <formula>WEEKDAY($A773)=6</formula>
    </cfRule>
    <cfRule type="expression" dxfId="60164" priority="106981" stopIfTrue="1">
      <formula>WEEKDAY($A773)=7</formula>
    </cfRule>
  </conditionalFormatting>
  <conditionalFormatting sqref="I773:I774">
    <cfRule type="expression" dxfId="60163" priority="106968" stopIfTrue="1">
      <formula>WEEKDAY($A773)=1</formula>
    </cfRule>
    <cfRule type="expression" dxfId="60162" priority="106969" stopIfTrue="1">
      <formula>WEEKDAY($A773)=2</formula>
    </cfRule>
    <cfRule type="expression" dxfId="60161" priority="106970" stopIfTrue="1">
      <formula>WEEKDAY($A773)=3</formula>
    </cfRule>
    <cfRule type="expression" dxfId="60160" priority="106971" stopIfTrue="1">
      <formula>WEEKDAY($A773)=4</formula>
    </cfRule>
    <cfRule type="expression" dxfId="60159" priority="106972" stopIfTrue="1">
      <formula>WEEKDAY($A773)=5</formula>
    </cfRule>
    <cfRule type="expression" dxfId="60158" priority="106973" stopIfTrue="1">
      <formula>WEEKDAY($A773)=6</formula>
    </cfRule>
    <cfRule type="expression" dxfId="60157" priority="106974" stopIfTrue="1">
      <formula>WEEKDAY($A773)=7</formula>
    </cfRule>
  </conditionalFormatting>
  <conditionalFormatting sqref="I773:I774">
    <cfRule type="expression" dxfId="60156" priority="106961" stopIfTrue="1">
      <formula>WEEKDAY($A773)=1</formula>
    </cfRule>
    <cfRule type="expression" dxfId="60155" priority="106962" stopIfTrue="1">
      <formula>WEEKDAY($A773)=2</formula>
    </cfRule>
    <cfRule type="expression" dxfId="60154" priority="106963" stopIfTrue="1">
      <formula>WEEKDAY($A773)=3</formula>
    </cfRule>
    <cfRule type="expression" dxfId="60153" priority="106964" stopIfTrue="1">
      <formula>WEEKDAY($A773)=4</formula>
    </cfRule>
    <cfRule type="expression" dxfId="60152" priority="106965" stopIfTrue="1">
      <formula>WEEKDAY($A773)=5</formula>
    </cfRule>
    <cfRule type="expression" dxfId="60151" priority="106966" stopIfTrue="1">
      <formula>WEEKDAY($A773)=6</formula>
    </cfRule>
    <cfRule type="expression" dxfId="60150" priority="106967" stopIfTrue="1">
      <formula>WEEKDAY($A773)=7</formula>
    </cfRule>
  </conditionalFormatting>
  <conditionalFormatting sqref="I773:I774">
    <cfRule type="expression" dxfId="60149" priority="106954" stopIfTrue="1">
      <formula>WEEKDAY($A773)=1</formula>
    </cfRule>
    <cfRule type="expression" dxfId="60148" priority="106955" stopIfTrue="1">
      <formula>WEEKDAY($A773)=2</formula>
    </cfRule>
    <cfRule type="expression" dxfId="60147" priority="106956" stopIfTrue="1">
      <formula>WEEKDAY($A773)=3</formula>
    </cfRule>
    <cfRule type="expression" dxfId="60146" priority="106957" stopIfTrue="1">
      <formula>WEEKDAY($A773)=4</formula>
    </cfRule>
    <cfRule type="expression" dxfId="60145" priority="106958" stopIfTrue="1">
      <formula>WEEKDAY($A773)=5</formula>
    </cfRule>
    <cfRule type="expression" dxfId="60144" priority="106959" stopIfTrue="1">
      <formula>WEEKDAY($A773)=6</formula>
    </cfRule>
    <cfRule type="expression" dxfId="60143" priority="106960" stopIfTrue="1">
      <formula>WEEKDAY($A773)=7</formula>
    </cfRule>
  </conditionalFormatting>
  <conditionalFormatting sqref="I773:I774">
    <cfRule type="expression" dxfId="60142" priority="106947" stopIfTrue="1">
      <formula>WEEKDAY($A773)=1</formula>
    </cfRule>
    <cfRule type="expression" dxfId="60141" priority="106948" stopIfTrue="1">
      <formula>WEEKDAY($A773)=2</formula>
    </cfRule>
    <cfRule type="expression" dxfId="60140" priority="106949" stopIfTrue="1">
      <formula>WEEKDAY($A773)=3</formula>
    </cfRule>
    <cfRule type="expression" dxfId="60139" priority="106950" stopIfTrue="1">
      <formula>WEEKDAY($A773)=4</formula>
    </cfRule>
    <cfRule type="expression" dxfId="60138" priority="106951" stopIfTrue="1">
      <formula>WEEKDAY($A773)=5</formula>
    </cfRule>
    <cfRule type="expression" dxfId="60137" priority="106952" stopIfTrue="1">
      <formula>WEEKDAY($A773)=6</formula>
    </cfRule>
    <cfRule type="expression" dxfId="60136" priority="106953" stopIfTrue="1">
      <formula>WEEKDAY($A773)=7</formula>
    </cfRule>
  </conditionalFormatting>
  <conditionalFormatting sqref="I773:I774">
    <cfRule type="expression" dxfId="60135" priority="106940" stopIfTrue="1">
      <formula>WEEKDAY($A773)=1</formula>
    </cfRule>
    <cfRule type="expression" dxfId="60134" priority="106941" stopIfTrue="1">
      <formula>WEEKDAY($A773)=2</formula>
    </cfRule>
    <cfRule type="expression" dxfId="60133" priority="106942" stopIfTrue="1">
      <formula>WEEKDAY($A773)=3</formula>
    </cfRule>
    <cfRule type="expression" dxfId="60132" priority="106943" stopIfTrue="1">
      <formula>WEEKDAY($A773)=4</formula>
    </cfRule>
    <cfRule type="expression" dxfId="60131" priority="106944" stopIfTrue="1">
      <formula>WEEKDAY($A773)=5</formula>
    </cfRule>
    <cfRule type="expression" dxfId="60130" priority="106945" stopIfTrue="1">
      <formula>WEEKDAY($A773)=6</formula>
    </cfRule>
    <cfRule type="expression" dxfId="60129" priority="106946" stopIfTrue="1">
      <formula>WEEKDAY($A773)=7</formula>
    </cfRule>
  </conditionalFormatting>
  <conditionalFormatting sqref="I773:I774">
    <cfRule type="expression" dxfId="60128" priority="106933" stopIfTrue="1">
      <formula>WEEKDAY($A773)=1</formula>
    </cfRule>
    <cfRule type="expression" dxfId="60127" priority="106934" stopIfTrue="1">
      <formula>WEEKDAY($A773)=2</formula>
    </cfRule>
    <cfRule type="expression" dxfId="60126" priority="106935" stopIfTrue="1">
      <formula>WEEKDAY($A773)=3</formula>
    </cfRule>
    <cfRule type="expression" dxfId="60125" priority="106936" stopIfTrue="1">
      <formula>WEEKDAY($A773)=4</formula>
    </cfRule>
    <cfRule type="expression" dxfId="60124" priority="106937" stopIfTrue="1">
      <formula>WEEKDAY($A773)=5</formula>
    </cfRule>
    <cfRule type="expression" dxfId="60123" priority="106938" stopIfTrue="1">
      <formula>WEEKDAY($A773)=6</formula>
    </cfRule>
    <cfRule type="expression" dxfId="60122" priority="106939" stopIfTrue="1">
      <formula>WEEKDAY($A773)=7</formula>
    </cfRule>
  </conditionalFormatting>
  <conditionalFormatting sqref="I773:I774">
    <cfRule type="expression" dxfId="60121" priority="106926" stopIfTrue="1">
      <formula>WEEKDAY($A773)=1</formula>
    </cfRule>
    <cfRule type="expression" dxfId="60120" priority="106927" stopIfTrue="1">
      <formula>WEEKDAY($A773)=2</formula>
    </cfRule>
    <cfRule type="expression" dxfId="60119" priority="106928" stopIfTrue="1">
      <formula>WEEKDAY($A773)=3</formula>
    </cfRule>
    <cfRule type="expression" dxfId="60118" priority="106929" stopIfTrue="1">
      <formula>WEEKDAY($A773)=4</formula>
    </cfRule>
    <cfRule type="expression" dxfId="60117" priority="106930" stopIfTrue="1">
      <formula>WEEKDAY($A773)=5</formula>
    </cfRule>
    <cfRule type="expression" dxfId="60116" priority="106931" stopIfTrue="1">
      <formula>WEEKDAY($A773)=6</formula>
    </cfRule>
    <cfRule type="expression" dxfId="60115" priority="106932" stopIfTrue="1">
      <formula>WEEKDAY($A773)=7</formula>
    </cfRule>
  </conditionalFormatting>
  <conditionalFormatting sqref="I773:I774">
    <cfRule type="expression" dxfId="60114" priority="106919" stopIfTrue="1">
      <formula>WEEKDAY($A773)=1</formula>
    </cfRule>
    <cfRule type="expression" dxfId="60113" priority="106920" stopIfTrue="1">
      <formula>WEEKDAY($A773)=2</formula>
    </cfRule>
    <cfRule type="expression" dxfId="60112" priority="106921" stopIfTrue="1">
      <formula>WEEKDAY($A773)=3</formula>
    </cfRule>
    <cfRule type="expression" dxfId="60111" priority="106922" stopIfTrue="1">
      <formula>WEEKDAY($A773)=4</formula>
    </cfRule>
    <cfRule type="expression" dxfId="60110" priority="106923" stopIfTrue="1">
      <formula>WEEKDAY($A773)=5</formula>
    </cfRule>
    <cfRule type="expression" dxfId="60109" priority="106924" stopIfTrue="1">
      <formula>WEEKDAY($A773)=6</formula>
    </cfRule>
    <cfRule type="expression" dxfId="60108" priority="106925" stopIfTrue="1">
      <formula>WEEKDAY($A773)=7</formula>
    </cfRule>
  </conditionalFormatting>
  <conditionalFormatting sqref="I773:I774">
    <cfRule type="expression" dxfId="60107" priority="106912" stopIfTrue="1">
      <formula>WEEKDAY($A773)=1</formula>
    </cfRule>
    <cfRule type="expression" dxfId="60106" priority="106913" stopIfTrue="1">
      <formula>WEEKDAY($A773)=2</formula>
    </cfRule>
    <cfRule type="expression" dxfId="60105" priority="106914" stopIfTrue="1">
      <formula>WEEKDAY($A773)=3</formula>
    </cfRule>
    <cfRule type="expression" dxfId="60104" priority="106915" stopIfTrue="1">
      <formula>WEEKDAY($A773)=4</formula>
    </cfRule>
    <cfRule type="expression" dxfId="60103" priority="106916" stopIfTrue="1">
      <formula>WEEKDAY($A773)=5</formula>
    </cfRule>
    <cfRule type="expression" dxfId="60102" priority="106917" stopIfTrue="1">
      <formula>WEEKDAY($A773)=6</formula>
    </cfRule>
    <cfRule type="expression" dxfId="60101" priority="106918" stopIfTrue="1">
      <formula>WEEKDAY($A773)=7</formula>
    </cfRule>
  </conditionalFormatting>
  <conditionalFormatting sqref="I773:I774">
    <cfRule type="expression" dxfId="60100" priority="106905" stopIfTrue="1">
      <formula>WEEKDAY($A773)=1</formula>
    </cfRule>
    <cfRule type="expression" dxfId="60099" priority="106906" stopIfTrue="1">
      <formula>WEEKDAY($A773)=2</formula>
    </cfRule>
    <cfRule type="expression" dxfId="60098" priority="106907" stopIfTrue="1">
      <formula>WEEKDAY($A773)=3</formula>
    </cfRule>
    <cfRule type="expression" dxfId="60097" priority="106908" stopIfTrue="1">
      <formula>WEEKDAY($A773)=4</formula>
    </cfRule>
    <cfRule type="expression" dxfId="60096" priority="106909" stopIfTrue="1">
      <formula>WEEKDAY($A773)=5</formula>
    </cfRule>
    <cfRule type="expression" dxfId="60095" priority="106910" stopIfTrue="1">
      <formula>WEEKDAY($A773)=6</formula>
    </cfRule>
    <cfRule type="expression" dxfId="60094" priority="106911" stopIfTrue="1">
      <formula>WEEKDAY($A773)=7</formula>
    </cfRule>
  </conditionalFormatting>
  <conditionalFormatting sqref="I773:I774">
    <cfRule type="expression" dxfId="60093" priority="106898" stopIfTrue="1">
      <formula>WEEKDAY($A773)=1</formula>
    </cfRule>
    <cfRule type="expression" dxfId="60092" priority="106899" stopIfTrue="1">
      <formula>WEEKDAY($A773)=2</formula>
    </cfRule>
    <cfRule type="expression" dxfId="60091" priority="106900" stopIfTrue="1">
      <formula>WEEKDAY($A773)=3</formula>
    </cfRule>
    <cfRule type="expression" dxfId="60090" priority="106901" stopIfTrue="1">
      <formula>WEEKDAY($A773)=4</formula>
    </cfRule>
    <cfRule type="expression" dxfId="60089" priority="106902" stopIfTrue="1">
      <formula>WEEKDAY($A773)=5</formula>
    </cfRule>
    <cfRule type="expression" dxfId="60088" priority="106903" stopIfTrue="1">
      <formula>WEEKDAY($A773)=6</formula>
    </cfRule>
    <cfRule type="expression" dxfId="60087" priority="106904" stopIfTrue="1">
      <formula>WEEKDAY($A773)=7</formula>
    </cfRule>
  </conditionalFormatting>
  <conditionalFormatting sqref="I773:I774">
    <cfRule type="expression" dxfId="60086" priority="106891" stopIfTrue="1">
      <formula>WEEKDAY($A773)=1</formula>
    </cfRule>
    <cfRule type="expression" dxfId="60085" priority="106892" stopIfTrue="1">
      <formula>WEEKDAY($A773)=2</formula>
    </cfRule>
    <cfRule type="expression" dxfId="60084" priority="106893" stopIfTrue="1">
      <formula>WEEKDAY($A773)=3</formula>
    </cfRule>
    <cfRule type="expression" dxfId="60083" priority="106894" stopIfTrue="1">
      <formula>WEEKDAY($A773)=4</formula>
    </cfRule>
    <cfRule type="expression" dxfId="60082" priority="106895" stopIfTrue="1">
      <formula>WEEKDAY($A773)=5</formula>
    </cfRule>
    <cfRule type="expression" dxfId="60081" priority="106896" stopIfTrue="1">
      <formula>WEEKDAY($A773)=6</formula>
    </cfRule>
    <cfRule type="expression" dxfId="60080" priority="106897" stopIfTrue="1">
      <formula>WEEKDAY($A773)=7</formula>
    </cfRule>
  </conditionalFormatting>
  <conditionalFormatting sqref="I773:I774">
    <cfRule type="expression" dxfId="60079" priority="106884" stopIfTrue="1">
      <formula>WEEKDAY($A773)=1</formula>
    </cfRule>
    <cfRule type="expression" dxfId="60078" priority="106885" stopIfTrue="1">
      <formula>WEEKDAY($A773)=2</formula>
    </cfRule>
    <cfRule type="expression" dxfId="60077" priority="106886" stopIfTrue="1">
      <formula>WEEKDAY($A773)=3</formula>
    </cfRule>
    <cfRule type="expression" dxfId="60076" priority="106887" stopIfTrue="1">
      <formula>WEEKDAY($A773)=4</formula>
    </cfRule>
    <cfRule type="expression" dxfId="60075" priority="106888" stopIfTrue="1">
      <formula>WEEKDAY($A773)=5</formula>
    </cfRule>
    <cfRule type="expression" dxfId="60074" priority="106889" stopIfTrue="1">
      <formula>WEEKDAY($A773)=6</formula>
    </cfRule>
    <cfRule type="expression" dxfId="60073" priority="106890" stopIfTrue="1">
      <formula>WEEKDAY($A773)=7</formula>
    </cfRule>
  </conditionalFormatting>
  <conditionalFormatting sqref="I773:I774">
    <cfRule type="expression" dxfId="60072" priority="106877" stopIfTrue="1">
      <formula>WEEKDAY($A773)=1</formula>
    </cfRule>
    <cfRule type="expression" dxfId="60071" priority="106878" stopIfTrue="1">
      <formula>WEEKDAY($A773)=2</formula>
    </cfRule>
    <cfRule type="expression" dxfId="60070" priority="106879" stopIfTrue="1">
      <formula>WEEKDAY($A773)=3</formula>
    </cfRule>
    <cfRule type="expression" dxfId="60069" priority="106880" stopIfTrue="1">
      <formula>WEEKDAY($A773)=4</formula>
    </cfRule>
    <cfRule type="expression" dxfId="60068" priority="106881" stopIfTrue="1">
      <formula>WEEKDAY($A773)=5</formula>
    </cfRule>
    <cfRule type="expression" dxfId="60067" priority="106882" stopIfTrue="1">
      <formula>WEEKDAY($A773)=6</formula>
    </cfRule>
    <cfRule type="expression" dxfId="60066" priority="106883" stopIfTrue="1">
      <formula>WEEKDAY($A773)=7</formula>
    </cfRule>
  </conditionalFormatting>
  <conditionalFormatting sqref="I773:I774">
    <cfRule type="expression" dxfId="60065" priority="106870" stopIfTrue="1">
      <formula>WEEKDAY($A773)=1</formula>
    </cfRule>
    <cfRule type="expression" dxfId="60064" priority="106871" stopIfTrue="1">
      <formula>WEEKDAY($A773)=2</formula>
    </cfRule>
    <cfRule type="expression" dxfId="60063" priority="106872" stopIfTrue="1">
      <formula>WEEKDAY($A773)=3</formula>
    </cfRule>
    <cfRule type="expression" dxfId="60062" priority="106873" stopIfTrue="1">
      <formula>WEEKDAY($A773)=4</formula>
    </cfRule>
    <cfRule type="expression" dxfId="60061" priority="106874" stopIfTrue="1">
      <formula>WEEKDAY($A773)=5</formula>
    </cfRule>
    <cfRule type="expression" dxfId="60060" priority="106875" stopIfTrue="1">
      <formula>WEEKDAY($A773)=6</formula>
    </cfRule>
    <cfRule type="expression" dxfId="60059" priority="106876" stopIfTrue="1">
      <formula>WEEKDAY($A773)=7</formula>
    </cfRule>
  </conditionalFormatting>
  <conditionalFormatting sqref="I773:I774">
    <cfRule type="expression" dxfId="60058" priority="106863" stopIfTrue="1">
      <formula>WEEKDAY($A773)=1</formula>
    </cfRule>
    <cfRule type="expression" dxfId="60057" priority="106864" stopIfTrue="1">
      <formula>WEEKDAY($A773)=2</formula>
    </cfRule>
    <cfRule type="expression" dxfId="60056" priority="106865" stopIfTrue="1">
      <formula>WEEKDAY($A773)=3</formula>
    </cfRule>
    <cfRule type="expression" dxfId="60055" priority="106866" stopIfTrue="1">
      <formula>WEEKDAY($A773)=4</formula>
    </cfRule>
    <cfRule type="expression" dxfId="60054" priority="106867" stopIfTrue="1">
      <formula>WEEKDAY($A773)=5</formula>
    </cfRule>
    <cfRule type="expression" dxfId="60053" priority="106868" stopIfTrue="1">
      <formula>WEEKDAY($A773)=6</formula>
    </cfRule>
    <cfRule type="expression" dxfId="60052" priority="106869" stopIfTrue="1">
      <formula>WEEKDAY($A773)=7</formula>
    </cfRule>
  </conditionalFormatting>
  <conditionalFormatting sqref="I773:I774">
    <cfRule type="expression" dxfId="60051" priority="106856" stopIfTrue="1">
      <formula>WEEKDAY($A773)=1</formula>
    </cfRule>
    <cfRule type="expression" dxfId="60050" priority="106857" stopIfTrue="1">
      <formula>WEEKDAY($A773)=2</formula>
    </cfRule>
    <cfRule type="expression" dxfId="60049" priority="106858" stopIfTrue="1">
      <formula>WEEKDAY($A773)=3</formula>
    </cfRule>
    <cfRule type="expression" dxfId="60048" priority="106859" stopIfTrue="1">
      <formula>WEEKDAY($A773)=4</formula>
    </cfRule>
    <cfRule type="expression" dxfId="60047" priority="106860" stopIfTrue="1">
      <formula>WEEKDAY($A773)=5</formula>
    </cfRule>
    <cfRule type="expression" dxfId="60046" priority="106861" stopIfTrue="1">
      <formula>WEEKDAY($A773)=6</formula>
    </cfRule>
    <cfRule type="expression" dxfId="60045" priority="106862" stopIfTrue="1">
      <formula>WEEKDAY($A773)=7</formula>
    </cfRule>
  </conditionalFormatting>
  <conditionalFormatting sqref="I773:I774">
    <cfRule type="expression" dxfId="60044" priority="106849" stopIfTrue="1">
      <formula>WEEKDAY($A773)=1</formula>
    </cfRule>
    <cfRule type="expression" dxfId="60043" priority="106850" stopIfTrue="1">
      <formula>WEEKDAY($A773)=2</formula>
    </cfRule>
    <cfRule type="expression" dxfId="60042" priority="106851" stopIfTrue="1">
      <formula>WEEKDAY($A773)=3</formula>
    </cfRule>
    <cfRule type="expression" dxfId="60041" priority="106852" stopIfTrue="1">
      <formula>WEEKDAY($A773)=4</formula>
    </cfRule>
    <cfRule type="expression" dxfId="60040" priority="106853" stopIfTrue="1">
      <formula>WEEKDAY($A773)=5</formula>
    </cfRule>
    <cfRule type="expression" dxfId="60039" priority="106854" stopIfTrue="1">
      <formula>WEEKDAY($A773)=6</formula>
    </cfRule>
    <cfRule type="expression" dxfId="60038" priority="106855" stopIfTrue="1">
      <formula>WEEKDAY($A773)=7</formula>
    </cfRule>
  </conditionalFormatting>
  <conditionalFormatting sqref="I773:I774">
    <cfRule type="expression" dxfId="60037" priority="106842" stopIfTrue="1">
      <formula>WEEKDAY($A773)=1</formula>
    </cfRule>
    <cfRule type="expression" dxfId="60036" priority="106843" stopIfTrue="1">
      <formula>WEEKDAY($A773)=2</formula>
    </cfRule>
    <cfRule type="expression" dxfId="60035" priority="106844" stopIfTrue="1">
      <formula>WEEKDAY($A773)=3</formula>
    </cfRule>
    <cfRule type="expression" dxfId="60034" priority="106845" stopIfTrue="1">
      <formula>WEEKDAY($A773)=4</formula>
    </cfRule>
    <cfRule type="expression" dxfId="60033" priority="106846" stopIfTrue="1">
      <formula>WEEKDAY($A773)=5</formula>
    </cfRule>
    <cfRule type="expression" dxfId="60032" priority="106847" stopIfTrue="1">
      <formula>WEEKDAY($A773)=6</formula>
    </cfRule>
    <cfRule type="expression" dxfId="60031" priority="106848" stopIfTrue="1">
      <formula>WEEKDAY($A773)=7</formula>
    </cfRule>
  </conditionalFormatting>
  <conditionalFormatting sqref="I773:I774">
    <cfRule type="expression" dxfId="60030" priority="106835" stopIfTrue="1">
      <formula>WEEKDAY($A773)=1</formula>
    </cfRule>
    <cfRule type="expression" dxfId="60029" priority="106836" stopIfTrue="1">
      <formula>WEEKDAY($A773)=2</formula>
    </cfRule>
    <cfRule type="expression" dxfId="60028" priority="106837" stopIfTrue="1">
      <formula>WEEKDAY($A773)=3</formula>
    </cfRule>
    <cfRule type="expression" dxfId="60027" priority="106838" stopIfTrue="1">
      <formula>WEEKDAY($A773)=4</formula>
    </cfRule>
    <cfRule type="expression" dxfId="60026" priority="106839" stopIfTrue="1">
      <formula>WEEKDAY($A773)=5</formula>
    </cfRule>
    <cfRule type="expression" dxfId="60025" priority="106840" stopIfTrue="1">
      <formula>WEEKDAY($A773)=6</formula>
    </cfRule>
    <cfRule type="expression" dxfId="60024" priority="106841" stopIfTrue="1">
      <formula>WEEKDAY($A773)=7</formula>
    </cfRule>
  </conditionalFormatting>
  <conditionalFormatting sqref="I773:I774">
    <cfRule type="expression" dxfId="60023" priority="106828" stopIfTrue="1">
      <formula>WEEKDAY($A773)=1</formula>
    </cfRule>
    <cfRule type="expression" dxfId="60022" priority="106829" stopIfTrue="1">
      <formula>WEEKDAY($A773)=2</formula>
    </cfRule>
    <cfRule type="expression" dxfId="60021" priority="106830" stopIfTrue="1">
      <formula>WEEKDAY($A773)=3</formula>
    </cfRule>
    <cfRule type="expression" dxfId="60020" priority="106831" stopIfTrue="1">
      <formula>WEEKDAY($A773)=4</formula>
    </cfRule>
    <cfRule type="expression" dxfId="60019" priority="106832" stopIfTrue="1">
      <formula>WEEKDAY($A773)=5</formula>
    </cfRule>
    <cfRule type="expression" dxfId="60018" priority="106833" stopIfTrue="1">
      <formula>WEEKDAY($A773)=6</formula>
    </cfRule>
    <cfRule type="expression" dxfId="60017" priority="106834" stopIfTrue="1">
      <formula>WEEKDAY($A773)=7</formula>
    </cfRule>
  </conditionalFormatting>
  <conditionalFormatting sqref="I773:I774">
    <cfRule type="expression" dxfId="60016" priority="106821" stopIfTrue="1">
      <formula>WEEKDAY($A773)=1</formula>
    </cfRule>
    <cfRule type="expression" dxfId="60015" priority="106822" stopIfTrue="1">
      <formula>WEEKDAY($A773)=2</formula>
    </cfRule>
    <cfRule type="expression" dxfId="60014" priority="106823" stopIfTrue="1">
      <formula>WEEKDAY($A773)=3</formula>
    </cfRule>
    <cfRule type="expression" dxfId="60013" priority="106824" stopIfTrue="1">
      <formula>WEEKDAY($A773)=4</formula>
    </cfRule>
    <cfRule type="expression" dxfId="60012" priority="106825" stopIfTrue="1">
      <formula>WEEKDAY($A773)=5</formula>
    </cfRule>
    <cfRule type="expression" dxfId="60011" priority="106826" stopIfTrue="1">
      <formula>WEEKDAY($A773)=6</formula>
    </cfRule>
    <cfRule type="expression" dxfId="60010" priority="106827" stopIfTrue="1">
      <formula>WEEKDAY($A773)=7</formula>
    </cfRule>
  </conditionalFormatting>
  <conditionalFormatting sqref="I773:I774">
    <cfRule type="expression" dxfId="60009" priority="106814" stopIfTrue="1">
      <formula>WEEKDAY($A773)=1</formula>
    </cfRule>
    <cfRule type="expression" dxfId="60008" priority="106815" stopIfTrue="1">
      <formula>WEEKDAY($A773)=2</formula>
    </cfRule>
    <cfRule type="expression" dxfId="60007" priority="106816" stopIfTrue="1">
      <formula>WEEKDAY($A773)=3</formula>
    </cfRule>
    <cfRule type="expression" dxfId="60006" priority="106817" stopIfTrue="1">
      <formula>WEEKDAY($A773)=4</formula>
    </cfRule>
    <cfRule type="expression" dxfId="60005" priority="106818" stopIfTrue="1">
      <formula>WEEKDAY($A773)=5</formula>
    </cfRule>
    <cfRule type="expression" dxfId="60004" priority="106819" stopIfTrue="1">
      <formula>WEEKDAY($A773)=6</formula>
    </cfRule>
    <cfRule type="expression" dxfId="60003" priority="106820" stopIfTrue="1">
      <formula>WEEKDAY($A773)=7</formula>
    </cfRule>
  </conditionalFormatting>
  <conditionalFormatting sqref="I773:I774">
    <cfRule type="expression" dxfId="60002" priority="106807" stopIfTrue="1">
      <formula>WEEKDAY($A773)=1</formula>
    </cfRule>
    <cfRule type="expression" dxfId="60001" priority="106808" stopIfTrue="1">
      <formula>WEEKDAY($A773)=2</formula>
    </cfRule>
    <cfRule type="expression" dxfId="60000" priority="106809" stopIfTrue="1">
      <formula>WEEKDAY($A773)=3</formula>
    </cfRule>
    <cfRule type="expression" dxfId="59999" priority="106810" stopIfTrue="1">
      <formula>WEEKDAY($A773)=4</formula>
    </cfRule>
    <cfRule type="expression" dxfId="59998" priority="106811" stopIfTrue="1">
      <formula>WEEKDAY($A773)=5</formula>
    </cfRule>
    <cfRule type="expression" dxfId="59997" priority="106812" stopIfTrue="1">
      <formula>WEEKDAY($A773)=6</formula>
    </cfRule>
    <cfRule type="expression" dxfId="59996" priority="106813" stopIfTrue="1">
      <formula>WEEKDAY($A773)=7</formula>
    </cfRule>
  </conditionalFormatting>
  <conditionalFormatting sqref="I773:I774">
    <cfRule type="expression" dxfId="59995" priority="106800" stopIfTrue="1">
      <formula>WEEKDAY($A773)=1</formula>
    </cfRule>
    <cfRule type="expression" dxfId="59994" priority="106801" stopIfTrue="1">
      <formula>WEEKDAY($A773)=2</formula>
    </cfRule>
    <cfRule type="expression" dxfId="59993" priority="106802" stopIfTrue="1">
      <formula>WEEKDAY($A773)=3</formula>
    </cfRule>
    <cfRule type="expression" dxfId="59992" priority="106803" stopIfTrue="1">
      <formula>WEEKDAY($A773)=4</formula>
    </cfRule>
    <cfRule type="expression" dxfId="59991" priority="106804" stopIfTrue="1">
      <formula>WEEKDAY($A773)=5</formula>
    </cfRule>
    <cfRule type="expression" dxfId="59990" priority="106805" stopIfTrue="1">
      <formula>WEEKDAY($A773)=6</formula>
    </cfRule>
    <cfRule type="expression" dxfId="59989" priority="106806" stopIfTrue="1">
      <formula>WEEKDAY($A773)=7</formula>
    </cfRule>
  </conditionalFormatting>
  <conditionalFormatting sqref="I773:I774">
    <cfRule type="expression" dxfId="59988" priority="106793" stopIfTrue="1">
      <formula>WEEKDAY($A773)=1</formula>
    </cfRule>
    <cfRule type="expression" dxfId="59987" priority="106794" stopIfTrue="1">
      <formula>WEEKDAY($A773)=2</formula>
    </cfRule>
    <cfRule type="expression" dxfId="59986" priority="106795" stopIfTrue="1">
      <formula>WEEKDAY($A773)=3</formula>
    </cfRule>
    <cfRule type="expression" dxfId="59985" priority="106796" stopIfTrue="1">
      <formula>WEEKDAY($A773)=4</formula>
    </cfRule>
    <cfRule type="expression" dxfId="59984" priority="106797" stopIfTrue="1">
      <formula>WEEKDAY($A773)=5</formula>
    </cfRule>
    <cfRule type="expression" dxfId="59983" priority="106798" stopIfTrue="1">
      <formula>WEEKDAY($A773)=6</formula>
    </cfRule>
    <cfRule type="expression" dxfId="59982" priority="106799" stopIfTrue="1">
      <formula>WEEKDAY($A773)=7</formula>
    </cfRule>
  </conditionalFormatting>
  <conditionalFormatting sqref="I773:I774">
    <cfRule type="expression" dxfId="59981" priority="106786" stopIfTrue="1">
      <formula>WEEKDAY($A773)=1</formula>
    </cfRule>
    <cfRule type="expression" dxfId="59980" priority="106787" stopIfTrue="1">
      <formula>WEEKDAY($A773)=2</formula>
    </cfRule>
    <cfRule type="expression" dxfId="59979" priority="106788" stopIfTrue="1">
      <formula>WEEKDAY($A773)=3</formula>
    </cfRule>
    <cfRule type="expression" dxfId="59978" priority="106789" stopIfTrue="1">
      <formula>WEEKDAY($A773)=4</formula>
    </cfRule>
    <cfRule type="expression" dxfId="59977" priority="106790" stopIfTrue="1">
      <formula>WEEKDAY($A773)=5</formula>
    </cfRule>
    <cfRule type="expression" dxfId="59976" priority="106791" stopIfTrue="1">
      <formula>WEEKDAY($A773)=6</formula>
    </cfRule>
    <cfRule type="expression" dxfId="59975" priority="106792" stopIfTrue="1">
      <formula>WEEKDAY($A773)=7</formula>
    </cfRule>
  </conditionalFormatting>
  <conditionalFormatting sqref="I773:I774">
    <cfRule type="expression" dxfId="59974" priority="106779" stopIfTrue="1">
      <formula>WEEKDAY($A773)=1</formula>
    </cfRule>
    <cfRule type="expression" dxfId="59973" priority="106780" stopIfTrue="1">
      <formula>WEEKDAY($A773)=2</formula>
    </cfRule>
    <cfRule type="expression" dxfId="59972" priority="106781" stopIfTrue="1">
      <formula>WEEKDAY($A773)=3</formula>
    </cfRule>
    <cfRule type="expression" dxfId="59971" priority="106782" stopIfTrue="1">
      <formula>WEEKDAY($A773)=4</formula>
    </cfRule>
    <cfRule type="expression" dxfId="59970" priority="106783" stopIfTrue="1">
      <formula>WEEKDAY($A773)=5</formula>
    </cfRule>
    <cfRule type="expression" dxfId="59969" priority="106784" stopIfTrue="1">
      <formula>WEEKDAY($A773)=6</formula>
    </cfRule>
    <cfRule type="expression" dxfId="59968" priority="106785" stopIfTrue="1">
      <formula>WEEKDAY($A773)=7</formula>
    </cfRule>
  </conditionalFormatting>
  <conditionalFormatting sqref="I773:I774">
    <cfRule type="expression" dxfId="59967" priority="106772" stopIfTrue="1">
      <formula>WEEKDAY($A773)=1</formula>
    </cfRule>
    <cfRule type="expression" dxfId="59966" priority="106773" stopIfTrue="1">
      <formula>WEEKDAY($A773)=2</formula>
    </cfRule>
    <cfRule type="expression" dxfId="59965" priority="106774" stopIfTrue="1">
      <formula>WEEKDAY($A773)=3</formula>
    </cfRule>
    <cfRule type="expression" dxfId="59964" priority="106775" stopIfTrue="1">
      <formula>WEEKDAY($A773)=4</formula>
    </cfRule>
    <cfRule type="expression" dxfId="59963" priority="106776" stopIfTrue="1">
      <formula>WEEKDAY($A773)=5</formula>
    </cfRule>
    <cfRule type="expression" dxfId="59962" priority="106777" stopIfTrue="1">
      <formula>WEEKDAY($A773)=6</formula>
    </cfRule>
    <cfRule type="expression" dxfId="59961" priority="106778" stopIfTrue="1">
      <formula>WEEKDAY($A773)=7</formula>
    </cfRule>
  </conditionalFormatting>
  <conditionalFormatting sqref="I773:I774">
    <cfRule type="expression" dxfId="59960" priority="106765" stopIfTrue="1">
      <formula>WEEKDAY($A773)=1</formula>
    </cfRule>
    <cfRule type="expression" dxfId="59959" priority="106766" stopIfTrue="1">
      <formula>WEEKDAY($A773)=2</formula>
    </cfRule>
    <cfRule type="expression" dxfId="59958" priority="106767" stopIfTrue="1">
      <formula>WEEKDAY($A773)=3</formula>
    </cfRule>
    <cfRule type="expression" dxfId="59957" priority="106768" stopIfTrue="1">
      <formula>WEEKDAY($A773)=4</formula>
    </cfRule>
    <cfRule type="expression" dxfId="59956" priority="106769" stopIfTrue="1">
      <formula>WEEKDAY($A773)=5</formula>
    </cfRule>
    <cfRule type="expression" dxfId="59955" priority="106770" stopIfTrue="1">
      <formula>WEEKDAY($A773)=6</formula>
    </cfRule>
    <cfRule type="expression" dxfId="59954" priority="106771" stopIfTrue="1">
      <formula>WEEKDAY($A773)=7</formula>
    </cfRule>
  </conditionalFormatting>
  <conditionalFormatting sqref="I773:I774">
    <cfRule type="expression" dxfId="59953" priority="106758" stopIfTrue="1">
      <formula>WEEKDAY($A773)=1</formula>
    </cfRule>
    <cfRule type="expression" dxfId="59952" priority="106759" stopIfTrue="1">
      <formula>WEEKDAY($A773)=2</formula>
    </cfRule>
    <cfRule type="expression" dxfId="59951" priority="106760" stopIfTrue="1">
      <formula>WEEKDAY($A773)=3</formula>
    </cfRule>
    <cfRule type="expression" dxfId="59950" priority="106761" stopIfTrue="1">
      <formula>WEEKDAY($A773)=4</formula>
    </cfRule>
    <cfRule type="expression" dxfId="59949" priority="106762" stopIfTrue="1">
      <formula>WEEKDAY($A773)=5</formula>
    </cfRule>
    <cfRule type="expression" dxfId="59948" priority="106763" stopIfTrue="1">
      <formula>WEEKDAY($A773)=6</formula>
    </cfRule>
    <cfRule type="expression" dxfId="59947" priority="106764" stopIfTrue="1">
      <formula>WEEKDAY($A773)=7</formula>
    </cfRule>
  </conditionalFormatting>
  <conditionalFormatting sqref="I773:I774">
    <cfRule type="expression" dxfId="59946" priority="106751" stopIfTrue="1">
      <formula>WEEKDAY($A773)=1</formula>
    </cfRule>
    <cfRule type="expression" dxfId="59945" priority="106752" stopIfTrue="1">
      <formula>WEEKDAY($A773)=2</formula>
    </cfRule>
    <cfRule type="expression" dxfId="59944" priority="106753" stopIfTrue="1">
      <formula>WEEKDAY($A773)=3</formula>
    </cfRule>
    <cfRule type="expression" dxfId="59943" priority="106754" stopIfTrue="1">
      <formula>WEEKDAY($A773)=4</formula>
    </cfRule>
    <cfRule type="expression" dxfId="59942" priority="106755" stopIfTrue="1">
      <formula>WEEKDAY($A773)=5</formula>
    </cfRule>
    <cfRule type="expression" dxfId="59941" priority="106756" stopIfTrue="1">
      <formula>WEEKDAY($A773)=6</formula>
    </cfRule>
    <cfRule type="expression" dxfId="59940" priority="106757" stopIfTrue="1">
      <formula>WEEKDAY($A773)=7</formula>
    </cfRule>
  </conditionalFormatting>
  <conditionalFormatting sqref="I773:I774">
    <cfRule type="expression" dxfId="59939" priority="106744" stopIfTrue="1">
      <formula>WEEKDAY($A773)=1</formula>
    </cfRule>
    <cfRule type="expression" dxfId="59938" priority="106745" stopIfTrue="1">
      <formula>WEEKDAY($A773)=2</formula>
    </cfRule>
    <cfRule type="expression" dxfId="59937" priority="106746" stopIfTrue="1">
      <formula>WEEKDAY($A773)=3</formula>
    </cfRule>
    <cfRule type="expression" dxfId="59936" priority="106747" stopIfTrue="1">
      <formula>WEEKDAY($A773)=4</formula>
    </cfRule>
    <cfRule type="expression" dxfId="59935" priority="106748" stopIfTrue="1">
      <formula>WEEKDAY($A773)=5</formula>
    </cfRule>
    <cfRule type="expression" dxfId="59934" priority="106749" stopIfTrue="1">
      <formula>WEEKDAY($A773)=6</formula>
    </cfRule>
    <cfRule type="expression" dxfId="59933" priority="106750" stopIfTrue="1">
      <formula>WEEKDAY($A773)=7</formula>
    </cfRule>
  </conditionalFormatting>
  <conditionalFormatting sqref="I773:I774">
    <cfRule type="expression" dxfId="59932" priority="106737" stopIfTrue="1">
      <formula>WEEKDAY($A773)=1</formula>
    </cfRule>
    <cfRule type="expression" dxfId="59931" priority="106738" stopIfTrue="1">
      <formula>WEEKDAY($A773)=2</formula>
    </cfRule>
    <cfRule type="expression" dxfId="59930" priority="106739" stopIfTrue="1">
      <formula>WEEKDAY($A773)=3</formula>
    </cfRule>
    <cfRule type="expression" dxfId="59929" priority="106740" stopIfTrue="1">
      <formula>WEEKDAY($A773)=4</formula>
    </cfRule>
    <cfRule type="expression" dxfId="59928" priority="106741" stopIfTrue="1">
      <formula>WEEKDAY($A773)=5</formula>
    </cfRule>
    <cfRule type="expression" dxfId="59927" priority="106742" stopIfTrue="1">
      <formula>WEEKDAY($A773)=6</formula>
    </cfRule>
    <cfRule type="expression" dxfId="59926" priority="106743" stopIfTrue="1">
      <formula>WEEKDAY($A773)=7</formula>
    </cfRule>
  </conditionalFormatting>
  <conditionalFormatting sqref="I773:I774">
    <cfRule type="expression" dxfId="59925" priority="106730" stopIfTrue="1">
      <formula>WEEKDAY($A773)=1</formula>
    </cfRule>
    <cfRule type="expression" dxfId="59924" priority="106731" stopIfTrue="1">
      <formula>WEEKDAY($A773)=2</formula>
    </cfRule>
    <cfRule type="expression" dxfId="59923" priority="106732" stopIfTrue="1">
      <formula>WEEKDAY($A773)=3</formula>
    </cfRule>
    <cfRule type="expression" dxfId="59922" priority="106733" stopIfTrue="1">
      <formula>WEEKDAY($A773)=4</formula>
    </cfRule>
    <cfRule type="expression" dxfId="59921" priority="106734" stopIfTrue="1">
      <formula>WEEKDAY($A773)=5</formula>
    </cfRule>
    <cfRule type="expression" dxfId="59920" priority="106735" stopIfTrue="1">
      <formula>WEEKDAY($A773)=6</formula>
    </cfRule>
    <cfRule type="expression" dxfId="59919" priority="106736" stopIfTrue="1">
      <formula>WEEKDAY($A773)=7</formula>
    </cfRule>
  </conditionalFormatting>
  <conditionalFormatting sqref="I773:I774">
    <cfRule type="expression" dxfId="59918" priority="106723" stopIfTrue="1">
      <formula>WEEKDAY($A773)=1</formula>
    </cfRule>
    <cfRule type="expression" dxfId="59917" priority="106724" stopIfTrue="1">
      <formula>WEEKDAY($A773)=2</formula>
    </cfRule>
    <cfRule type="expression" dxfId="59916" priority="106725" stopIfTrue="1">
      <formula>WEEKDAY($A773)=3</formula>
    </cfRule>
    <cfRule type="expression" dxfId="59915" priority="106726" stopIfTrue="1">
      <formula>WEEKDAY($A773)=4</formula>
    </cfRule>
    <cfRule type="expression" dxfId="59914" priority="106727" stopIfTrue="1">
      <formula>WEEKDAY($A773)=5</formula>
    </cfRule>
    <cfRule type="expression" dxfId="59913" priority="106728" stopIfTrue="1">
      <formula>WEEKDAY($A773)=6</formula>
    </cfRule>
    <cfRule type="expression" dxfId="59912" priority="106729" stopIfTrue="1">
      <formula>WEEKDAY($A773)=7</formula>
    </cfRule>
  </conditionalFormatting>
  <conditionalFormatting sqref="I773:I774">
    <cfRule type="expression" dxfId="59911" priority="106716" stopIfTrue="1">
      <formula>WEEKDAY($A773)=1</formula>
    </cfRule>
    <cfRule type="expression" dxfId="59910" priority="106717" stopIfTrue="1">
      <formula>WEEKDAY($A773)=2</formula>
    </cfRule>
    <cfRule type="expression" dxfId="59909" priority="106718" stopIfTrue="1">
      <formula>WEEKDAY($A773)=3</formula>
    </cfRule>
    <cfRule type="expression" dxfId="59908" priority="106719" stopIfTrue="1">
      <formula>WEEKDAY($A773)=4</formula>
    </cfRule>
    <cfRule type="expression" dxfId="59907" priority="106720" stopIfTrue="1">
      <formula>WEEKDAY($A773)=5</formula>
    </cfRule>
    <cfRule type="expression" dxfId="59906" priority="106721" stopIfTrue="1">
      <formula>WEEKDAY($A773)=6</formula>
    </cfRule>
    <cfRule type="expression" dxfId="59905" priority="106722" stopIfTrue="1">
      <formula>WEEKDAY($A773)=7</formula>
    </cfRule>
  </conditionalFormatting>
  <conditionalFormatting sqref="I773:I774">
    <cfRule type="expression" dxfId="59904" priority="106709" stopIfTrue="1">
      <formula>WEEKDAY($A773)=1</formula>
    </cfRule>
    <cfRule type="expression" dxfId="59903" priority="106710" stopIfTrue="1">
      <formula>WEEKDAY($A773)=2</formula>
    </cfRule>
    <cfRule type="expression" dxfId="59902" priority="106711" stopIfTrue="1">
      <formula>WEEKDAY($A773)=3</formula>
    </cfRule>
    <cfRule type="expression" dxfId="59901" priority="106712" stopIfTrue="1">
      <formula>WEEKDAY($A773)=4</formula>
    </cfRule>
    <cfRule type="expression" dxfId="59900" priority="106713" stopIfTrue="1">
      <formula>WEEKDAY($A773)=5</formula>
    </cfRule>
    <cfRule type="expression" dxfId="59899" priority="106714" stopIfTrue="1">
      <formula>WEEKDAY($A773)=6</formula>
    </cfRule>
    <cfRule type="expression" dxfId="59898" priority="106715" stopIfTrue="1">
      <formula>WEEKDAY($A773)=7</formula>
    </cfRule>
  </conditionalFormatting>
  <conditionalFormatting sqref="I773:I774">
    <cfRule type="expression" dxfId="59897" priority="106702" stopIfTrue="1">
      <formula>WEEKDAY($A773)=1</formula>
    </cfRule>
    <cfRule type="expression" dxfId="59896" priority="106703" stopIfTrue="1">
      <formula>WEEKDAY($A773)=2</formula>
    </cfRule>
    <cfRule type="expression" dxfId="59895" priority="106704" stopIfTrue="1">
      <formula>WEEKDAY($A773)=3</formula>
    </cfRule>
    <cfRule type="expression" dxfId="59894" priority="106705" stopIfTrue="1">
      <formula>WEEKDAY($A773)=4</formula>
    </cfRule>
    <cfRule type="expression" dxfId="59893" priority="106706" stopIfTrue="1">
      <formula>WEEKDAY($A773)=5</formula>
    </cfRule>
    <cfRule type="expression" dxfId="59892" priority="106707" stopIfTrue="1">
      <formula>WEEKDAY($A773)=6</formula>
    </cfRule>
    <cfRule type="expression" dxfId="59891" priority="106708" stopIfTrue="1">
      <formula>WEEKDAY($A773)=7</formula>
    </cfRule>
  </conditionalFormatting>
  <conditionalFormatting sqref="I773:I774">
    <cfRule type="expression" dxfId="59890" priority="106695" stopIfTrue="1">
      <formula>WEEKDAY($A773)=1</formula>
    </cfRule>
    <cfRule type="expression" dxfId="59889" priority="106696" stopIfTrue="1">
      <formula>WEEKDAY($A773)=2</formula>
    </cfRule>
    <cfRule type="expression" dxfId="59888" priority="106697" stopIfTrue="1">
      <formula>WEEKDAY($A773)=3</formula>
    </cfRule>
    <cfRule type="expression" dxfId="59887" priority="106698" stopIfTrue="1">
      <formula>WEEKDAY($A773)=4</formula>
    </cfRule>
    <cfRule type="expression" dxfId="59886" priority="106699" stopIfTrue="1">
      <formula>WEEKDAY($A773)=5</formula>
    </cfRule>
    <cfRule type="expression" dxfId="59885" priority="106700" stopIfTrue="1">
      <formula>WEEKDAY($A773)=6</formula>
    </cfRule>
    <cfRule type="expression" dxfId="59884" priority="106701" stopIfTrue="1">
      <formula>WEEKDAY($A773)=7</formula>
    </cfRule>
  </conditionalFormatting>
  <conditionalFormatting sqref="I773:I774">
    <cfRule type="expression" dxfId="59883" priority="106688" stopIfTrue="1">
      <formula>WEEKDAY($A773)=1</formula>
    </cfRule>
    <cfRule type="expression" dxfId="59882" priority="106689" stopIfTrue="1">
      <formula>WEEKDAY($A773)=2</formula>
    </cfRule>
    <cfRule type="expression" dxfId="59881" priority="106690" stopIfTrue="1">
      <formula>WEEKDAY($A773)=3</formula>
    </cfRule>
    <cfRule type="expression" dxfId="59880" priority="106691" stopIfTrue="1">
      <formula>WEEKDAY($A773)=4</formula>
    </cfRule>
    <cfRule type="expression" dxfId="59879" priority="106692" stopIfTrue="1">
      <formula>WEEKDAY($A773)=5</formula>
    </cfRule>
    <cfRule type="expression" dxfId="59878" priority="106693" stopIfTrue="1">
      <formula>WEEKDAY($A773)=6</formula>
    </cfRule>
    <cfRule type="expression" dxfId="59877" priority="106694" stopIfTrue="1">
      <formula>WEEKDAY($A773)=7</formula>
    </cfRule>
  </conditionalFormatting>
  <conditionalFormatting sqref="I773:I774">
    <cfRule type="expression" dxfId="59876" priority="106681" stopIfTrue="1">
      <formula>WEEKDAY($A773)=1</formula>
    </cfRule>
    <cfRule type="expression" dxfId="59875" priority="106682" stopIfTrue="1">
      <formula>WEEKDAY($A773)=2</formula>
    </cfRule>
    <cfRule type="expression" dxfId="59874" priority="106683" stopIfTrue="1">
      <formula>WEEKDAY($A773)=3</formula>
    </cfRule>
    <cfRule type="expression" dxfId="59873" priority="106684" stopIfTrue="1">
      <formula>WEEKDAY($A773)=4</formula>
    </cfRule>
    <cfRule type="expression" dxfId="59872" priority="106685" stopIfTrue="1">
      <formula>WEEKDAY($A773)=5</formula>
    </cfRule>
    <cfRule type="expression" dxfId="59871" priority="106686" stopIfTrue="1">
      <formula>WEEKDAY($A773)=6</formula>
    </cfRule>
    <cfRule type="expression" dxfId="59870" priority="106687" stopIfTrue="1">
      <formula>WEEKDAY($A773)=7</formula>
    </cfRule>
  </conditionalFormatting>
  <conditionalFormatting sqref="I773:I774">
    <cfRule type="expression" dxfId="59869" priority="106674" stopIfTrue="1">
      <formula>WEEKDAY($A773)=1</formula>
    </cfRule>
    <cfRule type="expression" dxfId="59868" priority="106675" stopIfTrue="1">
      <formula>WEEKDAY($A773)=2</formula>
    </cfRule>
    <cfRule type="expression" dxfId="59867" priority="106676" stopIfTrue="1">
      <formula>WEEKDAY($A773)=3</formula>
    </cfRule>
    <cfRule type="expression" dxfId="59866" priority="106677" stopIfTrue="1">
      <formula>WEEKDAY($A773)=4</formula>
    </cfRule>
    <cfRule type="expression" dxfId="59865" priority="106678" stopIfTrue="1">
      <formula>WEEKDAY($A773)=5</formula>
    </cfRule>
    <cfRule type="expression" dxfId="59864" priority="106679" stopIfTrue="1">
      <formula>WEEKDAY($A773)=6</formula>
    </cfRule>
    <cfRule type="expression" dxfId="59863" priority="106680" stopIfTrue="1">
      <formula>WEEKDAY($A773)=7</formula>
    </cfRule>
  </conditionalFormatting>
  <conditionalFormatting sqref="I773:I774">
    <cfRule type="expression" dxfId="59862" priority="106667" stopIfTrue="1">
      <formula>WEEKDAY($A773)=1</formula>
    </cfRule>
    <cfRule type="expression" dxfId="59861" priority="106668" stopIfTrue="1">
      <formula>WEEKDAY($A773)=2</formula>
    </cfRule>
    <cfRule type="expression" dxfId="59860" priority="106669" stopIfTrue="1">
      <formula>WEEKDAY($A773)=3</formula>
    </cfRule>
    <cfRule type="expression" dxfId="59859" priority="106670" stopIfTrue="1">
      <formula>WEEKDAY($A773)=4</formula>
    </cfRule>
    <cfRule type="expression" dxfId="59858" priority="106671" stopIfTrue="1">
      <formula>WEEKDAY($A773)=5</formula>
    </cfRule>
    <cfRule type="expression" dxfId="59857" priority="106672" stopIfTrue="1">
      <formula>WEEKDAY($A773)=6</formula>
    </cfRule>
    <cfRule type="expression" dxfId="59856" priority="106673" stopIfTrue="1">
      <formula>WEEKDAY($A773)=7</formula>
    </cfRule>
  </conditionalFormatting>
  <conditionalFormatting sqref="I773:I774">
    <cfRule type="expression" dxfId="59855" priority="106660" stopIfTrue="1">
      <formula>WEEKDAY($A773)=1</formula>
    </cfRule>
    <cfRule type="expression" dxfId="59854" priority="106661" stopIfTrue="1">
      <formula>WEEKDAY($A773)=2</formula>
    </cfRule>
    <cfRule type="expression" dxfId="59853" priority="106662" stopIfTrue="1">
      <formula>WEEKDAY($A773)=3</formula>
    </cfRule>
    <cfRule type="expression" dxfId="59852" priority="106663" stopIfTrue="1">
      <formula>WEEKDAY($A773)=4</formula>
    </cfRule>
    <cfRule type="expression" dxfId="59851" priority="106664" stopIfTrue="1">
      <formula>WEEKDAY($A773)=5</formula>
    </cfRule>
    <cfRule type="expression" dxfId="59850" priority="106665" stopIfTrue="1">
      <formula>WEEKDAY($A773)=6</formula>
    </cfRule>
    <cfRule type="expression" dxfId="59849" priority="106666" stopIfTrue="1">
      <formula>WEEKDAY($A773)=7</formula>
    </cfRule>
  </conditionalFormatting>
  <conditionalFormatting sqref="I773:I774">
    <cfRule type="expression" dxfId="59848" priority="106653" stopIfTrue="1">
      <formula>WEEKDAY($A773)=1</formula>
    </cfRule>
    <cfRule type="expression" dxfId="59847" priority="106654" stopIfTrue="1">
      <formula>WEEKDAY($A773)=2</formula>
    </cfRule>
    <cfRule type="expression" dxfId="59846" priority="106655" stopIfTrue="1">
      <formula>WEEKDAY($A773)=3</formula>
    </cfRule>
    <cfRule type="expression" dxfId="59845" priority="106656" stopIfTrue="1">
      <formula>WEEKDAY($A773)=4</formula>
    </cfRule>
    <cfRule type="expression" dxfId="59844" priority="106657" stopIfTrue="1">
      <formula>WEEKDAY($A773)=5</formula>
    </cfRule>
    <cfRule type="expression" dxfId="59843" priority="106658" stopIfTrue="1">
      <formula>WEEKDAY($A773)=6</formula>
    </cfRule>
    <cfRule type="expression" dxfId="59842" priority="106659" stopIfTrue="1">
      <formula>WEEKDAY($A773)=7</formula>
    </cfRule>
  </conditionalFormatting>
  <conditionalFormatting sqref="I773:I774">
    <cfRule type="expression" dxfId="59841" priority="106646" stopIfTrue="1">
      <formula>WEEKDAY($A773)=1</formula>
    </cfRule>
    <cfRule type="expression" dxfId="59840" priority="106647" stopIfTrue="1">
      <formula>WEEKDAY($A773)=2</formula>
    </cfRule>
    <cfRule type="expression" dxfId="59839" priority="106648" stopIfTrue="1">
      <formula>WEEKDAY($A773)=3</formula>
    </cfRule>
    <cfRule type="expression" dxfId="59838" priority="106649" stopIfTrue="1">
      <formula>WEEKDAY($A773)=4</formula>
    </cfRule>
    <cfRule type="expression" dxfId="59837" priority="106650" stopIfTrue="1">
      <formula>WEEKDAY($A773)=5</formula>
    </cfRule>
    <cfRule type="expression" dxfId="59836" priority="106651" stopIfTrue="1">
      <formula>WEEKDAY($A773)=6</formula>
    </cfRule>
    <cfRule type="expression" dxfId="59835" priority="106652" stopIfTrue="1">
      <formula>WEEKDAY($A773)=7</formula>
    </cfRule>
  </conditionalFormatting>
  <conditionalFormatting sqref="I773:I774">
    <cfRule type="expression" dxfId="59834" priority="106639" stopIfTrue="1">
      <formula>WEEKDAY($A773)=1</formula>
    </cfRule>
    <cfRule type="expression" dxfId="59833" priority="106640" stopIfTrue="1">
      <formula>WEEKDAY($A773)=2</formula>
    </cfRule>
    <cfRule type="expression" dxfId="59832" priority="106641" stopIfTrue="1">
      <formula>WEEKDAY($A773)=3</formula>
    </cfRule>
    <cfRule type="expression" dxfId="59831" priority="106642" stopIfTrue="1">
      <formula>WEEKDAY($A773)=4</formula>
    </cfRule>
    <cfRule type="expression" dxfId="59830" priority="106643" stopIfTrue="1">
      <formula>WEEKDAY($A773)=5</formula>
    </cfRule>
    <cfRule type="expression" dxfId="59829" priority="106644" stopIfTrue="1">
      <formula>WEEKDAY($A773)=6</formula>
    </cfRule>
    <cfRule type="expression" dxfId="59828" priority="106645" stopIfTrue="1">
      <formula>WEEKDAY($A773)=7</formula>
    </cfRule>
  </conditionalFormatting>
  <conditionalFormatting sqref="I773:I774">
    <cfRule type="expression" dxfId="59827" priority="106632" stopIfTrue="1">
      <formula>WEEKDAY($A773)=1</formula>
    </cfRule>
    <cfRule type="expression" dxfId="59826" priority="106633" stopIfTrue="1">
      <formula>WEEKDAY($A773)=2</formula>
    </cfRule>
    <cfRule type="expression" dxfId="59825" priority="106634" stopIfTrue="1">
      <formula>WEEKDAY($A773)=3</formula>
    </cfRule>
    <cfRule type="expression" dxfId="59824" priority="106635" stopIfTrue="1">
      <formula>WEEKDAY($A773)=4</formula>
    </cfRule>
    <cfRule type="expression" dxfId="59823" priority="106636" stopIfTrue="1">
      <formula>WEEKDAY($A773)=5</formula>
    </cfRule>
    <cfRule type="expression" dxfId="59822" priority="106637" stopIfTrue="1">
      <formula>WEEKDAY($A773)=6</formula>
    </cfRule>
    <cfRule type="expression" dxfId="59821" priority="106638" stopIfTrue="1">
      <formula>WEEKDAY($A773)=7</formula>
    </cfRule>
  </conditionalFormatting>
  <conditionalFormatting sqref="I773:I774">
    <cfRule type="expression" dxfId="59820" priority="106625" stopIfTrue="1">
      <formula>WEEKDAY($A773)=1</formula>
    </cfRule>
    <cfRule type="expression" dxfId="59819" priority="106626" stopIfTrue="1">
      <formula>WEEKDAY($A773)=2</formula>
    </cfRule>
    <cfRule type="expression" dxfId="59818" priority="106627" stopIfTrue="1">
      <formula>WEEKDAY($A773)=3</formula>
    </cfRule>
    <cfRule type="expression" dxfId="59817" priority="106628" stopIfTrue="1">
      <formula>WEEKDAY($A773)=4</formula>
    </cfRule>
    <cfRule type="expression" dxfId="59816" priority="106629" stopIfTrue="1">
      <formula>WEEKDAY($A773)=5</formula>
    </cfRule>
    <cfRule type="expression" dxfId="59815" priority="106630" stopIfTrue="1">
      <formula>WEEKDAY($A773)=6</formula>
    </cfRule>
    <cfRule type="expression" dxfId="59814" priority="106631" stopIfTrue="1">
      <formula>WEEKDAY($A773)=7</formula>
    </cfRule>
  </conditionalFormatting>
  <conditionalFormatting sqref="I773:I774">
    <cfRule type="expression" dxfId="59813" priority="106618" stopIfTrue="1">
      <formula>WEEKDAY($A773)=1</formula>
    </cfRule>
    <cfRule type="expression" dxfId="59812" priority="106619" stopIfTrue="1">
      <formula>WEEKDAY($A773)=2</formula>
    </cfRule>
    <cfRule type="expression" dxfId="59811" priority="106620" stopIfTrue="1">
      <formula>WEEKDAY($A773)=3</formula>
    </cfRule>
    <cfRule type="expression" dxfId="59810" priority="106621" stopIfTrue="1">
      <formula>WEEKDAY($A773)=4</formula>
    </cfRule>
    <cfRule type="expression" dxfId="59809" priority="106622" stopIfTrue="1">
      <formula>WEEKDAY($A773)=5</formula>
    </cfRule>
    <cfRule type="expression" dxfId="59808" priority="106623" stopIfTrue="1">
      <formula>WEEKDAY($A773)=6</formula>
    </cfRule>
    <cfRule type="expression" dxfId="59807" priority="106624" stopIfTrue="1">
      <formula>WEEKDAY($A773)=7</formula>
    </cfRule>
  </conditionalFormatting>
  <conditionalFormatting sqref="I773:I774">
    <cfRule type="expression" dxfId="59806" priority="106611" stopIfTrue="1">
      <formula>WEEKDAY($A773)=1</formula>
    </cfRule>
    <cfRule type="expression" dxfId="59805" priority="106612" stopIfTrue="1">
      <formula>WEEKDAY($A773)=2</formula>
    </cfRule>
    <cfRule type="expression" dxfId="59804" priority="106613" stopIfTrue="1">
      <formula>WEEKDAY($A773)=3</formula>
    </cfRule>
    <cfRule type="expression" dxfId="59803" priority="106614" stopIfTrue="1">
      <formula>WEEKDAY($A773)=4</formula>
    </cfRule>
    <cfRule type="expression" dxfId="59802" priority="106615" stopIfTrue="1">
      <formula>WEEKDAY($A773)=5</formula>
    </cfRule>
    <cfRule type="expression" dxfId="59801" priority="106616" stopIfTrue="1">
      <formula>WEEKDAY($A773)=6</formula>
    </cfRule>
    <cfRule type="expression" dxfId="59800" priority="106617" stopIfTrue="1">
      <formula>WEEKDAY($A773)=7</formula>
    </cfRule>
  </conditionalFormatting>
  <conditionalFormatting sqref="I773:I774">
    <cfRule type="expression" dxfId="59799" priority="106604" stopIfTrue="1">
      <formula>WEEKDAY($A773)=1</formula>
    </cfRule>
    <cfRule type="expression" dxfId="59798" priority="106605" stopIfTrue="1">
      <formula>WEEKDAY($A773)=2</formula>
    </cfRule>
    <cfRule type="expression" dxfId="59797" priority="106606" stopIfTrue="1">
      <formula>WEEKDAY($A773)=3</formula>
    </cfRule>
    <cfRule type="expression" dxfId="59796" priority="106607" stopIfTrue="1">
      <formula>WEEKDAY($A773)=4</formula>
    </cfRule>
    <cfRule type="expression" dxfId="59795" priority="106608" stopIfTrue="1">
      <formula>WEEKDAY($A773)=5</formula>
    </cfRule>
    <cfRule type="expression" dxfId="59794" priority="106609" stopIfTrue="1">
      <formula>WEEKDAY($A773)=6</formula>
    </cfRule>
    <cfRule type="expression" dxfId="59793" priority="106610" stopIfTrue="1">
      <formula>WEEKDAY($A773)=7</formula>
    </cfRule>
  </conditionalFormatting>
  <conditionalFormatting sqref="I773:I774">
    <cfRule type="expression" dxfId="59792" priority="106597" stopIfTrue="1">
      <formula>WEEKDAY($A773)=1</formula>
    </cfRule>
    <cfRule type="expression" dxfId="59791" priority="106598" stopIfTrue="1">
      <formula>WEEKDAY($A773)=2</formula>
    </cfRule>
    <cfRule type="expression" dxfId="59790" priority="106599" stopIfTrue="1">
      <formula>WEEKDAY($A773)=3</formula>
    </cfRule>
    <cfRule type="expression" dxfId="59789" priority="106600" stopIfTrue="1">
      <formula>WEEKDAY($A773)=4</formula>
    </cfRule>
    <cfRule type="expression" dxfId="59788" priority="106601" stopIfTrue="1">
      <formula>WEEKDAY($A773)=5</formula>
    </cfRule>
    <cfRule type="expression" dxfId="59787" priority="106602" stopIfTrue="1">
      <formula>WEEKDAY($A773)=6</formula>
    </cfRule>
    <cfRule type="expression" dxfId="59786" priority="106603" stopIfTrue="1">
      <formula>WEEKDAY($A773)=7</formula>
    </cfRule>
  </conditionalFormatting>
  <conditionalFormatting sqref="I773:I774">
    <cfRule type="expression" dxfId="59785" priority="106590" stopIfTrue="1">
      <formula>WEEKDAY($A773)=1</formula>
    </cfRule>
    <cfRule type="expression" dxfId="59784" priority="106591" stopIfTrue="1">
      <formula>WEEKDAY($A773)=2</formula>
    </cfRule>
    <cfRule type="expression" dxfId="59783" priority="106592" stopIfTrue="1">
      <formula>WEEKDAY($A773)=3</formula>
    </cfRule>
    <cfRule type="expression" dxfId="59782" priority="106593" stopIfTrue="1">
      <formula>WEEKDAY($A773)=4</formula>
    </cfRule>
    <cfRule type="expression" dxfId="59781" priority="106594" stopIfTrue="1">
      <formula>WEEKDAY($A773)=5</formula>
    </cfRule>
    <cfRule type="expression" dxfId="59780" priority="106595" stopIfTrue="1">
      <formula>WEEKDAY($A773)=6</formula>
    </cfRule>
    <cfRule type="expression" dxfId="59779" priority="106596" stopIfTrue="1">
      <formula>WEEKDAY($A773)=7</formula>
    </cfRule>
  </conditionalFormatting>
  <conditionalFormatting sqref="I773:I774">
    <cfRule type="expression" dxfId="59778" priority="106583" stopIfTrue="1">
      <formula>WEEKDAY($A773)=1</formula>
    </cfRule>
    <cfRule type="expression" dxfId="59777" priority="106584" stopIfTrue="1">
      <formula>WEEKDAY($A773)=2</formula>
    </cfRule>
    <cfRule type="expression" dxfId="59776" priority="106585" stopIfTrue="1">
      <formula>WEEKDAY($A773)=3</formula>
    </cfRule>
    <cfRule type="expression" dxfId="59775" priority="106586" stopIfTrue="1">
      <formula>WEEKDAY($A773)=4</formula>
    </cfRule>
    <cfRule type="expression" dxfId="59774" priority="106587" stopIfTrue="1">
      <formula>WEEKDAY($A773)=5</formula>
    </cfRule>
    <cfRule type="expression" dxfId="59773" priority="106588" stopIfTrue="1">
      <formula>WEEKDAY($A773)=6</formula>
    </cfRule>
    <cfRule type="expression" dxfId="59772" priority="106589" stopIfTrue="1">
      <formula>WEEKDAY($A773)=7</formula>
    </cfRule>
  </conditionalFormatting>
  <conditionalFormatting sqref="I773:I774">
    <cfRule type="expression" dxfId="59771" priority="106576" stopIfTrue="1">
      <formula>WEEKDAY($A773)=1</formula>
    </cfRule>
    <cfRule type="expression" dxfId="59770" priority="106577" stopIfTrue="1">
      <formula>WEEKDAY($A773)=2</formula>
    </cfRule>
    <cfRule type="expression" dxfId="59769" priority="106578" stopIfTrue="1">
      <formula>WEEKDAY($A773)=3</formula>
    </cfRule>
    <cfRule type="expression" dxfId="59768" priority="106579" stopIfTrue="1">
      <formula>WEEKDAY($A773)=4</formula>
    </cfRule>
    <cfRule type="expression" dxfId="59767" priority="106580" stopIfTrue="1">
      <formula>WEEKDAY($A773)=5</formula>
    </cfRule>
    <cfRule type="expression" dxfId="59766" priority="106581" stopIfTrue="1">
      <formula>WEEKDAY($A773)=6</formula>
    </cfRule>
    <cfRule type="expression" dxfId="59765" priority="106582" stopIfTrue="1">
      <formula>WEEKDAY($A773)=7</formula>
    </cfRule>
  </conditionalFormatting>
  <conditionalFormatting sqref="I773:I774">
    <cfRule type="expression" dxfId="59764" priority="106569" stopIfTrue="1">
      <formula>WEEKDAY($A773)=1</formula>
    </cfRule>
    <cfRule type="expression" dxfId="59763" priority="106570" stopIfTrue="1">
      <formula>WEEKDAY($A773)=2</formula>
    </cfRule>
    <cfRule type="expression" dxfId="59762" priority="106571" stopIfTrue="1">
      <formula>WEEKDAY($A773)=3</formula>
    </cfRule>
    <cfRule type="expression" dxfId="59761" priority="106572" stopIfTrue="1">
      <formula>WEEKDAY($A773)=4</formula>
    </cfRule>
    <cfRule type="expression" dxfId="59760" priority="106573" stopIfTrue="1">
      <formula>WEEKDAY($A773)=5</formula>
    </cfRule>
    <cfRule type="expression" dxfId="59759" priority="106574" stopIfTrue="1">
      <formula>WEEKDAY($A773)=6</formula>
    </cfRule>
    <cfRule type="expression" dxfId="59758" priority="106575" stopIfTrue="1">
      <formula>WEEKDAY($A773)=7</formula>
    </cfRule>
  </conditionalFormatting>
  <conditionalFormatting sqref="I773:I774">
    <cfRule type="expression" dxfId="59757" priority="106562" stopIfTrue="1">
      <formula>WEEKDAY($A773)=1</formula>
    </cfRule>
    <cfRule type="expression" dxfId="59756" priority="106563" stopIfTrue="1">
      <formula>WEEKDAY($A773)=2</formula>
    </cfRule>
    <cfRule type="expression" dxfId="59755" priority="106564" stopIfTrue="1">
      <formula>WEEKDAY($A773)=3</formula>
    </cfRule>
    <cfRule type="expression" dxfId="59754" priority="106565" stopIfTrue="1">
      <formula>WEEKDAY($A773)=4</formula>
    </cfRule>
    <cfRule type="expression" dxfId="59753" priority="106566" stopIfTrue="1">
      <formula>WEEKDAY($A773)=5</formula>
    </cfRule>
    <cfRule type="expression" dxfId="59752" priority="106567" stopIfTrue="1">
      <formula>WEEKDAY($A773)=6</formula>
    </cfRule>
    <cfRule type="expression" dxfId="59751" priority="106568" stopIfTrue="1">
      <formula>WEEKDAY($A773)=7</formula>
    </cfRule>
  </conditionalFormatting>
  <conditionalFormatting sqref="A773:A774">
    <cfRule type="expression" dxfId="59750" priority="106555" stopIfTrue="1">
      <formula>WEEKDAY($A773)=1</formula>
    </cfRule>
    <cfRule type="expression" dxfId="59749" priority="106556" stopIfTrue="1">
      <formula>WEEKDAY($A773)=2</formula>
    </cfRule>
    <cfRule type="expression" dxfId="59748" priority="106557" stopIfTrue="1">
      <formula>WEEKDAY($A773)=3</formula>
    </cfRule>
    <cfRule type="expression" dxfId="59747" priority="106558" stopIfTrue="1">
      <formula>WEEKDAY($A773)=4</formula>
    </cfRule>
    <cfRule type="expression" dxfId="59746" priority="106559" stopIfTrue="1">
      <formula>WEEKDAY($A773)=5</formula>
    </cfRule>
    <cfRule type="expression" dxfId="59745" priority="106560" stopIfTrue="1">
      <formula>WEEKDAY($A773)=6</formula>
    </cfRule>
    <cfRule type="expression" dxfId="59744" priority="106561" stopIfTrue="1">
      <formula>WEEKDAY($A773)=7</formula>
    </cfRule>
  </conditionalFormatting>
  <conditionalFormatting sqref="I773:I774">
    <cfRule type="expression" dxfId="59743" priority="106548" stopIfTrue="1">
      <formula>WEEKDAY($A773)=1</formula>
    </cfRule>
    <cfRule type="expression" dxfId="59742" priority="106549" stopIfTrue="1">
      <formula>WEEKDAY($A773)=2</formula>
    </cfRule>
    <cfRule type="expression" dxfId="59741" priority="106550" stopIfTrue="1">
      <formula>WEEKDAY($A773)=3</formula>
    </cfRule>
    <cfRule type="expression" dxfId="59740" priority="106551" stopIfTrue="1">
      <formula>WEEKDAY($A773)=4</formula>
    </cfRule>
    <cfRule type="expression" dxfId="59739" priority="106552" stopIfTrue="1">
      <formula>WEEKDAY($A773)=5</formula>
    </cfRule>
    <cfRule type="expression" dxfId="59738" priority="106553" stopIfTrue="1">
      <formula>WEEKDAY($A773)=6</formula>
    </cfRule>
    <cfRule type="expression" dxfId="59737" priority="106554" stopIfTrue="1">
      <formula>WEEKDAY($A773)=7</formula>
    </cfRule>
  </conditionalFormatting>
  <conditionalFormatting sqref="I773:I774">
    <cfRule type="expression" dxfId="59736" priority="106541" stopIfTrue="1">
      <formula>WEEKDAY($A773)=1</formula>
    </cfRule>
    <cfRule type="expression" dxfId="59735" priority="106542" stopIfTrue="1">
      <formula>WEEKDAY($A773)=2</formula>
    </cfRule>
    <cfRule type="expression" dxfId="59734" priority="106543" stopIfTrue="1">
      <formula>WEEKDAY($A773)=3</formula>
    </cfRule>
    <cfRule type="expression" dxfId="59733" priority="106544" stopIfTrue="1">
      <formula>WEEKDAY($A773)=4</formula>
    </cfRule>
    <cfRule type="expression" dxfId="59732" priority="106545" stopIfTrue="1">
      <formula>WEEKDAY($A773)=5</formula>
    </cfRule>
    <cfRule type="expression" dxfId="59731" priority="106546" stopIfTrue="1">
      <formula>WEEKDAY($A773)=6</formula>
    </cfRule>
    <cfRule type="expression" dxfId="59730" priority="106547" stopIfTrue="1">
      <formula>WEEKDAY($A773)=7</formula>
    </cfRule>
  </conditionalFormatting>
  <conditionalFormatting sqref="I773:I774">
    <cfRule type="expression" dxfId="59729" priority="106534" stopIfTrue="1">
      <formula>WEEKDAY($A773)=1</formula>
    </cfRule>
    <cfRule type="expression" dxfId="59728" priority="106535" stopIfTrue="1">
      <formula>WEEKDAY($A773)=2</formula>
    </cfRule>
    <cfRule type="expression" dxfId="59727" priority="106536" stopIfTrue="1">
      <formula>WEEKDAY($A773)=3</formula>
    </cfRule>
    <cfRule type="expression" dxfId="59726" priority="106537" stopIfTrue="1">
      <formula>WEEKDAY($A773)=4</formula>
    </cfRule>
    <cfRule type="expression" dxfId="59725" priority="106538" stopIfTrue="1">
      <formula>WEEKDAY($A773)=5</formula>
    </cfRule>
    <cfRule type="expression" dxfId="59724" priority="106539" stopIfTrue="1">
      <formula>WEEKDAY($A773)=6</formula>
    </cfRule>
    <cfRule type="expression" dxfId="59723" priority="106540" stopIfTrue="1">
      <formula>WEEKDAY($A773)=7</formula>
    </cfRule>
  </conditionalFormatting>
  <conditionalFormatting sqref="A773:A774">
    <cfRule type="expression" dxfId="59722" priority="106527" stopIfTrue="1">
      <formula>WEEKDAY($A773)=1</formula>
    </cfRule>
    <cfRule type="expression" dxfId="59721" priority="106528" stopIfTrue="1">
      <formula>WEEKDAY($A773)=2</formula>
    </cfRule>
    <cfRule type="expression" dxfId="59720" priority="106529" stopIfTrue="1">
      <formula>WEEKDAY($A773)=3</formula>
    </cfRule>
    <cfRule type="expression" dxfId="59719" priority="106530" stopIfTrue="1">
      <formula>WEEKDAY($A773)=4</formula>
    </cfRule>
    <cfRule type="expression" dxfId="59718" priority="106531" stopIfTrue="1">
      <formula>WEEKDAY($A773)=5</formula>
    </cfRule>
    <cfRule type="expression" dxfId="59717" priority="106532" stopIfTrue="1">
      <formula>WEEKDAY($A773)=6</formula>
    </cfRule>
    <cfRule type="expression" dxfId="59716" priority="106533" stopIfTrue="1">
      <formula>WEEKDAY($A773)=7</formula>
    </cfRule>
  </conditionalFormatting>
  <conditionalFormatting sqref="I773:I774">
    <cfRule type="expression" dxfId="59715" priority="106520" stopIfTrue="1">
      <formula>WEEKDAY($A773)=1</formula>
    </cfRule>
    <cfRule type="expression" dxfId="59714" priority="106521" stopIfTrue="1">
      <formula>WEEKDAY($A773)=2</formula>
    </cfRule>
    <cfRule type="expression" dxfId="59713" priority="106522" stopIfTrue="1">
      <formula>WEEKDAY($A773)=3</formula>
    </cfRule>
    <cfRule type="expression" dxfId="59712" priority="106523" stopIfTrue="1">
      <formula>WEEKDAY($A773)=4</formula>
    </cfRule>
    <cfRule type="expression" dxfId="59711" priority="106524" stopIfTrue="1">
      <formula>WEEKDAY($A773)=5</formula>
    </cfRule>
    <cfRule type="expression" dxfId="59710" priority="106525" stopIfTrue="1">
      <formula>WEEKDAY($A773)=6</formula>
    </cfRule>
    <cfRule type="expression" dxfId="59709" priority="106526" stopIfTrue="1">
      <formula>WEEKDAY($A773)=7</formula>
    </cfRule>
  </conditionalFormatting>
  <conditionalFormatting sqref="I773:I774">
    <cfRule type="expression" dxfId="59708" priority="106513" stopIfTrue="1">
      <formula>WEEKDAY($A773)=1</formula>
    </cfRule>
    <cfRule type="expression" dxfId="59707" priority="106514" stopIfTrue="1">
      <formula>WEEKDAY($A773)=2</formula>
    </cfRule>
    <cfRule type="expression" dxfId="59706" priority="106515" stopIfTrue="1">
      <formula>WEEKDAY($A773)=3</formula>
    </cfRule>
    <cfRule type="expression" dxfId="59705" priority="106516" stopIfTrue="1">
      <formula>WEEKDAY($A773)=4</formula>
    </cfRule>
    <cfRule type="expression" dxfId="59704" priority="106517" stopIfTrue="1">
      <formula>WEEKDAY($A773)=5</formula>
    </cfRule>
    <cfRule type="expression" dxfId="59703" priority="106518" stopIfTrue="1">
      <formula>WEEKDAY($A773)=6</formula>
    </cfRule>
    <cfRule type="expression" dxfId="59702" priority="106519" stopIfTrue="1">
      <formula>WEEKDAY($A773)=7</formula>
    </cfRule>
  </conditionalFormatting>
  <conditionalFormatting sqref="I773:I774">
    <cfRule type="expression" dxfId="59701" priority="106506" stopIfTrue="1">
      <formula>WEEKDAY($A773)=1</formula>
    </cfRule>
    <cfRule type="expression" dxfId="59700" priority="106507" stopIfTrue="1">
      <formula>WEEKDAY($A773)=2</formula>
    </cfRule>
    <cfRule type="expression" dxfId="59699" priority="106508" stopIfTrue="1">
      <formula>WEEKDAY($A773)=3</formula>
    </cfRule>
    <cfRule type="expression" dxfId="59698" priority="106509" stopIfTrue="1">
      <formula>WEEKDAY($A773)=4</formula>
    </cfRule>
    <cfRule type="expression" dxfId="59697" priority="106510" stopIfTrue="1">
      <formula>WEEKDAY($A773)=5</formula>
    </cfRule>
    <cfRule type="expression" dxfId="59696" priority="106511" stopIfTrue="1">
      <formula>WEEKDAY($A773)=6</formula>
    </cfRule>
    <cfRule type="expression" dxfId="59695" priority="106512" stopIfTrue="1">
      <formula>WEEKDAY($A773)=7</formula>
    </cfRule>
  </conditionalFormatting>
  <conditionalFormatting sqref="I773:I774">
    <cfRule type="expression" dxfId="59694" priority="106499" stopIfTrue="1">
      <formula>WEEKDAY($A773)=1</formula>
    </cfRule>
    <cfRule type="expression" dxfId="59693" priority="106500" stopIfTrue="1">
      <formula>WEEKDAY($A773)=2</formula>
    </cfRule>
    <cfRule type="expression" dxfId="59692" priority="106501" stopIfTrue="1">
      <formula>WEEKDAY($A773)=3</formula>
    </cfRule>
    <cfRule type="expression" dxfId="59691" priority="106502" stopIfTrue="1">
      <formula>WEEKDAY($A773)=4</formula>
    </cfRule>
    <cfRule type="expression" dxfId="59690" priority="106503" stopIfTrue="1">
      <formula>WEEKDAY($A773)=5</formula>
    </cfRule>
    <cfRule type="expression" dxfId="59689" priority="106504" stopIfTrue="1">
      <formula>WEEKDAY($A773)=6</formula>
    </cfRule>
    <cfRule type="expression" dxfId="59688" priority="106505" stopIfTrue="1">
      <formula>WEEKDAY($A773)=7</formula>
    </cfRule>
  </conditionalFormatting>
  <conditionalFormatting sqref="I773:I774">
    <cfRule type="expression" dxfId="59687" priority="106492" stopIfTrue="1">
      <formula>WEEKDAY($A773)=1</formula>
    </cfRule>
    <cfRule type="expression" dxfId="59686" priority="106493" stopIfTrue="1">
      <formula>WEEKDAY($A773)=2</formula>
    </cfRule>
    <cfRule type="expression" dxfId="59685" priority="106494" stopIfTrue="1">
      <formula>WEEKDAY($A773)=3</formula>
    </cfRule>
    <cfRule type="expression" dxfId="59684" priority="106495" stopIfTrue="1">
      <formula>WEEKDAY($A773)=4</formula>
    </cfRule>
    <cfRule type="expression" dxfId="59683" priority="106496" stopIfTrue="1">
      <formula>WEEKDAY($A773)=5</formula>
    </cfRule>
    <cfRule type="expression" dxfId="59682" priority="106497" stopIfTrue="1">
      <formula>WEEKDAY($A773)=6</formula>
    </cfRule>
    <cfRule type="expression" dxfId="59681" priority="106498" stopIfTrue="1">
      <formula>WEEKDAY($A773)=7</formula>
    </cfRule>
  </conditionalFormatting>
  <conditionalFormatting sqref="I773:I774">
    <cfRule type="expression" dxfId="59680" priority="106485" stopIfTrue="1">
      <formula>WEEKDAY($A773)=1</formula>
    </cfRule>
    <cfRule type="expression" dxfId="59679" priority="106486" stopIfTrue="1">
      <formula>WEEKDAY($A773)=2</formula>
    </cfRule>
    <cfRule type="expression" dxfId="59678" priority="106487" stopIfTrue="1">
      <formula>WEEKDAY($A773)=3</formula>
    </cfRule>
    <cfRule type="expression" dxfId="59677" priority="106488" stopIfTrue="1">
      <formula>WEEKDAY($A773)=4</formula>
    </cfRule>
    <cfRule type="expression" dxfId="59676" priority="106489" stopIfTrue="1">
      <formula>WEEKDAY($A773)=5</formula>
    </cfRule>
    <cfRule type="expression" dxfId="59675" priority="106490" stopIfTrue="1">
      <formula>WEEKDAY($A773)=6</formula>
    </cfRule>
    <cfRule type="expression" dxfId="59674" priority="106491" stopIfTrue="1">
      <formula>WEEKDAY($A773)=7</formula>
    </cfRule>
  </conditionalFormatting>
  <conditionalFormatting sqref="I773:I774">
    <cfRule type="expression" dxfId="59673" priority="106478" stopIfTrue="1">
      <formula>WEEKDAY($A773)=1</formula>
    </cfRule>
    <cfRule type="expression" dxfId="59672" priority="106479" stopIfTrue="1">
      <formula>WEEKDAY($A773)=2</formula>
    </cfRule>
    <cfRule type="expression" dxfId="59671" priority="106480" stopIfTrue="1">
      <formula>WEEKDAY($A773)=3</formula>
    </cfRule>
    <cfRule type="expression" dxfId="59670" priority="106481" stopIfTrue="1">
      <formula>WEEKDAY($A773)=4</formula>
    </cfRule>
    <cfRule type="expression" dxfId="59669" priority="106482" stopIfTrue="1">
      <formula>WEEKDAY($A773)=5</formula>
    </cfRule>
    <cfRule type="expression" dxfId="59668" priority="106483" stopIfTrue="1">
      <formula>WEEKDAY($A773)=6</formula>
    </cfRule>
    <cfRule type="expression" dxfId="59667" priority="106484" stopIfTrue="1">
      <formula>WEEKDAY($A773)=7</formula>
    </cfRule>
  </conditionalFormatting>
  <conditionalFormatting sqref="I773:I774">
    <cfRule type="expression" dxfId="59666" priority="106471" stopIfTrue="1">
      <formula>WEEKDAY($A773)=1</formula>
    </cfRule>
    <cfRule type="expression" dxfId="59665" priority="106472" stopIfTrue="1">
      <formula>WEEKDAY($A773)=2</formula>
    </cfRule>
    <cfRule type="expression" dxfId="59664" priority="106473" stopIfTrue="1">
      <formula>WEEKDAY($A773)=3</formula>
    </cfRule>
    <cfRule type="expression" dxfId="59663" priority="106474" stopIfTrue="1">
      <formula>WEEKDAY($A773)=4</formula>
    </cfRule>
    <cfRule type="expression" dxfId="59662" priority="106475" stopIfTrue="1">
      <formula>WEEKDAY($A773)=5</formula>
    </cfRule>
    <cfRule type="expression" dxfId="59661" priority="106476" stopIfTrue="1">
      <formula>WEEKDAY($A773)=6</formula>
    </cfRule>
    <cfRule type="expression" dxfId="59660" priority="106477" stopIfTrue="1">
      <formula>WEEKDAY($A773)=7</formula>
    </cfRule>
  </conditionalFormatting>
  <conditionalFormatting sqref="I773:I774">
    <cfRule type="expression" dxfId="59659" priority="106464" stopIfTrue="1">
      <formula>WEEKDAY($A773)=1</formula>
    </cfRule>
    <cfRule type="expression" dxfId="59658" priority="106465" stopIfTrue="1">
      <formula>WEEKDAY($A773)=2</formula>
    </cfRule>
    <cfRule type="expression" dxfId="59657" priority="106466" stopIfTrue="1">
      <formula>WEEKDAY($A773)=3</formula>
    </cfRule>
    <cfRule type="expression" dxfId="59656" priority="106467" stopIfTrue="1">
      <formula>WEEKDAY($A773)=4</formula>
    </cfRule>
    <cfRule type="expression" dxfId="59655" priority="106468" stopIfTrue="1">
      <formula>WEEKDAY($A773)=5</formula>
    </cfRule>
    <cfRule type="expression" dxfId="59654" priority="106469" stopIfTrue="1">
      <formula>WEEKDAY($A773)=6</formula>
    </cfRule>
    <cfRule type="expression" dxfId="59653" priority="106470" stopIfTrue="1">
      <formula>WEEKDAY($A773)=7</formula>
    </cfRule>
  </conditionalFormatting>
  <conditionalFormatting sqref="I773:I774">
    <cfRule type="expression" dxfId="59652" priority="106457" stopIfTrue="1">
      <formula>WEEKDAY($A773)=1</formula>
    </cfRule>
    <cfRule type="expression" dxfId="59651" priority="106458" stopIfTrue="1">
      <formula>WEEKDAY($A773)=2</formula>
    </cfRule>
    <cfRule type="expression" dxfId="59650" priority="106459" stopIfTrue="1">
      <formula>WEEKDAY($A773)=3</formula>
    </cfRule>
    <cfRule type="expression" dxfId="59649" priority="106460" stopIfTrue="1">
      <formula>WEEKDAY($A773)=4</formula>
    </cfRule>
    <cfRule type="expression" dxfId="59648" priority="106461" stopIfTrue="1">
      <formula>WEEKDAY($A773)=5</formula>
    </cfRule>
    <cfRule type="expression" dxfId="59647" priority="106462" stopIfTrue="1">
      <formula>WEEKDAY($A773)=6</formula>
    </cfRule>
    <cfRule type="expression" dxfId="59646" priority="106463" stopIfTrue="1">
      <formula>WEEKDAY($A773)=7</formula>
    </cfRule>
  </conditionalFormatting>
  <conditionalFormatting sqref="I773:I774">
    <cfRule type="expression" dxfId="59645" priority="106450" stopIfTrue="1">
      <formula>WEEKDAY($A773)=1</formula>
    </cfRule>
    <cfRule type="expression" dxfId="59644" priority="106451" stopIfTrue="1">
      <formula>WEEKDAY($A773)=2</formula>
    </cfRule>
    <cfRule type="expression" dxfId="59643" priority="106452" stopIfTrue="1">
      <formula>WEEKDAY($A773)=3</formula>
    </cfRule>
    <cfRule type="expression" dxfId="59642" priority="106453" stopIfTrue="1">
      <formula>WEEKDAY($A773)=4</formula>
    </cfRule>
    <cfRule type="expression" dxfId="59641" priority="106454" stopIfTrue="1">
      <formula>WEEKDAY($A773)=5</formula>
    </cfRule>
    <cfRule type="expression" dxfId="59640" priority="106455" stopIfTrue="1">
      <formula>WEEKDAY($A773)=6</formula>
    </cfRule>
    <cfRule type="expression" dxfId="59639" priority="106456" stopIfTrue="1">
      <formula>WEEKDAY($A773)=7</formula>
    </cfRule>
  </conditionalFormatting>
  <conditionalFormatting sqref="I773:I774">
    <cfRule type="expression" dxfId="59638" priority="106443" stopIfTrue="1">
      <formula>WEEKDAY($A773)=1</formula>
    </cfRule>
    <cfRule type="expression" dxfId="59637" priority="106444" stopIfTrue="1">
      <formula>WEEKDAY($A773)=2</formula>
    </cfRule>
    <cfRule type="expression" dxfId="59636" priority="106445" stopIfTrue="1">
      <formula>WEEKDAY($A773)=3</formula>
    </cfRule>
    <cfRule type="expression" dxfId="59635" priority="106446" stopIfTrue="1">
      <formula>WEEKDAY($A773)=4</formula>
    </cfRule>
    <cfRule type="expression" dxfId="59634" priority="106447" stopIfTrue="1">
      <formula>WEEKDAY($A773)=5</formula>
    </cfRule>
    <cfRule type="expression" dxfId="59633" priority="106448" stopIfTrue="1">
      <formula>WEEKDAY($A773)=6</formula>
    </cfRule>
    <cfRule type="expression" dxfId="59632" priority="106449" stopIfTrue="1">
      <formula>WEEKDAY($A773)=7</formula>
    </cfRule>
  </conditionalFormatting>
  <conditionalFormatting sqref="I773:I774">
    <cfRule type="expression" dxfId="59631" priority="106436" stopIfTrue="1">
      <formula>WEEKDAY($A773)=1</formula>
    </cfRule>
    <cfRule type="expression" dxfId="59630" priority="106437" stopIfTrue="1">
      <formula>WEEKDAY($A773)=2</formula>
    </cfRule>
    <cfRule type="expression" dxfId="59629" priority="106438" stopIfTrue="1">
      <formula>WEEKDAY($A773)=3</formula>
    </cfRule>
    <cfRule type="expression" dxfId="59628" priority="106439" stopIfTrue="1">
      <formula>WEEKDAY($A773)=4</formula>
    </cfRule>
    <cfRule type="expression" dxfId="59627" priority="106440" stopIfTrue="1">
      <formula>WEEKDAY($A773)=5</formula>
    </cfRule>
    <cfRule type="expression" dxfId="59626" priority="106441" stopIfTrue="1">
      <formula>WEEKDAY($A773)=6</formula>
    </cfRule>
    <cfRule type="expression" dxfId="59625" priority="106442" stopIfTrue="1">
      <formula>WEEKDAY($A773)=7</formula>
    </cfRule>
  </conditionalFormatting>
  <conditionalFormatting sqref="I773:I774">
    <cfRule type="expression" dxfId="59624" priority="106429" stopIfTrue="1">
      <formula>WEEKDAY($A773)=1</formula>
    </cfRule>
    <cfRule type="expression" dxfId="59623" priority="106430" stopIfTrue="1">
      <formula>WEEKDAY($A773)=2</formula>
    </cfRule>
    <cfRule type="expression" dxfId="59622" priority="106431" stopIfTrue="1">
      <formula>WEEKDAY($A773)=3</formula>
    </cfRule>
    <cfRule type="expression" dxfId="59621" priority="106432" stopIfTrue="1">
      <formula>WEEKDAY($A773)=4</formula>
    </cfRule>
    <cfRule type="expression" dxfId="59620" priority="106433" stopIfTrue="1">
      <formula>WEEKDAY($A773)=5</formula>
    </cfRule>
    <cfRule type="expression" dxfId="59619" priority="106434" stopIfTrue="1">
      <formula>WEEKDAY($A773)=6</formula>
    </cfRule>
    <cfRule type="expression" dxfId="59618" priority="106435" stopIfTrue="1">
      <formula>WEEKDAY($A773)=7</formula>
    </cfRule>
  </conditionalFormatting>
  <conditionalFormatting sqref="I773:I774">
    <cfRule type="expression" dxfId="59617" priority="106422" stopIfTrue="1">
      <formula>WEEKDAY($A773)=1</formula>
    </cfRule>
    <cfRule type="expression" dxfId="59616" priority="106423" stopIfTrue="1">
      <formula>WEEKDAY($A773)=2</formula>
    </cfRule>
    <cfRule type="expression" dxfId="59615" priority="106424" stopIfTrue="1">
      <formula>WEEKDAY($A773)=3</formula>
    </cfRule>
    <cfRule type="expression" dxfId="59614" priority="106425" stopIfTrue="1">
      <formula>WEEKDAY($A773)=4</formula>
    </cfRule>
    <cfRule type="expression" dxfId="59613" priority="106426" stopIfTrue="1">
      <formula>WEEKDAY($A773)=5</formula>
    </cfRule>
    <cfRule type="expression" dxfId="59612" priority="106427" stopIfTrue="1">
      <formula>WEEKDAY($A773)=6</formula>
    </cfRule>
    <cfRule type="expression" dxfId="59611" priority="106428" stopIfTrue="1">
      <formula>WEEKDAY($A773)=7</formula>
    </cfRule>
  </conditionalFormatting>
  <conditionalFormatting sqref="I773:I774">
    <cfRule type="expression" dxfId="59610" priority="106415" stopIfTrue="1">
      <formula>WEEKDAY($A773)=1</formula>
    </cfRule>
    <cfRule type="expression" dxfId="59609" priority="106416" stopIfTrue="1">
      <formula>WEEKDAY($A773)=2</formula>
    </cfRule>
    <cfRule type="expression" dxfId="59608" priority="106417" stopIfTrue="1">
      <formula>WEEKDAY($A773)=3</formula>
    </cfRule>
    <cfRule type="expression" dxfId="59607" priority="106418" stopIfTrue="1">
      <formula>WEEKDAY($A773)=4</formula>
    </cfRule>
    <cfRule type="expression" dxfId="59606" priority="106419" stopIfTrue="1">
      <formula>WEEKDAY($A773)=5</formula>
    </cfRule>
    <cfRule type="expression" dxfId="59605" priority="106420" stopIfTrue="1">
      <formula>WEEKDAY($A773)=6</formula>
    </cfRule>
    <cfRule type="expression" dxfId="59604" priority="106421" stopIfTrue="1">
      <formula>WEEKDAY($A773)=7</formula>
    </cfRule>
  </conditionalFormatting>
  <conditionalFormatting sqref="I773:I774">
    <cfRule type="expression" dxfId="59603" priority="106408" stopIfTrue="1">
      <formula>WEEKDAY($A773)=1</formula>
    </cfRule>
    <cfRule type="expression" dxfId="59602" priority="106409" stopIfTrue="1">
      <formula>WEEKDAY($A773)=2</formula>
    </cfRule>
    <cfRule type="expression" dxfId="59601" priority="106410" stopIfTrue="1">
      <formula>WEEKDAY($A773)=3</formula>
    </cfRule>
    <cfRule type="expression" dxfId="59600" priority="106411" stopIfTrue="1">
      <formula>WEEKDAY($A773)=4</formula>
    </cfRule>
    <cfRule type="expression" dxfId="59599" priority="106412" stopIfTrue="1">
      <formula>WEEKDAY($A773)=5</formula>
    </cfRule>
    <cfRule type="expression" dxfId="59598" priority="106413" stopIfTrue="1">
      <formula>WEEKDAY($A773)=6</formula>
    </cfRule>
    <cfRule type="expression" dxfId="59597" priority="106414" stopIfTrue="1">
      <formula>WEEKDAY($A773)=7</formula>
    </cfRule>
  </conditionalFormatting>
  <conditionalFormatting sqref="I773:I774">
    <cfRule type="expression" dxfId="59596" priority="106401" stopIfTrue="1">
      <formula>WEEKDAY($A773)=1</formula>
    </cfRule>
    <cfRule type="expression" dxfId="59595" priority="106402" stopIfTrue="1">
      <formula>WEEKDAY($A773)=2</formula>
    </cfRule>
    <cfRule type="expression" dxfId="59594" priority="106403" stopIfTrue="1">
      <formula>WEEKDAY($A773)=3</formula>
    </cfRule>
    <cfRule type="expression" dxfId="59593" priority="106404" stopIfTrue="1">
      <formula>WEEKDAY($A773)=4</formula>
    </cfRule>
    <cfRule type="expression" dxfId="59592" priority="106405" stopIfTrue="1">
      <formula>WEEKDAY($A773)=5</formula>
    </cfRule>
    <cfRule type="expression" dxfId="59591" priority="106406" stopIfTrue="1">
      <formula>WEEKDAY($A773)=6</formula>
    </cfRule>
    <cfRule type="expression" dxfId="59590" priority="106407" stopIfTrue="1">
      <formula>WEEKDAY($A773)=7</formula>
    </cfRule>
  </conditionalFormatting>
  <conditionalFormatting sqref="I773:I774">
    <cfRule type="expression" dxfId="59589" priority="106394" stopIfTrue="1">
      <formula>WEEKDAY($A773)=1</formula>
    </cfRule>
    <cfRule type="expression" dxfId="59588" priority="106395" stopIfTrue="1">
      <formula>WEEKDAY($A773)=2</formula>
    </cfRule>
    <cfRule type="expression" dxfId="59587" priority="106396" stopIfTrue="1">
      <formula>WEEKDAY($A773)=3</formula>
    </cfRule>
    <cfRule type="expression" dxfId="59586" priority="106397" stopIfTrue="1">
      <formula>WEEKDAY($A773)=4</formula>
    </cfRule>
    <cfRule type="expression" dxfId="59585" priority="106398" stopIfTrue="1">
      <formula>WEEKDAY($A773)=5</formula>
    </cfRule>
    <cfRule type="expression" dxfId="59584" priority="106399" stopIfTrue="1">
      <formula>WEEKDAY($A773)=6</formula>
    </cfRule>
    <cfRule type="expression" dxfId="59583" priority="106400" stopIfTrue="1">
      <formula>WEEKDAY($A773)=7</formula>
    </cfRule>
  </conditionalFormatting>
  <conditionalFormatting sqref="I773:I774">
    <cfRule type="expression" dxfId="59582" priority="106387" stopIfTrue="1">
      <formula>WEEKDAY($A773)=1</formula>
    </cfRule>
    <cfRule type="expression" dxfId="59581" priority="106388" stopIfTrue="1">
      <formula>WEEKDAY($A773)=2</formula>
    </cfRule>
    <cfRule type="expression" dxfId="59580" priority="106389" stopIfTrue="1">
      <formula>WEEKDAY($A773)=3</formula>
    </cfRule>
    <cfRule type="expression" dxfId="59579" priority="106390" stopIfTrue="1">
      <formula>WEEKDAY($A773)=4</formula>
    </cfRule>
    <cfRule type="expression" dxfId="59578" priority="106391" stopIfTrue="1">
      <formula>WEEKDAY($A773)=5</formula>
    </cfRule>
    <cfRule type="expression" dxfId="59577" priority="106392" stopIfTrue="1">
      <formula>WEEKDAY($A773)=6</formula>
    </cfRule>
    <cfRule type="expression" dxfId="59576" priority="106393" stopIfTrue="1">
      <formula>WEEKDAY($A773)=7</formula>
    </cfRule>
  </conditionalFormatting>
  <conditionalFormatting sqref="I773:I774">
    <cfRule type="expression" dxfId="59575" priority="106380" stopIfTrue="1">
      <formula>WEEKDAY($A773)=1</formula>
    </cfRule>
    <cfRule type="expression" dxfId="59574" priority="106381" stopIfTrue="1">
      <formula>WEEKDAY($A773)=2</formula>
    </cfRule>
    <cfRule type="expression" dxfId="59573" priority="106382" stopIfTrue="1">
      <formula>WEEKDAY($A773)=3</formula>
    </cfRule>
    <cfRule type="expression" dxfId="59572" priority="106383" stopIfTrue="1">
      <formula>WEEKDAY($A773)=4</formula>
    </cfRule>
    <cfRule type="expression" dxfId="59571" priority="106384" stopIfTrue="1">
      <formula>WEEKDAY($A773)=5</formula>
    </cfRule>
    <cfRule type="expression" dxfId="59570" priority="106385" stopIfTrue="1">
      <formula>WEEKDAY($A773)=6</formula>
    </cfRule>
    <cfRule type="expression" dxfId="59569" priority="106386" stopIfTrue="1">
      <formula>WEEKDAY($A773)=7</formula>
    </cfRule>
  </conditionalFormatting>
  <conditionalFormatting sqref="I773:I774">
    <cfRule type="expression" dxfId="59568" priority="106373" stopIfTrue="1">
      <formula>WEEKDAY($A773)=1</formula>
    </cfRule>
    <cfRule type="expression" dxfId="59567" priority="106374" stopIfTrue="1">
      <formula>WEEKDAY($A773)=2</formula>
    </cfRule>
    <cfRule type="expression" dxfId="59566" priority="106375" stopIfTrue="1">
      <formula>WEEKDAY($A773)=3</formula>
    </cfRule>
    <cfRule type="expression" dxfId="59565" priority="106376" stopIfTrue="1">
      <formula>WEEKDAY($A773)=4</formula>
    </cfRule>
    <cfRule type="expression" dxfId="59564" priority="106377" stopIfTrue="1">
      <formula>WEEKDAY($A773)=5</formula>
    </cfRule>
    <cfRule type="expression" dxfId="59563" priority="106378" stopIfTrue="1">
      <formula>WEEKDAY($A773)=6</formula>
    </cfRule>
    <cfRule type="expression" dxfId="59562" priority="106379" stopIfTrue="1">
      <formula>WEEKDAY($A773)=7</formula>
    </cfRule>
  </conditionalFormatting>
  <conditionalFormatting sqref="A773:A774">
    <cfRule type="expression" dxfId="59561" priority="106366" stopIfTrue="1">
      <formula>WEEKDAY($A773)=1</formula>
    </cfRule>
    <cfRule type="expression" dxfId="59560" priority="106367" stopIfTrue="1">
      <formula>WEEKDAY($A773)=2</formula>
    </cfRule>
    <cfRule type="expression" dxfId="59559" priority="106368" stopIfTrue="1">
      <formula>WEEKDAY($A773)=3</formula>
    </cfRule>
    <cfRule type="expression" dxfId="59558" priority="106369" stopIfTrue="1">
      <formula>WEEKDAY($A773)=4</formula>
    </cfRule>
    <cfRule type="expression" dxfId="59557" priority="106370" stopIfTrue="1">
      <formula>WEEKDAY($A773)=5</formula>
    </cfRule>
    <cfRule type="expression" dxfId="59556" priority="106371" stopIfTrue="1">
      <formula>WEEKDAY($A773)=6</formula>
    </cfRule>
    <cfRule type="expression" dxfId="59555" priority="106372" stopIfTrue="1">
      <formula>WEEKDAY($A773)=7</formula>
    </cfRule>
  </conditionalFormatting>
  <conditionalFormatting sqref="I773:I774">
    <cfRule type="expression" dxfId="59554" priority="106359" stopIfTrue="1">
      <formula>WEEKDAY($A773)=1</formula>
    </cfRule>
    <cfRule type="expression" dxfId="59553" priority="106360" stopIfTrue="1">
      <formula>WEEKDAY($A773)=2</formula>
    </cfRule>
    <cfRule type="expression" dxfId="59552" priority="106361" stopIfTrue="1">
      <formula>WEEKDAY($A773)=3</formula>
    </cfRule>
    <cfRule type="expression" dxfId="59551" priority="106362" stopIfTrue="1">
      <formula>WEEKDAY($A773)=4</formula>
    </cfRule>
    <cfRule type="expression" dxfId="59550" priority="106363" stopIfTrue="1">
      <formula>WEEKDAY($A773)=5</formula>
    </cfRule>
    <cfRule type="expression" dxfId="59549" priority="106364" stopIfTrue="1">
      <formula>WEEKDAY($A773)=6</formula>
    </cfRule>
    <cfRule type="expression" dxfId="59548" priority="106365" stopIfTrue="1">
      <formula>WEEKDAY($A773)=7</formula>
    </cfRule>
  </conditionalFormatting>
  <conditionalFormatting sqref="A773:A774">
    <cfRule type="expression" dxfId="59547" priority="106352" stopIfTrue="1">
      <formula>WEEKDAY($A773)=1</formula>
    </cfRule>
    <cfRule type="expression" dxfId="59546" priority="106353" stopIfTrue="1">
      <formula>WEEKDAY($A773)=2</formula>
    </cfRule>
    <cfRule type="expression" dxfId="59545" priority="106354" stopIfTrue="1">
      <formula>WEEKDAY($A773)=3</formula>
    </cfRule>
    <cfRule type="expression" dxfId="59544" priority="106355" stopIfTrue="1">
      <formula>WEEKDAY($A773)=4</formula>
    </cfRule>
    <cfRule type="expression" dxfId="59543" priority="106356" stopIfTrue="1">
      <formula>WEEKDAY($A773)=5</formula>
    </cfRule>
    <cfRule type="expression" dxfId="59542" priority="106357" stopIfTrue="1">
      <formula>WEEKDAY($A773)=6</formula>
    </cfRule>
    <cfRule type="expression" dxfId="59541" priority="106358" stopIfTrue="1">
      <formula>WEEKDAY($A773)=7</formula>
    </cfRule>
  </conditionalFormatting>
  <conditionalFormatting sqref="A773:A774">
    <cfRule type="expression" dxfId="59540" priority="106345" stopIfTrue="1">
      <formula>WEEKDAY($A773)=1</formula>
    </cfRule>
    <cfRule type="expression" dxfId="59539" priority="106346" stopIfTrue="1">
      <formula>WEEKDAY($A773)=2</formula>
    </cfRule>
    <cfRule type="expression" dxfId="59538" priority="106347" stopIfTrue="1">
      <formula>WEEKDAY($A773)=3</formula>
    </cfRule>
    <cfRule type="expression" dxfId="59537" priority="106348" stopIfTrue="1">
      <formula>WEEKDAY($A773)=4</formula>
    </cfRule>
    <cfRule type="expression" dxfId="59536" priority="106349" stopIfTrue="1">
      <formula>WEEKDAY($A773)=5</formula>
    </cfRule>
    <cfRule type="expression" dxfId="59535" priority="106350" stopIfTrue="1">
      <formula>WEEKDAY($A773)=6</formula>
    </cfRule>
    <cfRule type="expression" dxfId="59534" priority="106351" stopIfTrue="1">
      <formula>WEEKDAY($A773)=7</formula>
    </cfRule>
  </conditionalFormatting>
  <conditionalFormatting sqref="I773:I774">
    <cfRule type="expression" dxfId="59533" priority="106338" stopIfTrue="1">
      <formula>WEEKDAY($A773)=1</formula>
    </cfRule>
    <cfRule type="expression" dxfId="59532" priority="106339" stopIfTrue="1">
      <formula>WEEKDAY($A773)=2</formula>
    </cfRule>
    <cfRule type="expression" dxfId="59531" priority="106340" stopIfTrue="1">
      <formula>WEEKDAY($A773)=3</formula>
    </cfRule>
    <cfRule type="expression" dxfId="59530" priority="106341" stopIfTrue="1">
      <formula>WEEKDAY($A773)=4</formula>
    </cfRule>
    <cfRule type="expression" dxfId="59529" priority="106342" stopIfTrue="1">
      <formula>WEEKDAY($A773)=5</formula>
    </cfRule>
    <cfRule type="expression" dxfId="59528" priority="106343" stopIfTrue="1">
      <formula>WEEKDAY($A773)=6</formula>
    </cfRule>
    <cfRule type="expression" dxfId="59527" priority="106344" stopIfTrue="1">
      <formula>WEEKDAY($A773)=7</formula>
    </cfRule>
  </conditionalFormatting>
  <conditionalFormatting sqref="A773:A774">
    <cfRule type="expression" dxfId="59526" priority="106331" stopIfTrue="1">
      <formula>WEEKDAY($A773)=1</formula>
    </cfRule>
    <cfRule type="expression" dxfId="59525" priority="106332" stopIfTrue="1">
      <formula>WEEKDAY($A773)=2</formula>
    </cfRule>
    <cfRule type="expression" dxfId="59524" priority="106333" stopIfTrue="1">
      <formula>WEEKDAY($A773)=3</formula>
    </cfRule>
    <cfRule type="expression" dxfId="59523" priority="106334" stopIfTrue="1">
      <formula>WEEKDAY($A773)=4</formula>
    </cfRule>
    <cfRule type="expression" dxfId="59522" priority="106335" stopIfTrue="1">
      <formula>WEEKDAY($A773)=5</formula>
    </cfRule>
    <cfRule type="expression" dxfId="59521" priority="106336" stopIfTrue="1">
      <formula>WEEKDAY($A773)=6</formula>
    </cfRule>
    <cfRule type="expression" dxfId="59520" priority="106337" stopIfTrue="1">
      <formula>WEEKDAY($A773)=7</formula>
    </cfRule>
  </conditionalFormatting>
  <conditionalFormatting sqref="I773:I774">
    <cfRule type="expression" dxfId="59519" priority="106324" stopIfTrue="1">
      <formula>WEEKDAY($A773)=1</formula>
    </cfRule>
    <cfRule type="expression" dxfId="59518" priority="106325" stopIfTrue="1">
      <formula>WEEKDAY($A773)=2</formula>
    </cfRule>
    <cfRule type="expression" dxfId="59517" priority="106326" stopIfTrue="1">
      <formula>WEEKDAY($A773)=3</formula>
    </cfRule>
    <cfRule type="expression" dxfId="59516" priority="106327" stopIfTrue="1">
      <formula>WEEKDAY($A773)=4</formula>
    </cfRule>
    <cfRule type="expression" dxfId="59515" priority="106328" stopIfTrue="1">
      <formula>WEEKDAY($A773)=5</formula>
    </cfRule>
    <cfRule type="expression" dxfId="59514" priority="106329" stopIfTrue="1">
      <formula>WEEKDAY($A773)=6</formula>
    </cfRule>
    <cfRule type="expression" dxfId="59513" priority="106330" stopIfTrue="1">
      <formula>WEEKDAY($A773)=7</formula>
    </cfRule>
  </conditionalFormatting>
  <conditionalFormatting sqref="A773:A774">
    <cfRule type="expression" dxfId="59512" priority="106317" stopIfTrue="1">
      <formula>WEEKDAY($A773)=1</formula>
    </cfRule>
    <cfRule type="expression" dxfId="59511" priority="106318" stopIfTrue="1">
      <formula>WEEKDAY($A773)=2</formula>
    </cfRule>
    <cfRule type="expression" dxfId="59510" priority="106319" stopIfTrue="1">
      <formula>WEEKDAY($A773)=3</formula>
    </cfRule>
    <cfRule type="expression" dxfId="59509" priority="106320" stopIfTrue="1">
      <formula>WEEKDAY($A773)=4</formula>
    </cfRule>
    <cfRule type="expression" dxfId="59508" priority="106321" stopIfTrue="1">
      <formula>WEEKDAY($A773)=5</formula>
    </cfRule>
    <cfRule type="expression" dxfId="59507" priority="106322" stopIfTrue="1">
      <formula>WEEKDAY($A773)=6</formula>
    </cfRule>
    <cfRule type="expression" dxfId="59506" priority="106323" stopIfTrue="1">
      <formula>WEEKDAY($A773)=7</formula>
    </cfRule>
  </conditionalFormatting>
  <conditionalFormatting sqref="A773:A774">
    <cfRule type="expression" dxfId="59505" priority="106310" stopIfTrue="1">
      <formula>WEEKDAY($A773)=1</formula>
    </cfRule>
    <cfRule type="expression" dxfId="59504" priority="106311" stopIfTrue="1">
      <formula>WEEKDAY($A773)=2</formula>
    </cfRule>
    <cfRule type="expression" dxfId="59503" priority="106312" stopIfTrue="1">
      <formula>WEEKDAY($A773)=3</formula>
    </cfRule>
    <cfRule type="expression" dxfId="59502" priority="106313" stopIfTrue="1">
      <formula>WEEKDAY($A773)=4</formula>
    </cfRule>
    <cfRule type="expression" dxfId="59501" priority="106314" stopIfTrue="1">
      <formula>WEEKDAY($A773)=5</formula>
    </cfRule>
    <cfRule type="expression" dxfId="59500" priority="106315" stopIfTrue="1">
      <formula>WEEKDAY($A773)=6</formula>
    </cfRule>
    <cfRule type="expression" dxfId="59499" priority="106316" stopIfTrue="1">
      <formula>WEEKDAY($A773)=7</formula>
    </cfRule>
  </conditionalFormatting>
  <conditionalFormatting sqref="I773:I774">
    <cfRule type="expression" dxfId="59498" priority="106303" stopIfTrue="1">
      <formula>WEEKDAY($A773)=1</formula>
    </cfRule>
    <cfRule type="expression" dxfId="59497" priority="106304" stopIfTrue="1">
      <formula>WEEKDAY($A773)=2</formula>
    </cfRule>
    <cfRule type="expression" dxfId="59496" priority="106305" stopIfTrue="1">
      <formula>WEEKDAY($A773)=3</formula>
    </cfRule>
    <cfRule type="expression" dxfId="59495" priority="106306" stopIfTrue="1">
      <formula>WEEKDAY($A773)=4</formula>
    </cfRule>
    <cfRule type="expression" dxfId="59494" priority="106307" stopIfTrue="1">
      <formula>WEEKDAY($A773)=5</formula>
    </cfRule>
    <cfRule type="expression" dxfId="59493" priority="106308" stopIfTrue="1">
      <formula>WEEKDAY($A773)=6</formula>
    </cfRule>
    <cfRule type="expression" dxfId="59492" priority="106309" stopIfTrue="1">
      <formula>WEEKDAY($A773)=7</formula>
    </cfRule>
  </conditionalFormatting>
  <conditionalFormatting sqref="A773:A774">
    <cfRule type="expression" dxfId="59491" priority="106296" stopIfTrue="1">
      <formula>WEEKDAY($A773)=1</formula>
    </cfRule>
    <cfRule type="expression" dxfId="59490" priority="106297" stopIfTrue="1">
      <formula>WEEKDAY($A773)=2</formula>
    </cfRule>
    <cfRule type="expression" dxfId="59489" priority="106298" stopIfTrue="1">
      <formula>WEEKDAY($A773)=3</formula>
    </cfRule>
    <cfRule type="expression" dxfId="59488" priority="106299" stopIfTrue="1">
      <formula>WEEKDAY($A773)=4</formula>
    </cfRule>
    <cfRule type="expression" dxfId="59487" priority="106300" stopIfTrue="1">
      <formula>WEEKDAY($A773)=5</formula>
    </cfRule>
    <cfRule type="expression" dxfId="59486" priority="106301" stopIfTrue="1">
      <formula>WEEKDAY($A773)=6</formula>
    </cfRule>
    <cfRule type="expression" dxfId="59485" priority="106302" stopIfTrue="1">
      <formula>WEEKDAY($A773)=7</formula>
    </cfRule>
  </conditionalFormatting>
  <conditionalFormatting sqref="A773:A774">
    <cfRule type="expression" dxfId="59484" priority="106289" stopIfTrue="1">
      <formula>WEEKDAY($A773)=1</formula>
    </cfRule>
    <cfRule type="expression" dxfId="59483" priority="106290" stopIfTrue="1">
      <formula>WEEKDAY($A773)=2</formula>
    </cfRule>
    <cfRule type="expression" dxfId="59482" priority="106291" stopIfTrue="1">
      <formula>WEEKDAY($A773)=3</formula>
    </cfRule>
    <cfRule type="expression" dxfId="59481" priority="106292" stopIfTrue="1">
      <formula>WEEKDAY($A773)=4</formula>
    </cfRule>
    <cfRule type="expression" dxfId="59480" priority="106293" stopIfTrue="1">
      <formula>WEEKDAY($A773)=5</formula>
    </cfRule>
    <cfRule type="expression" dxfId="59479" priority="106294" stopIfTrue="1">
      <formula>WEEKDAY($A773)=6</formula>
    </cfRule>
    <cfRule type="expression" dxfId="59478" priority="106295" stopIfTrue="1">
      <formula>WEEKDAY($A773)=7</formula>
    </cfRule>
  </conditionalFormatting>
  <conditionalFormatting sqref="I773:I774">
    <cfRule type="expression" dxfId="59477" priority="106282" stopIfTrue="1">
      <formula>WEEKDAY($A773)=1</formula>
    </cfRule>
    <cfRule type="expression" dxfId="59476" priority="106283" stopIfTrue="1">
      <formula>WEEKDAY($A773)=2</formula>
    </cfRule>
    <cfRule type="expression" dxfId="59475" priority="106284" stopIfTrue="1">
      <formula>WEEKDAY($A773)=3</formula>
    </cfRule>
    <cfRule type="expression" dxfId="59474" priority="106285" stopIfTrue="1">
      <formula>WEEKDAY($A773)=4</formula>
    </cfRule>
    <cfRule type="expression" dxfId="59473" priority="106286" stopIfTrue="1">
      <formula>WEEKDAY($A773)=5</formula>
    </cfRule>
    <cfRule type="expression" dxfId="59472" priority="106287" stopIfTrue="1">
      <formula>WEEKDAY($A773)=6</formula>
    </cfRule>
    <cfRule type="expression" dxfId="59471" priority="106288" stopIfTrue="1">
      <formula>WEEKDAY($A773)=7</formula>
    </cfRule>
  </conditionalFormatting>
  <conditionalFormatting sqref="I773:I774">
    <cfRule type="expression" dxfId="59470" priority="106275" stopIfTrue="1">
      <formula>WEEKDAY($A773)=1</formula>
    </cfRule>
    <cfRule type="expression" dxfId="59469" priority="106276" stopIfTrue="1">
      <formula>WEEKDAY($A773)=2</formula>
    </cfRule>
    <cfRule type="expression" dxfId="59468" priority="106277" stopIfTrue="1">
      <formula>WEEKDAY($A773)=3</formula>
    </cfRule>
    <cfRule type="expression" dxfId="59467" priority="106278" stopIfTrue="1">
      <formula>WEEKDAY($A773)=4</formula>
    </cfRule>
    <cfRule type="expression" dxfId="59466" priority="106279" stopIfTrue="1">
      <formula>WEEKDAY($A773)=5</formula>
    </cfRule>
    <cfRule type="expression" dxfId="59465" priority="106280" stopIfTrue="1">
      <formula>WEEKDAY($A773)=6</formula>
    </cfRule>
    <cfRule type="expression" dxfId="59464" priority="106281" stopIfTrue="1">
      <formula>WEEKDAY($A773)=7</formula>
    </cfRule>
  </conditionalFormatting>
  <conditionalFormatting sqref="I773:I774">
    <cfRule type="expression" dxfId="59463" priority="106268" stopIfTrue="1">
      <formula>WEEKDAY($A773)=1</formula>
    </cfRule>
    <cfRule type="expression" dxfId="59462" priority="106269" stopIfTrue="1">
      <formula>WEEKDAY($A773)=2</formula>
    </cfRule>
    <cfRule type="expression" dxfId="59461" priority="106270" stopIfTrue="1">
      <formula>WEEKDAY($A773)=3</formula>
    </cfRule>
    <cfRule type="expression" dxfId="59460" priority="106271" stopIfTrue="1">
      <formula>WEEKDAY($A773)=4</formula>
    </cfRule>
    <cfRule type="expression" dxfId="59459" priority="106272" stopIfTrue="1">
      <formula>WEEKDAY($A773)=5</formula>
    </cfRule>
    <cfRule type="expression" dxfId="59458" priority="106273" stopIfTrue="1">
      <formula>WEEKDAY($A773)=6</formula>
    </cfRule>
    <cfRule type="expression" dxfId="59457" priority="106274" stopIfTrue="1">
      <formula>WEEKDAY($A773)=7</formula>
    </cfRule>
  </conditionalFormatting>
  <conditionalFormatting sqref="I773:I774">
    <cfRule type="expression" dxfId="59456" priority="106261" stopIfTrue="1">
      <formula>WEEKDAY($A773)=1</formula>
    </cfRule>
    <cfRule type="expression" dxfId="59455" priority="106262" stopIfTrue="1">
      <formula>WEEKDAY($A773)=2</formula>
    </cfRule>
    <cfRule type="expression" dxfId="59454" priority="106263" stopIfTrue="1">
      <formula>WEEKDAY($A773)=3</formula>
    </cfRule>
    <cfRule type="expression" dxfId="59453" priority="106264" stopIfTrue="1">
      <formula>WEEKDAY($A773)=4</formula>
    </cfRule>
    <cfRule type="expression" dxfId="59452" priority="106265" stopIfTrue="1">
      <formula>WEEKDAY($A773)=5</formula>
    </cfRule>
    <cfRule type="expression" dxfId="59451" priority="106266" stopIfTrue="1">
      <formula>WEEKDAY($A773)=6</formula>
    </cfRule>
    <cfRule type="expression" dxfId="59450" priority="106267" stopIfTrue="1">
      <formula>WEEKDAY($A773)=7</formula>
    </cfRule>
  </conditionalFormatting>
  <conditionalFormatting sqref="A773:A774">
    <cfRule type="expression" dxfId="59449" priority="106254" stopIfTrue="1">
      <formula>WEEKDAY($A773)=1</formula>
    </cfRule>
    <cfRule type="expression" dxfId="59448" priority="106255" stopIfTrue="1">
      <formula>WEEKDAY($A773)=2</formula>
    </cfRule>
    <cfRule type="expression" dxfId="59447" priority="106256" stopIfTrue="1">
      <formula>WEEKDAY($A773)=3</formula>
    </cfRule>
    <cfRule type="expression" dxfId="59446" priority="106257" stopIfTrue="1">
      <formula>WEEKDAY($A773)=4</formula>
    </cfRule>
    <cfRule type="expression" dxfId="59445" priority="106258" stopIfTrue="1">
      <formula>WEEKDAY($A773)=5</formula>
    </cfRule>
    <cfRule type="expression" dxfId="59444" priority="106259" stopIfTrue="1">
      <formula>WEEKDAY($A773)=6</formula>
    </cfRule>
    <cfRule type="expression" dxfId="59443" priority="106260" stopIfTrue="1">
      <formula>WEEKDAY($A773)=7</formula>
    </cfRule>
  </conditionalFormatting>
  <conditionalFormatting sqref="I773:I774">
    <cfRule type="expression" dxfId="59442" priority="106247" stopIfTrue="1">
      <formula>WEEKDAY($A773)=1</formula>
    </cfRule>
    <cfRule type="expression" dxfId="59441" priority="106248" stopIfTrue="1">
      <formula>WEEKDAY($A773)=2</formula>
    </cfRule>
    <cfRule type="expression" dxfId="59440" priority="106249" stopIfTrue="1">
      <formula>WEEKDAY($A773)=3</formula>
    </cfRule>
    <cfRule type="expression" dxfId="59439" priority="106250" stopIfTrue="1">
      <formula>WEEKDAY($A773)=4</formula>
    </cfRule>
    <cfRule type="expression" dxfId="59438" priority="106251" stopIfTrue="1">
      <formula>WEEKDAY($A773)=5</formula>
    </cfRule>
    <cfRule type="expression" dxfId="59437" priority="106252" stopIfTrue="1">
      <formula>WEEKDAY($A773)=6</formula>
    </cfRule>
    <cfRule type="expression" dxfId="59436" priority="106253" stopIfTrue="1">
      <formula>WEEKDAY($A773)=7</formula>
    </cfRule>
  </conditionalFormatting>
  <conditionalFormatting sqref="I773:I774">
    <cfRule type="expression" dxfId="59435" priority="106240" stopIfTrue="1">
      <formula>WEEKDAY($A773)=1</formula>
    </cfRule>
    <cfRule type="expression" dxfId="59434" priority="106241" stopIfTrue="1">
      <formula>WEEKDAY($A773)=2</formula>
    </cfRule>
    <cfRule type="expression" dxfId="59433" priority="106242" stopIfTrue="1">
      <formula>WEEKDAY($A773)=3</formula>
    </cfRule>
    <cfRule type="expression" dxfId="59432" priority="106243" stopIfTrue="1">
      <formula>WEEKDAY($A773)=4</formula>
    </cfRule>
    <cfRule type="expression" dxfId="59431" priority="106244" stopIfTrue="1">
      <formula>WEEKDAY($A773)=5</formula>
    </cfRule>
    <cfRule type="expression" dxfId="59430" priority="106245" stopIfTrue="1">
      <formula>WEEKDAY($A773)=6</formula>
    </cfRule>
    <cfRule type="expression" dxfId="59429" priority="106246" stopIfTrue="1">
      <formula>WEEKDAY($A773)=7</formula>
    </cfRule>
  </conditionalFormatting>
  <conditionalFormatting sqref="I773:I774">
    <cfRule type="expression" dxfId="59428" priority="106233" stopIfTrue="1">
      <formula>WEEKDAY($A773)=1</formula>
    </cfRule>
    <cfRule type="expression" dxfId="59427" priority="106234" stopIfTrue="1">
      <formula>WEEKDAY($A773)=2</formula>
    </cfRule>
    <cfRule type="expression" dxfId="59426" priority="106235" stopIfTrue="1">
      <formula>WEEKDAY($A773)=3</formula>
    </cfRule>
    <cfRule type="expression" dxfId="59425" priority="106236" stopIfTrue="1">
      <formula>WEEKDAY($A773)=4</formula>
    </cfRule>
    <cfRule type="expression" dxfId="59424" priority="106237" stopIfTrue="1">
      <formula>WEEKDAY($A773)=5</formula>
    </cfRule>
    <cfRule type="expression" dxfId="59423" priority="106238" stopIfTrue="1">
      <formula>WEEKDAY($A773)=6</formula>
    </cfRule>
    <cfRule type="expression" dxfId="59422" priority="106239" stopIfTrue="1">
      <formula>WEEKDAY($A773)=7</formula>
    </cfRule>
  </conditionalFormatting>
  <conditionalFormatting sqref="I773:I774">
    <cfRule type="expression" dxfId="59421" priority="106226" stopIfTrue="1">
      <formula>WEEKDAY($A773)=1</formula>
    </cfRule>
    <cfRule type="expression" dxfId="59420" priority="106227" stopIfTrue="1">
      <formula>WEEKDAY($A773)=2</formula>
    </cfRule>
    <cfRule type="expression" dxfId="59419" priority="106228" stopIfTrue="1">
      <formula>WEEKDAY($A773)=3</formula>
    </cfRule>
    <cfRule type="expression" dxfId="59418" priority="106229" stopIfTrue="1">
      <formula>WEEKDAY($A773)=4</formula>
    </cfRule>
    <cfRule type="expression" dxfId="59417" priority="106230" stopIfTrue="1">
      <formula>WEEKDAY($A773)=5</formula>
    </cfRule>
    <cfRule type="expression" dxfId="59416" priority="106231" stopIfTrue="1">
      <formula>WEEKDAY($A773)=6</formula>
    </cfRule>
    <cfRule type="expression" dxfId="59415" priority="106232" stopIfTrue="1">
      <formula>WEEKDAY($A773)=7</formula>
    </cfRule>
  </conditionalFormatting>
  <conditionalFormatting sqref="I773:I774">
    <cfRule type="expression" dxfId="59414" priority="106219" stopIfTrue="1">
      <formula>WEEKDAY($A773)=1</formula>
    </cfRule>
    <cfRule type="expression" dxfId="59413" priority="106220" stopIfTrue="1">
      <formula>WEEKDAY($A773)=2</formula>
    </cfRule>
    <cfRule type="expression" dxfId="59412" priority="106221" stopIfTrue="1">
      <formula>WEEKDAY($A773)=3</formula>
    </cfRule>
    <cfRule type="expression" dxfId="59411" priority="106222" stopIfTrue="1">
      <formula>WEEKDAY($A773)=4</formula>
    </cfRule>
    <cfRule type="expression" dxfId="59410" priority="106223" stopIfTrue="1">
      <formula>WEEKDAY($A773)=5</formula>
    </cfRule>
    <cfRule type="expression" dxfId="59409" priority="106224" stopIfTrue="1">
      <formula>WEEKDAY($A773)=6</formula>
    </cfRule>
    <cfRule type="expression" dxfId="59408" priority="106225" stopIfTrue="1">
      <formula>WEEKDAY($A773)=7</formula>
    </cfRule>
  </conditionalFormatting>
  <conditionalFormatting sqref="I773:I774">
    <cfRule type="expression" dxfId="59407" priority="106212" stopIfTrue="1">
      <formula>WEEKDAY($A773)=1</formula>
    </cfRule>
    <cfRule type="expression" dxfId="59406" priority="106213" stopIfTrue="1">
      <formula>WEEKDAY($A773)=2</formula>
    </cfRule>
    <cfRule type="expression" dxfId="59405" priority="106214" stopIfTrue="1">
      <formula>WEEKDAY($A773)=3</formula>
    </cfRule>
    <cfRule type="expression" dxfId="59404" priority="106215" stopIfTrue="1">
      <formula>WEEKDAY($A773)=4</formula>
    </cfRule>
    <cfRule type="expression" dxfId="59403" priority="106216" stopIfTrue="1">
      <formula>WEEKDAY($A773)=5</formula>
    </cfRule>
    <cfRule type="expression" dxfId="59402" priority="106217" stopIfTrue="1">
      <formula>WEEKDAY($A773)=6</formula>
    </cfRule>
    <cfRule type="expression" dxfId="59401" priority="106218" stopIfTrue="1">
      <formula>WEEKDAY($A773)=7</formula>
    </cfRule>
  </conditionalFormatting>
  <conditionalFormatting sqref="I773:I774">
    <cfRule type="expression" dxfId="59400" priority="106205" stopIfTrue="1">
      <formula>WEEKDAY($A773)=1</formula>
    </cfRule>
    <cfRule type="expression" dxfId="59399" priority="106206" stopIfTrue="1">
      <formula>WEEKDAY($A773)=2</formula>
    </cfRule>
    <cfRule type="expression" dxfId="59398" priority="106207" stopIfTrue="1">
      <formula>WEEKDAY($A773)=3</formula>
    </cfRule>
    <cfRule type="expression" dxfId="59397" priority="106208" stopIfTrue="1">
      <formula>WEEKDAY($A773)=4</formula>
    </cfRule>
    <cfRule type="expression" dxfId="59396" priority="106209" stopIfTrue="1">
      <formula>WEEKDAY($A773)=5</formula>
    </cfRule>
    <cfRule type="expression" dxfId="59395" priority="106210" stopIfTrue="1">
      <formula>WEEKDAY($A773)=6</formula>
    </cfRule>
    <cfRule type="expression" dxfId="59394" priority="106211" stopIfTrue="1">
      <formula>WEEKDAY($A773)=7</formula>
    </cfRule>
  </conditionalFormatting>
  <conditionalFormatting sqref="I773:I774">
    <cfRule type="expression" dxfId="59393" priority="106198" stopIfTrue="1">
      <formula>WEEKDAY($A773)=1</formula>
    </cfRule>
    <cfRule type="expression" dxfId="59392" priority="106199" stopIfTrue="1">
      <formula>WEEKDAY($A773)=2</formula>
    </cfRule>
    <cfRule type="expression" dxfId="59391" priority="106200" stopIfTrue="1">
      <formula>WEEKDAY($A773)=3</formula>
    </cfRule>
    <cfRule type="expression" dxfId="59390" priority="106201" stopIfTrue="1">
      <formula>WEEKDAY($A773)=4</formula>
    </cfRule>
    <cfRule type="expression" dxfId="59389" priority="106202" stopIfTrue="1">
      <formula>WEEKDAY($A773)=5</formula>
    </cfRule>
    <cfRule type="expression" dxfId="59388" priority="106203" stopIfTrue="1">
      <formula>WEEKDAY($A773)=6</formula>
    </cfRule>
    <cfRule type="expression" dxfId="59387" priority="106204" stopIfTrue="1">
      <formula>WEEKDAY($A773)=7</formula>
    </cfRule>
  </conditionalFormatting>
  <conditionalFormatting sqref="I773:I774">
    <cfRule type="expression" dxfId="59386" priority="106191" stopIfTrue="1">
      <formula>WEEKDAY($A773)=1</formula>
    </cfRule>
    <cfRule type="expression" dxfId="59385" priority="106192" stopIfTrue="1">
      <formula>WEEKDAY($A773)=2</formula>
    </cfRule>
    <cfRule type="expression" dxfId="59384" priority="106193" stopIfTrue="1">
      <formula>WEEKDAY($A773)=3</formula>
    </cfRule>
    <cfRule type="expression" dxfId="59383" priority="106194" stopIfTrue="1">
      <formula>WEEKDAY($A773)=4</formula>
    </cfRule>
    <cfRule type="expression" dxfId="59382" priority="106195" stopIfTrue="1">
      <formula>WEEKDAY($A773)=5</formula>
    </cfRule>
    <cfRule type="expression" dxfId="59381" priority="106196" stopIfTrue="1">
      <formula>WEEKDAY($A773)=6</formula>
    </cfRule>
    <cfRule type="expression" dxfId="59380" priority="106197" stopIfTrue="1">
      <formula>WEEKDAY($A773)=7</formula>
    </cfRule>
  </conditionalFormatting>
  <conditionalFormatting sqref="I773:I774">
    <cfRule type="expression" dxfId="59379" priority="106184" stopIfTrue="1">
      <formula>WEEKDAY($A773)=1</formula>
    </cfRule>
    <cfRule type="expression" dxfId="59378" priority="106185" stopIfTrue="1">
      <formula>WEEKDAY($A773)=2</formula>
    </cfRule>
    <cfRule type="expression" dxfId="59377" priority="106186" stopIfTrue="1">
      <formula>WEEKDAY($A773)=3</formula>
    </cfRule>
    <cfRule type="expression" dxfId="59376" priority="106187" stopIfTrue="1">
      <formula>WEEKDAY($A773)=4</formula>
    </cfRule>
    <cfRule type="expression" dxfId="59375" priority="106188" stopIfTrue="1">
      <formula>WEEKDAY($A773)=5</formula>
    </cfRule>
    <cfRule type="expression" dxfId="59374" priority="106189" stopIfTrue="1">
      <formula>WEEKDAY($A773)=6</formula>
    </cfRule>
    <cfRule type="expression" dxfId="59373" priority="106190" stopIfTrue="1">
      <formula>WEEKDAY($A773)=7</formula>
    </cfRule>
  </conditionalFormatting>
  <conditionalFormatting sqref="I773:I774">
    <cfRule type="expression" dxfId="59372" priority="106177" stopIfTrue="1">
      <formula>WEEKDAY($A773)=1</formula>
    </cfRule>
    <cfRule type="expression" dxfId="59371" priority="106178" stopIfTrue="1">
      <formula>WEEKDAY($A773)=2</formula>
    </cfRule>
    <cfRule type="expression" dxfId="59370" priority="106179" stopIfTrue="1">
      <formula>WEEKDAY($A773)=3</formula>
    </cfRule>
    <cfRule type="expression" dxfId="59369" priority="106180" stopIfTrue="1">
      <formula>WEEKDAY($A773)=4</formula>
    </cfRule>
    <cfRule type="expression" dxfId="59368" priority="106181" stopIfTrue="1">
      <formula>WEEKDAY($A773)=5</formula>
    </cfRule>
    <cfRule type="expression" dxfId="59367" priority="106182" stopIfTrue="1">
      <formula>WEEKDAY($A773)=6</formula>
    </cfRule>
    <cfRule type="expression" dxfId="59366" priority="106183" stopIfTrue="1">
      <formula>WEEKDAY($A773)=7</formula>
    </cfRule>
  </conditionalFormatting>
  <conditionalFormatting sqref="I773:I774">
    <cfRule type="expression" dxfId="59365" priority="106170" stopIfTrue="1">
      <formula>WEEKDAY($A773)=1</formula>
    </cfRule>
    <cfRule type="expression" dxfId="59364" priority="106171" stopIfTrue="1">
      <formula>WEEKDAY($A773)=2</formula>
    </cfRule>
    <cfRule type="expression" dxfId="59363" priority="106172" stopIfTrue="1">
      <formula>WEEKDAY($A773)=3</formula>
    </cfRule>
    <cfRule type="expression" dxfId="59362" priority="106173" stopIfTrue="1">
      <formula>WEEKDAY($A773)=4</formula>
    </cfRule>
    <cfRule type="expression" dxfId="59361" priority="106174" stopIfTrue="1">
      <formula>WEEKDAY($A773)=5</formula>
    </cfRule>
    <cfRule type="expression" dxfId="59360" priority="106175" stopIfTrue="1">
      <formula>WEEKDAY($A773)=6</formula>
    </cfRule>
    <cfRule type="expression" dxfId="59359" priority="106176" stopIfTrue="1">
      <formula>WEEKDAY($A773)=7</formula>
    </cfRule>
  </conditionalFormatting>
  <conditionalFormatting sqref="I773:I774">
    <cfRule type="expression" dxfId="59358" priority="106163" stopIfTrue="1">
      <formula>WEEKDAY($A773)=1</formula>
    </cfRule>
    <cfRule type="expression" dxfId="59357" priority="106164" stopIfTrue="1">
      <formula>WEEKDAY($A773)=2</formula>
    </cfRule>
    <cfRule type="expression" dxfId="59356" priority="106165" stopIfTrue="1">
      <formula>WEEKDAY($A773)=3</formula>
    </cfRule>
    <cfRule type="expression" dxfId="59355" priority="106166" stopIfTrue="1">
      <formula>WEEKDAY($A773)=4</formula>
    </cfRule>
    <cfRule type="expression" dxfId="59354" priority="106167" stopIfTrue="1">
      <formula>WEEKDAY($A773)=5</formula>
    </cfRule>
    <cfRule type="expression" dxfId="59353" priority="106168" stopIfTrue="1">
      <formula>WEEKDAY($A773)=6</formula>
    </cfRule>
    <cfRule type="expression" dxfId="59352" priority="106169" stopIfTrue="1">
      <formula>WEEKDAY($A773)=7</formula>
    </cfRule>
  </conditionalFormatting>
  <conditionalFormatting sqref="I773:I774">
    <cfRule type="expression" dxfId="59351" priority="106156" stopIfTrue="1">
      <formula>WEEKDAY($A773)=1</formula>
    </cfRule>
    <cfRule type="expression" dxfId="59350" priority="106157" stopIfTrue="1">
      <formula>WEEKDAY($A773)=2</formula>
    </cfRule>
    <cfRule type="expression" dxfId="59349" priority="106158" stopIfTrue="1">
      <formula>WEEKDAY($A773)=3</formula>
    </cfRule>
    <cfRule type="expression" dxfId="59348" priority="106159" stopIfTrue="1">
      <formula>WEEKDAY($A773)=4</formula>
    </cfRule>
    <cfRule type="expression" dxfId="59347" priority="106160" stopIfTrue="1">
      <formula>WEEKDAY($A773)=5</formula>
    </cfRule>
    <cfRule type="expression" dxfId="59346" priority="106161" stopIfTrue="1">
      <formula>WEEKDAY($A773)=6</formula>
    </cfRule>
    <cfRule type="expression" dxfId="59345" priority="106162" stopIfTrue="1">
      <formula>WEEKDAY($A773)=7</formula>
    </cfRule>
  </conditionalFormatting>
  <conditionalFormatting sqref="I773:I774">
    <cfRule type="expression" dxfId="59344" priority="106149" stopIfTrue="1">
      <formula>WEEKDAY($A773)=1</formula>
    </cfRule>
    <cfRule type="expression" dxfId="59343" priority="106150" stopIfTrue="1">
      <formula>WEEKDAY($A773)=2</formula>
    </cfRule>
    <cfRule type="expression" dxfId="59342" priority="106151" stopIfTrue="1">
      <formula>WEEKDAY($A773)=3</formula>
    </cfRule>
    <cfRule type="expression" dxfId="59341" priority="106152" stopIfTrue="1">
      <formula>WEEKDAY($A773)=4</formula>
    </cfRule>
    <cfRule type="expression" dxfId="59340" priority="106153" stopIfTrue="1">
      <formula>WEEKDAY($A773)=5</formula>
    </cfRule>
    <cfRule type="expression" dxfId="59339" priority="106154" stopIfTrue="1">
      <formula>WEEKDAY($A773)=6</formula>
    </cfRule>
    <cfRule type="expression" dxfId="59338" priority="106155" stopIfTrue="1">
      <formula>WEEKDAY($A773)=7</formula>
    </cfRule>
  </conditionalFormatting>
  <conditionalFormatting sqref="I773:I774">
    <cfRule type="expression" dxfId="59337" priority="106142" stopIfTrue="1">
      <formula>WEEKDAY($A773)=1</formula>
    </cfRule>
    <cfRule type="expression" dxfId="59336" priority="106143" stopIfTrue="1">
      <formula>WEEKDAY($A773)=2</formula>
    </cfRule>
    <cfRule type="expression" dxfId="59335" priority="106144" stopIfTrue="1">
      <formula>WEEKDAY($A773)=3</formula>
    </cfRule>
    <cfRule type="expression" dxfId="59334" priority="106145" stopIfTrue="1">
      <formula>WEEKDAY($A773)=4</formula>
    </cfRule>
    <cfRule type="expression" dxfId="59333" priority="106146" stopIfTrue="1">
      <formula>WEEKDAY($A773)=5</formula>
    </cfRule>
    <cfRule type="expression" dxfId="59332" priority="106147" stopIfTrue="1">
      <formula>WEEKDAY($A773)=6</formula>
    </cfRule>
    <cfRule type="expression" dxfId="59331" priority="106148" stopIfTrue="1">
      <formula>WEEKDAY($A773)=7</formula>
    </cfRule>
  </conditionalFormatting>
  <conditionalFormatting sqref="I773:I774">
    <cfRule type="expression" dxfId="59330" priority="106135" stopIfTrue="1">
      <formula>WEEKDAY($A773)=1</formula>
    </cfRule>
    <cfRule type="expression" dxfId="59329" priority="106136" stopIfTrue="1">
      <formula>WEEKDAY($A773)=2</formula>
    </cfRule>
    <cfRule type="expression" dxfId="59328" priority="106137" stopIfTrue="1">
      <formula>WEEKDAY($A773)=3</formula>
    </cfRule>
    <cfRule type="expression" dxfId="59327" priority="106138" stopIfTrue="1">
      <formula>WEEKDAY($A773)=4</formula>
    </cfRule>
    <cfRule type="expression" dxfId="59326" priority="106139" stopIfTrue="1">
      <formula>WEEKDAY($A773)=5</formula>
    </cfRule>
    <cfRule type="expression" dxfId="59325" priority="106140" stopIfTrue="1">
      <formula>WEEKDAY($A773)=6</formula>
    </cfRule>
    <cfRule type="expression" dxfId="59324" priority="106141" stopIfTrue="1">
      <formula>WEEKDAY($A773)=7</formula>
    </cfRule>
  </conditionalFormatting>
  <conditionalFormatting sqref="I773:I774">
    <cfRule type="expression" dxfId="59323" priority="106128" stopIfTrue="1">
      <formula>WEEKDAY($A773)=1</formula>
    </cfRule>
    <cfRule type="expression" dxfId="59322" priority="106129" stopIfTrue="1">
      <formula>WEEKDAY($A773)=2</formula>
    </cfRule>
    <cfRule type="expression" dxfId="59321" priority="106130" stopIfTrue="1">
      <formula>WEEKDAY($A773)=3</formula>
    </cfRule>
    <cfRule type="expression" dxfId="59320" priority="106131" stopIfTrue="1">
      <formula>WEEKDAY($A773)=4</formula>
    </cfRule>
    <cfRule type="expression" dxfId="59319" priority="106132" stopIfTrue="1">
      <formula>WEEKDAY($A773)=5</formula>
    </cfRule>
    <cfRule type="expression" dxfId="59318" priority="106133" stopIfTrue="1">
      <formula>WEEKDAY($A773)=6</formula>
    </cfRule>
    <cfRule type="expression" dxfId="59317" priority="106134" stopIfTrue="1">
      <formula>WEEKDAY($A773)=7</formula>
    </cfRule>
  </conditionalFormatting>
  <conditionalFormatting sqref="I773:I774">
    <cfRule type="expression" dxfId="59316" priority="106121" stopIfTrue="1">
      <formula>WEEKDAY($A773)=1</formula>
    </cfRule>
    <cfRule type="expression" dxfId="59315" priority="106122" stopIfTrue="1">
      <formula>WEEKDAY($A773)=2</formula>
    </cfRule>
    <cfRule type="expression" dxfId="59314" priority="106123" stopIfTrue="1">
      <formula>WEEKDAY($A773)=3</formula>
    </cfRule>
    <cfRule type="expression" dxfId="59313" priority="106124" stopIfTrue="1">
      <formula>WEEKDAY($A773)=4</formula>
    </cfRule>
    <cfRule type="expression" dxfId="59312" priority="106125" stopIfTrue="1">
      <formula>WEEKDAY($A773)=5</formula>
    </cfRule>
    <cfRule type="expression" dxfId="59311" priority="106126" stopIfTrue="1">
      <formula>WEEKDAY($A773)=6</formula>
    </cfRule>
    <cfRule type="expression" dxfId="59310" priority="106127" stopIfTrue="1">
      <formula>WEEKDAY($A773)=7</formula>
    </cfRule>
  </conditionalFormatting>
  <conditionalFormatting sqref="I773:I774">
    <cfRule type="expression" dxfId="59309" priority="106114" stopIfTrue="1">
      <formula>WEEKDAY($A773)=1</formula>
    </cfRule>
    <cfRule type="expression" dxfId="59308" priority="106115" stopIfTrue="1">
      <formula>WEEKDAY($A773)=2</formula>
    </cfRule>
    <cfRule type="expression" dxfId="59307" priority="106116" stopIfTrue="1">
      <formula>WEEKDAY($A773)=3</formula>
    </cfRule>
    <cfRule type="expression" dxfId="59306" priority="106117" stopIfTrue="1">
      <formula>WEEKDAY($A773)=4</formula>
    </cfRule>
    <cfRule type="expression" dxfId="59305" priority="106118" stopIfTrue="1">
      <formula>WEEKDAY($A773)=5</formula>
    </cfRule>
    <cfRule type="expression" dxfId="59304" priority="106119" stopIfTrue="1">
      <formula>WEEKDAY($A773)=6</formula>
    </cfRule>
    <cfRule type="expression" dxfId="59303" priority="106120" stopIfTrue="1">
      <formula>WEEKDAY($A773)=7</formula>
    </cfRule>
  </conditionalFormatting>
  <conditionalFormatting sqref="I773:I774">
    <cfRule type="expression" dxfId="59302" priority="106107" stopIfTrue="1">
      <formula>WEEKDAY($A773)=1</formula>
    </cfRule>
    <cfRule type="expression" dxfId="59301" priority="106108" stopIfTrue="1">
      <formula>WEEKDAY($A773)=2</formula>
    </cfRule>
    <cfRule type="expression" dxfId="59300" priority="106109" stopIfTrue="1">
      <formula>WEEKDAY($A773)=3</formula>
    </cfRule>
    <cfRule type="expression" dxfId="59299" priority="106110" stopIfTrue="1">
      <formula>WEEKDAY($A773)=4</formula>
    </cfRule>
    <cfRule type="expression" dxfId="59298" priority="106111" stopIfTrue="1">
      <formula>WEEKDAY($A773)=5</formula>
    </cfRule>
    <cfRule type="expression" dxfId="59297" priority="106112" stopIfTrue="1">
      <formula>WEEKDAY($A773)=6</formula>
    </cfRule>
    <cfRule type="expression" dxfId="59296" priority="106113" stopIfTrue="1">
      <formula>WEEKDAY($A773)=7</formula>
    </cfRule>
  </conditionalFormatting>
  <conditionalFormatting sqref="I773:I774">
    <cfRule type="expression" dxfId="59295" priority="106100" stopIfTrue="1">
      <formula>WEEKDAY($A773)=1</formula>
    </cfRule>
    <cfRule type="expression" dxfId="59294" priority="106101" stopIfTrue="1">
      <formula>WEEKDAY($A773)=2</formula>
    </cfRule>
    <cfRule type="expression" dxfId="59293" priority="106102" stopIfTrue="1">
      <formula>WEEKDAY($A773)=3</formula>
    </cfRule>
    <cfRule type="expression" dxfId="59292" priority="106103" stopIfTrue="1">
      <formula>WEEKDAY($A773)=4</formula>
    </cfRule>
    <cfRule type="expression" dxfId="59291" priority="106104" stopIfTrue="1">
      <formula>WEEKDAY($A773)=5</formula>
    </cfRule>
    <cfRule type="expression" dxfId="59290" priority="106105" stopIfTrue="1">
      <formula>WEEKDAY($A773)=6</formula>
    </cfRule>
    <cfRule type="expression" dxfId="59289" priority="106106" stopIfTrue="1">
      <formula>WEEKDAY($A773)=7</formula>
    </cfRule>
  </conditionalFormatting>
  <conditionalFormatting sqref="A773:A774">
    <cfRule type="expression" dxfId="59288" priority="106093" stopIfTrue="1">
      <formula>WEEKDAY($A773)=1</formula>
    </cfRule>
    <cfRule type="expression" dxfId="59287" priority="106094" stopIfTrue="1">
      <formula>WEEKDAY($A773)=2</formula>
    </cfRule>
    <cfRule type="expression" dxfId="59286" priority="106095" stopIfTrue="1">
      <formula>WEEKDAY($A773)=3</formula>
    </cfRule>
    <cfRule type="expression" dxfId="59285" priority="106096" stopIfTrue="1">
      <formula>WEEKDAY($A773)=4</formula>
    </cfRule>
    <cfRule type="expression" dxfId="59284" priority="106097" stopIfTrue="1">
      <formula>WEEKDAY($A773)=5</formula>
    </cfRule>
    <cfRule type="expression" dxfId="59283" priority="106098" stopIfTrue="1">
      <formula>WEEKDAY($A773)=6</formula>
    </cfRule>
    <cfRule type="expression" dxfId="59282" priority="106099" stopIfTrue="1">
      <formula>WEEKDAY($A773)=7</formula>
    </cfRule>
  </conditionalFormatting>
  <conditionalFormatting sqref="I773:I774">
    <cfRule type="expression" dxfId="59281" priority="106086" stopIfTrue="1">
      <formula>WEEKDAY($A773)=1</formula>
    </cfRule>
    <cfRule type="expression" dxfId="59280" priority="106087" stopIfTrue="1">
      <formula>WEEKDAY($A773)=2</formula>
    </cfRule>
    <cfRule type="expression" dxfId="59279" priority="106088" stopIfTrue="1">
      <formula>WEEKDAY($A773)=3</formula>
    </cfRule>
    <cfRule type="expression" dxfId="59278" priority="106089" stopIfTrue="1">
      <formula>WEEKDAY($A773)=4</formula>
    </cfRule>
    <cfRule type="expression" dxfId="59277" priority="106090" stopIfTrue="1">
      <formula>WEEKDAY($A773)=5</formula>
    </cfRule>
    <cfRule type="expression" dxfId="59276" priority="106091" stopIfTrue="1">
      <formula>WEEKDAY($A773)=6</formula>
    </cfRule>
    <cfRule type="expression" dxfId="59275" priority="106092" stopIfTrue="1">
      <formula>WEEKDAY($A773)=7</formula>
    </cfRule>
  </conditionalFormatting>
  <conditionalFormatting sqref="A773:A774">
    <cfRule type="expression" dxfId="59274" priority="106079" stopIfTrue="1">
      <formula>WEEKDAY($A773)=1</formula>
    </cfRule>
    <cfRule type="expression" dxfId="59273" priority="106080" stopIfTrue="1">
      <formula>WEEKDAY($A773)=2</formula>
    </cfRule>
    <cfRule type="expression" dxfId="59272" priority="106081" stopIfTrue="1">
      <formula>WEEKDAY($A773)=3</formula>
    </cfRule>
    <cfRule type="expression" dxfId="59271" priority="106082" stopIfTrue="1">
      <formula>WEEKDAY($A773)=4</formula>
    </cfRule>
    <cfRule type="expression" dxfId="59270" priority="106083" stopIfTrue="1">
      <formula>WEEKDAY($A773)=5</formula>
    </cfRule>
    <cfRule type="expression" dxfId="59269" priority="106084" stopIfTrue="1">
      <formula>WEEKDAY($A773)=6</formula>
    </cfRule>
    <cfRule type="expression" dxfId="59268" priority="106085" stopIfTrue="1">
      <formula>WEEKDAY($A773)=7</formula>
    </cfRule>
  </conditionalFormatting>
  <conditionalFormatting sqref="A773:A774">
    <cfRule type="expression" dxfId="59267" priority="106072" stopIfTrue="1">
      <formula>WEEKDAY($A773)=1</formula>
    </cfRule>
    <cfRule type="expression" dxfId="59266" priority="106073" stopIfTrue="1">
      <formula>WEEKDAY($A773)=2</formula>
    </cfRule>
    <cfRule type="expression" dxfId="59265" priority="106074" stopIfTrue="1">
      <formula>WEEKDAY($A773)=3</formula>
    </cfRule>
    <cfRule type="expression" dxfId="59264" priority="106075" stopIfTrue="1">
      <formula>WEEKDAY($A773)=4</formula>
    </cfRule>
    <cfRule type="expression" dxfId="59263" priority="106076" stopIfTrue="1">
      <formula>WEEKDAY($A773)=5</formula>
    </cfRule>
    <cfRule type="expression" dxfId="59262" priority="106077" stopIfTrue="1">
      <formula>WEEKDAY($A773)=6</formula>
    </cfRule>
    <cfRule type="expression" dxfId="59261" priority="106078" stopIfTrue="1">
      <formula>WEEKDAY($A773)=7</formula>
    </cfRule>
  </conditionalFormatting>
  <conditionalFormatting sqref="I773:I774">
    <cfRule type="expression" dxfId="59260" priority="106065" stopIfTrue="1">
      <formula>WEEKDAY($A773)=1</formula>
    </cfRule>
    <cfRule type="expression" dxfId="59259" priority="106066" stopIfTrue="1">
      <formula>WEEKDAY($A773)=2</formula>
    </cfRule>
    <cfRule type="expression" dxfId="59258" priority="106067" stopIfTrue="1">
      <formula>WEEKDAY($A773)=3</formula>
    </cfRule>
    <cfRule type="expression" dxfId="59257" priority="106068" stopIfTrue="1">
      <formula>WEEKDAY($A773)=4</formula>
    </cfRule>
    <cfRule type="expression" dxfId="59256" priority="106069" stopIfTrue="1">
      <formula>WEEKDAY($A773)=5</formula>
    </cfRule>
    <cfRule type="expression" dxfId="59255" priority="106070" stopIfTrue="1">
      <formula>WEEKDAY($A773)=6</formula>
    </cfRule>
    <cfRule type="expression" dxfId="59254" priority="106071" stopIfTrue="1">
      <formula>WEEKDAY($A773)=7</formula>
    </cfRule>
  </conditionalFormatting>
  <conditionalFormatting sqref="A773:A774">
    <cfRule type="expression" dxfId="59253" priority="106058" stopIfTrue="1">
      <formula>WEEKDAY($A773)=1</formula>
    </cfRule>
    <cfRule type="expression" dxfId="59252" priority="106059" stopIfTrue="1">
      <formula>WEEKDAY($A773)=2</formula>
    </cfRule>
    <cfRule type="expression" dxfId="59251" priority="106060" stopIfTrue="1">
      <formula>WEEKDAY($A773)=3</formula>
    </cfRule>
    <cfRule type="expression" dxfId="59250" priority="106061" stopIfTrue="1">
      <formula>WEEKDAY($A773)=4</formula>
    </cfRule>
    <cfRule type="expression" dxfId="59249" priority="106062" stopIfTrue="1">
      <formula>WEEKDAY($A773)=5</formula>
    </cfRule>
    <cfRule type="expression" dxfId="59248" priority="106063" stopIfTrue="1">
      <formula>WEEKDAY($A773)=6</formula>
    </cfRule>
    <cfRule type="expression" dxfId="59247" priority="106064" stopIfTrue="1">
      <formula>WEEKDAY($A773)=7</formula>
    </cfRule>
  </conditionalFormatting>
  <conditionalFormatting sqref="I773:I774">
    <cfRule type="expression" dxfId="59246" priority="106051" stopIfTrue="1">
      <formula>WEEKDAY($A773)=1</formula>
    </cfRule>
    <cfRule type="expression" dxfId="59245" priority="106052" stopIfTrue="1">
      <formula>WEEKDAY($A773)=2</formula>
    </cfRule>
    <cfRule type="expression" dxfId="59244" priority="106053" stopIfTrue="1">
      <formula>WEEKDAY($A773)=3</formula>
    </cfRule>
    <cfRule type="expression" dxfId="59243" priority="106054" stopIfTrue="1">
      <formula>WEEKDAY($A773)=4</formula>
    </cfRule>
    <cfRule type="expression" dxfId="59242" priority="106055" stopIfTrue="1">
      <formula>WEEKDAY($A773)=5</formula>
    </cfRule>
    <cfRule type="expression" dxfId="59241" priority="106056" stopIfTrue="1">
      <formula>WEEKDAY($A773)=6</formula>
    </cfRule>
    <cfRule type="expression" dxfId="59240" priority="106057" stopIfTrue="1">
      <formula>WEEKDAY($A773)=7</formula>
    </cfRule>
  </conditionalFormatting>
  <conditionalFormatting sqref="A773:A774">
    <cfRule type="expression" dxfId="59239" priority="106044" stopIfTrue="1">
      <formula>WEEKDAY($A773)=1</formula>
    </cfRule>
    <cfRule type="expression" dxfId="59238" priority="106045" stopIfTrue="1">
      <formula>WEEKDAY($A773)=2</formula>
    </cfRule>
    <cfRule type="expression" dxfId="59237" priority="106046" stopIfTrue="1">
      <formula>WEEKDAY($A773)=3</formula>
    </cfRule>
    <cfRule type="expression" dxfId="59236" priority="106047" stopIfTrue="1">
      <formula>WEEKDAY($A773)=4</formula>
    </cfRule>
    <cfRule type="expression" dxfId="59235" priority="106048" stopIfTrue="1">
      <formula>WEEKDAY($A773)=5</formula>
    </cfRule>
    <cfRule type="expression" dxfId="59234" priority="106049" stopIfTrue="1">
      <formula>WEEKDAY($A773)=6</formula>
    </cfRule>
    <cfRule type="expression" dxfId="59233" priority="106050" stopIfTrue="1">
      <formula>WEEKDAY($A773)=7</formula>
    </cfRule>
  </conditionalFormatting>
  <conditionalFormatting sqref="A773:A774">
    <cfRule type="expression" dxfId="59232" priority="106037" stopIfTrue="1">
      <formula>WEEKDAY($A773)=1</formula>
    </cfRule>
    <cfRule type="expression" dxfId="59231" priority="106038" stopIfTrue="1">
      <formula>WEEKDAY($A773)=2</formula>
    </cfRule>
    <cfRule type="expression" dxfId="59230" priority="106039" stopIfTrue="1">
      <formula>WEEKDAY($A773)=3</formula>
    </cfRule>
    <cfRule type="expression" dxfId="59229" priority="106040" stopIfTrue="1">
      <formula>WEEKDAY($A773)=4</formula>
    </cfRule>
    <cfRule type="expression" dxfId="59228" priority="106041" stopIfTrue="1">
      <formula>WEEKDAY($A773)=5</formula>
    </cfRule>
    <cfRule type="expression" dxfId="59227" priority="106042" stopIfTrue="1">
      <formula>WEEKDAY($A773)=6</formula>
    </cfRule>
    <cfRule type="expression" dxfId="59226" priority="106043" stopIfTrue="1">
      <formula>WEEKDAY($A773)=7</formula>
    </cfRule>
  </conditionalFormatting>
  <conditionalFormatting sqref="I773:I774">
    <cfRule type="expression" dxfId="59225" priority="106030" stopIfTrue="1">
      <formula>WEEKDAY($A773)=1</formula>
    </cfRule>
    <cfRule type="expression" dxfId="59224" priority="106031" stopIfTrue="1">
      <formula>WEEKDAY($A773)=2</formula>
    </cfRule>
    <cfRule type="expression" dxfId="59223" priority="106032" stopIfTrue="1">
      <formula>WEEKDAY($A773)=3</formula>
    </cfRule>
    <cfRule type="expression" dxfId="59222" priority="106033" stopIfTrue="1">
      <formula>WEEKDAY($A773)=4</formula>
    </cfRule>
    <cfRule type="expression" dxfId="59221" priority="106034" stopIfTrue="1">
      <formula>WEEKDAY($A773)=5</formula>
    </cfRule>
    <cfRule type="expression" dxfId="59220" priority="106035" stopIfTrue="1">
      <formula>WEEKDAY($A773)=6</formula>
    </cfRule>
    <cfRule type="expression" dxfId="59219" priority="106036" stopIfTrue="1">
      <formula>WEEKDAY($A773)=7</formula>
    </cfRule>
  </conditionalFormatting>
  <conditionalFormatting sqref="A773:A774">
    <cfRule type="expression" dxfId="59218" priority="106023" stopIfTrue="1">
      <formula>WEEKDAY($A773)=1</formula>
    </cfRule>
    <cfRule type="expression" dxfId="59217" priority="106024" stopIfTrue="1">
      <formula>WEEKDAY($A773)=2</formula>
    </cfRule>
    <cfRule type="expression" dxfId="59216" priority="106025" stopIfTrue="1">
      <formula>WEEKDAY($A773)=3</formula>
    </cfRule>
    <cfRule type="expression" dxfId="59215" priority="106026" stopIfTrue="1">
      <formula>WEEKDAY($A773)=4</formula>
    </cfRule>
    <cfRule type="expression" dxfId="59214" priority="106027" stopIfTrue="1">
      <formula>WEEKDAY($A773)=5</formula>
    </cfRule>
    <cfRule type="expression" dxfId="59213" priority="106028" stopIfTrue="1">
      <formula>WEEKDAY($A773)=6</formula>
    </cfRule>
    <cfRule type="expression" dxfId="59212" priority="106029" stopIfTrue="1">
      <formula>WEEKDAY($A773)=7</formula>
    </cfRule>
  </conditionalFormatting>
  <conditionalFormatting sqref="A773:A774">
    <cfRule type="expression" dxfId="59211" priority="106016" stopIfTrue="1">
      <formula>WEEKDAY($A773)=1</formula>
    </cfRule>
    <cfRule type="expression" dxfId="59210" priority="106017" stopIfTrue="1">
      <formula>WEEKDAY($A773)=2</formula>
    </cfRule>
    <cfRule type="expression" dxfId="59209" priority="106018" stopIfTrue="1">
      <formula>WEEKDAY($A773)=3</formula>
    </cfRule>
    <cfRule type="expression" dxfId="59208" priority="106019" stopIfTrue="1">
      <formula>WEEKDAY($A773)=4</formula>
    </cfRule>
    <cfRule type="expression" dxfId="59207" priority="106020" stopIfTrue="1">
      <formula>WEEKDAY($A773)=5</formula>
    </cfRule>
    <cfRule type="expression" dxfId="59206" priority="106021" stopIfTrue="1">
      <formula>WEEKDAY($A773)=6</formula>
    </cfRule>
    <cfRule type="expression" dxfId="59205" priority="106022" stopIfTrue="1">
      <formula>WEEKDAY($A773)=7</formula>
    </cfRule>
  </conditionalFormatting>
  <conditionalFormatting sqref="I773:I774">
    <cfRule type="expression" dxfId="59204" priority="106009" stopIfTrue="1">
      <formula>WEEKDAY($A773)=1</formula>
    </cfRule>
    <cfRule type="expression" dxfId="59203" priority="106010" stopIfTrue="1">
      <formula>WEEKDAY($A773)=2</formula>
    </cfRule>
    <cfRule type="expression" dxfId="59202" priority="106011" stopIfTrue="1">
      <formula>WEEKDAY($A773)=3</formula>
    </cfRule>
    <cfRule type="expression" dxfId="59201" priority="106012" stopIfTrue="1">
      <formula>WEEKDAY($A773)=4</formula>
    </cfRule>
    <cfRule type="expression" dxfId="59200" priority="106013" stopIfTrue="1">
      <formula>WEEKDAY($A773)=5</formula>
    </cfRule>
    <cfRule type="expression" dxfId="59199" priority="106014" stopIfTrue="1">
      <formula>WEEKDAY($A773)=6</formula>
    </cfRule>
    <cfRule type="expression" dxfId="59198" priority="106015" stopIfTrue="1">
      <formula>WEEKDAY($A773)=7</formula>
    </cfRule>
  </conditionalFormatting>
  <conditionalFormatting sqref="I773:I774">
    <cfRule type="expression" dxfId="59197" priority="106002" stopIfTrue="1">
      <formula>WEEKDAY($A773)=1</formula>
    </cfRule>
    <cfRule type="expression" dxfId="59196" priority="106003" stopIfTrue="1">
      <formula>WEEKDAY($A773)=2</formula>
    </cfRule>
    <cfRule type="expression" dxfId="59195" priority="106004" stopIfTrue="1">
      <formula>WEEKDAY($A773)=3</formula>
    </cfRule>
    <cfRule type="expression" dxfId="59194" priority="106005" stopIfTrue="1">
      <formula>WEEKDAY($A773)=4</formula>
    </cfRule>
    <cfRule type="expression" dxfId="59193" priority="106006" stopIfTrue="1">
      <formula>WEEKDAY($A773)=5</formula>
    </cfRule>
    <cfRule type="expression" dxfId="59192" priority="106007" stopIfTrue="1">
      <formula>WEEKDAY($A773)=6</formula>
    </cfRule>
    <cfRule type="expression" dxfId="59191" priority="106008" stopIfTrue="1">
      <formula>WEEKDAY($A773)=7</formula>
    </cfRule>
  </conditionalFormatting>
  <conditionalFormatting sqref="A773:A774">
    <cfRule type="expression" dxfId="59190" priority="105995" stopIfTrue="1">
      <formula>WEEKDAY($A773)=1</formula>
    </cfRule>
    <cfRule type="expression" dxfId="59189" priority="105996" stopIfTrue="1">
      <formula>WEEKDAY($A773)=2</formula>
    </cfRule>
    <cfRule type="expression" dxfId="59188" priority="105997" stopIfTrue="1">
      <formula>WEEKDAY($A773)=3</formula>
    </cfRule>
    <cfRule type="expression" dxfId="59187" priority="105998" stopIfTrue="1">
      <formula>WEEKDAY($A773)=4</formula>
    </cfRule>
    <cfRule type="expression" dxfId="59186" priority="105999" stopIfTrue="1">
      <formula>WEEKDAY($A773)=5</formula>
    </cfRule>
    <cfRule type="expression" dxfId="59185" priority="106000" stopIfTrue="1">
      <formula>WEEKDAY($A773)=6</formula>
    </cfRule>
    <cfRule type="expression" dxfId="59184" priority="106001" stopIfTrue="1">
      <formula>WEEKDAY($A773)=7</formula>
    </cfRule>
  </conditionalFormatting>
  <conditionalFormatting sqref="A773:A774">
    <cfRule type="expression" dxfId="59183" priority="105988" stopIfTrue="1">
      <formula>WEEKDAY($A773)=1</formula>
    </cfRule>
    <cfRule type="expression" dxfId="59182" priority="105989" stopIfTrue="1">
      <formula>WEEKDAY($A773)=2</formula>
    </cfRule>
    <cfRule type="expression" dxfId="59181" priority="105990" stopIfTrue="1">
      <formula>WEEKDAY($A773)=3</formula>
    </cfRule>
    <cfRule type="expression" dxfId="59180" priority="105991" stopIfTrue="1">
      <formula>WEEKDAY($A773)=4</formula>
    </cfRule>
    <cfRule type="expression" dxfId="59179" priority="105992" stopIfTrue="1">
      <formula>WEEKDAY($A773)=5</formula>
    </cfRule>
    <cfRule type="expression" dxfId="59178" priority="105993" stopIfTrue="1">
      <formula>WEEKDAY($A773)=6</formula>
    </cfRule>
    <cfRule type="expression" dxfId="59177" priority="105994" stopIfTrue="1">
      <formula>WEEKDAY($A773)=7</formula>
    </cfRule>
  </conditionalFormatting>
  <conditionalFormatting sqref="I773:I774">
    <cfRule type="expression" dxfId="59176" priority="105981" stopIfTrue="1">
      <formula>WEEKDAY($A773)=1</formula>
    </cfRule>
    <cfRule type="expression" dxfId="59175" priority="105982" stopIfTrue="1">
      <formula>WEEKDAY($A773)=2</formula>
    </cfRule>
    <cfRule type="expression" dxfId="59174" priority="105983" stopIfTrue="1">
      <formula>WEEKDAY($A773)=3</formula>
    </cfRule>
    <cfRule type="expression" dxfId="59173" priority="105984" stopIfTrue="1">
      <formula>WEEKDAY($A773)=4</formula>
    </cfRule>
    <cfRule type="expression" dxfId="59172" priority="105985" stopIfTrue="1">
      <formula>WEEKDAY($A773)=5</formula>
    </cfRule>
    <cfRule type="expression" dxfId="59171" priority="105986" stopIfTrue="1">
      <formula>WEEKDAY($A773)=6</formula>
    </cfRule>
    <cfRule type="expression" dxfId="59170" priority="105987" stopIfTrue="1">
      <formula>WEEKDAY($A773)=7</formula>
    </cfRule>
  </conditionalFormatting>
  <conditionalFormatting sqref="A773:A774">
    <cfRule type="expression" dxfId="59169" priority="105974" stopIfTrue="1">
      <formula>WEEKDAY($A773)=1</formula>
    </cfRule>
    <cfRule type="expression" dxfId="59168" priority="105975" stopIfTrue="1">
      <formula>WEEKDAY($A773)=2</formula>
    </cfRule>
    <cfRule type="expression" dxfId="59167" priority="105976" stopIfTrue="1">
      <formula>WEEKDAY($A773)=3</formula>
    </cfRule>
    <cfRule type="expression" dxfId="59166" priority="105977" stopIfTrue="1">
      <formula>WEEKDAY($A773)=4</formula>
    </cfRule>
    <cfRule type="expression" dxfId="59165" priority="105978" stopIfTrue="1">
      <formula>WEEKDAY($A773)=5</formula>
    </cfRule>
    <cfRule type="expression" dxfId="59164" priority="105979" stopIfTrue="1">
      <formula>WEEKDAY($A773)=6</formula>
    </cfRule>
    <cfRule type="expression" dxfId="59163" priority="105980" stopIfTrue="1">
      <formula>WEEKDAY($A773)=7</formula>
    </cfRule>
  </conditionalFormatting>
  <conditionalFormatting sqref="I773:I774">
    <cfRule type="expression" dxfId="59162" priority="105967" stopIfTrue="1">
      <formula>WEEKDAY($A773)=1</formula>
    </cfRule>
    <cfRule type="expression" dxfId="59161" priority="105968" stopIfTrue="1">
      <formula>WEEKDAY($A773)=2</formula>
    </cfRule>
    <cfRule type="expression" dxfId="59160" priority="105969" stopIfTrue="1">
      <formula>WEEKDAY($A773)=3</formula>
    </cfRule>
    <cfRule type="expression" dxfId="59159" priority="105970" stopIfTrue="1">
      <formula>WEEKDAY($A773)=4</formula>
    </cfRule>
    <cfRule type="expression" dxfId="59158" priority="105971" stopIfTrue="1">
      <formula>WEEKDAY($A773)=5</formula>
    </cfRule>
    <cfRule type="expression" dxfId="59157" priority="105972" stopIfTrue="1">
      <formula>WEEKDAY($A773)=6</formula>
    </cfRule>
    <cfRule type="expression" dxfId="59156" priority="105973" stopIfTrue="1">
      <formula>WEEKDAY($A773)=7</formula>
    </cfRule>
  </conditionalFormatting>
  <conditionalFormatting sqref="A773:A774">
    <cfRule type="expression" dxfId="59155" priority="105960" stopIfTrue="1">
      <formula>WEEKDAY($A773)=1</formula>
    </cfRule>
    <cfRule type="expression" dxfId="59154" priority="105961" stopIfTrue="1">
      <formula>WEEKDAY($A773)=2</formula>
    </cfRule>
    <cfRule type="expression" dxfId="59153" priority="105962" stopIfTrue="1">
      <formula>WEEKDAY($A773)=3</formula>
    </cfRule>
    <cfRule type="expression" dxfId="59152" priority="105963" stopIfTrue="1">
      <formula>WEEKDAY($A773)=4</formula>
    </cfRule>
    <cfRule type="expression" dxfId="59151" priority="105964" stopIfTrue="1">
      <formula>WEEKDAY($A773)=5</formula>
    </cfRule>
    <cfRule type="expression" dxfId="59150" priority="105965" stopIfTrue="1">
      <formula>WEEKDAY($A773)=6</formula>
    </cfRule>
    <cfRule type="expression" dxfId="59149" priority="105966" stopIfTrue="1">
      <formula>WEEKDAY($A773)=7</formula>
    </cfRule>
  </conditionalFormatting>
  <conditionalFormatting sqref="A773:A774">
    <cfRule type="expression" dxfId="59148" priority="105953" stopIfTrue="1">
      <formula>WEEKDAY($A773)=1</formula>
    </cfRule>
    <cfRule type="expression" dxfId="59147" priority="105954" stopIfTrue="1">
      <formula>WEEKDAY($A773)=2</formula>
    </cfRule>
    <cfRule type="expression" dxfId="59146" priority="105955" stopIfTrue="1">
      <formula>WEEKDAY($A773)=3</formula>
    </cfRule>
    <cfRule type="expression" dxfId="59145" priority="105956" stopIfTrue="1">
      <formula>WEEKDAY($A773)=4</formula>
    </cfRule>
    <cfRule type="expression" dxfId="59144" priority="105957" stopIfTrue="1">
      <formula>WEEKDAY($A773)=5</formula>
    </cfRule>
    <cfRule type="expression" dxfId="59143" priority="105958" stopIfTrue="1">
      <formula>WEEKDAY($A773)=6</formula>
    </cfRule>
    <cfRule type="expression" dxfId="59142" priority="105959" stopIfTrue="1">
      <formula>WEEKDAY($A773)=7</formula>
    </cfRule>
  </conditionalFormatting>
  <conditionalFormatting sqref="A773:A774">
    <cfRule type="expression" dxfId="59141" priority="105946" stopIfTrue="1">
      <formula>WEEKDAY($A773)=1</formula>
    </cfRule>
    <cfRule type="expression" dxfId="59140" priority="105947" stopIfTrue="1">
      <formula>WEEKDAY($A773)=2</formula>
    </cfRule>
    <cfRule type="expression" dxfId="59139" priority="105948" stopIfTrue="1">
      <formula>WEEKDAY($A773)=3</formula>
    </cfRule>
    <cfRule type="expression" dxfId="59138" priority="105949" stopIfTrue="1">
      <formula>WEEKDAY($A773)=4</formula>
    </cfRule>
    <cfRule type="expression" dxfId="59137" priority="105950" stopIfTrue="1">
      <formula>WEEKDAY($A773)=5</formula>
    </cfRule>
    <cfRule type="expression" dxfId="59136" priority="105951" stopIfTrue="1">
      <formula>WEEKDAY($A773)=6</formula>
    </cfRule>
    <cfRule type="expression" dxfId="59135" priority="105952" stopIfTrue="1">
      <formula>WEEKDAY($A773)=7</formula>
    </cfRule>
  </conditionalFormatting>
  <conditionalFormatting sqref="A773:A774">
    <cfRule type="expression" dxfId="59134" priority="105939" stopIfTrue="1">
      <formula>WEEKDAY($A773)=1</formula>
    </cfRule>
    <cfRule type="expression" dxfId="59133" priority="105940" stopIfTrue="1">
      <formula>WEEKDAY($A773)=2</formula>
    </cfRule>
    <cfRule type="expression" dxfId="59132" priority="105941" stopIfTrue="1">
      <formula>WEEKDAY($A773)=3</formula>
    </cfRule>
    <cfRule type="expression" dxfId="59131" priority="105942" stopIfTrue="1">
      <formula>WEEKDAY($A773)=4</formula>
    </cfRule>
    <cfRule type="expression" dxfId="59130" priority="105943" stopIfTrue="1">
      <formula>WEEKDAY($A773)=5</formula>
    </cfRule>
    <cfRule type="expression" dxfId="59129" priority="105944" stopIfTrue="1">
      <formula>WEEKDAY($A773)=6</formula>
    </cfRule>
    <cfRule type="expression" dxfId="59128" priority="105945" stopIfTrue="1">
      <formula>WEEKDAY($A773)=7</formula>
    </cfRule>
  </conditionalFormatting>
  <conditionalFormatting sqref="I773:I774">
    <cfRule type="expression" dxfId="59127" priority="105932" stopIfTrue="1">
      <formula>WEEKDAY($A773)=1</formula>
    </cfRule>
    <cfRule type="expression" dxfId="59126" priority="105933" stopIfTrue="1">
      <formula>WEEKDAY($A773)=2</formula>
    </cfRule>
    <cfRule type="expression" dxfId="59125" priority="105934" stopIfTrue="1">
      <formula>WEEKDAY($A773)=3</formula>
    </cfRule>
    <cfRule type="expression" dxfId="59124" priority="105935" stopIfTrue="1">
      <formula>WEEKDAY($A773)=4</formula>
    </cfRule>
    <cfRule type="expression" dxfId="59123" priority="105936" stopIfTrue="1">
      <formula>WEEKDAY($A773)=5</formula>
    </cfRule>
    <cfRule type="expression" dxfId="59122" priority="105937" stopIfTrue="1">
      <formula>WEEKDAY($A773)=6</formula>
    </cfRule>
    <cfRule type="expression" dxfId="59121" priority="105938" stopIfTrue="1">
      <formula>WEEKDAY($A773)=7</formula>
    </cfRule>
  </conditionalFormatting>
  <conditionalFormatting sqref="A773:A774">
    <cfRule type="expression" dxfId="59120" priority="105925" stopIfTrue="1">
      <formula>WEEKDAY($A773)=1</formula>
    </cfRule>
    <cfRule type="expression" dxfId="59119" priority="105926" stopIfTrue="1">
      <formula>WEEKDAY($A773)=2</formula>
    </cfRule>
    <cfRule type="expression" dxfId="59118" priority="105927" stopIfTrue="1">
      <formula>WEEKDAY($A773)=3</formula>
    </cfRule>
    <cfRule type="expression" dxfId="59117" priority="105928" stopIfTrue="1">
      <formula>WEEKDAY($A773)=4</formula>
    </cfRule>
    <cfRule type="expression" dxfId="59116" priority="105929" stopIfTrue="1">
      <formula>WEEKDAY($A773)=5</formula>
    </cfRule>
    <cfRule type="expression" dxfId="59115" priority="105930" stopIfTrue="1">
      <formula>WEEKDAY($A773)=6</formula>
    </cfRule>
    <cfRule type="expression" dxfId="59114" priority="105931" stopIfTrue="1">
      <formula>WEEKDAY($A773)=7</formula>
    </cfRule>
  </conditionalFormatting>
  <conditionalFormatting sqref="A773:A774">
    <cfRule type="expression" dxfId="59113" priority="105918" stopIfTrue="1">
      <formula>WEEKDAY($A773)=1</formula>
    </cfRule>
    <cfRule type="expression" dxfId="59112" priority="105919" stopIfTrue="1">
      <formula>WEEKDAY($A773)=2</formula>
    </cfRule>
    <cfRule type="expression" dxfId="59111" priority="105920" stopIfTrue="1">
      <formula>WEEKDAY($A773)=3</formula>
    </cfRule>
    <cfRule type="expression" dxfId="59110" priority="105921" stopIfTrue="1">
      <formula>WEEKDAY($A773)=4</formula>
    </cfRule>
    <cfRule type="expression" dxfId="59109" priority="105922" stopIfTrue="1">
      <formula>WEEKDAY($A773)=5</formula>
    </cfRule>
    <cfRule type="expression" dxfId="59108" priority="105923" stopIfTrue="1">
      <formula>WEEKDAY($A773)=6</formula>
    </cfRule>
    <cfRule type="expression" dxfId="59107" priority="105924" stopIfTrue="1">
      <formula>WEEKDAY($A773)=7</formula>
    </cfRule>
  </conditionalFormatting>
  <conditionalFormatting sqref="I773:I774">
    <cfRule type="expression" dxfId="59106" priority="105911" stopIfTrue="1">
      <formula>WEEKDAY($A773)=1</formula>
    </cfRule>
    <cfRule type="expression" dxfId="59105" priority="105912" stopIfTrue="1">
      <formula>WEEKDAY($A773)=2</formula>
    </cfRule>
    <cfRule type="expression" dxfId="59104" priority="105913" stopIfTrue="1">
      <formula>WEEKDAY($A773)=3</formula>
    </cfRule>
    <cfRule type="expression" dxfId="59103" priority="105914" stopIfTrue="1">
      <formula>WEEKDAY($A773)=4</formula>
    </cfRule>
    <cfRule type="expression" dxfId="59102" priority="105915" stopIfTrue="1">
      <formula>WEEKDAY($A773)=5</formula>
    </cfRule>
    <cfRule type="expression" dxfId="59101" priority="105916" stopIfTrue="1">
      <formula>WEEKDAY($A773)=6</formula>
    </cfRule>
    <cfRule type="expression" dxfId="59100" priority="105917" stopIfTrue="1">
      <formula>WEEKDAY($A773)=7</formula>
    </cfRule>
  </conditionalFormatting>
  <conditionalFormatting sqref="I773:I774">
    <cfRule type="expression" dxfId="59099" priority="105904" stopIfTrue="1">
      <formula>WEEKDAY($A773)=1</formula>
    </cfRule>
    <cfRule type="expression" dxfId="59098" priority="105905" stopIfTrue="1">
      <formula>WEEKDAY($A773)=2</formula>
    </cfRule>
    <cfRule type="expression" dxfId="59097" priority="105906" stopIfTrue="1">
      <formula>WEEKDAY($A773)=3</formula>
    </cfRule>
    <cfRule type="expression" dxfId="59096" priority="105907" stopIfTrue="1">
      <formula>WEEKDAY($A773)=4</formula>
    </cfRule>
    <cfRule type="expression" dxfId="59095" priority="105908" stopIfTrue="1">
      <formula>WEEKDAY($A773)=5</formula>
    </cfRule>
    <cfRule type="expression" dxfId="59094" priority="105909" stopIfTrue="1">
      <formula>WEEKDAY($A773)=6</formula>
    </cfRule>
    <cfRule type="expression" dxfId="59093" priority="105910" stopIfTrue="1">
      <formula>WEEKDAY($A773)=7</formula>
    </cfRule>
  </conditionalFormatting>
  <conditionalFormatting sqref="A773:A774">
    <cfRule type="expression" dxfId="59092" priority="105897" stopIfTrue="1">
      <formula>WEEKDAY($A773)=1</formula>
    </cfRule>
    <cfRule type="expression" dxfId="59091" priority="105898" stopIfTrue="1">
      <formula>WEEKDAY($A773)=2</formula>
    </cfRule>
    <cfRule type="expression" dxfId="59090" priority="105899" stopIfTrue="1">
      <formula>WEEKDAY($A773)=3</formula>
    </cfRule>
    <cfRule type="expression" dxfId="59089" priority="105900" stopIfTrue="1">
      <formula>WEEKDAY($A773)=4</formula>
    </cfRule>
    <cfRule type="expression" dxfId="59088" priority="105901" stopIfTrue="1">
      <formula>WEEKDAY($A773)=5</formula>
    </cfRule>
    <cfRule type="expression" dxfId="59087" priority="105902" stopIfTrue="1">
      <formula>WEEKDAY($A773)=6</formula>
    </cfRule>
    <cfRule type="expression" dxfId="59086" priority="105903" stopIfTrue="1">
      <formula>WEEKDAY($A773)=7</formula>
    </cfRule>
  </conditionalFormatting>
  <conditionalFormatting sqref="I773:I774">
    <cfRule type="expression" dxfId="59085" priority="105890" stopIfTrue="1">
      <formula>WEEKDAY($A773)=1</formula>
    </cfRule>
    <cfRule type="expression" dxfId="59084" priority="105891" stopIfTrue="1">
      <formula>WEEKDAY($A773)=2</formula>
    </cfRule>
    <cfRule type="expression" dxfId="59083" priority="105892" stopIfTrue="1">
      <formula>WEEKDAY($A773)=3</formula>
    </cfRule>
    <cfRule type="expression" dxfId="59082" priority="105893" stopIfTrue="1">
      <formula>WEEKDAY($A773)=4</formula>
    </cfRule>
    <cfRule type="expression" dxfId="59081" priority="105894" stopIfTrue="1">
      <formula>WEEKDAY($A773)=5</formula>
    </cfRule>
    <cfRule type="expression" dxfId="59080" priority="105895" stopIfTrue="1">
      <formula>WEEKDAY($A773)=6</formula>
    </cfRule>
    <cfRule type="expression" dxfId="59079" priority="105896" stopIfTrue="1">
      <formula>WEEKDAY($A773)=7</formula>
    </cfRule>
  </conditionalFormatting>
  <conditionalFormatting sqref="A773:A774">
    <cfRule type="expression" dxfId="59078" priority="105883" stopIfTrue="1">
      <formula>WEEKDAY($A773)=1</formula>
    </cfRule>
    <cfRule type="expression" dxfId="59077" priority="105884" stopIfTrue="1">
      <formula>WEEKDAY($A773)=2</formula>
    </cfRule>
    <cfRule type="expression" dxfId="59076" priority="105885" stopIfTrue="1">
      <formula>WEEKDAY($A773)=3</formula>
    </cfRule>
    <cfRule type="expression" dxfId="59075" priority="105886" stopIfTrue="1">
      <formula>WEEKDAY($A773)=4</formula>
    </cfRule>
    <cfRule type="expression" dxfId="59074" priority="105887" stopIfTrue="1">
      <formula>WEEKDAY($A773)=5</formula>
    </cfRule>
    <cfRule type="expression" dxfId="59073" priority="105888" stopIfTrue="1">
      <formula>WEEKDAY($A773)=6</formula>
    </cfRule>
    <cfRule type="expression" dxfId="59072" priority="105889" stopIfTrue="1">
      <formula>WEEKDAY($A773)=7</formula>
    </cfRule>
  </conditionalFormatting>
  <conditionalFormatting sqref="A773:A774">
    <cfRule type="expression" dxfId="59071" priority="105876" stopIfTrue="1">
      <formula>WEEKDAY($A773)=1</formula>
    </cfRule>
    <cfRule type="expression" dxfId="59070" priority="105877" stopIfTrue="1">
      <formula>WEEKDAY($A773)=2</formula>
    </cfRule>
    <cfRule type="expression" dxfId="59069" priority="105878" stopIfTrue="1">
      <formula>WEEKDAY($A773)=3</formula>
    </cfRule>
    <cfRule type="expression" dxfId="59068" priority="105879" stopIfTrue="1">
      <formula>WEEKDAY($A773)=4</formula>
    </cfRule>
    <cfRule type="expression" dxfId="59067" priority="105880" stopIfTrue="1">
      <formula>WEEKDAY($A773)=5</formula>
    </cfRule>
    <cfRule type="expression" dxfId="59066" priority="105881" stopIfTrue="1">
      <formula>WEEKDAY($A773)=6</formula>
    </cfRule>
    <cfRule type="expression" dxfId="59065" priority="105882" stopIfTrue="1">
      <formula>WEEKDAY($A773)=7</formula>
    </cfRule>
  </conditionalFormatting>
  <conditionalFormatting sqref="A773:A774">
    <cfRule type="expression" dxfId="59064" priority="105869" stopIfTrue="1">
      <formula>WEEKDAY($A773)=1</formula>
    </cfRule>
    <cfRule type="expression" dxfId="59063" priority="105870" stopIfTrue="1">
      <formula>WEEKDAY($A773)=2</formula>
    </cfRule>
    <cfRule type="expression" dxfId="59062" priority="105871" stopIfTrue="1">
      <formula>WEEKDAY($A773)=3</formula>
    </cfRule>
    <cfRule type="expression" dxfId="59061" priority="105872" stopIfTrue="1">
      <formula>WEEKDAY($A773)=4</formula>
    </cfRule>
    <cfRule type="expression" dxfId="59060" priority="105873" stopIfTrue="1">
      <formula>WEEKDAY($A773)=5</formula>
    </cfRule>
    <cfRule type="expression" dxfId="59059" priority="105874" stopIfTrue="1">
      <formula>WEEKDAY($A773)=6</formula>
    </cfRule>
    <cfRule type="expression" dxfId="59058" priority="105875" stopIfTrue="1">
      <formula>WEEKDAY($A773)=7</formula>
    </cfRule>
  </conditionalFormatting>
  <conditionalFormatting sqref="A773:A774">
    <cfRule type="expression" dxfId="59057" priority="105862" stopIfTrue="1">
      <formula>WEEKDAY($A773)=1</formula>
    </cfRule>
    <cfRule type="expression" dxfId="59056" priority="105863" stopIfTrue="1">
      <formula>WEEKDAY($A773)=2</formula>
    </cfRule>
    <cfRule type="expression" dxfId="59055" priority="105864" stopIfTrue="1">
      <formula>WEEKDAY($A773)=3</formula>
    </cfRule>
    <cfRule type="expression" dxfId="59054" priority="105865" stopIfTrue="1">
      <formula>WEEKDAY($A773)=4</formula>
    </cfRule>
    <cfRule type="expression" dxfId="59053" priority="105866" stopIfTrue="1">
      <formula>WEEKDAY($A773)=5</formula>
    </cfRule>
    <cfRule type="expression" dxfId="59052" priority="105867" stopIfTrue="1">
      <formula>WEEKDAY($A773)=6</formula>
    </cfRule>
    <cfRule type="expression" dxfId="59051" priority="105868" stopIfTrue="1">
      <formula>WEEKDAY($A773)=7</formula>
    </cfRule>
  </conditionalFormatting>
  <conditionalFormatting sqref="I773:I774">
    <cfRule type="expression" dxfId="59050" priority="105855" stopIfTrue="1">
      <formula>WEEKDAY($A773)=1</formula>
    </cfRule>
    <cfRule type="expression" dxfId="59049" priority="105856" stopIfTrue="1">
      <formula>WEEKDAY($A773)=2</formula>
    </cfRule>
    <cfRule type="expression" dxfId="59048" priority="105857" stopIfTrue="1">
      <formula>WEEKDAY($A773)=3</formula>
    </cfRule>
    <cfRule type="expression" dxfId="59047" priority="105858" stopIfTrue="1">
      <formula>WEEKDAY($A773)=4</formula>
    </cfRule>
    <cfRule type="expression" dxfId="59046" priority="105859" stopIfTrue="1">
      <formula>WEEKDAY($A773)=5</formula>
    </cfRule>
    <cfRule type="expression" dxfId="59045" priority="105860" stopIfTrue="1">
      <formula>WEEKDAY($A773)=6</formula>
    </cfRule>
    <cfRule type="expression" dxfId="59044" priority="105861" stopIfTrue="1">
      <formula>WEEKDAY($A773)=7</formula>
    </cfRule>
  </conditionalFormatting>
  <conditionalFormatting sqref="A773:A774">
    <cfRule type="expression" dxfId="59043" priority="105848" stopIfTrue="1">
      <formula>WEEKDAY($A773)=1</formula>
    </cfRule>
    <cfRule type="expression" dxfId="59042" priority="105849" stopIfTrue="1">
      <formula>WEEKDAY($A773)=2</formula>
    </cfRule>
    <cfRule type="expression" dxfId="59041" priority="105850" stopIfTrue="1">
      <formula>WEEKDAY($A773)=3</formula>
    </cfRule>
    <cfRule type="expression" dxfId="59040" priority="105851" stopIfTrue="1">
      <formula>WEEKDAY($A773)=4</formula>
    </cfRule>
    <cfRule type="expression" dxfId="59039" priority="105852" stopIfTrue="1">
      <formula>WEEKDAY($A773)=5</formula>
    </cfRule>
    <cfRule type="expression" dxfId="59038" priority="105853" stopIfTrue="1">
      <formula>WEEKDAY($A773)=6</formula>
    </cfRule>
    <cfRule type="expression" dxfId="59037" priority="105854" stopIfTrue="1">
      <formula>WEEKDAY($A773)=7</formula>
    </cfRule>
  </conditionalFormatting>
  <conditionalFormatting sqref="A773:A774">
    <cfRule type="expression" dxfId="59036" priority="105841" stopIfTrue="1">
      <formula>WEEKDAY($A773)=1</formula>
    </cfRule>
    <cfRule type="expression" dxfId="59035" priority="105842" stopIfTrue="1">
      <formula>WEEKDAY($A773)=2</formula>
    </cfRule>
    <cfRule type="expression" dxfId="59034" priority="105843" stopIfTrue="1">
      <formula>WEEKDAY($A773)=3</formula>
    </cfRule>
    <cfRule type="expression" dxfId="59033" priority="105844" stopIfTrue="1">
      <formula>WEEKDAY($A773)=4</formula>
    </cfRule>
    <cfRule type="expression" dxfId="59032" priority="105845" stopIfTrue="1">
      <formula>WEEKDAY($A773)=5</formula>
    </cfRule>
    <cfRule type="expression" dxfId="59031" priority="105846" stopIfTrue="1">
      <formula>WEEKDAY($A773)=6</formula>
    </cfRule>
    <cfRule type="expression" dxfId="59030" priority="105847" stopIfTrue="1">
      <formula>WEEKDAY($A773)=7</formula>
    </cfRule>
  </conditionalFormatting>
  <conditionalFormatting sqref="I773:I774">
    <cfRule type="expression" dxfId="59029" priority="105834" stopIfTrue="1">
      <formula>WEEKDAY($A773)=1</formula>
    </cfRule>
    <cfRule type="expression" dxfId="59028" priority="105835" stopIfTrue="1">
      <formula>WEEKDAY($A773)=2</formula>
    </cfRule>
    <cfRule type="expression" dxfId="59027" priority="105836" stopIfTrue="1">
      <formula>WEEKDAY($A773)=3</formula>
    </cfRule>
    <cfRule type="expression" dxfId="59026" priority="105837" stopIfTrue="1">
      <formula>WEEKDAY($A773)=4</formula>
    </cfRule>
    <cfRule type="expression" dxfId="59025" priority="105838" stopIfTrue="1">
      <formula>WEEKDAY($A773)=5</formula>
    </cfRule>
    <cfRule type="expression" dxfId="59024" priority="105839" stopIfTrue="1">
      <formula>WEEKDAY($A773)=6</formula>
    </cfRule>
    <cfRule type="expression" dxfId="59023" priority="105840" stopIfTrue="1">
      <formula>WEEKDAY($A773)=7</formula>
    </cfRule>
  </conditionalFormatting>
  <conditionalFormatting sqref="I773:I774">
    <cfRule type="expression" dxfId="59022" priority="105827" stopIfTrue="1">
      <formula>WEEKDAY($A773)=1</formula>
    </cfRule>
    <cfRule type="expression" dxfId="59021" priority="105828" stopIfTrue="1">
      <formula>WEEKDAY($A773)=2</formula>
    </cfRule>
    <cfRule type="expression" dxfId="59020" priority="105829" stopIfTrue="1">
      <formula>WEEKDAY($A773)=3</formula>
    </cfRule>
    <cfRule type="expression" dxfId="59019" priority="105830" stopIfTrue="1">
      <formula>WEEKDAY($A773)=4</formula>
    </cfRule>
    <cfRule type="expression" dxfId="59018" priority="105831" stopIfTrue="1">
      <formula>WEEKDAY($A773)=5</formula>
    </cfRule>
    <cfRule type="expression" dxfId="59017" priority="105832" stopIfTrue="1">
      <formula>WEEKDAY($A773)=6</formula>
    </cfRule>
    <cfRule type="expression" dxfId="59016" priority="105833" stopIfTrue="1">
      <formula>WEEKDAY($A773)=7</formula>
    </cfRule>
  </conditionalFormatting>
  <conditionalFormatting sqref="A773:A774">
    <cfRule type="expression" dxfId="59015" priority="105820" stopIfTrue="1">
      <formula>WEEKDAY($A773)=1</formula>
    </cfRule>
    <cfRule type="expression" dxfId="59014" priority="105821" stopIfTrue="1">
      <formula>WEEKDAY($A773)=2</formula>
    </cfRule>
    <cfRule type="expression" dxfId="59013" priority="105822" stopIfTrue="1">
      <formula>WEEKDAY($A773)=3</formula>
    </cfRule>
    <cfRule type="expression" dxfId="59012" priority="105823" stopIfTrue="1">
      <formula>WEEKDAY($A773)=4</formula>
    </cfRule>
    <cfRule type="expression" dxfId="59011" priority="105824" stopIfTrue="1">
      <formula>WEEKDAY($A773)=5</formula>
    </cfRule>
    <cfRule type="expression" dxfId="59010" priority="105825" stopIfTrue="1">
      <formula>WEEKDAY($A773)=6</formula>
    </cfRule>
    <cfRule type="expression" dxfId="59009" priority="105826" stopIfTrue="1">
      <formula>WEEKDAY($A773)=7</formula>
    </cfRule>
  </conditionalFormatting>
  <conditionalFormatting sqref="A773:A774">
    <cfRule type="expression" dxfId="59008" priority="105813" stopIfTrue="1">
      <formula>WEEKDAY($A773)=1</formula>
    </cfRule>
    <cfRule type="expression" dxfId="59007" priority="105814" stopIfTrue="1">
      <formula>WEEKDAY($A773)=2</formula>
    </cfRule>
    <cfRule type="expression" dxfId="59006" priority="105815" stopIfTrue="1">
      <formula>WEEKDAY($A773)=3</formula>
    </cfRule>
    <cfRule type="expression" dxfId="59005" priority="105816" stopIfTrue="1">
      <formula>WEEKDAY($A773)=4</formula>
    </cfRule>
    <cfRule type="expression" dxfId="59004" priority="105817" stopIfTrue="1">
      <formula>WEEKDAY($A773)=5</formula>
    </cfRule>
    <cfRule type="expression" dxfId="59003" priority="105818" stopIfTrue="1">
      <formula>WEEKDAY($A773)=6</formula>
    </cfRule>
    <cfRule type="expression" dxfId="59002" priority="105819" stopIfTrue="1">
      <formula>WEEKDAY($A773)=7</formula>
    </cfRule>
  </conditionalFormatting>
  <conditionalFormatting sqref="I773:I774">
    <cfRule type="expression" dxfId="59001" priority="105806" stopIfTrue="1">
      <formula>WEEKDAY($A773)=1</formula>
    </cfRule>
    <cfRule type="expression" dxfId="59000" priority="105807" stopIfTrue="1">
      <formula>WEEKDAY($A773)=2</formula>
    </cfRule>
    <cfRule type="expression" dxfId="58999" priority="105808" stopIfTrue="1">
      <formula>WEEKDAY($A773)=3</formula>
    </cfRule>
    <cfRule type="expression" dxfId="58998" priority="105809" stopIfTrue="1">
      <formula>WEEKDAY($A773)=4</formula>
    </cfRule>
    <cfRule type="expression" dxfId="58997" priority="105810" stopIfTrue="1">
      <formula>WEEKDAY($A773)=5</formula>
    </cfRule>
    <cfRule type="expression" dxfId="58996" priority="105811" stopIfTrue="1">
      <formula>WEEKDAY($A773)=6</formula>
    </cfRule>
    <cfRule type="expression" dxfId="58995" priority="105812" stopIfTrue="1">
      <formula>WEEKDAY($A773)=7</formula>
    </cfRule>
  </conditionalFormatting>
  <conditionalFormatting sqref="I773:I774">
    <cfRule type="expression" dxfId="58994" priority="105799" stopIfTrue="1">
      <formula>WEEKDAY($A773)=1</formula>
    </cfRule>
    <cfRule type="expression" dxfId="58993" priority="105800" stopIfTrue="1">
      <formula>WEEKDAY($A773)=2</formula>
    </cfRule>
    <cfRule type="expression" dxfId="58992" priority="105801" stopIfTrue="1">
      <formula>WEEKDAY($A773)=3</formula>
    </cfRule>
    <cfRule type="expression" dxfId="58991" priority="105802" stopIfTrue="1">
      <formula>WEEKDAY($A773)=4</formula>
    </cfRule>
    <cfRule type="expression" dxfId="58990" priority="105803" stopIfTrue="1">
      <formula>WEEKDAY($A773)=5</formula>
    </cfRule>
    <cfRule type="expression" dxfId="58989" priority="105804" stopIfTrue="1">
      <formula>WEEKDAY($A773)=6</formula>
    </cfRule>
    <cfRule type="expression" dxfId="58988" priority="105805" stopIfTrue="1">
      <formula>WEEKDAY($A773)=7</formula>
    </cfRule>
  </conditionalFormatting>
  <conditionalFormatting sqref="I773:I774">
    <cfRule type="expression" dxfId="58987" priority="105792" stopIfTrue="1">
      <formula>WEEKDAY($A773)=1</formula>
    </cfRule>
    <cfRule type="expression" dxfId="58986" priority="105793" stopIfTrue="1">
      <formula>WEEKDAY($A773)=2</formula>
    </cfRule>
    <cfRule type="expression" dxfId="58985" priority="105794" stopIfTrue="1">
      <formula>WEEKDAY($A773)=3</formula>
    </cfRule>
    <cfRule type="expression" dxfId="58984" priority="105795" stopIfTrue="1">
      <formula>WEEKDAY($A773)=4</formula>
    </cfRule>
    <cfRule type="expression" dxfId="58983" priority="105796" stopIfTrue="1">
      <formula>WEEKDAY($A773)=5</formula>
    </cfRule>
    <cfRule type="expression" dxfId="58982" priority="105797" stopIfTrue="1">
      <formula>WEEKDAY($A773)=6</formula>
    </cfRule>
    <cfRule type="expression" dxfId="58981" priority="105798" stopIfTrue="1">
      <formula>WEEKDAY($A773)=7</formula>
    </cfRule>
  </conditionalFormatting>
  <conditionalFormatting sqref="I773:I774">
    <cfRule type="expression" dxfId="58980" priority="105785" stopIfTrue="1">
      <formula>WEEKDAY($A773)=1</formula>
    </cfRule>
    <cfRule type="expression" dxfId="58979" priority="105786" stopIfTrue="1">
      <formula>WEEKDAY($A773)=2</formula>
    </cfRule>
    <cfRule type="expression" dxfId="58978" priority="105787" stopIfTrue="1">
      <formula>WEEKDAY($A773)=3</formula>
    </cfRule>
    <cfRule type="expression" dxfId="58977" priority="105788" stopIfTrue="1">
      <formula>WEEKDAY($A773)=4</formula>
    </cfRule>
    <cfRule type="expression" dxfId="58976" priority="105789" stopIfTrue="1">
      <formula>WEEKDAY($A773)=5</formula>
    </cfRule>
    <cfRule type="expression" dxfId="58975" priority="105790" stopIfTrue="1">
      <formula>WEEKDAY($A773)=6</formula>
    </cfRule>
    <cfRule type="expression" dxfId="58974" priority="105791" stopIfTrue="1">
      <formula>WEEKDAY($A773)=7</formula>
    </cfRule>
  </conditionalFormatting>
  <conditionalFormatting sqref="A773:A774">
    <cfRule type="expression" dxfId="58973" priority="105778" stopIfTrue="1">
      <formula>WEEKDAY($A773)=1</formula>
    </cfRule>
    <cfRule type="expression" dxfId="58972" priority="105779" stopIfTrue="1">
      <formula>WEEKDAY($A773)=2</formula>
    </cfRule>
    <cfRule type="expression" dxfId="58971" priority="105780" stopIfTrue="1">
      <formula>WEEKDAY($A773)=3</formula>
    </cfRule>
    <cfRule type="expression" dxfId="58970" priority="105781" stopIfTrue="1">
      <formula>WEEKDAY($A773)=4</formula>
    </cfRule>
    <cfRule type="expression" dxfId="58969" priority="105782" stopIfTrue="1">
      <formula>WEEKDAY($A773)=5</formula>
    </cfRule>
    <cfRule type="expression" dxfId="58968" priority="105783" stopIfTrue="1">
      <formula>WEEKDAY($A773)=6</formula>
    </cfRule>
    <cfRule type="expression" dxfId="58967" priority="105784" stopIfTrue="1">
      <formula>WEEKDAY($A773)=7</formula>
    </cfRule>
  </conditionalFormatting>
  <conditionalFormatting sqref="A773:A774">
    <cfRule type="expression" dxfId="58966" priority="105771" stopIfTrue="1">
      <formula>WEEKDAY($A773)=1</formula>
    </cfRule>
    <cfRule type="expression" dxfId="58965" priority="105772" stopIfTrue="1">
      <formula>WEEKDAY($A773)=2</formula>
    </cfRule>
    <cfRule type="expression" dxfId="58964" priority="105773" stopIfTrue="1">
      <formula>WEEKDAY($A773)=3</formula>
    </cfRule>
    <cfRule type="expression" dxfId="58963" priority="105774" stopIfTrue="1">
      <formula>WEEKDAY($A773)=4</formula>
    </cfRule>
    <cfRule type="expression" dxfId="58962" priority="105775" stopIfTrue="1">
      <formula>WEEKDAY($A773)=5</formula>
    </cfRule>
    <cfRule type="expression" dxfId="58961" priority="105776" stopIfTrue="1">
      <formula>WEEKDAY($A773)=6</formula>
    </cfRule>
    <cfRule type="expression" dxfId="58960" priority="105777" stopIfTrue="1">
      <formula>WEEKDAY($A773)=7</formula>
    </cfRule>
  </conditionalFormatting>
  <conditionalFormatting sqref="I773:I774">
    <cfRule type="expression" dxfId="58959" priority="105764" stopIfTrue="1">
      <formula>WEEKDAY($A773)=1</formula>
    </cfRule>
    <cfRule type="expression" dxfId="58958" priority="105765" stopIfTrue="1">
      <formula>WEEKDAY($A773)=2</formula>
    </cfRule>
    <cfRule type="expression" dxfId="58957" priority="105766" stopIfTrue="1">
      <formula>WEEKDAY($A773)=3</formula>
    </cfRule>
    <cfRule type="expression" dxfId="58956" priority="105767" stopIfTrue="1">
      <formula>WEEKDAY($A773)=4</formula>
    </cfRule>
    <cfRule type="expression" dxfId="58955" priority="105768" stopIfTrue="1">
      <formula>WEEKDAY($A773)=5</formula>
    </cfRule>
    <cfRule type="expression" dxfId="58954" priority="105769" stopIfTrue="1">
      <formula>WEEKDAY($A773)=6</formula>
    </cfRule>
    <cfRule type="expression" dxfId="58953" priority="105770" stopIfTrue="1">
      <formula>WEEKDAY($A773)=7</formula>
    </cfRule>
  </conditionalFormatting>
  <conditionalFormatting sqref="I773:I774">
    <cfRule type="expression" dxfId="58952" priority="105757" stopIfTrue="1">
      <formula>WEEKDAY($A773)=1</formula>
    </cfRule>
    <cfRule type="expression" dxfId="58951" priority="105758" stopIfTrue="1">
      <formula>WEEKDAY($A773)=2</formula>
    </cfRule>
    <cfRule type="expression" dxfId="58950" priority="105759" stopIfTrue="1">
      <formula>WEEKDAY($A773)=3</formula>
    </cfRule>
    <cfRule type="expression" dxfId="58949" priority="105760" stopIfTrue="1">
      <formula>WEEKDAY($A773)=4</formula>
    </cfRule>
    <cfRule type="expression" dxfId="58948" priority="105761" stopIfTrue="1">
      <formula>WEEKDAY($A773)=5</formula>
    </cfRule>
    <cfRule type="expression" dxfId="58947" priority="105762" stopIfTrue="1">
      <formula>WEEKDAY($A773)=6</formula>
    </cfRule>
    <cfRule type="expression" dxfId="58946" priority="105763" stopIfTrue="1">
      <formula>WEEKDAY($A773)=7</formula>
    </cfRule>
  </conditionalFormatting>
  <conditionalFormatting sqref="A773:A774">
    <cfRule type="expression" dxfId="58945" priority="105750" stopIfTrue="1">
      <formula>WEEKDAY($A773)=1</formula>
    </cfRule>
    <cfRule type="expression" dxfId="58944" priority="105751" stopIfTrue="1">
      <formula>WEEKDAY($A773)=2</formula>
    </cfRule>
    <cfRule type="expression" dxfId="58943" priority="105752" stopIfTrue="1">
      <formula>WEEKDAY($A773)=3</formula>
    </cfRule>
    <cfRule type="expression" dxfId="58942" priority="105753" stopIfTrue="1">
      <formula>WEEKDAY($A773)=4</formula>
    </cfRule>
    <cfRule type="expression" dxfId="58941" priority="105754" stopIfTrue="1">
      <formula>WEEKDAY($A773)=5</formula>
    </cfRule>
    <cfRule type="expression" dxfId="58940" priority="105755" stopIfTrue="1">
      <formula>WEEKDAY($A773)=6</formula>
    </cfRule>
    <cfRule type="expression" dxfId="58939" priority="105756" stopIfTrue="1">
      <formula>WEEKDAY($A773)=7</formula>
    </cfRule>
  </conditionalFormatting>
  <conditionalFormatting sqref="I773:I774">
    <cfRule type="expression" dxfId="58938" priority="105743" stopIfTrue="1">
      <formula>WEEKDAY($A773)=1</formula>
    </cfRule>
    <cfRule type="expression" dxfId="58937" priority="105744" stopIfTrue="1">
      <formula>WEEKDAY($A773)=2</formula>
    </cfRule>
    <cfRule type="expression" dxfId="58936" priority="105745" stopIfTrue="1">
      <formula>WEEKDAY($A773)=3</formula>
    </cfRule>
    <cfRule type="expression" dxfId="58935" priority="105746" stopIfTrue="1">
      <formula>WEEKDAY($A773)=4</formula>
    </cfRule>
    <cfRule type="expression" dxfId="58934" priority="105747" stopIfTrue="1">
      <formula>WEEKDAY($A773)=5</formula>
    </cfRule>
    <cfRule type="expression" dxfId="58933" priority="105748" stopIfTrue="1">
      <formula>WEEKDAY($A773)=6</formula>
    </cfRule>
    <cfRule type="expression" dxfId="58932" priority="105749" stopIfTrue="1">
      <formula>WEEKDAY($A773)=7</formula>
    </cfRule>
  </conditionalFormatting>
  <conditionalFormatting sqref="A773:A774">
    <cfRule type="expression" dxfId="58931" priority="105736" stopIfTrue="1">
      <formula>WEEKDAY($A773)=1</formula>
    </cfRule>
    <cfRule type="expression" dxfId="58930" priority="105737" stopIfTrue="1">
      <formula>WEEKDAY($A773)=2</formula>
    </cfRule>
    <cfRule type="expression" dxfId="58929" priority="105738" stopIfTrue="1">
      <formula>WEEKDAY($A773)=3</formula>
    </cfRule>
    <cfRule type="expression" dxfId="58928" priority="105739" stopIfTrue="1">
      <formula>WEEKDAY($A773)=4</formula>
    </cfRule>
    <cfRule type="expression" dxfId="58927" priority="105740" stopIfTrue="1">
      <formula>WEEKDAY($A773)=5</formula>
    </cfRule>
    <cfRule type="expression" dxfId="58926" priority="105741" stopIfTrue="1">
      <formula>WEEKDAY($A773)=6</formula>
    </cfRule>
    <cfRule type="expression" dxfId="58925" priority="105742" stopIfTrue="1">
      <formula>WEEKDAY($A773)=7</formula>
    </cfRule>
  </conditionalFormatting>
  <conditionalFormatting sqref="I773:I774">
    <cfRule type="expression" dxfId="58924" priority="105729" stopIfTrue="1">
      <formula>WEEKDAY($A773)=1</formula>
    </cfRule>
    <cfRule type="expression" dxfId="58923" priority="105730" stopIfTrue="1">
      <formula>WEEKDAY($A773)=2</formula>
    </cfRule>
    <cfRule type="expression" dxfId="58922" priority="105731" stopIfTrue="1">
      <formula>WEEKDAY($A773)=3</formula>
    </cfRule>
    <cfRule type="expression" dxfId="58921" priority="105732" stopIfTrue="1">
      <formula>WEEKDAY($A773)=4</formula>
    </cfRule>
    <cfRule type="expression" dxfId="58920" priority="105733" stopIfTrue="1">
      <formula>WEEKDAY($A773)=5</formula>
    </cfRule>
    <cfRule type="expression" dxfId="58919" priority="105734" stopIfTrue="1">
      <formula>WEEKDAY($A773)=6</formula>
    </cfRule>
    <cfRule type="expression" dxfId="58918" priority="105735" stopIfTrue="1">
      <formula>WEEKDAY($A773)=7</formula>
    </cfRule>
  </conditionalFormatting>
  <conditionalFormatting sqref="I773:I774">
    <cfRule type="expression" dxfId="58917" priority="105722" stopIfTrue="1">
      <formula>WEEKDAY($A773)=1</formula>
    </cfRule>
    <cfRule type="expression" dxfId="58916" priority="105723" stopIfTrue="1">
      <formula>WEEKDAY($A773)=2</formula>
    </cfRule>
    <cfRule type="expression" dxfId="58915" priority="105724" stopIfTrue="1">
      <formula>WEEKDAY($A773)=3</formula>
    </cfRule>
    <cfRule type="expression" dxfId="58914" priority="105725" stopIfTrue="1">
      <formula>WEEKDAY($A773)=4</formula>
    </cfRule>
    <cfRule type="expression" dxfId="58913" priority="105726" stopIfTrue="1">
      <formula>WEEKDAY($A773)=5</formula>
    </cfRule>
    <cfRule type="expression" dxfId="58912" priority="105727" stopIfTrue="1">
      <formula>WEEKDAY($A773)=6</formula>
    </cfRule>
    <cfRule type="expression" dxfId="58911" priority="105728" stopIfTrue="1">
      <formula>WEEKDAY($A773)=7</formula>
    </cfRule>
  </conditionalFormatting>
  <conditionalFormatting sqref="I773:I774">
    <cfRule type="expression" dxfId="58910" priority="105715" stopIfTrue="1">
      <formula>WEEKDAY($A773)=1</formula>
    </cfRule>
    <cfRule type="expression" dxfId="58909" priority="105716" stopIfTrue="1">
      <formula>WEEKDAY($A773)=2</formula>
    </cfRule>
    <cfRule type="expression" dxfId="58908" priority="105717" stopIfTrue="1">
      <formula>WEEKDAY($A773)=3</formula>
    </cfRule>
    <cfRule type="expression" dxfId="58907" priority="105718" stopIfTrue="1">
      <formula>WEEKDAY($A773)=4</formula>
    </cfRule>
    <cfRule type="expression" dxfId="58906" priority="105719" stopIfTrue="1">
      <formula>WEEKDAY($A773)=5</formula>
    </cfRule>
    <cfRule type="expression" dxfId="58905" priority="105720" stopIfTrue="1">
      <formula>WEEKDAY($A773)=6</formula>
    </cfRule>
    <cfRule type="expression" dxfId="58904" priority="105721" stopIfTrue="1">
      <formula>WEEKDAY($A773)=7</formula>
    </cfRule>
  </conditionalFormatting>
  <conditionalFormatting sqref="I773:I774">
    <cfRule type="expression" dxfId="58903" priority="105708" stopIfTrue="1">
      <formula>WEEKDAY($A773)=1</formula>
    </cfRule>
    <cfRule type="expression" dxfId="58902" priority="105709" stopIfTrue="1">
      <formula>WEEKDAY($A773)=2</formula>
    </cfRule>
    <cfRule type="expression" dxfId="58901" priority="105710" stopIfTrue="1">
      <formula>WEEKDAY($A773)=3</formula>
    </cfRule>
    <cfRule type="expression" dxfId="58900" priority="105711" stopIfTrue="1">
      <formula>WEEKDAY($A773)=4</formula>
    </cfRule>
    <cfRule type="expression" dxfId="58899" priority="105712" stopIfTrue="1">
      <formula>WEEKDAY($A773)=5</formula>
    </cfRule>
    <cfRule type="expression" dxfId="58898" priority="105713" stopIfTrue="1">
      <formula>WEEKDAY($A773)=6</formula>
    </cfRule>
    <cfRule type="expression" dxfId="58897" priority="105714" stopIfTrue="1">
      <formula>WEEKDAY($A773)=7</formula>
    </cfRule>
  </conditionalFormatting>
  <conditionalFormatting sqref="I773:I774">
    <cfRule type="expression" dxfId="58896" priority="105701" stopIfTrue="1">
      <formula>WEEKDAY($A773)=1</formula>
    </cfRule>
    <cfRule type="expression" dxfId="58895" priority="105702" stopIfTrue="1">
      <formula>WEEKDAY($A773)=2</formula>
    </cfRule>
    <cfRule type="expression" dxfId="58894" priority="105703" stopIfTrue="1">
      <formula>WEEKDAY($A773)=3</formula>
    </cfRule>
    <cfRule type="expression" dxfId="58893" priority="105704" stopIfTrue="1">
      <formula>WEEKDAY($A773)=4</formula>
    </cfRule>
    <cfRule type="expression" dxfId="58892" priority="105705" stopIfTrue="1">
      <formula>WEEKDAY($A773)=5</formula>
    </cfRule>
    <cfRule type="expression" dxfId="58891" priority="105706" stopIfTrue="1">
      <formula>WEEKDAY($A773)=6</formula>
    </cfRule>
    <cfRule type="expression" dxfId="58890" priority="105707" stopIfTrue="1">
      <formula>WEEKDAY($A773)=7</formula>
    </cfRule>
  </conditionalFormatting>
  <conditionalFormatting sqref="I773:I774">
    <cfRule type="expression" dxfId="58889" priority="105694" stopIfTrue="1">
      <formula>WEEKDAY($A773)=1</formula>
    </cfRule>
    <cfRule type="expression" dxfId="58888" priority="105695" stopIfTrue="1">
      <formula>WEEKDAY($A773)=2</formula>
    </cfRule>
    <cfRule type="expression" dxfId="58887" priority="105696" stopIfTrue="1">
      <formula>WEEKDAY($A773)=3</formula>
    </cfRule>
    <cfRule type="expression" dxfId="58886" priority="105697" stopIfTrue="1">
      <formula>WEEKDAY($A773)=4</formula>
    </cfRule>
    <cfRule type="expression" dxfId="58885" priority="105698" stopIfTrue="1">
      <formula>WEEKDAY($A773)=5</formula>
    </cfRule>
    <cfRule type="expression" dxfId="58884" priority="105699" stopIfTrue="1">
      <formula>WEEKDAY($A773)=6</formula>
    </cfRule>
    <cfRule type="expression" dxfId="58883" priority="105700" stopIfTrue="1">
      <formula>WEEKDAY($A773)=7</formula>
    </cfRule>
  </conditionalFormatting>
  <conditionalFormatting sqref="I773:I774">
    <cfRule type="expression" dxfId="58882" priority="105687" stopIfTrue="1">
      <formula>WEEKDAY($A773)=1</formula>
    </cfRule>
    <cfRule type="expression" dxfId="58881" priority="105688" stopIfTrue="1">
      <formula>WEEKDAY($A773)=2</formula>
    </cfRule>
    <cfRule type="expression" dxfId="58880" priority="105689" stopIfTrue="1">
      <formula>WEEKDAY($A773)=3</formula>
    </cfRule>
    <cfRule type="expression" dxfId="58879" priority="105690" stopIfTrue="1">
      <formula>WEEKDAY($A773)=4</formula>
    </cfRule>
    <cfRule type="expression" dxfId="58878" priority="105691" stopIfTrue="1">
      <formula>WEEKDAY($A773)=5</formula>
    </cfRule>
    <cfRule type="expression" dxfId="58877" priority="105692" stopIfTrue="1">
      <formula>WEEKDAY($A773)=6</formula>
    </cfRule>
    <cfRule type="expression" dxfId="58876" priority="105693" stopIfTrue="1">
      <formula>WEEKDAY($A773)=7</formula>
    </cfRule>
  </conditionalFormatting>
  <conditionalFormatting sqref="I773:I774">
    <cfRule type="expression" dxfId="58875" priority="105680" stopIfTrue="1">
      <formula>WEEKDAY($A773)=1</formula>
    </cfRule>
    <cfRule type="expression" dxfId="58874" priority="105681" stopIfTrue="1">
      <formula>WEEKDAY($A773)=2</formula>
    </cfRule>
    <cfRule type="expression" dxfId="58873" priority="105682" stopIfTrue="1">
      <formula>WEEKDAY($A773)=3</formula>
    </cfRule>
    <cfRule type="expression" dxfId="58872" priority="105683" stopIfTrue="1">
      <formula>WEEKDAY($A773)=4</formula>
    </cfRule>
    <cfRule type="expression" dxfId="58871" priority="105684" stopIfTrue="1">
      <formula>WEEKDAY($A773)=5</formula>
    </cfRule>
    <cfRule type="expression" dxfId="58870" priority="105685" stopIfTrue="1">
      <formula>WEEKDAY($A773)=6</formula>
    </cfRule>
    <cfRule type="expression" dxfId="58869" priority="105686" stopIfTrue="1">
      <formula>WEEKDAY($A773)=7</formula>
    </cfRule>
  </conditionalFormatting>
  <conditionalFormatting sqref="I773:I774">
    <cfRule type="expression" dxfId="58868" priority="105673" stopIfTrue="1">
      <formula>WEEKDAY($A773)=1</formula>
    </cfRule>
    <cfRule type="expression" dxfId="58867" priority="105674" stopIfTrue="1">
      <formula>WEEKDAY($A773)=2</formula>
    </cfRule>
    <cfRule type="expression" dxfId="58866" priority="105675" stopIfTrue="1">
      <formula>WEEKDAY($A773)=3</formula>
    </cfRule>
    <cfRule type="expression" dxfId="58865" priority="105676" stopIfTrue="1">
      <formula>WEEKDAY($A773)=4</formula>
    </cfRule>
    <cfRule type="expression" dxfId="58864" priority="105677" stopIfTrue="1">
      <formula>WEEKDAY($A773)=5</formula>
    </cfRule>
    <cfRule type="expression" dxfId="58863" priority="105678" stopIfTrue="1">
      <formula>WEEKDAY($A773)=6</formula>
    </cfRule>
    <cfRule type="expression" dxfId="58862" priority="105679" stopIfTrue="1">
      <formula>WEEKDAY($A773)=7</formula>
    </cfRule>
  </conditionalFormatting>
  <conditionalFormatting sqref="I773:I774">
    <cfRule type="expression" dxfId="58861" priority="105666" stopIfTrue="1">
      <formula>WEEKDAY($A773)=1</formula>
    </cfRule>
    <cfRule type="expression" dxfId="58860" priority="105667" stopIfTrue="1">
      <formula>WEEKDAY($A773)=2</formula>
    </cfRule>
    <cfRule type="expression" dxfId="58859" priority="105668" stopIfTrue="1">
      <formula>WEEKDAY($A773)=3</formula>
    </cfRule>
    <cfRule type="expression" dxfId="58858" priority="105669" stopIfTrue="1">
      <formula>WEEKDAY($A773)=4</formula>
    </cfRule>
    <cfRule type="expression" dxfId="58857" priority="105670" stopIfTrue="1">
      <formula>WEEKDAY($A773)=5</formula>
    </cfRule>
    <cfRule type="expression" dxfId="58856" priority="105671" stopIfTrue="1">
      <formula>WEEKDAY($A773)=6</formula>
    </cfRule>
    <cfRule type="expression" dxfId="58855" priority="105672" stopIfTrue="1">
      <formula>WEEKDAY($A773)=7</formula>
    </cfRule>
  </conditionalFormatting>
  <conditionalFormatting sqref="I773:I774">
    <cfRule type="expression" dxfId="58854" priority="105659" stopIfTrue="1">
      <formula>WEEKDAY($A773)=1</formula>
    </cfRule>
    <cfRule type="expression" dxfId="58853" priority="105660" stopIfTrue="1">
      <formula>WEEKDAY($A773)=2</formula>
    </cfRule>
    <cfRule type="expression" dxfId="58852" priority="105661" stopIfTrue="1">
      <formula>WEEKDAY($A773)=3</formula>
    </cfRule>
    <cfRule type="expression" dxfId="58851" priority="105662" stopIfTrue="1">
      <formula>WEEKDAY($A773)=4</formula>
    </cfRule>
    <cfRule type="expression" dxfId="58850" priority="105663" stopIfTrue="1">
      <formula>WEEKDAY($A773)=5</formula>
    </cfRule>
    <cfRule type="expression" dxfId="58849" priority="105664" stopIfTrue="1">
      <formula>WEEKDAY($A773)=6</formula>
    </cfRule>
    <cfRule type="expression" dxfId="58848" priority="105665" stopIfTrue="1">
      <formula>WEEKDAY($A773)=7</formula>
    </cfRule>
  </conditionalFormatting>
  <conditionalFormatting sqref="I773:I774">
    <cfRule type="expression" dxfId="58847" priority="105652" stopIfTrue="1">
      <formula>WEEKDAY($A773)=1</formula>
    </cfRule>
    <cfRule type="expression" dxfId="58846" priority="105653" stopIfTrue="1">
      <formula>WEEKDAY($A773)=2</formula>
    </cfRule>
    <cfRule type="expression" dxfId="58845" priority="105654" stopIfTrue="1">
      <formula>WEEKDAY($A773)=3</formula>
    </cfRule>
    <cfRule type="expression" dxfId="58844" priority="105655" stopIfTrue="1">
      <formula>WEEKDAY($A773)=4</formula>
    </cfRule>
    <cfRule type="expression" dxfId="58843" priority="105656" stopIfTrue="1">
      <formula>WEEKDAY($A773)=5</formula>
    </cfRule>
    <cfRule type="expression" dxfId="58842" priority="105657" stopIfTrue="1">
      <formula>WEEKDAY($A773)=6</formula>
    </cfRule>
    <cfRule type="expression" dxfId="58841" priority="105658" stopIfTrue="1">
      <formula>WEEKDAY($A773)=7</formula>
    </cfRule>
  </conditionalFormatting>
  <conditionalFormatting sqref="I773:I774">
    <cfRule type="expression" dxfId="58840" priority="105645" stopIfTrue="1">
      <formula>WEEKDAY($A773)=1</formula>
    </cfRule>
    <cfRule type="expression" dxfId="58839" priority="105646" stopIfTrue="1">
      <formula>WEEKDAY($A773)=2</formula>
    </cfRule>
    <cfRule type="expression" dxfId="58838" priority="105647" stopIfTrue="1">
      <formula>WEEKDAY($A773)=3</formula>
    </cfRule>
    <cfRule type="expression" dxfId="58837" priority="105648" stopIfTrue="1">
      <formula>WEEKDAY($A773)=4</formula>
    </cfRule>
    <cfRule type="expression" dxfId="58836" priority="105649" stopIfTrue="1">
      <formula>WEEKDAY($A773)=5</formula>
    </cfRule>
    <cfRule type="expression" dxfId="58835" priority="105650" stopIfTrue="1">
      <formula>WEEKDAY($A773)=6</formula>
    </cfRule>
    <cfRule type="expression" dxfId="58834" priority="105651" stopIfTrue="1">
      <formula>WEEKDAY($A773)=7</formula>
    </cfRule>
  </conditionalFormatting>
  <conditionalFormatting sqref="I773:I774">
    <cfRule type="expression" dxfId="58833" priority="105638" stopIfTrue="1">
      <formula>WEEKDAY($A773)=1</formula>
    </cfRule>
    <cfRule type="expression" dxfId="58832" priority="105639" stopIfTrue="1">
      <formula>WEEKDAY($A773)=2</formula>
    </cfRule>
    <cfRule type="expression" dxfId="58831" priority="105640" stopIfTrue="1">
      <formula>WEEKDAY($A773)=3</formula>
    </cfRule>
    <cfRule type="expression" dxfId="58830" priority="105641" stopIfTrue="1">
      <formula>WEEKDAY($A773)=4</formula>
    </cfRule>
    <cfRule type="expression" dxfId="58829" priority="105642" stopIfTrue="1">
      <formula>WEEKDAY($A773)=5</formula>
    </cfRule>
    <cfRule type="expression" dxfId="58828" priority="105643" stopIfTrue="1">
      <formula>WEEKDAY($A773)=6</formula>
    </cfRule>
    <cfRule type="expression" dxfId="58827" priority="105644" stopIfTrue="1">
      <formula>WEEKDAY($A773)=7</formula>
    </cfRule>
  </conditionalFormatting>
  <conditionalFormatting sqref="I773:I774">
    <cfRule type="expression" dxfId="58826" priority="105631" stopIfTrue="1">
      <formula>WEEKDAY($A773)=1</formula>
    </cfRule>
    <cfRule type="expression" dxfId="58825" priority="105632" stopIfTrue="1">
      <formula>WEEKDAY($A773)=2</formula>
    </cfRule>
    <cfRule type="expression" dxfId="58824" priority="105633" stopIfTrue="1">
      <formula>WEEKDAY($A773)=3</formula>
    </cfRule>
    <cfRule type="expression" dxfId="58823" priority="105634" stopIfTrue="1">
      <formula>WEEKDAY($A773)=4</formula>
    </cfRule>
    <cfRule type="expression" dxfId="58822" priority="105635" stopIfTrue="1">
      <formula>WEEKDAY($A773)=5</formula>
    </cfRule>
    <cfRule type="expression" dxfId="58821" priority="105636" stopIfTrue="1">
      <formula>WEEKDAY($A773)=6</formula>
    </cfRule>
    <cfRule type="expression" dxfId="58820" priority="105637" stopIfTrue="1">
      <formula>WEEKDAY($A773)=7</formula>
    </cfRule>
  </conditionalFormatting>
  <conditionalFormatting sqref="I773:I774">
    <cfRule type="expression" dxfId="58819" priority="105624" stopIfTrue="1">
      <formula>WEEKDAY($A773)=1</formula>
    </cfRule>
    <cfRule type="expression" dxfId="58818" priority="105625" stopIfTrue="1">
      <formula>WEEKDAY($A773)=2</formula>
    </cfRule>
    <cfRule type="expression" dxfId="58817" priority="105626" stopIfTrue="1">
      <formula>WEEKDAY($A773)=3</formula>
    </cfRule>
    <cfRule type="expression" dxfId="58816" priority="105627" stopIfTrue="1">
      <formula>WEEKDAY($A773)=4</formula>
    </cfRule>
    <cfRule type="expression" dxfId="58815" priority="105628" stopIfTrue="1">
      <formula>WEEKDAY($A773)=5</formula>
    </cfRule>
    <cfRule type="expression" dxfId="58814" priority="105629" stopIfTrue="1">
      <formula>WEEKDAY($A773)=6</formula>
    </cfRule>
    <cfRule type="expression" dxfId="58813" priority="105630" stopIfTrue="1">
      <formula>WEEKDAY($A773)=7</formula>
    </cfRule>
  </conditionalFormatting>
  <conditionalFormatting sqref="I773:I774">
    <cfRule type="expression" dxfId="58812" priority="105617" stopIfTrue="1">
      <formula>WEEKDAY($A773)=1</formula>
    </cfRule>
    <cfRule type="expression" dxfId="58811" priority="105618" stopIfTrue="1">
      <formula>WEEKDAY($A773)=2</formula>
    </cfRule>
    <cfRule type="expression" dxfId="58810" priority="105619" stopIfTrue="1">
      <formula>WEEKDAY($A773)=3</formula>
    </cfRule>
    <cfRule type="expression" dxfId="58809" priority="105620" stopIfTrue="1">
      <formula>WEEKDAY($A773)=4</formula>
    </cfRule>
    <cfRule type="expression" dxfId="58808" priority="105621" stopIfTrue="1">
      <formula>WEEKDAY($A773)=5</formula>
    </cfRule>
    <cfRule type="expression" dxfId="58807" priority="105622" stopIfTrue="1">
      <formula>WEEKDAY($A773)=6</formula>
    </cfRule>
    <cfRule type="expression" dxfId="58806" priority="105623" stopIfTrue="1">
      <formula>WEEKDAY($A773)=7</formula>
    </cfRule>
  </conditionalFormatting>
  <conditionalFormatting sqref="I773:I774">
    <cfRule type="expression" dxfId="58805" priority="105610" stopIfTrue="1">
      <formula>WEEKDAY($A773)=1</formula>
    </cfRule>
    <cfRule type="expression" dxfId="58804" priority="105611" stopIfTrue="1">
      <formula>WEEKDAY($A773)=2</formula>
    </cfRule>
    <cfRule type="expression" dxfId="58803" priority="105612" stopIfTrue="1">
      <formula>WEEKDAY($A773)=3</formula>
    </cfRule>
    <cfRule type="expression" dxfId="58802" priority="105613" stopIfTrue="1">
      <formula>WEEKDAY($A773)=4</formula>
    </cfRule>
    <cfRule type="expression" dxfId="58801" priority="105614" stopIfTrue="1">
      <formula>WEEKDAY($A773)=5</formula>
    </cfRule>
    <cfRule type="expression" dxfId="58800" priority="105615" stopIfTrue="1">
      <formula>WEEKDAY($A773)=6</formula>
    </cfRule>
    <cfRule type="expression" dxfId="58799" priority="105616" stopIfTrue="1">
      <formula>WEEKDAY($A773)=7</formula>
    </cfRule>
  </conditionalFormatting>
  <conditionalFormatting sqref="I773:I774">
    <cfRule type="expression" dxfId="58798" priority="105603" stopIfTrue="1">
      <formula>WEEKDAY($A773)=1</formula>
    </cfRule>
    <cfRule type="expression" dxfId="58797" priority="105604" stopIfTrue="1">
      <formula>WEEKDAY($A773)=2</formula>
    </cfRule>
    <cfRule type="expression" dxfId="58796" priority="105605" stopIfTrue="1">
      <formula>WEEKDAY($A773)=3</formula>
    </cfRule>
    <cfRule type="expression" dxfId="58795" priority="105606" stopIfTrue="1">
      <formula>WEEKDAY($A773)=4</formula>
    </cfRule>
    <cfRule type="expression" dxfId="58794" priority="105607" stopIfTrue="1">
      <formula>WEEKDAY($A773)=5</formula>
    </cfRule>
    <cfRule type="expression" dxfId="58793" priority="105608" stopIfTrue="1">
      <formula>WEEKDAY($A773)=6</formula>
    </cfRule>
    <cfRule type="expression" dxfId="58792" priority="105609" stopIfTrue="1">
      <formula>WEEKDAY($A773)=7</formula>
    </cfRule>
  </conditionalFormatting>
  <conditionalFormatting sqref="I773:I774">
    <cfRule type="expression" dxfId="58791" priority="105596" stopIfTrue="1">
      <formula>WEEKDAY($A773)=1</formula>
    </cfRule>
    <cfRule type="expression" dxfId="58790" priority="105597" stopIfTrue="1">
      <formula>WEEKDAY($A773)=2</formula>
    </cfRule>
    <cfRule type="expression" dxfId="58789" priority="105598" stopIfTrue="1">
      <formula>WEEKDAY($A773)=3</formula>
    </cfRule>
    <cfRule type="expression" dxfId="58788" priority="105599" stopIfTrue="1">
      <formula>WEEKDAY($A773)=4</formula>
    </cfRule>
    <cfRule type="expression" dxfId="58787" priority="105600" stopIfTrue="1">
      <formula>WEEKDAY($A773)=5</formula>
    </cfRule>
    <cfRule type="expression" dxfId="58786" priority="105601" stopIfTrue="1">
      <formula>WEEKDAY($A773)=6</formula>
    </cfRule>
    <cfRule type="expression" dxfId="58785" priority="105602" stopIfTrue="1">
      <formula>WEEKDAY($A773)=7</formula>
    </cfRule>
  </conditionalFormatting>
  <conditionalFormatting sqref="I773:I774">
    <cfRule type="expression" dxfId="58784" priority="105589" stopIfTrue="1">
      <formula>WEEKDAY($A773)=1</formula>
    </cfRule>
    <cfRule type="expression" dxfId="58783" priority="105590" stopIfTrue="1">
      <formula>WEEKDAY($A773)=2</formula>
    </cfRule>
    <cfRule type="expression" dxfId="58782" priority="105591" stopIfTrue="1">
      <formula>WEEKDAY($A773)=3</formula>
    </cfRule>
    <cfRule type="expression" dxfId="58781" priority="105592" stopIfTrue="1">
      <formula>WEEKDAY($A773)=4</formula>
    </cfRule>
    <cfRule type="expression" dxfId="58780" priority="105593" stopIfTrue="1">
      <formula>WEEKDAY($A773)=5</formula>
    </cfRule>
    <cfRule type="expression" dxfId="58779" priority="105594" stopIfTrue="1">
      <formula>WEEKDAY($A773)=6</formula>
    </cfRule>
    <cfRule type="expression" dxfId="58778" priority="105595" stopIfTrue="1">
      <formula>WEEKDAY($A773)=7</formula>
    </cfRule>
  </conditionalFormatting>
  <conditionalFormatting sqref="I773:I774">
    <cfRule type="expression" dxfId="58777" priority="105582" stopIfTrue="1">
      <formula>WEEKDAY($A773)=1</formula>
    </cfRule>
    <cfRule type="expression" dxfId="58776" priority="105583" stopIfTrue="1">
      <formula>WEEKDAY($A773)=2</formula>
    </cfRule>
    <cfRule type="expression" dxfId="58775" priority="105584" stopIfTrue="1">
      <formula>WEEKDAY($A773)=3</formula>
    </cfRule>
    <cfRule type="expression" dxfId="58774" priority="105585" stopIfTrue="1">
      <formula>WEEKDAY($A773)=4</formula>
    </cfRule>
    <cfRule type="expression" dxfId="58773" priority="105586" stopIfTrue="1">
      <formula>WEEKDAY($A773)=5</formula>
    </cfRule>
    <cfRule type="expression" dxfId="58772" priority="105587" stopIfTrue="1">
      <formula>WEEKDAY($A773)=6</formula>
    </cfRule>
    <cfRule type="expression" dxfId="58771" priority="105588" stopIfTrue="1">
      <formula>WEEKDAY($A773)=7</formula>
    </cfRule>
  </conditionalFormatting>
  <conditionalFormatting sqref="I773:I774">
    <cfRule type="expression" dxfId="58770" priority="105575" stopIfTrue="1">
      <formula>WEEKDAY($A773)=1</formula>
    </cfRule>
    <cfRule type="expression" dxfId="58769" priority="105576" stopIfTrue="1">
      <formula>WEEKDAY($A773)=2</formula>
    </cfRule>
    <cfRule type="expression" dxfId="58768" priority="105577" stopIfTrue="1">
      <formula>WEEKDAY($A773)=3</formula>
    </cfRule>
    <cfRule type="expression" dxfId="58767" priority="105578" stopIfTrue="1">
      <formula>WEEKDAY($A773)=4</formula>
    </cfRule>
    <cfRule type="expression" dxfId="58766" priority="105579" stopIfTrue="1">
      <formula>WEEKDAY($A773)=5</formula>
    </cfRule>
    <cfRule type="expression" dxfId="58765" priority="105580" stopIfTrue="1">
      <formula>WEEKDAY($A773)=6</formula>
    </cfRule>
    <cfRule type="expression" dxfId="58764" priority="105581" stopIfTrue="1">
      <formula>WEEKDAY($A773)=7</formula>
    </cfRule>
  </conditionalFormatting>
  <conditionalFormatting sqref="I773:I774">
    <cfRule type="expression" dxfId="58763" priority="105568" stopIfTrue="1">
      <formula>WEEKDAY($A773)=1</formula>
    </cfRule>
    <cfRule type="expression" dxfId="58762" priority="105569" stopIfTrue="1">
      <formula>WEEKDAY($A773)=2</formula>
    </cfRule>
    <cfRule type="expression" dxfId="58761" priority="105570" stopIfTrue="1">
      <formula>WEEKDAY($A773)=3</formula>
    </cfRule>
    <cfRule type="expression" dxfId="58760" priority="105571" stopIfTrue="1">
      <formula>WEEKDAY($A773)=4</formula>
    </cfRule>
    <cfRule type="expression" dxfId="58759" priority="105572" stopIfTrue="1">
      <formula>WEEKDAY($A773)=5</formula>
    </cfRule>
    <cfRule type="expression" dxfId="58758" priority="105573" stopIfTrue="1">
      <formula>WEEKDAY($A773)=6</formula>
    </cfRule>
    <cfRule type="expression" dxfId="58757" priority="105574" stopIfTrue="1">
      <formula>WEEKDAY($A773)=7</formula>
    </cfRule>
  </conditionalFormatting>
  <conditionalFormatting sqref="I773:I774">
    <cfRule type="expression" dxfId="58756" priority="105561" stopIfTrue="1">
      <formula>WEEKDAY($A773)=1</formula>
    </cfRule>
    <cfRule type="expression" dxfId="58755" priority="105562" stopIfTrue="1">
      <formula>WEEKDAY($A773)=2</formula>
    </cfRule>
    <cfRule type="expression" dxfId="58754" priority="105563" stopIfTrue="1">
      <formula>WEEKDAY($A773)=3</formula>
    </cfRule>
    <cfRule type="expression" dxfId="58753" priority="105564" stopIfTrue="1">
      <formula>WEEKDAY($A773)=4</formula>
    </cfRule>
    <cfRule type="expression" dxfId="58752" priority="105565" stopIfTrue="1">
      <formula>WEEKDAY($A773)=5</formula>
    </cfRule>
    <cfRule type="expression" dxfId="58751" priority="105566" stopIfTrue="1">
      <formula>WEEKDAY($A773)=6</formula>
    </cfRule>
    <cfRule type="expression" dxfId="58750" priority="105567" stopIfTrue="1">
      <formula>WEEKDAY($A773)=7</formula>
    </cfRule>
  </conditionalFormatting>
  <conditionalFormatting sqref="I773:I774">
    <cfRule type="expression" dxfId="58749" priority="105554" stopIfTrue="1">
      <formula>WEEKDAY($A773)=1</formula>
    </cfRule>
    <cfRule type="expression" dxfId="58748" priority="105555" stopIfTrue="1">
      <formula>WEEKDAY($A773)=2</formula>
    </cfRule>
    <cfRule type="expression" dxfId="58747" priority="105556" stopIfTrue="1">
      <formula>WEEKDAY($A773)=3</formula>
    </cfRule>
    <cfRule type="expression" dxfId="58746" priority="105557" stopIfTrue="1">
      <formula>WEEKDAY($A773)=4</formula>
    </cfRule>
    <cfRule type="expression" dxfId="58745" priority="105558" stopIfTrue="1">
      <formula>WEEKDAY($A773)=5</formula>
    </cfRule>
    <cfRule type="expression" dxfId="58744" priority="105559" stopIfTrue="1">
      <formula>WEEKDAY($A773)=6</formula>
    </cfRule>
    <cfRule type="expression" dxfId="58743" priority="105560" stopIfTrue="1">
      <formula>WEEKDAY($A773)=7</formula>
    </cfRule>
  </conditionalFormatting>
  <conditionalFormatting sqref="I773:I774">
    <cfRule type="expression" dxfId="58742" priority="105547" stopIfTrue="1">
      <formula>WEEKDAY($A773)=1</formula>
    </cfRule>
    <cfRule type="expression" dxfId="58741" priority="105548" stopIfTrue="1">
      <formula>WEEKDAY($A773)=2</formula>
    </cfRule>
    <cfRule type="expression" dxfId="58740" priority="105549" stopIfTrue="1">
      <formula>WEEKDAY($A773)=3</formula>
    </cfRule>
    <cfRule type="expression" dxfId="58739" priority="105550" stopIfTrue="1">
      <formula>WEEKDAY($A773)=4</formula>
    </cfRule>
    <cfRule type="expression" dxfId="58738" priority="105551" stopIfTrue="1">
      <formula>WEEKDAY($A773)=5</formula>
    </cfRule>
    <cfRule type="expression" dxfId="58737" priority="105552" stopIfTrue="1">
      <formula>WEEKDAY($A773)=6</formula>
    </cfRule>
    <cfRule type="expression" dxfId="58736" priority="105553" stopIfTrue="1">
      <formula>WEEKDAY($A773)=7</formula>
    </cfRule>
  </conditionalFormatting>
  <conditionalFormatting sqref="I773:I774">
    <cfRule type="expression" dxfId="58735" priority="105540" stopIfTrue="1">
      <formula>WEEKDAY($A773)=1</formula>
    </cfRule>
    <cfRule type="expression" dxfId="58734" priority="105541" stopIfTrue="1">
      <formula>WEEKDAY($A773)=2</formula>
    </cfRule>
    <cfRule type="expression" dxfId="58733" priority="105542" stopIfTrue="1">
      <formula>WEEKDAY($A773)=3</formula>
    </cfRule>
    <cfRule type="expression" dxfId="58732" priority="105543" stopIfTrue="1">
      <formula>WEEKDAY($A773)=4</formula>
    </cfRule>
    <cfRule type="expression" dxfId="58731" priority="105544" stopIfTrue="1">
      <formula>WEEKDAY($A773)=5</formula>
    </cfRule>
    <cfRule type="expression" dxfId="58730" priority="105545" stopIfTrue="1">
      <formula>WEEKDAY($A773)=6</formula>
    </cfRule>
    <cfRule type="expression" dxfId="58729" priority="105546" stopIfTrue="1">
      <formula>WEEKDAY($A773)=7</formula>
    </cfRule>
  </conditionalFormatting>
  <conditionalFormatting sqref="I773:I774">
    <cfRule type="expression" dxfId="58728" priority="105533" stopIfTrue="1">
      <formula>WEEKDAY($A773)=1</formula>
    </cfRule>
    <cfRule type="expression" dxfId="58727" priority="105534" stopIfTrue="1">
      <formula>WEEKDAY($A773)=2</formula>
    </cfRule>
    <cfRule type="expression" dxfId="58726" priority="105535" stopIfTrue="1">
      <formula>WEEKDAY($A773)=3</formula>
    </cfRule>
    <cfRule type="expression" dxfId="58725" priority="105536" stopIfTrue="1">
      <formula>WEEKDAY($A773)=4</formula>
    </cfRule>
    <cfRule type="expression" dxfId="58724" priority="105537" stopIfTrue="1">
      <formula>WEEKDAY($A773)=5</formula>
    </cfRule>
    <cfRule type="expression" dxfId="58723" priority="105538" stopIfTrue="1">
      <formula>WEEKDAY($A773)=6</formula>
    </cfRule>
    <cfRule type="expression" dxfId="58722" priority="105539" stopIfTrue="1">
      <formula>WEEKDAY($A773)=7</formula>
    </cfRule>
  </conditionalFormatting>
  <conditionalFormatting sqref="I773:I774">
    <cfRule type="expression" dxfId="58721" priority="105526" stopIfTrue="1">
      <formula>WEEKDAY($A773)=1</formula>
    </cfRule>
    <cfRule type="expression" dxfId="58720" priority="105527" stopIfTrue="1">
      <formula>WEEKDAY($A773)=2</formula>
    </cfRule>
    <cfRule type="expression" dxfId="58719" priority="105528" stopIfTrue="1">
      <formula>WEEKDAY($A773)=3</formula>
    </cfRule>
    <cfRule type="expression" dxfId="58718" priority="105529" stopIfTrue="1">
      <formula>WEEKDAY($A773)=4</formula>
    </cfRule>
    <cfRule type="expression" dxfId="58717" priority="105530" stopIfTrue="1">
      <formula>WEEKDAY($A773)=5</formula>
    </cfRule>
    <cfRule type="expression" dxfId="58716" priority="105531" stopIfTrue="1">
      <formula>WEEKDAY($A773)=6</formula>
    </cfRule>
    <cfRule type="expression" dxfId="58715" priority="105532" stopIfTrue="1">
      <formula>WEEKDAY($A773)=7</formula>
    </cfRule>
  </conditionalFormatting>
  <conditionalFormatting sqref="I773:I774">
    <cfRule type="expression" dxfId="58714" priority="105519" stopIfTrue="1">
      <formula>WEEKDAY($A773)=1</formula>
    </cfRule>
    <cfRule type="expression" dxfId="58713" priority="105520" stopIfTrue="1">
      <formula>WEEKDAY($A773)=2</formula>
    </cfRule>
    <cfRule type="expression" dxfId="58712" priority="105521" stopIfTrue="1">
      <formula>WEEKDAY($A773)=3</formula>
    </cfRule>
    <cfRule type="expression" dxfId="58711" priority="105522" stopIfTrue="1">
      <formula>WEEKDAY($A773)=4</formula>
    </cfRule>
    <cfRule type="expression" dxfId="58710" priority="105523" stopIfTrue="1">
      <formula>WEEKDAY($A773)=5</formula>
    </cfRule>
    <cfRule type="expression" dxfId="58709" priority="105524" stopIfTrue="1">
      <formula>WEEKDAY($A773)=6</formula>
    </cfRule>
    <cfRule type="expression" dxfId="58708" priority="105525" stopIfTrue="1">
      <formula>WEEKDAY($A773)=7</formula>
    </cfRule>
  </conditionalFormatting>
  <conditionalFormatting sqref="I773:I774">
    <cfRule type="expression" dxfId="58707" priority="105512" stopIfTrue="1">
      <formula>WEEKDAY($A773)=1</formula>
    </cfRule>
    <cfRule type="expression" dxfId="58706" priority="105513" stopIfTrue="1">
      <formula>WEEKDAY($A773)=2</formula>
    </cfRule>
    <cfRule type="expression" dxfId="58705" priority="105514" stopIfTrue="1">
      <formula>WEEKDAY($A773)=3</formula>
    </cfRule>
    <cfRule type="expression" dxfId="58704" priority="105515" stopIfTrue="1">
      <formula>WEEKDAY($A773)=4</formula>
    </cfRule>
    <cfRule type="expression" dxfId="58703" priority="105516" stopIfTrue="1">
      <formula>WEEKDAY($A773)=5</formula>
    </cfRule>
    <cfRule type="expression" dxfId="58702" priority="105517" stopIfTrue="1">
      <formula>WEEKDAY($A773)=6</formula>
    </cfRule>
    <cfRule type="expression" dxfId="58701" priority="105518" stopIfTrue="1">
      <formula>WEEKDAY($A773)=7</formula>
    </cfRule>
  </conditionalFormatting>
  <conditionalFormatting sqref="I773:I774">
    <cfRule type="expression" dxfId="58700" priority="105505" stopIfTrue="1">
      <formula>WEEKDAY($A773)=1</formula>
    </cfRule>
    <cfRule type="expression" dxfId="58699" priority="105506" stopIfTrue="1">
      <formula>WEEKDAY($A773)=2</formula>
    </cfRule>
    <cfRule type="expression" dxfId="58698" priority="105507" stopIfTrue="1">
      <formula>WEEKDAY($A773)=3</formula>
    </cfRule>
    <cfRule type="expression" dxfId="58697" priority="105508" stopIfTrue="1">
      <formula>WEEKDAY($A773)=4</formula>
    </cfRule>
    <cfRule type="expression" dxfId="58696" priority="105509" stopIfTrue="1">
      <formula>WEEKDAY($A773)=5</formula>
    </cfRule>
    <cfRule type="expression" dxfId="58695" priority="105510" stopIfTrue="1">
      <formula>WEEKDAY($A773)=6</formula>
    </cfRule>
    <cfRule type="expression" dxfId="58694" priority="105511" stopIfTrue="1">
      <formula>WEEKDAY($A773)=7</formula>
    </cfRule>
  </conditionalFormatting>
  <conditionalFormatting sqref="I773:I774">
    <cfRule type="expression" dxfId="58693" priority="105498" stopIfTrue="1">
      <formula>WEEKDAY($A773)=1</formula>
    </cfRule>
    <cfRule type="expression" dxfId="58692" priority="105499" stopIfTrue="1">
      <formula>WEEKDAY($A773)=2</formula>
    </cfRule>
    <cfRule type="expression" dxfId="58691" priority="105500" stopIfTrue="1">
      <formula>WEEKDAY($A773)=3</formula>
    </cfRule>
    <cfRule type="expression" dxfId="58690" priority="105501" stopIfTrue="1">
      <formula>WEEKDAY($A773)=4</formula>
    </cfRule>
    <cfRule type="expression" dxfId="58689" priority="105502" stopIfTrue="1">
      <formula>WEEKDAY($A773)=5</formula>
    </cfRule>
    <cfRule type="expression" dxfId="58688" priority="105503" stopIfTrue="1">
      <formula>WEEKDAY($A773)=6</formula>
    </cfRule>
    <cfRule type="expression" dxfId="58687" priority="105504" stopIfTrue="1">
      <formula>WEEKDAY($A773)=7</formula>
    </cfRule>
  </conditionalFormatting>
  <conditionalFormatting sqref="I773:I774">
    <cfRule type="expression" dxfId="58686" priority="105491" stopIfTrue="1">
      <formula>WEEKDAY($A773)=1</formula>
    </cfRule>
    <cfRule type="expression" dxfId="58685" priority="105492" stopIfTrue="1">
      <formula>WEEKDAY($A773)=2</formula>
    </cfRule>
    <cfRule type="expression" dxfId="58684" priority="105493" stopIfTrue="1">
      <formula>WEEKDAY($A773)=3</formula>
    </cfRule>
    <cfRule type="expression" dxfId="58683" priority="105494" stopIfTrue="1">
      <formula>WEEKDAY($A773)=4</formula>
    </cfRule>
    <cfRule type="expression" dxfId="58682" priority="105495" stopIfTrue="1">
      <formula>WEEKDAY($A773)=5</formula>
    </cfRule>
    <cfRule type="expression" dxfId="58681" priority="105496" stopIfTrue="1">
      <formula>WEEKDAY($A773)=6</formula>
    </cfRule>
    <cfRule type="expression" dxfId="58680" priority="105497" stopIfTrue="1">
      <formula>WEEKDAY($A773)=7</formula>
    </cfRule>
  </conditionalFormatting>
  <conditionalFormatting sqref="I773:I774">
    <cfRule type="expression" dxfId="58679" priority="105484" stopIfTrue="1">
      <formula>WEEKDAY($A773)=1</formula>
    </cfRule>
    <cfRule type="expression" dxfId="58678" priority="105485" stopIfTrue="1">
      <formula>WEEKDAY($A773)=2</formula>
    </cfRule>
    <cfRule type="expression" dxfId="58677" priority="105486" stopIfTrue="1">
      <formula>WEEKDAY($A773)=3</formula>
    </cfRule>
    <cfRule type="expression" dxfId="58676" priority="105487" stopIfTrue="1">
      <formula>WEEKDAY($A773)=4</formula>
    </cfRule>
    <cfRule type="expression" dxfId="58675" priority="105488" stopIfTrue="1">
      <formula>WEEKDAY($A773)=5</formula>
    </cfRule>
    <cfRule type="expression" dxfId="58674" priority="105489" stopIfTrue="1">
      <formula>WEEKDAY($A773)=6</formula>
    </cfRule>
    <cfRule type="expression" dxfId="58673" priority="105490" stopIfTrue="1">
      <formula>WEEKDAY($A773)=7</formula>
    </cfRule>
  </conditionalFormatting>
  <conditionalFormatting sqref="I773:I774">
    <cfRule type="expression" dxfId="58672" priority="105477" stopIfTrue="1">
      <formula>WEEKDAY($A773)=1</formula>
    </cfRule>
    <cfRule type="expression" dxfId="58671" priority="105478" stopIfTrue="1">
      <formula>WEEKDAY($A773)=2</formula>
    </cfRule>
    <cfRule type="expression" dxfId="58670" priority="105479" stopIfTrue="1">
      <formula>WEEKDAY($A773)=3</formula>
    </cfRule>
    <cfRule type="expression" dxfId="58669" priority="105480" stopIfTrue="1">
      <formula>WEEKDAY($A773)=4</formula>
    </cfRule>
    <cfRule type="expression" dxfId="58668" priority="105481" stopIfTrue="1">
      <formula>WEEKDAY($A773)=5</formula>
    </cfRule>
    <cfRule type="expression" dxfId="58667" priority="105482" stopIfTrue="1">
      <formula>WEEKDAY($A773)=6</formula>
    </cfRule>
    <cfRule type="expression" dxfId="58666" priority="105483" stopIfTrue="1">
      <formula>WEEKDAY($A773)=7</formula>
    </cfRule>
  </conditionalFormatting>
  <conditionalFormatting sqref="I773:I774">
    <cfRule type="expression" dxfId="58665" priority="105470" stopIfTrue="1">
      <formula>WEEKDAY($A773)=1</formula>
    </cfRule>
    <cfRule type="expression" dxfId="58664" priority="105471" stopIfTrue="1">
      <formula>WEEKDAY($A773)=2</formula>
    </cfRule>
    <cfRule type="expression" dxfId="58663" priority="105472" stopIfTrue="1">
      <formula>WEEKDAY($A773)=3</formula>
    </cfRule>
    <cfRule type="expression" dxfId="58662" priority="105473" stopIfTrue="1">
      <formula>WEEKDAY($A773)=4</formula>
    </cfRule>
    <cfRule type="expression" dxfId="58661" priority="105474" stopIfTrue="1">
      <formula>WEEKDAY($A773)=5</formula>
    </cfRule>
    <cfRule type="expression" dxfId="58660" priority="105475" stopIfTrue="1">
      <formula>WEEKDAY($A773)=6</formula>
    </cfRule>
    <cfRule type="expression" dxfId="58659" priority="105476" stopIfTrue="1">
      <formula>WEEKDAY($A773)=7</formula>
    </cfRule>
  </conditionalFormatting>
  <conditionalFormatting sqref="I773:I774">
    <cfRule type="expression" dxfId="58658" priority="105463" stopIfTrue="1">
      <formula>WEEKDAY($A773)=1</formula>
    </cfRule>
    <cfRule type="expression" dxfId="58657" priority="105464" stopIfTrue="1">
      <formula>WEEKDAY($A773)=2</formula>
    </cfRule>
    <cfRule type="expression" dxfId="58656" priority="105465" stopIfTrue="1">
      <formula>WEEKDAY($A773)=3</formula>
    </cfRule>
    <cfRule type="expression" dxfId="58655" priority="105466" stopIfTrue="1">
      <formula>WEEKDAY($A773)=4</formula>
    </cfRule>
    <cfRule type="expression" dxfId="58654" priority="105467" stopIfTrue="1">
      <formula>WEEKDAY($A773)=5</formula>
    </cfRule>
    <cfRule type="expression" dxfId="58653" priority="105468" stopIfTrue="1">
      <formula>WEEKDAY($A773)=6</formula>
    </cfRule>
    <cfRule type="expression" dxfId="58652" priority="105469" stopIfTrue="1">
      <formula>WEEKDAY($A773)=7</formula>
    </cfRule>
  </conditionalFormatting>
  <conditionalFormatting sqref="I773:I774">
    <cfRule type="expression" dxfId="58651" priority="105456" stopIfTrue="1">
      <formula>WEEKDAY($A773)=1</formula>
    </cfRule>
    <cfRule type="expression" dxfId="58650" priority="105457" stopIfTrue="1">
      <formula>WEEKDAY($A773)=2</formula>
    </cfRule>
    <cfRule type="expression" dxfId="58649" priority="105458" stopIfTrue="1">
      <formula>WEEKDAY($A773)=3</formula>
    </cfRule>
    <cfRule type="expression" dxfId="58648" priority="105459" stopIfTrue="1">
      <formula>WEEKDAY($A773)=4</formula>
    </cfRule>
    <cfRule type="expression" dxfId="58647" priority="105460" stopIfTrue="1">
      <formula>WEEKDAY($A773)=5</formula>
    </cfRule>
    <cfRule type="expression" dxfId="58646" priority="105461" stopIfTrue="1">
      <formula>WEEKDAY($A773)=6</formula>
    </cfRule>
    <cfRule type="expression" dxfId="58645" priority="105462" stopIfTrue="1">
      <formula>WEEKDAY($A773)=7</formula>
    </cfRule>
  </conditionalFormatting>
  <conditionalFormatting sqref="I773:I774">
    <cfRule type="expression" dxfId="58644" priority="105449" stopIfTrue="1">
      <formula>WEEKDAY($A773)=1</formula>
    </cfRule>
    <cfRule type="expression" dxfId="58643" priority="105450" stopIfTrue="1">
      <formula>WEEKDAY($A773)=2</formula>
    </cfRule>
    <cfRule type="expression" dxfId="58642" priority="105451" stopIfTrue="1">
      <formula>WEEKDAY($A773)=3</formula>
    </cfRule>
    <cfRule type="expression" dxfId="58641" priority="105452" stopIfTrue="1">
      <formula>WEEKDAY($A773)=4</formula>
    </cfRule>
    <cfRule type="expression" dxfId="58640" priority="105453" stopIfTrue="1">
      <formula>WEEKDAY($A773)=5</formula>
    </cfRule>
    <cfRule type="expression" dxfId="58639" priority="105454" stopIfTrue="1">
      <formula>WEEKDAY($A773)=6</formula>
    </cfRule>
    <cfRule type="expression" dxfId="58638" priority="105455" stopIfTrue="1">
      <formula>WEEKDAY($A773)=7</formula>
    </cfRule>
  </conditionalFormatting>
  <conditionalFormatting sqref="I773:I774">
    <cfRule type="expression" dxfId="58637" priority="105442" stopIfTrue="1">
      <formula>WEEKDAY($A773)=1</formula>
    </cfRule>
    <cfRule type="expression" dxfId="58636" priority="105443" stopIfTrue="1">
      <formula>WEEKDAY($A773)=2</formula>
    </cfRule>
    <cfRule type="expression" dxfId="58635" priority="105444" stopIfTrue="1">
      <formula>WEEKDAY($A773)=3</formula>
    </cfRule>
    <cfRule type="expression" dxfId="58634" priority="105445" stopIfTrue="1">
      <formula>WEEKDAY($A773)=4</formula>
    </cfRule>
    <cfRule type="expression" dxfId="58633" priority="105446" stopIfTrue="1">
      <formula>WEEKDAY($A773)=5</formula>
    </cfRule>
    <cfRule type="expression" dxfId="58632" priority="105447" stopIfTrue="1">
      <formula>WEEKDAY($A773)=6</formula>
    </cfRule>
    <cfRule type="expression" dxfId="58631" priority="105448" stopIfTrue="1">
      <formula>WEEKDAY($A773)=7</formula>
    </cfRule>
  </conditionalFormatting>
  <conditionalFormatting sqref="I773:I774">
    <cfRule type="expression" dxfId="58630" priority="105435" stopIfTrue="1">
      <formula>WEEKDAY($A773)=1</formula>
    </cfRule>
    <cfRule type="expression" dxfId="58629" priority="105436" stopIfTrue="1">
      <formula>WEEKDAY($A773)=2</formula>
    </cfRule>
    <cfRule type="expression" dxfId="58628" priority="105437" stopIfTrue="1">
      <formula>WEEKDAY($A773)=3</formula>
    </cfRule>
    <cfRule type="expression" dxfId="58627" priority="105438" stopIfTrue="1">
      <formula>WEEKDAY($A773)=4</formula>
    </cfRule>
    <cfRule type="expression" dxfId="58626" priority="105439" stopIfTrue="1">
      <formula>WEEKDAY($A773)=5</formula>
    </cfRule>
    <cfRule type="expression" dxfId="58625" priority="105440" stopIfTrue="1">
      <formula>WEEKDAY($A773)=6</formula>
    </cfRule>
    <cfRule type="expression" dxfId="58624" priority="105441" stopIfTrue="1">
      <formula>WEEKDAY($A773)=7</formula>
    </cfRule>
  </conditionalFormatting>
  <conditionalFormatting sqref="I773:I774">
    <cfRule type="expression" dxfId="58623" priority="105428" stopIfTrue="1">
      <formula>WEEKDAY($A773)=1</formula>
    </cfRule>
    <cfRule type="expression" dxfId="58622" priority="105429" stopIfTrue="1">
      <formula>WEEKDAY($A773)=2</formula>
    </cfRule>
    <cfRule type="expression" dxfId="58621" priority="105430" stopIfTrue="1">
      <formula>WEEKDAY($A773)=3</formula>
    </cfRule>
    <cfRule type="expression" dxfId="58620" priority="105431" stopIfTrue="1">
      <formula>WEEKDAY($A773)=4</formula>
    </cfRule>
    <cfRule type="expression" dxfId="58619" priority="105432" stopIfTrue="1">
      <formula>WEEKDAY($A773)=5</formula>
    </cfRule>
    <cfRule type="expression" dxfId="58618" priority="105433" stopIfTrue="1">
      <formula>WEEKDAY($A773)=6</formula>
    </cfRule>
    <cfRule type="expression" dxfId="58617" priority="105434" stopIfTrue="1">
      <formula>WEEKDAY($A773)=7</formula>
    </cfRule>
  </conditionalFormatting>
  <conditionalFormatting sqref="A773:A774">
    <cfRule type="expression" dxfId="58616" priority="105421" stopIfTrue="1">
      <formula>WEEKDAY($A773)=1</formula>
    </cfRule>
    <cfRule type="expression" dxfId="58615" priority="105422" stopIfTrue="1">
      <formula>WEEKDAY($A773)=2</formula>
    </cfRule>
    <cfRule type="expression" dxfId="58614" priority="105423" stopIfTrue="1">
      <formula>WEEKDAY($A773)=3</formula>
    </cfRule>
    <cfRule type="expression" dxfId="58613" priority="105424" stopIfTrue="1">
      <formula>WEEKDAY($A773)=4</formula>
    </cfRule>
    <cfRule type="expression" dxfId="58612" priority="105425" stopIfTrue="1">
      <formula>WEEKDAY($A773)=5</formula>
    </cfRule>
    <cfRule type="expression" dxfId="58611" priority="105426" stopIfTrue="1">
      <formula>WEEKDAY($A773)=6</formula>
    </cfRule>
    <cfRule type="expression" dxfId="58610" priority="105427" stopIfTrue="1">
      <formula>WEEKDAY($A773)=7</formula>
    </cfRule>
  </conditionalFormatting>
  <conditionalFormatting sqref="I773:I774">
    <cfRule type="expression" dxfId="58609" priority="105414" stopIfTrue="1">
      <formula>WEEKDAY($A773)=1</formula>
    </cfRule>
    <cfRule type="expression" dxfId="58608" priority="105415" stopIfTrue="1">
      <formula>WEEKDAY($A773)=2</formula>
    </cfRule>
    <cfRule type="expression" dxfId="58607" priority="105416" stopIfTrue="1">
      <formula>WEEKDAY($A773)=3</formula>
    </cfRule>
    <cfRule type="expression" dxfId="58606" priority="105417" stopIfTrue="1">
      <formula>WEEKDAY($A773)=4</formula>
    </cfRule>
    <cfRule type="expression" dxfId="58605" priority="105418" stopIfTrue="1">
      <formula>WEEKDAY($A773)=5</formula>
    </cfRule>
    <cfRule type="expression" dxfId="58604" priority="105419" stopIfTrue="1">
      <formula>WEEKDAY($A773)=6</formula>
    </cfRule>
    <cfRule type="expression" dxfId="58603" priority="105420" stopIfTrue="1">
      <formula>WEEKDAY($A773)=7</formula>
    </cfRule>
  </conditionalFormatting>
  <conditionalFormatting sqref="I773:I774">
    <cfRule type="expression" dxfId="58602" priority="105407" stopIfTrue="1">
      <formula>WEEKDAY($A773)=1</formula>
    </cfRule>
    <cfRule type="expression" dxfId="58601" priority="105408" stopIfTrue="1">
      <formula>WEEKDAY($A773)=2</formula>
    </cfRule>
    <cfRule type="expression" dxfId="58600" priority="105409" stopIfTrue="1">
      <formula>WEEKDAY($A773)=3</formula>
    </cfRule>
    <cfRule type="expression" dxfId="58599" priority="105410" stopIfTrue="1">
      <formula>WEEKDAY($A773)=4</formula>
    </cfRule>
    <cfRule type="expression" dxfId="58598" priority="105411" stopIfTrue="1">
      <formula>WEEKDAY($A773)=5</formula>
    </cfRule>
    <cfRule type="expression" dxfId="58597" priority="105412" stopIfTrue="1">
      <formula>WEEKDAY($A773)=6</formula>
    </cfRule>
    <cfRule type="expression" dxfId="58596" priority="105413" stopIfTrue="1">
      <formula>WEEKDAY($A773)=7</formula>
    </cfRule>
  </conditionalFormatting>
  <conditionalFormatting sqref="I773:I774">
    <cfRule type="expression" dxfId="58595" priority="105400" stopIfTrue="1">
      <formula>WEEKDAY($A773)=1</formula>
    </cfRule>
    <cfRule type="expression" dxfId="58594" priority="105401" stopIfTrue="1">
      <formula>WEEKDAY($A773)=2</formula>
    </cfRule>
    <cfRule type="expression" dxfId="58593" priority="105402" stopIfTrue="1">
      <formula>WEEKDAY($A773)=3</formula>
    </cfRule>
    <cfRule type="expression" dxfId="58592" priority="105403" stopIfTrue="1">
      <formula>WEEKDAY($A773)=4</formula>
    </cfRule>
    <cfRule type="expression" dxfId="58591" priority="105404" stopIfTrue="1">
      <formula>WEEKDAY($A773)=5</formula>
    </cfRule>
    <cfRule type="expression" dxfId="58590" priority="105405" stopIfTrue="1">
      <formula>WEEKDAY($A773)=6</formula>
    </cfRule>
    <cfRule type="expression" dxfId="58589" priority="105406" stopIfTrue="1">
      <formula>WEEKDAY($A773)=7</formula>
    </cfRule>
  </conditionalFormatting>
  <conditionalFormatting sqref="A773:A774">
    <cfRule type="expression" dxfId="58588" priority="105393" stopIfTrue="1">
      <formula>WEEKDAY($A773)=1</formula>
    </cfRule>
    <cfRule type="expression" dxfId="58587" priority="105394" stopIfTrue="1">
      <formula>WEEKDAY($A773)=2</formula>
    </cfRule>
    <cfRule type="expression" dxfId="58586" priority="105395" stopIfTrue="1">
      <formula>WEEKDAY($A773)=3</formula>
    </cfRule>
    <cfRule type="expression" dxfId="58585" priority="105396" stopIfTrue="1">
      <formula>WEEKDAY($A773)=4</formula>
    </cfRule>
    <cfRule type="expression" dxfId="58584" priority="105397" stopIfTrue="1">
      <formula>WEEKDAY($A773)=5</formula>
    </cfRule>
    <cfRule type="expression" dxfId="58583" priority="105398" stopIfTrue="1">
      <formula>WEEKDAY($A773)=6</formula>
    </cfRule>
    <cfRule type="expression" dxfId="58582" priority="105399" stopIfTrue="1">
      <formula>WEEKDAY($A773)=7</formula>
    </cfRule>
  </conditionalFormatting>
  <conditionalFormatting sqref="I773:I774">
    <cfRule type="expression" dxfId="58581" priority="105386" stopIfTrue="1">
      <formula>WEEKDAY($A773)=1</formula>
    </cfRule>
    <cfRule type="expression" dxfId="58580" priority="105387" stopIfTrue="1">
      <formula>WEEKDAY($A773)=2</formula>
    </cfRule>
    <cfRule type="expression" dxfId="58579" priority="105388" stopIfTrue="1">
      <formula>WEEKDAY($A773)=3</formula>
    </cfRule>
    <cfRule type="expression" dxfId="58578" priority="105389" stopIfTrue="1">
      <formula>WEEKDAY($A773)=4</formula>
    </cfRule>
    <cfRule type="expression" dxfId="58577" priority="105390" stopIfTrue="1">
      <formula>WEEKDAY($A773)=5</formula>
    </cfRule>
    <cfRule type="expression" dxfId="58576" priority="105391" stopIfTrue="1">
      <formula>WEEKDAY($A773)=6</formula>
    </cfRule>
    <cfRule type="expression" dxfId="58575" priority="105392" stopIfTrue="1">
      <formula>WEEKDAY($A773)=7</formula>
    </cfRule>
  </conditionalFormatting>
  <conditionalFormatting sqref="I773:I774">
    <cfRule type="expression" dxfId="58574" priority="105379" stopIfTrue="1">
      <formula>WEEKDAY($A773)=1</formula>
    </cfRule>
    <cfRule type="expression" dxfId="58573" priority="105380" stopIfTrue="1">
      <formula>WEEKDAY($A773)=2</formula>
    </cfRule>
    <cfRule type="expression" dxfId="58572" priority="105381" stopIfTrue="1">
      <formula>WEEKDAY($A773)=3</formula>
    </cfRule>
    <cfRule type="expression" dxfId="58571" priority="105382" stopIfTrue="1">
      <formula>WEEKDAY($A773)=4</formula>
    </cfRule>
    <cfRule type="expression" dxfId="58570" priority="105383" stopIfTrue="1">
      <formula>WEEKDAY($A773)=5</formula>
    </cfRule>
    <cfRule type="expression" dxfId="58569" priority="105384" stopIfTrue="1">
      <formula>WEEKDAY($A773)=6</formula>
    </cfRule>
    <cfRule type="expression" dxfId="58568" priority="105385" stopIfTrue="1">
      <formula>WEEKDAY($A773)=7</formula>
    </cfRule>
  </conditionalFormatting>
  <conditionalFormatting sqref="I773:I774">
    <cfRule type="expression" dxfId="58567" priority="105372" stopIfTrue="1">
      <formula>WEEKDAY($A773)=1</formula>
    </cfRule>
    <cfRule type="expression" dxfId="58566" priority="105373" stopIfTrue="1">
      <formula>WEEKDAY($A773)=2</formula>
    </cfRule>
    <cfRule type="expression" dxfId="58565" priority="105374" stopIfTrue="1">
      <formula>WEEKDAY($A773)=3</formula>
    </cfRule>
    <cfRule type="expression" dxfId="58564" priority="105375" stopIfTrue="1">
      <formula>WEEKDAY($A773)=4</formula>
    </cfRule>
    <cfRule type="expression" dxfId="58563" priority="105376" stopIfTrue="1">
      <formula>WEEKDAY($A773)=5</formula>
    </cfRule>
    <cfRule type="expression" dxfId="58562" priority="105377" stopIfTrue="1">
      <formula>WEEKDAY($A773)=6</formula>
    </cfRule>
    <cfRule type="expression" dxfId="58561" priority="105378" stopIfTrue="1">
      <formula>WEEKDAY($A773)=7</formula>
    </cfRule>
  </conditionalFormatting>
  <conditionalFormatting sqref="I773:I774">
    <cfRule type="expression" dxfId="58560" priority="105365" stopIfTrue="1">
      <formula>WEEKDAY($A773)=1</formula>
    </cfRule>
    <cfRule type="expression" dxfId="58559" priority="105366" stopIfTrue="1">
      <formula>WEEKDAY($A773)=2</formula>
    </cfRule>
    <cfRule type="expression" dxfId="58558" priority="105367" stopIfTrue="1">
      <formula>WEEKDAY($A773)=3</formula>
    </cfRule>
    <cfRule type="expression" dxfId="58557" priority="105368" stopIfTrue="1">
      <formula>WEEKDAY($A773)=4</formula>
    </cfRule>
    <cfRule type="expression" dxfId="58556" priority="105369" stopIfTrue="1">
      <formula>WEEKDAY($A773)=5</formula>
    </cfRule>
    <cfRule type="expression" dxfId="58555" priority="105370" stopIfTrue="1">
      <formula>WEEKDAY($A773)=6</formula>
    </cfRule>
    <cfRule type="expression" dxfId="58554" priority="105371" stopIfTrue="1">
      <formula>WEEKDAY($A773)=7</formula>
    </cfRule>
  </conditionalFormatting>
  <conditionalFormatting sqref="I773:I774">
    <cfRule type="expression" dxfId="58553" priority="105358" stopIfTrue="1">
      <formula>WEEKDAY($A773)=1</formula>
    </cfRule>
    <cfRule type="expression" dxfId="58552" priority="105359" stopIfTrue="1">
      <formula>WEEKDAY($A773)=2</formula>
    </cfRule>
    <cfRule type="expression" dxfId="58551" priority="105360" stopIfTrue="1">
      <formula>WEEKDAY($A773)=3</formula>
    </cfRule>
    <cfRule type="expression" dxfId="58550" priority="105361" stopIfTrue="1">
      <formula>WEEKDAY($A773)=4</formula>
    </cfRule>
    <cfRule type="expression" dxfId="58549" priority="105362" stopIfTrue="1">
      <formula>WEEKDAY($A773)=5</formula>
    </cfRule>
    <cfRule type="expression" dxfId="58548" priority="105363" stopIfTrue="1">
      <formula>WEEKDAY($A773)=6</formula>
    </cfRule>
    <cfRule type="expression" dxfId="58547" priority="105364" stopIfTrue="1">
      <formula>WEEKDAY($A773)=7</formula>
    </cfRule>
  </conditionalFormatting>
  <conditionalFormatting sqref="I773:I774">
    <cfRule type="expression" dxfId="58546" priority="105351" stopIfTrue="1">
      <formula>WEEKDAY($A773)=1</formula>
    </cfRule>
    <cfRule type="expression" dxfId="58545" priority="105352" stopIfTrue="1">
      <formula>WEEKDAY($A773)=2</formula>
    </cfRule>
    <cfRule type="expression" dxfId="58544" priority="105353" stopIfTrue="1">
      <formula>WEEKDAY($A773)=3</formula>
    </cfRule>
    <cfRule type="expression" dxfId="58543" priority="105354" stopIfTrue="1">
      <formula>WEEKDAY($A773)=4</formula>
    </cfRule>
    <cfRule type="expression" dxfId="58542" priority="105355" stopIfTrue="1">
      <formula>WEEKDAY($A773)=5</formula>
    </cfRule>
    <cfRule type="expression" dxfId="58541" priority="105356" stopIfTrue="1">
      <formula>WEEKDAY($A773)=6</formula>
    </cfRule>
    <cfRule type="expression" dxfId="58540" priority="105357" stopIfTrue="1">
      <formula>WEEKDAY($A773)=7</formula>
    </cfRule>
  </conditionalFormatting>
  <conditionalFormatting sqref="I773:I774">
    <cfRule type="expression" dxfId="58539" priority="105344" stopIfTrue="1">
      <formula>WEEKDAY($A773)=1</formula>
    </cfRule>
    <cfRule type="expression" dxfId="58538" priority="105345" stopIfTrue="1">
      <formula>WEEKDAY($A773)=2</formula>
    </cfRule>
    <cfRule type="expression" dxfId="58537" priority="105346" stopIfTrue="1">
      <formula>WEEKDAY($A773)=3</formula>
    </cfRule>
    <cfRule type="expression" dxfId="58536" priority="105347" stopIfTrue="1">
      <formula>WEEKDAY($A773)=4</formula>
    </cfRule>
    <cfRule type="expression" dxfId="58535" priority="105348" stopIfTrue="1">
      <formula>WEEKDAY($A773)=5</formula>
    </cfRule>
    <cfRule type="expression" dxfId="58534" priority="105349" stopIfTrue="1">
      <formula>WEEKDAY($A773)=6</formula>
    </cfRule>
    <cfRule type="expression" dxfId="58533" priority="105350" stopIfTrue="1">
      <formula>WEEKDAY($A773)=7</formula>
    </cfRule>
  </conditionalFormatting>
  <conditionalFormatting sqref="I773:I774">
    <cfRule type="expression" dxfId="58532" priority="105337" stopIfTrue="1">
      <formula>WEEKDAY($A773)=1</formula>
    </cfRule>
    <cfRule type="expression" dxfId="58531" priority="105338" stopIfTrue="1">
      <formula>WEEKDAY($A773)=2</formula>
    </cfRule>
    <cfRule type="expression" dxfId="58530" priority="105339" stopIfTrue="1">
      <formula>WEEKDAY($A773)=3</formula>
    </cfRule>
    <cfRule type="expression" dxfId="58529" priority="105340" stopIfTrue="1">
      <formula>WEEKDAY($A773)=4</formula>
    </cfRule>
    <cfRule type="expression" dxfId="58528" priority="105341" stopIfTrue="1">
      <formula>WEEKDAY($A773)=5</formula>
    </cfRule>
    <cfRule type="expression" dxfId="58527" priority="105342" stopIfTrue="1">
      <formula>WEEKDAY($A773)=6</formula>
    </cfRule>
    <cfRule type="expression" dxfId="58526" priority="105343" stopIfTrue="1">
      <formula>WEEKDAY($A773)=7</formula>
    </cfRule>
  </conditionalFormatting>
  <conditionalFormatting sqref="I773:I774">
    <cfRule type="expression" dxfId="58525" priority="105330" stopIfTrue="1">
      <formula>WEEKDAY($A773)=1</formula>
    </cfRule>
    <cfRule type="expression" dxfId="58524" priority="105331" stopIfTrue="1">
      <formula>WEEKDAY($A773)=2</formula>
    </cfRule>
    <cfRule type="expression" dxfId="58523" priority="105332" stopIfTrue="1">
      <formula>WEEKDAY($A773)=3</formula>
    </cfRule>
    <cfRule type="expression" dxfId="58522" priority="105333" stopIfTrue="1">
      <formula>WEEKDAY($A773)=4</formula>
    </cfRule>
    <cfRule type="expression" dxfId="58521" priority="105334" stopIfTrue="1">
      <formula>WEEKDAY($A773)=5</formula>
    </cfRule>
    <cfRule type="expression" dxfId="58520" priority="105335" stopIfTrue="1">
      <formula>WEEKDAY($A773)=6</formula>
    </cfRule>
    <cfRule type="expression" dxfId="58519" priority="105336" stopIfTrue="1">
      <formula>WEEKDAY($A773)=7</formula>
    </cfRule>
  </conditionalFormatting>
  <conditionalFormatting sqref="I773:I774">
    <cfRule type="expression" dxfId="58518" priority="105323" stopIfTrue="1">
      <formula>WEEKDAY($A773)=1</formula>
    </cfRule>
    <cfRule type="expression" dxfId="58517" priority="105324" stopIfTrue="1">
      <formula>WEEKDAY($A773)=2</formula>
    </cfRule>
    <cfRule type="expression" dxfId="58516" priority="105325" stopIfTrue="1">
      <formula>WEEKDAY($A773)=3</formula>
    </cfRule>
    <cfRule type="expression" dxfId="58515" priority="105326" stopIfTrue="1">
      <formula>WEEKDAY($A773)=4</formula>
    </cfRule>
    <cfRule type="expression" dxfId="58514" priority="105327" stopIfTrue="1">
      <formula>WEEKDAY($A773)=5</formula>
    </cfRule>
    <cfRule type="expression" dxfId="58513" priority="105328" stopIfTrue="1">
      <formula>WEEKDAY($A773)=6</formula>
    </cfRule>
    <cfRule type="expression" dxfId="58512" priority="105329" stopIfTrue="1">
      <formula>WEEKDAY($A773)=7</formula>
    </cfRule>
  </conditionalFormatting>
  <conditionalFormatting sqref="I773:I774">
    <cfRule type="expression" dxfId="58511" priority="105316" stopIfTrue="1">
      <formula>WEEKDAY($A773)=1</formula>
    </cfRule>
    <cfRule type="expression" dxfId="58510" priority="105317" stopIfTrue="1">
      <formula>WEEKDAY($A773)=2</formula>
    </cfRule>
    <cfRule type="expression" dxfId="58509" priority="105318" stopIfTrue="1">
      <formula>WEEKDAY($A773)=3</formula>
    </cfRule>
    <cfRule type="expression" dxfId="58508" priority="105319" stopIfTrue="1">
      <formula>WEEKDAY($A773)=4</formula>
    </cfRule>
    <cfRule type="expression" dxfId="58507" priority="105320" stopIfTrue="1">
      <formula>WEEKDAY($A773)=5</formula>
    </cfRule>
    <cfRule type="expression" dxfId="58506" priority="105321" stopIfTrue="1">
      <formula>WEEKDAY($A773)=6</formula>
    </cfRule>
    <cfRule type="expression" dxfId="58505" priority="105322" stopIfTrue="1">
      <formula>WEEKDAY($A773)=7</formula>
    </cfRule>
  </conditionalFormatting>
  <conditionalFormatting sqref="I773:I774">
    <cfRule type="expression" dxfId="58504" priority="105309" stopIfTrue="1">
      <formula>WEEKDAY($A773)=1</formula>
    </cfRule>
    <cfRule type="expression" dxfId="58503" priority="105310" stopIfTrue="1">
      <formula>WEEKDAY($A773)=2</formula>
    </cfRule>
    <cfRule type="expression" dxfId="58502" priority="105311" stopIfTrue="1">
      <formula>WEEKDAY($A773)=3</formula>
    </cfRule>
    <cfRule type="expression" dxfId="58501" priority="105312" stopIfTrue="1">
      <formula>WEEKDAY($A773)=4</formula>
    </cfRule>
    <cfRule type="expression" dxfId="58500" priority="105313" stopIfTrue="1">
      <formula>WEEKDAY($A773)=5</formula>
    </cfRule>
    <cfRule type="expression" dxfId="58499" priority="105314" stopIfTrue="1">
      <formula>WEEKDAY($A773)=6</formula>
    </cfRule>
    <cfRule type="expression" dxfId="58498" priority="105315" stopIfTrue="1">
      <formula>WEEKDAY($A773)=7</formula>
    </cfRule>
  </conditionalFormatting>
  <conditionalFormatting sqref="I773:I774">
    <cfRule type="expression" dxfId="58497" priority="105302" stopIfTrue="1">
      <formula>WEEKDAY($A773)=1</formula>
    </cfRule>
    <cfRule type="expression" dxfId="58496" priority="105303" stopIfTrue="1">
      <formula>WEEKDAY($A773)=2</formula>
    </cfRule>
    <cfRule type="expression" dxfId="58495" priority="105304" stopIfTrue="1">
      <formula>WEEKDAY($A773)=3</formula>
    </cfRule>
    <cfRule type="expression" dxfId="58494" priority="105305" stopIfTrue="1">
      <formula>WEEKDAY($A773)=4</formula>
    </cfRule>
    <cfRule type="expression" dxfId="58493" priority="105306" stopIfTrue="1">
      <formula>WEEKDAY($A773)=5</formula>
    </cfRule>
    <cfRule type="expression" dxfId="58492" priority="105307" stopIfTrue="1">
      <formula>WEEKDAY($A773)=6</formula>
    </cfRule>
    <cfRule type="expression" dxfId="58491" priority="105308" stopIfTrue="1">
      <formula>WEEKDAY($A773)=7</formula>
    </cfRule>
  </conditionalFormatting>
  <conditionalFormatting sqref="I773:I774">
    <cfRule type="expression" dxfId="58490" priority="105295" stopIfTrue="1">
      <formula>WEEKDAY($A773)=1</formula>
    </cfRule>
    <cfRule type="expression" dxfId="58489" priority="105296" stopIfTrue="1">
      <formula>WEEKDAY($A773)=2</formula>
    </cfRule>
    <cfRule type="expression" dxfId="58488" priority="105297" stopIfTrue="1">
      <formula>WEEKDAY($A773)=3</formula>
    </cfRule>
    <cfRule type="expression" dxfId="58487" priority="105298" stopIfTrue="1">
      <formula>WEEKDAY($A773)=4</formula>
    </cfRule>
    <cfRule type="expression" dxfId="58486" priority="105299" stopIfTrue="1">
      <formula>WEEKDAY($A773)=5</formula>
    </cfRule>
    <cfRule type="expression" dxfId="58485" priority="105300" stopIfTrue="1">
      <formula>WEEKDAY($A773)=6</formula>
    </cfRule>
    <cfRule type="expression" dxfId="58484" priority="105301" stopIfTrue="1">
      <formula>WEEKDAY($A773)=7</formula>
    </cfRule>
  </conditionalFormatting>
  <conditionalFormatting sqref="I773:I774">
    <cfRule type="expression" dxfId="58483" priority="105288" stopIfTrue="1">
      <formula>WEEKDAY($A773)=1</formula>
    </cfRule>
    <cfRule type="expression" dxfId="58482" priority="105289" stopIfTrue="1">
      <formula>WEEKDAY($A773)=2</formula>
    </cfRule>
    <cfRule type="expression" dxfId="58481" priority="105290" stopIfTrue="1">
      <formula>WEEKDAY($A773)=3</formula>
    </cfRule>
    <cfRule type="expression" dxfId="58480" priority="105291" stopIfTrue="1">
      <formula>WEEKDAY($A773)=4</formula>
    </cfRule>
    <cfRule type="expression" dxfId="58479" priority="105292" stopIfTrue="1">
      <formula>WEEKDAY($A773)=5</formula>
    </cfRule>
    <cfRule type="expression" dxfId="58478" priority="105293" stopIfTrue="1">
      <formula>WEEKDAY($A773)=6</formula>
    </cfRule>
    <cfRule type="expression" dxfId="58477" priority="105294" stopIfTrue="1">
      <formula>WEEKDAY($A773)=7</formula>
    </cfRule>
  </conditionalFormatting>
  <conditionalFormatting sqref="I773:I774">
    <cfRule type="expression" dxfId="58476" priority="105281" stopIfTrue="1">
      <formula>WEEKDAY($A773)=1</formula>
    </cfRule>
    <cfRule type="expression" dxfId="58475" priority="105282" stopIfTrue="1">
      <formula>WEEKDAY($A773)=2</formula>
    </cfRule>
    <cfRule type="expression" dxfId="58474" priority="105283" stopIfTrue="1">
      <formula>WEEKDAY($A773)=3</formula>
    </cfRule>
    <cfRule type="expression" dxfId="58473" priority="105284" stopIfTrue="1">
      <formula>WEEKDAY($A773)=4</formula>
    </cfRule>
    <cfRule type="expression" dxfId="58472" priority="105285" stopIfTrue="1">
      <formula>WEEKDAY($A773)=5</formula>
    </cfRule>
    <cfRule type="expression" dxfId="58471" priority="105286" stopIfTrue="1">
      <formula>WEEKDAY($A773)=6</formula>
    </cfRule>
    <cfRule type="expression" dxfId="58470" priority="105287" stopIfTrue="1">
      <formula>WEEKDAY($A773)=7</formula>
    </cfRule>
  </conditionalFormatting>
  <conditionalFormatting sqref="I773:I774">
    <cfRule type="expression" dxfId="58469" priority="105274" stopIfTrue="1">
      <formula>WEEKDAY($A773)=1</formula>
    </cfRule>
    <cfRule type="expression" dxfId="58468" priority="105275" stopIfTrue="1">
      <formula>WEEKDAY($A773)=2</formula>
    </cfRule>
    <cfRule type="expression" dxfId="58467" priority="105276" stopIfTrue="1">
      <formula>WEEKDAY($A773)=3</formula>
    </cfRule>
    <cfRule type="expression" dxfId="58466" priority="105277" stopIfTrue="1">
      <formula>WEEKDAY($A773)=4</formula>
    </cfRule>
    <cfRule type="expression" dxfId="58465" priority="105278" stopIfTrue="1">
      <formula>WEEKDAY($A773)=5</formula>
    </cfRule>
    <cfRule type="expression" dxfId="58464" priority="105279" stopIfTrue="1">
      <formula>WEEKDAY($A773)=6</formula>
    </cfRule>
    <cfRule type="expression" dxfId="58463" priority="105280" stopIfTrue="1">
      <formula>WEEKDAY($A773)=7</formula>
    </cfRule>
  </conditionalFormatting>
  <conditionalFormatting sqref="I773:I774">
    <cfRule type="expression" dxfId="58462" priority="105267" stopIfTrue="1">
      <formula>WEEKDAY($A773)=1</formula>
    </cfRule>
    <cfRule type="expression" dxfId="58461" priority="105268" stopIfTrue="1">
      <formula>WEEKDAY($A773)=2</formula>
    </cfRule>
    <cfRule type="expression" dxfId="58460" priority="105269" stopIfTrue="1">
      <formula>WEEKDAY($A773)=3</formula>
    </cfRule>
    <cfRule type="expression" dxfId="58459" priority="105270" stopIfTrue="1">
      <formula>WEEKDAY($A773)=4</formula>
    </cfRule>
    <cfRule type="expression" dxfId="58458" priority="105271" stopIfTrue="1">
      <formula>WEEKDAY($A773)=5</formula>
    </cfRule>
    <cfRule type="expression" dxfId="58457" priority="105272" stopIfTrue="1">
      <formula>WEEKDAY($A773)=6</formula>
    </cfRule>
    <cfRule type="expression" dxfId="58456" priority="105273" stopIfTrue="1">
      <formula>WEEKDAY($A773)=7</formula>
    </cfRule>
  </conditionalFormatting>
  <conditionalFormatting sqref="I773:I774">
    <cfRule type="expression" dxfId="58455" priority="105260" stopIfTrue="1">
      <formula>WEEKDAY($A773)=1</formula>
    </cfRule>
    <cfRule type="expression" dxfId="58454" priority="105261" stopIfTrue="1">
      <formula>WEEKDAY($A773)=2</formula>
    </cfRule>
    <cfRule type="expression" dxfId="58453" priority="105262" stopIfTrue="1">
      <formula>WEEKDAY($A773)=3</formula>
    </cfRule>
    <cfRule type="expression" dxfId="58452" priority="105263" stopIfTrue="1">
      <formula>WEEKDAY($A773)=4</formula>
    </cfRule>
    <cfRule type="expression" dxfId="58451" priority="105264" stopIfTrue="1">
      <formula>WEEKDAY($A773)=5</formula>
    </cfRule>
    <cfRule type="expression" dxfId="58450" priority="105265" stopIfTrue="1">
      <formula>WEEKDAY($A773)=6</formula>
    </cfRule>
    <cfRule type="expression" dxfId="58449" priority="105266" stopIfTrue="1">
      <formula>WEEKDAY($A773)=7</formula>
    </cfRule>
  </conditionalFormatting>
  <conditionalFormatting sqref="I773:I774">
    <cfRule type="expression" dxfId="58448" priority="105253" stopIfTrue="1">
      <formula>WEEKDAY($A773)=1</formula>
    </cfRule>
    <cfRule type="expression" dxfId="58447" priority="105254" stopIfTrue="1">
      <formula>WEEKDAY($A773)=2</formula>
    </cfRule>
    <cfRule type="expression" dxfId="58446" priority="105255" stopIfTrue="1">
      <formula>WEEKDAY($A773)=3</formula>
    </cfRule>
    <cfRule type="expression" dxfId="58445" priority="105256" stopIfTrue="1">
      <formula>WEEKDAY($A773)=4</formula>
    </cfRule>
    <cfRule type="expression" dxfId="58444" priority="105257" stopIfTrue="1">
      <formula>WEEKDAY($A773)=5</formula>
    </cfRule>
    <cfRule type="expression" dxfId="58443" priority="105258" stopIfTrue="1">
      <formula>WEEKDAY($A773)=6</formula>
    </cfRule>
    <cfRule type="expression" dxfId="58442" priority="105259" stopIfTrue="1">
      <formula>WEEKDAY($A773)=7</formula>
    </cfRule>
  </conditionalFormatting>
  <conditionalFormatting sqref="I773:I774">
    <cfRule type="expression" dxfId="58441" priority="105246" stopIfTrue="1">
      <formula>WEEKDAY($A773)=1</formula>
    </cfRule>
    <cfRule type="expression" dxfId="58440" priority="105247" stopIfTrue="1">
      <formula>WEEKDAY($A773)=2</formula>
    </cfRule>
    <cfRule type="expression" dxfId="58439" priority="105248" stopIfTrue="1">
      <formula>WEEKDAY($A773)=3</formula>
    </cfRule>
    <cfRule type="expression" dxfId="58438" priority="105249" stopIfTrue="1">
      <formula>WEEKDAY($A773)=4</formula>
    </cfRule>
    <cfRule type="expression" dxfId="58437" priority="105250" stopIfTrue="1">
      <formula>WEEKDAY($A773)=5</formula>
    </cfRule>
    <cfRule type="expression" dxfId="58436" priority="105251" stopIfTrue="1">
      <formula>WEEKDAY($A773)=6</formula>
    </cfRule>
    <cfRule type="expression" dxfId="58435" priority="105252" stopIfTrue="1">
      <formula>WEEKDAY($A773)=7</formula>
    </cfRule>
  </conditionalFormatting>
  <conditionalFormatting sqref="I773:I774">
    <cfRule type="expression" dxfId="58434" priority="105239" stopIfTrue="1">
      <formula>WEEKDAY($A773)=1</formula>
    </cfRule>
    <cfRule type="expression" dxfId="58433" priority="105240" stopIfTrue="1">
      <formula>WEEKDAY($A773)=2</formula>
    </cfRule>
    <cfRule type="expression" dxfId="58432" priority="105241" stopIfTrue="1">
      <formula>WEEKDAY($A773)=3</formula>
    </cfRule>
    <cfRule type="expression" dxfId="58431" priority="105242" stopIfTrue="1">
      <formula>WEEKDAY($A773)=4</formula>
    </cfRule>
    <cfRule type="expression" dxfId="58430" priority="105243" stopIfTrue="1">
      <formula>WEEKDAY($A773)=5</formula>
    </cfRule>
    <cfRule type="expression" dxfId="58429" priority="105244" stopIfTrue="1">
      <formula>WEEKDAY($A773)=6</formula>
    </cfRule>
    <cfRule type="expression" dxfId="58428" priority="105245" stopIfTrue="1">
      <formula>WEEKDAY($A773)=7</formula>
    </cfRule>
  </conditionalFormatting>
  <conditionalFormatting sqref="A773:A774">
    <cfRule type="expression" dxfId="58427" priority="105232" stopIfTrue="1">
      <formula>WEEKDAY($A773)=1</formula>
    </cfRule>
    <cfRule type="expression" dxfId="58426" priority="105233" stopIfTrue="1">
      <formula>WEEKDAY($A773)=2</formula>
    </cfRule>
    <cfRule type="expression" dxfId="58425" priority="105234" stopIfTrue="1">
      <formula>WEEKDAY($A773)=3</formula>
    </cfRule>
    <cfRule type="expression" dxfId="58424" priority="105235" stopIfTrue="1">
      <formula>WEEKDAY($A773)=4</formula>
    </cfRule>
    <cfRule type="expression" dxfId="58423" priority="105236" stopIfTrue="1">
      <formula>WEEKDAY($A773)=5</formula>
    </cfRule>
    <cfRule type="expression" dxfId="58422" priority="105237" stopIfTrue="1">
      <formula>WEEKDAY($A773)=6</formula>
    </cfRule>
    <cfRule type="expression" dxfId="58421" priority="105238" stopIfTrue="1">
      <formula>WEEKDAY($A773)=7</formula>
    </cfRule>
  </conditionalFormatting>
  <conditionalFormatting sqref="I773:I774">
    <cfRule type="expression" dxfId="58420" priority="105225" stopIfTrue="1">
      <formula>WEEKDAY($A773)=1</formula>
    </cfRule>
    <cfRule type="expression" dxfId="58419" priority="105226" stopIfTrue="1">
      <formula>WEEKDAY($A773)=2</formula>
    </cfRule>
    <cfRule type="expression" dxfId="58418" priority="105227" stopIfTrue="1">
      <formula>WEEKDAY($A773)=3</formula>
    </cfRule>
    <cfRule type="expression" dxfId="58417" priority="105228" stopIfTrue="1">
      <formula>WEEKDAY($A773)=4</formula>
    </cfRule>
    <cfRule type="expression" dxfId="58416" priority="105229" stopIfTrue="1">
      <formula>WEEKDAY($A773)=5</formula>
    </cfRule>
    <cfRule type="expression" dxfId="58415" priority="105230" stopIfTrue="1">
      <formula>WEEKDAY($A773)=6</formula>
    </cfRule>
    <cfRule type="expression" dxfId="58414" priority="105231" stopIfTrue="1">
      <formula>WEEKDAY($A773)=7</formula>
    </cfRule>
  </conditionalFormatting>
  <conditionalFormatting sqref="A773:A774">
    <cfRule type="expression" dxfId="58413" priority="105218" stopIfTrue="1">
      <formula>WEEKDAY($A773)=1</formula>
    </cfRule>
    <cfRule type="expression" dxfId="58412" priority="105219" stopIfTrue="1">
      <formula>WEEKDAY($A773)=2</formula>
    </cfRule>
    <cfRule type="expression" dxfId="58411" priority="105220" stopIfTrue="1">
      <formula>WEEKDAY($A773)=3</formula>
    </cfRule>
    <cfRule type="expression" dxfId="58410" priority="105221" stopIfTrue="1">
      <formula>WEEKDAY($A773)=4</formula>
    </cfRule>
    <cfRule type="expression" dxfId="58409" priority="105222" stopIfTrue="1">
      <formula>WEEKDAY($A773)=5</formula>
    </cfRule>
    <cfRule type="expression" dxfId="58408" priority="105223" stopIfTrue="1">
      <formula>WEEKDAY($A773)=6</formula>
    </cfRule>
    <cfRule type="expression" dxfId="58407" priority="105224" stopIfTrue="1">
      <formula>WEEKDAY($A773)=7</formula>
    </cfRule>
  </conditionalFormatting>
  <conditionalFormatting sqref="A773:A774">
    <cfRule type="expression" dxfId="58406" priority="105211" stopIfTrue="1">
      <formula>WEEKDAY($A773)=1</formula>
    </cfRule>
    <cfRule type="expression" dxfId="58405" priority="105212" stopIfTrue="1">
      <formula>WEEKDAY($A773)=2</formula>
    </cfRule>
    <cfRule type="expression" dxfId="58404" priority="105213" stopIfTrue="1">
      <formula>WEEKDAY($A773)=3</formula>
    </cfRule>
    <cfRule type="expression" dxfId="58403" priority="105214" stopIfTrue="1">
      <formula>WEEKDAY($A773)=4</formula>
    </cfRule>
    <cfRule type="expression" dxfId="58402" priority="105215" stopIfTrue="1">
      <formula>WEEKDAY($A773)=5</formula>
    </cfRule>
    <cfRule type="expression" dxfId="58401" priority="105216" stopIfTrue="1">
      <formula>WEEKDAY($A773)=6</formula>
    </cfRule>
    <cfRule type="expression" dxfId="58400" priority="105217" stopIfTrue="1">
      <formula>WEEKDAY($A773)=7</formula>
    </cfRule>
  </conditionalFormatting>
  <conditionalFormatting sqref="I773:I774">
    <cfRule type="expression" dxfId="58399" priority="105204" stopIfTrue="1">
      <formula>WEEKDAY($A773)=1</formula>
    </cfRule>
    <cfRule type="expression" dxfId="58398" priority="105205" stopIfTrue="1">
      <formula>WEEKDAY($A773)=2</formula>
    </cfRule>
    <cfRule type="expression" dxfId="58397" priority="105206" stopIfTrue="1">
      <formula>WEEKDAY($A773)=3</formula>
    </cfRule>
    <cfRule type="expression" dxfId="58396" priority="105207" stopIfTrue="1">
      <formula>WEEKDAY($A773)=4</formula>
    </cfRule>
    <cfRule type="expression" dxfId="58395" priority="105208" stopIfTrue="1">
      <formula>WEEKDAY($A773)=5</formula>
    </cfRule>
    <cfRule type="expression" dxfId="58394" priority="105209" stopIfTrue="1">
      <formula>WEEKDAY($A773)=6</formula>
    </cfRule>
    <cfRule type="expression" dxfId="58393" priority="105210" stopIfTrue="1">
      <formula>WEEKDAY($A773)=7</formula>
    </cfRule>
  </conditionalFormatting>
  <conditionalFormatting sqref="A773:A774">
    <cfRule type="expression" dxfId="58392" priority="105197" stopIfTrue="1">
      <formula>WEEKDAY($A773)=1</formula>
    </cfRule>
    <cfRule type="expression" dxfId="58391" priority="105198" stopIfTrue="1">
      <formula>WEEKDAY($A773)=2</formula>
    </cfRule>
    <cfRule type="expression" dxfId="58390" priority="105199" stopIfTrue="1">
      <formula>WEEKDAY($A773)=3</formula>
    </cfRule>
    <cfRule type="expression" dxfId="58389" priority="105200" stopIfTrue="1">
      <formula>WEEKDAY($A773)=4</formula>
    </cfRule>
    <cfRule type="expression" dxfId="58388" priority="105201" stopIfTrue="1">
      <formula>WEEKDAY($A773)=5</formula>
    </cfRule>
    <cfRule type="expression" dxfId="58387" priority="105202" stopIfTrue="1">
      <formula>WEEKDAY($A773)=6</formula>
    </cfRule>
    <cfRule type="expression" dxfId="58386" priority="105203" stopIfTrue="1">
      <formula>WEEKDAY($A773)=7</formula>
    </cfRule>
  </conditionalFormatting>
  <conditionalFormatting sqref="I773:I774">
    <cfRule type="expression" dxfId="58385" priority="105190" stopIfTrue="1">
      <formula>WEEKDAY($A773)=1</formula>
    </cfRule>
    <cfRule type="expression" dxfId="58384" priority="105191" stopIfTrue="1">
      <formula>WEEKDAY($A773)=2</formula>
    </cfRule>
    <cfRule type="expression" dxfId="58383" priority="105192" stopIfTrue="1">
      <formula>WEEKDAY($A773)=3</formula>
    </cfRule>
    <cfRule type="expression" dxfId="58382" priority="105193" stopIfTrue="1">
      <formula>WEEKDAY($A773)=4</formula>
    </cfRule>
    <cfRule type="expression" dxfId="58381" priority="105194" stopIfTrue="1">
      <formula>WEEKDAY($A773)=5</formula>
    </cfRule>
    <cfRule type="expression" dxfId="58380" priority="105195" stopIfTrue="1">
      <formula>WEEKDAY($A773)=6</formula>
    </cfRule>
    <cfRule type="expression" dxfId="58379" priority="105196" stopIfTrue="1">
      <formula>WEEKDAY($A773)=7</formula>
    </cfRule>
  </conditionalFormatting>
  <conditionalFormatting sqref="A773:A774">
    <cfRule type="expression" dxfId="58378" priority="105183" stopIfTrue="1">
      <formula>WEEKDAY($A773)=1</formula>
    </cfRule>
    <cfRule type="expression" dxfId="58377" priority="105184" stopIfTrue="1">
      <formula>WEEKDAY($A773)=2</formula>
    </cfRule>
    <cfRule type="expression" dxfId="58376" priority="105185" stopIfTrue="1">
      <formula>WEEKDAY($A773)=3</formula>
    </cfRule>
    <cfRule type="expression" dxfId="58375" priority="105186" stopIfTrue="1">
      <formula>WEEKDAY($A773)=4</formula>
    </cfRule>
    <cfRule type="expression" dxfId="58374" priority="105187" stopIfTrue="1">
      <formula>WEEKDAY($A773)=5</formula>
    </cfRule>
    <cfRule type="expression" dxfId="58373" priority="105188" stopIfTrue="1">
      <formula>WEEKDAY($A773)=6</formula>
    </cfRule>
    <cfRule type="expression" dxfId="58372" priority="105189" stopIfTrue="1">
      <formula>WEEKDAY($A773)=7</formula>
    </cfRule>
  </conditionalFormatting>
  <conditionalFormatting sqref="A773:A774">
    <cfRule type="expression" dxfId="58371" priority="105176" stopIfTrue="1">
      <formula>WEEKDAY($A773)=1</formula>
    </cfRule>
    <cfRule type="expression" dxfId="58370" priority="105177" stopIfTrue="1">
      <formula>WEEKDAY($A773)=2</formula>
    </cfRule>
    <cfRule type="expression" dxfId="58369" priority="105178" stopIfTrue="1">
      <formula>WEEKDAY($A773)=3</formula>
    </cfRule>
    <cfRule type="expression" dxfId="58368" priority="105179" stopIfTrue="1">
      <formula>WEEKDAY($A773)=4</formula>
    </cfRule>
    <cfRule type="expression" dxfId="58367" priority="105180" stopIfTrue="1">
      <formula>WEEKDAY($A773)=5</formula>
    </cfRule>
    <cfRule type="expression" dxfId="58366" priority="105181" stopIfTrue="1">
      <formula>WEEKDAY($A773)=6</formula>
    </cfRule>
    <cfRule type="expression" dxfId="58365" priority="105182" stopIfTrue="1">
      <formula>WEEKDAY($A773)=7</formula>
    </cfRule>
  </conditionalFormatting>
  <conditionalFormatting sqref="I773:I774">
    <cfRule type="expression" dxfId="58364" priority="105169" stopIfTrue="1">
      <formula>WEEKDAY($A773)=1</formula>
    </cfRule>
    <cfRule type="expression" dxfId="58363" priority="105170" stopIfTrue="1">
      <formula>WEEKDAY($A773)=2</formula>
    </cfRule>
    <cfRule type="expression" dxfId="58362" priority="105171" stopIfTrue="1">
      <formula>WEEKDAY($A773)=3</formula>
    </cfRule>
    <cfRule type="expression" dxfId="58361" priority="105172" stopIfTrue="1">
      <formula>WEEKDAY($A773)=4</formula>
    </cfRule>
    <cfRule type="expression" dxfId="58360" priority="105173" stopIfTrue="1">
      <formula>WEEKDAY($A773)=5</formula>
    </cfRule>
    <cfRule type="expression" dxfId="58359" priority="105174" stopIfTrue="1">
      <formula>WEEKDAY($A773)=6</formula>
    </cfRule>
    <cfRule type="expression" dxfId="58358" priority="105175" stopIfTrue="1">
      <formula>WEEKDAY($A773)=7</formula>
    </cfRule>
  </conditionalFormatting>
  <conditionalFormatting sqref="A773:A774">
    <cfRule type="expression" dxfId="58357" priority="105162" stopIfTrue="1">
      <formula>WEEKDAY($A773)=1</formula>
    </cfRule>
    <cfRule type="expression" dxfId="58356" priority="105163" stopIfTrue="1">
      <formula>WEEKDAY($A773)=2</formula>
    </cfRule>
    <cfRule type="expression" dxfId="58355" priority="105164" stopIfTrue="1">
      <formula>WEEKDAY($A773)=3</formula>
    </cfRule>
    <cfRule type="expression" dxfId="58354" priority="105165" stopIfTrue="1">
      <formula>WEEKDAY($A773)=4</formula>
    </cfRule>
    <cfRule type="expression" dxfId="58353" priority="105166" stopIfTrue="1">
      <formula>WEEKDAY($A773)=5</formula>
    </cfRule>
    <cfRule type="expression" dxfId="58352" priority="105167" stopIfTrue="1">
      <formula>WEEKDAY($A773)=6</formula>
    </cfRule>
    <cfRule type="expression" dxfId="58351" priority="105168" stopIfTrue="1">
      <formula>WEEKDAY($A773)=7</formula>
    </cfRule>
  </conditionalFormatting>
  <conditionalFormatting sqref="A773:A774">
    <cfRule type="expression" dxfId="58350" priority="105155" stopIfTrue="1">
      <formula>WEEKDAY($A773)=1</formula>
    </cfRule>
    <cfRule type="expression" dxfId="58349" priority="105156" stopIfTrue="1">
      <formula>WEEKDAY($A773)=2</formula>
    </cfRule>
    <cfRule type="expression" dxfId="58348" priority="105157" stopIfTrue="1">
      <formula>WEEKDAY($A773)=3</formula>
    </cfRule>
    <cfRule type="expression" dxfId="58347" priority="105158" stopIfTrue="1">
      <formula>WEEKDAY($A773)=4</formula>
    </cfRule>
    <cfRule type="expression" dxfId="58346" priority="105159" stopIfTrue="1">
      <formula>WEEKDAY($A773)=5</formula>
    </cfRule>
    <cfRule type="expression" dxfId="58345" priority="105160" stopIfTrue="1">
      <formula>WEEKDAY($A773)=6</formula>
    </cfRule>
    <cfRule type="expression" dxfId="58344" priority="105161" stopIfTrue="1">
      <formula>WEEKDAY($A773)=7</formula>
    </cfRule>
  </conditionalFormatting>
  <conditionalFormatting sqref="I773:I774">
    <cfRule type="expression" dxfId="58343" priority="105148" stopIfTrue="1">
      <formula>WEEKDAY($A773)=1</formula>
    </cfRule>
    <cfRule type="expression" dxfId="58342" priority="105149" stopIfTrue="1">
      <formula>WEEKDAY($A773)=2</formula>
    </cfRule>
    <cfRule type="expression" dxfId="58341" priority="105150" stopIfTrue="1">
      <formula>WEEKDAY($A773)=3</formula>
    </cfRule>
    <cfRule type="expression" dxfId="58340" priority="105151" stopIfTrue="1">
      <formula>WEEKDAY($A773)=4</formula>
    </cfRule>
    <cfRule type="expression" dxfId="58339" priority="105152" stopIfTrue="1">
      <formula>WEEKDAY($A773)=5</formula>
    </cfRule>
    <cfRule type="expression" dxfId="58338" priority="105153" stopIfTrue="1">
      <formula>WEEKDAY($A773)=6</formula>
    </cfRule>
    <cfRule type="expression" dxfId="58337" priority="105154" stopIfTrue="1">
      <formula>WEEKDAY($A773)=7</formula>
    </cfRule>
  </conditionalFormatting>
  <conditionalFormatting sqref="I773:I774">
    <cfRule type="expression" dxfId="58336" priority="105141" stopIfTrue="1">
      <formula>WEEKDAY($A773)=1</formula>
    </cfRule>
    <cfRule type="expression" dxfId="58335" priority="105142" stopIfTrue="1">
      <formula>WEEKDAY($A773)=2</formula>
    </cfRule>
    <cfRule type="expression" dxfId="58334" priority="105143" stopIfTrue="1">
      <formula>WEEKDAY($A773)=3</formula>
    </cfRule>
    <cfRule type="expression" dxfId="58333" priority="105144" stopIfTrue="1">
      <formula>WEEKDAY($A773)=4</formula>
    </cfRule>
    <cfRule type="expression" dxfId="58332" priority="105145" stopIfTrue="1">
      <formula>WEEKDAY($A773)=5</formula>
    </cfRule>
    <cfRule type="expression" dxfId="58331" priority="105146" stopIfTrue="1">
      <formula>WEEKDAY($A773)=6</formula>
    </cfRule>
    <cfRule type="expression" dxfId="58330" priority="105147" stopIfTrue="1">
      <formula>WEEKDAY($A773)=7</formula>
    </cfRule>
  </conditionalFormatting>
  <conditionalFormatting sqref="I773:I774">
    <cfRule type="expression" dxfId="58329" priority="105134" stopIfTrue="1">
      <formula>WEEKDAY($A773)=1</formula>
    </cfRule>
    <cfRule type="expression" dxfId="58328" priority="105135" stopIfTrue="1">
      <formula>WEEKDAY($A773)=2</formula>
    </cfRule>
    <cfRule type="expression" dxfId="58327" priority="105136" stopIfTrue="1">
      <formula>WEEKDAY($A773)=3</formula>
    </cfRule>
    <cfRule type="expression" dxfId="58326" priority="105137" stopIfTrue="1">
      <formula>WEEKDAY($A773)=4</formula>
    </cfRule>
    <cfRule type="expression" dxfId="58325" priority="105138" stopIfTrue="1">
      <formula>WEEKDAY($A773)=5</formula>
    </cfRule>
    <cfRule type="expression" dxfId="58324" priority="105139" stopIfTrue="1">
      <formula>WEEKDAY($A773)=6</formula>
    </cfRule>
    <cfRule type="expression" dxfId="58323" priority="105140" stopIfTrue="1">
      <formula>WEEKDAY($A773)=7</formula>
    </cfRule>
  </conditionalFormatting>
  <conditionalFormatting sqref="I773:I774">
    <cfRule type="expression" dxfId="58322" priority="105127" stopIfTrue="1">
      <formula>WEEKDAY($A773)=1</formula>
    </cfRule>
    <cfRule type="expression" dxfId="58321" priority="105128" stopIfTrue="1">
      <formula>WEEKDAY($A773)=2</formula>
    </cfRule>
    <cfRule type="expression" dxfId="58320" priority="105129" stopIfTrue="1">
      <formula>WEEKDAY($A773)=3</formula>
    </cfRule>
    <cfRule type="expression" dxfId="58319" priority="105130" stopIfTrue="1">
      <formula>WEEKDAY($A773)=4</formula>
    </cfRule>
    <cfRule type="expression" dxfId="58318" priority="105131" stopIfTrue="1">
      <formula>WEEKDAY($A773)=5</formula>
    </cfRule>
    <cfRule type="expression" dxfId="58317" priority="105132" stopIfTrue="1">
      <formula>WEEKDAY($A773)=6</formula>
    </cfRule>
    <cfRule type="expression" dxfId="58316" priority="105133" stopIfTrue="1">
      <formula>WEEKDAY($A773)=7</formula>
    </cfRule>
  </conditionalFormatting>
  <conditionalFormatting sqref="A773:A774">
    <cfRule type="expression" dxfId="58315" priority="105120" stopIfTrue="1">
      <formula>WEEKDAY($A773)=1</formula>
    </cfRule>
    <cfRule type="expression" dxfId="58314" priority="105121" stopIfTrue="1">
      <formula>WEEKDAY($A773)=2</formula>
    </cfRule>
    <cfRule type="expression" dxfId="58313" priority="105122" stopIfTrue="1">
      <formula>WEEKDAY($A773)=3</formula>
    </cfRule>
    <cfRule type="expression" dxfId="58312" priority="105123" stopIfTrue="1">
      <formula>WEEKDAY($A773)=4</formula>
    </cfRule>
    <cfRule type="expression" dxfId="58311" priority="105124" stopIfTrue="1">
      <formula>WEEKDAY($A773)=5</formula>
    </cfRule>
    <cfRule type="expression" dxfId="58310" priority="105125" stopIfTrue="1">
      <formula>WEEKDAY($A773)=6</formula>
    </cfRule>
    <cfRule type="expression" dxfId="58309" priority="105126" stopIfTrue="1">
      <formula>WEEKDAY($A773)=7</formula>
    </cfRule>
  </conditionalFormatting>
  <conditionalFormatting sqref="I773:I774">
    <cfRule type="expression" dxfId="58308" priority="105113" stopIfTrue="1">
      <formula>WEEKDAY($A773)=1</formula>
    </cfRule>
    <cfRule type="expression" dxfId="58307" priority="105114" stopIfTrue="1">
      <formula>WEEKDAY($A773)=2</formula>
    </cfRule>
    <cfRule type="expression" dxfId="58306" priority="105115" stopIfTrue="1">
      <formula>WEEKDAY($A773)=3</formula>
    </cfRule>
    <cfRule type="expression" dxfId="58305" priority="105116" stopIfTrue="1">
      <formula>WEEKDAY($A773)=4</formula>
    </cfRule>
    <cfRule type="expression" dxfId="58304" priority="105117" stopIfTrue="1">
      <formula>WEEKDAY($A773)=5</formula>
    </cfRule>
    <cfRule type="expression" dxfId="58303" priority="105118" stopIfTrue="1">
      <formula>WEEKDAY($A773)=6</formula>
    </cfRule>
    <cfRule type="expression" dxfId="58302" priority="105119" stopIfTrue="1">
      <formula>WEEKDAY($A773)=7</formula>
    </cfRule>
  </conditionalFormatting>
  <conditionalFormatting sqref="I773:I774">
    <cfRule type="expression" dxfId="58301" priority="105106" stopIfTrue="1">
      <formula>WEEKDAY($A773)=1</formula>
    </cfRule>
    <cfRule type="expression" dxfId="58300" priority="105107" stopIfTrue="1">
      <formula>WEEKDAY($A773)=2</formula>
    </cfRule>
    <cfRule type="expression" dxfId="58299" priority="105108" stopIfTrue="1">
      <formula>WEEKDAY($A773)=3</formula>
    </cfRule>
    <cfRule type="expression" dxfId="58298" priority="105109" stopIfTrue="1">
      <formula>WEEKDAY($A773)=4</formula>
    </cfRule>
    <cfRule type="expression" dxfId="58297" priority="105110" stopIfTrue="1">
      <formula>WEEKDAY($A773)=5</formula>
    </cfRule>
    <cfRule type="expression" dxfId="58296" priority="105111" stopIfTrue="1">
      <formula>WEEKDAY($A773)=6</formula>
    </cfRule>
    <cfRule type="expression" dxfId="58295" priority="105112" stopIfTrue="1">
      <formula>WEEKDAY($A773)=7</formula>
    </cfRule>
  </conditionalFormatting>
  <conditionalFormatting sqref="I773:I774">
    <cfRule type="expression" dxfId="58294" priority="105099" stopIfTrue="1">
      <formula>WEEKDAY($A773)=1</formula>
    </cfRule>
    <cfRule type="expression" dxfId="58293" priority="105100" stopIfTrue="1">
      <formula>WEEKDAY($A773)=2</formula>
    </cfRule>
    <cfRule type="expression" dxfId="58292" priority="105101" stopIfTrue="1">
      <formula>WEEKDAY($A773)=3</formula>
    </cfRule>
    <cfRule type="expression" dxfId="58291" priority="105102" stopIfTrue="1">
      <formula>WEEKDAY($A773)=4</formula>
    </cfRule>
    <cfRule type="expression" dxfId="58290" priority="105103" stopIfTrue="1">
      <formula>WEEKDAY($A773)=5</formula>
    </cfRule>
    <cfRule type="expression" dxfId="58289" priority="105104" stopIfTrue="1">
      <formula>WEEKDAY($A773)=6</formula>
    </cfRule>
    <cfRule type="expression" dxfId="58288" priority="105105" stopIfTrue="1">
      <formula>WEEKDAY($A773)=7</formula>
    </cfRule>
  </conditionalFormatting>
  <conditionalFormatting sqref="I773:I774">
    <cfRule type="expression" dxfId="58287" priority="105092" stopIfTrue="1">
      <formula>WEEKDAY($A773)=1</formula>
    </cfRule>
    <cfRule type="expression" dxfId="58286" priority="105093" stopIfTrue="1">
      <formula>WEEKDAY($A773)=2</formula>
    </cfRule>
    <cfRule type="expression" dxfId="58285" priority="105094" stopIfTrue="1">
      <formula>WEEKDAY($A773)=3</formula>
    </cfRule>
    <cfRule type="expression" dxfId="58284" priority="105095" stopIfTrue="1">
      <formula>WEEKDAY($A773)=4</formula>
    </cfRule>
    <cfRule type="expression" dxfId="58283" priority="105096" stopIfTrue="1">
      <formula>WEEKDAY($A773)=5</formula>
    </cfRule>
    <cfRule type="expression" dxfId="58282" priority="105097" stopIfTrue="1">
      <formula>WEEKDAY($A773)=6</formula>
    </cfRule>
    <cfRule type="expression" dxfId="58281" priority="105098" stopIfTrue="1">
      <formula>WEEKDAY($A773)=7</formula>
    </cfRule>
  </conditionalFormatting>
  <conditionalFormatting sqref="I773:I774">
    <cfRule type="expression" dxfId="58280" priority="105085" stopIfTrue="1">
      <formula>WEEKDAY($A773)=1</formula>
    </cfRule>
    <cfRule type="expression" dxfId="58279" priority="105086" stopIfTrue="1">
      <formula>WEEKDAY($A773)=2</formula>
    </cfRule>
    <cfRule type="expression" dxfId="58278" priority="105087" stopIfTrue="1">
      <formula>WEEKDAY($A773)=3</formula>
    </cfRule>
    <cfRule type="expression" dxfId="58277" priority="105088" stopIfTrue="1">
      <formula>WEEKDAY($A773)=4</formula>
    </cfRule>
    <cfRule type="expression" dxfId="58276" priority="105089" stopIfTrue="1">
      <formula>WEEKDAY($A773)=5</formula>
    </cfRule>
    <cfRule type="expression" dxfId="58275" priority="105090" stopIfTrue="1">
      <formula>WEEKDAY($A773)=6</formula>
    </cfRule>
    <cfRule type="expression" dxfId="58274" priority="105091" stopIfTrue="1">
      <formula>WEEKDAY($A773)=7</formula>
    </cfRule>
  </conditionalFormatting>
  <conditionalFormatting sqref="I773:I774">
    <cfRule type="expression" dxfId="58273" priority="105078" stopIfTrue="1">
      <formula>WEEKDAY($A773)=1</formula>
    </cfRule>
    <cfRule type="expression" dxfId="58272" priority="105079" stopIfTrue="1">
      <formula>WEEKDAY($A773)=2</formula>
    </cfRule>
    <cfRule type="expression" dxfId="58271" priority="105080" stopIfTrue="1">
      <formula>WEEKDAY($A773)=3</formula>
    </cfRule>
    <cfRule type="expression" dxfId="58270" priority="105081" stopIfTrue="1">
      <formula>WEEKDAY($A773)=4</formula>
    </cfRule>
    <cfRule type="expression" dxfId="58269" priority="105082" stopIfTrue="1">
      <formula>WEEKDAY($A773)=5</formula>
    </cfRule>
    <cfRule type="expression" dxfId="58268" priority="105083" stopIfTrue="1">
      <formula>WEEKDAY($A773)=6</formula>
    </cfRule>
    <cfRule type="expression" dxfId="58267" priority="105084" stopIfTrue="1">
      <formula>WEEKDAY($A773)=7</formula>
    </cfRule>
  </conditionalFormatting>
  <conditionalFormatting sqref="I773:I774">
    <cfRule type="expression" dxfId="58266" priority="105071" stopIfTrue="1">
      <formula>WEEKDAY($A773)=1</formula>
    </cfRule>
    <cfRule type="expression" dxfId="58265" priority="105072" stopIfTrue="1">
      <formula>WEEKDAY($A773)=2</formula>
    </cfRule>
    <cfRule type="expression" dxfId="58264" priority="105073" stopIfTrue="1">
      <formula>WEEKDAY($A773)=3</formula>
    </cfRule>
    <cfRule type="expression" dxfId="58263" priority="105074" stopIfTrue="1">
      <formula>WEEKDAY($A773)=4</formula>
    </cfRule>
    <cfRule type="expression" dxfId="58262" priority="105075" stopIfTrue="1">
      <formula>WEEKDAY($A773)=5</formula>
    </cfRule>
    <cfRule type="expression" dxfId="58261" priority="105076" stopIfTrue="1">
      <formula>WEEKDAY($A773)=6</formula>
    </cfRule>
    <cfRule type="expression" dxfId="58260" priority="105077" stopIfTrue="1">
      <formula>WEEKDAY($A773)=7</formula>
    </cfRule>
  </conditionalFormatting>
  <conditionalFormatting sqref="I773:I774">
    <cfRule type="expression" dxfId="58259" priority="105064" stopIfTrue="1">
      <formula>WEEKDAY($A773)=1</formula>
    </cfRule>
    <cfRule type="expression" dxfId="58258" priority="105065" stopIfTrue="1">
      <formula>WEEKDAY($A773)=2</formula>
    </cfRule>
    <cfRule type="expression" dxfId="58257" priority="105066" stopIfTrue="1">
      <formula>WEEKDAY($A773)=3</formula>
    </cfRule>
    <cfRule type="expression" dxfId="58256" priority="105067" stopIfTrue="1">
      <formula>WEEKDAY($A773)=4</formula>
    </cfRule>
    <cfRule type="expression" dxfId="58255" priority="105068" stopIfTrue="1">
      <formula>WEEKDAY($A773)=5</formula>
    </cfRule>
    <cfRule type="expression" dxfId="58254" priority="105069" stopIfTrue="1">
      <formula>WEEKDAY($A773)=6</formula>
    </cfRule>
    <cfRule type="expression" dxfId="58253" priority="105070" stopIfTrue="1">
      <formula>WEEKDAY($A773)=7</formula>
    </cfRule>
  </conditionalFormatting>
  <conditionalFormatting sqref="I773:I774">
    <cfRule type="expression" dxfId="58252" priority="105057" stopIfTrue="1">
      <formula>WEEKDAY($A773)=1</formula>
    </cfRule>
    <cfRule type="expression" dxfId="58251" priority="105058" stopIfTrue="1">
      <formula>WEEKDAY($A773)=2</formula>
    </cfRule>
    <cfRule type="expression" dxfId="58250" priority="105059" stopIfTrue="1">
      <formula>WEEKDAY($A773)=3</formula>
    </cfRule>
    <cfRule type="expression" dxfId="58249" priority="105060" stopIfTrue="1">
      <formula>WEEKDAY($A773)=4</formula>
    </cfRule>
    <cfRule type="expression" dxfId="58248" priority="105061" stopIfTrue="1">
      <formula>WEEKDAY($A773)=5</formula>
    </cfRule>
    <cfRule type="expression" dxfId="58247" priority="105062" stopIfTrue="1">
      <formula>WEEKDAY($A773)=6</formula>
    </cfRule>
    <cfRule type="expression" dxfId="58246" priority="105063" stopIfTrue="1">
      <formula>WEEKDAY($A773)=7</formula>
    </cfRule>
  </conditionalFormatting>
  <conditionalFormatting sqref="I773:I774">
    <cfRule type="expression" dxfId="58245" priority="105050" stopIfTrue="1">
      <formula>WEEKDAY($A773)=1</formula>
    </cfRule>
    <cfRule type="expression" dxfId="58244" priority="105051" stopIfTrue="1">
      <formula>WEEKDAY($A773)=2</formula>
    </cfRule>
    <cfRule type="expression" dxfId="58243" priority="105052" stopIfTrue="1">
      <formula>WEEKDAY($A773)=3</formula>
    </cfRule>
    <cfRule type="expression" dxfId="58242" priority="105053" stopIfTrue="1">
      <formula>WEEKDAY($A773)=4</formula>
    </cfRule>
    <cfRule type="expression" dxfId="58241" priority="105054" stopIfTrue="1">
      <formula>WEEKDAY($A773)=5</formula>
    </cfRule>
    <cfRule type="expression" dxfId="58240" priority="105055" stopIfTrue="1">
      <formula>WEEKDAY($A773)=6</formula>
    </cfRule>
    <cfRule type="expression" dxfId="58239" priority="105056" stopIfTrue="1">
      <formula>WEEKDAY($A773)=7</formula>
    </cfRule>
  </conditionalFormatting>
  <conditionalFormatting sqref="I773:I774">
    <cfRule type="expression" dxfId="58238" priority="105043" stopIfTrue="1">
      <formula>WEEKDAY($A773)=1</formula>
    </cfRule>
    <cfRule type="expression" dxfId="58237" priority="105044" stopIfTrue="1">
      <formula>WEEKDAY($A773)=2</formula>
    </cfRule>
    <cfRule type="expression" dxfId="58236" priority="105045" stopIfTrue="1">
      <formula>WEEKDAY($A773)=3</formula>
    </cfRule>
    <cfRule type="expression" dxfId="58235" priority="105046" stopIfTrue="1">
      <formula>WEEKDAY($A773)=4</formula>
    </cfRule>
    <cfRule type="expression" dxfId="58234" priority="105047" stopIfTrue="1">
      <formula>WEEKDAY($A773)=5</formula>
    </cfRule>
    <cfRule type="expression" dxfId="58233" priority="105048" stopIfTrue="1">
      <formula>WEEKDAY($A773)=6</formula>
    </cfRule>
    <cfRule type="expression" dxfId="58232" priority="105049" stopIfTrue="1">
      <formula>WEEKDAY($A773)=7</formula>
    </cfRule>
  </conditionalFormatting>
  <conditionalFormatting sqref="I773:I774">
    <cfRule type="expression" dxfId="58231" priority="105036" stopIfTrue="1">
      <formula>WEEKDAY($A773)=1</formula>
    </cfRule>
    <cfRule type="expression" dxfId="58230" priority="105037" stopIfTrue="1">
      <formula>WEEKDAY($A773)=2</formula>
    </cfRule>
    <cfRule type="expression" dxfId="58229" priority="105038" stopIfTrue="1">
      <formula>WEEKDAY($A773)=3</formula>
    </cfRule>
    <cfRule type="expression" dxfId="58228" priority="105039" stopIfTrue="1">
      <formula>WEEKDAY($A773)=4</formula>
    </cfRule>
    <cfRule type="expression" dxfId="58227" priority="105040" stopIfTrue="1">
      <formula>WEEKDAY($A773)=5</formula>
    </cfRule>
    <cfRule type="expression" dxfId="58226" priority="105041" stopIfTrue="1">
      <formula>WEEKDAY($A773)=6</formula>
    </cfRule>
    <cfRule type="expression" dxfId="58225" priority="105042" stopIfTrue="1">
      <formula>WEEKDAY($A773)=7</formula>
    </cfRule>
  </conditionalFormatting>
  <conditionalFormatting sqref="I773:I774">
    <cfRule type="expression" dxfId="58224" priority="105029" stopIfTrue="1">
      <formula>WEEKDAY($A773)=1</formula>
    </cfRule>
    <cfRule type="expression" dxfId="58223" priority="105030" stopIfTrue="1">
      <formula>WEEKDAY($A773)=2</formula>
    </cfRule>
    <cfRule type="expression" dxfId="58222" priority="105031" stopIfTrue="1">
      <formula>WEEKDAY($A773)=3</formula>
    </cfRule>
    <cfRule type="expression" dxfId="58221" priority="105032" stopIfTrue="1">
      <formula>WEEKDAY($A773)=4</formula>
    </cfRule>
    <cfRule type="expression" dxfId="58220" priority="105033" stopIfTrue="1">
      <formula>WEEKDAY($A773)=5</formula>
    </cfRule>
    <cfRule type="expression" dxfId="58219" priority="105034" stopIfTrue="1">
      <formula>WEEKDAY($A773)=6</formula>
    </cfRule>
    <cfRule type="expression" dxfId="58218" priority="105035" stopIfTrue="1">
      <formula>WEEKDAY($A773)=7</formula>
    </cfRule>
  </conditionalFormatting>
  <conditionalFormatting sqref="I773:I774">
    <cfRule type="expression" dxfId="58217" priority="105022" stopIfTrue="1">
      <formula>WEEKDAY($A773)=1</formula>
    </cfRule>
    <cfRule type="expression" dxfId="58216" priority="105023" stopIfTrue="1">
      <formula>WEEKDAY($A773)=2</formula>
    </cfRule>
    <cfRule type="expression" dxfId="58215" priority="105024" stopIfTrue="1">
      <formula>WEEKDAY($A773)=3</formula>
    </cfRule>
    <cfRule type="expression" dxfId="58214" priority="105025" stopIfTrue="1">
      <formula>WEEKDAY($A773)=4</formula>
    </cfRule>
    <cfRule type="expression" dxfId="58213" priority="105026" stopIfTrue="1">
      <formula>WEEKDAY($A773)=5</formula>
    </cfRule>
    <cfRule type="expression" dxfId="58212" priority="105027" stopIfTrue="1">
      <formula>WEEKDAY($A773)=6</formula>
    </cfRule>
    <cfRule type="expression" dxfId="58211" priority="105028" stopIfTrue="1">
      <formula>WEEKDAY($A773)=7</formula>
    </cfRule>
  </conditionalFormatting>
  <conditionalFormatting sqref="I773:I774">
    <cfRule type="expression" dxfId="58210" priority="105015" stopIfTrue="1">
      <formula>WEEKDAY($A773)=1</formula>
    </cfRule>
    <cfRule type="expression" dxfId="58209" priority="105016" stopIfTrue="1">
      <formula>WEEKDAY($A773)=2</formula>
    </cfRule>
    <cfRule type="expression" dxfId="58208" priority="105017" stopIfTrue="1">
      <formula>WEEKDAY($A773)=3</formula>
    </cfRule>
    <cfRule type="expression" dxfId="58207" priority="105018" stopIfTrue="1">
      <formula>WEEKDAY($A773)=4</formula>
    </cfRule>
    <cfRule type="expression" dxfId="58206" priority="105019" stopIfTrue="1">
      <formula>WEEKDAY($A773)=5</formula>
    </cfRule>
    <cfRule type="expression" dxfId="58205" priority="105020" stopIfTrue="1">
      <formula>WEEKDAY($A773)=6</formula>
    </cfRule>
    <cfRule type="expression" dxfId="58204" priority="105021" stopIfTrue="1">
      <formula>WEEKDAY($A773)=7</formula>
    </cfRule>
  </conditionalFormatting>
  <conditionalFormatting sqref="I773:I774">
    <cfRule type="expression" dxfId="58203" priority="105008" stopIfTrue="1">
      <formula>WEEKDAY($A773)=1</formula>
    </cfRule>
    <cfRule type="expression" dxfId="58202" priority="105009" stopIfTrue="1">
      <formula>WEEKDAY($A773)=2</formula>
    </cfRule>
    <cfRule type="expression" dxfId="58201" priority="105010" stopIfTrue="1">
      <formula>WEEKDAY($A773)=3</formula>
    </cfRule>
    <cfRule type="expression" dxfId="58200" priority="105011" stopIfTrue="1">
      <formula>WEEKDAY($A773)=4</formula>
    </cfRule>
    <cfRule type="expression" dxfId="58199" priority="105012" stopIfTrue="1">
      <formula>WEEKDAY($A773)=5</formula>
    </cfRule>
    <cfRule type="expression" dxfId="58198" priority="105013" stopIfTrue="1">
      <formula>WEEKDAY($A773)=6</formula>
    </cfRule>
    <cfRule type="expression" dxfId="58197" priority="105014" stopIfTrue="1">
      <formula>WEEKDAY($A773)=7</formula>
    </cfRule>
  </conditionalFormatting>
  <conditionalFormatting sqref="I773:I774">
    <cfRule type="expression" dxfId="58196" priority="105001" stopIfTrue="1">
      <formula>WEEKDAY($A773)=1</formula>
    </cfRule>
    <cfRule type="expression" dxfId="58195" priority="105002" stopIfTrue="1">
      <formula>WEEKDAY($A773)=2</formula>
    </cfRule>
    <cfRule type="expression" dxfId="58194" priority="105003" stopIfTrue="1">
      <formula>WEEKDAY($A773)=3</formula>
    </cfRule>
    <cfRule type="expression" dxfId="58193" priority="105004" stopIfTrue="1">
      <formula>WEEKDAY($A773)=4</formula>
    </cfRule>
    <cfRule type="expression" dxfId="58192" priority="105005" stopIfTrue="1">
      <formula>WEEKDAY($A773)=5</formula>
    </cfRule>
    <cfRule type="expression" dxfId="58191" priority="105006" stopIfTrue="1">
      <formula>WEEKDAY($A773)=6</formula>
    </cfRule>
    <cfRule type="expression" dxfId="58190" priority="105007" stopIfTrue="1">
      <formula>WEEKDAY($A773)=7</formula>
    </cfRule>
  </conditionalFormatting>
  <conditionalFormatting sqref="I773:I774">
    <cfRule type="expression" dxfId="58189" priority="104994" stopIfTrue="1">
      <formula>WEEKDAY($A773)=1</formula>
    </cfRule>
    <cfRule type="expression" dxfId="58188" priority="104995" stopIfTrue="1">
      <formula>WEEKDAY($A773)=2</formula>
    </cfRule>
    <cfRule type="expression" dxfId="58187" priority="104996" stopIfTrue="1">
      <formula>WEEKDAY($A773)=3</formula>
    </cfRule>
    <cfRule type="expression" dxfId="58186" priority="104997" stopIfTrue="1">
      <formula>WEEKDAY($A773)=4</formula>
    </cfRule>
    <cfRule type="expression" dxfId="58185" priority="104998" stopIfTrue="1">
      <formula>WEEKDAY($A773)=5</formula>
    </cfRule>
    <cfRule type="expression" dxfId="58184" priority="104999" stopIfTrue="1">
      <formula>WEEKDAY($A773)=6</formula>
    </cfRule>
    <cfRule type="expression" dxfId="58183" priority="105000" stopIfTrue="1">
      <formula>WEEKDAY($A773)=7</formula>
    </cfRule>
  </conditionalFormatting>
  <conditionalFormatting sqref="I773:I774">
    <cfRule type="expression" dxfId="58182" priority="104987" stopIfTrue="1">
      <formula>WEEKDAY($A773)=1</formula>
    </cfRule>
    <cfRule type="expression" dxfId="58181" priority="104988" stopIfTrue="1">
      <formula>WEEKDAY($A773)=2</formula>
    </cfRule>
    <cfRule type="expression" dxfId="58180" priority="104989" stopIfTrue="1">
      <formula>WEEKDAY($A773)=3</formula>
    </cfRule>
    <cfRule type="expression" dxfId="58179" priority="104990" stopIfTrue="1">
      <formula>WEEKDAY($A773)=4</formula>
    </cfRule>
    <cfRule type="expression" dxfId="58178" priority="104991" stopIfTrue="1">
      <formula>WEEKDAY($A773)=5</formula>
    </cfRule>
    <cfRule type="expression" dxfId="58177" priority="104992" stopIfTrue="1">
      <formula>WEEKDAY($A773)=6</formula>
    </cfRule>
    <cfRule type="expression" dxfId="58176" priority="104993" stopIfTrue="1">
      <formula>WEEKDAY($A773)=7</formula>
    </cfRule>
  </conditionalFormatting>
  <conditionalFormatting sqref="I773:I774">
    <cfRule type="expression" dxfId="58175" priority="104980" stopIfTrue="1">
      <formula>WEEKDAY($A773)=1</formula>
    </cfRule>
    <cfRule type="expression" dxfId="58174" priority="104981" stopIfTrue="1">
      <formula>WEEKDAY($A773)=2</formula>
    </cfRule>
    <cfRule type="expression" dxfId="58173" priority="104982" stopIfTrue="1">
      <formula>WEEKDAY($A773)=3</formula>
    </cfRule>
    <cfRule type="expression" dxfId="58172" priority="104983" stopIfTrue="1">
      <formula>WEEKDAY($A773)=4</formula>
    </cfRule>
    <cfRule type="expression" dxfId="58171" priority="104984" stopIfTrue="1">
      <formula>WEEKDAY($A773)=5</formula>
    </cfRule>
    <cfRule type="expression" dxfId="58170" priority="104985" stopIfTrue="1">
      <formula>WEEKDAY($A773)=6</formula>
    </cfRule>
    <cfRule type="expression" dxfId="58169" priority="104986" stopIfTrue="1">
      <formula>WEEKDAY($A773)=7</formula>
    </cfRule>
  </conditionalFormatting>
  <conditionalFormatting sqref="I773:I774">
    <cfRule type="expression" dxfId="58168" priority="104973" stopIfTrue="1">
      <formula>WEEKDAY($A773)=1</formula>
    </cfRule>
    <cfRule type="expression" dxfId="58167" priority="104974" stopIfTrue="1">
      <formula>WEEKDAY($A773)=2</formula>
    </cfRule>
    <cfRule type="expression" dxfId="58166" priority="104975" stopIfTrue="1">
      <formula>WEEKDAY($A773)=3</formula>
    </cfRule>
    <cfRule type="expression" dxfId="58165" priority="104976" stopIfTrue="1">
      <formula>WEEKDAY($A773)=4</formula>
    </cfRule>
    <cfRule type="expression" dxfId="58164" priority="104977" stopIfTrue="1">
      <formula>WEEKDAY($A773)=5</formula>
    </cfRule>
    <cfRule type="expression" dxfId="58163" priority="104978" stopIfTrue="1">
      <formula>WEEKDAY($A773)=6</formula>
    </cfRule>
    <cfRule type="expression" dxfId="58162" priority="104979" stopIfTrue="1">
      <formula>WEEKDAY($A773)=7</formula>
    </cfRule>
  </conditionalFormatting>
  <conditionalFormatting sqref="I773:I774">
    <cfRule type="expression" dxfId="58161" priority="104966" stopIfTrue="1">
      <formula>WEEKDAY($A773)=1</formula>
    </cfRule>
    <cfRule type="expression" dxfId="58160" priority="104967" stopIfTrue="1">
      <formula>WEEKDAY($A773)=2</formula>
    </cfRule>
    <cfRule type="expression" dxfId="58159" priority="104968" stopIfTrue="1">
      <formula>WEEKDAY($A773)=3</formula>
    </cfRule>
    <cfRule type="expression" dxfId="58158" priority="104969" stopIfTrue="1">
      <formula>WEEKDAY($A773)=4</formula>
    </cfRule>
    <cfRule type="expression" dxfId="58157" priority="104970" stopIfTrue="1">
      <formula>WEEKDAY($A773)=5</formula>
    </cfRule>
    <cfRule type="expression" dxfId="58156" priority="104971" stopIfTrue="1">
      <formula>WEEKDAY($A773)=6</formula>
    </cfRule>
    <cfRule type="expression" dxfId="58155" priority="104972" stopIfTrue="1">
      <formula>WEEKDAY($A773)=7</formula>
    </cfRule>
  </conditionalFormatting>
  <conditionalFormatting sqref="A773:A774">
    <cfRule type="expression" dxfId="58154" priority="104959" stopIfTrue="1">
      <formula>WEEKDAY($A773)=1</formula>
    </cfRule>
    <cfRule type="expression" dxfId="58153" priority="104960" stopIfTrue="1">
      <formula>WEEKDAY($A773)=2</formula>
    </cfRule>
    <cfRule type="expression" dxfId="58152" priority="104961" stopIfTrue="1">
      <formula>WEEKDAY($A773)=3</formula>
    </cfRule>
    <cfRule type="expression" dxfId="58151" priority="104962" stopIfTrue="1">
      <formula>WEEKDAY($A773)=4</formula>
    </cfRule>
    <cfRule type="expression" dxfId="58150" priority="104963" stopIfTrue="1">
      <formula>WEEKDAY($A773)=5</formula>
    </cfRule>
    <cfRule type="expression" dxfId="58149" priority="104964" stopIfTrue="1">
      <formula>WEEKDAY($A773)=6</formula>
    </cfRule>
    <cfRule type="expression" dxfId="58148" priority="104965" stopIfTrue="1">
      <formula>WEEKDAY($A773)=7</formula>
    </cfRule>
  </conditionalFormatting>
  <conditionalFormatting sqref="I773:I774">
    <cfRule type="expression" dxfId="58147" priority="104952" stopIfTrue="1">
      <formula>WEEKDAY($A773)=1</formula>
    </cfRule>
    <cfRule type="expression" dxfId="58146" priority="104953" stopIfTrue="1">
      <formula>WEEKDAY($A773)=2</formula>
    </cfRule>
    <cfRule type="expression" dxfId="58145" priority="104954" stopIfTrue="1">
      <formula>WEEKDAY($A773)=3</formula>
    </cfRule>
    <cfRule type="expression" dxfId="58144" priority="104955" stopIfTrue="1">
      <formula>WEEKDAY($A773)=4</formula>
    </cfRule>
    <cfRule type="expression" dxfId="58143" priority="104956" stopIfTrue="1">
      <formula>WEEKDAY($A773)=5</formula>
    </cfRule>
    <cfRule type="expression" dxfId="58142" priority="104957" stopIfTrue="1">
      <formula>WEEKDAY($A773)=6</formula>
    </cfRule>
    <cfRule type="expression" dxfId="58141" priority="104958" stopIfTrue="1">
      <formula>WEEKDAY($A773)=7</formula>
    </cfRule>
  </conditionalFormatting>
  <conditionalFormatting sqref="A773:A774">
    <cfRule type="expression" dxfId="58140" priority="104945" stopIfTrue="1">
      <formula>WEEKDAY($A773)=1</formula>
    </cfRule>
    <cfRule type="expression" dxfId="58139" priority="104946" stopIfTrue="1">
      <formula>WEEKDAY($A773)=2</formula>
    </cfRule>
    <cfRule type="expression" dxfId="58138" priority="104947" stopIfTrue="1">
      <formula>WEEKDAY($A773)=3</formula>
    </cfRule>
    <cfRule type="expression" dxfId="58137" priority="104948" stopIfTrue="1">
      <formula>WEEKDAY($A773)=4</formula>
    </cfRule>
    <cfRule type="expression" dxfId="58136" priority="104949" stopIfTrue="1">
      <formula>WEEKDAY($A773)=5</formula>
    </cfRule>
    <cfRule type="expression" dxfId="58135" priority="104950" stopIfTrue="1">
      <formula>WEEKDAY($A773)=6</formula>
    </cfRule>
    <cfRule type="expression" dxfId="58134" priority="104951" stopIfTrue="1">
      <formula>WEEKDAY($A773)=7</formula>
    </cfRule>
  </conditionalFormatting>
  <conditionalFormatting sqref="A773:A774">
    <cfRule type="expression" dxfId="58133" priority="104938" stopIfTrue="1">
      <formula>WEEKDAY($A773)=1</formula>
    </cfRule>
    <cfRule type="expression" dxfId="58132" priority="104939" stopIfTrue="1">
      <formula>WEEKDAY($A773)=2</formula>
    </cfRule>
    <cfRule type="expression" dxfId="58131" priority="104940" stopIfTrue="1">
      <formula>WEEKDAY($A773)=3</formula>
    </cfRule>
    <cfRule type="expression" dxfId="58130" priority="104941" stopIfTrue="1">
      <formula>WEEKDAY($A773)=4</formula>
    </cfRule>
    <cfRule type="expression" dxfId="58129" priority="104942" stopIfTrue="1">
      <formula>WEEKDAY($A773)=5</formula>
    </cfRule>
    <cfRule type="expression" dxfId="58128" priority="104943" stopIfTrue="1">
      <formula>WEEKDAY($A773)=6</formula>
    </cfRule>
    <cfRule type="expression" dxfId="58127" priority="104944" stopIfTrue="1">
      <formula>WEEKDAY($A773)=7</formula>
    </cfRule>
  </conditionalFormatting>
  <conditionalFormatting sqref="I773:I774">
    <cfRule type="expression" dxfId="58126" priority="104931" stopIfTrue="1">
      <formula>WEEKDAY($A773)=1</formula>
    </cfRule>
    <cfRule type="expression" dxfId="58125" priority="104932" stopIfTrue="1">
      <formula>WEEKDAY($A773)=2</formula>
    </cfRule>
    <cfRule type="expression" dxfId="58124" priority="104933" stopIfTrue="1">
      <formula>WEEKDAY($A773)=3</formula>
    </cfRule>
    <cfRule type="expression" dxfId="58123" priority="104934" stopIfTrue="1">
      <formula>WEEKDAY($A773)=4</formula>
    </cfRule>
    <cfRule type="expression" dxfId="58122" priority="104935" stopIfTrue="1">
      <formula>WEEKDAY($A773)=5</formula>
    </cfRule>
    <cfRule type="expression" dxfId="58121" priority="104936" stopIfTrue="1">
      <formula>WEEKDAY($A773)=6</formula>
    </cfRule>
    <cfRule type="expression" dxfId="58120" priority="104937" stopIfTrue="1">
      <formula>WEEKDAY($A773)=7</formula>
    </cfRule>
  </conditionalFormatting>
  <conditionalFormatting sqref="A773:A774">
    <cfRule type="expression" dxfId="58119" priority="104924" stopIfTrue="1">
      <formula>WEEKDAY($A773)=1</formula>
    </cfRule>
    <cfRule type="expression" dxfId="58118" priority="104925" stopIfTrue="1">
      <formula>WEEKDAY($A773)=2</formula>
    </cfRule>
    <cfRule type="expression" dxfId="58117" priority="104926" stopIfTrue="1">
      <formula>WEEKDAY($A773)=3</formula>
    </cfRule>
    <cfRule type="expression" dxfId="58116" priority="104927" stopIfTrue="1">
      <formula>WEEKDAY($A773)=4</formula>
    </cfRule>
    <cfRule type="expression" dxfId="58115" priority="104928" stopIfTrue="1">
      <formula>WEEKDAY($A773)=5</formula>
    </cfRule>
    <cfRule type="expression" dxfId="58114" priority="104929" stopIfTrue="1">
      <formula>WEEKDAY($A773)=6</formula>
    </cfRule>
    <cfRule type="expression" dxfId="58113" priority="104930" stopIfTrue="1">
      <formula>WEEKDAY($A773)=7</formula>
    </cfRule>
  </conditionalFormatting>
  <conditionalFormatting sqref="I773:I774">
    <cfRule type="expression" dxfId="58112" priority="104917" stopIfTrue="1">
      <formula>WEEKDAY($A773)=1</formula>
    </cfRule>
    <cfRule type="expression" dxfId="58111" priority="104918" stopIfTrue="1">
      <formula>WEEKDAY($A773)=2</formula>
    </cfRule>
    <cfRule type="expression" dxfId="58110" priority="104919" stopIfTrue="1">
      <formula>WEEKDAY($A773)=3</formula>
    </cfRule>
    <cfRule type="expression" dxfId="58109" priority="104920" stopIfTrue="1">
      <formula>WEEKDAY($A773)=4</formula>
    </cfRule>
    <cfRule type="expression" dxfId="58108" priority="104921" stopIfTrue="1">
      <formula>WEEKDAY($A773)=5</formula>
    </cfRule>
    <cfRule type="expression" dxfId="58107" priority="104922" stopIfTrue="1">
      <formula>WEEKDAY($A773)=6</formula>
    </cfRule>
    <cfRule type="expression" dxfId="58106" priority="104923" stopIfTrue="1">
      <formula>WEEKDAY($A773)=7</formula>
    </cfRule>
  </conditionalFormatting>
  <conditionalFormatting sqref="A773:A774">
    <cfRule type="expression" dxfId="58105" priority="104910" stopIfTrue="1">
      <formula>WEEKDAY($A773)=1</formula>
    </cfRule>
    <cfRule type="expression" dxfId="58104" priority="104911" stopIfTrue="1">
      <formula>WEEKDAY($A773)=2</formula>
    </cfRule>
    <cfRule type="expression" dxfId="58103" priority="104912" stopIfTrue="1">
      <formula>WEEKDAY($A773)=3</formula>
    </cfRule>
    <cfRule type="expression" dxfId="58102" priority="104913" stopIfTrue="1">
      <formula>WEEKDAY($A773)=4</formula>
    </cfRule>
    <cfRule type="expression" dxfId="58101" priority="104914" stopIfTrue="1">
      <formula>WEEKDAY($A773)=5</formula>
    </cfRule>
    <cfRule type="expression" dxfId="58100" priority="104915" stopIfTrue="1">
      <formula>WEEKDAY($A773)=6</formula>
    </cfRule>
    <cfRule type="expression" dxfId="58099" priority="104916" stopIfTrue="1">
      <formula>WEEKDAY($A773)=7</formula>
    </cfRule>
  </conditionalFormatting>
  <conditionalFormatting sqref="A773:A774">
    <cfRule type="expression" dxfId="58098" priority="104903" stopIfTrue="1">
      <formula>WEEKDAY($A773)=1</formula>
    </cfRule>
    <cfRule type="expression" dxfId="58097" priority="104904" stopIfTrue="1">
      <formula>WEEKDAY($A773)=2</formula>
    </cfRule>
    <cfRule type="expression" dxfId="58096" priority="104905" stopIfTrue="1">
      <formula>WEEKDAY($A773)=3</formula>
    </cfRule>
    <cfRule type="expression" dxfId="58095" priority="104906" stopIfTrue="1">
      <formula>WEEKDAY($A773)=4</formula>
    </cfRule>
    <cfRule type="expression" dxfId="58094" priority="104907" stopIfTrue="1">
      <formula>WEEKDAY($A773)=5</formula>
    </cfRule>
    <cfRule type="expression" dxfId="58093" priority="104908" stopIfTrue="1">
      <formula>WEEKDAY($A773)=6</formula>
    </cfRule>
    <cfRule type="expression" dxfId="58092" priority="104909" stopIfTrue="1">
      <formula>WEEKDAY($A773)=7</formula>
    </cfRule>
  </conditionalFormatting>
  <conditionalFormatting sqref="I773:I774">
    <cfRule type="expression" dxfId="58091" priority="104896" stopIfTrue="1">
      <formula>WEEKDAY($A773)=1</formula>
    </cfRule>
    <cfRule type="expression" dxfId="58090" priority="104897" stopIfTrue="1">
      <formula>WEEKDAY($A773)=2</formula>
    </cfRule>
    <cfRule type="expression" dxfId="58089" priority="104898" stopIfTrue="1">
      <formula>WEEKDAY($A773)=3</formula>
    </cfRule>
    <cfRule type="expression" dxfId="58088" priority="104899" stopIfTrue="1">
      <formula>WEEKDAY($A773)=4</formula>
    </cfRule>
    <cfRule type="expression" dxfId="58087" priority="104900" stopIfTrue="1">
      <formula>WEEKDAY($A773)=5</formula>
    </cfRule>
    <cfRule type="expression" dxfId="58086" priority="104901" stopIfTrue="1">
      <formula>WEEKDAY($A773)=6</formula>
    </cfRule>
    <cfRule type="expression" dxfId="58085" priority="104902" stopIfTrue="1">
      <formula>WEEKDAY($A773)=7</formula>
    </cfRule>
  </conditionalFormatting>
  <conditionalFormatting sqref="A773:A774">
    <cfRule type="expression" dxfId="58084" priority="104889" stopIfTrue="1">
      <formula>WEEKDAY($A773)=1</formula>
    </cfRule>
    <cfRule type="expression" dxfId="58083" priority="104890" stopIfTrue="1">
      <formula>WEEKDAY($A773)=2</formula>
    </cfRule>
    <cfRule type="expression" dxfId="58082" priority="104891" stopIfTrue="1">
      <formula>WEEKDAY($A773)=3</formula>
    </cfRule>
    <cfRule type="expression" dxfId="58081" priority="104892" stopIfTrue="1">
      <formula>WEEKDAY($A773)=4</formula>
    </cfRule>
    <cfRule type="expression" dxfId="58080" priority="104893" stopIfTrue="1">
      <formula>WEEKDAY($A773)=5</formula>
    </cfRule>
    <cfRule type="expression" dxfId="58079" priority="104894" stopIfTrue="1">
      <formula>WEEKDAY($A773)=6</formula>
    </cfRule>
    <cfRule type="expression" dxfId="58078" priority="104895" stopIfTrue="1">
      <formula>WEEKDAY($A773)=7</formula>
    </cfRule>
  </conditionalFormatting>
  <conditionalFormatting sqref="A773:A774">
    <cfRule type="expression" dxfId="58077" priority="104882" stopIfTrue="1">
      <formula>WEEKDAY($A773)=1</formula>
    </cfRule>
    <cfRule type="expression" dxfId="58076" priority="104883" stopIfTrue="1">
      <formula>WEEKDAY($A773)=2</formula>
    </cfRule>
    <cfRule type="expression" dxfId="58075" priority="104884" stopIfTrue="1">
      <formula>WEEKDAY($A773)=3</formula>
    </cfRule>
    <cfRule type="expression" dxfId="58074" priority="104885" stopIfTrue="1">
      <formula>WEEKDAY($A773)=4</formula>
    </cfRule>
    <cfRule type="expression" dxfId="58073" priority="104886" stopIfTrue="1">
      <formula>WEEKDAY($A773)=5</formula>
    </cfRule>
    <cfRule type="expression" dxfId="58072" priority="104887" stopIfTrue="1">
      <formula>WEEKDAY($A773)=6</formula>
    </cfRule>
    <cfRule type="expression" dxfId="58071" priority="104888" stopIfTrue="1">
      <formula>WEEKDAY($A773)=7</formula>
    </cfRule>
  </conditionalFormatting>
  <conditionalFormatting sqref="I773:I774">
    <cfRule type="expression" dxfId="58070" priority="104875" stopIfTrue="1">
      <formula>WEEKDAY($A773)=1</formula>
    </cfRule>
    <cfRule type="expression" dxfId="58069" priority="104876" stopIfTrue="1">
      <formula>WEEKDAY($A773)=2</formula>
    </cfRule>
    <cfRule type="expression" dxfId="58068" priority="104877" stopIfTrue="1">
      <formula>WEEKDAY($A773)=3</formula>
    </cfRule>
    <cfRule type="expression" dxfId="58067" priority="104878" stopIfTrue="1">
      <formula>WEEKDAY($A773)=4</formula>
    </cfRule>
    <cfRule type="expression" dxfId="58066" priority="104879" stopIfTrue="1">
      <formula>WEEKDAY($A773)=5</formula>
    </cfRule>
    <cfRule type="expression" dxfId="58065" priority="104880" stopIfTrue="1">
      <formula>WEEKDAY($A773)=6</formula>
    </cfRule>
    <cfRule type="expression" dxfId="58064" priority="104881" stopIfTrue="1">
      <formula>WEEKDAY($A773)=7</formula>
    </cfRule>
  </conditionalFormatting>
  <conditionalFormatting sqref="I773:I774">
    <cfRule type="expression" dxfId="58063" priority="104868" stopIfTrue="1">
      <formula>WEEKDAY($A773)=1</formula>
    </cfRule>
    <cfRule type="expression" dxfId="58062" priority="104869" stopIfTrue="1">
      <formula>WEEKDAY($A773)=2</formula>
    </cfRule>
    <cfRule type="expression" dxfId="58061" priority="104870" stopIfTrue="1">
      <formula>WEEKDAY($A773)=3</formula>
    </cfRule>
    <cfRule type="expression" dxfId="58060" priority="104871" stopIfTrue="1">
      <formula>WEEKDAY($A773)=4</formula>
    </cfRule>
    <cfRule type="expression" dxfId="58059" priority="104872" stopIfTrue="1">
      <formula>WEEKDAY($A773)=5</formula>
    </cfRule>
    <cfRule type="expression" dxfId="58058" priority="104873" stopIfTrue="1">
      <formula>WEEKDAY($A773)=6</formula>
    </cfRule>
    <cfRule type="expression" dxfId="58057" priority="104874" stopIfTrue="1">
      <formula>WEEKDAY($A773)=7</formula>
    </cfRule>
  </conditionalFormatting>
  <conditionalFormatting sqref="A773:A774">
    <cfRule type="expression" dxfId="58056" priority="104861" stopIfTrue="1">
      <formula>WEEKDAY($A773)=1</formula>
    </cfRule>
    <cfRule type="expression" dxfId="58055" priority="104862" stopIfTrue="1">
      <formula>WEEKDAY($A773)=2</formula>
    </cfRule>
    <cfRule type="expression" dxfId="58054" priority="104863" stopIfTrue="1">
      <formula>WEEKDAY($A773)=3</formula>
    </cfRule>
    <cfRule type="expression" dxfId="58053" priority="104864" stopIfTrue="1">
      <formula>WEEKDAY($A773)=4</formula>
    </cfRule>
    <cfRule type="expression" dxfId="58052" priority="104865" stopIfTrue="1">
      <formula>WEEKDAY($A773)=5</formula>
    </cfRule>
    <cfRule type="expression" dxfId="58051" priority="104866" stopIfTrue="1">
      <formula>WEEKDAY($A773)=6</formula>
    </cfRule>
    <cfRule type="expression" dxfId="58050" priority="104867" stopIfTrue="1">
      <formula>WEEKDAY($A773)=7</formula>
    </cfRule>
  </conditionalFormatting>
  <conditionalFormatting sqref="A773:A774">
    <cfRule type="expression" dxfId="58049" priority="104854" stopIfTrue="1">
      <formula>WEEKDAY($A773)=1</formula>
    </cfRule>
    <cfRule type="expression" dxfId="58048" priority="104855" stopIfTrue="1">
      <formula>WEEKDAY($A773)=2</formula>
    </cfRule>
    <cfRule type="expression" dxfId="58047" priority="104856" stopIfTrue="1">
      <formula>WEEKDAY($A773)=3</formula>
    </cfRule>
    <cfRule type="expression" dxfId="58046" priority="104857" stopIfTrue="1">
      <formula>WEEKDAY($A773)=4</formula>
    </cfRule>
    <cfRule type="expression" dxfId="58045" priority="104858" stopIfTrue="1">
      <formula>WEEKDAY($A773)=5</formula>
    </cfRule>
    <cfRule type="expression" dxfId="58044" priority="104859" stopIfTrue="1">
      <formula>WEEKDAY($A773)=6</formula>
    </cfRule>
    <cfRule type="expression" dxfId="58043" priority="104860" stopIfTrue="1">
      <formula>WEEKDAY($A773)=7</formula>
    </cfRule>
  </conditionalFormatting>
  <conditionalFormatting sqref="I773:I774">
    <cfRule type="expression" dxfId="58042" priority="104847" stopIfTrue="1">
      <formula>WEEKDAY($A773)=1</formula>
    </cfRule>
    <cfRule type="expression" dxfId="58041" priority="104848" stopIfTrue="1">
      <formula>WEEKDAY($A773)=2</formula>
    </cfRule>
    <cfRule type="expression" dxfId="58040" priority="104849" stopIfTrue="1">
      <formula>WEEKDAY($A773)=3</formula>
    </cfRule>
    <cfRule type="expression" dxfId="58039" priority="104850" stopIfTrue="1">
      <formula>WEEKDAY($A773)=4</formula>
    </cfRule>
    <cfRule type="expression" dxfId="58038" priority="104851" stopIfTrue="1">
      <formula>WEEKDAY($A773)=5</formula>
    </cfRule>
    <cfRule type="expression" dxfId="58037" priority="104852" stopIfTrue="1">
      <formula>WEEKDAY($A773)=6</formula>
    </cfRule>
    <cfRule type="expression" dxfId="58036" priority="104853" stopIfTrue="1">
      <formula>WEEKDAY($A773)=7</formula>
    </cfRule>
  </conditionalFormatting>
  <conditionalFormatting sqref="A773:A774">
    <cfRule type="expression" dxfId="58035" priority="104840" stopIfTrue="1">
      <formula>WEEKDAY($A773)=1</formula>
    </cfRule>
    <cfRule type="expression" dxfId="58034" priority="104841" stopIfTrue="1">
      <formula>WEEKDAY($A773)=2</formula>
    </cfRule>
    <cfRule type="expression" dxfId="58033" priority="104842" stopIfTrue="1">
      <formula>WEEKDAY($A773)=3</formula>
    </cfRule>
    <cfRule type="expression" dxfId="58032" priority="104843" stopIfTrue="1">
      <formula>WEEKDAY($A773)=4</formula>
    </cfRule>
    <cfRule type="expression" dxfId="58031" priority="104844" stopIfTrue="1">
      <formula>WEEKDAY($A773)=5</formula>
    </cfRule>
    <cfRule type="expression" dxfId="58030" priority="104845" stopIfTrue="1">
      <formula>WEEKDAY($A773)=6</formula>
    </cfRule>
    <cfRule type="expression" dxfId="58029" priority="104846" stopIfTrue="1">
      <formula>WEEKDAY($A773)=7</formula>
    </cfRule>
  </conditionalFormatting>
  <conditionalFormatting sqref="I773:I774">
    <cfRule type="expression" dxfId="58028" priority="104833" stopIfTrue="1">
      <formula>WEEKDAY($A773)=1</formula>
    </cfRule>
    <cfRule type="expression" dxfId="58027" priority="104834" stopIfTrue="1">
      <formula>WEEKDAY($A773)=2</formula>
    </cfRule>
    <cfRule type="expression" dxfId="58026" priority="104835" stopIfTrue="1">
      <formula>WEEKDAY($A773)=3</formula>
    </cfRule>
    <cfRule type="expression" dxfId="58025" priority="104836" stopIfTrue="1">
      <formula>WEEKDAY($A773)=4</formula>
    </cfRule>
    <cfRule type="expression" dxfId="58024" priority="104837" stopIfTrue="1">
      <formula>WEEKDAY($A773)=5</formula>
    </cfRule>
    <cfRule type="expression" dxfId="58023" priority="104838" stopIfTrue="1">
      <formula>WEEKDAY($A773)=6</formula>
    </cfRule>
    <cfRule type="expression" dxfId="58022" priority="104839" stopIfTrue="1">
      <formula>WEEKDAY($A773)=7</formula>
    </cfRule>
  </conditionalFormatting>
  <conditionalFormatting sqref="A773:A774">
    <cfRule type="expression" dxfId="58021" priority="104826" stopIfTrue="1">
      <formula>WEEKDAY($A773)=1</formula>
    </cfRule>
    <cfRule type="expression" dxfId="58020" priority="104827" stopIfTrue="1">
      <formula>WEEKDAY($A773)=2</formula>
    </cfRule>
    <cfRule type="expression" dxfId="58019" priority="104828" stopIfTrue="1">
      <formula>WEEKDAY($A773)=3</formula>
    </cfRule>
    <cfRule type="expression" dxfId="58018" priority="104829" stopIfTrue="1">
      <formula>WEEKDAY($A773)=4</formula>
    </cfRule>
    <cfRule type="expression" dxfId="58017" priority="104830" stopIfTrue="1">
      <formula>WEEKDAY($A773)=5</formula>
    </cfRule>
    <cfRule type="expression" dxfId="58016" priority="104831" stopIfTrue="1">
      <formula>WEEKDAY($A773)=6</formula>
    </cfRule>
    <cfRule type="expression" dxfId="58015" priority="104832" stopIfTrue="1">
      <formula>WEEKDAY($A773)=7</formula>
    </cfRule>
  </conditionalFormatting>
  <conditionalFormatting sqref="A773:A774">
    <cfRule type="expression" dxfId="58014" priority="104819" stopIfTrue="1">
      <formula>WEEKDAY($A773)=1</formula>
    </cfRule>
    <cfRule type="expression" dxfId="58013" priority="104820" stopIfTrue="1">
      <formula>WEEKDAY($A773)=2</formula>
    </cfRule>
    <cfRule type="expression" dxfId="58012" priority="104821" stopIfTrue="1">
      <formula>WEEKDAY($A773)=3</formula>
    </cfRule>
    <cfRule type="expression" dxfId="58011" priority="104822" stopIfTrue="1">
      <formula>WEEKDAY($A773)=4</formula>
    </cfRule>
    <cfRule type="expression" dxfId="58010" priority="104823" stopIfTrue="1">
      <formula>WEEKDAY($A773)=5</formula>
    </cfRule>
    <cfRule type="expression" dxfId="58009" priority="104824" stopIfTrue="1">
      <formula>WEEKDAY($A773)=6</formula>
    </cfRule>
    <cfRule type="expression" dxfId="58008" priority="104825" stopIfTrue="1">
      <formula>WEEKDAY($A773)=7</formula>
    </cfRule>
  </conditionalFormatting>
  <conditionalFormatting sqref="A773:A774">
    <cfRule type="expression" dxfId="58007" priority="104812" stopIfTrue="1">
      <formula>WEEKDAY($A773)=1</formula>
    </cfRule>
    <cfRule type="expression" dxfId="58006" priority="104813" stopIfTrue="1">
      <formula>WEEKDAY($A773)=2</formula>
    </cfRule>
    <cfRule type="expression" dxfId="58005" priority="104814" stopIfTrue="1">
      <formula>WEEKDAY($A773)=3</formula>
    </cfRule>
    <cfRule type="expression" dxfId="58004" priority="104815" stopIfTrue="1">
      <formula>WEEKDAY($A773)=4</formula>
    </cfRule>
    <cfRule type="expression" dxfId="58003" priority="104816" stopIfTrue="1">
      <formula>WEEKDAY($A773)=5</formula>
    </cfRule>
    <cfRule type="expression" dxfId="58002" priority="104817" stopIfTrue="1">
      <formula>WEEKDAY($A773)=6</formula>
    </cfRule>
    <cfRule type="expression" dxfId="58001" priority="104818" stopIfTrue="1">
      <formula>WEEKDAY($A773)=7</formula>
    </cfRule>
  </conditionalFormatting>
  <conditionalFormatting sqref="A773:A774">
    <cfRule type="expression" dxfId="58000" priority="104805" stopIfTrue="1">
      <formula>WEEKDAY($A773)=1</formula>
    </cfRule>
    <cfRule type="expression" dxfId="57999" priority="104806" stopIfTrue="1">
      <formula>WEEKDAY($A773)=2</formula>
    </cfRule>
    <cfRule type="expression" dxfId="57998" priority="104807" stopIfTrue="1">
      <formula>WEEKDAY($A773)=3</formula>
    </cfRule>
    <cfRule type="expression" dxfId="57997" priority="104808" stopIfTrue="1">
      <formula>WEEKDAY($A773)=4</formula>
    </cfRule>
    <cfRule type="expression" dxfId="57996" priority="104809" stopIfTrue="1">
      <formula>WEEKDAY($A773)=5</formula>
    </cfRule>
    <cfRule type="expression" dxfId="57995" priority="104810" stopIfTrue="1">
      <formula>WEEKDAY($A773)=6</formula>
    </cfRule>
    <cfRule type="expression" dxfId="57994" priority="104811" stopIfTrue="1">
      <formula>WEEKDAY($A773)=7</formula>
    </cfRule>
  </conditionalFormatting>
  <conditionalFormatting sqref="I773:I774">
    <cfRule type="expression" dxfId="57993" priority="104798" stopIfTrue="1">
      <formula>WEEKDAY($A773)=1</formula>
    </cfRule>
    <cfRule type="expression" dxfId="57992" priority="104799" stopIfTrue="1">
      <formula>WEEKDAY($A773)=2</formula>
    </cfRule>
    <cfRule type="expression" dxfId="57991" priority="104800" stopIfTrue="1">
      <formula>WEEKDAY($A773)=3</formula>
    </cfRule>
    <cfRule type="expression" dxfId="57990" priority="104801" stopIfTrue="1">
      <formula>WEEKDAY($A773)=4</formula>
    </cfRule>
    <cfRule type="expression" dxfId="57989" priority="104802" stopIfTrue="1">
      <formula>WEEKDAY($A773)=5</formula>
    </cfRule>
    <cfRule type="expression" dxfId="57988" priority="104803" stopIfTrue="1">
      <formula>WEEKDAY($A773)=6</formula>
    </cfRule>
    <cfRule type="expression" dxfId="57987" priority="104804" stopIfTrue="1">
      <formula>WEEKDAY($A773)=7</formula>
    </cfRule>
  </conditionalFormatting>
  <conditionalFormatting sqref="A773:A774">
    <cfRule type="expression" dxfId="57986" priority="104791" stopIfTrue="1">
      <formula>WEEKDAY($A773)=1</formula>
    </cfRule>
    <cfRule type="expression" dxfId="57985" priority="104792" stopIfTrue="1">
      <formula>WEEKDAY($A773)=2</formula>
    </cfRule>
    <cfRule type="expression" dxfId="57984" priority="104793" stopIfTrue="1">
      <formula>WEEKDAY($A773)=3</formula>
    </cfRule>
    <cfRule type="expression" dxfId="57983" priority="104794" stopIfTrue="1">
      <formula>WEEKDAY($A773)=4</formula>
    </cfRule>
    <cfRule type="expression" dxfId="57982" priority="104795" stopIfTrue="1">
      <formula>WEEKDAY($A773)=5</formula>
    </cfRule>
    <cfRule type="expression" dxfId="57981" priority="104796" stopIfTrue="1">
      <formula>WEEKDAY($A773)=6</formula>
    </cfRule>
    <cfRule type="expression" dxfId="57980" priority="104797" stopIfTrue="1">
      <formula>WEEKDAY($A773)=7</formula>
    </cfRule>
  </conditionalFormatting>
  <conditionalFormatting sqref="A773:A774">
    <cfRule type="expression" dxfId="57979" priority="104784" stopIfTrue="1">
      <formula>WEEKDAY($A773)=1</formula>
    </cfRule>
    <cfRule type="expression" dxfId="57978" priority="104785" stopIfTrue="1">
      <formula>WEEKDAY($A773)=2</formula>
    </cfRule>
    <cfRule type="expression" dxfId="57977" priority="104786" stopIfTrue="1">
      <formula>WEEKDAY($A773)=3</formula>
    </cfRule>
    <cfRule type="expression" dxfId="57976" priority="104787" stopIfTrue="1">
      <formula>WEEKDAY($A773)=4</formula>
    </cfRule>
    <cfRule type="expression" dxfId="57975" priority="104788" stopIfTrue="1">
      <formula>WEEKDAY($A773)=5</formula>
    </cfRule>
    <cfRule type="expression" dxfId="57974" priority="104789" stopIfTrue="1">
      <formula>WEEKDAY($A773)=6</formula>
    </cfRule>
    <cfRule type="expression" dxfId="57973" priority="104790" stopIfTrue="1">
      <formula>WEEKDAY($A773)=7</formula>
    </cfRule>
  </conditionalFormatting>
  <conditionalFormatting sqref="I773:I774">
    <cfRule type="expression" dxfId="57972" priority="104777" stopIfTrue="1">
      <formula>WEEKDAY($A773)=1</formula>
    </cfRule>
    <cfRule type="expression" dxfId="57971" priority="104778" stopIfTrue="1">
      <formula>WEEKDAY($A773)=2</formula>
    </cfRule>
    <cfRule type="expression" dxfId="57970" priority="104779" stopIfTrue="1">
      <formula>WEEKDAY($A773)=3</formula>
    </cfRule>
    <cfRule type="expression" dxfId="57969" priority="104780" stopIfTrue="1">
      <formula>WEEKDAY($A773)=4</formula>
    </cfRule>
    <cfRule type="expression" dxfId="57968" priority="104781" stopIfTrue="1">
      <formula>WEEKDAY($A773)=5</formula>
    </cfRule>
    <cfRule type="expression" dxfId="57967" priority="104782" stopIfTrue="1">
      <formula>WEEKDAY($A773)=6</formula>
    </cfRule>
    <cfRule type="expression" dxfId="57966" priority="104783" stopIfTrue="1">
      <formula>WEEKDAY($A773)=7</formula>
    </cfRule>
  </conditionalFormatting>
  <conditionalFormatting sqref="I773:I774">
    <cfRule type="expression" dxfId="57965" priority="104770" stopIfTrue="1">
      <formula>WEEKDAY($A773)=1</formula>
    </cfRule>
    <cfRule type="expression" dxfId="57964" priority="104771" stopIfTrue="1">
      <formula>WEEKDAY($A773)=2</formula>
    </cfRule>
    <cfRule type="expression" dxfId="57963" priority="104772" stopIfTrue="1">
      <formula>WEEKDAY($A773)=3</formula>
    </cfRule>
    <cfRule type="expression" dxfId="57962" priority="104773" stopIfTrue="1">
      <formula>WEEKDAY($A773)=4</formula>
    </cfRule>
    <cfRule type="expression" dxfId="57961" priority="104774" stopIfTrue="1">
      <formula>WEEKDAY($A773)=5</formula>
    </cfRule>
    <cfRule type="expression" dxfId="57960" priority="104775" stopIfTrue="1">
      <formula>WEEKDAY($A773)=6</formula>
    </cfRule>
    <cfRule type="expression" dxfId="57959" priority="104776" stopIfTrue="1">
      <formula>WEEKDAY($A773)=7</formula>
    </cfRule>
  </conditionalFormatting>
  <conditionalFormatting sqref="A773:A774">
    <cfRule type="expression" dxfId="57958" priority="104763" stopIfTrue="1">
      <formula>WEEKDAY($A773)=1</formula>
    </cfRule>
    <cfRule type="expression" dxfId="57957" priority="104764" stopIfTrue="1">
      <formula>WEEKDAY($A773)=2</formula>
    </cfRule>
    <cfRule type="expression" dxfId="57956" priority="104765" stopIfTrue="1">
      <formula>WEEKDAY($A773)=3</formula>
    </cfRule>
    <cfRule type="expression" dxfId="57955" priority="104766" stopIfTrue="1">
      <formula>WEEKDAY($A773)=4</formula>
    </cfRule>
    <cfRule type="expression" dxfId="57954" priority="104767" stopIfTrue="1">
      <formula>WEEKDAY($A773)=5</formula>
    </cfRule>
    <cfRule type="expression" dxfId="57953" priority="104768" stopIfTrue="1">
      <formula>WEEKDAY($A773)=6</formula>
    </cfRule>
    <cfRule type="expression" dxfId="57952" priority="104769" stopIfTrue="1">
      <formula>WEEKDAY($A773)=7</formula>
    </cfRule>
  </conditionalFormatting>
  <conditionalFormatting sqref="I773:I774">
    <cfRule type="expression" dxfId="57951" priority="104756" stopIfTrue="1">
      <formula>WEEKDAY($A773)=1</formula>
    </cfRule>
    <cfRule type="expression" dxfId="57950" priority="104757" stopIfTrue="1">
      <formula>WEEKDAY($A773)=2</formula>
    </cfRule>
    <cfRule type="expression" dxfId="57949" priority="104758" stopIfTrue="1">
      <formula>WEEKDAY($A773)=3</formula>
    </cfRule>
    <cfRule type="expression" dxfId="57948" priority="104759" stopIfTrue="1">
      <formula>WEEKDAY($A773)=4</formula>
    </cfRule>
    <cfRule type="expression" dxfId="57947" priority="104760" stopIfTrue="1">
      <formula>WEEKDAY($A773)=5</formula>
    </cfRule>
    <cfRule type="expression" dxfId="57946" priority="104761" stopIfTrue="1">
      <formula>WEEKDAY($A773)=6</formula>
    </cfRule>
    <cfRule type="expression" dxfId="57945" priority="104762" stopIfTrue="1">
      <formula>WEEKDAY($A773)=7</formula>
    </cfRule>
  </conditionalFormatting>
  <conditionalFormatting sqref="A773:A774">
    <cfRule type="expression" dxfId="57944" priority="104749" stopIfTrue="1">
      <formula>WEEKDAY($A773)=1</formula>
    </cfRule>
    <cfRule type="expression" dxfId="57943" priority="104750" stopIfTrue="1">
      <formula>WEEKDAY($A773)=2</formula>
    </cfRule>
    <cfRule type="expression" dxfId="57942" priority="104751" stopIfTrue="1">
      <formula>WEEKDAY($A773)=3</formula>
    </cfRule>
    <cfRule type="expression" dxfId="57941" priority="104752" stopIfTrue="1">
      <formula>WEEKDAY($A773)=4</formula>
    </cfRule>
    <cfRule type="expression" dxfId="57940" priority="104753" stopIfTrue="1">
      <formula>WEEKDAY($A773)=5</formula>
    </cfRule>
    <cfRule type="expression" dxfId="57939" priority="104754" stopIfTrue="1">
      <formula>WEEKDAY($A773)=6</formula>
    </cfRule>
    <cfRule type="expression" dxfId="57938" priority="104755" stopIfTrue="1">
      <formula>WEEKDAY($A773)=7</formula>
    </cfRule>
  </conditionalFormatting>
  <conditionalFormatting sqref="A773:A774">
    <cfRule type="expression" dxfId="57937" priority="104742" stopIfTrue="1">
      <formula>WEEKDAY($A773)=1</formula>
    </cfRule>
    <cfRule type="expression" dxfId="57936" priority="104743" stopIfTrue="1">
      <formula>WEEKDAY($A773)=2</formula>
    </cfRule>
    <cfRule type="expression" dxfId="57935" priority="104744" stopIfTrue="1">
      <formula>WEEKDAY($A773)=3</formula>
    </cfRule>
    <cfRule type="expression" dxfId="57934" priority="104745" stopIfTrue="1">
      <formula>WEEKDAY($A773)=4</formula>
    </cfRule>
    <cfRule type="expression" dxfId="57933" priority="104746" stopIfTrue="1">
      <formula>WEEKDAY($A773)=5</formula>
    </cfRule>
    <cfRule type="expression" dxfId="57932" priority="104747" stopIfTrue="1">
      <formula>WEEKDAY($A773)=6</formula>
    </cfRule>
    <cfRule type="expression" dxfId="57931" priority="104748" stopIfTrue="1">
      <formula>WEEKDAY($A773)=7</formula>
    </cfRule>
  </conditionalFormatting>
  <conditionalFormatting sqref="A773:A774">
    <cfRule type="expression" dxfId="57930" priority="104735" stopIfTrue="1">
      <formula>WEEKDAY($A773)=1</formula>
    </cfRule>
    <cfRule type="expression" dxfId="57929" priority="104736" stopIfTrue="1">
      <formula>WEEKDAY($A773)=2</formula>
    </cfRule>
    <cfRule type="expression" dxfId="57928" priority="104737" stopIfTrue="1">
      <formula>WEEKDAY($A773)=3</formula>
    </cfRule>
    <cfRule type="expression" dxfId="57927" priority="104738" stopIfTrue="1">
      <formula>WEEKDAY($A773)=4</formula>
    </cfRule>
    <cfRule type="expression" dxfId="57926" priority="104739" stopIfTrue="1">
      <formula>WEEKDAY($A773)=5</formula>
    </cfRule>
    <cfRule type="expression" dxfId="57925" priority="104740" stopIfTrue="1">
      <formula>WEEKDAY($A773)=6</formula>
    </cfRule>
    <cfRule type="expression" dxfId="57924" priority="104741" stopIfTrue="1">
      <formula>WEEKDAY($A773)=7</formula>
    </cfRule>
  </conditionalFormatting>
  <conditionalFormatting sqref="A773:A774">
    <cfRule type="expression" dxfId="57923" priority="104728" stopIfTrue="1">
      <formula>WEEKDAY($A773)=1</formula>
    </cfRule>
    <cfRule type="expression" dxfId="57922" priority="104729" stopIfTrue="1">
      <formula>WEEKDAY($A773)=2</formula>
    </cfRule>
    <cfRule type="expression" dxfId="57921" priority="104730" stopIfTrue="1">
      <formula>WEEKDAY($A773)=3</formula>
    </cfRule>
    <cfRule type="expression" dxfId="57920" priority="104731" stopIfTrue="1">
      <formula>WEEKDAY($A773)=4</formula>
    </cfRule>
    <cfRule type="expression" dxfId="57919" priority="104732" stopIfTrue="1">
      <formula>WEEKDAY($A773)=5</formula>
    </cfRule>
    <cfRule type="expression" dxfId="57918" priority="104733" stopIfTrue="1">
      <formula>WEEKDAY($A773)=6</formula>
    </cfRule>
    <cfRule type="expression" dxfId="57917" priority="104734" stopIfTrue="1">
      <formula>WEEKDAY($A773)=7</formula>
    </cfRule>
  </conditionalFormatting>
  <conditionalFormatting sqref="I773:I774">
    <cfRule type="expression" dxfId="57916" priority="104721" stopIfTrue="1">
      <formula>WEEKDAY($A773)=1</formula>
    </cfRule>
    <cfRule type="expression" dxfId="57915" priority="104722" stopIfTrue="1">
      <formula>WEEKDAY($A773)=2</formula>
    </cfRule>
    <cfRule type="expression" dxfId="57914" priority="104723" stopIfTrue="1">
      <formula>WEEKDAY($A773)=3</formula>
    </cfRule>
    <cfRule type="expression" dxfId="57913" priority="104724" stopIfTrue="1">
      <formula>WEEKDAY($A773)=4</formula>
    </cfRule>
    <cfRule type="expression" dxfId="57912" priority="104725" stopIfTrue="1">
      <formula>WEEKDAY($A773)=5</formula>
    </cfRule>
    <cfRule type="expression" dxfId="57911" priority="104726" stopIfTrue="1">
      <formula>WEEKDAY($A773)=6</formula>
    </cfRule>
    <cfRule type="expression" dxfId="57910" priority="104727" stopIfTrue="1">
      <formula>WEEKDAY($A773)=7</formula>
    </cfRule>
  </conditionalFormatting>
  <conditionalFormatting sqref="A773:A774">
    <cfRule type="expression" dxfId="57909" priority="104714" stopIfTrue="1">
      <formula>WEEKDAY($A773)=1</formula>
    </cfRule>
    <cfRule type="expression" dxfId="57908" priority="104715" stopIfTrue="1">
      <formula>WEEKDAY($A773)=2</formula>
    </cfRule>
    <cfRule type="expression" dxfId="57907" priority="104716" stopIfTrue="1">
      <formula>WEEKDAY($A773)=3</formula>
    </cfRule>
    <cfRule type="expression" dxfId="57906" priority="104717" stopIfTrue="1">
      <formula>WEEKDAY($A773)=4</formula>
    </cfRule>
    <cfRule type="expression" dxfId="57905" priority="104718" stopIfTrue="1">
      <formula>WEEKDAY($A773)=5</formula>
    </cfRule>
    <cfRule type="expression" dxfId="57904" priority="104719" stopIfTrue="1">
      <formula>WEEKDAY($A773)=6</formula>
    </cfRule>
    <cfRule type="expression" dxfId="57903" priority="104720" stopIfTrue="1">
      <formula>WEEKDAY($A773)=7</formula>
    </cfRule>
  </conditionalFormatting>
  <conditionalFormatting sqref="A773:A774">
    <cfRule type="expression" dxfId="57902" priority="104707" stopIfTrue="1">
      <formula>WEEKDAY($A773)=1</formula>
    </cfRule>
    <cfRule type="expression" dxfId="57901" priority="104708" stopIfTrue="1">
      <formula>WEEKDAY($A773)=2</formula>
    </cfRule>
    <cfRule type="expression" dxfId="57900" priority="104709" stopIfTrue="1">
      <formula>WEEKDAY($A773)=3</formula>
    </cfRule>
    <cfRule type="expression" dxfId="57899" priority="104710" stopIfTrue="1">
      <formula>WEEKDAY($A773)=4</formula>
    </cfRule>
    <cfRule type="expression" dxfId="57898" priority="104711" stopIfTrue="1">
      <formula>WEEKDAY($A773)=5</formula>
    </cfRule>
    <cfRule type="expression" dxfId="57897" priority="104712" stopIfTrue="1">
      <formula>WEEKDAY($A773)=6</formula>
    </cfRule>
    <cfRule type="expression" dxfId="57896" priority="104713" stopIfTrue="1">
      <formula>WEEKDAY($A773)=7</formula>
    </cfRule>
  </conditionalFormatting>
  <conditionalFormatting sqref="I773:I774">
    <cfRule type="expression" dxfId="57895" priority="104700" stopIfTrue="1">
      <formula>WEEKDAY($A773)=1</formula>
    </cfRule>
    <cfRule type="expression" dxfId="57894" priority="104701" stopIfTrue="1">
      <formula>WEEKDAY($A773)=2</formula>
    </cfRule>
    <cfRule type="expression" dxfId="57893" priority="104702" stopIfTrue="1">
      <formula>WEEKDAY($A773)=3</formula>
    </cfRule>
    <cfRule type="expression" dxfId="57892" priority="104703" stopIfTrue="1">
      <formula>WEEKDAY($A773)=4</formula>
    </cfRule>
    <cfRule type="expression" dxfId="57891" priority="104704" stopIfTrue="1">
      <formula>WEEKDAY($A773)=5</formula>
    </cfRule>
    <cfRule type="expression" dxfId="57890" priority="104705" stopIfTrue="1">
      <formula>WEEKDAY($A773)=6</formula>
    </cfRule>
    <cfRule type="expression" dxfId="57889" priority="104706" stopIfTrue="1">
      <formula>WEEKDAY($A773)=7</formula>
    </cfRule>
  </conditionalFormatting>
  <conditionalFormatting sqref="I773:I774">
    <cfRule type="expression" dxfId="57888" priority="104693" stopIfTrue="1">
      <formula>WEEKDAY($A773)=1</formula>
    </cfRule>
    <cfRule type="expression" dxfId="57887" priority="104694" stopIfTrue="1">
      <formula>WEEKDAY($A773)=2</formula>
    </cfRule>
    <cfRule type="expression" dxfId="57886" priority="104695" stopIfTrue="1">
      <formula>WEEKDAY($A773)=3</formula>
    </cfRule>
    <cfRule type="expression" dxfId="57885" priority="104696" stopIfTrue="1">
      <formula>WEEKDAY($A773)=4</formula>
    </cfRule>
    <cfRule type="expression" dxfId="57884" priority="104697" stopIfTrue="1">
      <formula>WEEKDAY($A773)=5</formula>
    </cfRule>
    <cfRule type="expression" dxfId="57883" priority="104698" stopIfTrue="1">
      <formula>WEEKDAY($A773)=6</formula>
    </cfRule>
    <cfRule type="expression" dxfId="57882" priority="104699" stopIfTrue="1">
      <formula>WEEKDAY($A773)=7</formula>
    </cfRule>
  </conditionalFormatting>
  <conditionalFormatting sqref="A773:A774">
    <cfRule type="expression" dxfId="57881" priority="104686" stopIfTrue="1">
      <formula>WEEKDAY($A773)=1</formula>
    </cfRule>
    <cfRule type="expression" dxfId="57880" priority="104687" stopIfTrue="1">
      <formula>WEEKDAY($A773)=2</formula>
    </cfRule>
    <cfRule type="expression" dxfId="57879" priority="104688" stopIfTrue="1">
      <formula>WEEKDAY($A773)=3</formula>
    </cfRule>
    <cfRule type="expression" dxfId="57878" priority="104689" stopIfTrue="1">
      <formula>WEEKDAY($A773)=4</formula>
    </cfRule>
    <cfRule type="expression" dxfId="57877" priority="104690" stopIfTrue="1">
      <formula>WEEKDAY($A773)=5</formula>
    </cfRule>
    <cfRule type="expression" dxfId="57876" priority="104691" stopIfTrue="1">
      <formula>WEEKDAY($A773)=6</formula>
    </cfRule>
    <cfRule type="expression" dxfId="57875" priority="104692" stopIfTrue="1">
      <formula>WEEKDAY($A773)=7</formula>
    </cfRule>
  </conditionalFormatting>
  <conditionalFormatting sqref="A773:A774">
    <cfRule type="expression" dxfId="57874" priority="104679" stopIfTrue="1">
      <formula>WEEKDAY($A773)=1</formula>
    </cfRule>
    <cfRule type="expression" dxfId="57873" priority="104680" stopIfTrue="1">
      <formula>WEEKDAY($A773)=2</formula>
    </cfRule>
    <cfRule type="expression" dxfId="57872" priority="104681" stopIfTrue="1">
      <formula>WEEKDAY($A773)=3</formula>
    </cfRule>
    <cfRule type="expression" dxfId="57871" priority="104682" stopIfTrue="1">
      <formula>WEEKDAY($A773)=4</formula>
    </cfRule>
    <cfRule type="expression" dxfId="57870" priority="104683" stopIfTrue="1">
      <formula>WEEKDAY($A773)=5</formula>
    </cfRule>
    <cfRule type="expression" dxfId="57869" priority="104684" stopIfTrue="1">
      <formula>WEEKDAY($A773)=6</formula>
    </cfRule>
    <cfRule type="expression" dxfId="57868" priority="104685" stopIfTrue="1">
      <formula>WEEKDAY($A773)=7</formula>
    </cfRule>
  </conditionalFormatting>
  <conditionalFormatting sqref="I773:I774">
    <cfRule type="expression" dxfId="57867" priority="104672" stopIfTrue="1">
      <formula>WEEKDAY($A773)=1</formula>
    </cfRule>
    <cfRule type="expression" dxfId="57866" priority="104673" stopIfTrue="1">
      <formula>WEEKDAY($A773)=2</formula>
    </cfRule>
    <cfRule type="expression" dxfId="57865" priority="104674" stopIfTrue="1">
      <formula>WEEKDAY($A773)=3</formula>
    </cfRule>
    <cfRule type="expression" dxfId="57864" priority="104675" stopIfTrue="1">
      <formula>WEEKDAY($A773)=4</formula>
    </cfRule>
    <cfRule type="expression" dxfId="57863" priority="104676" stopIfTrue="1">
      <formula>WEEKDAY($A773)=5</formula>
    </cfRule>
    <cfRule type="expression" dxfId="57862" priority="104677" stopIfTrue="1">
      <formula>WEEKDAY($A773)=6</formula>
    </cfRule>
    <cfRule type="expression" dxfId="57861" priority="104678" stopIfTrue="1">
      <formula>WEEKDAY($A773)=7</formula>
    </cfRule>
  </conditionalFormatting>
  <conditionalFormatting sqref="I773:I774">
    <cfRule type="expression" dxfId="57860" priority="104665" stopIfTrue="1">
      <formula>WEEKDAY($A773)=1</formula>
    </cfRule>
    <cfRule type="expression" dxfId="57859" priority="104666" stopIfTrue="1">
      <formula>WEEKDAY($A773)=2</formula>
    </cfRule>
    <cfRule type="expression" dxfId="57858" priority="104667" stopIfTrue="1">
      <formula>WEEKDAY($A773)=3</formula>
    </cfRule>
    <cfRule type="expression" dxfId="57857" priority="104668" stopIfTrue="1">
      <formula>WEEKDAY($A773)=4</formula>
    </cfRule>
    <cfRule type="expression" dxfId="57856" priority="104669" stopIfTrue="1">
      <formula>WEEKDAY($A773)=5</formula>
    </cfRule>
    <cfRule type="expression" dxfId="57855" priority="104670" stopIfTrue="1">
      <formula>WEEKDAY($A773)=6</formula>
    </cfRule>
    <cfRule type="expression" dxfId="57854" priority="104671" stopIfTrue="1">
      <formula>WEEKDAY($A773)=7</formula>
    </cfRule>
  </conditionalFormatting>
  <conditionalFormatting sqref="I773:I774">
    <cfRule type="expression" dxfId="57853" priority="104658" stopIfTrue="1">
      <formula>WEEKDAY($A773)=1</formula>
    </cfRule>
    <cfRule type="expression" dxfId="57852" priority="104659" stopIfTrue="1">
      <formula>WEEKDAY($A773)=2</formula>
    </cfRule>
    <cfRule type="expression" dxfId="57851" priority="104660" stopIfTrue="1">
      <formula>WEEKDAY($A773)=3</formula>
    </cfRule>
    <cfRule type="expression" dxfId="57850" priority="104661" stopIfTrue="1">
      <formula>WEEKDAY($A773)=4</formula>
    </cfRule>
    <cfRule type="expression" dxfId="57849" priority="104662" stopIfTrue="1">
      <formula>WEEKDAY($A773)=5</formula>
    </cfRule>
    <cfRule type="expression" dxfId="57848" priority="104663" stopIfTrue="1">
      <formula>WEEKDAY($A773)=6</formula>
    </cfRule>
    <cfRule type="expression" dxfId="57847" priority="104664" stopIfTrue="1">
      <formula>WEEKDAY($A773)=7</formula>
    </cfRule>
  </conditionalFormatting>
  <conditionalFormatting sqref="I773:I774">
    <cfRule type="expression" dxfId="57846" priority="104651" stopIfTrue="1">
      <formula>WEEKDAY($A773)=1</formula>
    </cfRule>
    <cfRule type="expression" dxfId="57845" priority="104652" stopIfTrue="1">
      <formula>WEEKDAY($A773)=2</formula>
    </cfRule>
    <cfRule type="expression" dxfId="57844" priority="104653" stopIfTrue="1">
      <formula>WEEKDAY($A773)=3</formula>
    </cfRule>
    <cfRule type="expression" dxfId="57843" priority="104654" stopIfTrue="1">
      <formula>WEEKDAY($A773)=4</formula>
    </cfRule>
    <cfRule type="expression" dxfId="57842" priority="104655" stopIfTrue="1">
      <formula>WEEKDAY($A773)=5</formula>
    </cfRule>
    <cfRule type="expression" dxfId="57841" priority="104656" stopIfTrue="1">
      <formula>WEEKDAY($A773)=6</formula>
    </cfRule>
    <cfRule type="expression" dxfId="57840" priority="104657" stopIfTrue="1">
      <formula>WEEKDAY($A773)=7</formula>
    </cfRule>
  </conditionalFormatting>
  <conditionalFormatting sqref="A773:A774">
    <cfRule type="expression" dxfId="57839" priority="104644" stopIfTrue="1">
      <formula>WEEKDAY($A773)=1</formula>
    </cfRule>
    <cfRule type="expression" dxfId="57838" priority="104645" stopIfTrue="1">
      <formula>WEEKDAY($A773)=2</formula>
    </cfRule>
    <cfRule type="expression" dxfId="57837" priority="104646" stopIfTrue="1">
      <formula>WEEKDAY($A773)=3</formula>
    </cfRule>
    <cfRule type="expression" dxfId="57836" priority="104647" stopIfTrue="1">
      <formula>WEEKDAY($A773)=4</formula>
    </cfRule>
    <cfRule type="expression" dxfId="57835" priority="104648" stopIfTrue="1">
      <formula>WEEKDAY($A773)=5</formula>
    </cfRule>
    <cfRule type="expression" dxfId="57834" priority="104649" stopIfTrue="1">
      <formula>WEEKDAY($A773)=6</formula>
    </cfRule>
    <cfRule type="expression" dxfId="57833" priority="104650" stopIfTrue="1">
      <formula>WEEKDAY($A773)=7</formula>
    </cfRule>
  </conditionalFormatting>
  <conditionalFormatting sqref="A773:A774">
    <cfRule type="expression" dxfId="57832" priority="104637" stopIfTrue="1">
      <formula>WEEKDAY($A773)=1</formula>
    </cfRule>
    <cfRule type="expression" dxfId="57831" priority="104638" stopIfTrue="1">
      <formula>WEEKDAY($A773)=2</formula>
    </cfRule>
    <cfRule type="expression" dxfId="57830" priority="104639" stopIfTrue="1">
      <formula>WEEKDAY($A773)=3</formula>
    </cfRule>
    <cfRule type="expression" dxfId="57829" priority="104640" stopIfTrue="1">
      <formula>WEEKDAY($A773)=4</formula>
    </cfRule>
    <cfRule type="expression" dxfId="57828" priority="104641" stopIfTrue="1">
      <formula>WEEKDAY($A773)=5</formula>
    </cfRule>
    <cfRule type="expression" dxfId="57827" priority="104642" stopIfTrue="1">
      <formula>WEEKDAY($A773)=6</formula>
    </cfRule>
    <cfRule type="expression" dxfId="57826" priority="104643" stopIfTrue="1">
      <formula>WEEKDAY($A773)=7</formula>
    </cfRule>
  </conditionalFormatting>
  <conditionalFormatting sqref="I773:I774">
    <cfRule type="expression" dxfId="57825" priority="104630" stopIfTrue="1">
      <formula>WEEKDAY($A773)=1</formula>
    </cfRule>
    <cfRule type="expression" dxfId="57824" priority="104631" stopIfTrue="1">
      <formula>WEEKDAY($A773)=2</formula>
    </cfRule>
    <cfRule type="expression" dxfId="57823" priority="104632" stopIfTrue="1">
      <formula>WEEKDAY($A773)=3</formula>
    </cfRule>
    <cfRule type="expression" dxfId="57822" priority="104633" stopIfTrue="1">
      <formula>WEEKDAY($A773)=4</formula>
    </cfRule>
    <cfRule type="expression" dxfId="57821" priority="104634" stopIfTrue="1">
      <formula>WEEKDAY($A773)=5</formula>
    </cfRule>
    <cfRule type="expression" dxfId="57820" priority="104635" stopIfTrue="1">
      <formula>WEEKDAY($A773)=6</formula>
    </cfRule>
    <cfRule type="expression" dxfId="57819" priority="104636" stopIfTrue="1">
      <formula>WEEKDAY($A773)=7</formula>
    </cfRule>
  </conditionalFormatting>
  <conditionalFormatting sqref="I773:I774">
    <cfRule type="expression" dxfId="57818" priority="104623" stopIfTrue="1">
      <formula>WEEKDAY($A773)=1</formula>
    </cfRule>
    <cfRule type="expression" dxfId="57817" priority="104624" stopIfTrue="1">
      <formula>WEEKDAY($A773)=2</formula>
    </cfRule>
    <cfRule type="expression" dxfId="57816" priority="104625" stopIfTrue="1">
      <formula>WEEKDAY($A773)=3</formula>
    </cfRule>
    <cfRule type="expression" dxfId="57815" priority="104626" stopIfTrue="1">
      <formula>WEEKDAY($A773)=4</formula>
    </cfRule>
    <cfRule type="expression" dxfId="57814" priority="104627" stopIfTrue="1">
      <formula>WEEKDAY($A773)=5</formula>
    </cfRule>
    <cfRule type="expression" dxfId="57813" priority="104628" stopIfTrue="1">
      <formula>WEEKDAY($A773)=6</formula>
    </cfRule>
    <cfRule type="expression" dxfId="57812" priority="104629" stopIfTrue="1">
      <formula>WEEKDAY($A773)=7</formula>
    </cfRule>
  </conditionalFormatting>
  <conditionalFormatting sqref="B773:G773 J773:M773">
    <cfRule type="expression" dxfId="57811" priority="104616" stopIfTrue="1">
      <formula>WEEKDAY($A773)=1</formula>
    </cfRule>
    <cfRule type="expression" dxfId="57810" priority="104617" stopIfTrue="1">
      <formula>WEEKDAY($A773)=2</formula>
    </cfRule>
    <cfRule type="expression" dxfId="57809" priority="104618" stopIfTrue="1">
      <formula>WEEKDAY($A773)=3</formula>
    </cfRule>
    <cfRule type="expression" dxfId="57808" priority="104619" stopIfTrue="1">
      <formula>WEEKDAY($A773)=4</formula>
    </cfRule>
    <cfRule type="expression" dxfId="57807" priority="104620" stopIfTrue="1">
      <formula>WEEKDAY($A773)=5</formula>
    </cfRule>
    <cfRule type="expression" dxfId="57806" priority="104621" stopIfTrue="1">
      <formula>WEEKDAY($A773)=6</formula>
    </cfRule>
    <cfRule type="expression" dxfId="57805" priority="104622" stopIfTrue="1">
      <formula>WEEKDAY($A773)=7</formula>
    </cfRule>
  </conditionalFormatting>
  <conditionalFormatting sqref="A773:A774">
    <cfRule type="expression" dxfId="57804" priority="104609" stopIfTrue="1">
      <formula>WEEKDAY($A773)=1</formula>
    </cfRule>
    <cfRule type="expression" dxfId="57803" priority="104610" stopIfTrue="1">
      <formula>WEEKDAY($A773)=2</formula>
    </cfRule>
    <cfRule type="expression" dxfId="57802" priority="104611" stopIfTrue="1">
      <formula>WEEKDAY($A773)=3</formula>
    </cfRule>
    <cfRule type="expression" dxfId="57801" priority="104612" stopIfTrue="1">
      <formula>WEEKDAY($A773)=4</formula>
    </cfRule>
    <cfRule type="expression" dxfId="57800" priority="104613" stopIfTrue="1">
      <formula>WEEKDAY($A773)=5</formula>
    </cfRule>
    <cfRule type="expression" dxfId="57799" priority="104614" stopIfTrue="1">
      <formula>WEEKDAY($A773)=6</formula>
    </cfRule>
    <cfRule type="expression" dxfId="57798" priority="104615" stopIfTrue="1">
      <formula>WEEKDAY($A773)=7</formula>
    </cfRule>
  </conditionalFormatting>
  <conditionalFormatting sqref="A773:A774">
    <cfRule type="expression" dxfId="57797" priority="104602" stopIfTrue="1">
      <formula>WEEKDAY($A773)=1</formula>
    </cfRule>
    <cfRule type="expression" dxfId="57796" priority="104603" stopIfTrue="1">
      <formula>WEEKDAY($A773)=2</formula>
    </cfRule>
    <cfRule type="expression" dxfId="57795" priority="104604" stopIfTrue="1">
      <formula>WEEKDAY($A773)=3</formula>
    </cfRule>
    <cfRule type="expression" dxfId="57794" priority="104605" stopIfTrue="1">
      <formula>WEEKDAY($A773)=4</formula>
    </cfRule>
    <cfRule type="expression" dxfId="57793" priority="104606" stopIfTrue="1">
      <formula>WEEKDAY($A773)=5</formula>
    </cfRule>
    <cfRule type="expression" dxfId="57792" priority="104607" stopIfTrue="1">
      <formula>WEEKDAY($A773)=6</formula>
    </cfRule>
    <cfRule type="expression" dxfId="57791" priority="104608" stopIfTrue="1">
      <formula>WEEKDAY($A773)=7</formula>
    </cfRule>
  </conditionalFormatting>
  <conditionalFormatting sqref="A773:A774">
    <cfRule type="expression" dxfId="57790" priority="104595" stopIfTrue="1">
      <formula>WEEKDAY($A773)=1</formula>
    </cfRule>
    <cfRule type="expression" dxfId="57789" priority="104596" stopIfTrue="1">
      <formula>WEEKDAY($A773)=2</formula>
    </cfRule>
    <cfRule type="expression" dxfId="57788" priority="104597" stopIfTrue="1">
      <formula>WEEKDAY($A773)=3</formula>
    </cfRule>
    <cfRule type="expression" dxfId="57787" priority="104598" stopIfTrue="1">
      <formula>WEEKDAY($A773)=4</formula>
    </cfRule>
    <cfRule type="expression" dxfId="57786" priority="104599" stopIfTrue="1">
      <formula>WEEKDAY($A773)=5</formula>
    </cfRule>
    <cfRule type="expression" dxfId="57785" priority="104600" stopIfTrue="1">
      <formula>WEEKDAY($A773)=6</formula>
    </cfRule>
    <cfRule type="expression" dxfId="57784" priority="104601" stopIfTrue="1">
      <formula>WEEKDAY($A773)=7</formula>
    </cfRule>
  </conditionalFormatting>
  <conditionalFormatting sqref="H773">
    <cfRule type="expression" dxfId="57783" priority="104588" stopIfTrue="1">
      <formula>WEEKDAY($A773)=1</formula>
    </cfRule>
    <cfRule type="expression" dxfId="57782" priority="104589" stopIfTrue="1">
      <formula>WEEKDAY($A773)=2</formula>
    </cfRule>
    <cfRule type="expression" dxfId="57781" priority="104590" stopIfTrue="1">
      <formula>WEEKDAY($A773)=3</formula>
    </cfRule>
    <cfRule type="expression" dxfId="57780" priority="104591" stopIfTrue="1">
      <formula>WEEKDAY($A773)=4</formula>
    </cfRule>
    <cfRule type="expression" dxfId="57779" priority="104592" stopIfTrue="1">
      <formula>WEEKDAY($A773)=5</formula>
    </cfRule>
    <cfRule type="expression" dxfId="57778" priority="104593" stopIfTrue="1">
      <formula>WEEKDAY($A773)=6</formula>
    </cfRule>
    <cfRule type="expression" dxfId="57777" priority="104594" stopIfTrue="1">
      <formula>WEEKDAY($A773)=7</formula>
    </cfRule>
  </conditionalFormatting>
  <conditionalFormatting sqref="H773">
    <cfRule type="expression" dxfId="57776" priority="104581" stopIfTrue="1">
      <formula>WEEKDAY($A773)=1</formula>
    </cfRule>
    <cfRule type="expression" dxfId="57775" priority="104582" stopIfTrue="1">
      <formula>WEEKDAY($A773)=2</formula>
    </cfRule>
    <cfRule type="expression" dxfId="57774" priority="104583" stopIfTrue="1">
      <formula>WEEKDAY($A773)=3</formula>
    </cfRule>
    <cfRule type="expression" dxfId="57773" priority="104584" stopIfTrue="1">
      <formula>WEEKDAY($A773)=4</formula>
    </cfRule>
    <cfRule type="expression" dxfId="57772" priority="104585" stopIfTrue="1">
      <formula>WEEKDAY($A773)=5</formula>
    </cfRule>
    <cfRule type="expression" dxfId="57771" priority="104586" stopIfTrue="1">
      <formula>WEEKDAY($A773)=6</formula>
    </cfRule>
    <cfRule type="expression" dxfId="57770" priority="104587" stopIfTrue="1">
      <formula>WEEKDAY($A773)=7</formula>
    </cfRule>
  </conditionalFormatting>
  <conditionalFormatting sqref="H773">
    <cfRule type="expression" dxfId="57769" priority="104574" stopIfTrue="1">
      <formula>WEEKDAY($A773)=1</formula>
    </cfRule>
    <cfRule type="expression" dxfId="57768" priority="104575" stopIfTrue="1">
      <formula>WEEKDAY($A773)=2</formula>
    </cfRule>
    <cfRule type="expression" dxfId="57767" priority="104576" stopIfTrue="1">
      <formula>WEEKDAY($A773)=3</formula>
    </cfRule>
    <cfRule type="expression" dxfId="57766" priority="104577" stopIfTrue="1">
      <formula>WEEKDAY($A773)=4</formula>
    </cfRule>
    <cfRule type="expression" dxfId="57765" priority="104578" stopIfTrue="1">
      <formula>WEEKDAY($A773)=5</formula>
    </cfRule>
    <cfRule type="expression" dxfId="57764" priority="104579" stopIfTrue="1">
      <formula>WEEKDAY($A773)=6</formula>
    </cfRule>
    <cfRule type="expression" dxfId="57763" priority="104580" stopIfTrue="1">
      <formula>WEEKDAY($A773)=7</formula>
    </cfRule>
  </conditionalFormatting>
  <conditionalFormatting sqref="I773:I774">
    <cfRule type="expression" dxfId="57762" priority="104567" stopIfTrue="1">
      <formula>WEEKDAY($A773)=1</formula>
    </cfRule>
    <cfRule type="expression" dxfId="57761" priority="104568" stopIfTrue="1">
      <formula>WEEKDAY($A773)=2</formula>
    </cfRule>
    <cfRule type="expression" dxfId="57760" priority="104569" stopIfTrue="1">
      <formula>WEEKDAY($A773)=3</formula>
    </cfRule>
    <cfRule type="expression" dxfId="57759" priority="104570" stopIfTrue="1">
      <formula>WEEKDAY($A773)=4</formula>
    </cfRule>
    <cfRule type="expression" dxfId="57758" priority="104571" stopIfTrue="1">
      <formula>WEEKDAY($A773)=5</formula>
    </cfRule>
    <cfRule type="expression" dxfId="57757" priority="104572" stopIfTrue="1">
      <formula>WEEKDAY($A773)=6</formula>
    </cfRule>
    <cfRule type="expression" dxfId="57756" priority="104573" stopIfTrue="1">
      <formula>WEEKDAY($A773)=7</formula>
    </cfRule>
  </conditionalFormatting>
  <conditionalFormatting sqref="I773:I774">
    <cfRule type="expression" dxfId="57755" priority="104560" stopIfTrue="1">
      <formula>WEEKDAY($A773)=1</formula>
    </cfRule>
    <cfRule type="expression" dxfId="57754" priority="104561" stopIfTrue="1">
      <formula>WEEKDAY($A773)=2</formula>
    </cfRule>
    <cfRule type="expression" dxfId="57753" priority="104562" stopIfTrue="1">
      <formula>WEEKDAY($A773)=3</formula>
    </cfRule>
    <cfRule type="expression" dxfId="57752" priority="104563" stopIfTrue="1">
      <formula>WEEKDAY($A773)=4</formula>
    </cfRule>
    <cfRule type="expression" dxfId="57751" priority="104564" stopIfTrue="1">
      <formula>WEEKDAY($A773)=5</formula>
    </cfRule>
    <cfRule type="expression" dxfId="57750" priority="104565" stopIfTrue="1">
      <formula>WEEKDAY($A773)=6</formula>
    </cfRule>
    <cfRule type="expression" dxfId="57749" priority="104566" stopIfTrue="1">
      <formula>WEEKDAY($A773)=7</formula>
    </cfRule>
  </conditionalFormatting>
  <conditionalFormatting sqref="I773:I774">
    <cfRule type="expression" dxfId="57748" priority="104553" stopIfTrue="1">
      <formula>WEEKDAY($A773)=1</formula>
    </cfRule>
    <cfRule type="expression" dxfId="57747" priority="104554" stopIfTrue="1">
      <formula>WEEKDAY($A773)=2</formula>
    </cfRule>
    <cfRule type="expression" dxfId="57746" priority="104555" stopIfTrue="1">
      <formula>WEEKDAY($A773)=3</formula>
    </cfRule>
    <cfRule type="expression" dxfId="57745" priority="104556" stopIfTrue="1">
      <formula>WEEKDAY($A773)=4</formula>
    </cfRule>
    <cfRule type="expression" dxfId="57744" priority="104557" stopIfTrue="1">
      <formula>WEEKDAY($A773)=5</formula>
    </cfRule>
    <cfRule type="expression" dxfId="57743" priority="104558" stopIfTrue="1">
      <formula>WEEKDAY($A773)=6</formula>
    </cfRule>
    <cfRule type="expression" dxfId="57742" priority="104559" stopIfTrue="1">
      <formula>WEEKDAY($A773)=7</formula>
    </cfRule>
  </conditionalFormatting>
  <conditionalFormatting sqref="A773:A774">
    <cfRule type="expression" dxfId="57741" priority="104546" stopIfTrue="1">
      <formula>WEEKDAY($A773)=1</formula>
    </cfRule>
    <cfRule type="expression" dxfId="57740" priority="104547" stopIfTrue="1">
      <formula>WEEKDAY($A773)=2</formula>
    </cfRule>
    <cfRule type="expression" dxfId="57739" priority="104548" stopIfTrue="1">
      <formula>WEEKDAY($A773)=3</formula>
    </cfRule>
    <cfRule type="expression" dxfId="57738" priority="104549" stopIfTrue="1">
      <formula>WEEKDAY($A773)=4</formula>
    </cfRule>
    <cfRule type="expression" dxfId="57737" priority="104550" stopIfTrue="1">
      <formula>WEEKDAY($A773)=5</formula>
    </cfRule>
    <cfRule type="expression" dxfId="57736" priority="104551" stopIfTrue="1">
      <formula>WEEKDAY($A773)=6</formula>
    </cfRule>
    <cfRule type="expression" dxfId="57735" priority="104552" stopIfTrue="1">
      <formula>WEEKDAY($A773)=7</formula>
    </cfRule>
  </conditionalFormatting>
  <conditionalFormatting sqref="A773:A774">
    <cfRule type="expression" dxfId="57734" priority="104539" stopIfTrue="1">
      <formula>WEEKDAY($A773)=1</formula>
    </cfRule>
    <cfRule type="expression" dxfId="57733" priority="104540" stopIfTrue="1">
      <formula>WEEKDAY($A773)=2</formula>
    </cfRule>
    <cfRule type="expression" dxfId="57732" priority="104541" stopIfTrue="1">
      <formula>WEEKDAY($A773)=3</formula>
    </cfRule>
    <cfRule type="expression" dxfId="57731" priority="104542" stopIfTrue="1">
      <formula>WEEKDAY($A773)=4</formula>
    </cfRule>
    <cfRule type="expression" dxfId="57730" priority="104543" stopIfTrue="1">
      <formula>WEEKDAY($A773)=5</formula>
    </cfRule>
    <cfRule type="expression" dxfId="57729" priority="104544" stopIfTrue="1">
      <formula>WEEKDAY($A773)=6</formula>
    </cfRule>
    <cfRule type="expression" dxfId="57728" priority="104545" stopIfTrue="1">
      <formula>WEEKDAY($A773)=7</formula>
    </cfRule>
  </conditionalFormatting>
  <conditionalFormatting sqref="A773:A774">
    <cfRule type="expression" dxfId="57727" priority="104532" stopIfTrue="1">
      <formula>WEEKDAY($A773)=1</formula>
    </cfRule>
    <cfRule type="expression" dxfId="57726" priority="104533" stopIfTrue="1">
      <formula>WEEKDAY($A773)=2</formula>
    </cfRule>
    <cfRule type="expression" dxfId="57725" priority="104534" stopIfTrue="1">
      <formula>WEEKDAY($A773)=3</formula>
    </cfRule>
    <cfRule type="expression" dxfId="57724" priority="104535" stopIfTrue="1">
      <formula>WEEKDAY($A773)=4</formula>
    </cfRule>
    <cfRule type="expression" dxfId="57723" priority="104536" stopIfTrue="1">
      <formula>WEEKDAY($A773)=5</formula>
    </cfRule>
    <cfRule type="expression" dxfId="57722" priority="104537" stopIfTrue="1">
      <formula>WEEKDAY($A773)=6</formula>
    </cfRule>
    <cfRule type="expression" dxfId="57721" priority="104538" stopIfTrue="1">
      <formula>WEEKDAY($A773)=7</formula>
    </cfRule>
  </conditionalFormatting>
  <conditionalFormatting sqref="I773:I774">
    <cfRule type="expression" dxfId="57720" priority="104525" stopIfTrue="1">
      <formula>WEEKDAY($A773)=1</formula>
    </cfRule>
    <cfRule type="expression" dxfId="57719" priority="104526" stopIfTrue="1">
      <formula>WEEKDAY($A773)=2</formula>
    </cfRule>
    <cfRule type="expression" dxfId="57718" priority="104527" stopIfTrue="1">
      <formula>WEEKDAY($A773)=3</formula>
    </cfRule>
    <cfRule type="expression" dxfId="57717" priority="104528" stopIfTrue="1">
      <formula>WEEKDAY($A773)=4</formula>
    </cfRule>
    <cfRule type="expression" dxfId="57716" priority="104529" stopIfTrue="1">
      <formula>WEEKDAY($A773)=5</formula>
    </cfRule>
    <cfRule type="expression" dxfId="57715" priority="104530" stopIfTrue="1">
      <formula>WEEKDAY($A773)=6</formula>
    </cfRule>
    <cfRule type="expression" dxfId="57714" priority="104531" stopIfTrue="1">
      <formula>WEEKDAY($A773)=7</formula>
    </cfRule>
  </conditionalFormatting>
  <conditionalFormatting sqref="I773:I774">
    <cfRule type="expression" dxfId="57713" priority="104518" stopIfTrue="1">
      <formula>WEEKDAY($A773)=1</formula>
    </cfRule>
    <cfRule type="expression" dxfId="57712" priority="104519" stopIfTrue="1">
      <formula>WEEKDAY($A773)=2</formula>
    </cfRule>
    <cfRule type="expression" dxfId="57711" priority="104520" stopIfTrue="1">
      <formula>WEEKDAY($A773)=3</formula>
    </cfRule>
    <cfRule type="expression" dxfId="57710" priority="104521" stopIfTrue="1">
      <formula>WEEKDAY($A773)=4</formula>
    </cfRule>
    <cfRule type="expression" dxfId="57709" priority="104522" stopIfTrue="1">
      <formula>WEEKDAY($A773)=5</formula>
    </cfRule>
    <cfRule type="expression" dxfId="57708" priority="104523" stopIfTrue="1">
      <formula>WEEKDAY($A773)=6</formula>
    </cfRule>
    <cfRule type="expression" dxfId="57707" priority="104524" stopIfTrue="1">
      <formula>WEEKDAY($A773)=7</formula>
    </cfRule>
  </conditionalFormatting>
  <conditionalFormatting sqref="I773:I774">
    <cfRule type="expression" dxfId="57706" priority="104511" stopIfTrue="1">
      <formula>WEEKDAY($A773)=1</formula>
    </cfRule>
    <cfRule type="expression" dxfId="57705" priority="104512" stopIfTrue="1">
      <formula>WEEKDAY($A773)=2</formula>
    </cfRule>
    <cfRule type="expression" dxfId="57704" priority="104513" stopIfTrue="1">
      <formula>WEEKDAY($A773)=3</formula>
    </cfRule>
    <cfRule type="expression" dxfId="57703" priority="104514" stopIfTrue="1">
      <formula>WEEKDAY($A773)=4</formula>
    </cfRule>
    <cfRule type="expression" dxfId="57702" priority="104515" stopIfTrue="1">
      <formula>WEEKDAY($A773)=5</formula>
    </cfRule>
    <cfRule type="expression" dxfId="57701" priority="104516" stopIfTrue="1">
      <formula>WEEKDAY($A773)=6</formula>
    </cfRule>
    <cfRule type="expression" dxfId="57700" priority="104517" stopIfTrue="1">
      <formula>WEEKDAY($A773)=7</formula>
    </cfRule>
  </conditionalFormatting>
  <conditionalFormatting sqref="A774">
    <cfRule type="expression" dxfId="57699" priority="104504" stopIfTrue="1">
      <formula>WEEKDAY($A774)=1</formula>
    </cfRule>
    <cfRule type="expression" dxfId="57698" priority="104505" stopIfTrue="1">
      <formula>WEEKDAY($A774)=2</formula>
    </cfRule>
    <cfRule type="expression" dxfId="57697" priority="104506" stopIfTrue="1">
      <formula>WEEKDAY($A774)=3</formula>
    </cfRule>
    <cfRule type="expression" dxfId="57696" priority="104507" stopIfTrue="1">
      <formula>WEEKDAY($A774)=4</formula>
    </cfRule>
    <cfRule type="expression" dxfId="57695" priority="104508" stopIfTrue="1">
      <formula>WEEKDAY($A774)=5</formula>
    </cfRule>
    <cfRule type="expression" dxfId="57694" priority="104509" stopIfTrue="1">
      <formula>WEEKDAY($A774)=6</formula>
    </cfRule>
    <cfRule type="expression" dxfId="57693" priority="104510" stopIfTrue="1">
      <formula>WEEKDAY($A774)=7</formula>
    </cfRule>
  </conditionalFormatting>
  <conditionalFormatting sqref="A774">
    <cfRule type="expression" dxfId="57692" priority="104497" stopIfTrue="1">
      <formula>WEEKDAY($A774)=1</formula>
    </cfRule>
    <cfRule type="expression" dxfId="57691" priority="104498" stopIfTrue="1">
      <formula>WEEKDAY($A774)=2</formula>
    </cfRule>
    <cfRule type="expression" dxfId="57690" priority="104499" stopIfTrue="1">
      <formula>WEEKDAY($A774)=3</formula>
    </cfRule>
    <cfRule type="expression" dxfId="57689" priority="104500" stopIfTrue="1">
      <formula>WEEKDAY($A774)=4</formula>
    </cfRule>
    <cfRule type="expression" dxfId="57688" priority="104501" stopIfTrue="1">
      <formula>WEEKDAY($A774)=5</formula>
    </cfRule>
    <cfRule type="expression" dxfId="57687" priority="104502" stopIfTrue="1">
      <formula>WEEKDAY($A774)=6</formula>
    </cfRule>
    <cfRule type="expression" dxfId="57686" priority="104503" stopIfTrue="1">
      <formula>WEEKDAY($A774)=7</formula>
    </cfRule>
  </conditionalFormatting>
  <conditionalFormatting sqref="A774">
    <cfRule type="expression" dxfId="57685" priority="104490" stopIfTrue="1">
      <formula>WEEKDAY($A774)=1</formula>
    </cfRule>
    <cfRule type="expression" dxfId="57684" priority="104491" stopIfTrue="1">
      <formula>WEEKDAY($A774)=2</formula>
    </cfRule>
    <cfRule type="expression" dxfId="57683" priority="104492" stopIfTrue="1">
      <formula>WEEKDAY($A774)=3</formula>
    </cfRule>
    <cfRule type="expression" dxfId="57682" priority="104493" stopIfTrue="1">
      <formula>WEEKDAY($A774)=4</formula>
    </cfRule>
    <cfRule type="expression" dxfId="57681" priority="104494" stopIfTrue="1">
      <formula>WEEKDAY($A774)=5</formula>
    </cfRule>
    <cfRule type="expression" dxfId="57680" priority="104495" stopIfTrue="1">
      <formula>WEEKDAY($A774)=6</formula>
    </cfRule>
    <cfRule type="expression" dxfId="57679" priority="104496" stopIfTrue="1">
      <formula>WEEKDAY($A774)=7</formula>
    </cfRule>
  </conditionalFormatting>
  <conditionalFormatting sqref="A774">
    <cfRule type="expression" dxfId="57678" priority="104483" stopIfTrue="1">
      <formula>WEEKDAY($A774)=1</formula>
    </cfRule>
    <cfRule type="expression" dxfId="57677" priority="104484" stopIfTrue="1">
      <formula>WEEKDAY($A774)=2</formula>
    </cfRule>
    <cfRule type="expression" dxfId="57676" priority="104485" stopIfTrue="1">
      <formula>WEEKDAY($A774)=3</formula>
    </cfRule>
    <cfRule type="expression" dxfId="57675" priority="104486" stopIfTrue="1">
      <formula>WEEKDAY($A774)=4</formula>
    </cfRule>
    <cfRule type="expression" dxfId="57674" priority="104487" stopIfTrue="1">
      <formula>WEEKDAY($A774)=5</formula>
    </cfRule>
    <cfRule type="expression" dxfId="57673" priority="104488" stopIfTrue="1">
      <formula>WEEKDAY($A774)=6</formula>
    </cfRule>
    <cfRule type="expression" dxfId="57672" priority="104489" stopIfTrue="1">
      <formula>WEEKDAY($A774)=7</formula>
    </cfRule>
  </conditionalFormatting>
  <conditionalFormatting sqref="A774">
    <cfRule type="expression" dxfId="57671" priority="104476" stopIfTrue="1">
      <formula>WEEKDAY($A774)=1</formula>
    </cfRule>
    <cfRule type="expression" dxfId="57670" priority="104477" stopIfTrue="1">
      <formula>WEEKDAY($A774)=2</formula>
    </cfRule>
    <cfRule type="expression" dxfId="57669" priority="104478" stopIfTrue="1">
      <formula>WEEKDAY($A774)=3</formula>
    </cfRule>
    <cfRule type="expression" dxfId="57668" priority="104479" stopIfTrue="1">
      <formula>WEEKDAY($A774)=4</formula>
    </cfRule>
    <cfRule type="expression" dxfId="57667" priority="104480" stopIfTrue="1">
      <formula>WEEKDAY($A774)=5</formula>
    </cfRule>
    <cfRule type="expression" dxfId="57666" priority="104481" stopIfTrue="1">
      <formula>WEEKDAY($A774)=6</formula>
    </cfRule>
    <cfRule type="expression" dxfId="57665" priority="104482" stopIfTrue="1">
      <formula>WEEKDAY($A774)=7</formula>
    </cfRule>
  </conditionalFormatting>
  <conditionalFormatting sqref="A774">
    <cfRule type="expression" dxfId="57664" priority="104469" stopIfTrue="1">
      <formula>WEEKDAY($A774)=1</formula>
    </cfRule>
    <cfRule type="expression" dxfId="57663" priority="104470" stopIfTrue="1">
      <formula>WEEKDAY($A774)=2</formula>
    </cfRule>
    <cfRule type="expression" dxfId="57662" priority="104471" stopIfTrue="1">
      <formula>WEEKDAY($A774)=3</formula>
    </cfRule>
    <cfRule type="expression" dxfId="57661" priority="104472" stopIfTrue="1">
      <formula>WEEKDAY($A774)=4</formula>
    </cfRule>
    <cfRule type="expression" dxfId="57660" priority="104473" stopIfTrue="1">
      <formula>WEEKDAY($A774)=5</formula>
    </cfRule>
    <cfRule type="expression" dxfId="57659" priority="104474" stopIfTrue="1">
      <formula>WEEKDAY($A774)=6</formula>
    </cfRule>
    <cfRule type="expression" dxfId="57658" priority="104475" stopIfTrue="1">
      <formula>WEEKDAY($A774)=7</formula>
    </cfRule>
  </conditionalFormatting>
  <conditionalFormatting sqref="A774">
    <cfRule type="expression" dxfId="57657" priority="104462" stopIfTrue="1">
      <formula>WEEKDAY($A774)=1</formula>
    </cfRule>
    <cfRule type="expression" dxfId="57656" priority="104463" stopIfTrue="1">
      <formula>WEEKDAY($A774)=2</formula>
    </cfRule>
    <cfRule type="expression" dxfId="57655" priority="104464" stopIfTrue="1">
      <formula>WEEKDAY($A774)=3</formula>
    </cfRule>
    <cfRule type="expression" dxfId="57654" priority="104465" stopIfTrue="1">
      <formula>WEEKDAY($A774)=4</formula>
    </cfRule>
    <cfRule type="expression" dxfId="57653" priority="104466" stopIfTrue="1">
      <formula>WEEKDAY($A774)=5</formula>
    </cfRule>
    <cfRule type="expression" dxfId="57652" priority="104467" stopIfTrue="1">
      <formula>WEEKDAY($A774)=6</formula>
    </cfRule>
    <cfRule type="expression" dxfId="57651" priority="104468" stopIfTrue="1">
      <formula>WEEKDAY($A774)=7</formula>
    </cfRule>
  </conditionalFormatting>
  <conditionalFormatting sqref="A774">
    <cfRule type="expression" dxfId="57650" priority="104455" stopIfTrue="1">
      <formula>WEEKDAY($A774)=1</formula>
    </cfRule>
    <cfRule type="expression" dxfId="57649" priority="104456" stopIfTrue="1">
      <formula>WEEKDAY($A774)=2</formula>
    </cfRule>
    <cfRule type="expression" dxfId="57648" priority="104457" stopIfTrue="1">
      <formula>WEEKDAY($A774)=3</formula>
    </cfRule>
    <cfRule type="expression" dxfId="57647" priority="104458" stopIfTrue="1">
      <formula>WEEKDAY($A774)=4</formula>
    </cfRule>
    <cfRule type="expression" dxfId="57646" priority="104459" stopIfTrue="1">
      <formula>WEEKDAY($A774)=5</formula>
    </cfRule>
    <cfRule type="expression" dxfId="57645" priority="104460" stopIfTrue="1">
      <formula>WEEKDAY($A774)=6</formula>
    </cfRule>
    <cfRule type="expression" dxfId="57644" priority="104461" stopIfTrue="1">
      <formula>WEEKDAY($A774)=7</formula>
    </cfRule>
  </conditionalFormatting>
  <conditionalFormatting sqref="A774">
    <cfRule type="expression" dxfId="57643" priority="104448" stopIfTrue="1">
      <formula>WEEKDAY($A774)=1</formula>
    </cfRule>
    <cfRule type="expression" dxfId="57642" priority="104449" stopIfTrue="1">
      <formula>WEEKDAY($A774)=2</formula>
    </cfRule>
    <cfRule type="expression" dxfId="57641" priority="104450" stopIfTrue="1">
      <formula>WEEKDAY($A774)=3</formula>
    </cfRule>
    <cfRule type="expression" dxfId="57640" priority="104451" stopIfTrue="1">
      <formula>WEEKDAY($A774)=4</formula>
    </cfRule>
    <cfRule type="expression" dxfId="57639" priority="104452" stopIfTrue="1">
      <formula>WEEKDAY($A774)=5</formula>
    </cfRule>
    <cfRule type="expression" dxfId="57638" priority="104453" stopIfTrue="1">
      <formula>WEEKDAY($A774)=6</formula>
    </cfRule>
    <cfRule type="expression" dxfId="57637" priority="104454" stopIfTrue="1">
      <formula>WEEKDAY($A774)=7</formula>
    </cfRule>
  </conditionalFormatting>
  <conditionalFormatting sqref="A774">
    <cfRule type="expression" dxfId="57636" priority="104441" stopIfTrue="1">
      <formula>WEEKDAY($A774)=1</formula>
    </cfRule>
    <cfRule type="expression" dxfId="57635" priority="104442" stopIfTrue="1">
      <formula>WEEKDAY($A774)=2</formula>
    </cfRule>
    <cfRule type="expression" dxfId="57634" priority="104443" stopIfTrue="1">
      <formula>WEEKDAY($A774)=3</formula>
    </cfRule>
    <cfRule type="expression" dxfId="57633" priority="104444" stopIfTrue="1">
      <formula>WEEKDAY($A774)=4</formula>
    </cfRule>
    <cfRule type="expression" dxfId="57632" priority="104445" stopIfTrue="1">
      <formula>WEEKDAY($A774)=5</formula>
    </cfRule>
    <cfRule type="expression" dxfId="57631" priority="104446" stopIfTrue="1">
      <formula>WEEKDAY($A774)=6</formula>
    </cfRule>
    <cfRule type="expression" dxfId="57630" priority="104447" stopIfTrue="1">
      <formula>WEEKDAY($A774)=7</formula>
    </cfRule>
  </conditionalFormatting>
  <conditionalFormatting sqref="A774">
    <cfRule type="expression" dxfId="57629" priority="104434" stopIfTrue="1">
      <formula>WEEKDAY($A774)=1</formula>
    </cfRule>
    <cfRule type="expression" dxfId="57628" priority="104435" stopIfTrue="1">
      <formula>WEEKDAY($A774)=2</formula>
    </cfRule>
    <cfRule type="expression" dxfId="57627" priority="104436" stopIfTrue="1">
      <formula>WEEKDAY($A774)=3</formula>
    </cfRule>
    <cfRule type="expression" dxfId="57626" priority="104437" stopIfTrue="1">
      <formula>WEEKDAY($A774)=4</formula>
    </cfRule>
    <cfRule type="expression" dxfId="57625" priority="104438" stopIfTrue="1">
      <formula>WEEKDAY($A774)=5</formula>
    </cfRule>
    <cfRule type="expression" dxfId="57624" priority="104439" stopIfTrue="1">
      <formula>WEEKDAY($A774)=6</formula>
    </cfRule>
    <cfRule type="expression" dxfId="57623" priority="104440" stopIfTrue="1">
      <formula>WEEKDAY($A774)=7</formula>
    </cfRule>
  </conditionalFormatting>
  <conditionalFormatting sqref="A774">
    <cfRule type="expression" dxfId="57622" priority="104427" stopIfTrue="1">
      <formula>WEEKDAY($A774)=1</formula>
    </cfRule>
    <cfRule type="expression" dxfId="57621" priority="104428" stopIfTrue="1">
      <formula>WEEKDAY($A774)=2</formula>
    </cfRule>
    <cfRule type="expression" dxfId="57620" priority="104429" stopIfTrue="1">
      <formula>WEEKDAY($A774)=3</formula>
    </cfRule>
    <cfRule type="expression" dxfId="57619" priority="104430" stopIfTrue="1">
      <formula>WEEKDAY($A774)=4</formula>
    </cfRule>
    <cfRule type="expression" dxfId="57618" priority="104431" stopIfTrue="1">
      <formula>WEEKDAY($A774)=5</formula>
    </cfRule>
    <cfRule type="expression" dxfId="57617" priority="104432" stopIfTrue="1">
      <formula>WEEKDAY($A774)=6</formula>
    </cfRule>
    <cfRule type="expression" dxfId="57616" priority="104433" stopIfTrue="1">
      <formula>WEEKDAY($A774)=7</formula>
    </cfRule>
  </conditionalFormatting>
  <conditionalFormatting sqref="A774">
    <cfRule type="expression" dxfId="57615" priority="104420" stopIfTrue="1">
      <formula>WEEKDAY($A774)=1</formula>
    </cfRule>
    <cfRule type="expression" dxfId="57614" priority="104421" stopIfTrue="1">
      <formula>WEEKDAY($A774)=2</formula>
    </cfRule>
    <cfRule type="expression" dxfId="57613" priority="104422" stopIfTrue="1">
      <formula>WEEKDAY($A774)=3</formula>
    </cfRule>
    <cfRule type="expression" dxfId="57612" priority="104423" stopIfTrue="1">
      <formula>WEEKDAY($A774)=4</formula>
    </cfRule>
    <cfRule type="expression" dxfId="57611" priority="104424" stopIfTrue="1">
      <formula>WEEKDAY($A774)=5</formula>
    </cfRule>
    <cfRule type="expression" dxfId="57610" priority="104425" stopIfTrue="1">
      <formula>WEEKDAY($A774)=6</formula>
    </cfRule>
    <cfRule type="expression" dxfId="57609" priority="104426" stopIfTrue="1">
      <formula>WEEKDAY($A774)=7</formula>
    </cfRule>
  </conditionalFormatting>
  <conditionalFormatting sqref="A774">
    <cfRule type="expression" dxfId="57608" priority="104413" stopIfTrue="1">
      <formula>WEEKDAY($A774)=1</formula>
    </cfRule>
    <cfRule type="expression" dxfId="57607" priority="104414" stopIfTrue="1">
      <formula>WEEKDAY($A774)=2</formula>
    </cfRule>
    <cfRule type="expression" dxfId="57606" priority="104415" stopIfTrue="1">
      <formula>WEEKDAY($A774)=3</formula>
    </cfRule>
    <cfRule type="expression" dxfId="57605" priority="104416" stopIfTrue="1">
      <formula>WEEKDAY($A774)=4</formula>
    </cfRule>
    <cfRule type="expression" dxfId="57604" priority="104417" stopIfTrue="1">
      <formula>WEEKDAY($A774)=5</formula>
    </cfRule>
    <cfRule type="expression" dxfId="57603" priority="104418" stopIfTrue="1">
      <formula>WEEKDAY($A774)=6</formula>
    </cfRule>
    <cfRule type="expression" dxfId="57602" priority="104419" stopIfTrue="1">
      <formula>WEEKDAY($A774)=7</formula>
    </cfRule>
  </conditionalFormatting>
  <conditionalFormatting sqref="A774">
    <cfRule type="expression" dxfId="57601" priority="104406" stopIfTrue="1">
      <formula>WEEKDAY($A774)=1</formula>
    </cfRule>
    <cfRule type="expression" dxfId="57600" priority="104407" stopIfTrue="1">
      <formula>WEEKDAY($A774)=2</formula>
    </cfRule>
    <cfRule type="expression" dxfId="57599" priority="104408" stopIfTrue="1">
      <formula>WEEKDAY($A774)=3</formula>
    </cfRule>
    <cfRule type="expression" dxfId="57598" priority="104409" stopIfTrue="1">
      <formula>WEEKDAY($A774)=4</formula>
    </cfRule>
    <cfRule type="expression" dxfId="57597" priority="104410" stopIfTrue="1">
      <formula>WEEKDAY($A774)=5</formula>
    </cfRule>
    <cfRule type="expression" dxfId="57596" priority="104411" stopIfTrue="1">
      <formula>WEEKDAY($A774)=6</formula>
    </cfRule>
    <cfRule type="expression" dxfId="57595" priority="104412" stopIfTrue="1">
      <formula>WEEKDAY($A774)=7</formula>
    </cfRule>
  </conditionalFormatting>
  <conditionalFormatting sqref="A774">
    <cfRule type="expression" dxfId="57594" priority="104399" stopIfTrue="1">
      <formula>WEEKDAY($A774)=1</formula>
    </cfRule>
    <cfRule type="expression" dxfId="57593" priority="104400" stopIfTrue="1">
      <formula>WEEKDAY($A774)=2</formula>
    </cfRule>
    <cfRule type="expression" dxfId="57592" priority="104401" stopIfTrue="1">
      <formula>WEEKDAY($A774)=3</formula>
    </cfRule>
    <cfRule type="expression" dxfId="57591" priority="104402" stopIfTrue="1">
      <formula>WEEKDAY($A774)=4</formula>
    </cfRule>
    <cfRule type="expression" dxfId="57590" priority="104403" stopIfTrue="1">
      <formula>WEEKDAY($A774)=5</formula>
    </cfRule>
    <cfRule type="expression" dxfId="57589" priority="104404" stopIfTrue="1">
      <formula>WEEKDAY($A774)=6</formula>
    </cfRule>
    <cfRule type="expression" dxfId="57588" priority="104405" stopIfTrue="1">
      <formula>WEEKDAY($A774)=7</formula>
    </cfRule>
  </conditionalFormatting>
  <conditionalFormatting sqref="A774">
    <cfRule type="expression" dxfId="57587" priority="104392" stopIfTrue="1">
      <formula>WEEKDAY($A774)=1</formula>
    </cfRule>
    <cfRule type="expression" dxfId="57586" priority="104393" stopIfTrue="1">
      <formula>WEEKDAY($A774)=2</formula>
    </cfRule>
    <cfRule type="expression" dxfId="57585" priority="104394" stopIfTrue="1">
      <formula>WEEKDAY($A774)=3</formula>
    </cfRule>
    <cfRule type="expression" dxfId="57584" priority="104395" stopIfTrue="1">
      <formula>WEEKDAY($A774)=4</formula>
    </cfRule>
    <cfRule type="expression" dxfId="57583" priority="104396" stopIfTrue="1">
      <formula>WEEKDAY($A774)=5</formula>
    </cfRule>
    <cfRule type="expression" dxfId="57582" priority="104397" stopIfTrue="1">
      <formula>WEEKDAY($A774)=6</formula>
    </cfRule>
    <cfRule type="expression" dxfId="57581" priority="104398" stopIfTrue="1">
      <formula>WEEKDAY($A774)=7</formula>
    </cfRule>
  </conditionalFormatting>
  <conditionalFormatting sqref="A774">
    <cfRule type="expression" dxfId="57580" priority="104385" stopIfTrue="1">
      <formula>WEEKDAY($A774)=1</formula>
    </cfRule>
    <cfRule type="expression" dxfId="57579" priority="104386" stopIfTrue="1">
      <formula>WEEKDAY($A774)=2</formula>
    </cfRule>
    <cfRule type="expression" dxfId="57578" priority="104387" stopIfTrue="1">
      <formula>WEEKDAY($A774)=3</formula>
    </cfRule>
    <cfRule type="expression" dxfId="57577" priority="104388" stopIfTrue="1">
      <formula>WEEKDAY($A774)=4</formula>
    </cfRule>
    <cfRule type="expression" dxfId="57576" priority="104389" stopIfTrue="1">
      <formula>WEEKDAY($A774)=5</formula>
    </cfRule>
    <cfRule type="expression" dxfId="57575" priority="104390" stopIfTrue="1">
      <formula>WEEKDAY($A774)=6</formula>
    </cfRule>
    <cfRule type="expression" dxfId="57574" priority="104391" stopIfTrue="1">
      <formula>WEEKDAY($A774)=7</formula>
    </cfRule>
  </conditionalFormatting>
  <conditionalFormatting sqref="A774">
    <cfRule type="expression" dxfId="57573" priority="104378" stopIfTrue="1">
      <formula>WEEKDAY($A774)=1</formula>
    </cfRule>
    <cfRule type="expression" dxfId="57572" priority="104379" stopIfTrue="1">
      <formula>WEEKDAY($A774)=2</formula>
    </cfRule>
    <cfRule type="expression" dxfId="57571" priority="104380" stopIfTrue="1">
      <formula>WEEKDAY($A774)=3</formula>
    </cfRule>
    <cfRule type="expression" dxfId="57570" priority="104381" stopIfTrue="1">
      <formula>WEEKDAY($A774)=4</formula>
    </cfRule>
    <cfRule type="expression" dxfId="57569" priority="104382" stopIfTrue="1">
      <formula>WEEKDAY($A774)=5</formula>
    </cfRule>
    <cfRule type="expression" dxfId="57568" priority="104383" stopIfTrue="1">
      <formula>WEEKDAY($A774)=6</formula>
    </cfRule>
    <cfRule type="expression" dxfId="57567" priority="104384" stopIfTrue="1">
      <formula>WEEKDAY($A774)=7</formula>
    </cfRule>
  </conditionalFormatting>
  <conditionalFormatting sqref="A774">
    <cfRule type="expression" dxfId="57566" priority="104371" stopIfTrue="1">
      <formula>WEEKDAY($A774)=1</formula>
    </cfRule>
    <cfRule type="expression" dxfId="57565" priority="104372" stopIfTrue="1">
      <formula>WEEKDAY($A774)=2</formula>
    </cfRule>
    <cfRule type="expression" dxfId="57564" priority="104373" stopIfTrue="1">
      <formula>WEEKDAY($A774)=3</formula>
    </cfRule>
    <cfRule type="expression" dxfId="57563" priority="104374" stopIfTrue="1">
      <formula>WEEKDAY($A774)=4</formula>
    </cfRule>
    <cfRule type="expression" dxfId="57562" priority="104375" stopIfTrue="1">
      <formula>WEEKDAY($A774)=5</formula>
    </cfRule>
    <cfRule type="expression" dxfId="57561" priority="104376" stopIfTrue="1">
      <formula>WEEKDAY($A774)=6</formula>
    </cfRule>
    <cfRule type="expression" dxfId="57560" priority="104377" stopIfTrue="1">
      <formula>WEEKDAY($A774)=7</formula>
    </cfRule>
  </conditionalFormatting>
  <conditionalFormatting sqref="A774">
    <cfRule type="expression" dxfId="57559" priority="104364" stopIfTrue="1">
      <formula>WEEKDAY($A774)=1</formula>
    </cfRule>
    <cfRule type="expression" dxfId="57558" priority="104365" stopIfTrue="1">
      <formula>WEEKDAY($A774)=2</formula>
    </cfRule>
    <cfRule type="expression" dxfId="57557" priority="104366" stopIfTrue="1">
      <formula>WEEKDAY($A774)=3</formula>
    </cfRule>
    <cfRule type="expression" dxfId="57556" priority="104367" stopIfTrue="1">
      <formula>WEEKDAY($A774)=4</formula>
    </cfRule>
    <cfRule type="expression" dxfId="57555" priority="104368" stopIfTrue="1">
      <formula>WEEKDAY($A774)=5</formula>
    </cfRule>
    <cfRule type="expression" dxfId="57554" priority="104369" stopIfTrue="1">
      <formula>WEEKDAY($A774)=6</formula>
    </cfRule>
    <cfRule type="expression" dxfId="57553" priority="104370" stopIfTrue="1">
      <formula>WEEKDAY($A774)=7</formula>
    </cfRule>
  </conditionalFormatting>
  <conditionalFormatting sqref="A774">
    <cfRule type="expression" dxfId="57552" priority="104357" stopIfTrue="1">
      <formula>WEEKDAY($A774)=1</formula>
    </cfRule>
    <cfRule type="expression" dxfId="57551" priority="104358" stopIfTrue="1">
      <formula>WEEKDAY($A774)=2</formula>
    </cfRule>
    <cfRule type="expression" dxfId="57550" priority="104359" stopIfTrue="1">
      <formula>WEEKDAY($A774)=3</formula>
    </cfRule>
    <cfRule type="expression" dxfId="57549" priority="104360" stopIfTrue="1">
      <formula>WEEKDAY($A774)=4</formula>
    </cfRule>
    <cfRule type="expression" dxfId="57548" priority="104361" stopIfTrue="1">
      <formula>WEEKDAY($A774)=5</formula>
    </cfRule>
    <cfRule type="expression" dxfId="57547" priority="104362" stopIfTrue="1">
      <formula>WEEKDAY($A774)=6</formula>
    </cfRule>
    <cfRule type="expression" dxfId="57546" priority="104363" stopIfTrue="1">
      <formula>WEEKDAY($A774)=7</formula>
    </cfRule>
  </conditionalFormatting>
  <conditionalFormatting sqref="A774">
    <cfRule type="expression" dxfId="57545" priority="104350" stopIfTrue="1">
      <formula>WEEKDAY($A774)=1</formula>
    </cfRule>
    <cfRule type="expression" dxfId="57544" priority="104351" stopIfTrue="1">
      <formula>WEEKDAY($A774)=2</formula>
    </cfRule>
    <cfRule type="expression" dxfId="57543" priority="104352" stopIfTrue="1">
      <formula>WEEKDAY($A774)=3</formula>
    </cfRule>
    <cfRule type="expression" dxfId="57542" priority="104353" stopIfTrue="1">
      <formula>WEEKDAY($A774)=4</formula>
    </cfRule>
    <cfRule type="expression" dxfId="57541" priority="104354" stopIfTrue="1">
      <formula>WEEKDAY($A774)=5</formula>
    </cfRule>
    <cfRule type="expression" dxfId="57540" priority="104355" stopIfTrue="1">
      <formula>WEEKDAY($A774)=6</formula>
    </cfRule>
    <cfRule type="expression" dxfId="57539" priority="104356" stopIfTrue="1">
      <formula>WEEKDAY($A774)=7</formula>
    </cfRule>
  </conditionalFormatting>
  <conditionalFormatting sqref="A774">
    <cfRule type="expression" dxfId="57538" priority="104343" stopIfTrue="1">
      <formula>WEEKDAY($A774)=1</formula>
    </cfRule>
    <cfRule type="expression" dxfId="57537" priority="104344" stopIfTrue="1">
      <formula>WEEKDAY($A774)=2</formula>
    </cfRule>
    <cfRule type="expression" dxfId="57536" priority="104345" stopIfTrue="1">
      <formula>WEEKDAY($A774)=3</formula>
    </cfRule>
    <cfRule type="expression" dxfId="57535" priority="104346" stopIfTrue="1">
      <formula>WEEKDAY($A774)=4</formula>
    </cfRule>
    <cfRule type="expression" dxfId="57534" priority="104347" stopIfTrue="1">
      <formula>WEEKDAY($A774)=5</formula>
    </cfRule>
    <cfRule type="expression" dxfId="57533" priority="104348" stopIfTrue="1">
      <formula>WEEKDAY($A774)=6</formula>
    </cfRule>
    <cfRule type="expression" dxfId="57532" priority="104349" stopIfTrue="1">
      <formula>WEEKDAY($A774)=7</formula>
    </cfRule>
  </conditionalFormatting>
  <conditionalFormatting sqref="A774">
    <cfRule type="expression" dxfId="57531" priority="104336" stopIfTrue="1">
      <formula>WEEKDAY($A774)=1</formula>
    </cfRule>
    <cfRule type="expression" dxfId="57530" priority="104337" stopIfTrue="1">
      <formula>WEEKDAY($A774)=2</formula>
    </cfRule>
    <cfRule type="expression" dxfId="57529" priority="104338" stopIfTrue="1">
      <formula>WEEKDAY($A774)=3</formula>
    </cfRule>
    <cfRule type="expression" dxfId="57528" priority="104339" stopIfTrue="1">
      <formula>WEEKDAY($A774)=4</formula>
    </cfRule>
    <cfRule type="expression" dxfId="57527" priority="104340" stopIfTrue="1">
      <formula>WEEKDAY($A774)=5</formula>
    </cfRule>
    <cfRule type="expression" dxfId="57526" priority="104341" stopIfTrue="1">
      <formula>WEEKDAY($A774)=6</formula>
    </cfRule>
    <cfRule type="expression" dxfId="57525" priority="104342" stopIfTrue="1">
      <formula>WEEKDAY($A774)=7</formula>
    </cfRule>
  </conditionalFormatting>
  <conditionalFormatting sqref="A774">
    <cfRule type="expression" dxfId="57524" priority="104329" stopIfTrue="1">
      <formula>WEEKDAY($A774)=1</formula>
    </cfRule>
    <cfRule type="expression" dxfId="57523" priority="104330" stopIfTrue="1">
      <formula>WEEKDAY($A774)=2</formula>
    </cfRule>
    <cfRule type="expression" dxfId="57522" priority="104331" stopIfTrue="1">
      <formula>WEEKDAY($A774)=3</formula>
    </cfRule>
    <cfRule type="expression" dxfId="57521" priority="104332" stopIfTrue="1">
      <formula>WEEKDAY($A774)=4</formula>
    </cfRule>
    <cfRule type="expression" dxfId="57520" priority="104333" stopIfTrue="1">
      <formula>WEEKDAY($A774)=5</formula>
    </cfRule>
    <cfRule type="expression" dxfId="57519" priority="104334" stopIfTrue="1">
      <formula>WEEKDAY($A774)=6</formula>
    </cfRule>
    <cfRule type="expression" dxfId="57518" priority="104335" stopIfTrue="1">
      <formula>WEEKDAY($A774)=7</formula>
    </cfRule>
  </conditionalFormatting>
  <conditionalFormatting sqref="A774">
    <cfRule type="expression" dxfId="57517" priority="104322" stopIfTrue="1">
      <formula>WEEKDAY($A774)=1</formula>
    </cfRule>
    <cfRule type="expression" dxfId="57516" priority="104323" stopIfTrue="1">
      <formula>WEEKDAY($A774)=2</formula>
    </cfRule>
    <cfRule type="expression" dxfId="57515" priority="104324" stopIfTrue="1">
      <formula>WEEKDAY($A774)=3</formula>
    </cfRule>
    <cfRule type="expression" dxfId="57514" priority="104325" stopIfTrue="1">
      <formula>WEEKDAY($A774)=4</formula>
    </cfRule>
    <cfRule type="expression" dxfId="57513" priority="104326" stopIfTrue="1">
      <formula>WEEKDAY($A774)=5</formula>
    </cfRule>
    <cfRule type="expression" dxfId="57512" priority="104327" stopIfTrue="1">
      <formula>WEEKDAY($A774)=6</formula>
    </cfRule>
    <cfRule type="expression" dxfId="57511" priority="104328" stopIfTrue="1">
      <formula>WEEKDAY($A774)=7</formula>
    </cfRule>
  </conditionalFormatting>
  <conditionalFormatting sqref="A774">
    <cfRule type="expression" dxfId="57510" priority="104315" stopIfTrue="1">
      <formula>WEEKDAY($A774)=1</formula>
    </cfRule>
    <cfRule type="expression" dxfId="57509" priority="104316" stopIfTrue="1">
      <formula>WEEKDAY($A774)=2</formula>
    </cfRule>
    <cfRule type="expression" dxfId="57508" priority="104317" stopIfTrue="1">
      <formula>WEEKDAY($A774)=3</formula>
    </cfRule>
    <cfRule type="expression" dxfId="57507" priority="104318" stopIfTrue="1">
      <formula>WEEKDAY($A774)=4</formula>
    </cfRule>
    <cfRule type="expression" dxfId="57506" priority="104319" stopIfTrue="1">
      <formula>WEEKDAY($A774)=5</formula>
    </cfRule>
    <cfRule type="expression" dxfId="57505" priority="104320" stopIfTrue="1">
      <formula>WEEKDAY($A774)=6</formula>
    </cfRule>
    <cfRule type="expression" dxfId="57504" priority="104321" stopIfTrue="1">
      <formula>WEEKDAY($A774)=7</formula>
    </cfRule>
  </conditionalFormatting>
  <conditionalFormatting sqref="A774">
    <cfRule type="expression" dxfId="57503" priority="104308" stopIfTrue="1">
      <formula>WEEKDAY($A774)=1</formula>
    </cfRule>
    <cfRule type="expression" dxfId="57502" priority="104309" stopIfTrue="1">
      <formula>WEEKDAY($A774)=2</formula>
    </cfRule>
    <cfRule type="expression" dxfId="57501" priority="104310" stopIfTrue="1">
      <formula>WEEKDAY($A774)=3</formula>
    </cfRule>
    <cfRule type="expression" dxfId="57500" priority="104311" stopIfTrue="1">
      <formula>WEEKDAY($A774)=4</formula>
    </cfRule>
    <cfRule type="expression" dxfId="57499" priority="104312" stopIfTrue="1">
      <formula>WEEKDAY($A774)=5</formula>
    </cfRule>
    <cfRule type="expression" dxfId="57498" priority="104313" stopIfTrue="1">
      <formula>WEEKDAY($A774)=6</formula>
    </cfRule>
    <cfRule type="expression" dxfId="57497" priority="104314" stopIfTrue="1">
      <formula>WEEKDAY($A774)=7</formula>
    </cfRule>
  </conditionalFormatting>
  <conditionalFormatting sqref="A774">
    <cfRule type="expression" dxfId="57496" priority="104301" stopIfTrue="1">
      <formula>WEEKDAY($A774)=1</formula>
    </cfRule>
    <cfRule type="expression" dxfId="57495" priority="104302" stopIfTrue="1">
      <formula>WEEKDAY($A774)=2</formula>
    </cfRule>
    <cfRule type="expression" dxfId="57494" priority="104303" stopIfTrue="1">
      <formula>WEEKDAY($A774)=3</formula>
    </cfRule>
    <cfRule type="expression" dxfId="57493" priority="104304" stopIfTrue="1">
      <formula>WEEKDAY($A774)=4</formula>
    </cfRule>
    <cfRule type="expression" dxfId="57492" priority="104305" stopIfTrue="1">
      <formula>WEEKDAY($A774)=5</formula>
    </cfRule>
    <cfRule type="expression" dxfId="57491" priority="104306" stopIfTrue="1">
      <formula>WEEKDAY($A774)=6</formula>
    </cfRule>
    <cfRule type="expression" dxfId="57490" priority="104307" stopIfTrue="1">
      <formula>WEEKDAY($A774)=7</formula>
    </cfRule>
  </conditionalFormatting>
  <conditionalFormatting sqref="A774">
    <cfRule type="expression" dxfId="57489" priority="104294" stopIfTrue="1">
      <formula>WEEKDAY($A774)=1</formula>
    </cfRule>
    <cfRule type="expression" dxfId="57488" priority="104295" stopIfTrue="1">
      <formula>WEEKDAY($A774)=2</formula>
    </cfRule>
    <cfRule type="expression" dxfId="57487" priority="104296" stopIfTrue="1">
      <formula>WEEKDAY($A774)=3</formula>
    </cfRule>
    <cfRule type="expression" dxfId="57486" priority="104297" stopIfTrue="1">
      <formula>WEEKDAY($A774)=4</formula>
    </cfRule>
    <cfRule type="expression" dxfId="57485" priority="104298" stopIfTrue="1">
      <formula>WEEKDAY($A774)=5</formula>
    </cfRule>
    <cfRule type="expression" dxfId="57484" priority="104299" stopIfTrue="1">
      <formula>WEEKDAY($A774)=6</formula>
    </cfRule>
    <cfRule type="expression" dxfId="57483" priority="104300" stopIfTrue="1">
      <formula>WEEKDAY($A774)=7</formula>
    </cfRule>
  </conditionalFormatting>
  <conditionalFormatting sqref="A774">
    <cfRule type="expression" dxfId="57482" priority="104287" stopIfTrue="1">
      <formula>WEEKDAY($A774)=1</formula>
    </cfRule>
    <cfRule type="expression" dxfId="57481" priority="104288" stopIfTrue="1">
      <formula>WEEKDAY($A774)=2</formula>
    </cfRule>
    <cfRule type="expression" dxfId="57480" priority="104289" stopIfTrue="1">
      <formula>WEEKDAY($A774)=3</formula>
    </cfRule>
    <cfRule type="expression" dxfId="57479" priority="104290" stopIfTrue="1">
      <formula>WEEKDAY($A774)=4</formula>
    </cfRule>
    <cfRule type="expression" dxfId="57478" priority="104291" stopIfTrue="1">
      <formula>WEEKDAY($A774)=5</formula>
    </cfRule>
    <cfRule type="expression" dxfId="57477" priority="104292" stopIfTrue="1">
      <formula>WEEKDAY($A774)=6</formula>
    </cfRule>
    <cfRule type="expression" dxfId="57476" priority="104293" stopIfTrue="1">
      <formula>WEEKDAY($A774)=7</formula>
    </cfRule>
  </conditionalFormatting>
  <conditionalFormatting sqref="A774">
    <cfRule type="expression" dxfId="57475" priority="104280" stopIfTrue="1">
      <formula>WEEKDAY($A774)=1</formula>
    </cfRule>
    <cfRule type="expression" dxfId="57474" priority="104281" stopIfTrue="1">
      <formula>WEEKDAY($A774)=2</formula>
    </cfRule>
    <cfRule type="expression" dxfId="57473" priority="104282" stopIfTrue="1">
      <formula>WEEKDAY($A774)=3</formula>
    </cfRule>
    <cfRule type="expression" dxfId="57472" priority="104283" stopIfTrue="1">
      <formula>WEEKDAY($A774)=4</formula>
    </cfRule>
    <cfRule type="expression" dxfId="57471" priority="104284" stopIfTrue="1">
      <formula>WEEKDAY($A774)=5</formula>
    </cfRule>
    <cfRule type="expression" dxfId="57470" priority="104285" stopIfTrue="1">
      <formula>WEEKDAY($A774)=6</formula>
    </cfRule>
    <cfRule type="expression" dxfId="57469" priority="104286" stopIfTrue="1">
      <formula>WEEKDAY($A774)=7</formula>
    </cfRule>
  </conditionalFormatting>
  <conditionalFormatting sqref="A774">
    <cfRule type="expression" dxfId="57468" priority="104273" stopIfTrue="1">
      <formula>WEEKDAY($A774)=1</formula>
    </cfRule>
    <cfRule type="expression" dxfId="57467" priority="104274" stopIfTrue="1">
      <formula>WEEKDAY($A774)=2</formula>
    </cfRule>
    <cfRule type="expression" dxfId="57466" priority="104275" stopIfTrue="1">
      <formula>WEEKDAY($A774)=3</formula>
    </cfRule>
    <cfRule type="expression" dxfId="57465" priority="104276" stopIfTrue="1">
      <formula>WEEKDAY($A774)=4</formula>
    </cfRule>
    <cfRule type="expression" dxfId="57464" priority="104277" stopIfTrue="1">
      <formula>WEEKDAY($A774)=5</formula>
    </cfRule>
    <cfRule type="expression" dxfId="57463" priority="104278" stopIfTrue="1">
      <formula>WEEKDAY($A774)=6</formula>
    </cfRule>
    <cfRule type="expression" dxfId="57462" priority="104279" stopIfTrue="1">
      <formula>WEEKDAY($A774)=7</formula>
    </cfRule>
  </conditionalFormatting>
  <conditionalFormatting sqref="A774">
    <cfRule type="expression" dxfId="57461" priority="104266" stopIfTrue="1">
      <formula>WEEKDAY($A774)=1</formula>
    </cfRule>
    <cfRule type="expression" dxfId="57460" priority="104267" stopIfTrue="1">
      <formula>WEEKDAY($A774)=2</formula>
    </cfRule>
    <cfRule type="expression" dxfId="57459" priority="104268" stopIfTrue="1">
      <formula>WEEKDAY($A774)=3</formula>
    </cfRule>
    <cfRule type="expression" dxfId="57458" priority="104269" stopIfTrue="1">
      <formula>WEEKDAY($A774)=4</formula>
    </cfRule>
    <cfRule type="expression" dxfId="57457" priority="104270" stopIfTrue="1">
      <formula>WEEKDAY($A774)=5</formula>
    </cfRule>
    <cfRule type="expression" dxfId="57456" priority="104271" stopIfTrue="1">
      <formula>WEEKDAY($A774)=6</formula>
    </cfRule>
    <cfRule type="expression" dxfId="57455" priority="104272" stopIfTrue="1">
      <formula>WEEKDAY($A774)=7</formula>
    </cfRule>
  </conditionalFormatting>
  <conditionalFormatting sqref="A774">
    <cfRule type="expression" dxfId="57454" priority="104259" stopIfTrue="1">
      <formula>WEEKDAY($A774)=1</formula>
    </cfRule>
    <cfRule type="expression" dxfId="57453" priority="104260" stopIfTrue="1">
      <formula>WEEKDAY($A774)=2</formula>
    </cfRule>
    <cfRule type="expression" dxfId="57452" priority="104261" stopIfTrue="1">
      <formula>WEEKDAY($A774)=3</formula>
    </cfRule>
    <cfRule type="expression" dxfId="57451" priority="104262" stopIfTrue="1">
      <formula>WEEKDAY($A774)=4</formula>
    </cfRule>
    <cfRule type="expression" dxfId="57450" priority="104263" stopIfTrue="1">
      <formula>WEEKDAY($A774)=5</formula>
    </cfRule>
    <cfRule type="expression" dxfId="57449" priority="104264" stopIfTrue="1">
      <formula>WEEKDAY($A774)=6</formula>
    </cfRule>
    <cfRule type="expression" dxfId="57448" priority="104265" stopIfTrue="1">
      <formula>WEEKDAY($A774)=7</formula>
    </cfRule>
  </conditionalFormatting>
  <conditionalFormatting sqref="A774">
    <cfRule type="expression" dxfId="57447" priority="104252" stopIfTrue="1">
      <formula>WEEKDAY($A774)=1</formula>
    </cfRule>
    <cfRule type="expression" dxfId="57446" priority="104253" stopIfTrue="1">
      <formula>WEEKDAY($A774)=2</formula>
    </cfRule>
    <cfRule type="expression" dxfId="57445" priority="104254" stopIfTrue="1">
      <formula>WEEKDAY($A774)=3</formula>
    </cfRule>
    <cfRule type="expression" dxfId="57444" priority="104255" stopIfTrue="1">
      <formula>WEEKDAY($A774)=4</formula>
    </cfRule>
    <cfRule type="expression" dxfId="57443" priority="104256" stopIfTrue="1">
      <formula>WEEKDAY($A774)=5</formula>
    </cfRule>
    <cfRule type="expression" dxfId="57442" priority="104257" stopIfTrue="1">
      <formula>WEEKDAY($A774)=6</formula>
    </cfRule>
    <cfRule type="expression" dxfId="57441" priority="104258" stopIfTrue="1">
      <formula>WEEKDAY($A774)=7</formula>
    </cfRule>
  </conditionalFormatting>
  <conditionalFormatting sqref="A774">
    <cfRule type="expression" dxfId="57440" priority="104245" stopIfTrue="1">
      <formula>WEEKDAY($A774)=1</formula>
    </cfRule>
    <cfRule type="expression" dxfId="57439" priority="104246" stopIfTrue="1">
      <formula>WEEKDAY($A774)=2</formula>
    </cfRule>
    <cfRule type="expression" dxfId="57438" priority="104247" stopIfTrue="1">
      <formula>WEEKDAY($A774)=3</formula>
    </cfRule>
    <cfRule type="expression" dxfId="57437" priority="104248" stopIfTrue="1">
      <formula>WEEKDAY($A774)=4</formula>
    </cfRule>
    <cfRule type="expression" dxfId="57436" priority="104249" stopIfTrue="1">
      <formula>WEEKDAY($A774)=5</formula>
    </cfRule>
    <cfRule type="expression" dxfId="57435" priority="104250" stopIfTrue="1">
      <formula>WEEKDAY($A774)=6</formula>
    </cfRule>
    <cfRule type="expression" dxfId="57434" priority="104251" stopIfTrue="1">
      <formula>WEEKDAY($A774)=7</formula>
    </cfRule>
  </conditionalFormatting>
  <conditionalFormatting sqref="A774">
    <cfRule type="expression" dxfId="57433" priority="104238" stopIfTrue="1">
      <formula>WEEKDAY($A774)=1</formula>
    </cfRule>
    <cfRule type="expression" dxfId="57432" priority="104239" stopIfTrue="1">
      <formula>WEEKDAY($A774)=2</formula>
    </cfRule>
    <cfRule type="expression" dxfId="57431" priority="104240" stopIfTrue="1">
      <formula>WEEKDAY($A774)=3</formula>
    </cfRule>
    <cfRule type="expression" dxfId="57430" priority="104241" stopIfTrue="1">
      <formula>WEEKDAY($A774)=4</formula>
    </cfRule>
    <cfRule type="expression" dxfId="57429" priority="104242" stopIfTrue="1">
      <formula>WEEKDAY($A774)=5</formula>
    </cfRule>
    <cfRule type="expression" dxfId="57428" priority="104243" stopIfTrue="1">
      <formula>WEEKDAY($A774)=6</formula>
    </cfRule>
    <cfRule type="expression" dxfId="57427" priority="104244" stopIfTrue="1">
      <formula>WEEKDAY($A774)=7</formula>
    </cfRule>
  </conditionalFormatting>
  <conditionalFormatting sqref="A774">
    <cfRule type="expression" dxfId="57426" priority="104231" stopIfTrue="1">
      <formula>WEEKDAY($A774)=1</formula>
    </cfRule>
    <cfRule type="expression" dxfId="57425" priority="104232" stopIfTrue="1">
      <formula>WEEKDAY($A774)=2</formula>
    </cfRule>
    <cfRule type="expression" dxfId="57424" priority="104233" stopIfTrue="1">
      <formula>WEEKDAY($A774)=3</formula>
    </cfRule>
    <cfRule type="expression" dxfId="57423" priority="104234" stopIfTrue="1">
      <formula>WEEKDAY($A774)=4</formula>
    </cfRule>
    <cfRule type="expression" dxfId="57422" priority="104235" stopIfTrue="1">
      <formula>WEEKDAY($A774)=5</formula>
    </cfRule>
    <cfRule type="expression" dxfId="57421" priority="104236" stopIfTrue="1">
      <formula>WEEKDAY($A774)=6</formula>
    </cfRule>
    <cfRule type="expression" dxfId="57420" priority="104237" stopIfTrue="1">
      <formula>WEEKDAY($A774)=7</formula>
    </cfRule>
  </conditionalFormatting>
  <conditionalFormatting sqref="A774">
    <cfRule type="expression" dxfId="57419" priority="104224" stopIfTrue="1">
      <formula>WEEKDAY($A774)=1</formula>
    </cfRule>
    <cfRule type="expression" dxfId="57418" priority="104225" stopIfTrue="1">
      <formula>WEEKDAY($A774)=2</formula>
    </cfRule>
    <cfRule type="expression" dxfId="57417" priority="104226" stopIfTrue="1">
      <formula>WEEKDAY($A774)=3</formula>
    </cfRule>
    <cfRule type="expression" dxfId="57416" priority="104227" stopIfTrue="1">
      <formula>WEEKDAY($A774)=4</formula>
    </cfRule>
    <cfRule type="expression" dxfId="57415" priority="104228" stopIfTrue="1">
      <formula>WEEKDAY($A774)=5</formula>
    </cfRule>
    <cfRule type="expression" dxfId="57414" priority="104229" stopIfTrue="1">
      <formula>WEEKDAY($A774)=6</formula>
    </cfRule>
    <cfRule type="expression" dxfId="57413" priority="104230" stopIfTrue="1">
      <formula>WEEKDAY($A774)=7</formula>
    </cfRule>
  </conditionalFormatting>
  <conditionalFormatting sqref="A774">
    <cfRule type="expression" dxfId="57412" priority="104217" stopIfTrue="1">
      <formula>WEEKDAY($A774)=1</formula>
    </cfRule>
    <cfRule type="expression" dxfId="57411" priority="104218" stopIfTrue="1">
      <formula>WEEKDAY($A774)=2</formula>
    </cfRule>
    <cfRule type="expression" dxfId="57410" priority="104219" stopIfTrue="1">
      <formula>WEEKDAY($A774)=3</formula>
    </cfRule>
    <cfRule type="expression" dxfId="57409" priority="104220" stopIfTrue="1">
      <formula>WEEKDAY($A774)=4</formula>
    </cfRule>
    <cfRule type="expression" dxfId="57408" priority="104221" stopIfTrue="1">
      <formula>WEEKDAY($A774)=5</formula>
    </cfRule>
    <cfRule type="expression" dxfId="57407" priority="104222" stopIfTrue="1">
      <formula>WEEKDAY($A774)=6</formula>
    </cfRule>
    <cfRule type="expression" dxfId="57406" priority="104223" stopIfTrue="1">
      <formula>WEEKDAY($A774)=7</formula>
    </cfRule>
  </conditionalFormatting>
  <conditionalFormatting sqref="A774">
    <cfRule type="expression" dxfId="57405" priority="104210" stopIfTrue="1">
      <formula>WEEKDAY($A774)=1</formula>
    </cfRule>
    <cfRule type="expression" dxfId="57404" priority="104211" stopIfTrue="1">
      <formula>WEEKDAY($A774)=2</formula>
    </cfRule>
    <cfRule type="expression" dxfId="57403" priority="104212" stopIfTrue="1">
      <formula>WEEKDAY($A774)=3</formula>
    </cfRule>
    <cfRule type="expression" dxfId="57402" priority="104213" stopIfTrue="1">
      <formula>WEEKDAY($A774)=4</formula>
    </cfRule>
    <cfRule type="expression" dxfId="57401" priority="104214" stopIfTrue="1">
      <formula>WEEKDAY($A774)=5</formula>
    </cfRule>
    <cfRule type="expression" dxfId="57400" priority="104215" stopIfTrue="1">
      <formula>WEEKDAY($A774)=6</formula>
    </cfRule>
    <cfRule type="expression" dxfId="57399" priority="104216" stopIfTrue="1">
      <formula>WEEKDAY($A774)=7</formula>
    </cfRule>
  </conditionalFormatting>
  <conditionalFormatting sqref="A774">
    <cfRule type="expression" dxfId="57398" priority="104203" stopIfTrue="1">
      <formula>WEEKDAY($A774)=1</formula>
    </cfRule>
    <cfRule type="expression" dxfId="57397" priority="104204" stopIfTrue="1">
      <formula>WEEKDAY($A774)=2</formula>
    </cfRule>
    <cfRule type="expression" dxfId="57396" priority="104205" stopIfTrue="1">
      <formula>WEEKDAY($A774)=3</formula>
    </cfRule>
    <cfRule type="expression" dxfId="57395" priority="104206" stopIfTrue="1">
      <formula>WEEKDAY($A774)=4</formula>
    </cfRule>
    <cfRule type="expression" dxfId="57394" priority="104207" stopIfTrue="1">
      <formula>WEEKDAY($A774)=5</formula>
    </cfRule>
    <cfRule type="expression" dxfId="57393" priority="104208" stopIfTrue="1">
      <formula>WEEKDAY($A774)=6</formula>
    </cfRule>
    <cfRule type="expression" dxfId="57392" priority="104209" stopIfTrue="1">
      <formula>WEEKDAY($A774)=7</formula>
    </cfRule>
  </conditionalFormatting>
  <conditionalFormatting sqref="A774">
    <cfRule type="expression" dxfId="57391" priority="104196" stopIfTrue="1">
      <formula>WEEKDAY($A774)=1</formula>
    </cfRule>
    <cfRule type="expression" dxfId="57390" priority="104197" stopIfTrue="1">
      <formula>WEEKDAY($A774)=2</formula>
    </cfRule>
    <cfRule type="expression" dxfId="57389" priority="104198" stopIfTrue="1">
      <formula>WEEKDAY($A774)=3</formula>
    </cfRule>
    <cfRule type="expression" dxfId="57388" priority="104199" stopIfTrue="1">
      <formula>WEEKDAY($A774)=4</formula>
    </cfRule>
    <cfRule type="expression" dxfId="57387" priority="104200" stopIfTrue="1">
      <formula>WEEKDAY($A774)=5</formula>
    </cfRule>
    <cfRule type="expression" dxfId="57386" priority="104201" stopIfTrue="1">
      <formula>WEEKDAY($A774)=6</formula>
    </cfRule>
    <cfRule type="expression" dxfId="57385" priority="104202" stopIfTrue="1">
      <formula>WEEKDAY($A774)=7</formula>
    </cfRule>
  </conditionalFormatting>
  <conditionalFormatting sqref="A774">
    <cfRule type="expression" dxfId="57384" priority="104189" stopIfTrue="1">
      <formula>WEEKDAY($A774)=1</formula>
    </cfRule>
    <cfRule type="expression" dxfId="57383" priority="104190" stopIfTrue="1">
      <formula>WEEKDAY($A774)=2</formula>
    </cfRule>
    <cfRule type="expression" dxfId="57382" priority="104191" stopIfTrue="1">
      <formula>WEEKDAY($A774)=3</formula>
    </cfRule>
    <cfRule type="expression" dxfId="57381" priority="104192" stopIfTrue="1">
      <formula>WEEKDAY($A774)=4</formula>
    </cfRule>
    <cfRule type="expression" dxfId="57380" priority="104193" stopIfTrue="1">
      <formula>WEEKDAY($A774)=5</formula>
    </cfRule>
    <cfRule type="expression" dxfId="57379" priority="104194" stopIfTrue="1">
      <formula>WEEKDAY($A774)=6</formula>
    </cfRule>
    <cfRule type="expression" dxfId="57378" priority="104195" stopIfTrue="1">
      <formula>WEEKDAY($A774)=7</formula>
    </cfRule>
  </conditionalFormatting>
  <conditionalFormatting sqref="A774">
    <cfRule type="expression" dxfId="57377" priority="104182" stopIfTrue="1">
      <formula>WEEKDAY($A774)=1</formula>
    </cfRule>
    <cfRule type="expression" dxfId="57376" priority="104183" stopIfTrue="1">
      <formula>WEEKDAY($A774)=2</formula>
    </cfRule>
    <cfRule type="expression" dxfId="57375" priority="104184" stopIfTrue="1">
      <formula>WEEKDAY($A774)=3</formula>
    </cfRule>
    <cfRule type="expression" dxfId="57374" priority="104185" stopIfTrue="1">
      <formula>WEEKDAY($A774)=4</formula>
    </cfRule>
    <cfRule type="expression" dxfId="57373" priority="104186" stopIfTrue="1">
      <formula>WEEKDAY($A774)=5</formula>
    </cfRule>
    <cfRule type="expression" dxfId="57372" priority="104187" stopIfTrue="1">
      <formula>WEEKDAY($A774)=6</formula>
    </cfRule>
    <cfRule type="expression" dxfId="57371" priority="104188" stopIfTrue="1">
      <formula>WEEKDAY($A774)=7</formula>
    </cfRule>
  </conditionalFormatting>
  <conditionalFormatting sqref="A774">
    <cfRule type="expression" dxfId="57370" priority="104175" stopIfTrue="1">
      <formula>WEEKDAY($A774)=1</formula>
    </cfRule>
    <cfRule type="expression" dxfId="57369" priority="104176" stopIfTrue="1">
      <formula>WEEKDAY($A774)=2</formula>
    </cfRule>
    <cfRule type="expression" dxfId="57368" priority="104177" stopIfTrue="1">
      <formula>WEEKDAY($A774)=3</formula>
    </cfRule>
    <cfRule type="expression" dxfId="57367" priority="104178" stopIfTrue="1">
      <formula>WEEKDAY($A774)=4</formula>
    </cfRule>
    <cfRule type="expression" dxfId="57366" priority="104179" stopIfTrue="1">
      <formula>WEEKDAY($A774)=5</formula>
    </cfRule>
    <cfRule type="expression" dxfId="57365" priority="104180" stopIfTrue="1">
      <formula>WEEKDAY($A774)=6</formula>
    </cfRule>
    <cfRule type="expression" dxfId="57364" priority="104181" stopIfTrue="1">
      <formula>WEEKDAY($A774)=7</formula>
    </cfRule>
  </conditionalFormatting>
  <conditionalFormatting sqref="A774">
    <cfRule type="expression" dxfId="57363" priority="104168" stopIfTrue="1">
      <formula>WEEKDAY($A774)=1</formula>
    </cfRule>
    <cfRule type="expression" dxfId="57362" priority="104169" stopIfTrue="1">
      <formula>WEEKDAY($A774)=2</formula>
    </cfRule>
    <cfRule type="expression" dxfId="57361" priority="104170" stopIfTrue="1">
      <formula>WEEKDAY($A774)=3</formula>
    </cfRule>
    <cfRule type="expression" dxfId="57360" priority="104171" stopIfTrue="1">
      <formula>WEEKDAY($A774)=4</formula>
    </cfRule>
    <cfRule type="expression" dxfId="57359" priority="104172" stopIfTrue="1">
      <formula>WEEKDAY($A774)=5</formula>
    </cfRule>
    <cfRule type="expression" dxfId="57358" priority="104173" stopIfTrue="1">
      <formula>WEEKDAY($A774)=6</formula>
    </cfRule>
    <cfRule type="expression" dxfId="57357" priority="104174" stopIfTrue="1">
      <formula>WEEKDAY($A774)=7</formula>
    </cfRule>
  </conditionalFormatting>
  <conditionalFormatting sqref="A774">
    <cfRule type="expression" dxfId="57356" priority="104161" stopIfTrue="1">
      <formula>WEEKDAY($A774)=1</formula>
    </cfRule>
    <cfRule type="expression" dxfId="57355" priority="104162" stopIfTrue="1">
      <formula>WEEKDAY($A774)=2</formula>
    </cfRule>
    <cfRule type="expression" dxfId="57354" priority="104163" stopIfTrue="1">
      <formula>WEEKDAY($A774)=3</formula>
    </cfRule>
    <cfRule type="expression" dxfId="57353" priority="104164" stopIfTrue="1">
      <formula>WEEKDAY($A774)=4</formula>
    </cfRule>
    <cfRule type="expression" dxfId="57352" priority="104165" stopIfTrue="1">
      <formula>WEEKDAY($A774)=5</formula>
    </cfRule>
    <cfRule type="expression" dxfId="57351" priority="104166" stopIfTrue="1">
      <formula>WEEKDAY($A774)=6</formula>
    </cfRule>
    <cfRule type="expression" dxfId="57350" priority="104167" stopIfTrue="1">
      <formula>WEEKDAY($A774)=7</formula>
    </cfRule>
  </conditionalFormatting>
  <conditionalFormatting sqref="A774">
    <cfRule type="expression" dxfId="57349" priority="104154" stopIfTrue="1">
      <formula>WEEKDAY($A774)=1</formula>
    </cfRule>
    <cfRule type="expression" dxfId="57348" priority="104155" stopIfTrue="1">
      <formula>WEEKDAY($A774)=2</formula>
    </cfRule>
    <cfRule type="expression" dxfId="57347" priority="104156" stopIfTrue="1">
      <formula>WEEKDAY($A774)=3</formula>
    </cfRule>
    <cfRule type="expression" dxfId="57346" priority="104157" stopIfTrue="1">
      <formula>WEEKDAY($A774)=4</formula>
    </cfRule>
    <cfRule type="expression" dxfId="57345" priority="104158" stopIfTrue="1">
      <formula>WEEKDAY($A774)=5</formula>
    </cfRule>
    <cfRule type="expression" dxfId="57344" priority="104159" stopIfTrue="1">
      <formula>WEEKDAY($A774)=6</formula>
    </cfRule>
    <cfRule type="expression" dxfId="57343" priority="104160" stopIfTrue="1">
      <formula>WEEKDAY($A774)=7</formula>
    </cfRule>
  </conditionalFormatting>
  <conditionalFormatting sqref="A774">
    <cfRule type="expression" dxfId="57342" priority="104147" stopIfTrue="1">
      <formula>WEEKDAY($A774)=1</formula>
    </cfRule>
    <cfRule type="expression" dxfId="57341" priority="104148" stopIfTrue="1">
      <formula>WEEKDAY($A774)=2</formula>
    </cfRule>
    <cfRule type="expression" dxfId="57340" priority="104149" stopIfTrue="1">
      <formula>WEEKDAY($A774)=3</formula>
    </cfRule>
    <cfRule type="expression" dxfId="57339" priority="104150" stopIfTrue="1">
      <formula>WEEKDAY($A774)=4</formula>
    </cfRule>
    <cfRule type="expression" dxfId="57338" priority="104151" stopIfTrue="1">
      <formula>WEEKDAY($A774)=5</formula>
    </cfRule>
    <cfRule type="expression" dxfId="57337" priority="104152" stopIfTrue="1">
      <formula>WEEKDAY($A774)=6</formula>
    </cfRule>
    <cfRule type="expression" dxfId="57336" priority="104153" stopIfTrue="1">
      <formula>WEEKDAY($A774)=7</formula>
    </cfRule>
  </conditionalFormatting>
  <conditionalFormatting sqref="A774">
    <cfRule type="expression" dxfId="57335" priority="104140" stopIfTrue="1">
      <formula>WEEKDAY($A774)=1</formula>
    </cfRule>
    <cfRule type="expression" dxfId="57334" priority="104141" stopIfTrue="1">
      <formula>WEEKDAY($A774)=2</formula>
    </cfRule>
    <cfRule type="expression" dxfId="57333" priority="104142" stopIfTrue="1">
      <formula>WEEKDAY($A774)=3</formula>
    </cfRule>
    <cfRule type="expression" dxfId="57332" priority="104143" stopIfTrue="1">
      <formula>WEEKDAY($A774)=4</formula>
    </cfRule>
    <cfRule type="expression" dxfId="57331" priority="104144" stopIfTrue="1">
      <formula>WEEKDAY($A774)=5</formula>
    </cfRule>
    <cfRule type="expression" dxfId="57330" priority="104145" stopIfTrue="1">
      <formula>WEEKDAY($A774)=6</formula>
    </cfRule>
    <cfRule type="expression" dxfId="57329" priority="104146" stopIfTrue="1">
      <formula>WEEKDAY($A774)=7</formula>
    </cfRule>
  </conditionalFormatting>
  <conditionalFormatting sqref="A774">
    <cfRule type="expression" dxfId="57328" priority="104133" stopIfTrue="1">
      <formula>WEEKDAY($A774)=1</formula>
    </cfRule>
    <cfRule type="expression" dxfId="57327" priority="104134" stopIfTrue="1">
      <formula>WEEKDAY($A774)=2</formula>
    </cfRule>
    <cfRule type="expression" dxfId="57326" priority="104135" stopIfTrue="1">
      <formula>WEEKDAY($A774)=3</formula>
    </cfRule>
    <cfRule type="expression" dxfId="57325" priority="104136" stopIfTrue="1">
      <formula>WEEKDAY($A774)=4</formula>
    </cfRule>
    <cfRule type="expression" dxfId="57324" priority="104137" stopIfTrue="1">
      <formula>WEEKDAY($A774)=5</formula>
    </cfRule>
    <cfRule type="expression" dxfId="57323" priority="104138" stopIfTrue="1">
      <formula>WEEKDAY($A774)=6</formula>
    </cfRule>
    <cfRule type="expression" dxfId="57322" priority="104139" stopIfTrue="1">
      <formula>WEEKDAY($A774)=7</formula>
    </cfRule>
  </conditionalFormatting>
  <conditionalFormatting sqref="A774">
    <cfRule type="expression" dxfId="57321" priority="104126" stopIfTrue="1">
      <formula>WEEKDAY($A774)=1</formula>
    </cfRule>
    <cfRule type="expression" dxfId="57320" priority="104127" stopIfTrue="1">
      <formula>WEEKDAY($A774)=2</formula>
    </cfRule>
    <cfRule type="expression" dxfId="57319" priority="104128" stopIfTrue="1">
      <formula>WEEKDAY($A774)=3</formula>
    </cfRule>
    <cfRule type="expression" dxfId="57318" priority="104129" stopIfTrue="1">
      <formula>WEEKDAY($A774)=4</formula>
    </cfRule>
    <cfRule type="expression" dxfId="57317" priority="104130" stopIfTrue="1">
      <formula>WEEKDAY($A774)=5</formula>
    </cfRule>
    <cfRule type="expression" dxfId="57316" priority="104131" stopIfTrue="1">
      <formula>WEEKDAY($A774)=6</formula>
    </cfRule>
    <cfRule type="expression" dxfId="57315" priority="104132" stopIfTrue="1">
      <formula>WEEKDAY($A774)=7</formula>
    </cfRule>
  </conditionalFormatting>
  <conditionalFormatting sqref="A774">
    <cfRule type="expression" dxfId="57314" priority="104119" stopIfTrue="1">
      <formula>WEEKDAY($A774)=1</formula>
    </cfRule>
    <cfRule type="expression" dxfId="57313" priority="104120" stopIfTrue="1">
      <formula>WEEKDAY($A774)=2</formula>
    </cfRule>
    <cfRule type="expression" dxfId="57312" priority="104121" stopIfTrue="1">
      <formula>WEEKDAY($A774)=3</formula>
    </cfRule>
    <cfRule type="expression" dxfId="57311" priority="104122" stopIfTrue="1">
      <formula>WEEKDAY($A774)=4</formula>
    </cfRule>
    <cfRule type="expression" dxfId="57310" priority="104123" stopIfTrue="1">
      <formula>WEEKDAY($A774)=5</formula>
    </cfRule>
    <cfRule type="expression" dxfId="57309" priority="104124" stopIfTrue="1">
      <formula>WEEKDAY($A774)=6</formula>
    </cfRule>
    <cfRule type="expression" dxfId="57308" priority="104125" stopIfTrue="1">
      <formula>WEEKDAY($A774)=7</formula>
    </cfRule>
  </conditionalFormatting>
  <conditionalFormatting sqref="A774">
    <cfRule type="expression" dxfId="57307" priority="104112" stopIfTrue="1">
      <formula>WEEKDAY($A774)=1</formula>
    </cfRule>
    <cfRule type="expression" dxfId="57306" priority="104113" stopIfTrue="1">
      <formula>WEEKDAY($A774)=2</formula>
    </cfRule>
    <cfRule type="expression" dxfId="57305" priority="104114" stopIfTrue="1">
      <formula>WEEKDAY($A774)=3</formula>
    </cfRule>
    <cfRule type="expression" dxfId="57304" priority="104115" stopIfTrue="1">
      <formula>WEEKDAY($A774)=4</formula>
    </cfRule>
    <cfRule type="expression" dxfId="57303" priority="104116" stopIfTrue="1">
      <formula>WEEKDAY($A774)=5</formula>
    </cfRule>
    <cfRule type="expression" dxfId="57302" priority="104117" stopIfTrue="1">
      <formula>WEEKDAY($A774)=6</formula>
    </cfRule>
    <cfRule type="expression" dxfId="57301" priority="104118" stopIfTrue="1">
      <formula>WEEKDAY($A774)=7</formula>
    </cfRule>
  </conditionalFormatting>
  <conditionalFormatting sqref="A774">
    <cfRule type="expression" dxfId="57300" priority="104105" stopIfTrue="1">
      <formula>WEEKDAY($A774)=1</formula>
    </cfRule>
    <cfRule type="expression" dxfId="57299" priority="104106" stopIfTrue="1">
      <formula>WEEKDAY($A774)=2</formula>
    </cfRule>
    <cfRule type="expression" dxfId="57298" priority="104107" stopIfTrue="1">
      <formula>WEEKDAY($A774)=3</formula>
    </cfRule>
    <cfRule type="expression" dxfId="57297" priority="104108" stopIfTrue="1">
      <formula>WEEKDAY($A774)=4</formula>
    </cfRule>
    <cfRule type="expression" dxfId="57296" priority="104109" stopIfTrue="1">
      <formula>WEEKDAY($A774)=5</formula>
    </cfRule>
    <cfRule type="expression" dxfId="57295" priority="104110" stopIfTrue="1">
      <formula>WEEKDAY($A774)=6</formula>
    </cfRule>
    <cfRule type="expression" dxfId="57294" priority="104111" stopIfTrue="1">
      <formula>WEEKDAY($A774)=7</formula>
    </cfRule>
  </conditionalFormatting>
  <conditionalFormatting sqref="A774">
    <cfRule type="expression" dxfId="57293" priority="104098" stopIfTrue="1">
      <formula>WEEKDAY($A774)=1</formula>
    </cfRule>
    <cfRule type="expression" dxfId="57292" priority="104099" stopIfTrue="1">
      <formula>WEEKDAY($A774)=2</formula>
    </cfRule>
    <cfRule type="expression" dxfId="57291" priority="104100" stopIfTrue="1">
      <formula>WEEKDAY($A774)=3</formula>
    </cfRule>
    <cfRule type="expression" dxfId="57290" priority="104101" stopIfTrue="1">
      <formula>WEEKDAY($A774)=4</formula>
    </cfRule>
    <cfRule type="expression" dxfId="57289" priority="104102" stopIfTrue="1">
      <formula>WEEKDAY($A774)=5</formula>
    </cfRule>
    <cfRule type="expression" dxfId="57288" priority="104103" stopIfTrue="1">
      <formula>WEEKDAY($A774)=6</formula>
    </cfRule>
    <cfRule type="expression" dxfId="57287" priority="104104" stopIfTrue="1">
      <formula>WEEKDAY($A774)=7</formula>
    </cfRule>
  </conditionalFormatting>
  <conditionalFormatting sqref="A774">
    <cfRule type="expression" dxfId="57286" priority="104091" stopIfTrue="1">
      <formula>WEEKDAY($A774)=1</formula>
    </cfRule>
    <cfRule type="expression" dxfId="57285" priority="104092" stopIfTrue="1">
      <formula>WEEKDAY($A774)=2</formula>
    </cfRule>
    <cfRule type="expression" dxfId="57284" priority="104093" stopIfTrue="1">
      <formula>WEEKDAY($A774)=3</formula>
    </cfRule>
    <cfRule type="expression" dxfId="57283" priority="104094" stopIfTrue="1">
      <formula>WEEKDAY($A774)=4</formula>
    </cfRule>
    <cfRule type="expression" dxfId="57282" priority="104095" stopIfTrue="1">
      <formula>WEEKDAY($A774)=5</formula>
    </cfRule>
    <cfRule type="expression" dxfId="57281" priority="104096" stopIfTrue="1">
      <formula>WEEKDAY($A774)=6</formula>
    </cfRule>
    <cfRule type="expression" dxfId="57280" priority="104097" stopIfTrue="1">
      <formula>WEEKDAY($A774)=7</formula>
    </cfRule>
  </conditionalFormatting>
  <conditionalFormatting sqref="A774">
    <cfRule type="expression" dxfId="57279" priority="104084" stopIfTrue="1">
      <formula>WEEKDAY($A774)=1</formula>
    </cfRule>
    <cfRule type="expression" dxfId="57278" priority="104085" stopIfTrue="1">
      <formula>WEEKDAY($A774)=2</formula>
    </cfRule>
    <cfRule type="expression" dxfId="57277" priority="104086" stopIfTrue="1">
      <formula>WEEKDAY($A774)=3</formula>
    </cfRule>
    <cfRule type="expression" dxfId="57276" priority="104087" stopIfTrue="1">
      <formula>WEEKDAY($A774)=4</formula>
    </cfRule>
    <cfRule type="expression" dxfId="57275" priority="104088" stopIfTrue="1">
      <formula>WEEKDAY($A774)=5</formula>
    </cfRule>
    <cfRule type="expression" dxfId="57274" priority="104089" stopIfTrue="1">
      <formula>WEEKDAY($A774)=6</formula>
    </cfRule>
    <cfRule type="expression" dxfId="57273" priority="104090" stopIfTrue="1">
      <formula>WEEKDAY($A774)=7</formula>
    </cfRule>
  </conditionalFormatting>
  <conditionalFormatting sqref="A774">
    <cfRule type="expression" dxfId="57272" priority="104077" stopIfTrue="1">
      <formula>WEEKDAY($A774)=1</formula>
    </cfRule>
    <cfRule type="expression" dxfId="57271" priority="104078" stopIfTrue="1">
      <formula>WEEKDAY($A774)=2</formula>
    </cfRule>
    <cfRule type="expression" dxfId="57270" priority="104079" stopIfTrue="1">
      <formula>WEEKDAY($A774)=3</formula>
    </cfRule>
    <cfRule type="expression" dxfId="57269" priority="104080" stopIfTrue="1">
      <formula>WEEKDAY($A774)=4</formula>
    </cfRule>
    <cfRule type="expression" dxfId="57268" priority="104081" stopIfTrue="1">
      <formula>WEEKDAY($A774)=5</formula>
    </cfRule>
    <cfRule type="expression" dxfId="57267" priority="104082" stopIfTrue="1">
      <formula>WEEKDAY($A774)=6</formula>
    </cfRule>
    <cfRule type="expression" dxfId="57266" priority="104083" stopIfTrue="1">
      <formula>WEEKDAY($A774)=7</formula>
    </cfRule>
  </conditionalFormatting>
  <conditionalFormatting sqref="A774">
    <cfRule type="expression" dxfId="57265" priority="104070" stopIfTrue="1">
      <formula>WEEKDAY($A774)=1</formula>
    </cfRule>
    <cfRule type="expression" dxfId="57264" priority="104071" stopIfTrue="1">
      <formula>WEEKDAY($A774)=2</formula>
    </cfRule>
    <cfRule type="expression" dxfId="57263" priority="104072" stopIfTrue="1">
      <formula>WEEKDAY($A774)=3</formula>
    </cfRule>
    <cfRule type="expression" dxfId="57262" priority="104073" stopIfTrue="1">
      <formula>WEEKDAY($A774)=4</formula>
    </cfRule>
    <cfRule type="expression" dxfId="57261" priority="104074" stopIfTrue="1">
      <formula>WEEKDAY($A774)=5</formula>
    </cfRule>
    <cfRule type="expression" dxfId="57260" priority="104075" stopIfTrue="1">
      <formula>WEEKDAY($A774)=6</formula>
    </cfRule>
    <cfRule type="expression" dxfId="57259" priority="104076" stopIfTrue="1">
      <formula>WEEKDAY($A774)=7</formula>
    </cfRule>
  </conditionalFormatting>
  <conditionalFormatting sqref="A774">
    <cfRule type="expression" dxfId="57258" priority="104063" stopIfTrue="1">
      <formula>WEEKDAY($A774)=1</formula>
    </cfRule>
    <cfRule type="expression" dxfId="57257" priority="104064" stopIfTrue="1">
      <formula>WEEKDAY($A774)=2</formula>
    </cfRule>
    <cfRule type="expression" dxfId="57256" priority="104065" stopIfTrue="1">
      <formula>WEEKDAY($A774)=3</formula>
    </cfRule>
    <cfRule type="expression" dxfId="57255" priority="104066" stopIfTrue="1">
      <formula>WEEKDAY($A774)=4</formula>
    </cfRule>
    <cfRule type="expression" dxfId="57254" priority="104067" stopIfTrue="1">
      <formula>WEEKDAY($A774)=5</formula>
    </cfRule>
    <cfRule type="expression" dxfId="57253" priority="104068" stopIfTrue="1">
      <formula>WEEKDAY($A774)=6</formula>
    </cfRule>
    <cfRule type="expression" dxfId="57252" priority="104069" stopIfTrue="1">
      <formula>WEEKDAY($A774)=7</formula>
    </cfRule>
  </conditionalFormatting>
  <conditionalFormatting sqref="A774">
    <cfRule type="expression" dxfId="57251" priority="104056" stopIfTrue="1">
      <formula>WEEKDAY($A774)=1</formula>
    </cfRule>
    <cfRule type="expression" dxfId="57250" priority="104057" stopIfTrue="1">
      <formula>WEEKDAY($A774)=2</formula>
    </cfRule>
    <cfRule type="expression" dxfId="57249" priority="104058" stopIfTrue="1">
      <formula>WEEKDAY($A774)=3</formula>
    </cfRule>
    <cfRule type="expression" dxfId="57248" priority="104059" stopIfTrue="1">
      <formula>WEEKDAY($A774)=4</formula>
    </cfRule>
    <cfRule type="expression" dxfId="57247" priority="104060" stopIfTrue="1">
      <formula>WEEKDAY($A774)=5</formula>
    </cfRule>
    <cfRule type="expression" dxfId="57246" priority="104061" stopIfTrue="1">
      <formula>WEEKDAY($A774)=6</formula>
    </cfRule>
    <cfRule type="expression" dxfId="57245" priority="104062" stopIfTrue="1">
      <formula>WEEKDAY($A774)=7</formula>
    </cfRule>
  </conditionalFormatting>
  <conditionalFormatting sqref="A774">
    <cfRule type="expression" dxfId="57244" priority="104049" stopIfTrue="1">
      <formula>WEEKDAY($A774)=1</formula>
    </cfRule>
    <cfRule type="expression" dxfId="57243" priority="104050" stopIfTrue="1">
      <formula>WEEKDAY($A774)=2</formula>
    </cfRule>
    <cfRule type="expression" dxfId="57242" priority="104051" stopIfTrue="1">
      <formula>WEEKDAY($A774)=3</formula>
    </cfRule>
    <cfRule type="expression" dxfId="57241" priority="104052" stopIfTrue="1">
      <formula>WEEKDAY($A774)=4</formula>
    </cfRule>
    <cfRule type="expression" dxfId="57240" priority="104053" stopIfTrue="1">
      <formula>WEEKDAY($A774)=5</formula>
    </cfRule>
    <cfRule type="expression" dxfId="57239" priority="104054" stopIfTrue="1">
      <formula>WEEKDAY($A774)=6</formula>
    </cfRule>
    <cfRule type="expression" dxfId="57238" priority="104055" stopIfTrue="1">
      <formula>WEEKDAY($A774)=7</formula>
    </cfRule>
  </conditionalFormatting>
  <conditionalFormatting sqref="A774">
    <cfRule type="expression" dxfId="57237" priority="104042" stopIfTrue="1">
      <formula>WEEKDAY($A774)=1</formula>
    </cfRule>
    <cfRule type="expression" dxfId="57236" priority="104043" stopIfTrue="1">
      <formula>WEEKDAY($A774)=2</formula>
    </cfRule>
    <cfRule type="expression" dxfId="57235" priority="104044" stopIfTrue="1">
      <formula>WEEKDAY($A774)=3</formula>
    </cfRule>
    <cfRule type="expression" dxfId="57234" priority="104045" stopIfTrue="1">
      <formula>WEEKDAY($A774)=4</formula>
    </cfRule>
    <cfRule type="expression" dxfId="57233" priority="104046" stopIfTrue="1">
      <formula>WEEKDAY($A774)=5</formula>
    </cfRule>
    <cfRule type="expression" dxfId="57232" priority="104047" stopIfTrue="1">
      <formula>WEEKDAY($A774)=6</formula>
    </cfRule>
    <cfRule type="expression" dxfId="57231" priority="104048" stopIfTrue="1">
      <formula>WEEKDAY($A774)=7</formula>
    </cfRule>
  </conditionalFormatting>
  <conditionalFormatting sqref="A774">
    <cfRule type="expression" dxfId="57230" priority="104035" stopIfTrue="1">
      <formula>WEEKDAY($A774)=1</formula>
    </cfRule>
    <cfRule type="expression" dxfId="57229" priority="104036" stopIfTrue="1">
      <formula>WEEKDAY($A774)=2</formula>
    </cfRule>
    <cfRule type="expression" dxfId="57228" priority="104037" stopIfTrue="1">
      <formula>WEEKDAY($A774)=3</formula>
    </cfRule>
    <cfRule type="expression" dxfId="57227" priority="104038" stopIfTrue="1">
      <formula>WEEKDAY($A774)=4</formula>
    </cfRule>
    <cfRule type="expression" dxfId="57226" priority="104039" stopIfTrue="1">
      <formula>WEEKDAY($A774)=5</formula>
    </cfRule>
    <cfRule type="expression" dxfId="57225" priority="104040" stopIfTrue="1">
      <formula>WEEKDAY($A774)=6</formula>
    </cfRule>
    <cfRule type="expression" dxfId="57224" priority="104041" stopIfTrue="1">
      <formula>WEEKDAY($A774)=7</formula>
    </cfRule>
  </conditionalFormatting>
  <conditionalFormatting sqref="A774">
    <cfRule type="expression" dxfId="57223" priority="104028" stopIfTrue="1">
      <formula>WEEKDAY($A774)=1</formula>
    </cfRule>
    <cfRule type="expression" dxfId="57222" priority="104029" stopIfTrue="1">
      <formula>WEEKDAY($A774)=2</formula>
    </cfRule>
    <cfRule type="expression" dxfId="57221" priority="104030" stopIfTrue="1">
      <formula>WEEKDAY($A774)=3</formula>
    </cfRule>
    <cfRule type="expression" dxfId="57220" priority="104031" stopIfTrue="1">
      <formula>WEEKDAY($A774)=4</formula>
    </cfRule>
    <cfRule type="expression" dxfId="57219" priority="104032" stopIfTrue="1">
      <formula>WEEKDAY($A774)=5</formula>
    </cfRule>
    <cfRule type="expression" dxfId="57218" priority="104033" stopIfTrue="1">
      <formula>WEEKDAY($A774)=6</formula>
    </cfRule>
    <cfRule type="expression" dxfId="57217" priority="104034" stopIfTrue="1">
      <formula>WEEKDAY($A774)=7</formula>
    </cfRule>
  </conditionalFormatting>
  <conditionalFormatting sqref="A774">
    <cfRule type="expression" dxfId="57216" priority="104021" stopIfTrue="1">
      <formula>WEEKDAY($A774)=1</formula>
    </cfRule>
    <cfRule type="expression" dxfId="57215" priority="104022" stopIfTrue="1">
      <formula>WEEKDAY($A774)=2</formula>
    </cfRule>
    <cfRule type="expression" dxfId="57214" priority="104023" stopIfTrue="1">
      <formula>WEEKDAY($A774)=3</formula>
    </cfRule>
    <cfRule type="expression" dxfId="57213" priority="104024" stopIfTrue="1">
      <formula>WEEKDAY($A774)=4</formula>
    </cfRule>
    <cfRule type="expression" dxfId="57212" priority="104025" stopIfTrue="1">
      <formula>WEEKDAY($A774)=5</formula>
    </cfRule>
    <cfRule type="expression" dxfId="57211" priority="104026" stopIfTrue="1">
      <formula>WEEKDAY($A774)=6</formula>
    </cfRule>
    <cfRule type="expression" dxfId="57210" priority="104027" stopIfTrue="1">
      <formula>WEEKDAY($A774)=7</formula>
    </cfRule>
  </conditionalFormatting>
  <conditionalFormatting sqref="A774">
    <cfRule type="expression" dxfId="57209" priority="104014" stopIfTrue="1">
      <formula>WEEKDAY($A774)=1</formula>
    </cfRule>
    <cfRule type="expression" dxfId="57208" priority="104015" stopIfTrue="1">
      <formula>WEEKDAY($A774)=2</formula>
    </cfRule>
    <cfRule type="expression" dxfId="57207" priority="104016" stopIfTrue="1">
      <formula>WEEKDAY($A774)=3</formula>
    </cfRule>
    <cfRule type="expression" dxfId="57206" priority="104017" stopIfTrue="1">
      <formula>WEEKDAY($A774)=4</formula>
    </cfRule>
    <cfRule type="expression" dxfId="57205" priority="104018" stopIfTrue="1">
      <formula>WEEKDAY($A774)=5</formula>
    </cfRule>
    <cfRule type="expression" dxfId="57204" priority="104019" stopIfTrue="1">
      <formula>WEEKDAY($A774)=6</formula>
    </cfRule>
    <cfRule type="expression" dxfId="57203" priority="104020" stopIfTrue="1">
      <formula>WEEKDAY($A774)=7</formula>
    </cfRule>
  </conditionalFormatting>
  <conditionalFormatting sqref="A774">
    <cfRule type="expression" dxfId="57202" priority="104007" stopIfTrue="1">
      <formula>WEEKDAY($A774)=1</formula>
    </cfRule>
    <cfRule type="expression" dxfId="57201" priority="104008" stopIfTrue="1">
      <formula>WEEKDAY($A774)=2</formula>
    </cfRule>
    <cfRule type="expression" dxfId="57200" priority="104009" stopIfTrue="1">
      <formula>WEEKDAY($A774)=3</formula>
    </cfRule>
    <cfRule type="expression" dxfId="57199" priority="104010" stopIfTrue="1">
      <formula>WEEKDAY($A774)=4</formula>
    </cfRule>
    <cfRule type="expression" dxfId="57198" priority="104011" stopIfTrue="1">
      <formula>WEEKDAY($A774)=5</formula>
    </cfRule>
    <cfRule type="expression" dxfId="57197" priority="104012" stopIfTrue="1">
      <formula>WEEKDAY($A774)=6</formula>
    </cfRule>
    <cfRule type="expression" dxfId="57196" priority="104013" stopIfTrue="1">
      <formula>WEEKDAY($A774)=7</formula>
    </cfRule>
  </conditionalFormatting>
  <conditionalFormatting sqref="A774">
    <cfRule type="expression" dxfId="57195" priority="104000" stopIfTrue="1">
      <formula>WEEKDAY($A774)=1</formula>
    </cfRule>
    <cfRule type="expression" dxfId="57194" priority="104001" stopIfTrue="1">
      <formula>WEEKDAY($A774)=2</formula>
    </cfRule>
    <cfRule type="expression" dxfId="57193" priority="104002" stopIfTrue="1">
      <formula>WEEKDAY($A774)=3</formula>
    </cfRule>
    <cfRule type="expression" dxfId="57192" priority="104003" stopIfTrue="1">
      <formula>WEEKDAY($A774)=4</formula>
    </cfRule>
    <cfRule type="expression" dxfId="57191" priority="104004" stopIfTrue="1">
      <formula>WEEKDAY($A774)=5</formula>
    </cfRule>
    <cfRule type="expression" dxfId="57190" priority="104005" stopIfTrue="1">
      <formula>WEEKDAY($A774)=6</formula>
    </cfRule>
    <cfRule type="expression" dxfId="57189" priority="104006" stopIfTrue="1">
      <formula>WEEKDAY($A774)=7</formula>
    </cfRule>
  </conditionalFormatting>
  <conditionalFormatting sqref="A774">
    <cfRule type="expression" dxfId="57188" priority="103993" stopIfTrue="1">
      <formula>WEEKDAY($A774)=1</formula>
    </cfRule>
    <cfRule type="expression" dxfId="57187" priority="103994" stopIfTrue="1">
      <formula>WEEKDAY($A774)=2</formula>
    </cfRule>
    <cfRule type="expression" dxfId="57186" priority="103995" stopIfTrue="1">
      <formula>WEEKDAY($A774)=3</formula>
    </cfRule>
    <cfRule type="expression" dxfId="57185" priority="103996" stopIfTrue="1">
      <formula>WEEKDAY($A774)=4</formula>
    </cfRule>
    <cfRule type="expression" dxfId="57184" priority="103997" stopIfTrue="1">
      <formula>WEEKDAY($A774)=5</formula>
    </cfRule>
    <cfRule type="expression" dxfId="57183" priority="103998" stopIfTrue="1">
      <formula>WEEKDAY($A774)=6</formula>
    </cfRule>
    <cfRule type="expression" dxfId="57182" priority="103999" stopIfTrue="1">
      <formula>WEEKDAY($A774)=7</formula>
    </cfRule>
  </conditionalFormatting>
  <conditionalFormatting sqref="A774">
    <cfRule type="expression" dxfId="57181" priority="103986" stopIfTrue="1">
      <formula>WEEKDAY($A774)=1</formula>
    </cfRule>
    <cfRule type="expression" dxfId="57180" priority="103987" stopIfTrue="1">
      <formula>WEEKDAY($A774)=2</formula>
    </cfRule>
    <cfRule type="expression" dxfId="57179" priority="103988" stopIfTrue="1">
      <formula>WEEKDAY($A774)=3</formula>
    </cfRule>
    <cfRule type="expression" dxfId="57178" priority="103989" stopIfTrue="1">
      <formula>WEEKDAY($A774)=4</formula>
    </cfRule>
    <cfRule type="expression" dxfId="57177" priority="103990" stopIfTrue="1">
      <formula>WEEKDAY($A774)=5</formula>
    </cfRule>
    <cfRule type="expression" dxfId="57176" priority="103991" stopIfTrue="1">
      <formula>WEEKDAY($A774)=6</formula>
    </cfRule>
    <cfRule type="expression" dxfId="57175" priority="103992" stopIfTrue="1">
      <formula>WEEKDAY($A774)=7</formula>
    </cfRule>
  </conditionalFormatting>
  <conditionalFormatting sqref="A774">
    <cfRule type="expression" dxfId="57174" priority="103979" stopIfTrue="1">
      <formula>WEEKDAY($A774)=1</formula>
    </cfRule>
    <cfRule type="expression" dxfId="57173" priority="103980" stopIfTrue="1">
      <formula>WEEKDAY($A774)=2</formula>
    </cfRule>
    <cfRule type="expression" dxfId="57172" priority="103981" stopIfTrue="1">
      <formula>WEEKDAY($A774)=3</formula>
    </cfRule>
    <cfRule type="expression" dxfId="57171" priority="103982" stopIfTrue="1">
      <formula>WEEKDAY($A774)=4</formula>
    </cfRule>
    <cfRule type="expression" dxfId="57170" priority="103983" stopIfTrue="1">
      <formula>WEEKDAY($A774)=5</formula>
    </cfRule>
    <cfRule type="expression" dxfId="57169" priority="103984" stopIfTrue="1">
      <formula>WEEKDAY($A774)=6</formula>
    </cfRule>
    <cfRule type="expression" dxfId="57168" priority="103985" stopIfTrue="1">
      <formula>WEEKDAY($A774)=7</formula>
    </cfRule>
  </conditionalFormatting>
  <conditionalFormatting sqref="A774">
    <cfRule type="expression" dxfId="57167" priority="103972" stopIfTrue="1">
      <formula>WEEKDAY($A774)=1</formula>
    </cfRule>
    <cfRule type="expression" dxfId="57166" priority="103973" stopIfTrue="1">
      <formula>WEEKDAY($A774)=2</formula>
    </cfRule>
    <cfRule type="expression" dxfId="57165" priority="103974" stopIfTrue="1">
      <formula>WEEKDAY($A774)=3</formula>
    </cfRule>
    <cfRule type="expression" dxfId="57164" priority="103975" stopIfTrue="1">
      <formula>WEEKDAY($A774)=4</formula>
    </cfRule>
    <cfRule type="expression" dxfId="57163" priority="103976" stopIfTrue="1">
      <formula>WEEKDAY($A774)=5</formula>
    </cfRule>
    <cfRule type="expression" dxfId="57162" priority="103977" stopIfTrue="1">
      <formula>WEEKDAY($A774)=6</formula>
    </cfRule>
    <cfRule type="expression" dxfId="57161" priority="103978" stopIfTrue="1">
      <formula>WEEKDAY($A774)=7</formula>
    </cfRule>
  </conditionalFormatting>
  <conditionalFormatting sqref="A774">
    <cfRule type="expression" dxfId="57160" priority="103965" stopIfTrue="1">
      <formula>WEEKDAY($A774)=1</formula>
    </cfRule>
    <cfRule type="expression" dxfId="57159" priority="103966" stopIfTrue="1">
      <formula>WEEKDAY($A774)=2</formula>
    </cfRule>
    <cfRule type="expression" dxfId="57158" priority="103967" stopIfTrue="1">
      <formula>WEEKDAY($A774)=3</formula>
    </cfRule>
    <cfRule type="expression" dxfId="57157" priority="103968" stopIfTrue="1">
      <formula>WEEKDAY($A774)=4</formula>
    </cfRule>
    <cfRule type="expression" dxfId="57156" priority="103969" stopIfTrue="1">
      <formula>WEEKDAY($A774)=5</formula>
    </cfRule>
    <cfRule type="expression" dxfId="57155" priority="103970" stopIfTrue="1">
      <formula>WEEKDAY($A774)=6</formula>
    </cfRule>
    <cfRule type="expression" dxfId="57154" priority="103971" stopIfTrue="1">
      <formula>WEEKDAY($A774)=7</formula>
    </cfRule>
  </conditionalFormatting>
  <conditionalFormatting sqref="A774">
    <cfRule type="expression" dxfId="57153" priority="103958" stopIfTrue="1">
      <formula>WEEKDAY($A774)=1</formula>
    </cfRule>
    <cfRule type="expression" dxfId="57152" priority="103959" stopIfTrue="1">
      <formula>WEEKDAY($A774)=2</formula>
    </cfRule>
    <cfRule type="expression" dxfId="57151" priority="103960" stopIfTrue="1">
      <formula>WEEKDAY($A774)=3</formula>
    </cfRule>
    <cfRule type="expression" dxfId="57150" priority="103961" stopIfTrue="1">
      <formula>WEEKDAY($A774)=4</formula>
    </cfRule>
    <cfRule type="expression" dxfId="57149" priority="103962" stopIfTrue="1">
      <formula>WEEKDAY($A774)=5</formula>
    </cfRule>
    <cfRule type="expression" dxfId="57148" priority="103963" stopIfTrue="1">
      <formula>WEEKDAY($A774)=6</formula>
    </cfRule>
    <cfRule type="expression" dxfId="57147" priority="103964" stopIfTrue="1">
      <formula>WEEKDAY($A774)=7</formula>
    </cfRule>
  </conditionalFormatting>
  <conditionalFormatting sqref="A774">
    <cfRule type="expression" dxfId="57146" priority="103951" stopIfTrue="1">
      <formula>WEEKDAY($A774)=1</formula>
    </cfRule>
    <cfRule type="expression" dxfId="57145" priority="103952" stopIfTrue="1">
      <formula>WEEKDAY($A774)=2</formula>
    </cfRule>
    <cfRule type="expression" dxfId="57144" priority="103953" stopIfTrue="1">
      <formula>WEEKDAY($A774)=3</formula>
    </cfRule>
    <cfRule type="expression" dxfId="57143" priority="103954" stopIfTrue="1">
      <formula>WEEKDAY($A774)=4</formula>
    </cfRule>
    <cfRule type="expression" dxfId="57142" priority="103955" stopIfTrue="1">
      <formula>WEEKDAY($A774)=5</formula>
    </cfRule>
    <cfRule type="expression" dxfId="57141" priority="103956" stopIfTrue="1">
      <formula>WEEKDAY($A774)=6</formula>
    </cfRule>
    <cfRule type="expression" dxfId="57140" priority="103957" stopIfTrue="1">
      <formula>WEEKDAY($A774)=7</formula>
    </cfRule>
  </conditionalFormatting>
  <conditionalFormatting sqref="A774">
    <cfRule type="expression" dxfId="57139" priority="103944" stopIfTrue="1">
      <formula>WEEKDAY($A774)=1</formula>
    </cfRule>
    <cfRule type="expression" dxfId="57138" priority="103945" stopIfTrue="1">
      <formula>WEEKDAY($A774)=2</formula>
    </cfRule>
    <cfRule type="expression" dxfId="57137" priority="103946" stopIfTrue="1">
      <formula>WEEKDAY($A774)=3</formula>
    </cfRule>
    <cfRule type="expression" dxfId="57136" priority="103947" stopIfTrue="1">
      <formula>WEEKDAY($A774)=4</formula>
    </cfRule>
    <cfRule type="expression" dxfId="57135" priority="103948" stopIfTrue="1">
      <formula>WEEKDAY($A774)=5</formula>
    </cfRule>
    <cfRule type="expression" dxfId="57134" priority="103949" stopIfTrue="1">
      <formula>WEEKDAY($A774)=6</formula>
    </cfRule>
    <cfRule type="expression" dxfId="57133" priority="103950" stopIfTrue="1">
      <formula>WEEKDAY($A774)=7</formula>
    </cfRule>
  </conditionalFormatting>
  <conditionalFormatting sqref="A774">
    <cfRule type="expression" dxfId="57132" priority="103937" stopIfTrue="1">
      <formula>WEEKDAY($A774)=1</formula>
    </cfRule>
    <cfRule type="expression" dxfId="57131" priority="103938" stopIfTrue="1">
      <formula>WEEKDAY($A774)=2</formula>
    </cfRule>
    <cfRule type="expression" dxfId="57130" priority="103939" stopIfTrue="1">
      <formula>WEEKDAY($A774)=3</formula>
    </cfRule>
    <cfRule type="expression" dxfId="57129" priority="103940" stopIfTrue="1">
      <formula>WEEKDAY($A774)=4</formula>
    </cfRule>
    <cfRule type="expression" dxfId="57128" priority="103941" stopIfTrue="1">
      <formula>WEEKDAY($A774)=5</formula>
    </cfRule>
    <cfRule type="expression" dxfId="57127" priority="103942" stopIfTrue="1">
      <formula>WEEKDAY($A774)=6</formula>
    </cfRule>
    <cfRule type="expression" dxfId="57126" priority="103943" stopIfTrue="1">
      <formula>WEEKDAY($A774)=7</formula>
    </cfRule>
  </conditionalFormatting>
  <conditionalFormatting sqref="A774">
    <cfRule type="expression" dxfId="57125" priority="103930" stopIfTrue="1">
      <formula>WEEKDAY($A774)=1</formula>
    </cfRule>
    <cfRule type="expression" dxfId="57124" priority="103931" stopIfTrue="1">
      <formula>WEEKDAY($A774)=2</formula>
    </cfRule>
    <cfRule type="expression" dxfId="57123" priority="103932" stopIfTrue="1">
      <formula>WEEKDAY($A774)=3</formula>
    </cfRule>
    <cfRule type="expression" dxfId="57122" priority="103933" stopIfTrue="1">
      <formula>WEEKDAY($A774)=4</formula>
    </cfRule>
    <cfRule type="expression" dxfId="57121" priority="103934" stopIfTrue="1">
      <formula>WEEKDAY($A774)=5</formula>
    </cfRule>
    <cfRule type="expression" dxfId="57120" priority="103935" stopIfTrue="1">
      <formula>WEEKDAY($A774)=6</formula>
    </cfRule>
    <cfRule type="expression" dxfId="57119" priority="103936" stopIfTrue="1">
      <formula>WEEKDAY($A774)=7</formula>
    </cfRule>
  </conditionalFormatting>
  <conditionalFormatting sqref="A774">
    <cfRule type="expression" dxfId="57118" priority="103923" stopIfTrue="1">
      <formula>WEEKDAY($A774)=1</formula>
    </cfRule>
    <cfRule type="expression" dxfId="57117" priority="103924" stopIfTrue="1">
      <formula>WEEKDAY($A774)=2</formula>
    </cfRule>
    <cfRule type="expression" dxfId="57116" priority="103925" stopIfTrue="1">
      <formula>WEEKDAY($A774)=3</formula>
    </cfRule>
    <cfRule type="expression" dxfId="57115" priority="103926" stopIfTrue="1">
      <formula>WEEKDAY($A774)=4</formula>
    </cfRule>
    <cfRule type="expression" dxfId="57114" priority="103927" stopIfTrue="1">
      <formula>WEEKDAY($A774)=5</formula>
    </cfRule>
    <cfRule type="expression" dxfId="57113" priority="103928" stopIfTrue="1">
      <formula>WEEKDAY($A774)=6</formula>
    </cfRule>
    <cfRule type="expression" dxfId="57112" priority="103929" stopIfTrue="1">
      <formula>WEEKDAY($A774)=7</formula>
    </cfRule>
  </conditionalFormatting>
  <conditionalFormatting sqref="A774">
    <cfRule type="expression" dxfId="57111" priority="103916" stopIfTrue="1">
      <formula>WEEKDAY($A774)=1</formula>
    </cfRule>
    <cfRule type="expression" dxfId="57110" priority="103917" stopIfTrue="1">
      <formula>WEEKDAY($A774)=2</formula>
    </cfRule>
    <cfRule type="expression" dxfId="57109" priority="103918" stopIfTrue="1">
      <formula>WEEKDAY($A774)=3</formula>
    </cfRule>
    <cfRule type="expression" dxfId="57108" priority="103919" stopIfTrue="1">
      <formula>WEEKDAY($A774)=4</formula>
    </cfRule>
    <cfRule type="expression" dxfId="57107" priority="103920" stopIfTrue="1">
      <formula>WEEKDAY($A774)=5</formula>
    </cfRule>
    <cfRule type="expression" dxfId="57106" priority="103921" stopIfTrue="1">
      <formula>WEEKDAY($A774)=6</formula>
    </cfRule>
    <cfRule type="expression" dxfId="57105" priority="103922" stopIfTrue="1">
      <formula>WEEKDAY($A774)=7</formula>
    </cfRule>
  </conditionalFormatting>
  <conditionalFormatting sqref="A774">
    <cfRule type="expression" dxfId="57104" priority="103909" stopIfTrue="1">
      <formula>WEEKDAY($A774)=1</formula>
    </cfRule>
    <cfRule type="expression" dxfId="57103" priority="103910" stopIfTrue="1">
      <formula>WEEKDAY($A774)=2</formula>
    </cfRule>
    <cfRule type="expression" dxfId="57102" priority="103911" stopIfTrue="1">
      <formula>WEEKDAY($A774)=3</formula>
    </cfRule>
    <cfRule type="expression" dxfId="57101" priority="103912" stopIfTrue="1">
      <formula>WEEKDAY($A774)=4</formula>
    </cfRule>
    <cfRule type="expression" dxfId="57100" priority="103913" stopIfTrue="1">
      <formula>WEEKDAY($A774)=5</formula>
    </cfRule>
    <cfRule type="expression" dxfId="57099" priority="103914" stopIfTrue="1">
      <formula>WEEKDAY($A774)=6</formula>
    </cfRule>
    <cfRule type="expression" dxfId="57098" priority="103915" stopIfTrue="1">
      <formula>WEEKDAY($A774)=7</formula>
    </cfRule>
  </conditionalFormatting>
  <conditionalFormatting sqref="I774">
    <cfRule type="expression" dxfId="57097" priority="103902" stopIfTrue="1">
      <formula>WEEKDAY($A774)=1</formula>
    </cfRule>
    <cfRule type="expression" dxfId="57096" priority="103903" stopIfTrue="1">
      <formula>WEEKDAY($A774)=2</formula>
    </cfRule>
    <cfRule type="expression" dxfId="57095" priority="103904" stopIfTrue="1">
      <formula>WEEKDAY($A774)=3</formula>
    </cfRule>
    <cfRule type="expression" dxfId="57094" priority="103905" stopIfTrue="1">
      <formula>WEEKDAY($A774)=4</formula>
    </cfRule>
    <cfRule type="expression" dxfId="57093" priority="103906" stopIfTrue="1">
      <formula>WEEKDAY($A774)=5</formula>
    </cfRule>
    <cfRule type="expression" dxfId="57092" priority="103907" stopIfTrue="1">
      <formula>WEEKDAY($A774)=6</formula>
    </cfRule>
    <cfRule type="expression" dxfId="57091" priority="103908" stopIfTrue="1">
      <formula>WEEKDAY($A774)=7</formula>
    </cfRule>
  </conditionalFormatting>
  <conditionalFormatting sqref="I774">
    <cfRule type="expression" dxfId="57090" priority="103895" stopIfTrue="1">
      <formula>WEEKDAY($A774)=1</formula>
    </cfRule>
    <cfRule type="expression" dxfId="57089" priority="103896" stopIfTrue="1">
      <formula>WEEKDAY($A774)=2</formula>
    </cfRule>
    <cfRule type="expression" dxfId="57088" priority="103897" stopIfTrue="1">
      <formula>WEEKDAY($A774)=3</formula>
    </cfRule>
    <cfRule type="expression" dxfId="57087" priority="103898" stopIfTrue="1">
      <formula>WEEKDAY($A774)=4</formula>
    </cfRule>
    <cfRule type="expression" dxfId="57086" priority="103899" stopIfTrue="1">
      <formula>WEEKDAY($A774)=5</formula>
    </cfRule>
    <cfRule type="expression" dxfId="57085" priority="103900" stopIfTrue="1">
      <formula>WEEKDAY($A774)=6</formula>
    </cfRule>
    <cfRule type="expression" dxfId="57084" priority="103901" stopIfTrue="1">
      <formula>WEEKDAY($A774)=7</formula>
    </cfRule>
  </conditionalFormatting>
  <conditionalFormatting sqref="I774">
    <cfRule type="expression" dxfId="57083" priority="103888" stopIfTrue="1">
      <formula>WEEKDAY($A774)=1</formula>
    </cfRule>
    <cfRule type="expression" dxfId="57082" priority="103889" stopIfTrue="1">
      <formula>WEEKDAY($A774)=2</formula>
    </cfRule>
    <cfRule type="expression" dxfId="57081" priority="103890" stopIfTrue="1">
      <formula>WEEKDAY($A774)=3</formula>
    </cfRule>
    <cfRule type="expression" dxfId="57080" priority="103891" stopIfTrue="1">
      <formula>WEEKDAY($A774)=4</formula>
    </cfRule>
    <cfRule type="expression" dxfId="57079" priority="103892" stopIfTrue="1">
      <formula>WEEKDAY($A774)=5</formula>
    </cfRule>
    <cfRule type="expression" dxfId="57078" priority="103893" stopIfTrue="1">
      <formula>WEEKDAY($A774)=6</formula>
    </cfRule>
    <cfRule type="expression" dxfId="57077" priority="103894" stopIfTrue="1">
      <formula>WEEKDAY($A774)=7</formula>
    </cfRule>
  </conditionalFormatting>
  <conditionalFormatting sqref="I774">
    <cfRule type="expression" dxfId="57076" priority="103881" stopIfTrue="1">
      <formula>WEEKDAY($A774)=1</formula>
    </cfRule>
    <cfRule type="expression" dxfId="57075" priority="103882" stopIfTrue="1">
      <formula>WEEKDAY($A774)=2</formula>
    </cfRule>
    <cfRule type="expression" dxfId="57074" priority="103883" stopIfTrue="1">
      <formula>WEEKDAY($A774)=3</formula>
    </cfRule>
    <cfRule type="expression" dxfId="57073" priority="103884" stopIfTrue="1">
      <formula>WEEKDAY($A774)=4</formula>
    </cfRule>
    <cfRule type="expression" dxfId="57072" priority="103885" stopIfTrue="1">
      <formula>WEEKDAY($A774)=5</formula>
    </cfRule>
    <cfRule type="expression" dxfId="57071" priority="103886" stopIfTrue="1">
      <formula>WEEKDAY($A774)=6</formula>
    </cfRule>
    <cfRule type="expression" dxfId="57070" priority="103887" stopIfTrue="1">
      <formula>WEEKDAY($A774)=7</formula>
    </cfRule>
  </conditionalFormatting>
  <conditionalFormatting sqref="I774">
    <cfRule type="expression" dxfId="57069" priority="103874" stopIfTrue="1">
      <formula>WEEKDAY($A774)=1</formula>
    </cfRule>
    <cfRule type="expression" dxfId="57068" priority="103875" stopIfTrue="1">
      <formula>WEEKDAY($A774)=2</formula>
    </cfRule>
    <cfRule type="expression" dxfId="57067" priority="103876" stopIfTrue="1">
      <formula>WEEKDAY($A774)=3</formula>
    </cfRule>
    <cfRule type="expression" dxfId="57066" priority="103877" stopIfTrue="1">
      <formula>WEEKDAY($A774)=4</formula>
    </cfRule>
    <cfRule type="expression" dxfId="57065" priority="103878" stopIfTrue="1">
      <formula>WEEKDAY($A774)=5</formula>
    </cfRule>
    <cfRule type="expression" dxfId="57064" priority="103879" stopIfTrue="1">
      <formula>WEEKDAY($A774)=6</formula>
    </cfRule>
    <cfRule type="expression" dxfId="57063" priority="103880" stopIfTrue="1">
      <formula>WEEKDAY($A774)=7</formula>
    </cfRule>
  </conditionalFormatting>
  <conditionalFormatting sqref="I774">
    <cfRule type="expression" dxfId="57062" priority="103867" stopIfTrue="1">
      <formula>WEEKDAY($A774)=1</formula>
    </cfRule>
    <cfRule type="expression" dxfId="57061" priority="103868" stopIfTrue="1">
      <formula>WEEKDAY($A774)=2</formula>
    </cfRule>
    <cfRule type="expression" dxfId="57060" priority="103869" stopIfTrue="1">
      <formula>WEEKDAY($A774)=3</formula>
    </cfRule>
    <cfRule type="expression" dxfId="57059" priority="103870" stopIfTrue="1">
      <formula>WEEKDAY($A774)=4</formula>
    </cfRule>
    <cfRule type="expression" dxfId="57058" priority="103871" stopIfTrue="1">
      <formula>WEEKDAY($A774)=5</formula>
    </cfRule>
    <cfRule type="expression" dxfId="57057" priority="103872" stopIfTrue="1">
      <formula>WEEKDAY($A774)=6</formula>
    </cfRule>
    <cfRule type="expression" dxfId="57056" priority="103873" stopIfTrue="1">
      <formula>WEEKDAY($A774)=7</formula>
    </cfRule>
  </conditionalFormatting>
  <conditionalFormatting sqref="I774">
    <cfRule type="expression" dxfId="57055" priority="103860" stopIfTrue="1">
      <formula>WEEKDAY($A774)=1</formula>
    </cfRule>
    <cfRule type="expression" dxfId="57054" priority="103861" stopIfTrue="1">
      <formula>WEEKDAY($A774)=2</formula>
    </cfRule>
    <cfRule type="expression" dxfId="57053" priority="103862" stopIfTrue="1">
      <formula>WEEKDAY($A774)=3</formula>
    </cfRule>
    <cfRule type="expression" dxfId="57052" priority="103863" stopIfTrue="1">
      <formula>WEEKDAY($A774)=4</formula>
    </cfRule>
    <cfRule type="expression" dxfId="57051" priority="103864" stopIfTrue="1">
      <formula>WEEKDAY($A774)=5</formula>
    </cfRule>
    <cfRule type="expression" dxfId="57050" priority="103865" stopIfTrue="1">
      <formula>WEEKDAY($A774)=6</formula>
    </cfRule>
    <cfRule type="expression" dxfId="57049" priority="103866" stopIfTrue="1">
      <formula>WEEKDAY($A774)=7</formula>
    </cfRule>
  </conditionalFormatting>
  <conditionalFormatting sqref="I774">
    <cfRule type="expression" dxfId="57048" priority="103853" stopIfTrue="1">
      <formula>WEEKDAY($A774)=1</formula>
    </cfRule>
    <cfRule type="expression" dxfId="57047" priority="103854" stopIfTrue="1">
      <formula>WEEKDAY($A774)=2</formula>
    </cfRule>
    <cfRule type="expression" dxfId="57046" priority="103855" stopIfTrue="1">
      <formula>WEEKDAY($A774)=3</formula>
    </cfRule>
    <cfRule type="expression" dxfId="57045" priority="103856" stopIfTrue="1">
      <formula>WEEKDAY($A774)=4</formula>
    </cfRule>
    <cfRule type="expression" dxfId="57044" priority="103857" stopIfTrue="1">
      <formula>WEEKDAY($A774)=5</formula>
    </cfRule>
    <cfRule type="expression" dxfId="57043" priority="103858" stopIfTrue="1">
      <formula>WEEKDAY($A774)=6</formula>
    </cfRule>
    <cfRule type="expression" dxfId="57042" priority="103859" stopIfTrue="1">
      <formula>WEEKDAY($A774)=7</formula>
    </cfRule>
  </conditionalFormatting>
  <conditionalFormatting sqref="I774">
    <cfRule type="expression" dxfId="57041" priority="103846" stopIfTrue="1">
      <formula>WEEKDAY($A774)=1</formula>
    </cfRule>
    <cfRule type="expression" dxfId="57040" priority="103847" stopIfTrue="1">
      <formula>WEEKDAY($A774)=2</formula>
    </cfRule>
    <cfRule type="expression" dxfId="57039" priority="103848" stopIfTrue="1">
      <formula>WEEKDAY($A774)=3</formula>
    </cfRule>
    <cfRule type="expression" dxfId="57038" priority="103849" stopIfTrue="1">
      <formula>WEEKDAY($A774)=4</formula>
    </cfRule>
    <cfRule type="expression" dxfId="57037" priority="103850" stopIfTrue="1">
      <formula>WEEKDAY($A774)=5</formula>
    </cfRule>
    <cfRule type="expression" dxfId="57036" priority="103851" stopIfTrue="1">
      <formula>WEEKDAY($A774)=6</formula>
    </cfRule>
    <cfRule type="expression" dxfId="57035" priority="103852" stopIfTrue="1">
      <formula>WEEKDAY($A774)=7</formula>
    </cfRule>
  </conditionalFormatting>
  <conditionalFormatting sqref="I774">
    <cfRule type="expression" dxfId="57034" priority="103839" stopIfTrue="1">
      <formula>WEEKDAY($A774)=1</formula>
    </cfRule>
    <cfRule type="expression" dxfId="57033" priority="103840" stopIfTrue="1">
      <formula>WEEKDAY($A774)=2</formula>
    </cfRule>
    <cfRule type="expression" dxfId="57032" priority="103841" stopIfTrue="1">
      <formula>WEEKDAY($A774)=3</formula>
    </cfRule>
    <cfRule type="expression" dxfId="57031" priority="103842" stopIfTrue="1">
      <formula>WEEKDAY($A774)=4</formula>
    </cfRule>
    <cfRule type="expression" dxfId="57030" priority="103843" stopIfTrue="1">
      <formula>WEEKDAY($A774)=5</formula>
    </cfRule>
    <cfRule type="expression" dxfId="57029" priority="103844" stopIfTrue="1">
      <formula>WEEKDAY($A774)=6</formula>
    </cfRule>
    <cfRule type="expression" dxfId="57028" priority="103845" stopIfTrue="1">
      <formula>WEEKDAY($A774)=7</formula>
    </cfRule>
  </conditionalFormatting>
  <conditionalFormatting sqref="I774">
    <cfRule type="expression" dxfId="57027" priority="103832" stopIfTrue="1">
      <formula>WEEKDAY($A774)=1</formula>
    </cfRule>
    <cfRule type="expression" dxfId="57026" priority="103833" stopIfTrue="1">
      <formula>WEEKDAY($A774)=2</formula>
    </cfRule>
    <cfRule type="expression" dxfId="57025" priority="103834" stopIfTrue="1">
      <formula>WEEKDAY($A774)=3</formula>
    </cfRule>
    <cfRule type="expression" dxfId="57024" priority="103835" stopIfTrue="1">
      <formula>WEEKDAY($A774)=4</formula>
    </cfRule>
    <cfRule type="expression" dxfId="57023" priority="103836" stopIfTrue="1">
      <formula>WEEKDAY($A774)=5</formula>
    </cfRule>
    <cfRule type="expression" dxfId="57022" priority="103837" stopIfTrue="1">
      <formula>WEEKDAY($A774)=6</formula>
    </cfRule>
    <cfRule type="expression" dxfId="57021" priority="103838" stopIfTrue="1">
      <formula>WEEKDAY($A774)=7</formula>
    </cfRule>
  </conditionalFormatting>
  <conditionalFormatting sqref="I774">
    <cfRule type="expression" dxfId="57020" priority="103825" stopIfTrue="1">
      <formula>WEEKDAY($A774)=1</formula>
    </cfRule>
    <cfRule type="expression" dxfId="57019" priority="103826" stopIfTrue="1">
      <formula>WEEKDAY($A774)=2</formula>
    </cfRule>
    <cfRule type="expression" dxfId="57018" priority="103827" stopIfTrue="1">
      <formula>WEEKDAY($A774)=3</formula>
    </cfRule>
    <cfRule type="expression" dxfId="57017" priority="103828" stopIfTrue="1">
      <formula>WEEKDAY($A774)=4</formula>
    </cfRule>
    <cfRule type="expression" dxfId="57016" priority="103829" stopIfTrue="1">
      <formula>WEEKDAY($A774)=5</formula>
    </cfRule>
    <cfRule type="expression" dxfId="57015" priority="103830" stopIfTrue="1">
      <formula>WEEKDAY($A774)=6</formula>
    </cfRule>
    <cfRule type="expression" dxfId="57014" priority="103831" stopIfTrue="1">
      <formula>WEEKDAY($A774)=7</formula>
    </cfRule>
  </conditionalFormatting>
  <conditionalFormatting sqref="I774">
    <cfRule type="expression" dxfId="57013" priority="103818" stopIfTrue="1">
      <formula>WEEKDAY($A774)=1</formula>
    </cfRule>
    <cfRule type="expression" dxfId="57012" priority="103819" stopIfTrue="1">
      <formula>WEEKDAY($A774)=2</formula>
    </cfRule>
    <cfRule type="expression" dxfId="57011" priority="103820" stopIfTrue="1">
      <formula>WEEKDAY($A774)=3</formula>
    </cfRule>
    <cfRule type="expression" dxfId="57010" priority="103821" stopIfTrue="1">
      <formula>WEEKDAY($A774)=4</formula>
    </cfRule>
    <cfRule type="expression" dxfId="57009" priority="103822" stopIfTrue="1">
      <formula>WEEKDAY($A774)=5</formula>
    </cfRule>
    <cfRule type="expression" dxfId="57008" priority="103823" stopIfTrue="1">
      <formula>WEEKDAY($A774)=6</formula>
    </cfRule>
    <cfRule type="expression" dxfId="57007" priority="103824" stopIfTrue="1">
      <formula>WEEKDAY($A774)=7</formula>
    </cfRule>
  </conditionalFormatting>
  <conditionalFormatting sqref="I774">
    <cfRule type="expression" dxfId="57006" priority="103811" stopIfTrue="1">
      <formula>WEEKDAY($A774)=1</formula>
    </cfRule>
    <cfRule type="expression" dxfId="57005" priority="103812" stopIfTrue="1">
      <formula>WEEKDAY($A774)=2</formula>
    </cfRule>
    <cfRule type="expression" dxfId="57004" priority="103813" stopIfTrue="1">
      <formula>WEEKDAY($A774)=3</formula>
    </cfRule>
    <cfRule type="expression" dxfId="57003" priority="103814" stopIfTrue="1">
      <formula>WEEKDAY($A774)=4</formula>
    </cfRule>
    <cfRule type="expression" dxfId="57002" priority="103815" stopIfTrue="1">
      <formula>WEEKDAY($A774)=5</formula>
    </cfRule>
    <cfRule type="expression" dxfId="57001" priority="103816" stopIfTrue="1">
      <formula>WEEKDAY($A774)=6</formula>
    </cfRule>
    <cfRule type="expression" dxfId="57000" priority="103817" stopIfTrue="1">
      <formula>WEEKDAY($A774)=7</formula>
    </cfRule>
  </conditionalFormatting>
  <conditionalFormatting sqref="I774">
    <cfRule type="expression" dxfId="56999" priority="103804" stopIfTrue="1">
      <formula>WEEKDAY($A774)=1</formula>
    </cfRule>
    <cfRule type="expression" dxfId="56998" priority="103805" stopIfTrue="1">
      <formula>WEEKDAY($A774)=2</formula>
    </cfRule>
    <cfRule type="expression" dxfId="56997" priority="103806" stopIfTrue="1">
      <formula>WEEKDAY($A774)=3</formula>
    </cfRule>
    <cfRule type="expression" dxfId="56996" priority="103807" stopIfTrue="1">
      <formula>WEEKDAY($A774)=4</formula>
    </cfRule>
    <cfRule type="expression" dxfId="56995" priority="103808" stopIfTrue="1">
      <formula>WEEKDAY($A774)=5</formula>
    </cfRule>
    <cfRule type="expression" dxfId="56994" priority="103809" stopIfTrue="1">
      <formula>WEEKDAY($A774)=6</formula>
    </cfRule>
    <cfRule type="expression" dxfId="56993" priority="103810" stopIfTrue="1">
      <formula>WEEKDAY($A774)=7</formula>
    </cfRule>
  </conditionalFormatting>
  <conditionalFormatting sqref="I774">
    <cfRule type="expression" dxfId="56992" priority="103797" stopIfTrue="1">
      <formula>WEEKDAY($A774)=1</formula>
    </cfRule>
    <cfRule type="expression" dxfId="56991" priority="103798" stopIfTrue="1">
      <formula>WEEKDAY($A774)=2</formula>
    </cfRule>
    <cfRule type="expression" dxfId="56990" priority="103799" stopIfTrue="1">
      <formula>WEEKDAY($A774)=3</formula>
    </cfRule>
    <cfRule type="expression" dxfId="56989" priority="103800" stopIfTrue="1">
      <formula>WEEKDAY($A774)=4</formula>
    </cfRule>
    <cfRule type="expression" dxfId="56988" priority="103801" stopIfTrue="1">
      <formula>WEEKDAY($A774)=5</formula>
    </cfRule>
    <cfRule type="expression" dxfId="56987" priority="103802" stopIfTrue="1">
      <formula>WEEKDAY($A774)=6</formula>
    </cfRule>
    <cfRule type="expression" dxfId="56986" priority="103803" stopIfTrue="1">
      <formula>WEEKDAY($A774)=7</formula>
    </cfRule>
  </conditionalFormatting>
  <conditionalFormatting sqref="I774">
    <cfRule type="expression" dxfId="56985" priority="103790" stopIfTrue="1">
      <formula>WEEKDAY($A774)=1</formula>
    </cfRule>
    <cfRule type="expression" dxfId="56984" priority="103791" stopIfTrue="1">
      <formula>WEEKDAY($A774)=2</formula>
    </cfRule>
    <cfRule type="expression" dxfId="56983" priority="103792" stopIfTrue="1">
      <formula>WEEKDAY($A774)=3</formula>
    </cfRule>
    <cfRule type="expression" dxfId="56982" priority="103793" stopIfTrue="1">
      <formula>WEEKDAY($A774)=4</formula>
    </cfRule>
    <cfRule type="expression" dxfId="56981" priority="103794" stopIfTrue="1">
      <formula>WEEKDAY($A774)=5</formula>
    </cfRule>
    <cfRule type="expression" dxfId="56980" priority="103795" stopIfTrue="1">
      <formula>WEEKDAY($A774)=6</formula>
    </cfRule>
    <cfRule type="expression" dxfId="56979" priority="103796" stopIfTrue="1">
      <formula>WEEKDAY($A774)=7</formula>
    </cfRule>
  </conditionalFormatting>
  <conditionalFormatting sqref="I774">
    <cfRule type="expression" dxfId="56978" priority="103783" stopIfTrue="1">
      <formula>WEEKDAY($A774)=1</formula>
    </cfRule>
    <cfRule type="expression" dxfId="56977" priority="103784" stopIfTrue="1">
      <formula>WEEKDAY($A774)=2</formula>
    </cfRule>
    <cfRule type="expression" dxfId="56976" priority="103785" stopIfTrue="1">
      <formula>WEEKDAY($A774)=3</formula>
    </cfRule>
    <cfRule type="expression" dxfId="56975" priority="103786" stopIfTrue="1">
      <formula>WEEKDAY($A774)=4</formula>
    </cfRule>
    <cfRule type="expression" dxfId="56974" priority="103787" stopIfTrue="1">
      <formula>WEEKDAY($A774)=5</formula>
    </cfRule>
    <cfRule type="expression" dxfId="56973" priority="103788" stopIfTrue="1">
      <formula>WEEKDAY($A774)=6</formula>
    </cfRule>
    <cfRule type="expression" dxfId="56972" priority="103789" stopIfTrue="1">
      <formula>WEEKDAY($A774)=7</formula>
    </cfRule>
  </conditionalFormatting>
  <conditionalFormatting sqref="I774">
    <cfRule type="expression" dxfId="56971" priority="103776" stopIfTrue="1">
      <formula>WEEKDAY($A774)=1</formula>
    </cfRule>
    <cfRule type="expression" dxfId="56970" priority="103777" stopIfTrue="1">
      <formula>WEEKDAY($A774)=2</formula>
    </cfRule>
    <cfRule type="expression" dxfId="56969" priority="103778" stopIfTrue="1">
      <formula>WEEKDAY($A774)=3</formula>
    </cfRule>
    <cfRule type="expression" dxfId="56968" priority="103779" stopIfTrue="1">
      <formula>WEEKDAY($A774)=4</formula>
    </cfRule>
    <cfRule type="expression" dxfId="56967" priority="103780" stopIfTrue="1">
      <formula>WEEKDAY($A774)=5</formula>
    </cfRule>
    <cfRule type="expression" dxfId="56966" priority="103781" stopIfTrue="1">
      <formula>WEEKDAY($A774)=6</formula>
    </cfRule>
    <cfRule type="expression" dxfId="56965" priority="103782" stopIfTrue="1">
      <formula>WEEKDAY($A774)=7</formula>
    </cfRule>
  </conditionalFormatting>
  <conditionalFormatting sqref="I774">
    <cfRule type="expression" dxfId="56964" priority="103769" stopIfTrue="1">
      <formula>WEEKDAY($A774)=1</formula>
    </cfRule>
    <cfRule type="expression" dxfId="56963" priority="103770" stopIfTrue="1">
      <formula>WEEKDAY($A774)=2</formula>
    </cfRule>
    <cfRule type="expression" dxfId="56962" priority="103771" stopIfTrue="1">
      <formula>WEEKDAY($A774)=3</formula>
    </cfRule>
    <cfRule type="expression" dxfId="56961" priority="103772" stopIfTrue="1">
      <formula>WEEKDAY($A774)=4</formula>
    </cfRule>
    <cfRule type="expression" dxfId="56960" priority="103773" stopIfTrue="1">
      <formula>WEEKDAY($A774)=5</formula>
    </cfRule>
    <cfRule type="expression" dxfId="56959" priority="103774" stopIfTrue="1">
      <formula>WEEKDAY($A774)=6</formula>
    </cfRule>
    <cfRule type="expression" dxfId="56958" priority="103775" stopIfTrue="1">
      <formula>WEEKDAY($A774)=7</formula>
    </cfRule>
  </conditionalFormatting>
  <conditionalFormatting sqref="I774">
    <cfRule type="expression" dxfId="56957" priority="103762" stopIfTrue="1">
      <formula>WEEKDAY($A774)=1</formula>
    </cfRule>
    <cfRule type="expression" dxfId="56956" priority="103763" stopIfTrue="1">
      <formula>WEEKDAY($A774)=2</formula>
    </cfRule>
    <cfRule type="expression" dxfId="56955" priority="103764" stopIfTrue="1">
      <formula>WEEKDAY($A774)=3</formula>
    </cfRule>
    <cfRule type="expression" dxfId="56954" priority="103765" stopIfTrue="1">
      <formula>WEEKDAY($A774)=4</formula>
    </cfRule>
    <cfRule type="expression" dxfId="56953" priority="103766" stopIfTrue="1">
      <formula>WEEKDAY($A774)=5</formula>
    </cfRule>
    <cfRule type="expression" dxfId="56952" priority="103767" stopIfTrue="1">
      <formula>WEEKDAY($A774)=6</formula>
    </cfRule>
    <cfRule type="expression" dxfId="56951" priority="103768" stopIfTrue="1">
      <formula>WEEKDAY($A774)=7</formula>
    </cfRule>
  </conditionalFormatting>
  <conditionalFormatting sqref="I774">
    <cfRule type="expression" dxfId="56950" priority="103755" stopIfTrue="1">
      <formula>WEEKDAY($A774)=1</formula>
    </cfRule>
    <cfRule type="expression" dxfId="56949" priority="103756" stopIfTrue="1">
      <formula>WEEKDAY($A774)=2</formula>
    </cfRule>
    <cfRule type="expression" dxfId="56948" priority="103757" stopIfTrue="1">
      <formula>WEEKDAY($A774)=3</formula>
    </cfRule>
    <cfRule type="expression" dxfId="56947" priority="103758" stopIfTrue="1">
      <formula>WEEKDAY($A774)=4</formula>
    </cfRule>
    <cfRule type="expression" dxfId="56946" priority="103759" stopIfTrue="1">
      <formula>WEEKDAY($A774)=5</formula>
    </cfRule>
    <cfRule type="expression" dxfId="56945" priority="103760" stopIfTrue="1">
      <formula>WEEKDAY($A774)=6</formula>
    </cfRule>
    <cfRule type="expression" dxfId="56944" priority="103761" stopIfTrue="1">
      <formula>WEEKDAY($A774)=7</formula>
    </cfRule>
  </conditionalFormatting>
  <conditionalFormatting sqref="A774:M774">
    <cfRule type="expression" dxfId="56943" priority="103748" stopIfTrue="1">
      <formula>WEEKDAY($A774)=1</formula>
    </cfRule>
    <cfRule type="expression" dxfId="56942" priority="103749" stopIfTrue="1">
      <formula>WEEKDAY($A774)=2</formula>
    </cfRule>
    <cfRule type="expression" dxfId="56941" priority="103750" stopIfTrue="1">
      <formula>WEEKDAY($A774)=3</formula>
    </cfRule>
    <cfRule type="expression" dxfId="56940" priority="103751" stopIfTrue="1">
      <formula>WEEKDAY($A774)=4</formula>
    </cfRule>
    <cfRule type="expression" dxfId="56939" priority="103752" stopIfTrue="1">
      <formula>WEEKDAY($A774)=5</formula>
    </cfRule>
    <cfRule type="expression" dxfId="56938" priority="103753" stopIfTrue="1">
      <formula>WEEKDAY($A774)=6</formula>
    </cfRule>
    <cfRule type="expression" dxfId="56937" priority="103754" stopIfTrue="1">
      <formula>WEEKDAY($A774)=7</formula>
    </cfRule>
  </conditionalFormatting>
  <conditionalFormatting sqref="A775:M775">
    <cfRule type="expression" dxfId="56936" priority="103741" stopIfTrue="1">
      <formula>WEEKDAY($A775)=1</formula>
    </cfRule>
    <cfRule type="expression" dxfId="56935" priority="103742" stopIfTrue="1">
      <formula>WEEKDAY($A775)=2</formula>
    </cfRule>
    <cfRule type="expression" dxfId="56934" priority="103743" stopIfTrue="1">
      <formula>WEEKDAY($A775)=3</formula>
    </cfRule>
    <cfRule type="expression" dxfId="56933" priority="103744" stopIfTrue="1">
      <formula>WEEKDAY($A775)=4</formula>
    </cfRule>
    <cfRule type="expression" dxfId="56932" priority="103745" stopIfTrue="1">
      <formula>WEEKDAY($A775)=5</formula>
    </cfRule>
    <cfRule type="expression" dxfId="56931" priority="103746" stopIfTrue="1">
      <formula>WEEKDAY($A775)=6</formula>
    </cfRule>
    <cfRule type="expression" dxfId="56930" priority="103747" stopIfTrue="1">
      <formula>WEEKDAY($A775)=7</formula>
    </cfRule>
  </conditionalFormatting>
  <conditionalFormatting sqref="I776:I782">
    <cfRule type="expression" dxfId="56929" priority="103734" stopIfTrue="1">
      <formula>WEEKDAY($A776)=1</formula>
    </cfRule>
    <cfRule type="expression" dxfId="56928" priority="103735" stopIfTrue="1">
      <formula>WEEKDAY($A776)=2</formula>
    </cfRule>
    <cfRule type="expression" dxfId="56927" priority="103736" stopIfTrue="1">
      <formula>WEEKDAY($A776)=3</formula>
    </cfRule>
    <cfRule type="expression" dxfId="56926" priority="103737" stopIfTrue="1">
      <formula>WEEKDAY($A776)=4</formula>
    </cfRule>
    <cfRule type="expression" dxfId="56925" priority="103738" stopIfTrue="1">
      <formula>WEEKDAY($A776)=5</formula>
    </cfRule>
    <cfRule type="expression" dxfId="56924" priority="103739" stopIfTrue="1">
      <formula>WEEKDAY($A776)=6</formula>
    </cfRule>
    <cfRule type="expression" dxfId="56923" priority="103740" stopIfTrue="1">
      <formula>WEEKDAY($A776)=7</formula>
    </cfRule>
  </conditionalFormatting>
  <conditionalFormatting sqref="I776:I782">
    <cfRule type="expression" dxfId="56922" priority="103727" stopIfTrue="1">
      <formula>WEEKDAY($A776)=1</formula>
    </cfRule>
    <cfRule type="expression" dxfId="56921" priority="103728" stopIfTrue="1">
      <formula>WEEKDAY($A776)=2</formula>
    </cfRule>
    <cfRule type="expression" dxfId="56920" priority="103729" stopIfTrue="1">
      <formula>WEEKDAY($A776)=3</formula>
    </cfRule>
    <cfRule type="expression" dxfId="56919" priority="103730" stopIfTrue="1">
      <formula>WEEKDAY($A776)=4</formula>
    </cfRule>
    <cfRule type="expression" dxfId="56918" priority="103731" stopIfTrue="1">
      <formula>WEEKDAY($A776)=5</formula>
    </cfRule>
    <cfRule type="expression" dxfId="56917" priority="103732" stopIfTrue="1">
      <formula>WEEKDAY($A776)=6</formula>
    </cfRule>
    <cfRule type="expression" dxfId="56916" priority="103733" stopIfTrue="1">
      <formula>WEEKDAY($A776)=7</formula>
    </cfRule>
  </conditionalFormatting>
  <conditionalFormatting sqref="I776:I782">
    <cfRule type="expression" dxfId="56915" priority="103720" stopIfTrue="1">
      <formula>WEEKDAY($A776)=1</formula>
    </cfRule>
    <cfRule type="expression" dxfId="56914" priority="103721" stopIfTrue="1">
      <formula>WEEKDAY($A776)=2</formula>
    </cfRule>
    <cfRule type="expression" dxfId="56913" priority="103722" stopIfTrue="1">
      <formula>WEEKDAY($A776)=3</formula>
    </cfRule>
    <cfRule type="expression" dxfId="56912" priority="103723" stopIfTrue="1">
      <formula>WEEKDAY($A776)=4</formula>
    </cfRule>
    <cfRule type="expression" dxfId="56911" priority="103724" stopIfTrue="1">
      <formula>WEEKDAY($A776)=5</formula>
    </cfRule>
    <cfRule type="expression" dxfId="56910" priority="103725" stopIfTrue="1">
      <formula>WEEKDAY($A776)=6</formula>
    </cfRule>
    <cfRule type="expression" dxfId="56909" priority="103726" stopIfTrue="1">
      <formula>WEEKDAY($A776)=7</formula>
    </cfRule>
  </conditionalFormatting>
  <conditionalFormatting sqref="I776:I782">
    <cfRule type="expression" dxfId="56908" priority="103713" stopIfTrue="1">
      <formula>WEEKDAY($A776)=1</formula>
    </cfRule>
    <cfRule type="expression" dxfId="56907" priority="103714" stopIfTrue="1">
      <formula>WEEKDAY($A776)=2</formula>
    </cfRule>
    <cfRule type="expression" dxfId="56906" priority="103715" stopIfTrue="1">
      <formula>WEEKDAY($A776)=3</formula>
    </cfRule>
    <cfRule type="expression" dxfId="56905" priority="103716" stopIfTrue="1">
      <formula>WEEKDAY($A776)=4</formula>
    </cfRule>
    <cfRule type="expression" dxfId="56904" priority="103717" stopIfTrue="1">
      <formula>WEEKDAY($A776)=5</formula>
    </cfRule>
    <cfRule type="expression" dxfId="56903" priority="103718" stopIfTrue="1">
      <formula>WEEKDAY($A776)=6</formula>
    </cfRule>
    <cfRule type="expression" dxfId="56902" priority="103719" stopIfTrue="1">
      <formula>WEEKDAY($A776)=7</formula>
    </cfRule>
  </conditionalFormatting>
  <conditionalFormatting sqref="I776:I782">
    <cfRule type="expression" dxfId="56901" priority="103706" stopIfTrue="1">
      <formula>WEEKDAY($A776)=1</formula>
    </cfRule>
    <cfRule type="expression" dxfId="56900" priority="103707" stopIfTrue="1">
      <formula>WEEKDAY($A776)=2</formula>
    </cfRule>
    <cfRule type="expression" dxfId="56899" priority="103708" stopIfTrue="1">
      <formula>WEEKDAY($A776)=3</formula>
    </cfRule>
    <cfRule type="expression" dxfId="56898" priority="103709" stopIfTrue="1">
      <formula>WEEKDAY($A776)=4</formula>
    </cfRule>
    <cfRule type="expression" dxfId="56897" priority="103710" stopIfTrue="1">
      <formula>WEEKDAY($A776)=5</formula>
    </cfRule>
    <cfRule type="expression" dxfId="56896" priority="103711" stopIfTrue="1">
      <formula>WEEKDAY($A776)=6</formula>
    </cfRule>
    <cfRule type="expression" dxfId="56895" priority="103712" stopIfTrue="1">
      <formula>WEEKDAY($A776)=7</formula>
    </cfRule>
  </conditionalFormatting>
  <conditionalFormatting sqref="I776:I782">
    <cfRule type="expression" dxfId="56894" priority="103699" stopIfTrue="1">
      <formula>WEEKDAY($A776)=1</formula>
    </cfRule>
    <cfRule type="expression" dxfId="56893" priority="103700" stopIfTrue="1">
      <formula>WEEKDAY($A776)=2</formula>
    </cfRule>
    <cfRule type="expression" dxfId="56892" priority="103701" stopIfTrue="1">
      <formula>WEEKDAY($A776)=3</formula>
    </cfRule>
    <cfRule type="expression" dxfId="56891" priority="103702" stopIfTrue="1">
      <formula>WEEKDAY($A776)=4</formula>
    </cfRule>
    <cfRule type="expression" dxfId="56890" priority="103703" stopIfTrue="1">
      <formula>WEEKDAY($A776)=5</formula>
    </cfRule>
    <cfRule type="expression" dxfId="56889" priority="103704" stopIfTrue="1">
      <formula>WEEKDAY($A776)=6</formula>
    </cfRule>
    <cfRule type="expression" dxfId="56888" priority="103705" stopIfTrue="1">
      <formula>WEEKDAY($A776)=7</formula>
    </cfRule>
  </conditionalFormatting>
  <conditionalFormatting sqref="I776:I782">
    <cfRule type="expression" dxfId="56887" priority="103692" stopIfTrue="1">
      <formula>WEEKDAY($A776)=1</formula>
    </cfRule>
    <cfRule type="expression" dxfId="56886" priority="103693" stopIfTrue="1">
      <formula>WEEKDAY($A776)=2</formula>
    </cfRule>
    <cfRule type="expression" dxfId="56885" priority="103694" stopIfTrue="1">
      <formula>WEEKDAY($A776)=3</formula>
    </cfRule>
    <cfRule type="expression" dxfId="56884" priority="103695" stopIfTrue="1">
      <formula>WEEKDAY($A776)=4</formula>
    </cfRule>
    <cfRule type="expression" dxfId="56883" priority="103696" stopIfTrue="1">
      <formula>WEEKDAY($A776)=5</formula>
    </cfRule>
    <cfRule type="expression" dxfId="56882" priority="103697" stopIfTrue="1">
      <formula>WEEKDAY($A776)=6</formula>
    </cfRule>
    <cfRule type="expression" dxfId="56881" priority="103698" stopIfTrue="1">
      <formula>WEEKDAY($A776)=7</formula>
    </cfRule>
  </conditionalFormatting>
  <conditionalFormatting sqref="I776:I782">
    <cfRule type="expression" dxfId="56880" priority="103685" stopIfTrue="1">
      <formula>WEEKDAY($A776)=1</formula>
    </cfRule>
    <cfRule type="expression" dxfId="56879" priority="103686" stopIfTrue="1">
      <formula>WEEKDAY($A776)=2</formula>
    </cfRule>
    <cfRule type="expression" dxfId="56878" priority="103687" stopIfTrue="1">
      <formula>WEEKDAY($A776)=3</formula>
    </cfRule>
    <cfRule type="expression" dxfId="56877" priority="103688" stopIfTrue="1">
      <formula>WEEKDAY($A776)=4</formula>
    </cfRule>
    <cfRule type="expression" dxfId="56876" priority="103689" stopIfTrue="1">
      <formula>WEEKDAY($A776)=5</formula>
    </cfRule>
    <cfRule type="expression" dxfId="56875" priority="103690" stopIfTrue="1">
      <formula>WEEKDAY($A776)=6</formula>
    </cfRule>
    <cfRule type="expression" dxfId="56874" priority="103691" stopIfTrue="1">
      <formula>WEEKDAY($A776)=7</formula>
    </cfRule>
  </conditionalFormatting>
  <conditionalFormatting sqref="I776:I782">
    <cfRule type="expression" dxfId="56873" priority="103678" stopIfTrue="1">
      <formula>WEEKDAY($A776)=1</formula>
    </cfRule>
    <cfRule type="expression" dxfId="56872" priority="103679" stopIfTrue="1">
      <formula>WEEKDAY($A776)=2</formula>
    </cfRule>
    <cfRule type="expression" dxfId="56871" priority="103680" stopIfTrue="1">
      <formula>WEEKDAY($A776)=3</formula>
    </cfRule>
    <cfRule type="expression" dxfId="56870" priority="103681" stopIfTrue="1">
      <formula>WEEKDAY($A776)=4</formula>
    </cfRule>
    <cfRule type="expression" dxfId="56869" priority="103682" stopIfTrue="1">
      <formula>WEEKDAY($A776)=5</formula>
    </cfRule>
    <cfRule type="expression" dxfId="56868" priority="103683" stopIfTrue="1">
      <formula>WEEKDAY($A776)=6</formula>
    </cfRule>
    <cfRule type="expression" dxfId="56867" priority="103684" stopIfTrue="1">
      <formula>WEEKDAY($A776)=7</formula>
    </cfRule>
  </conditionalFormatting>
  <conditionalFormatting sqref="I776:I782">
    <cfRule type="expression" dxfId="56866" priority="103671" stopIfTrue="1">
      <formula>WEEKDAY($A776)=1</formula>
    </cfRule>
    <cfRule type="expression" dxfId="56865" priority="103672" stopIfTrue="1">
      <formula>WEEKDAY($A776)=2</formula>
    </cfRule>
    <cfRule type="expression" dxfId="56864" priority="103673" stopIfTrue="1">
      <formula>WEEKDAY($A776)=3</formula>
    </cfRule>
    <cfRule type="expression" dxfId="56863" priority="103674" stopIfTrue="1">
      <formula>WEEKDAY($A776)=4</formula>
    </cfRule>
    <cfRule type="expression" dxfId="56862" priority="103675" stopIfTrue="1">
      <formula>WEEKDAY($A776)=5</formula>
    </cfRule>
    <cfRule type="expression" dxfId="56861" priority="103676" stopIfTrue="1">
      <formula>WEEKDAY($A776)=6</formula>
    </cfRule>
    <cfRule type="expression" dxfId="56860" priority="103677" stopIfTrue="1">
      <formula>WEEKDAY($A776)=7</formula>
    </cfRule>
  </conditionalFormatting>
  <conditionalFormatting sqref="I776:I782">
    <cfRule type="expression" dxfId="56859" priority="103664" stopIfTrue="1">
      <formula>WEEKDAY($A776)=1</formula>
    </cfRule>
    <cfRule type="expression" dxfId="56858" priority="103665" stopIfTrue="1">
      <formula>WEEKDAY($A776)=2</formula>
    </cfRule>
    <cfRule type="expression" dxfId="56857" priority="103666" stopIfTrue="1">
      <formula>WEEKDAY($A776)=3</formula>
    </cfRule>
    <cfRule type="expression" dxfId="56856" priority="103667" stopIfTrue="1">
      <formula>WEEKDAY($A776)=4</formula>
    </cfRule>
    <cfRule type="expression" dxfId="56855" priority="103668" stopIfTrue="1">
      <formula>WEEKDAY($A776)=5</formula>
    </cfRule>
    <cfRule type="expression" dxfId="56854" priority="103669" stopIfTrue="1">
      <formula>WEEKDAY($A776)=6</formula>
    </cfRule>
    <cfRule type="expression" dxfId="56853" priority="103670" stopIfTrue="1">
      <formula>WEEKDAY($A776)=7</formula>
    </cfRule>
  </conditionalFormatting>
  <conditionalFormatting sqref="I776:I782">
    <cfRule type="expression" dxfId="56852" priority="103657" stopIfTrue="1">
      <formula>WEEKDAY($A776)=1</formula>
    </cfRule>
    <cfRule type="expression" dxfId="56851" priority="103658" stopIfTrue="1">
      <formula>WEEKDAY($A776)=2</formula>
    </cfRule>
    <cfRule type="expression" dxfId="56850" priority="103659" stopIfTrue="1">
      <formula>WEEKDAY($A776)=3</formula>
    </cfRule>
    <cfRule type="expression" dxfId="56849" priority="103660" stopIfTrue="1">
      <formula>WEEKDAY($A776)=4</formula>
    </cfRule>
    <cfRule type="expression" dxfId="56848" priority="103661" stopIfTrue="1">
      <formula>WEEKDAY($A776)=5</formula>
    </cfRule>
    <cfRule type="expression" dxfId="56847" priority="103662" stopIfTrue="1">
      <formula>WEEKDAY($A776)=6</formula>
    </cfRule>
    <cfRule type="expression" dxfId="56846" priority="103663" stopIfTrue="1">
      <formula>WEEKDAY($A776)=7</formula>
    </cfRule>
  </conditionalFormatting>
  <conditionalFormatting sqref="I776:I782">
    <cfRule type="expression" dxfId="56845" priority="103650" stopIfTrue="1">
      <formula>WEEKDAY($A776)=1</formula>
    </cfRule>
    <cfRule type="expression" dxfId="56844" priority="103651" stopIfTrue="1">
      <formula>WEEKDAY($A776)=2</formula>
    </cfRule>
    <cfRule type="expression" dxfId="56843" priority="103652" stopIfTrue="1">
      <formula>WEEKDAY($A776)=3</formula>
    </cfRule>
    <cfRule type="expression" dxfId="56842" priority="103653" stopIfTrue="1">
      <formula>WEEKDAY($A776)=4</formula>
    </cfRule>
    <cfRule type="expression" dxfId="56841" priority="103654" stopIfTrue="1">
      <formula>WEEKDAY($A776)=5</formula>
    </cfRule>
    <cfRule type="expression" dxfId="56840" priority="103655" stopIfTrue="1">
      <formula>WEEKDAY($A776)=6</formula>
    </cfRule>
    <cfRule type="expression" dxfId="56839" priority="103656" stopIfTrue="1">
      <formula>WEEKDAY($A776)=7</formula>
    </cfRule>
  </conditionalFormatting>
  <conditionalFormatting sqref="I776:I782">
    <cfRule type="expression" dxfId="56838" priority="103643" stopIfTrue="1">
      <formula>WEEKDAY($A776)=1</formula>
    </cfRule>
    <cfRule type="expression" dxfId="56837" priority="103644" stopIfTrue="1">
      <formula>WEEKDAY($A776)=2</formula>
    </cfRule>
    <cfRule type="expression" dxfId="56836" priority="103645" stopIfTrue="1">
      <formula>WEEKDAY($A776)=3</formula>
    </cfRule>
    <cfRule type="expression" dxfId="56835" priority="103646" stopIfTrue="1">
      <formula>WEEKDAY($A776)=4</formula>
    </cfRule>
    <cfRule type="expression" dxfId="56834" priority="103647" stopIfTrue="1">
      <formula>WEEKDAY($A776)=5</formula>
    </cfRule>
    <cfRule type="expression" dxfId="56833" priority="103648" stopIfTrue="1">
      <formula>WEEKDAY($A776)=6</formula>
    </cfRule>
    <cfRule type="expression" dxfId="56832" priority="103649" stopIfTrue="1">
      <formula>WEEKDAY($A776)=7</formula>
    </cfRule>
  </conditionalFormatting>
  <conditionalFormatting sqref="I776:I782">
    <cfRule type="expression" dxfId="56831" priority="103636" stopIfTrue="1">
      <formula>WEEKDAY($A776)=1</formula>
    </cfRule>
    <cfRule type="expression" dxfId="56830" priority="103637" stopIfTrue="1">
      <formula>WEEKDAY($A776)=2</formula>
    </cfRule>
    <cfRule type="expression" dxfId="56829" priority="103638" stopIfTrue="1">
      <formula>WEEKDAY($A776)=3</formula>
    </cfRule>
    <cfRule type="expression" dxfId="56828" priority="103639" stopIfTrue="1">
      <formula>WEEKDAY($A776)=4</formula>
    </cfRule>
    <cfRule type="expression" dxfId="56827" priority="103640" stopIfTrue="1">
      <formula>WEEKDAY($A776)=5</formula>
    </cfRule>
    <cfRule type="expression" dxfId="56826" priority="103641" stopIfTrue="1">
      <formula>WEEKDAY($A776)=6</formula>
    </cfRule>
    <cfRule type="expression" dxfId="56825" priority="103642" stopIfTrue="1">
      <formula>WEEKDAY($A776)=7</formula>
    </cfRule>
  </conditionalFormatting>
  <conditionalFormatting sqref="I776:I782">
    <cfRule type="expression" dxfId="56824" priority="103629" stopIfTrue="1">
      <formula>WEEKDAY($A776)=1</formula>
    </cfRule>
    <cfRule type="expression" dxfId="56823" priority="103630" stopIfTrue="1">
      <formula>WEEKDAY($A776)=2</formula>
    </cfRule>
    <cfRule type="expression" dxfId="56822" priority="103631" stopIfTrue="1">
      <formula>WEEKDAY($A776)=3</formula>
    </cfRule>
    <cfRule type="expression" dxfId="56821" priority="103632" stopIfTrue="1">
      <formula>WEEKDAY($A776)=4</formula>
    </cfRule>
    <cfRule type="expression" dxfId="56820" priority="103633" stopIfTrue="1">
      <formula>WEEKDAY($A776)=5</formula>
    </cfRule>
    <cfRule type="expression" dxfId="56819" priority="103634" stopIfTrue="1">
      <formula>WEEKDAY($A776)=6</formula>
    </cfRule>
    <cfRule type="expression" dxfId="56818" priority="103635" stopIfTrue="1">
      <formula>WEEKDAY($A776)=7</formula>
    </cfRule>
  </conditionalFormatting>
  <conditionalFormatting sqref="I776:I782">
    <cfRule type="expression" dxfId="56817" priority="103622" stopIfTrue="1">
      <formula>WEEKDAY($A776)=1</formula>
    </cfRule>
    <cfRule type="expression" dxfId="56816" priority="103623" stopIfTrue="1">
      <formula>WEEKDAY($A776)=2</formula>
    </cfRule>
    <cfRule type="expression" dxfId="56815" priority="103624" stopIfTrue="1">
      <formula>WEEKDAY($A776)=3</formula>
    </cfRule>
    <cfRule type="expression" dxfId="56814" priority="103625" stopIfTrue="1">
      <formula>WEEKDAY($A776)=4</formula>
    </cfRule>
    <cfRule type="expression" dxfId="56813" priority="103626" stopIfTrue="1">
      <formula>WEEKDAY($A776)=5</formula>
    </cfRule>
    <cfRule type="expression" dxfId="56812" priority="103627" stopIfTrue="1">
      <formula>WEEKDAY($A776)=6</formula>
    </cfRule>
    <cfRule type="expression" dxfId="56811" priority="103628" stopIfTrue="1">
      <formula>WEEKDAY($A776)=7</formula>
    </cfRule>
  </conditionalFormatting>
  <conditionalFormatting sqref="I776:I782">
    <cfRule type="expression" dxfId="56810" priority="103615" stopIfTrue="1">
      <formula>WEEKDAY($A776)=1</formula>
    </cfRule>
    <cfRule type="expression" dxfId="56809" priority="103616" stopIfTrue="1">
      <formula>WEEKDAY($A776)=2</formula>
    </cfRule>
    <cfRule type="expression" dxfId="56808" priority="103617" stopIfTrue="1">
      <formula>WEEKDAY($A776)=3</formula>
    </cfRule>
    <cfRule type="expression" dxfId="56807" priority="103618" stopIfTrue="1">
      <formula>WEEKDAY($A776)=4</formula>
    </cfRule>
    <cfRule type="expression" dxfId="56806" priority="103619" stopIfTrue="1">
      <formula>WEEKDAY($A776)=5</formula>
    </cfRule>
    <cfRule type="expression" dxfId="56805" priority="103620" stopIfTrue="1">
      <formula>WEEKDAY($A776)=6</formula>
    </cfRule>
    <cfRule type="expression" dxfId="56804" priority="103621" stopIfTrue="1">
      <formula>WEEKDAY($A776)=7</formula>
    </cfRule>
  </conditionalFormatting>
  <conditionalFormatting sqref="I776:I782">
    <cfRule type="expression" dxfId="56803" priority="103608" stopIfTrue="1">
      <formula>WEEKDAY($A776)=1</formula>
    </cfRule>
    <cfRule type="expression" dxfId="56802" priority="103609" stopIfTrue="1">
      <formula>WEEKDAY($A776)=2</formula>
    </cfRule>
    <cfRule type="expression" dxfId="56801" priority="103610" stopIfTrue="1">
      <formula>WEEKDAY($A776)=3</formula>
    </cfRule>
    <cfRule type="expression" dxfId="56800" priority="103611" stopIfTrue="1">
      <formula>WEEKDAY($A776)=4</formula>
    </cfRule>
    <cfRule type="expression" dxfId="56799" priority="103612" stopIfTrue="1">
      <formula>WEEKDAY($A776)=5</formula>
    </cfRule>
    <cfRule type="expression" dxfId="56798" priority="103613" stopIfTrue="1">
      <formula>WEEKDAY($A776)=6</formula>
    </cfRule>
    <cfRule type="expression" dxfId="56797" priority="103614" stopIfTrue="1">
      <formula>WEEKDAY($A776)=7</formula>
    </cfRule>
  </conditionalFormatting>
  <conditionalFormatting sqref="I776:I782">
    <cfRule type="expression" dxfId="56796" priority="103601" stopIfTrue="1">
      <formula>WEEKDAY($A776)=1</formula>
    </cfRule>
    <cfRule type="expression" dxfId="56795" priority="103602" stopIfTrue="1">
      <formula>WEEKDAY($A776)=2</formula>
    </cfRule>
    <cfRule type="expression" dxfId="56794" priority="103603" stopIfTrue="1">
      <formula>WEEKDAY($A776)=3</formula>
    </cfRule>
    <cfRule type="expression" dxfId="56793" priority="103604" stopIfTrue="1">
      <formula>WEEKDAY($A776)=4</formula>
    </cfRule>
    <cfRule type="expression" dxfId="56792" priority="103605" stopIfTrue="1">
      <formula>WEEKDAY($A776)=5</formula>
    </cfRule>
    <cfRule type="expression" dxfId="56791" priority="103606" stopIfTrue="1">
      <formula>WEEKDAY($A776)=6</formula>
    </cfRule>
    <cfRule type="expression" dxfId="56790" priority="103607" stopIfTrue="1">
      <formula>WEEKDAY($A776)=7</formula>
    </cfRule>
  </conditionalFormatting>
  <conditionalFormatting sqref="I776:I782">
    <cfRule type="expression" dxfId="56789" priority="103594" stopIfTrue="1">
      <formula>WEEKDAY($A776)=1</formula>
    </cfRule>
    <cfRule type="expression" dxfId="56788" priority="103595" stopIfTrue="1">
      <formula>WEEKDAY($A776)=2</formula>
    </cfRule>
    <cfRule type="expression" dxfId="56787" priority="103596" stopIfTrue="1">
      <formula>WEEKDAY($A776)=3</formula>
    </cfRule>
    <cfRule type="expression" dxfId="56786" priority="103597" stopIfTrue="1">
      <formula>WEEKDAY($A776)=4</formula>
    </cfRule>
    <cfRule type="expression" dxfId="56785" priority="103598" stopIfTrue="1">
      <formula>WEEKDAY($A776)=5</formula>
    </cfRule>
    <cfRule type="expression" dxfId="56784" priority="103599" stopIfTrue="1">
      <formula>WEEKDAY($A776)=6</formula>
    </cfRule>
    <cfRule type="expression" dxfId="56783" priority="103600" stopIfTrue="1">
      <formula>WEEKDAY($A776)=7</formula>
    </cfRule>
  </conditionalFormatting>
  <conditionalFormatting sqref="I776:I782">
    <cfRule type="expression" dxfId="56782" priority="103587" stopIfTrue="1">
      <formula>WEEKDAY($A776)=1</formula>
    </cfRule>
    <cfRule type="expression" dxfId="56781" priority="103588" stopIfTrue="1">
      <formula>WEEKDAY($A776)=2</formula>
    </cfRule>
    <cfRule type="expression" dxfId="56780" priority="103589" stopIfTrue="1">
      <formula>WEEKDAY($A776)=3</formula>
    </cfRule>
    <cfRule type="expression" dxfId="56779" priority="103590" stopIfTrue="1">
      <formula>WEEKDAY($A776)=4</formula>
    </cfRule>
    <cfRule type="expression" dxfId="56778" priority="103591" stopIfTrue="1">
      <formula>WEEKDAY($A776)=5</formula>
    </cfRule>
    <cfRule type="expression" dxfId="56777" priority="103592" stopIfTrue="1">
      <formula>WEEKDAY($A776)=6</formula>
    </cfRule>
    <cfRule type="expression" dxfId="56776" priority="103593" stopIfTrue="1">
      <formula>WEEKDAY($A776)=7</formula>
    </cfRule>
  </conditionalFormatting>
  <conditionalFormatting sqref="I776:I782">
    <cfRule type="expression" dxfId="56775" priority="103580" stopIfTrue="1">
      <formula>WEEKDAY($A776)=1</formula>
    </cfRule>
    <cfRule type="expression" dxfId="56774" priority="103581" stopIfTrue="1">
      <formula>WEEKDAY($A776)=2</formula>
    </cfRule>
    <cfRule type="expression" dxfId="56773" priority="103582" stopIfTrue="1">
      <formula>WEEKDAY($A776)=3</formula>
    </cfRule>
    <cfRule type="expression" dxfId="56772" priority="103583" stopIfTrue="1">
      <formula>WEEKDAY($A776)=4</formula>
    </cfRule>
    <cfRule type="expression" dxfId="56771" priority="103584" stopIfTrue="1">
      <formula>WEEKDAY($A776)=5</formula>
    </cfRule>
    <cfRule type="expression" dxfId="56770" priority="103585" stopIfTrue="1">
      <formula>WEEKDAY($A776)=6</formula>
    </cfRule>
    <cfRule type="expression" dxfId="56769" priority="103586" stopIfTrue="1">
      <formula>WEEKDAY($A776)=7</formula>
    </cfRule>
  </conditionalFormatting>
  <conditionalFormatting sqref="I776:I782">
    <cfRule type="expression" dxfId="56768" priority="103573" stopIfTrue="1">
      <formula>WEEKDAY($A776)=1</formula>
    </cfRule>
    <cfRule type="expression" dxfId="56767" priority="103574" stopIfTrue="1">
      <formula>WEEKDAY($A776)=2</formula>
    </cfRule>
    <cfRule type="expression" dxfId="56766" priority="103575" stopIfTrue="1">
      <formula>WEEKDAY($A776)=3</formula>
    </cfRule>
    <cfRule type="expression" dxfId="56765" priority="103576" stopIfTrue="1">
      <formula>WEEKDAY($A776)=4</formula>
    </cfRule>
    <cfRule type="expression" dxfId="56764" priority="103577" stopIfTrue="1">
      <formula>WEEKDAY($A776)=5</formula>
    </cfRule>
    <cfRule type="expression" dxfId="56763" priority="103578" stopIfTrue="1">
      <formula>WEEKDAY($A776)=6</formula>
    </cfRule>
    <cfRule type="expression" dxfId="56762" priority="103579" stopIfTrue="1">
      <formula>WEEKDAY($A776)=7</formula>
    </cfRule>
  </conditionalFormatting>
  <conditionalFormatting sqref="I776:I782">
    <cfRule type="expression" dxfId="56761" priority="103566" stopIfTrue="1">
      <formula>WEEKDAY($A776)=1</formula>
    </cfRule>
    <cfRule type="expression" dxfId="56760" priority="103567" stopIfTrue="1">
      <formula>WEEKDAY($A776)=2</formula>
    </cfRule>
    <cfRule type="expression" dxfId="56759" priority="103568" stopIfTrue="1">
      <formula>WEEKDAY($A776)=3</formula>
    </cfRule>
    <cfRule type="expression" dxfId="56758" priority="103569" stopIfTrue="1">
      <formula>WEEKDAY($A776)=4</formula>
    </cfRule>
    <cfRule type="expression" dxfId="56757" priority="103570" stopIfTrue="1">
      <formula>WEEKDAY($A776)=5</formula>
    </cfRule>
    <cfRule type="expression" dxfId="56756" priority="103571" stopIfTrue="1">
      <formula>WEEKDAY($A776)=6</formula>
    </cfRule>
    <cfRule type="expression" dxfId="56755" priority="103572" stopIfTrue="1">
      <formula>WEEKDAY($A776)=7</formula>
    </cfRule>
  </conditionalFormatting>
  <conditionalFormatting sqref="I776:I782">
    <cfRule type="expression" dxfId="56754" priority="103559" stopIfTrue="1">
      <formula>WEEKDAY($A776)=1</formula>
    </cfRule>
    <cfRule type="expression" dxfId="56753" priority="103560" stopIfTrue="1">
      <formula>WEEKDAY($A776)=2</formula>
    </cfRule>
    <cfRule type="expression" dxfId="56752" priority="103561" stopIfTrue="1">
      <formula>WEEKDAY($A776)=3</formula>
    </cfRule>
    <cfRule type="expression" dxfId="56751" priority="103562" stopIfTrue="1">
      <formula>WEEKDAY($A776)=4</formula>
    </cfRule>
    <cfRule type="expression" dxfId="56750" priority="103563" stopIfTrue="1">
      <formula>WEEKDAY($A776)=5</formula>
    </cfRule>
    <cfRule type="expression" dxfId="56749" priority="103564" stopIfTrue="1">
      <formula>WEEKDAY($A776)=6</formula>
    </cfRule>
    <cfRule type="expression" dxfId="56748" priority="103565" stopIfTrue="1">
      <formula>WEEKDAY($A776)=7</formula>
    </cfRule>
  </conditionalFormatting>
  <conditionalFormatting sqref="I776:I782">
    <cfRule type="expression" dxfId="56747" priority="103552" stopIfTrue="1">
      <formula>WEEKDAY($A776)=1</formula>
    </cfRule>
    <cfRule type="expression" dxfId="56746" priority="103553" stopIfTrue="1">
      <formula>WEEKDAY($A776)=2</formula>
    </cfRule>
    <cfRule type="expression" dxfId="56745" priority="103554" stopIfTrue="1">
      <formula>WEEKDAY($A776)=3</formula>
    </cfRule>
    <cfRule type="expression" dxfId="56744" priority="103555" stopIfTrue="1">
      <formula>WEEKDAY($A776)=4</formula>
    </cfRule>
    <cfRule type="expression" dxfId="56743" priority="103556" stopIfTrue="1">
      <formula>WEEKDAY($A776)=5</formula>
    </cfRule>
    <cfRule type="expression" dxfId="56742" priority="103557" stopIfTrue="1">
      <formula>WEEKDAY($A776)=6</formula>
    </cfRule>
    <cfRule type="expression" dxfId="56741" priority="103558" stopIfTrue="1">
      <formula>WEEKDAY($A776)=7</formula>
    </cfRule>
  </conditionalFormatting>
  <conditionalFormatting sqref="I776:I782">
    <cfRule type="expression" dxfId="56740" priority="103545" stopIfTrue="1">
      <formula>WEEKDAY($A776)=1</formula>
    </cfRule>
    <cfRule type="expression" dxfId="56739" priority="103546" stopIfTrue="1">
      <formula>WEEKDAY($A776)=2</formula>
    </cfRule>
    <cfRule type="expression" dxfId="56738" priority="103547" stopIfTrue="1">
      <formula>WEEKDAY($A776)=3</formula>
    </cfRule>
    <cfRule type="expression" dxfId="56737" priority="103548" stopIfTrue="1">
      <formula>WEEKDAY($A776)=4</formula>
    </cfRule>
    <cfRule type="expression" dxfId="56736" priority="103549" stopIfTrue="1">
      <formula>WEEKDAY($A776)=5</formula>
    </cfRule>
    <cfRule type="expression" dxfId="56735" priority="103550" stopIfTrue="1">
      <formula>WEEKDAY($A776)=6</formula>
    </cfRule>
    <cfRule type="expression" dxfId="56734" priority="103551" stopIfTrue="1">
      <formula>WEEKDAY($A776)=7</formula>
    </cfRule>
  </conditionalFormatting>
  <conditionalFormatting sqref="I776:I782">
    <cfRule type="expression" dxfId="56733" priority="103538" stopIfTrue="1">
      <formula>WEEKDAY($A776)=1</formula>
    </cfRule>
    <cfRule type="expression" dxfId="56732" priority="103539" stopIfTrue="1">
      <formula>WEEKDAY($A776)=2</formula>
    </cfRule>
    <cfRule type="expression" dxfId="56731" priority="103540" stopIfTrue="1">
      <formula>WEEKDAY($A776)=3</formula>
    </cfRule>
    <cfRule type="expression" dxfId="56730" priority="103541" stopIfTrue="1">
      <formula>WEEKDAY($A776)=4</formula>
    </cfRule>
    <cfRule type="expression" dxfId="56729" priority="103542" stopIfTrue="1">
      <formula>WEEKDAY($A776)=5</formula>
    </cfRule>
    <cfRule type="expression" dxfId="56728" priority="103543" stopIfTrue="1">
      <formula>WEEKDAY($A776)=6</formula>
    </cfRule>
    <cfRule type="expression" dxfId="56727" priority="103544" stopIfTrue="1">
      <formula>WEEKDAY($A776)=7</formula>
    </cfRule>
  </conditionalFormatting>
  <conditionalFormatting sqref="I776:I782">
    <cfRule type="expression" dxfId="56726" priority="103531" stopIfTrue="1">
      <formula>WEEKDAY($A776)=1</formula>
    </cfRule>
    <cfRule type="expression" dxfId="56725" priority="103532" stopIfTrue="1">
      <formula>WEEKDAY($A776)=2</formula>
    </cfRule>
    <cfRule type="expression" dxfId="56724" priority="103533" stopIfTrue="1">
      <formula>WEEKDAY($A776)=3</formula>
    </cfRule>
    <cfRule type="expression" dxfId="56723" priority="103534" stopIfTrue="1">
      <formula>WEEKDAY($A776)=4</formula>
    </cfRule>
    <cfRule type="expression" dxfId="56722" priority="103535" stopIfTrue="1">
      <formula>WEEKDAY($A776)=5</formula>
    </cfRule>
    <cfRule type="expression" dxfId="56721" priority="103536" stopIfTrue="1">
      <formula>WEEKDAY($A776)=6</formula>
    </cfRule>
    <cfRule type="expression" dxfId="56720" priority="103537" stopIfTrue="1">
      <formula>WEEKDAY($A776)=7</formula>
    </cfRule>
  </conditionalFormatting>
  <conditionalFormatting sqref="I776:I782">
    <cfRule type="expression" dxfId="56719" priority="103524" stopIfTrue="1">
      <formula>WEEKDAY($A776)=1</formula>
    </cfRule>
    <cfRule type="expression" dxfId="56718" priority="103525" stopIfTrue="1">
      <formula>WEEKDAY($A776)=2</formula>
    </cfRule>
    <cfRule type="expression" dxfId="56717" priority="103526" stopIfTrue="1">
      <formula>WEEKDAY($A776)=3</formula>
    </cfRule>
    <cfRule type="expression" dxfId="56716" priority="103527" stopIfTrue="1">
      <formula>WEEKDAY($A776)=4</formula>
    </cfRule>
    <cfRule type="expression" dxfId="56715" priority="103528" stopIfTrue="1">
      <formula>WEEKDAY($A776)=5</formula>
    </cfRule>
    <cfRule type="expression" dxfId="56714" priority="103529" stopIfTrue="1">
      <formula>WEEKDAY($A776)=6</formula>
    </cfRule>
    <cfRule type="expression" dxfId="56713" priority="103530" stopIfTrue="1">
      <formula>WEEKDAY($A776)=7</formula>
    </cfRule>
  </conditionalFormatting>
  <conditionalFormatting sqref="I776:I782">
    <cfRule type="expression" dxfId="56712" priority="103517" stopIfTrue="1">
      <formula>WEEKDAY($A776)=1</formula>
    </cfRule>
    <cfRule type="expression" dxfId="56711" priority="103518" stopIfTrue="1">
      <formula>WEEKDAY($A776)=2</formula>
    </cfRule>
    <cfRule type="expression" dxfId="56710" priority="103519" stopIfTrue="1">
      <formula>WEEKDAY($A776)=3</formula>
    </cfRule>
    <cfRule type="expression" dxfId="56709" priority="103520" stopIfTrue="1">
      <formula>WEEKDAY($A776)=4</formula>
    </cfRule>
    <cfRule type="expression" dxfId="56708" priority="103521" stopIfTrue="1">
      <formula>WEEKDAY($A776)=5</formula>
    </cfRule>
    <cfRule type="expression" dxfId="56707" priority="103522" stopIfTrue="1">
      <formula>WEEKDAY($A776)=6</formula>
    </cfRule>
    <cfRule type="expression" dxfId="56706" priority="103523" stopIfTrue="1">
      <formula>WEEKDAY($A776)=7</formula>
    </cfRule>
  </conditionalFormatting>
  <conditionalFormatting sqref="I776:I782">
    <cfRule type="expression" dxfId="56705" priority="103510" stopIfTrue="1">
      <formula>WEEKDAY($A776)=1</formula>
    </cfRule>
    <cfRule type="expression" dxfId="56704" priority="103511" stopIfTrue="1">
      <formula>WEEKDAY($A776)=2</formula>
    </cfRule>
    <cfRule type="expression" dxfId="56703" priority="103512" stopIfTrue="1">
      <formula>WEEKDAY($A776)=3</formula>
    </cfRule>
    <cfRule type="expression" dxfId="56702" priority="103513" stopIfTrue="1">
      <formula>WEEKDAY($A776)=4</formula>
    </cfRule>
    <cfRule type="expression" dxfId="56701" priority="103514" stopIfTrue="1">
      <formula>WEEKDAY($A776)=5</formula>
    </cfRule>
    <cfRule type="expression" dxfId="56700" priority="103515" stopIfTrue="1">
      <formula>WEEKDAY($A776)=6</formula>
    </cfRule>
    <cfRule type="expression" dxfId="56699" priority="103516" stopIfTrue="1">
      <formula>WEEKDAY($A776)=7</formula>
    </cfRule>
  </conditionalFormatting>
  <conditionalFormatting sqref="I776:I782">
    <cfRule type="expression" dxfId="56698" priority="103503" stopIfTrue="1">
      <formula>WEEKDAY($A776)=1</formula>
    </cfRule>
    <cfRule type="expression" dxfId="56697" priority="103504" stopIfTrue="1">
      <formula>WEEKDAY($A776)=2</formula>
    </cfRule>
    <cfRule type="expression" dxfId="56696" priority="103505" stopIfTrue="1">
      <formula>WEEKDAY($A776)=3</formula>
    </cfRule>
    <cfRule type="expression" dxfId="56695" priority="103506" stopIfTrue="1">
      <formula>WEEKDAY($A776)=4</formula>
    </cfRule>
    <cfRule type="expression" dxfId="56694" priority="103507" stopIfTrue="1">
      <formula>WEEKDAY($A776)=5</formula>
    </cfRule>
    <cfRule type="expression" dxfId="56693" priority="103508" stopIfTrue="1">
      <formula>WEEKDAY($A776)=6</formula>
    </cfRule>
    <cfRule type="expression" dxfId="56692" priority="103509" stopIfTrue="1">
      <formula>WEEKDAY($A776)=7</formula>
    </cfRule>
  </conditionalFormatting>
  <conditionalFormatting sqref="I776:I782">
    <cfRule type="expression" dxfId="56691" priority="103496" stopIfTrue="1">
      <formula>WEEKDAY($A776)=1</formula>
    </cfRule>
    <cfRule type="expression" dxfId="56690" priority="103497" stopIfTrue="1">
      <formula>WEEKDAY($A776)=2</formula>
    </cfRule>
    <cfRule type="expression" dxfId="56689" priority="103498" stopIfTrue="1">
      <formula>WEEKDAY($A776)=3</formula>
    </cfRule>
    <cfRule type="expression" dxfId="56688" priority="103499" stopIfTrue="1">
      <formula>WEEKDAY($A776)=4</formula>
    </cfRule>
    <cfRule type="expression" dxfId="56687" priority="103500" stopIfTrue="1">
      <formula>WEEKDAY($A776)=5</formula>
    </cfRule>
    <cfRule type="expression" dxfId="56686" priority="103501" stopIfTrue="1">
      <formula>WEEKDAY($A776)=6</formula>
    </cfRule>
    <cfRule type="expression" dxfId="56685" priority="103502" stopIfTrue="1">
      <formula>WEEKDAY($A776)=7</formula>
    </cfRule>
  </conditionalFormatting>
  <conditionalFormatting sqref="I776:I782">
    <cfRule type="expression" dxfId="56684" priority="103489" stopIfTrue="1">
      <formula>WEEKDAY($A776)=1</formula>
    </cfRule>
    <cfRule type="expression" dxfId="56683" priority="103490" stopIfTrue="1">
      <formula>WEEKDAY($A776)=2</formula>
    </cfRule>
    <cfRule type="expression" dxfId="56682" priority="103491" stopIfTrue="1">
      <formula>WEEKDAY($A776)=3</formula>
    </cfRule>
    <cfRule type="expression" dxfId="56681" priority="103492" stopIfTrue="1">
      <formula>WEEKDAY($A776)=4</formula>
    </cfRule>
    <cfRule type="expression" dxfId="56680" priority="103493" stopIfTrue="1">
      <formula>WEEKDAY($A776)=5</formula>
    </cfRule>
    <cfRule type="expression" dxfId="56679" priority="103494" stopIfTrue="1">
      <formula>WEEKDAY($A776)=6</formula>
    </cfRule>
    <cfRule type="expression" dxfId="56678" priority="103495" stopIfTrue="1">
      <formula>WEEKDAY($A776)=7</formula>
    </cfRule>
  </conditionalFormatting>
  <conditionalFormatting sqref="I776:I782">
    <cfRule type="expression" dxfId="56677" priority="103482" stopIfTrue="1">
      <formula>WEEKDAY($A776)=1</formula>
    </cfRule>
    <cfRule type="expression" dxfId="56676" priority="103483" stopIfTrue="1">
      <formula>WEEKDAY($A776)=2</formula>
    </cfRule>
    <cfRule type="expression" dxfId="56675" priority="103484" stopIfTrue="1">
      <formula>WEEKDAY($A776)=3</formula>
    </cfRule>
    <cfRule type="expression" dxfId="56674" priority="103485" stopIfTrue="1">
      <formula>WEEKDAY($A776)=4</formula>
    </cfRule>
    <cfRule type="expression" dxfId="56673" priority="103486" stopIfTrue="1">
      <formula>WEEKDAY($A776)=5</formula>
    </cfRule>
    <cfRule type="expression" dxfId="56672" priority="103487" stopIfTrue="1">
      <formula>WEEKDAY($A776)=6</formula>
    </cfRule>
    <cfRule type="expression" dxfId="56671" priority="103488" stopIfTrue="1">
      <formula>WEEKDAY($A776)=7</formula>
    </cfRule>
  </conditionalFormatting>
  <conditionalFormatting sqref="I776:I782">
    <cfRule type="expression" dxfId="56670" priority="103475" stopIfTrue="1">
      <formula>WEEKDAY($A776)=1</formula>
    </cfRule>
    <cfRule type="expression" dxfId="56669" priority="103476" stopIfTrue="1">
      <formula>WEEKDAY($A776)=2</formula>
    </cfRule>
    <cfRule type="expression" dxfId="56668" priority="103477" stopIfTrue="1">
      <formula>WEEKDAY($A776)=3</formula>
    </cfRule>
    <cfRule type="expression" dxfId="56667" priority="103478" stopIfTrue="1">
      <formula>WEEKDAY($A776)=4</formula>
    </cfRule>
    <cfRule type="expression" dxfId="56666" priority="103479" stopIfTrue="1">
      <formula>WEEKDAY($A776)=5</formula>
    </cfRule>
    <cfRule type="expression" dxfId="56665" priority="103480" stopIfTrue="1">
      <formula>WEEKDAY($A776)=6</formula>
    </cfRule>
    <cfRule type="expression" dxfId="56664" priority="103481" stopIfTrue="1">
      <formula>WEEKDAY($A776)=7</formula>
    </cfRule>
  </conditionalFormatting>
  <conditionalFormatting sqref="I776:I782">
    <cfRule type="expression" dxfId="56663" priority="103468" stopIfTrue="1">
      <formula>WEEKDAY($A776)=1</formula>
    </cfRule>
    <cfRule type="expression" dxfId="56662" priority="103469" stopIfTrue="1">
      <formula>WEEKDAY($A776)=2</formula>
    </cfRule>
    <cfRule type="expression" dxfId="56661" priority="103470" stopIfTrue="1">
      <formula>WEEKDAY($A776)=3</formula>
    </cfRule>
    <cfRule type="expression" dxfId="56660" priority="103471" stopIfTrue="1">
      <formula>WEEKDAY($A776)=4</formula>
    </cfRule>
    <cfRule type="expression" dxfId="56659" priority="103472" stopIfTrue="1">
      <formula>WEEKDAY($A776)=5</formula>
    </cfRule>
    <cfRule type="expression" dxfId="56658" priority="103473" stopIfTrue="1">
      <formula>WEEKDAY($A776)=6</formula>
    </cfRule>
    <cfRule type="expression" dxfId="56657" priority="103474" stopIfTrue="1">
      <formula>WEEKDAY($A776)=7</formula>
    </cfRule>
  </conditionalFormatting>
  <conditionalFormatting sqref="I776:I782">
    <cfRule type="expression" dxfId="56656" priority="103461" stopIfTrue="1">
      <formula>WEEKDAY($A776)=1</formula>
    </cfRule>
    <cfRule type="expression" dxfId="56655" priority="103462" stopIfTrue="1">
      <formula>WEEKDAY($A776)=2</formula>
    </cfRule>
    <cfRule type="expression" dxfId="56654" priority="103463" stopIfTrue="1">
      <formula>WEEKDAY($A776)=3</formula>
    </cfRule>
    <cfRule type="expression" dxfId="56653" priority="103464" stopIfTrue="1">
      <formula>WEEKDAY($A776)=4</formula>
    </cfRule>
    <cfRule type="expression" dxfId="56652" priority="103465" stopIfTrue="1">
      <formula>WEEKDAY($A776)=5</formula>
    </cfRule>
    <cfRule type="expression" dxfId="56651" priority="103466" stopIfTrue="1">
      <formula>WEEKDAY($A776)=6</formula>
    </cfRule>
    <cfRule type="expression" dxfId="56650" priority="103467" stopIfTrue="1">
      <formula>WEEKDAY($A776)=7</formula>
    </cfRule>
  </conditionalFormatting>
  <conditionalFormatting sqref="I776:I782">
    <cfRule type="expression" dxfId="56649" priority="103454" stopIfTrue="1">
      <formula>WEEKDAY($A776)=1</formula>
    </cfRule>
    <cfRule type="expression" dxfId="56648" priority="103455" stopIfTrue="1">
      <formula>WEEKDAY($A776)=2</formula>
    </cfRule>
    <cfRule type="expression" dxfId="56647" priority="103456" stopIfTrue="1">
      <formula>WEEKDAY($A776)=3</formula>
    </cfRule>
    <cfRule type="expression" dxfId="56646" priority="103457" stopIfTrue="1">
      <formula>WEEKDAY($A776)=4</formula>
    </cfRule>
    <cfRule type="expression" dxfId="56645" priority="103458" stopIfTrue="1">
      <formula>WEEKDAY($A776)=5</formula>
    </cfRule>
    <cfRule type="expression" dxfId="56644" priority="103459" stopIfTrue="1">
      <formula>WEEKDAY($A776)=6</formula>
    </cfRule>
    <cfRule type="expression" dxfId="56643" priority="103460" stopIfTrue="1">
      <formula>WEEKDAY($A776)=7</formula>
    </cfRule>
  </conditionalFormatting>
  <conditionalFormatting sqref="I776:I782">
    <cfRule type="expression" dxfId="56642" priority="103447" stopIfTrue="1">
      <formula>WEEKDAY($A776)=1</formula>
    </cfRule>
    <cfRule type="expression" dxfId="56641" priority="103448" stopIfTrue="1">
      <formula>WEEKDAY($A776)=2</formula>
    </cfRule>
    <cfRule type="expression" dxfId="56640" priority="103449" stopIfTrue="1">
      <formula>WEEKDAY($A776)=3</formula>
    </cfRule>
    <cfRule type="expression" dxfId="56639" priority="103450" stopIfTrue="1">
      <formula>WEEKDAY($A776)=4</formula>
    </cfRule>
    <cfRule type="expression" dxfId="56638" priority="103451" stopIfTrue="1">
      <formula>WEEKDAY($A776)=5</formula>
    </cfRule>
    <cfRule type="expression" dxfId="56637" priority="103452" stopIfTrue="1">
      <formula>WEEKDAY($A776)=6</formula>
    </cfRule>
    <cfRule type="expression" dxfId="56636" priority="103453" stopIfTrue="1">
      <formula>WEEKDAY($A776)=7</formula>
    </cfRule>
  </conditionalFormatting>
  <conditionalFormatting sqref="I776:I782">
    <cfRule type="expression" dxfId="56635" priority="103440" stopIfTrue="1">
      <formula>WEEKDAY($A776)=1</formula>
    </cfRule>
    <cfRule type="expression" dxfId="56634" priority="103441" stopIfTrue="1">
      <formula>WEEKDAY($A776)=2</formula>
    </cfRule>
    <cfRule type="expression" dxfId="56633" priority="103442" stopIfTrue="1">
      <formula>WEEKDAY($A776)=3</formula>
    </cfRule>
    <cfRule type="expression" dxfId="56632" priority="103443" stopIfTrue="1">
      <formula>WEEKDAY($A776)=4</formula>
    </cfRule>
    <cfRule type="expression" dxfId="56631" priority="103444" stopIfTrue="1">
      <formula>WEEKDAY($A776)=5</formula>
    </cfRule>
    <cfRule type="expression" dxfId="56630" priority="103445" stopIfTrue="1">
      <formula>WEEKDAY($A776)=6</formula>
    </cfRule>
    <cfRule type="expression" dxfId="56629" priority="103446" stopIfTrue="1">
      <formula>WEEKDAY($A776)=7</formula>
    </cfRule>
  </conditionalFormatting>
  <conditionalFormatting sqref="A776:E776 G776:M776">
    <cfRule type="expression" dxfId="56628" priority="103433" stopIfTrue="1">
      <formula>WEEKDAY($A776)=1</formula>
    </cfRule>
    <cfRule type="expression" dxfId="56627" priority="103434" stopIfTrue="1">
      <formula>WEEKDAY($A776)=2</formula>
    </cfRule>
    <cfRule type="expression" dxfId="56626" priority="103435" stopIfTrue="1">
      <formula>WEEKDAY($A776)=3</formula>
    </cfRule>
    <cfRule type="expression" dxfId="56625" priority="103436" stopIfTrue="1">
      <formula>WEEKDAY($A776)=4</formula>
    </cfRule>
    <cfRule type="expression" dxfId="56624" priority="103437" stopIfTrue="1">
      <formula>WEEKDAY($A776)=5</formula>
    </cfRule>
    <cfRule type="expression" dxfId="56623" priority="103438" stopIfTrue="1">
      <formula>WEEKDAY($A776)=6</formula>
    </cfRule>
    <cfRule type="expression" dxfId="56622" priority="103439" stopIfTrue="1">
      <formula>WEEKDAY($A776)=7</formula>
    </cfRule>
  </conditionalFormatting>
  <conditionalFormatting sqref="A776:A782">
    <cfRule type="expression" dxfId="56621" priority="103426" stopIfTrue="1">
      <formula>WEEKDAY($A776)=1</formula>
    </cfRule>
    <cfRule type="expression" dxfId="56620" priority="103427" stopIfTrue="1">
      <formula>WEEKDAY($A776)=2</formula>
    </cfRule>
    <cfRule type="expression" dxfId="56619" priority="103428" stopIfTrue="1">
      <formula>WEEKDAY($A776)=3</formula>
    </cfRule>
    <cfRule type="expression" dxfId="56618" priority="103429" stopIfTrue="1">
      <formula>WEEKDAY($A776)=4</formula>
    </cfRule>
    <cfRule type="expression" dxfId="56617" priority="103430" stopIfTrue="1">
      <formula>WEEKDAY($A776)=5</formula>
    </cfRule>
    <cfRule type="expression" dxfId="56616" priority="103431" stopIfTrue="1">
      <formula>WEEKDAY($A776)=6</formula>
    </cfRule>
    <cfRule type="expression" dxfId="56615" priority="103432" stopIfTrue="1">
      <formula>WEEKDAY($A776)=7</formula>
    </cfRule>
  </conditionalFormatting>
  <conditionalFormatting sqref="I776:I782">
    <cfRule type="expression" dxfId="56614" priority="103419" stopIfTrue="1">
      <formula>WEEKDAY($A776)=1</formula>
    </cfRule>
    <cfRule type="expression" dxfId="56613" priority="103420" stopIfTrue="1">
      <formula>WEEKDAY($A776)=2</formula>
    </cfRule>
    <cfRule type="expression" dxfId="56612" priority="103421" stopIfTrue="1">
      <formula>WEEKDAY($A776)=3</formula>
    </cfRule>
    <cfRule type="expression" dxfId="56611" priority="103422" stopIfTrue="1">
      <formula>WEEKDAY($A776)=4</formula>
    </cfRule>
    <cfRule type="expression" dxfId="56610" priority="103423" stopIfTrue="1">
      <formula>WEEKDAY($A776)=5</formula>
    </cfRule>
    <cfRule type="expression" dxfId="56609" priority="103424" stopIfTrue="1">
      <formula>WEEKDAY($A776)=6</formula>
    </cfRule>
    <cfRule type="expression" dxfId="56608" priority="103425" stopIfTrue="1">
      <formula>WEEKDAY($A776)=7</formula>
    </cfRule>
  </conditionalFormatting>
  <conditionalFormatting sqref="I776:I782">
    <cfRule type="expression" dxfId="56607" priority="103412" stopIfTrue="1">
      <formula>WEEKDAY($A776)=1</formula>
    </cfRule>
    <cfRule type="expression" dxfId="56606" priority="103413" stopIfTrue="1">
      <formula>WEEKDAY($A776)=2</formula>
    </cfRule>
    <cfRule type="expression" dxfId="56605" priority="103414" stopIfTrue="1">
      <formula>WEEKDAY($A776)=3</formula>
    </cfRule>
    <cfRule type="expression" dxfId="56604" priority="103415" stopIfTrue="1">
      <formula>WEEKDAY($A776)=4</formula>
    </cfRule>
    <cfRule type="expression" dxfId="56603" priority="103416" stopIfTrue="1">
      <formula>WEEKDAY($A776)=5</formula>
    </cfRule>
    <cfRule type="expression" dxfId="56602" priority="103417" stopIfTrue="1">
      <formula>WEEKDAY($A776)=6</formula>
    </cfRule>
    <cfRule type="expression" dxfId="56601" priority="103418" stopIfTrue="1">
      <formula>WEEKDAY($A776)=7</formula>
    </cfRule>
  </conditionalFormatting>
  <conditionalFormatting sqref="I776:I782">
    <cfRule type="expression" dxfId="56600" priority="103405" stopIfTrue="1">
      <formula>WEEKDAY($A776)=1</formula>
    </cfRule>
    <cfRule type="expression" dxfId="56599" priority="103406" stopIfTrue="1">
      <formula>WEEKDAY($A776)=2</formula>
    </cfRule>
    <cfRule type="expression" dxfId="56598" priority="103407" stopIfTrue="1">
      <formula>WEEKDAY($A776)=3</formula>
    </cfRule>
    <cfRule type="expression" dxfId="56597" priority="103408" stopIfTrue="1">
      <formula>WEEKDAY($A776)=4</formula>
    </cfRule>
    <cfRule type="expression" dxfId="56596" priority="103409" stopIfTrue="1">
      <formula>WEEKDAY($A776)=5</formula>
    </cfRule>
    <cfRule type="expression" dxfId="56595" priority="103410" stopIfTrue="1">
      <formula>WEEKDAY($A776)=6</formula>
    </cfRule>
    <cfRule type="expression" dxfId="56594" priority="103411" stopIfTrue="1">
      <formula>WEEKDAY($A776)=7</formula>
    </cfRule>
  </conditionalFormatting>
  <conditionalFormatting sqref="A776:A782">
    <cfRule type="expression" dxfId="56593" priority="103398" stopIfTrue="1">
      <formula>WEEKDAY($A776)=1</formula>
    </cfRule>
    <cfRule type="expression" dxfId="56592" priority="103399" stopIfTrue="1">
      <formula>WEEKDAY($A776)=2</formula>
    </cfRule>
    <cfRule type="expression" dxfId="56591" priority="103400" stopIfTrue="1">
      <formula>WEEKDAY($A776)=3</formula>
    </cfRule>
    <cfRule type="expression" dxfId="56590" priority="103401" stopIfTrue="1">
      <formula>WEEKDAY($A776)=4</formula>
    </cfRule>
    <cfRule type="expression" dxfId="56589" priority="103402" stopIfTrue="1">
      <formula>WEEKDAY($A776)=5</formula>
    </cfRule>
    <cfRule type="expression" dxfId="56588" priority="103403" stopIfTrue="1">
      <formula>WEEKDAY($A776)=6</formula>
    </cfRule>
    <cfRule type="expression" dxfId="56587" priority="103404" stopIfTrue="1">
      <formula>WEEKDAY($A776)=7</formula>
    </cfRule>
  </conditionalFormatting>
  <conditionalFormatting sqref="F776">
    <cfRule type="expression" dxfId="56586" priority="103391" stopIfTrue="1">
      <formula>WEEKDAY($A776)=1</formula>
    </cfRule>
    <cfRule type="expression" dxfId="56585" priority="103392" stopIfTrue="1">
      <formula>WEEKDAY($A776)=2</formula>
    </cfRule>
    <cfRule type="expression" dxfId="56584" priority="103393" stopIfTrue="1">
      <formula>WEEKDAY($A776)=3</formula>
    </cfRule>
    <cfRule type="expression" dxfId="56583" priority="103394" stopIfTrue="1">
      <formula>WEEKDAY($A776)=4</formula>
    </cfRule>
    <cfRule type="expression" dxfId="56582" priority="103395" stopIfTrue="1">
      <formula>WEEKDAY($A776)=5</formula>
    </cfRule>
    <cfRule type="expression" dxfId="56581" priority="103396" stopIfTrue="1">
      <formula>WEEKDAY($A776)=6</formula>
    </cfRule>
    <cfRule type="expression" dxfId="56580" priority="103397" stopIfTrue="1">
      <formula>WEEKDAY($A776)=7</formula>
    </cfRule>
  </conditionalFormatting>
  <conditionalFormatting sqref="I776:I782">
    <cfRule type="expression" dxfId="56579" priority="103384" stopIfTrue="1">
      <formula>WEEKDAY($A776)=1</formula>
    </cfRule>
    <cfRule type="expression" dxfId="56578" priority="103385" stopIfTrue="1">
      <formula>WEEKDAY($A776)=2</formula>
    </cfRule>
    <cfRule type="expression" dxfId="56577" priority="103386" stopIfTrue="1">
      <formula>WEEKDAY($A776)=3</formula>
    </cfRule>
    <cfRule type="expression" dxfId="56576" priority="103387" stopIfTrue="1">
      <formula>WEEKDAY($A776)=4</formula>
    </cfRule>
    <cfRule type="expression" dxfId="56575" priority="103388" stopIfTrue="1">
      <formula>WEEKDAY($A776)=5</formula>
    </cfRule>
    <cfRule type="expression" dxfId="56574" priority="103389" stopIfTrue="1">
      <formula>WEEKDAY($A776)=6</formula>
    </cfRule>
    <cfRule type="expression" dxfId="56573" priority="103390" stopIfTrue="1">
      <formula>WEEKDAY($A776)=7</formula>
    </cfRule>
  </conditionalFormatting>
  <conditionalFormatting sqref="I777:I782">
    <cfRule type="expression" dxfId="56572" priority="103377" stopIfTrue="1">
      <formula>WEEKDAY($A777)=1</formula>
    </cfRule>
    <cfRule type="expression" dxfId="56571" priority="103378" stopIfTrue="1">
      <formula>WEEKDAY($A777)=2</formula>
    </cfRule>
    <cfRule type="expression" dxfId="56570" priority="103379" stopIfTrue="1">
      <formula>WEEKDAY($A777)=3</formula>
    </cfRule>
    <cfRule type="expression" dxfId="56569" priority="103380" stopIfTrue="1">
      <formula>WEEKDAY($A777)=4</formula>
    </cfRule>
    <cfRule type="expression" dxfId="56568" priority="103381" stopIfTrue="1">
      <formula>WEEKDAY($A777)=5</formula>
    </cfRule>
    <cfRule type="expression" dxfId="56567" priority="103382" stopIfTrue="1">
      <formula>WEEKDAY($A777)=6</formula>
    </cfRule>
    <cfRule type="expression" dxfId="56566" priority="103383" stopIfTrue="1">
      <formula>WEEKDAY($A777)=7</formula>
    </cfRule>
  </conditionalFormatting>
  <conditionalFormatting sqref="I777:I782">
    <cfRule type="expression" dxfId="56565" priority="103370" stopIfTrue="1">
      <formula>WEEKDAY($A777)=1</formula>
    </cfRule>
    <cfRule type="expression" dxfId="56564" priority="103371" stopIfTrue="1">
      <formula>WEEKDAY($A777)=2</formula>
    </cfRule>
    <cfRule type="expression" dxfId="56563" priority="103372" stopIfTrue="1">
      <formula>WEEKDAY($A777)=3</formula>
    </cfRule>
    <cfRule type="expression" dxfId="56562" priority="103373" stopIfTrue="1">
      <formula>WEEKDAY($A777)=4</formula>
    </cfRule>
    <cfRule type="expression" dxfId="56561" priority="103374" stopIfTrue="1">
      <formula>WEEKDAY($A777)=5</formula>
    </cfRule>
    <cfRule type="expression" dxfId="56560" priority="103375" stopIfTrue="1">
      <formula>WEEKDAY($A777)=6</formula>
    </cfRule>
    <cfRule type="expression" dxfId="56559" priority="103376" stopIfTrue="1">
      <formula>WEEKDAY($A777)=7</formula>
    </cfRule>
  </conditionalFormatting>
  <conditionalFormatting sqref="I777:I782">
    <cfRule type="expression" dxfId="56558" priority="103363" stopIfTrue="1">
      <formula>WEEKDAY($A777)=1</formula>
    </cfRule>
    <cfRule type="expression" dxfId="56557" priority="103364" stopIfTrue="1">
      <formula>WEEKDAY($A777)=2</formula>
    </cfRule>
    <cfRule type="expression" dxfId="56556" priority="103365" stopIfTrue="1">
      <formula>WEEKDAY($A777)=3</formula>
    </cfRule>
    <cfRule type="expression" dxfId="56555" priority="103366" stopIfTrue="1">
      <formula>WEEKDAY($A777)=4</formula>
    </cfRule>
    <cfRule type="expression" dxfId="56554" priority="103367" stopIfTrue="1">
      <formula>WEEKDAY($A777)=5</formula>
    </cfRule>
    <cfRule type="expression" dxfId="56553" priority="103368" stopIfTrue="1">
      <formula>WEEKDAY($A777)=6</formula>
    </cfRule>
    <cfRule type="expression" dxfId="56552" priority="103369" stopIfTrue="1">
      <formula>WEEKDAY($A777)=7</formula>
    </cfRule>
  </conditionalFormatting>
  <conditionalFormatting sqref="I777:I782">
    <cfRule type="expression" dxfId="56551" priority="103356" stopIfTrue="1">
      <formula>WEEKDAY($A777)=1</formula>
    </cfRule>
    <cfRule type="expression" dxfId="56550" priority="103357" stopIfTrue="1">
      <formula>WEEKDAY($A777)=2</formula>
    </cfRule>
    <cfRule type="expression" dxfId="56549" priority="103358" stopIfTrue="1">
      <formula>WEEKDAY($A777)=3</formula>
    </cfRule>
    <cfRule type="expression" dxfId="56548" priority="103359" stopIfTrue="1">
      <formula>WEEKDAY($A777)=4</formula>
    </cfRule>
    <cfRule type="expression" dxfId="56547" priority="103360" stopIfTrue="1">
      <formula>WEEKDAY($A777)=5</formula>
    </cfRule>
    <cfRule type="expression" dxfId="56546" priority="103361" stopIfTrue="1">
      <formula>WEEKDAY($A777)=6</formula>
    </cfRule>
    <cfRule type="expression" dxfId="56545" priority="103362" stopIfTrue="1">
      <formula>WEEKDAY($A777)=7</formula>
    </cfRule>
  </conditionalFormatting>
  <conditionalFormatting sqref="I777:I782">
    <cfRule type="expression" dxfId="56544" priority="103349" stopIfTrue="1">
      <formula>WEEKDAY($A777)=1</formula>
    </cfRule>
    <cfRule type="expression" dxfId="56543" priority="103350" stopIfTrue="1">
      <formula>WEEKDAY($A777)=2</formula>
    </cfRule>
    <cfRule type="expression" dxfId="56542" priority="103351" stopIfTrue="1">
      <formula>WEEKDAY($A777)=3</formula>
    </cfRule>
    <cfRule type="expression" dxfId="56541" priority="103352" stopIfTrue="1">
      <formula>WEEKDAY($A777)=4</formula>
    </cfRule>
    <cfRule type="expression" dxfId="56540" priority="103353" stopIfTrue="1">
      <formula>WEEKDAY($A777)=5</formula>
    </cfRule>
    <cfRule type="expression" dxfId="56539" priority="103354" stopIfTrue="1">
      <formula>WEEKDAY($A777)=6</formula>
    </cfRule>
    <cfRule type="expression" dxfId="56538" priority="103355" stopIfTrue="1">
      <formula>WEEKDAY($A777)=7</formula>
    </cfRule>
  </conditionalFormatting>
  <conditionalFormatting sqref="I777:I782">
    <cfRule type="expression" dxfId="56537" priority="103342" stopIfTrue="1">
      <formula>WEEKDAY($A777)=1</formula>
    </cfRule>
    <cfRule type="expression" dxfId="56536" priority="103343" stopIfTrue="1">
      <formula>WEEKDAY($A777)=2</formula>
    </cfRule>
    <cfRule type="expression" dxfId="56535" priority="103344" stopIfTrue="1">
      <formula>WEEKDAY($A777)=3</formula>
    </cfRule>
    <cfRule type="expression" dxfId="56534" priority="103345" stopIfTrue="1">
      <formula>WEEKDAY($A777)=4</formula>
    </cfRule>
    <cfRule type="expression" dxfId="56533" priority="103346" stopIfTrue="1">
      <formula>WEEKDAY($A777)=5</formula>
    </cfRule>
    <cfRule type="expression" dxfId="56532" priority="103347" stopIfTrue="1">
      <formula>WEEKDAY($A777)=6</formula>
    </cfRule>
    <cfRule type="expression" dxfId="56531" priority="103348" stopIfTrue="1">
      <formula>WEEKDAY($A777)=7</formula>
    </cfRule>
  </conditionalFormatting>
  <conditionalFormatting sqref="I777:I782">
    <cfRule type="expression" dxfId="56530" priority="103335" stopIfTrue="1">
      <formula>WEEKDAY($A777)=1</formula>
    </cfRule>
    <cfRule type="expression" dxfId="56529" priority="103336" stopIfTrue="1">
      <formula>WEEKDAY($A777)=2</formula>
    </cfRule>
    <cfRule type="expression" dxfId="56528" priority="103337" stopIfTrue="1">
      <formula>WEEKDAY($A777)=3</formula>
    </cfRule>
    <cfRule type="expression" dxfId="56527" priority="103338" stopIfTrue="1">
      <formula>WEEKDAY($A777)=4</formula>
    </cfRule>
    <cfRule type="expression" dxfId="56526" priority="103339" stopIfTrue="1">
      <formula>WEEKDAY($A777)=5</formula>
    </cfRule>
    <cfRule type="expression" dxfId="56525" priority="103340" stopIfTrue="1">
      <formula>WEEKDAY($A777)=6</formula>
    </cfRule>
    <cfRule type="expression" dxfId="56524" priority="103341" stopIfTrue="1">
      <formula>WEEKDAY($A777)=7</formula>
    </cfRule>
  </conditionalFormatting>
  <conditionalFormatting sqref="I777:I782">
    <cfRule type="expression" dxfId="56523" priority="103328" stopIfTrue="1">
      <formula>WEEKDAY($A777)=1</formula>
    </cfRule>
    <cfRule type="expression" dxfId="56522" priority="103329" stopIfTrue="1">
      <formula>WEEKDAY($A777)=2</formula>
    </cfRule>
    <cfRule type="expression" dxfId="56521" priority="103330" stopIfTrue="1">
      <formula>WEEKDAY($A777)=3</formula>
    </cfRule>
    <cfRule type="expression" dxfId="56520" priority="103331" stopIfTrue="1">
      <formula>WEEKDAY($A777)=4</formula>
    </cfRule>
    <cfRule type="expression" dxfId="56519" priority="103332" stopIfTrue="1">
      <formula>WEEKDAY($A777)=5</formula>
    </cfRule>
    <cfRule type="expression" dxfId="56518" priority="103333" stopIfTrue="1">
      <formula>WEEKDAY($A777)=6</formula>
    </cfRule>
    <cfRule type="expression" dxfId="56517" priority="103334" stopIfTrue="1">
      <formula>WEEKDAY($A777)=7</formula>
    </cfRule>
  </conditionalFormatting>
  <conditionalFormatting sqref="I777:I782">
    <cfRule type="expression" dxfId="56516" priority="103321" stopIfTrue="1">
      <formula>WEEKDAY($A777)=1</formula>
    </cfRule>
    <cfRule type="expression" dxfId="56515" priority="103322" stopIfTrue="1">
      <formula>WEEKDAY($A777)=2</formula>
    </cfRule>
    <cfRule type="expression" dxfId="56514" priority="103323" stopIfTrue="1">
      <formula>WEEKDAY($A777)=3</formula>
    </cfRule>
    <cfRule type="expression" dxfId="56513" priority="103324" stopIfTrue="1">
      <formula>WEEKDAY($A777)=4</formula>
    </cfRule>
    <cfRule type="expression" dxfId="56512" priority="103325" stopIfTrue="1">
      <formula>WEEKDAY($A777)=5</formula>
    </cfRule>
    <cfRule type="expression" dxfId="56511" priority="103326" stopIfTrue="1">
      <formula>WEEKDAY($A777)=6</formula>
    </cfRule>
    <cfRule type="expression" dxfId="56510" priority="103327" stopIfTrue="1">
      <formula>WEEKDAY($A777)=7</formula>
    </cfRule>
  </conditionalFormatting>
  <conditionalFormatting sqref="I777:I782">
    <cfRule type="expression" dxfId="56509" priority="103314" stopIfTrue="1">
      <formula>WEEKDAY($A777)=1</formula>
    </cfRule>
    <cfRule type="expression" dxfId="56508" priority="103315" stopIfTrue="1">
      <formula>WEEKDAY($A777)=2</formula>
    </cfRule>
    <cfRule type="expression" dxfId="56507" priority="103316" stopIfTrue="1">
      <formula>WEEKDAY($A777)=3</formula>
    </cfRule>
    <cfRule type="expression" dxfId="56506" priority="103317" stopIfTrue="1">
      <formula>WEEKDAY($A777)=4</formula>
    </cfRule>
    <cfRule type="expression" dxfId="56505" priority="103318" stopIfTrue="1">
      <formula>WEEKDAY($A777)=5</formula>
    </cfRule>
    <cfRule type="expression" dxfId="56504" priority="103319" stopIfTrue="1">
      <formula>WEEKDAY($A777)=6</formula>
    </cfRule>
    <cfRule type="expression" dxfId="56503" priority="103320" stopIfTrue="1">
      <formula>WEEKDAY($A777)=7</formula>
    </cfRule>
  </conditionalFormatting>
  <conditionalFormatting sqref="I777:I782">
    <cfRule type="expression" dxfId="56502" priority="103307" stopIfTrue="1">
      <formula>WEEKDAY($A777)=1</formula>
    </cfRule>
    <cfRule type="expression" dxfId="56501" priority="103308" stopIfTrue="1">
      <formula>WEEKDAY($A777)=2</formula>
    </cfRule>
    <cfRule type="expression" dxfId="56500" priority="103309" stopIfTrue="1">
      <formula>WEEKDAY($A777)=3</formula>
    </cfRule>
    <cfRule type="expression" dxfId="56499" priority="103310" stopIfTrue="1">
      <formula>WEEKDAY($A777)=4</formula>
    </cfRule>
    <cfRule type="expression" dxfId="56498" priority="103311" stopIfTrue="1">
      <formula>WEEKDAY($A777)=5</formula>
    </cfRule>
    <cfRule type="expression" dxfId="56497" priority="103312" stopIfTrue="1">
      <formula>WEEKDAY($A777)=6</formula>
    </cfRule>
    <cfRule type="expression" dxfId="56496" priority="103313" stopIfTrue="1">
      <formula>WEEKDAY($A777)=7</formula>
    </cfRule>
  </conditionalFormatting>
  <conditionalFormatting sqref="I777:I782">
    <cfRule type="expression" dxfId="56495" priority="103300" stopIfTrue="1">
      <formula>WEEKDAY($A777)=1</formula>
    </cfRule>
    <cfRule type="expression" dxfId="56494" priority="103301" stopIfTrue="1">
      <formula>WEEKDAY($A777)=2</formula>
    </cfRule>
    <cfRule type="expression" dxfId="56493" priority="103302" stopIfTrue="1">
      <formula>WEEKDAY($A777)=3</formula>
    </cfRule>
    <cfRule type="expression" dxfId="56492" priority="103303" stopIfTrue="1">
      <formula>WEEKDAY($A777)=4</formula>
    </cfRule>
    <cfRule type="expression" dxfId="56491" priority="103304" stopIfTrue="1">
      <formula>WEEKDAY($A777)=5</formula>
    </cfRule>
    <cfRule type="expression" dxfId="56490" priority="103305" stopIfTrue="1">
      <formula>WEEKDAY($A777)=6</formula>
    </cfRule>
    <cfRule type="expression" dxfId="56489" priority="103306" stopIfTrue="1">
      <formula>WEEKDAY($A777)=7</formula>
    </cfRule>
  </conditionalFormatting>
  <conditionalFormatting sqref="I777:I782">
    <cfRule type="expression" dxfId="56488" priority="103293" stopIfTrue="1">
      <formula>WEEKDAY($A777)=1</formula>
    </cfRule>
    <cfRule type="expression" dxfId="56487" priority="103294" stopIfTrue="1">
      <formula>WEEKDAY($A777)=2</formula>
    </cfRule>
    <cfRule type="expression" dxfId="56486" priority="103295" stopIfTrue="1">
      <formula>WEEKDAY($A777)=3</formula>
    </cfRule>
    <cfRule type="expression" dxfId="56485" priority="103296" stopIfTrue="1">
      <formula>WEEKDAY($A777)=4</formula>
    </cfRule>
    <cfRule type="expression" dxfId="56484" priority="103297" stopIfTrue="1">
      <formula>WEEKDAY($A777)=5</formula>
    </cfRule>
    <cfRule type="expression" dxfId="56483" priority="103298" stopIfTrue="1">
      <formula>WEEKDAY($A777)=6</formula>
    </cfRule>
    <cfRule type="expression" dxfId="56482" priority="103299" stopIfTrue="1">
      <formula>WEEKDAY($A777)=7</formula>
    </cfRule>
  </conditionalFormatting>
  <conditionalFormatting sqref="I777:I782">
    <cfRule type="expression" dxfId="56481" priority="103286" stopIfTrue="1">
      <formula>WEEKDAY($A777)=1</formula>
    </cfRule>
    <cfRule type="expression" dxfId="56480" priority="103287" stopIfTrue="1">
      <formula>WEEKDAY($A777)=2</formula>
    </cfRule>
    <cfRule type="expression" dxfId="56479" priority="103288" stopIfTrue="1">
      <formula>WEEKDAY($A777)=3</formula>
    </cfRule>
    <cfRule type="expression" dxfId="56478" priority="103289" stopIfTrue="1">
      <formula>WEEKDAY($A777)=4</formula>
    </cfRule>
    <cfRule type="expression" dxfId="56477" priority="103290" stopIfTrue="1">
      <formula>WEEKDAY($A777)=5</formula>
    </cfRule>
    <cfRule type="expression" dxfId="56476" priority="103291" stopIfTrue="1">
      <formula>WEEKDAY($A777)=6</formula>
    </cfRule>
    <cfRule type="expression" dxfId="56475" priority="103292" stopIfTrue="1">
      <formula>WEEKDAY($A777)=7</formula>
    </cfRule>
  </conditionalFormatting>
  <conditionalFormatting sqref="I777:I782">
    <cfRule type="expression" dxfId="56474" priority="103279" stopIfTrue="1">
      <formula>WEEKDAY($A777)=1</formula>
    </cfRule>
    <cfRule type="expression" dxfId="56473" priority="103280" stopIfTrue="1">
      <formula>WEEKDAY($A777)=2</formula>
    </cfRule>
    <cfRule type="expression" dxfId="56472" priority="103281" stopIfTrue="1">
      <formula>WEEKDAY($A777)=3</formula>
    </cfRule>
    <cfRule type="expression" dxfId="56471" priority="103282" stopIfTrue="1">
      <formula>WEEKDAY($A777)=4</formula>
    </cfRule>
    <cfRule type="expression" dxfId="56470" priority="103283" stopIfTrue="1">
      <formula>WEEKDAY($A777)=5</formula>
    </cfRule>
    <cfRule type="expression" dxfId="56469" priority="103284" stopIfTrue="1">
      <formula>WEEKDAY($A777)=6</formula>
    </cfRule>
    <cfRule type="expression" dxfId="56468" priority="103285" stopIfTrue="1">
      <formula>WEEKDAY($A777)=7</formula>
    </cfRule>
  </conditionalFormatting>
  <conditionalFormatting sqref="I777:I782">
    <cfRule type="expression" dxfId="56467" priority="103272" stopIfTrue="1">
      <formula>WEEKDAY($A777)=1</formula>
    </cfRule>
    <cfRule type="expression" dxfId="56466" priority="103273" stopIfTrue="1">
      <formula>WEEKDAY($A777)=2</formula>
    </cfRule>
    <cfRule type="expression" dxfId="56465" priority="103274" stopIfTrue="1">
      <formula>WEEKDAY($A777)=3</formula>
    </cfRule>
    <cfRule type="expression" dxfId="56464" priority="103275" stopIfTrue="1">
      <formula>WEEKDAY($A777)=4</formula>
    </cfRule>
    <cfRule type="expression" dxfId="56463" priority="103276" stopIfTrue="1">
      <formula>WEEKDAY($A777)=5</formula>
    </cfRule>
    <cfRule type="expression" dxfId="56462" priority="103277" stopIfTrue="1">
      <formula>WEEKDAY($A777)=6</formula>
    </cfRule>
    <cfRule type="expression" dxfId="56461" priority="103278" stopIfTrue="1">
      <formula>WEEKDAY($A777)=7</formula>
    </cfRule>
  </conditionalFormatting>
  <conditionalFormatting sqref="I777:I782">
    <cfRule type="expression" dxfId="56460" priority="103265" stopIfTrue="1">
      <formula>WEEKDAY($A777)=1</formula>
    </cfRule>
    <cfRule type="expression" dxfId="56459" priority="103266" stopIfTrue="1">
      <formula>WEEKDAY($A777)=2</formula>
    </cfRule>
    <cfRule type="expression" dxfId="56458" priority="103267" stopIfTrue="1">
      <formula>WEEKDAY($A777)=3</formula>
    </cfRule>
    <cfRule type="expression" dxfId="56457" priority="103268" stopIfTrue="1">
      <formula>WEEKDAY($A777)=4</formula>
    </cfRule>
    <cfRule type="expression" dxfId="56456" priority="103269" stopIfTrue="1">
      <formula>WEEKDAY($A777)=5</formula>
    </cfRule>
    <cfRule type="expression" dxfId="56455" priority="103270" stopIfTrue="1">
      <formula>WEEKDAY($A777)=6</formula>
    </cfRule>
    <cfRule type="expression" dxfId="56454" priority="103271" stopIfTrue="1">
      <formula>WEEKDAY($A777)=7</formula>
    </cfRule>
  </conditionalFormatting>
  <conditionalFormatting sqref="I777:I782">
    <cfRule type="expression" dxfId="56453" priority="103258" stopIfTrue="1">
      <formula>WEEKDAY($A777)=1</formula>
    </cfRule>
    <cfRule type="expression" dxfId="56452" priority="103259" stopIfTrue="1">
      <formula>WEEKDAY($A777)=2</formula>
    </cfRule>
    <cfRule type="expression" dxfId="56451" priority="103260" stopIfTrue="1">
      <formula>WEEKDAY($A777)=3</formula>
    </cfRule>
    <cfRule type="expression" dxfId="56450" priority="103261" stopIfTrue="1">
      <formula>WEEKDAY($A777)=4</formula>
    </cfRule>
    <cfRule type="expression" dxfId="56449" priority="103262" stopIfTrue="1">
      <formula>WEEKDAY($A777)=5</formula>
    </cfRule>
    <cfRule type="expression" dxfId="56448" priority="103263" stopIfTrue="1">
      <formula>WEEKDAY($A777)=6</formula>
    </cfRule>
    <cfRule type="expression" dxfId="56447" priority="103264" stopIfTrue="1">
      <formula>WEEKDAY($A777)=7</formula>
    </cfRule>
  </conditionalFormatting>
  <conditionalFormatting sqref="I777:I782">
    <cfRule type="expression" dxfId="56446" priority="103251" stopIfTrue="1">
      <formula>WEEKDAY($A777)=1</formula>
    </cfRule>
    <cfRule type="expression" dxfId="56445" priority="103252" stopIfTrue="1">
      <formula>WEEKDAY($A777)=2</formula>
    </cfRule>
    <cfRule type="expression" dxfId="56444" priority="103253" stopIfTrue="1">
      <formula>WEEKDAY($A777)=3</formula>
    </cfRule>
    <cfRule type="expression" dxfId="56443" priority="103254" stopIfTrue="1">
      <formula>WEEKDAY($A777)=4</formula>
    </cfRule>
    <cfRule type="expression" dxfId="56442" priority="103255" stopIfTrue="1">
      <formula>WEEKDAY($A777)=5</formula>
    </cfRule>
    <cfRule type="expression" dxfId="56441" priority="103256" stopIfTrue="1">
      <formula>WEEKDAY($A777)=6</formula>
    </cfRule>
    <cfRule type="expression" dxfId="56440" priority="103257" stopIfTrue="1">
      <formula>WEEKDAY($A777)=7</formula>
    </cfRule>
  </conditionalFormatting>
  <conditionalFormatting sqref="I777:I782">
    <cfRule type="expression" dxfId="56439" priority="103244" stopIfTrue="1">
      <formula>WEEKDAY($A777)=1</formula>
    </cfRule>
    <cfRule type="expression" dxfId="56438" priority="103245" stopIfTrue="1">
      <formula>WEEKDAY($A777)=2</formula>
    </cfRule>
    <cfRule type="expression" dxfId="56437" priority="103246" stopIfTrue="1">
      <formula>WEEKDAY($A777)=3</formula>
    </cfRule>
    <cfRule type="expression" dxfId="56436" priority="103247" stopIfTrue="1">
      <formula>WEEKDAY($A777)=4</formula>
    </cfRule>
    <cfRule type="expression" dxfId="56435" priority="103248" stopIfTrue="1">
      <formula>WEEKDAY($A777)=5</formula>
    </cfRule>
    <cfRule type="expression" dxfId="56434" priority="103249" stopIfTrue="1">
      <formula>WEEKDAY($A777)=6</formula>
    </cfRule>
    <cfRule type="expression" dxfId="56433" priority="103250" stopIfTrue="1">
      <formula>WEEKDAY($A777)=7</formula>
    </cfRule>
  </conditionalFormatting>
  <conditionalFormatting sqref="I777:I782">
    <cfRule type="expression" dxfId="56432" priority="103237" stopIfTrue="1">
      <formula>WEEKDAY($A777)=1</formula>
    </cfRule>
    <cfRule type="expression" dxfId="56431" priority="103238" stopIfTrue="1">
      <formula>WEEKDAY($A777)=2</formula>
    </cfRule>
    <cfRule type="expression" dxfId="56430" priority="103239" stopIfTrue="1">
      <formula>WEEKDAY($A777)=3</formula>
    </cfRule>
    <cfRule type="expression" dxfId="56429" priority="103240" stopIfTrue="1">
      <formula>WEEKDAY($A777)=4</formula>
    </cfRule>
    <cfRule type="expression" dxfId="56428" priority="103241" stopIfTrue="1">
      <formula>WEEKDAY($A777)=5</formula>
    </cfRule>
    <cfRule type="expression" dxfId="56427" priority="103242" stopIfTrue="1">
      <formula>WEEKDAY($A777)=6</formula>
    </cfRule>
    <cfRule type="expression" dxfId="56426" priority="103243" stopIfTrue="1">
      <formula>WEEKDAY($A777)=7</formula>
    </cfRule>
  </conditionalFormatting>
  <conditionalFormatting sqref="A777:A782">
    <cfRule type="expression" dxfId="56425" priority="103230" stopIfTrue="1">
      <formula>WEEKDAY($A777)=1</formula>
    </cfRule>
    <cfRule type="expression" dxfId="56424" priority="103231" stopIfTrue="1">
      <formula>WEEKDAY($A777)=2</formula>
    </cfRule>
    <cfRule type="expression" dxfId="56423" priority="103232" stopIfTrue="1">
      <formula>WEEKDAY($A777)=3</formula>
    </cfRule>
    <cfRule type="expression" dxfId="56422" priority="103233" stopIfTrue="1">
      <formula>WEEKDAY($A777)=4</formula>
    </cfRule>
    <cfRule type="expression" dxfId="56421" priority="103234" stopIfTrue="1">
      <formula>WEEKDAY($A777)=5</formula>
    </cfRule>
    <cfRule type="expression" dxfId="56420" priority="103235" stopIfTrue="1">
      <formula>WEEKDAY($A777)=6</formula>
    </cfRule>
    <cfRule type="expression" dxfId="56419" priority="103236" stopIfTrue="1">
      <formula>WEEKDAY($A777)=7</formula>
    </cfRule>
  </conditionalFormatting>
  <conditionalFormatting sqref="I777:I782">
    <cfRule type="expression" dxfId="56418" priority="103223" stopIfTrue="1">
      <formula>WEEKDAY($A777)=1</formula>
    </cfRule>
    <cfRule type="expression" dxfId="56417" priority="103224" stopIfTrue="1">
      <formula>WEEKDAY($A777)=2</formula>
    </cfRule>
    <cfRule type="expression" dxfId="56416" priority="103225" stopIfTrue="1">
      <formula>WEEKDAY($A777)=3</formula>
    </cfRule>
    <cfRule type="expression" dxfId="56415" priority="103226" stopIfTrue="1">
      <formula>WEEKDAY($A777)=4</formula>
    </cfRule>
    <cfRule type="expression" dxfId="56414" priority="103227" stopIfTrue="1">
      <formula>WEEKDAY($A777)=5</formula>
    </cfRule>
    <cfRule type="expression" dxfId="56413" priority="103228" stopIfTrue="1">
      <formula>WEEKDAY($A777)=6</formula>
    </cfRule>
    <cfRule type="expression" dxfId="56412" priority="103229" stopIfTrue="1">
      <formula>WEEKDAY($A777)=7</formula>
    </cfRule>
  </conditionalFormatting>
  <conditionalFormatting sqref="A777:I777 K777:M777">
    <cfRule type="expression" dxfId="56411" priority="103216" stopIfTrue="1">
      <formula>WEEKDAY($A777)=1</formula>
    </cfRule>
    <cfRule type="expression" dxfId="56410" priority="103217" stopIfTrue="1">
      <formula>WEEKDAY($A777)=2</formula>
    </cfRule>
    <cfRule type="expression" dxfId="56409" priority="103218" stopIfTrue="1">
      <formula>WEEKDAY($A777)=3</formula>
    </cfRule>
    <cfRule type="expression" dxfId="56408" priority="103219" stopIfTrue="1">
      <formula>WEEKDAY($A777)=4</formula>
    </cfRule>
    <cfRule type="expression" dxfId="56407" priority="103220" stopIfTrue="1">
      <formula>WEEKDAY($A777)=5</formula>
    </cfRule>
    <cfRule type="expression" dxfId="56406" priority="103221" stopIfTrue="1">
      <formula>WEEKDAY($A777)=6</formula>
    </cfRule>
    <cfRule type="expression" dxfId="56405" priority="103222" stopIfTrue="1">
      <formula>WEEKDAY($A777)=7</formula>
    </cfRule>
  </conditionalFormatting>
  <conditionalFormatting sqref="A777:I777 K777:M777">
    <cfRule type="expression" dxfId="56404" priority="103209" stopIfTrue="1">
      <formula>WEEKDAY($A777)=1</formula>
    </cfRule>
    <cfRule type="expression" dxfId="56403" priority="103210" stopIfTrue="1">
      <formula>WEEKDAY($A777)=2</formula>
    </cfRule>
    <cfRule type="expression" dxfId="56402" priority="103211" stopIfTrue="1">
      <formula>WEEKDAY($A777)=3</formula>
    </cfRule>
    <cfRule type="expression" dxfId="56401" priority="103212" stopIfTrue="1">
      <formula>WEEKDAY($A777)=4</formula>
    </cfRule>
    <cfRule type="expression" dxfId="56400" priority="103213" stopIfTrue="1">
      <formula>WEEKDAY($A777)=5</formula>
    </cfRule>
    <cfRule type="expression" dxfId="56399" priority="103214" stopIfTrue="1">
      <formula>WEEKDAY($A777)=6</formula>
    </cfRule>
    <cfRule type="expression" dxfId="56398" priority="103215" stopIfTrue="1">
      <formula>WEEKDAY($A777)=7</formula>
    </cfRule>
  </conditionalFormatting>
  <conditionalFormatting sqref="A777:A782">
    <cfRule type="expression" dxfId="56397" priority="103202" stopIfTrue="1">
      <formula>WEEKDAY($A777)=1</formula>
    </cfRule>
    <cfRule type="expression" dxfId="56396" priority="103203" stopIfTrue="1">
      <formula>WEEKDAY($A777)=2</formula>
    </cfRule>
    <cfRule type="expression" dxfId="56395" priority="103204" stopIfTrue="1">
      <formula>WEEKDAY($A777)=3</formula>
    </cfRule>
    <cfRule type="expression" dxfId="56394" priority="103205" stopIfTrue="1">
      <formula>WEEKDAY($A777)=4</formula>
    </cfRule>
    <cfRule type="expression" dxfId="56393" priority="103206" stopIfTrue="1">
      <formula>WEEKDAY($A777)=5</formula>
    </cfRule>
    <cfRule type="expression" dxfId="56392" priority="103207" stopIfTrue="1">
      <formula>WEEKDAY($A777)=6</formula>
    </cfRule>
    <cfRule type="expression" dxfId="56391" priority="103208" stopIfTrue="1">
      <formula>WEEKDAY($A777)=7</formula>
    </cfRule>
  </conditionalFormatting>
  <conditionalFormatting sqref="A777:A782">
    <cfRule type="expression" dxfId="56390" priority="103195" stopIfTrue="1">
      <formula>WEEKDAY($A777)=1</formula>
    </cfRule>
    <cfRule type="expression" dxfId="56389" priority="103196" stopIfTrue="1">
      <formula>WEEKDAY($A777)=2</formula>
    </cfRule>
    <cfRule type="expression" dxfId="56388" priority="103197" stopIfTrue="1">
      <formula>WEEKDAY($A777)=3</formula>
    </cfRule>
    <cfRule type="expression" dxfId="56387" priority="103198" stopIfTrue="1">
      <formula>WEEKDAY($A777)=4</formula>
    </cfRule>
    <cfRule type="expression" dxfId="56386" priority="103199" stopIfTrue="1">
      <formula>WEEKDAY($A777)=5</formula>
    </cfRule>
    <cfRule type="expression" dxfId="56385" priority="103200" stopIfTrue="1">
      <formula>WEEKDAY($A777)=6</formula>
    </cfRule>
    <cfRule type="expression" dxfId="56384" priority="103201" stopIfTrue="1">
      <formula>WEEKDAY($A777)=7</formula>
    </cfRule>
  </conditionalFormatting>
  <conditionalFormatting sqref="I777:I782">
    <cfRule type="expression" dxfId="56383" priority="103188" stopIfTrue="1">
      <formula>WEEKDAY($A777)=1</formula>
    </cfRule>
    <cfRule type="expression" dxfId="56382" priority="103189" stopIfTrue="1">
      <formula>WEEKDAY($A777)=2</formula>
    </cfRule>
    <cfRule type="expression" dxfId="56381" priority="103190" stopIfTrue="1">
      <formula>WEEKDAY($A777)=3</formula>
    </cfRule>
    <cfRule type="expression" dxfId="56380" priority="103191" stopIfTrue="1">
      <formula>WEEKDAY($A777)=4</formula>
    </cfRule>
    <cfRule type="expression" dxfId="56379" priority="103192" stopIfTrue="1">
      <formula>WEEKDAY($A777)=5</formula>
    </cfRule>
    <cfRule type="expression" dxfId="56378" priority="103193" stopIfTrue="1">
      <formula>WEEKDAY($A777)=6</formula>
    </cfRule>
    <cfRule type="expression" dxfId="56377" priority="103194" stopIfTrue="1">
      <formula>WEEKDAY($A777)=7</formula>
    </cfRule>
  </conditionalFormatting>
  <conditionalFormatting sqref="A777:A782">
    <cfRule type="expression" dxfId="56376" priority="103181" stopIfTrue="1">
      <formula>WEEKDAY($A777)=1</formula>
    </cfRule>
    <cfRule type="expression" dxfId="56375" priority="103182" stopIfTrue="1">
      <formula>WEEKDAY($A777)=2</formula>
    </cfRule>
    <cfRule type="expression" dxfId="56374" priority="103183" stopIfTrue="1">
      <formula>WEEKDAY($A777)=3</formula>
    </cfRule>
    <cfRule type="expression" dxfId="56373" priority="103184" stopIfTrue="1">
      <formula>WEEKDAY($A777)=4</formula>
    </cfRule>
    <cfRule type="expression" dxfId="56372" priority="103185" stopIfTrue="1">
      <formula>WEEKDAY($A777)=5</formula>
    </cfRule>
    <cfRule type="expression" dxfId="56371" priority="103186" stopIfTrue="1">
      <formula>WEEKDAY($A777)=6</formula>
    </cfRule>
    <cfRule type="expression" dxfId="56370" priority="103187" stopIfTrue="1">
      <formula>WEEKDAY($A777)=7</formula>
    </cfRule>
  </conditionalFormatting>
  <conditionalFormatting sqref="I777:I782">
    <cfRule type="expression" dxfId="56369" priority="103174" stopIfTrue="1">
      <formula>WEEKDAY($A777)=1</formula>
    </cfRule>
    <cfRule type="expression" dxfId="56368" priority="103175" stopIfTrue="1">
      <formula>WEEKDAY($A777)=2</formula>
    </cfRule>
    <cfRule type="expression" dxfId="56367" priority="103176" stopIfTrue="1">
      <formula>WEEKDAY($A777)=3</formula>
    </cfRule>
    <cfRule type="expression" dxfId="56366" priority="103177" stopIfTrue="1">
      <formula>WEEKDAY($A777)=4</formula>
    </cfRule>
    <cfRule type="expression" dxfId="56365" priority="103178" stopIfTrue="1">
      <formula>WEEKDAY($A777)=5</formula>
    </cfRule>
    <cfRule type="expression" dxfId="56364" priority="103179" stopIfTrue="1">
      <formula>WEEKDAY($A777)=6</formula>
    </cfRule>
    <cfRule type="expression" dxfId="56363" priority="103180" stopIfTrue="1">
      <formula>WEEKDAY($A777)=7</formula>
    </cfRule>
  </conditionalFormatting>
  <conditionalFormatting sqref="A778:I778 K778:M778">
    <cfRule type="expression" dxfId="56362" priority="103167" stopIfTrue="1">
      <formula>WEEKDAY($A778)=1</formula>
    </cfRule>
    <cfRule type="expression" dxfId="56361" priority="103168" stopIfTrue="1">
      <formula>WEEKDAY($A778)=2</formula>
    </cfRule>
    <cfRule type="expression" dxfId="56360" priority="103169" stopIfTrue="1">
      <formula>WEEKDAY($A778)=3</formula>
    </cfRule>
    <cfRule type="expression" dxfId="56359" priority="103170" stopIfTrue="1">
      <formula>WEEKDAY($A778)=4</formula>
    </cfRule>
    <cfRule type="expression" dxfId="56358" priority="103171" stopIfTrue="1">
      <formula>WEEKDAY($A778)=5</formula>
    </cfRule>
    <cfRule type="expression" dxfId="56357" priority="103172" stopIfTrue="1">
      <formula>WEEKDAY($A778)=6</formula>
    </cfRule>
    <cfRule type="expression" dxfId="56356" priority="103173" stopIfTrue="1">
      <formula>WEEKDAY($A778)=7</formula>
    </cfRule>
  </conditionalFormatting>
  <conditionalFormatting sqref="A778:I778 K778:M778">
    <cfRule type="expression" dxfId="56355" priority="103160" stopIfTrue="1">
      <formula>WEEKDAY($A778)=1</formula>
    </cfRule>
    <cfRule type="expression" dxfId="56354" priority="103161" stopIfTrue="1">
      <formula>WEEKDAY($A778)=2</formula>
    </cfRule>
    <cfRule type="expression" dxfId="56353" priority="103162" stopIfTrue="1">
      <formula>WEEKDAY($A778)=3</formula>
    </cfRule>
    <cfRule type="expression" dxfId="56352" priority="103163" stopIfTrue="1">
      <formula>WEEKDAY($A778)=4</formula>
    </cfRule>
    <cfRule type="expression" dxfId="56351" priority="103164" stopIfTrue="1">
      <formula>WEEKDAY($A778)=5</formula>
    </cfRule>
    <cfRule type="expression" dxfId="56350" priority="103165" stopIfTrue="1">
      <formula>WEEKDAY($A778)=6</formula>
    </cfRule>
    <cfRule type="expression" dxfId="56349" priority="103166" stopIfTrue="1">
      <formula>WEEKDAY($A778)=7</formula>
    </cfRule>
  </conditionalFormatting>
  <conditionalFormatting sqref="A778:A782">
    <cfRule type="expression" dxfId="56348" priority="103153" stopIfTrue="1">
      <formula>WEEKDAY($A778)=1</formula>
    </cfRule>
    <cfRule type="expression" dxfId="56347" priority="103154" stopIfTrue="1">
      <formula>WEEKDAY($A778)=2</formula>
    </cfRule>
    <cfRule type="expression" dxfId="56346" priority="103155" stopIfTrue="1">
      <formula>WEEKDAY($A778)=3</formula>
    </cfRule>
    <cfRule type="expression" dxfId="56345" priority="103156" stopIfTrue="1">
      <formula>WEEKDAY($A778)=4</formula>
    </cfRule>
    <cfRule type="expression" dxfId="56344" priority="103157" stopIfTrue="1">
      <formula>WEEKDAY($A778)=5</formula>
    </cfRule>
    <cfRule type="expression" dxfId="56343" priority="103158" stopIfTrue="1">
      <formula>WEEKDAY($A778)=6</formula>
    </cfRule>
    <cfRule type="expression" dxfId="56342" priority="103159" stopIfTrue="1">
      <formula>WEEKDAY($A778)=7</formula>
    </cfRule>
  </conditionalFormatting>
  <conditionalFormatting sqref="A778:A782">
    <cfRule type="expression" dxfId="56341" priority="103146" stopIfTrue="1">
      <formula>WEEKDAY($A778)=1</formula>
    </cfRule>
    <cfRule type="expression" dxfId="56340" priority="103147" stopIfTrue="1">
      <formula>WEEKDAY($A778)=2</formula>
    </cfRule>
    <cfRule type="expression" dxfId="56339" priority="103148" stopIfTrue="1">
      <formula>WEEKDAY($A778)=3</formula>
    </cfRule>
    <cfRule type="expression" dxfId="56338" priority="103149" stopIfTrue="1">
      <formula>WEEKDAY($A778)=4</formula>
    </cfRule>
    <cfRule type="expression" dxfId="56337" priority="103150" stopIfTrue="1">
      <formula>WEEKDAY($A778)=5</formula>
    </cfRule>
    <cfRule type="expression" dxfId="56336" priority="103151" stopIfTrue="1">
      <formula>WEEKDAY($A778)=6</formula>
    </cfRule>
    <cfRule type="expression" dxfId="56335" priority="103152" stopIfTrue="1">
      <formula>WEEKDAY($A778)=7</formula>
    </cfRule>
  </conditionalFormatting>
  <conditionalFormatting sqref="I778:I782">
    <cfRule type="expression" dxfId="56334" priority="103139" stopIfTrue="1">
      <formula>WEEKDAY($A778)=1</formula>
    </cfRule>
    <cfRule type="expression" dxfId="56333" priority="103140" stopIfTrue="1">
      <formula>WEEKDAY($A778)=2</formula>
    </cfRule>
    <cfRule type="expression" dxfId="56332" priority="103141" stopIfTrue="1">
      <formula>WEEKDAY($A778)=3</formula>
    </cfRule>
    <cfRule type="expression" dxfId="56331" priority="103142" stopIfTrue="1">
      <formula>WEEKDAY($A778)=4</formula>
    </cfRule>
    <cfRule type="expression" dxfId="56330" priority="103143" stopIfTrue="1">
      <formula>WEEKDAY($A778)=5</formula>
    </cfRule>
    <cfRule type="expression" dxfId="56329" priority="103144" stopIfTrue="1">
      <formula>WEEKDAY($A778)=6</formula>
    </cfRule>
    <cfRule type="expression" dxfId="56328" priority="103145" stopIfTrue="1">
      <formula>WEEKDAY($A778)=7</formula>
    </cfRule>
  </conditionalFormatting>
  <conditionalFormatting sqref="A778:A782">
    <cfRule type="expression" dxfId="56327" priority="103132" stopIfTrue="1">
      <formula>WEEKDAY($A778)=1</formula>
    </cfRule>
    <cfRule type="expression" dxfId="56326" priority="103133" stopIfTrue="1">
      <formula>WEEKDAY($A778)=2</formula>
    </cfRule>
    <cfRule type="expression" dxfId="56325" priority="103134" stopIfTrue="1">
      <formula>WEEKDAY($A778)=3</formula>
    </cfRule>
    <cfRule type="expression" dxfId="56324" priority="103135" stopIfTrue="1">
      <formula>WEEKDAY($A778)=4</formula>
    </cfRule>
    <cfRule type="expression" dxfId="56323" priority="103136" stopIfTrue="1">
      <formula>WEEKDAY($A778)=5</formula>
    </cfRule>
    <cfRule type="expression" dxfId="56322" priority="103137" stopIfTrue="1">
      <formula>WEEKDAY($A778)=6</formula>
    </cfRule>
    <cfRule type="expression" dxfId="56321" priority="103138" stopIfTrue="1">
      <formula>WEEKDAY($A778)=7</formula>
    </cfRule>
  </conditionalFormatting>
  <conditionalFormatting sqref="A778:A782">
    <cfRule type="expression" dxfId="56320" priority="103125" stopIfTrue="1">
      <formula>WEEKDAY($A778)=1</formula>
    </cfRule>
    <cfRule type="expression" dxfId="56319" priority="103126" stopIfTrue="1">
      <formula>WEEKDAY($A778)=2</formula>
    </cfRule>
    <cfRule type="expression" dxfId="56318" priority="103127" stopIfTrue="1">
      <formula>WEEKDAY($A778)=3</formula>
    </cfRule>
    <cfRule type="expression" dxfId="56317" priority="103128" stopIfTrue="1">
      <formula>WEEKDAY($A778)=4</formula>
    </cfRule>
    <cfRule type="expression" dxfId="56316" priority="103129" stopIfTrue="1">
      <formula>WEEKDAY($A778)=5</formula>
    </cfRule>
    <cfRule type="expression" dxfId="56315" priority="103130" stopIfTrue="1">
      <formula>WEEKDAY($A778)=6</formula>
    </cfRule>
    <cfRule type="expression" dxfId="56314" priority="103131" stopIfTrue="1">
      <formula>WEEKDAY($A778)=7</formula>
    </cfRule>
  </conditionalFormatting>
  <conditionalFormatting sqref="I778:I782">
    <cfRule type="expression" dxfId="56313" priority="103118" stopIfTrue="1">
      <formula>WEEKDAY($A778)=1</formula>
    </cfRule>
    <cfRule type="expression" dxfId="56312" priority="103119" stopIfTrue="1">
      <formula>WEEKDAY($A778)=2</formula>
    </cfRule>
    <cfRule type="expression" dxfId="56311" priority="103120" stopIfTrue="1">
      <formula>WEEKDAY($A778)=3</formula>
    </cfRule>
    <cfRule type="expression" dxfId="56310" priority="103121" stopIfTrue="1">
      <formula>WEEKDAY($A778)=4</formula>
    </cfRule>
    <cfRule type="expression" dxfId="56309" priority="103122" stopIfTrue="1">
      <formula>WEEKDAY($A778)=5</formula>
    </cfRule>
    <cfRule type="expression" dxfId="56308" priority="103123" stopIfTrue="1">
      <formula>WEEKDAY($A778)=6</formula>
    </cfRule>
    <cfRule type="expression" dxfId="56307" priority="103124" stopIfTrue="1">
      <formula>WEEKDAY($A778)=7</formula>
    </cfRule>
  </conditionalFormatting>
  <conditionalFormatting sqref="I778:I782">
    <cfRule type="expression" dxfId="56306" priority="103111" stopIfTrue="1">
      <formula>WEEKDAY($A778)=1</formula>
    </cfRule>
    <cfRule type="expression" dxfId="56305" priority="103112" stopIfTrue="1">
      <formula>WEEKDAY($A778)=2</formula>
    </cfRule>
    <cfRule type="expression" dxfId="56304" priority="103113" stopIfTrue="1">
      <formula>WEEKDAY($A778)=3</formula>
    </cfRule>
    <cfRule type="expression" dxfId="56303" priority="103114" stopIfTrue="1">
      <formula>WEEKDAY($A778)=4</formula>
    </cfRule>
    <cfRule type="expression" dxfId="56302" priority="103115" stopIfTrue="1">
      <formula>WEEKDAY($A778)=5</formula>
    </cfRule>
    <cfRule type="expression" dxfId="56301" priority="103116" stopIfTrue="1">
      <formula>WEEKDAY($A778)=6</formula>
    </cfRule>
    <cfRule type="expression" dxfId="56300" priority="103117" stopIfTrue="1">
      <formula>WEEKDAY($A778)=7</formula>
    </cfRule>
  </conditionalFormatting>
  <conditionalFormatting sqref="I777:I782">
    <cfRule type="expression" dxfId="56299" priority="103104" stopIfTrue="1">
      <formula>WEEKDAY($A777)=1</formula>
    </cfRule>
    <cfRule type="expression" dxfId="56298" priority="103105" stopIfTrue="1">
      <formula>WEEKDAY($A777)=2</formula>
    </cfRule>
    <cfRule type="expression" dxfId="56297" priority="103106" stopIfTrue="1">
      <formula>WEEKDAY($A777)=3</formula>
    </cfRule>
    <cfRule type="expression" dxfId="56296" priority="103107" stopIfTrue="1">
      <formula>WEEKDAY($A777)=4</formula>
    </cfRule>
    <cfRule type="expression" dxfId="56295" priority="103108" stopIfTrue="1">
      <formula>WEEKDAY($A777)=5</formula>
    </cfRule>
    <cfRule type="expression" dxfId="56294" priority="103109" stopIfTrue="1">
      <formula>WEEKDAY($A777)=6</formula>
    </cfRule>
    <cfRule type="expression" dxfId="56293" priority="103110" stopIfTrue="1">
      <formula>WEEKDAY($A777)=7</formula>
    </cfRule>
  </conditionalFormatting>
  <conditionalFormatting sqref="I777:I782">
    <cfRule type="expression" dxfId="56292" priority="103097" stopIfTrue="1">
      <formula>WEEKDAY($A777)=1</formula>
    </cfRule>
    <cfRule type="expression" dxfId="56291" priority="103098" stopIfTrue="1">
      <formula>WEEKDAY($A777)=2</formula>
    </cfRule>
    <cfRule type="expression" dxfId="56290" priority="103099" stopIfTrue="1">
      <formula>WEEKDAY($A777)=3</formula>
    </cfRule>
    <cfRule type="expression" dxfId="56289" priority="103100" stopIfTrue="1">
      <formula>WEEKDAY($A777)=4</formula>
    </cfRule>
    <cfRule type="expression" dxfId="56288" priority="103101" stopIfTrue="1">
      <formula>WEEKDAY($A777)=5</formula>
    </cfRule>
    <cfRule type="expression" dxfId="56287" priority="103102" stopIfTrue="1">
      <formula>WEEKDAY($A777)=6</formula>
    </cfRule>
    <cfRule type="expression" dxfId="56286" priority="103103" stopIfTrue="1">
      <formula>WEEKDAY($A777)=7</formula>
    </cfRule>
  </conditionalFormatting>
  <conditionalFormatting sqref="A777:A782">
    <cfRule type="expression" dxfId="56285" priority="103090" stopIfTrue="1">
      <formula>WEEKDAY($A777)=1</formula>
    </cfRule>
    <cfRule type="expression" dxfId="56284" priority="103091" stopIfTrue="1">
      <formula>WEEKDAY($A777)=2</formula>
    </cfRule>
    <cfRule type="expression" dxfId="56283" priority="103092" stopIfTrue="1">
      <formula>WEEKDAY($A777)=3</formula>
    </cfRule>
    <cfRule type="expression" dxfId="56282" priority="103093" stopIfTrue="1">
      <formula>WEEKDAY($A777)=4</formula>
    </cfRule>
    <cfRule type="expression" dxfId="56281" priority="103094" stopIfTrue="1">
      <formula>WEEKDAY($A777)=5</formula>
    </cfRule>
    <cfRule type="expression" dxfId="56280" priority="103095" stopIfTrue="1">
      <formula>WEEKDAY($A777)=6</formula>
    </cfRule>
    <cfRule type="expression" dxfId="56279" priority="103096" stopIfTrue="1">
      <formula>WEEKDAY($A777)=7</formula>
    </cfRule>
  </conditionalFormatting>
  <conditionalFormatting sqref="I777:I782">
    <cfRule type="expression" dxfId="56278" priority="103083" stopIfTrue="1">
      <formula>WEEKDAY($A777)=1</formula>
    </cfRule>
    <cfRule type="expression" dxfId="56277" priority="103084" stopIfTrue="1">
      <formula>WEEKDAY($A777)=2</formula>
    </cfRule>
    <cfRule type="expression" dxfId="56276" priority="103085" stopIfTrue="1">
      <formula>WEEKDAY($A777)=3</formula>
    </cfRule>
    <cfRule type="expression" dxfId="56275" priority="103086" stopIfTrue="1">
      <formula>WEEKDAY($A777)=4</formula>
    </cfRule>
    <cfRule type="expression" dxfId="56274" priority="103087" stopIfTrue="1">
      <formula>WEEKDAY($A777)=5</formula>
    </cfRule>
    <cfRule type="expression" dxfId="56273" priority="103088" stopIfTrue="1">
      <formula>WEEKDAY($A777)=6</formula>
    </cfRule>
    <cfRule type="expression" dxfId="56272" priority="103089" stopIfTrue="1">
      <formula>WEEKDAY($A777)=7</formula>
    </cfRule>
  </conditionalFormatting>
  <conditionalFormatting sqref="J777">
    <cfRule type="expression" dxfId="56271" priority="103076" stopIfTrue="1">
      <formula>WEEKDAY($A777)=1</formula>
    </cfRule>
    <cfRule type="expression" dxfId="56270" priority="103077" stopIfTrue="1">
      <formula>WEEKDAY($A777)=2</formula>
    </cfRule>
    <cfRule type="expression" dxfId="56269" priority="103078" stopIfTrue="1">
      <formula>WEEKDAY($A777)=3</formula>
    </cfRule>
    <cfRule type="expression" dxfId="56268" priority="103079" stopIfTrue="1">
      <formula>WEEKDAY($A777)=4</formula>
    </cfRule>
    <cfRule type="expression" dxfId="56267" priority="103080" stopIfTrue="1">
      <formula>WEEKDAY($A777)=5</formula>
    </cfRule>
    <cfRule type="expression" dxfId="56266" priority="103081" stopIfTrue="1">
      <formula>WEEKDAY($A777)=6</formula>
    </cfRule>
    <cfRule type="expression" dxfId="56265" priority="103082" stopIfTrue="1">
      <formula>WEEKDAY($A777)=7</formula>
    </cfRule>
  </conditionalFormatting>
  <conditionalFormatting sqref="J778">
    <cfRule type="expression" dxfId="56264" priority="103069" stopIfTrue="1">
      <formula>WEEKDAY($A778)=1</formula>
    </cfRule>
    <cfRule type="expression" dxfId="56263" priority="103070" stopIfTrue="1">
      <formula>WEEKDAY($A778)=2</formula>
    </cfRule>
    <cfRule type="expression" dxfId="56262" priority="103071" stopIfTrue="1">
      <formula>WEEKDAY($A778)=3</formula>
    </cfRule>
    <cfRule type="expression" dxfId="56261" priority="103072" stopIfTrue="1">
      <formula>WEEKDAY($A778)=4</formula>
    </cfRule>
    <cfRule type="expression" dxfId="56260" priority="103073" stopIfTrue="1">
      <formula>WEEKDAY($A778)=5</formula>
    </cfRule>
    <cfRule type="expression" dxfId="56259" priority="103074" stopIfTrue="1">
      <formula>WEEKDAY($A778)=6</formula>
    </cfRule>
    <cfRule type="expression" dxfId="56258" priority="103075" stopIfTrue="1">
      <formula>WEEKDAY($A778)=7</formula>
    </cfRule>
  </conditionalFormatting>
  <conditionalFormatting sqref="I779:I782">
    <cfRule type="expression" dxfId="56257" priority="103062" stopIfTrue="1">
      <formula>WEEKDAY($A779)=1</formula>
    </cfRule>
    <cfRule type="expression" dxfId="56256" priority="103063" stopIfTrue="1">
      <formula>WEEKDAY($A779)=2</formula>
    </cfRule>
    <cfRule type="expression" dxfId="56255" priority="103064" stopIfTrue="1">
      <formula>WEEKDAY($A779)=3</formula>
    </cfRule>
    <cfRule type="expression" dxfId="56254" priority="103065" stopIfTrue="1">
      <formula>WEEKDAY($A779)=4</formula>
    </cfRule>
    <cfRule type="expression" dxfId="56253" priority="103066" stopIfTrue="1">
      <formula>WEEKDAY($A779)=5</formula>
    </cfRule>
    <cfRule type="expression" dxfId="56252" priority="103067" stopIfTrue="1">
      <formula>WEEKDAY($A779)=6</formula>
    </cfRule>
    <cfRule type="expression" dxfId="56251" priority="103068" stopIfTrue="1">
      <formula>WEEKDAY($A779)=7</formula>
    </cfRule>
  </conditionalFormatting>
  <conditionalFormatting sqref="I779:I782">
    <cfRule type="expression" dxfId="56250" priority="103055" stopIfTrue="1">
      <formula>WEEKDAY($A779)=1</formula>
    </cfRule>
    <cfRule type="expression" dxfId="56249" priority="103056" stopIfTrue="1">
      <formula>WEEKDAY($A779)=2</formula>
    </cfRule>
    <cfRule type="expression" dxfId="56248" priority="103057" stopIfTrue="1">
      <formula>WEEKDAY($A779)=3</formula>
    </cfRule>
    <cfRule type="expression" dxfId="56247" priority="103058" stopIfTrue="1">
      <formula>WEEKDAY($A779)=4</formula>
    </cfRule>
    <cfRule type="expression" dxfId="56246" priority="103059" stopIfTrue="1">
      <formula>WEEKDAY($A779)=5</formula>
    </cfRule>
    <cfRule type="expression" dxfId="56245" priority="103060" stopIfTrue="1">
      <formula>WEEKDAY($A779)=6</formula>
    </cfRule>
    <cfRule type="expression" dxfId="56244" priority="103061" stopIfTrue="1">
      <formula>WEEKDAY($A779)=7</formula>
    </cfRule>
  </conditionalFormatting>
  <conditionalFormatting sqref="I779:I782">
    <cfRule type="expression" dxfId="56243" priority="103048" stopIfTrue="1">
      <formula>WEEKDAY($A779)=1</formula>
    </cfRule>
    <cfRule type="expression" dxfId="56242" priority="103049" stopIfTrue="1">
      <formula>WEEKDAY($A779)=2</formula>
    </cfRule>
    <cfRule type="expression" dxfId="56241" priority="103050" stopIfTrue="1">
      <formula>WEEKDAY($A779)=3</formula>
    </cfRule>
    <cfRule type="expression" dxfId="56240" priority="103051" stopIfTrue="1">
      <formula>WEEKDAY($A779)=4</formula>
    </cfRule>
    <cfRule type="expression" dxfId="56239" priority="103052" stopIfTrue="1">
      <formula>WEEKDAY($A779)=5</formula>
    </cfRule>
    <cfRule type="expression" dxfId="56238" priority="103053" stopIfTrue="1">
      <formula>WEEKDAY($A779)=6</formula>
    </cfRule>
    <cfRule type="expression" dxfId="56237" priority="103054" stopIfTrue="1">
      <formula>WEEKDAY($A779)=7</formula>
    </cfRule>
  </conditionalFormatting>
  <conditionalFormatting sqref="I779:I782">
    <cfRule type="expression" dxfId="56236" priority="103041" stopIfTrue="1">
      <formula>WEEKDAY($A779)=1</formula>
    </cfRule>
    <cfRule type="expression" dxfId="56235" priority="103042" stopIfTrue="1">
      <formula>WEEKDAY($A779)=2</formula>
    </cfRule>
    <cfRule type="expression" dxfId="56234" priority="103043" stopIfTrue="1">
      <formula>WEEKDAY($A779)=3</formula>
    </cfRule>
    <cfRule type="expression" dxfId="56233" priority="103044" stopIfTrue="1">
      <formula>WEEKDAY($A779)=4</formula>
    </cfRule>
    <cfRule type="expression" dxfId="56232" priority="103045" stopIfTrue="1">
      <formula>WEEKDAY($A779)=5</formula>
    </cfRule>
    <cfRule type="expression" dxfId="56231" priority="103046" stopIfTrue="1">
      <formula>WEEKDAY($A779)=6</formula>
    </cfRule>
    <cfRule type="expression" dxfId="56230" priority="103047" stopIfTrue="1">
      <formula>WEEKDAY($A779)=7</formula>
    </cfRule>
  </conditionalFormatting>
  <conditionalFormatting sqref="I779:I782">
    <cfRule type="expression" dxfId="56229" priority="103034" stopIfTrue="1">
      <formula>WEEKDAY($A779)=1</formula>
    </cfRule>
    <cfRule type="expression" dxfId="56228" priority="103035" stopIfTrue="1">
      <formula>WEEKDAY($A779)=2</formula>
    </cfRule>
    <cfRule type="expression" dxfId="56227" priority="103036" stopIfTrue="1">
      <formula>WEEKDAY($A779)=3</formula>
    </cfRule>
    <cfRule type="expression" dxfId="56226" priority="103037" stopIfTrue="1">
      <formula>WEEKDAY($A779)=4</formula>
    </cfRule>
    <cfRule type="expression" dxfId="56225" priority="103038" stopIfTrue="1">
      <formula>WEEKDAY($A779)=5</formula>
    </cfRule>
    <cfRule type="expression" dxfId="56224" priority="103039" stopIfTrue="1">
      <formula>WEEKDAY($A779)=6</formula>
    </cfRule>
    <cfRule type="expression" dxfId="56223" priority="103040" stopIfTrue="1">
      <formula>WEEKDAY($A779)=7</formula>
    </cfRule>
  </conditionalFormatting>
  <conditionalFormatting sqref="I779:I782">
    <cfRule type="expression" dxfId="56222" priority="103027" stopIfTrue="1">
      <formula>WEEKDAY($A779)=1</formula>
    </cfRule>
    <cfRule type="expression" dxfId="56221" priority="103028" stopIfTrue="1">
      <formula>WEEKDAY($A779)=2</formula>
    </cfRule>
    <cfRule type="expression" dxfId="56220" priority="103029" stopIfTrue="1">
      <formula>WEEKDAY($A779)=3</formula>
    </cfRule>
    <cfRule type="expression" dxfId="56219" priority="103030" stopIfTrue="1">
      <formula>WEEKDAY($A779)=4</formula>
    </cfRule>
    <cfRule type="expression" dxfId="56218" priority="103031" stopIfTrue="1">
      <formula>WEEKDAY($A779)=5</formula>
    </cfRule>
    <cfRule type="expression" dxfId="56217" priority="103032" stopIfTrue="1">
      <formula>WEEKDAY($A779)=6</formula>
    </cfRule>
    <cfRule type="expression" dxfId="56216" priority="103033" stopIfTrue="1">
      <formula>WEEKDAY($A779)=7</formula>
    </cfRule>
  </conditionalFormatting>
  <conditionalFormatting sqref="I779:I782">
    <cfRule type="expression" dxfId="56215" priority="103020" stopIfTrue="1">
      <formula>WEEKDAY($A779)=1</formula>
    </cfRule>
    <cfRule type="expression" dxfId="56214" priority="103021" stopIfTrue="1">
      <formula>WEEKDAY($A779)=2</formula>
    </cfRule>
    <cfRule type="expression" dxfId="56213" priority="103022" stopIfTrue="1">
      <formula>WEEKDAY($A779)=3</formula>
    </cfRule>
    <cfRule type="expression" dxfId="56212" priority="103023" stopIfTrue="1">
      <formula>WEEKDAY($A779)=4</formula>
    </cfRule>
    <cfRule type="expression" dxfId="56211" priority="103024" stopIfTrue="1">
      <formula>WEEKDAY($A779)=5</formula>
    </cfRule>
    <cfRule type="expression" dxfId="56210" priority="103025" stopIfTrue="1">
      <formula>WEEKDAY($A779)=6</formula>
    </cfRule>
    <cfRule type="expression" dxfId="56209" priority="103026" stopIfTrue="1">
      <formula>WEEKDAY($A779)=7</formula>
    </cfRule>
  </conditionalFormatting>
  <conditionalFormatting sqref="I779:I782">
    <cfRule type="expression" dxfId="56208" priority="103013" stopIfTrue="1">
      <formula>WEEKDAY($A779)=1</formula>
    </cfRule>
    <cfRule type="expression" dxfId="56207" priority="103014" stopIfTrue="1">
      <formula>WEEKDAY($A779)=2</formula>
    </cfRule>
    <cfRule type="expression" dxfId="56206" priority="103015" stopIfTrue="1">
      <formula>WEEKDAY($A779)=3</formula>
    </cfRule>
    <cfRule type="expression" dxfId="56205" priority="103016" stopIfTrue="1">
      <formula>WEEKDAY($A779)=4</formula>
    </cfRule>
    <cfRule type="expression" dxfId="56204" priority="103017" stopIfTrue="1">
      <formula>WEEKDAY($A779)=5</formula>
    </cfRule>
    <cfRule type="expression" dxfId="56203" priority="103018" stopIfTrue="1">
      <formula>WEEKDAY($A779)=6</formula>
    </cfRule>
    <cfRule type="expression" dxfId="56202" priority="103019" stopIfTrue="1">
      <formula>WEEKDAY($A779)=7</formula>
    </cfRule>
  </conditionalFormatting>
  <conditionalFormatting sqref="I779:I782">
    <cfRule type="expression" dxfId="56201" priority="103006" stopIfTrue="1">
      <formula>WEEKDAY($A779)=1</formula>
    </cfRule>
    <cfRule type="expression" dxfId="56200" priority="103007" stopIfTrue="1">
      <formula>WEEKDAY($A779)=2</formula>
    </cfRule>
    <cfRule type="expression" dxfId="56199" priority="103008" stopIfTrue="1">
      <formula>WEEKDAY($A779)=3</formula>
    </cfRule>
    <cfRule type="expression" dxfId="56198" priority="103009" stopIfTrue="1">
      <formula>WEEKDAY($A779)=4</formula>
    </cfRule>
    <cfRule type="expression" dxfId="56197" priority="103010" stopIfTrue="1">
      <formula>WEEKDAY($A779)=5</formula>
    </cfRule>
    <cfRule type="expression" dxfId="56196" priority="103011" stopIfTrue="1">
      <formula>WEEKDAY($A779)=6</formula>
    </cfRule>
    <cfRule type="expression" dxfId="56195" priority="103012" stopIfTrue="1">
      <formula>WEEKDAY($A779)=7</formula>
    </cfRule>
  </conditionalFormatting>
  <conditionalFormatting sqref="I779:I782">
    <cfRule type="expression" dxfId="56194" priority="102999" stopIfTrue="1">
      <formula>WEEKDAY($A779)=1</formula>
    </cfRule>
    <cfRule type="expression" dxfId="56193" priority="103000" stopIfTrue="1">
      <formula>WEEKDAY($A779)=2</formula>
    </cfRule>
    <cfRule type="expression" dxfId="56192" priority="103001" stopIfTrue="1">
      <formula>WEEKDAY($A779)=3</formula>
    </cfRule>
    <cfRule type="expression" dxfId="56191" priority="103002" stopIfTrue="1">
      <formula>WEEKDAY($A779)=4</formula>
    </cfRule>
    <cfRule type="expression" dxfId="56190" priority="103003" stopIfTrue="1">
      <formula>WEEKDAY($A779)=5</formula>
    </cfRule>
    <cfRule type="expression" dxfId="56189" priority="103004" stopIfTrue="1">
      <formula>WEEKDAY($A779)=6</formula>
    </cfRule>
    <cfRule type="expression" dxfId="56188" priority="103005" stopIfTrue="1">
      <formula>WEEKDAY($A779)=7</formula>
    </cfRule>
  </conditionalFormatting>
  <conditionalFormatting sqref="I779:I782">
    <cfRule type="expression" dxfId="56187" priority="102992" stopIfTrue="1">
      <formula>WEEKDAY($A779)=1</formula>
    </cfRule>
    <cfRule type="expression" dxfId="56186" priority="102993" stopIfTrue="1">
      <formula>WEEKDAY($A779)=2</formula>
    </cfRule>
    <cfRule type="expression" dxfId="56185" priority="102994" stopIfTrue="1">
      <formula>WEEKDAY($A779)=3</formula>
    </cfRule>
    <cfRule type="expression" dxfId="56184" priority="102995" stopIfTrue="1">
      <formula>WEEKDAY($A779)=4</formula>
    </cfRule>
    <cfRule type="expression" dxfId="56183" priority="102996" stopIfTrue="1">
      <formula>WEEKDAY($A779)=5</formula>
    </cfRule>
    <cfRule type="expression" dxfId="56182" priority="102997" stopIfTrue="1">
      <formula>WEEKDAY($A779)=6</formula>
    </cfRule>
    <cfRule type="expression" dxfId="56181" priority="102998" stopIfTrue="1">
      <formula>WEEKDAY($A779)=7</formula>
    </cfRule>
  </conditionalFormatting>
  <conditionalFormatting sqref="I779:I782">
    <cfRule type="expression" dxfId="56180" priority="102985" stopIfTrue="1">
      <formula>WEEKDAY($A779)=1</formula>
    </cfRule>
    <cfRule type="expression" dxfId="56179" priority="102986" stopIfTrue="1">
      <formula>WEEKDAY($A779)=2</formula>
    </cfRule>
    <cfRule type="expression" dxfId="56178" priority="102987" stopIfTrue="1">
      <formula>WEEKDAY($A779)=3</formula>
    </cfRule>
    <cfRule type="expression" dxfId="56177" priority="102988" stopIfTrue="1">
      <formula>WEEKDAY($A779)=4</formula>
    </cfRule>
    <cfRule type="expression" dxfId="56176" priority="102989" stopIfTrue="1">
      <formula>WEEKDAY($A779)=5</formula>
    </cfRule>
    <cfRule type="expression" dxfId="56175" priority="102990" stopIfTrue="1">
      <formula>WEEKDAY($A779)=6</formula>
    </cfRule>
    <cfRule type="expression" dxfId="56174" priority="102991" stopIfTrue="1">
      <formula>WEEKDAY($A779)=7</formula>
    </cfRule>
  </conditionalFormatting>
  <conditionalFormatting sqref="I779:I782">
    <cfRule type="expression" dxfId="56173" priority="102978" stopIfTrue="1">
      <formula>WEEKDAY($A779)=1</formula>
    </cfRule>
    <cfRule type="expression" dxfId="56172" priority="102979" stopIfTrue="1">
      <formula>WEEKDAY($A779)=2</formula>
    </cfRule>
    <cfRule type="expression" dxfId="56171" priority="102980" stopIfTrue="1">
      <formula>WEEKDAY($A779)=3</formula>
    </cfRule>
    <cfRule type="expression" dxfId="56170" priority="102981" stopIfTrue="1">
      <formula>WEEKDAY($A779)=4</formula>
    </cfRule>
    <cfRule type="expression" dxfId="56169" priority="102982" stopIfTrue="1">
      <formula>WEEKDAY($A779)=5</formula>
    </cfRule>
    <cfRule type="expression" dxfId="56168" priority="102983" stopIfTrue="1">
      <formula>WEEKDAY($A779)=6</formula>
    </cfRule>
    <cfRule type="expression" dxfId="56167" priority="102984" stopIfTrue="1">
      <formula>WEEKDAY($A779)=7</formula>
    </cfRule>
  </conditionalFormatting>
  <conditionalFormatting sqref="I779:I782">
    <cfRule type="expression" dxfId="56166" priority="102971" stopIfTrue="1">
      <formula>WEEKDAY($A779)=1</formula>
    </cfRule>
    <cfRule type="expression" dxfId="56165" priority="102972" stopIfTrue="1">
      <formula>WEEKDAY($A779)=2</formula>
    </cfRule>
    <cfRule type="expression" dxfId="56164" priority="102973" stopIfTrue="1">
      <formula>WEEKDAY($A779)=3</formula>
    </cfRule>
    <cfRule type="expression" dxfId="56163" priority="102974" stopIfTrue="1">
      <formula>WEEKDAY($A779)=4</formula>
    </cfRule>
    <cfRule type="expression" dxfId="56162" priority="102975" stopIfTrue="1">
      <formula>WEEKDAY($A779)=5</formula>
    </cfRule>
    <cfRule type="expression" dxfId="56161" priority="102976" stopIfTrue="1">
      <formula>WEEKDAY($A779)=6</formula>
    </cfRule>
    <cfRule type="expression" dxfId="56160" priority="102977" stopIfTrue="1">
      <formula>WEEKDAY($A779)=7</formula>
    </cfRule>
  </conditionalFormatting>
  <conditionalFormatting sqref="I779:I782">
    <cfRule type="expression" dxfId="56159" priority="102964" stopIfTrue="1">
      <formula>WEEKDAY($A779)=1</formula>
    </cfRule>
    <cfRule type="expression" dxfId="56158" priority="102965" stopIfTrue="1">
      <formula>WEEKDAY($A779)=2</formula>
    </cfRule>
    <cfRule type="expression" dxfId="56157" priority="102966" stopIfTrue="1">
      <formula>WEEKDAY($A779)=3</formula>
    </cfRule>
    <cfRule type="expression" dxfId="56156" priority="102967" stopIfTrue="1">
      <formula>WEEKDAY($A779)=4</formula>
    </cfRule>
    <cfRule type="expression" dxfId="56155" priority="102968" stopIfTrue="1">
      <formula>WEEKDAY($A779)=5</formula>
    </cfRule>
    <cfRule type="expression" dxfId="56154" priority="102969" stopIfTrue="1">
      <formula>WEEKDAY($A779)=6</formula>
    </cfRule>
    <cfRule type="expression" dxfId="56153" priority="102970" stopIfTrue="1">
      <formula>WEEKDAY($A779)=7</formula>
    </cfRule>
  </conditionalFormatting>
  <conditionalFormatting sqref="I779:I782">
    <cfRule type="expression" dxfId="56152" priority="102957" stopIfTrue="1">
      <formula>WEEKDAY($A779)=1</formula>
    </cfRule>
    <cfRule type="expression" dxfId="56151" priority="102958" stopIfTrue="1">
      <formula>WEEKDAY($A779)=2</formula>
    </cfRule>
    <cfRule type="expression" dxfId="56150" priority="102959" stopIfTrue="1">
      <formula>WEEKDAY($A779)=3</formula>
    </cfRule>
    <cfRule type="expression" dxfId="56149" priority="102960" stopIfTrue="1">
      <formula>WEEKDAY($A779)=4</formula>
    </cfRule>
    <cfRule type="expression" dxfId="56148" priority="102961" stopIfTrue="1">
      <formula>WEEKDAY($A779)=5</formula>
    </cfRule>
    <cfRule type="expression" dxfId="56147" priority="102962" stopIfTrue="1">
      <formula>WEEKDAY($A779)=6</formula>
    </cfRule>
    <cfRule type="expression" dxfId="56146" priority="102963" stopIfTrue="1">
      <formula>WEEKDAY($A779)=7</formula>
    </cfRule>
  </conditionalFormatting>
  <conditionalFormatting sqref="I779:I782">
    <cfRule type="expression" dxfId="56145" priority="102950" stopIfTrue="1">
      <formula>WEEKDAY($A779)=1</formula>
    </cfRule>
    <cfRule type="expression" dxfId="56144" priority="102951" stopIfTrue="1">
      <formula>WEEKDAY($A779)=2</formula>
    </cfRule>
    <cfRule type="expression" dxfId="56143" priority="102952" stopIfTrue="1">
      <formula>WEEKDAY($A779)=3</formula>
    </cfRule>
    <cfRule type="expression" dxfId="56142" priority="102953" stopIfTrue="1">
      <formula>WEEKDAY($A779)=4</formula>
    </cfRule>
    <cfRule type="expression" dxfId="56141" priority="102954" stopIfTrue="1">
      <formula>WEEKDAY($A779)=5</formula>
    </cfRule>
    <cfRule type="expression" dxfId="56140" priority="102955" stopIfTrue="1">
      <formula>WEEKDAY($A779)=6</formula>
    </cfRule>
    <cfRule type="expression" dxfId="56139" priority="102956" stopIfTrue="1">
      <formula>WEEKDAY($A779)=7</formula>
    </cfRule>
  </conditionalFormatting>
  <conditionalFormatting sqref="I779:I782">
    <cfRule type="expression" dxfId="56138" priority="102943" stopIfTrue="1">
      <formula>WEEKDAY($A779)=1</formula>
    </cfRule>
    <cfRule type="expression" dxfId="56137" priority="102944" stopIfTrue="1">
      <formula>WEEKDAY($A779)=2</formula>
    </cfRule>
    <cfRule type="expression" dxfId="56136" priority="102945" stopIfTrue="1">
      <formula>WEEKDAY($A779)=3</formula>
    </cfRule>
    <cfRule type="expression" dxfId="56135" priority="102946" stopIfTrue="1">
      <formula>WEEKDAY($A779)=4</formula>
    </cfRule>
    <cfRule type="expression" dxfId="56134" priority="102947" stopIfTrue="1">
      <formula>WEEKDAY($A779)=5</formula>
    </cfRule>
    <cfRule type="expression" dxfId="56133" priority="102948" stopIfTrue="1">
      <formula>WEEKDAY($A779)=6</formula>
    </cfRule>
    <cfRule type="expression" dxfId="56132" priority="102949" stopIfTrue="1">
      <formula>WEEKDAY($A779)=7</formula>
    </cfRule>
  </conditionalFormatting>
  <conditionalFormatting sqref="I779:I782">
    <cfRule type="expression" dxfId="56131" priority="102936" stopIfTrue="1">
      <formula>WEEKDAY($A779)=1</formula>
    </cfRule>
    <cfRule type="expression" dxfId="56130" priority="102937" stopIfTrue="1">
      <formula>WEEKDAY($A779)=2</formula>
    </cfRule>
    <cfRule type="expression" dxfId="56129" priority="102938" stopIfTrue="1">
      <formula>WEEKDAY($A779)=3</formula>
    </cfRule>
    <cfRule type="expression" dxfId="56128" priority="102939" stopIfTrue="1">
      <formula>WEEKDAY($A779)=4</formula>
    </cfRule>
    <cfRule type="expression" dxfId="56127" priority="102940" stopIfTrue="1">
      <formula>WEEKDAY($A779)=5</formula>
    </cfRule>
    <cfRule type="expression" dxfId="56126" priority="102941" stopIfTrue="1">
      <formula>WEEKDAY($A779)=6</formula>
    </cfRule>
    <cfRule type="expression" dxfId="56125" priority="102942" stopIfTrue="1">
      <formula>WEEKDAY($A779)=7</formula>
    </cfRule>
  </conditionalFormatting>
  <conditionalFormatting sqref="I779:I782">
    <cfRule type="expression" dxfId="56124" priority="102929" stopIfTrue="1">
      <formula>WEEKDAY($A779)=1</formula>
    </cfRule>
    <cfRule type="expression" dxfId="56123" priority="102930" stopIfTrue="1">
      <formula>WEEKDAY($A779)=2</formula>
    </cfRule>
    <cfRule type="expression" dxfId="56122" priority="102931" stopIfTrue="1">
      <formula>WEEKDAY($A779)=3</formula>
    </cfRule>
    <cfRule type="expression" dxfId="56121" priority="102932" stopIfTrue="1">
      <formula>WEEKDAY($A779)=4</formula>
    </cfRule>
    <cfRule type="expression" dxfId="56120" priority="102933" stopIfTrue="1">
      <formula>WEEKDAY($A779)=5</formula>
    </cfRule>
    <cfRule type="expression" dxfId="56119" priority="102934" stopIfTrue="1">
      <formula>WEEKDAY($A779)=6</formula>
    </cfRule>
    <cfRule type="expression" dxfId="56118" priority="102935" stopIfTrue="1">
      <formula>WEEKDAY($A779)=7</formula>
    </cfRule>
  </conditionalFormatting>
  <conditionalFormatting sqref="I779:I782">
    <cfRule type="expression" dxfId="56117" priority="102922" stopIfTrue="1">
      <formula>WEEKDAY($A779)=1</formula>
    </cfRule>
    <cfRule type="expression" dxfId="56116" priority="102923" stopIfTrue="1">
      <formula>WEEKDAY($A779)=2</formula>
    </cfRule>
    <cfRule type="expression" dxfId="56115" priority="102924" stopIfTrue="1">
      <formula>WEEKDAY($A779)=3</formula>
    </cfRule>
    <cfRule type="expression" dxfId="56114" priority="102925" stopIfTrue="1">
      <formula>WEEKDAY($A779)=4</formula>
    </cfRule>
    <cfRule type="expression" dxfId="56113" priority="102926" stopIfTrue="1">
      <formula>WEEKDAY($A779)=5</formula>
    </cfRule>
    <cfRule type="expression" dxfId="56112" priority="102927" stopIfTrue="1">
      <formula>WEEKDAY($A779)=6</formula>
    </cfRule>
    <cfRule type="expression" dxfId="56111" priority="102928" stopIfTrue="1">
      <formula>WEEKDAY($A779)=7</formula>
    </cfRule>
  </conditionalFormatting>
  <conditionalFormatting sqref="A779:A782">
    <cfRule type="expression" dxfId="56110" priority="102915" stopIfTrue="1">
      <formula>WEEKDAY($A779)=1</formula>
    </cfRule>
    <cfRule type="expression" dxfId="56109" priority="102916" stopIfTrue="1">
      <formula>WEEKDAY($A779)=2</formula>
    </cfRule>
    <cfRule type="expression" dxfId="56108" priority="102917" stopIfTrue="1">
      <formula>WEEKDAY($A779)=3</formula>
    </cfRule>
    <cfRule type="expression" dxfId="56107" priority="102918" stopIfTrue="1">
      <formula>WEEKDAY($A779)=4</formula>
    </cfRule>
    <cfRule type="expression" dxfId="56106" priority="102919" stopIfTrue="1">
      <formula>WEEKDAY($A779)=5</formula>
    </cfRule>
    <cfRule type="expression" dxfId="56105" priority="102920" stopIfTrue="1">
      <formula>WEEKDAY($A779)=6</formula>
    </cfRule>
    <cfRule type="expression" dxfId="56104" priority="102921" stopIfTrue="1">
      <formula>WEEKDAY($A779)=7</formula>
    </cfRule>
  </conditionalFormatting>
  <conditionalFormatting sqref="I779:I782">
    <cfRule type="expression" dxfId="56103" priority="102908" stopIfTrue="1">
      <formula>WEEKDAY($A779)=1</formula>
    </cfRule>
    <cfRule type="expression" dxfId="56102" priority="102909" stopIfTrue="1">
      <formula>WEEKDAY($A779)=2</formula>
    </cfRule>
    <cfRule type="expression" dxfId="56101" priority="102910" stopIfTrue="1">
      <formula>WEEKDAY($A779)=3</formula>
    </cfRule>
    <cfRule type="expression" dxfId="56100" priority="102911" stopIfTrue="1">
      <formula>WEEKDAY($A779)=4</formula>
    </cfRule>
    <cfRule type="expression" dxfId="56099" priority="102912" stopIfTrue="1">
      <formula>WEEKDAY($A779)=5</formula>
    </cfRule>
    <cfRule type="expression" dxfId="56098" priority="102913" stopIfTrue="1">
      <formula>WEEKDAY($A779)=6</formula>
    </cfRule>
    <cfRule type="expression" dxfId="56097" priority="102914" stopIfTrue="1">
      <formula>WEEKDAY($A779)=7</formula>
    </cfRule>
  </conditionalFormatting>
  <conditionalFormatting sqref="A779:A782">
    <cfRule type="expression" dxfId="56096" priority="102901" stopIfTrue="1">
      <formula>WEEKDAY($A779)=1</formula>
    </cfRule>
    <cfRule type="expression" dxfId="56095" priority="102902" stopIfTrue="1">
      <formula>WEEKDAY($A779)=2</formula>
    </cfRule>
    <cfRule type="expression" dxfId="56094" priority="102903" stopIfTrue="1">
      <formula>WEEKDAY($A779)=3</formula>
    </cfRule>
    <cfRule type="expression" dxfId="56093" priority="102904" stopIfTrue="1">
      <formula>WEEKDAY($A779)=4</formula>
    </cfRule>
    <cfRule type="expression" dxfId="56092" priority="102905" stopIfTrue="1">
      <formula>WEEKDAY($A779)=5</formula>
    </cfRule>
    <cfRule type="expression" dxfId="56091" priority="102906" stopIfTrue="1">
      <formula>WEEKDAY($A779)=6</formula>
    </cfRule>
    <cfRule type="expression" dxfId="56090" priority="102907" stopIfTrue="1">
      <formula>WEEKDAY($A779)=7</formula>
    </cfRule>
  </conditionalFormatting>
  <conditionalFormatting sqref="A779:A782">
    <cfRule type="expression" dxfId="56089" priority="102894" stopIfTrue="1">
      <formula>WEEKDAY($A779)=1</formula>
    </cfRule>
    <cfRule type="expression" dxfId="56088" priority="102895" stopIfTrue="1">
      <formula>WEEKDAY($A779)=2</formula>
    </cfRule>
    <cfRule type="expression" dxfId="56087" priority="102896" stopIfTrue="1">
      <formula>WEEKDAY($A779)=3</formula>
    </cfRule>
    <cfRule type="expression" dxfId="56086" priority="102897" stopIfTrue="1">
      <formula>WEEKDAY($A779)=4</formula>
    </cfRule>
    <cfRule type="expression" dxfId="56085" priority="102898" stopIfTrue="1">
      <formula>WEEKDAY($A779)=5</formula>
    </cfRule>
    <cfRule type="expression" dxfId="56084" priority="102899" stopIfTrue="1">
      <formula>WEEKDAY($A779)=6</formula>
    </cfRule>
    <cfRule type="expression" dxfId="56083" priority="102900" stopIfTrue="1">
      <formula>WEEKDAY($A779)=7</formula>
    </cfRule>
  </conditionalFormatting>
  <conditionalFormatting sqref="I779:I782">
    <cfRule type="expression" dxfId="56082" priority="102887" stopIfTrue="1">
      <formula>WEEKDAY($A779)=1</formula>
    </cfRule>
    <cfRule type="expression" dxfId="56081" priority="102888" stopIfTrue="1">
      <formula>WEEKDAY($A779)=2</formula>
    </cfRule>
    <cfRule type="expression" dxfId="56080" priority="102889" stopIfTrue="1">
      <formula>WEEKDAY($A779)=3</formula>
    </cfRule>
    <cfRule type="expression" dxfId="56079" priority="102890" stopIfTrue="1">
      <formula>WEEKDAY($A779)=4</formula>
    </cfRule>
    <cfRule type="expression" dxfId="56078" priority="102891" stopIfTrue="1">
      <formula>WEEKDAY($A779)=5</formula>
    </cfRule>
    <cfRule type="expression" dxfId="56077" priority="102892" stopIfTrue="1">
      <formula>WEEKDAY($A779)=6</formula>
    </cfRule>
    <cfRule type="expression" dxfId="56076" priority="102893" stopIfTrue="1">
      <formula>WEEKDAY($A779)=7</formula>
    </cfRule>
  </conditionalFormatting>
  <conditionalFormatting sqref="A779:A782">
    <cfRule type="expression" dxfId="56075" priority="102880" stopIfTrue="1">
      <formula>WEEKDAY($A779)=1</formula>
    </cfRule>
    <cfRule type="expression" dxfId="56074" priority="102881" stopIfTrue="1">
      <formula>WEEKDAY($A779)=2</formula>
    </cfRule>
    <cfRule type="expression" dxfId="56073" priority="102882" stopIfTrue="1">
      <formula>WEEKDAY($A779)=3</formula>
    </cfRule>
    <cfRule type="expression" dxfId="56072" priority="102883" stopIfTrue="1">
      <formula>WEEKDAY($A779)=4</formula>
    </cfRule>
    <cfRule type="expression" dxfId="56071" priority="102884" stopIfTrue="1">
      <formula>WEEKDAY($A779)=5</formula>
    </cfRule>
    <cfRule type="expression" dxfId="56070" priority="102885" stopIfTrue="1">
      <formula>WEEKDAY($A779)=6</formula>
    </cfRule>
    <cfRule type="expression" dxfId="56069" priority="102886" stopIfTrue="1">
      <formula>WEEKDAY($A779)=7</formula>
    </cfRule>
  </conditionalFormatting>
  <conditionalFormatting sqref="I779:I782">
    <cfRule type="expression" dxfId="56068" priority="102873" stopIfTrue="1">
      <formula>WEEKDAY($A779)=1</formula>
    </cfRule>
    <cfRule type="expression" dxfId="56067" priority="102874" stopIfTrue="1">
      <formula>WEEKDAY($A779)=2</formula>
    </cfRule>
    <cfRule type="expression" dxfId="56066" priority="102875" stopIfTrue="1">
      <formula>WEEKDAY($A779)=3</formula>
    </cfRule>
    <cfRule type="expression" dxfId="56065" priority="102876" stopIfTrue="1">
      <formula>WEEKDAY($A779)=4</formula>
    </cfRule>
    <cfRule type="expression" dxfId="56064" priority="102877" stopIfTrue="1">
      <formula>WEEKDAY($A779)=5</formula>
    </cfRule>
    <cfRule type="expression" dxfId="56063" priority="102878" stopIfTrue="1">
      <formula>WEEKDAY($A779)=6</formula>
    </cfRule>
    <cfRule type="expression" dxfId="56062" priority="102879" stopIfTrue="1">
      <formula>WEEKDAY($A779)=7</formula>
    </cfRule>
  </conditionalFormatting>
  <conditionalFormatting sqref="A779:A782">
    <cfRule type="expression" dxfId="56061" priority="102866" stopIfTrue="1">
      <formula>WEEKDAY($A779)=1</formula>
    </cfRule>
    <cfRule type="expression" dxfId="56060" priority="102867" stopIfTrue="1">
      <formula>WEEKDAY($A779)=2</formula>
    </cfRule>
    <cfRule type="expression" dxfId="56059" priority="102868" stopIfTrue="1">
      <formula>WEEKDAY($A779)=3</formula>
    </cfRule>
    <cfRule type="expression" dxfId="56058" priority="102869" stopIfTrue="1">
      <formula>WEEKDAY($A779)=4</formula>
    </cfRule>
    <cfRule type="expression" dxfId="56057" priority="102870" stopIfTrue="1">
      <formula>WEEKDAY($A779)=5</formula>
    </cfRule>
    <cfRule type="expression" dxfId="56056" priority="102871" stopIfTrue="1">
      <formula>WEEKDAY($A779)=6</formula>
    </cfRule>
    <cfRule type="expression" dxfId="56055" priority="102872" stopIfTrue="1">
      <formula>WEEKDAY($A779)=7</formula>
    </cfRule>
  </conditionalFormatting>
  <conditionalFormatting sqref="A779:A782">
    <cfRule type="expression" dxfId="56054" priority="102859" stopIfTrue="1">
      <formula>WEEKDAY($A779)=1</formula>
    </cfRule>
    <cfRule type="expression" dxfId="56053" priority="102860" stopIfTrue="1">
      <formula>WEEKDAY($A779)=2</formula>
    </cfRule>
    <cfRule type="expression" dxfId="56052" priority="102861" stopIfTrue="1">
      <formula>WEEKDAY($A779)=3</formula>
    </cfRule>
    <cfRule type="expression" dxfId="56051" priority="102862" stopIfTrue="1">
      <formula>WEEKDAY($A779)=4</formula>
    </cfRule>
    <cfRule type="expression" dxfId="56050" priority="102863" stopIfTrue="1">
      <formula>WEEKDAY($A779)=5</formula>
    </cfRule>
    <cfRule type="expression" dxfId="56049" priority="102864" stopIfTrue="1">
      <formula>WEEKDAY($A779)=6</formula>
    </cfRule>
    <cfRule type="expression" dxfId="56048" priority="102865" stopIfTrue="1">
      <formula>WEEKDAY($A779)=7</formula>
    </cfRule>
  </conditionalFormatting>
  <conditionalFormatting sqref="I779:I782">
    <cfRule type="expression" dxfId="56047" priority="102852" stopIfTrue="1">
      <formula>WEEKDAY($A779)=1</formula>
    </cfRule>
    <cfRule type="expression" dxfId="56046" priority="102853" stopIfTrue="1">
      <formula>WEEKDAY($A779)=2</formula>
    </cfRule>
    <cfRule type="expression" dxfId="56045" priority="102854" stopIfTrue="1">
      <formula>WEEKDAY($A779)=3</formula>
    </cfRule>
    <cfRule type="expression" dxfId="56044" priority="102855" stopIfTrue="1">
      <formula>WEEKDAY($A779)=4</formula>
    </cfRule>
    <cfRule type="expression" dxfId="56043" priority="102856" stopIfTrue="1">
      <formula>WEEKDAY($A779)=5</formula>
    </cfRule>
    <cfRule type="expression" dxfId="56042" priority="102857" stopIfTrue="1">
      <formula>WEEKDAY($A779)=6</formula>
    </cfRule>
    <cfRule type="expression" dxfId="56041" priority="102858" stopIfTrue="1">
      <formula>WEEKDAY($A779)=7</formula>
    </cfRule>
  </conditionalFormatting>
  <conditionalFormatting sqref="A779:A782">
    <cfRule type="expression" dxfId="56040" priority="102845" stopIfTrue="1">
      <formula>WEEKDAY($A779)=1</formula>
    </cfRule>
    <cfRule type="expression" dxfId="56039" priority="102846" stopIfTrue="1">
      <formula>WEEKDAY($A779)=2</formula>
    </cfRule>
    <cfRule type="expression" dxfId="56038" priority="102847" stopIfTrue="1">
      <formula>WEEKDAY($A779)=3</formula>
    </cfRule>
    <cfRule type="expression" dxfId="56037" priority="102848" stopIfTrue="1">
      <formula>WEEKDAY($A779)=4</formula>
    </cfRule>
    <cfRule type="expression" dxfId="56036" priority="102849" stopIfTrue="1">
      <formula>WEEKDAY($A779)=5</formula>
    </cfRule>
    <cfRule type="expression" dxfId="56035" priority="102850" stopIfTrue="1">
      <formula>WEEKDAY($A779)=6</formula>
    </cfRule>
    <cfRule type="expression" dxfId="56034" priority="102851" stopIfTrue="1">
      <formula>WEEKDAY($A779)=7</formula>
    </cfRule>
  </conditionalFormatting>
  <conditionalFormatting sqref="A779:A782">
    <cfRule type="expression" dxfId="56033" priority="102838" stopIfTrue="1">
      <formula>WEEKDAY($A779)=1</formula>
    </cfRule>
    <cfRule type="expression" dxfId="56032" priority="102839" stopIfTrue="1">
      <formula>WEEKDAY($A779)=2</formula>
    </cfRule>
    <cfRule type="expression" dxfId="56031" priority="102840" stopIfTrue="1">
      <formula>WEEKDAY($A779)=3</formula>
    </cfRule>
    <cfRule type="expression" dxfId="56030" priority="102841" stopIfTrue="1">
      <formula>WEEKDAY($A779)=4</formula>
    </cfRule>
    <cfRule type="expression" dxfId="56029" priority="102842" stopIfTrue="1">
      <formula>WEEKDAY($A779)=5</formula>
    </cfRule>
    <cfRule type="expression" dxfId="56028" priority="102843" stopIfTrue="1">
      <formula>WEEKDAY($A779)=6</formula>
    </cfRule>
    <cfRule type="expression" dxfId="56027" priority="102844" stopIfTrue="1">
      <formula>WEEKDAY($A779)=7</formula>
    </cfRule>
  </conditionalFormatting>
  <conditionalFormatting sqref="I779:I782">
    <cfRule type="expression" dxfId="56026" priority="102831" stopIfTrue="1">
      <formula>WEEKDAY($A779)=1</formula>
    </cfRule>
    <cfRule type="expression" dxfId="56025" priority="102832" stopIfTrue="1">
      <formula>WEEKDAY($A779)=2</formula>
    </cfRule>
    <cfRule type="expression" dxfId="56024" priority="102833" stopIfTrue="1">
      <formula>WEEKDAY($A779)=3</formula>
    </cfRule>
    <cfRule type="expression" dxfId="56023" priority="102834" stopIfTrue="1">
      <formula>WEEKDAY($A779)=4</formula>
    </cfRule>
    <cfRule type="expression" dxfId="56022" priority="102835" stopIfTrue="1">
      <formula>WEEKDAY($A779)=5</formula>
    </cfRule>
    <cfRule type="expression" dxfId="56021" priority="102836" stopIfTrue="1">
      <formula>WEEKDAY($A779)=6</formula>
    </cfRule>
    <cfRule type="expression" dxfId="56020" priority="102837" stopIfTrue="1">
      <formula>WEEKDAY($A779)=7</formula>
    </cfRule>
  </conditionalFormatting>
  <conditionalFormatting sqref="I779:I782">
    <cfRule type="expression" dxfId="56019" priority="102824" stopIfTrue="1">
      <formula>WEEKDAY($A779)=1</formula>
    </cfRule>
    <cfRule type="expression" dxfId="56018" priority="102825" stopIfTrue="1">
      <formula>WEEKDAY($A779)=2</formula>
    </cfRule>
    <cfRule type="expression" dxfId="56017" priority="102826" stopIfTrue="1">
      <formula>WEEKDAY($A779)=3</formula>
    </cfRule>
    <cfRule type="expression" dxfId="56016" priority="102827" stopIfTrue="1">
      <formula>WEEKDAY($A779)=4</formula>
    </cfRule>
    <cfRule type="expression" dxfId="56015" priority="102828" stopIfTrue="1">
      <formula>WEEKDAY($A779)=5</formula>
    </cfRule>
    <cfRule type="expression" dxfId="56014" priority="102829" stopIfTrue="1">
      <formula>WEEKDAY($A779)=6</formula>
    </cfRule>
    <cfRule type="expression" dxfId="56013" priority="102830" stopIfTrue="1">
      <formula>WEEKDAY($A779)=7</formula>
    </cfRule>
  </conditionalFormatting>
  <conditionalFormatting sqref="A779:A782">
    <cfRule type="expression" dxfId="56012" priority="102817" stopIfTrue="1">
      <formula>WEEKDAY($A779)=1</formula>
    </cfRule>
    <cfRule type="expression" dxfId="56011" priority="102818" stopIfTrue="1">
      <formula>WEEKDAY($A779)=2</formula>
    </cfRule>
    <cfRule type="expression" dxfId="56010" priority="102819" stopIfTrue="1">
      <formula>WEEKDAY($A779)=3</formula>
    </cfRule>
    <cfRule type="expression" dxfId="56009" priority="102820" stopIfTrue="1">
      <formula>WEEKDAY($A779)=4</formula>
    </cfRule>
    <cfRule type="expression" dxfId="56008" priority="102821" stopIfTrue="1">
      <formula>WEEKDAY($A779)=5</formula>
    </cfRule>
    <cfRule type="expression" dxfId="56007" priority="102822" stopIfTrue="1">
      <formula>WEEKDAY($A779)=6</formula>
    </cfRule>
    <cfRule type="expression" dxfId="56006" priority="102823" stopIfTrue="1">
      <formula>WEEKDAY($A779)=7</formula>
    </cfRule>
  </conditionalFormatting>
  <conditionalFormatting sqref="A779:A782">
    <cfRule type="expression" dxfId="56005" priority="102810" stopIfTrue="1">
      <formula>WEEKDAY($A779)=1</formula>
    </cfRule>
    <cfRule type="expression" dxfId="56004" priority="102811" stopIfTrue="1">
      <formula>WEEKDAY($A779)=2</formula>
    </cfRule>
    <cfRule type="expression" dxfId="56003" priority="102812" stopIfTrue="1">
      <formula>WEEKDAY($A779)=3</formula>
    </cfRule>
    <cfRule type="expression" dxfId="56002" priority="102813" stopIfTrue="1">
      <formula>WEEKDAY($A779)=4</formula>
    </cfRule>
    <cfRule type="expression" dxfId="56001" priority="102814" stopIfTrue="1">
      <formula>WEEKDAY($A779)=5</formula>
    </cfRule>
    <cfRule type="expression" dxfId="56000" priority="102815" stopIfTrue="1">
      <formula>WEEKDAY($A779)=6</formula>
    </cfRule>
    <cfRule type="expression" dxfId="55999" priority="102816" stopIfTrue="1">
      <formula>WEEKDAY($A779)=7</formula>
    </cfRule>
  </conditionalFormatting>
  <conditionalFormatting sqref="I779:I782">
    <cfRule type="expression" dxfId="55998" priority="102803" stopIfTrue="1">
      <formula>WEEKDAY($A779)=1</formula>
    </cfRule>
    <cfRule type="expression" dxfId="55997" priority="102804" stopIfTrue="1">
      <formula>WEEKDAY($A779)=2</formula>
    </cfRule>
    <cfRule type="expression" dxfId="55996" priority="102805" stopIfTrue="1">
      <formula>WEEKDAY($A779)=3</formula>
    </cfRule>
    <cfRule type="expression" dxfId="55995" priority="102806" stopIfTrue="1">
      <formula>WEEKDAY($A779)=4</formula>
    </cfRule>
    <cfRule type="expression" dxfId="55994" priority="102807" stopIfTrue="1">
      <formula>WEEKDAY($A779)=5</formula>
    </cfRule>
    <cfRule type="expression" dxfId="55993" priority="102808" stopIfTrue="1">
      <formula>WEEKDAY($A779)=6</formula>
    </cfRule>
    <cfRule type="expression" dxfId="55992" priority="102809" stopIfTrue="1">
      <formula>WEEKDAY($A779)=7</formula>
    </cfRule>
  </conditionalFormatting>
  <conditionalFormatting sqref="A779:M779">
    <cfRule type="expression" dxfId="55991" priority="102796" stopIfTrue="1">
      <formula>WEEKDAY($A779)=1</formula>
    </cfRule>
    <cfRule type="expression" dxfId="55990" priority="102797" stopIfTrue="1">
      <formula>WEEKDAY($A779)=2</formula>
    </cfRule>
    <cfRule type="expression" dxfId="55989" priority="102798" stopIfTrue="1">
      <formula>WEEKDAY($A779)=3</formula>
    </cfRule>
    <cfRule type="expression" dxfId="55988" priority="102799" stopIfTrue="1">
      <formula>WEEKDAY($A779)=4</formula>
    </cfRule>
    <cfRule type="expression" dxfId="55987" priority="102800" stopIfTrue="1">
      <formula>WEEKDAY($A779)=5</formula>
    </cfRule>
    <cfRule type="expression" dxfId="55986" priority="102801" stopIfTrue="1">
      <formula>WEEKDAY($A779)=6</formula>
    </cfRule>
    <cfRule type="expression" dxfId="55985" priority="102802" stopIfTrue="1">
      <formula>WEEKDAY($A779)=7</formula>
    </cfRule>
  </conditionalFormatting>
  <conditionalFormatting sqref="A779:A782">
    <cfRule type="expression" dxfId="55984" priority="102789" stopIfTrue="1">
      <formula>WEEKDAY($A779)=1</formula>
    </cfRule>
    <cfRule type="expression" dxfId="55983" priority="102790" stopIfTrue="1">
      <formula>WEEKDAY($A779)=2</formula>
    </cfRule>
    <cfRule type="expression" dxfId="55982" priority="102791" stopIfTrue="1">
      <formula>WEEKDAY($A779)=3</formula>
    </cfRule>
    <cfRule type="expression" dxfId="55981" priority="102792" stopIfTrue="1">
      <formula>WEEKDAY($A779)=4</formula>
    </cfRule>
    <cfRule type="expression" dxfId="55980" priority="102793" stopIfTrue="1">
      <formula>WEEKDAY($A779)=5</formula>
    </cfRule>
    <cfRule type="expression" dxfId="55979" priority="102794" stopIfTrue="1">
      <formula>WEEKDAY($A779)=6</formula>
    </cfRule>
    <cfRule type="expression" dxfId="55978" priority="102795" stopIfTrue="1">
      <formula>WEEKDAY($A779)=7</formula>
    </cfRule>
  </conditionalFormatting>
  <conditionalFormatting sqref="A779:M779">
    <cfRule type="expression" dxfId="55977" priority="102782" stopIfTrue="1">
      <formula>WEEKDAY($A779)=1</formula>
    </cfRule>
    <cfRule type="expression" dxfId="55976" priority="102783" stopIfTrue="1">
      <formula>WEEKDAY($A779)=2</formula>
    </cfRule>
    <cfRule type="expression" dxfId="55975" priority="102784" stopIfTrue="1">
      <formula>WEEKDAY($A779)=3</formula>
    </cfRule>
    <cfRule type="expression" dxfId="55974" priority="102785" stopIfTrue="1">
      <formula>WEEKDAY($A779)=4</formula>
    </cfRule>
    <cfRule type="expression" dxfId="55973" priority="102786" stopIfTrue="1">
      <formula>WEEKDAY($A779)=5</formula>
    </cfRule>
    <cfRule type="expression" dxfId="55972" priority="102787" stopIfTrue="1">
      <formula>WEEKDAY($A779)=6</formula>
    </cfRule>
    <cfRule type="expression" dxfId="55971" priority="102788" stopIfTrue="1">
      <formula>WEEKDAY($A779)=7</formula>
    </cfRule>
  </conditionalFormatting>
  <conditionalFormatting sqref="I779:I782">
    <cfRule type="expression" dxfId="55970" priority="102775" stopIfTrue="1">
      <formula>WEEKDAY($A779)=1</formula>
    </cfRule>
    <cfRule type="expression" dxfId="55969" priority="102776" stopIfTrue="1">
      <formula>WEEKDAY($A779)=2</formula>
    </cfRule>
    <cfRule type="expression" dxfId="55968" priority="102777" stopIfTrue="1">
      <formula>WEEKDAY($A779)=3</formula>
    </cfRule>
    <cfRule type="expression" dxfId="55967" priority="102778" stopIfTrue="1">
      <formula>WEEKDAY($A779)=4</formula>
    </cfRule>
    <cfRule type="expression" dxfId="55966" priority="102779" stopIfTrue="1">
      <formula>WEEKDAY($A779)=5</formula>
    </cfRule>
    <cfRule type="expression" dxfId="55965" priority="102780" stopIfTrue="1">
      <formula>WEEKDAY($A779)=6</formula>
    </cfRule>
    <cfRule type="expression" dxfId="55964" priority="102781" stopIfTrue="1">
      <formula>WEEKDAY($A779)=7</formula>
    </cfRule>
  </conditionalFormatting>
  <conditionalFormatting sqref="A779:A782">
    <cfRule type="expression" dxfId="55963" priority="102768" stopIfTrue="1">
      <formula>WEEKDAY($A779)=1</formula>
    </cfRule>
    <cfRule type="expression" dxfId="55962" priority="102769" stopIfTrue="1">
      <formula>WEEKDAY($A779)=2</formula>
    </cfRule>
    <cfRule type="expression" dxfId="55961" priority="102770" stopIfTrue="1">
      <formula>WEEKDAY($A779)=3</formula>
    </cfRule>
    <cfRule type="expression" dxfId="55960" priority="102771" stopIfTrue="1">
      <formula>WEEKDAY($A779)=4</formula>
    </cfRule>
    <cfRule type="expression" dxfId="55959" priority="102772" stopIfTrue="1">
      <formula>WEEKDAY($A779)=5</formula>
    </cfRule>
    <cfRule type="expression" dxfId="55958" priority="102773" stopIfTrue="1">
      <formula>WEEKDAY($A779)=6</formula>
    </cfRule>
    <cfRule type="expression" dxfId="55957" priority="102774" stopIfTrue="1">
      <formula>WEEKDAY($A779)=7</formula>
    </cfRule>
  </conditionalFormatting>
  <conditionalFormatting sqref="A779:A782">
    <cfRule type="expression" dxfId="55956" priority="102761" stopIfTrue="1">
      <formula>WEEKDAY($A779)=1</formula>
    </cfRule>
    <cfRule type="expression" dxfId="55955" priority="102762" stopIfTrue="1">
      <formula>WEEKDAY($A779)=2</formula>
    </cfRule>
    <cfRule type="expression" dxfId="55954" priority="102763" stopIfTrue="1">
      <formula>WEEKDAY($A779)=3</formula>
    </cfRule>
    <cfRule type="expression" dxfId="55953" priority="102764" stopIfTrue="1">
      <formula>WEEKDAY($A779)=4</formula>
    </cfRule>
    <cfRule type="expression" dxfId="55952" priority="102765" stopIfTrue="1">
      <formula>WEEKDAY($A779)=5</formula>
    </cfRule>
    <cfRule type="expression" dxfId="55951" priority="102766" stopIfTrue="1">
      <formula>WEEKDAY($A779)=6</formula>
    </cfRule>
    <cfRule type="expression" dxfId="55950" priority="102767" stopIfTrue="1">
      <formula>WEEKDAY($A779)=7</formula>
    </cfRule>
  </conditionalFormatting>
  <conditionalFormatting sqref="A779:A782">
    <cfRule type="expression" dxfId="55949" priority="102754" stopIfTrue="1">
      <formula>WEEKDAY($A779)=1</formula>
    </cfRule>
    <cfRule type="expression" dxfId="55948" priority="102755" stopIfTrue="1">
      <formula>WEEKDAY($A779)=2</formula>
    </cfRule>
    <cfRule type="expression" dxfId="55947" priority="102756" stopIfTrue="1">
      <formula>WEEKDAY($A779)=3</formula>
    </cfRule>
    <cfRule type="expression" dxfId="55946" priority="102757" stopIfTrue="1">
      <formula>WEEKDAY($A779)=4</formula>
    </cfRule>
    <cfRule type="expression" dxfId="55945" priority="102758" stopIfTrue="1">
      <formula>WEEKDAY($A779)=5</formula>
    </cfRule>
    <cfRule type="expression" dxfId="55944" priority="102759" stopIfTrue="1">
      <formula>WEEKDAY($A779)=6</formula>
    </cfRule>
    <cfRule type="expression" dxfId="55943" priority="102760" stopIfTrue="1">
      <formula>WEEKDAY($A779)=7</formula>
    </cfRule>
  </conditionalFormatting>
  <conditionalFormatting sqref="A779:A782">
    <cfRule type="expression" dxfId="55942" priority="102747" stopIfTrue="1">
      <formula>WEEKDAY($A779)=1</formula>
    </cfRule>
    <cfRule type="expression" dxfId="55941" priority="102748" stopIfTrue="1">
      <formula>WEEKDAY($A779)=2</formula>
    </cfRule>
    <cfRule type="expression" dxfId="55940" priority="102749" stopIfTrue="1">
      <formula>WEEKDAY($A779)=3</formula>
    </cfRule>
    <cfRule type="expression" dxfId="55939" priority="102750" stopIfTrue="1">
      <formula>WEEKDAY($A779)=4</formula>
    </cfRule>
    <cfRule type="expression" dxfId="55938" priority="102751" stopIfTrue="1">
      <formula>WEEKDAY($A779)=5</formula>
    </cfRule>
    <cfRule type="expression" dxfId="55937" priority="102752" stopIfTrue="1">
      <formula>WEEKDAY($A779)=6</formula>
    </cfRule>
    <cfRule type="expression" dxfId="55936" priority="102753" stopIfTrue="1">
      <formula>WEEKDAY($A779)=7</formula>
    </cfRule>
  </conditionalFormatting>
  <conditionalFormatting sqref="I779:I782">
    <cfRule type="expression" dxfId="55935" priority="102740" stopIfTrue="1">
      <formula>WEEKDAY($A779)=1</formula>
    </cfRule>
    <cfRule type="expression" dxfId="55934" priority="102741" stopIfTrue="1">
      <formula>WEEKDAY($A779)=2</formula>
    </cfRule>
    <cfRule type="expression" dxfId="55933" priority="102742" stopIfTrue="1">
      <formula>WEEKDAY($A779)=3</formula>
    </cfRule>
    <cfRule type="expression" dxfId="55932" priority="102743" stopIfTrue="1">
      <formula>WEEKDAY($A779)=4</formula>
    </cfRule>
    <cfRule type="expression" dxfId="55931" priority="102744" stopIfTrue="1">
      <formula>WEEKDAY($A779)=5</formula>
    </cfRule>
    <cfRule type="expression" dxfId="55930" priority="102745" stopIfTrue="1">
      <formula>WEEKDAY($A779)=6</formula>
    </cfRule>
    <cfRule type="expression" dxfId="55929" priority="102746" stopIfTrue="1">
      <formula>WEEKDAY($A779)=7</formula>
    </cfRule>
  </conditionalFormatting>
  <conditionalFormatting sqref="A779:A782">
    <cfRule type="expression" dxfId="55928" priority="102733" stopIfTrue="1">
      <formula>WEEKDAY($A779)=1</formula>
    </cfRule>
    <cfRule type="expression" dxfId="55927" priority="102734" stopIfTrue="1">
      <formula>WEEKDAY($A779)=2</formula>
    </cfRule>
    <cfRule type="expression" dxfId="55926" priority="102735" stopIfTrue="1">
      <formula>WEEKDAY($A779)=3</formula>
    </cfRule>
    <cfRule type="expression" dxfId="55925" priority="102736" stopIfTrue="1">
      <formula>WEEKDAY($A779)=4</formula>
    </cfRule>
    <cfRule type="expression" dxfId="55924" priority="102737" stopIfTrue="1">
      <formula>WEEKDAY($A779)=5</formula>
    </cfRule>
    <cfRule type="expression" dxfId="55923" priority="102738" stopIfTrue="1">
      <formula>WEEKDAY($A779)=6</formula>
    </cfRule>
    <cfRule type="expression" dxfId="55922" priority="102739" stopIfTrue="1">
      <formula>WEEKDAY($A779)=7</formula>
    </cfRule>
  </conditionalFormatting>
  <conditionalFormatting sqref="A779:A782">
    <cfRule type="expression" dxfId="55921" priority="102726" stopIfTrue="1">
      <formula>WEEKDAY($A779)=1</formula>
    </cfRule>
    <cfRule type="expression" dxfId="55920" priority="102727" stopIfTrue="1">
      <formula>WEEKDAY($A779)=2</formula>
    </cfRule>
    <cfRule type="expression" dxfId="55919" priority="102728" stopIfTrue="1">
      <formula>WEEKDAY($A779)=3</formula>
    </cfRule>
    <cfRule type="expression" dxfId="55918" priority="102729" stopIfTrue="1">
      <formula>WEEKDAY($A779)=4</formula>
    </cfRule>
    <cfRule type="expression" dxfId="55917" priority="102730" stopIfTrue="1">
      <formula>WEEKDAY($A779)=5</formula>
    </cfRule>
    <cfRule type="expression" dxfId="55916" priority="102731" stopIfTrue="1">
      <formula>WEEKDAY($A779)=6</formula>
    </cfRule>
    <cfRule type="expression" dxfId="55915" priority="102732" stopIfTrue="1">
      <formula>WEEKDAY($A779)=7</formula>
    </cfRule>
  </conditionalFormatting>
  <conditionalFormatting sqref="I779:I782">
    <cfRule type="expression" dxfId="55914" priority="102719" stopIfTrue="1">
      <formula>WEEKDAY($A779)=1</formula>
    </cfRule>
    <cfRule type="expression" dxfId="55913" priority="102720" stopIfTrue="1">
      <formula>WEEKDAY($A779)=2</formula>
    </cfRule>
    <cfRule type="expression" dxfId="55912" priority="102721" stopIfTrue="1">
      <formula>WEEKDAY($A779)=3</formula>
    </cfRule>
    <cfRule type="expression" dxfId="55911" priority="102722" stopIfTrue="1">
      <formula>WEEKDAY($A779)=4</formula>
    </cfRule>
    <cfRule type="expression" dxfId="55910" priority="102723" stopIfTrue="1">
      <formula>WEEKDAY($A779)=5</formula>
    </cfRule>
    <cfRule type="expression" dxfId="55909" priority="102724" stopIfTrue="1">
      <formula>WEEKDAY($A779)=6</formula>
    </cfRule>
    <cfRule type="expression" dxfId="55908" priority="102725" stopIfTrue="1">
      <formula>WEEKDAY($A779)=7</formula>
    </cfRule>
  </conditionalFormatting>
  <conditionalFormatting sqref="I779:I782">
    <cfRule type="expression" dxfId="55907" priority="102712" stopIfTrue="1">
      <formula>WEEKDAY($A779)=1</formula>
    </cfRule>
    <cfRule type="expression" dxfId="55906" priority="102713" stopIfTrue="1">
      <formula>WEEKDAY($A779)=2</formula>
    </cfRule>
    <cfRule type="expression" dxfId="55905" priority="102714" stopIfTrue="1">
      <formula>WEEKDAY($A779)=3</formula>
    </cfRule>
    <cfRule type="expression" dxfId="55904" priority="102715" stopIfTrue="1">
      <formula>WEEKDAY($A779)=4</formula>
    </cfRule>
    <cfRule type="expression" dxfId="55903" priority="102716" stopIfTrue="1">
      <formula>WEEKDAY($A779)=5</formula>
    </cfRule>
    <cfRule type="expression" dxfId="55902" priority="102717" stopIfTrue="1">
      <formula>WEEKDAY($A779)=6</formula>
    </cfRule>
    <cfRule type="expression" dxfId="55901" priority="102718" stopIfTrue="1">
      <formula>WEEKDAY($A779)=7</formula>
    </cfRule>
  </conditionalFormatting>
  <conditionalFormatting sqref="A780:M780">
    <cfRule type="expression" dxfId="55900" priority="102705" stopIfTrue="1">
      <formula>WEEKDAY($A780)=1</formula>
    </cfRule>
    <cfRule type="expression" dxfId="55899" priority="102706" stopIfTrue="1">
      <formula>WEEKDAY($A780)=2</formula>
    </cfRule>
    <cfRule type="expression" dxfId="55898" priority="102707" stopIfTrue="1">
      <formula>WEEKDAY($A780)=3</formula>
    </cfRule>
    <cfRule type="expression" dxfId="55897" priority="102708" stopIfTrue="1">
      <formula>WEEKDAY($A780)=4</formula>
    </cfRule>
    <cfRule type="expression" dxfId="55896" priority="102709" stopIfTrue="1">
      <formula>WEEKDAY($A780)=5</formula>
    </cfRule>
    <cfRule type="expression" dxfId="55895" priority="102710" stopIfTrue="1">
      <formula>WEEKDAY($A780)=6</formula>
    </cfRule>
    <cfRule type="expression" dxfId="55894" priority="102711" stopIfTrue="1">
      <formula>WEEKDAY($A780)=7</formula>
    </cfRule>
  </conditionalFormatting>
  <conditionalFormatting sqref="A780:A782">
    <cfRule type="expression" dxfId="55893" priority="102698" stopIfTrue="1">
      <formula>WEEKDAY($A780)=1</formula>
    </cfRule>
    <cfRule type="expression" dxfId="55892" priority="102699" stopIfTrue="1">
      <formula>WEEKDAY($A780)=2</formula>
    </cfRule>
    <cfRule type="expression" dxfId="55891" priority="102700" stopIfTrue="1">
      <formula>WEEKDAY($A780)=3</formula>
    </cfRule>
    <cfRule type="expression" dxfId="55890" priority="102701" stopIfTrue="1">
      <formula>WEEKDAY($A780)=4</formula>
    </cfRule>
    <cfRule type="expression" dxfId="55889" priority="102702" stopIfTrue="1">
      <formula>WEEKDAY($A780)=5</formula>
    </cfRule>
    <cfRule type="expression" dxfId="55888" priority="102703" stopIfTrue="1">
      <formula>WEEKDAY($A780)=6</formula>
    </cfRule>
    <cfRule type="expression" dxfId="55887" priority="102704" stopIfTrue="1">
      <formula>WEEKDAY($A780)=7</formula>
    </cfRule>
  </conditionalFormatting>
  <conditionalFormatting sqref="A780:M780">
    <cfRule type="expression" dxfId="55886" priority="102691" stopIfTrue="1">
      <formula>WEEKDAY($A780)=1</formula>
    </cfRule>
    <cfRule type="expression" dxfId="55885" priority="102692" stopIfTrue="1">
      <formula>WEEKDAY($A780)=2</formula>
    </cfRule>
    <cfRule type="expression" dxfId="55884" priority="102693" stopIfTrue="1">
      <formula>WEEKDAY($A780)=3</formula>
    </cfRule>
    <cfRule type="expression" dxfId="55883" priority="102694" stopIfTrue="1">
      <formula>WEEKDAY($A780)=4</formula>
    </cfRule>
    <cfRule type="expression" dxfId="55882" priority="102695" stopIfTrue="1">
      <formula>WEEKDAY($A780)=5</formula>
    </cfRule>
    <cfRule type="expression" dxfId="55881" priority="102696" stopIfTrue="1">
      <formula>WEEKDAY($A780)=6</formula>
    </cfRule>
    <cfRule type="expression" dxfId="55880" priority="102697" stopIfTrue="1">
      <formula>WEEKDAY($A780)=7</formula>
    </cfRule>
  </conditionalFormatting>
  <conditionalFormatting sqref="I780:I782">
    <cfRule type="expression" dxfId="55879" priority="102684" stopIfTrue="1">
      <formula>WEEKDAY($A780)=1</formula>
    </cfRule>
    <cfRule type="expression" dxfId="55878" priority="102685" stopIfTrue="1">
      <formula>WEEKDAY($A780)=2</formula>
    </cfRule>
    <cfRule type="expression" dxfId="55877" priority="102686" stopIfTrue="1">
      <formula>WEEKDAY($A780)=3</formula>
    </cfRule>
    <cfRule type="expression" dxfId="55876" priority="102687" stopIfTrue="1">
      <formula>WEEKDAY($A780)=4</formula>
    </cfRule>
    <cfRule type="expression" dxfId="55875" priority="102688" stopIfTrue="1">
      <formula>WEEKDAY($A780)=5</formula>
    </cfRule>
    <cfRule type="expression" dxfId="55874" priority="102689" stopIfTrue="1">
      <formula>WEEKDAY($A780)=6</formula>
    </cfRule>
    <cfRule type="expression" dxfId="55873" priority="102690" stopIfTrue="1">
      <formula>WEEKDAY($A780)=7</formula>
    </cfRule>
  </conditionalFormatting>
  <conditionalFormatting sqref="A780:A782">
    <cfRule type="expression" dxfId="55872" priority="102677" stopIfTrue="1">
      <formula>WEEKDAY($A780)=1</formula>
    </cfRule>
    <cfRule type="expression" dxfId="55871" priority="102678" stopIfTrue="1">
      <formula>WEEKDAY($A780)=2</formula>
    </cfRule>
    <cfRule type="expression" dxfId="55870" priority="102679" stopIfTrue="1">
      <formula>WEEKDAY($A780)=3</formula>
    </cfRule>
    <cfRule type="expression" dxfId="55869" priority="102680" stopIfTrue="1">
      <formula>WEEKDAY($A780)=4</formula>
    </cfRule>
    <cfRule type="expression" dxfId="55868" priority="102681" stopIfTrue="1">
      <formula>WEEKDAY($A780)=5</formula>
    </cfRule>
    <cfRule type="expression" dxfId="55867" priority="102682" stopIfTrue="1">
      <formula>WEEKDAY($A780)=6</formula>
    </cfRule>
    <cfRule type="expression" dxfId="55866" priority="102683" stopIfTrue="1">
      <formula>WEEKDAY($A780)=7</formula>
    </cfRule>
  </conditionalFormatting>
  <conditionalFormatting sqref="A780:M780">
    <cfRule type="expression" dxfId="55865" priority="102670" stopIfTrue="1">
      <formula>WEEKDAY($A780)=1</formula>
    </cfRule>
    <cfRule type="expression" dxfId="55864" priority="102671" stopIfTrue="1">
      <formula>WEEKDAY($A780)=2</formula>
    </cfRule>
    <cfRule type="expression" dxfId="55863" priority="102672" stopIfTrue="1">
      <formula>WEEKDAY($A780)=3</formula>
    </cfRule>
    <cfRule type="expression" dxfId="55862" priority="102673" stopIfTrue="1">
      <formula>WEEKDAY($A780)=4</formula>
    </cfRule>
    <cfRule type="expression" dxfId="55861" priority="102674" stopIfTrue="1">
      <formula>WEEKDAY($A780)=5</formula>
    </cfRule>
    <cfRule type="expression" dxfId="55860" priority="102675" stopIfTrue="1">
      <formula>WEEKDAY($A780)=6</formula>
    </cfRule>
    <cfRule type="expression" dxfId="55859" priority="102676" stopIfTrue="1">
      <formula>WEEKDAY($A780)=7</formula>
    </cfRule>
  </conditionalFormatting>
  <conditionalFormatting sqref="A780:A782">
    <cfRule type="expression" dxfId="55858" priority="102663" stopIfTrue="1">
      <formula>WEEKDAY($A780)=1</formula>
    </cfRule>
    <cfRule type="expression" dxfId="55857" priority="102664" stopIfTrue="1">
      <formula>WEEKDAY($A780)=2</formula>
    </cfRule>
    <cfRule type="expression" dxfId="55856" priority="102665" stopIfTrue="1">
      <formula>WEEKDAY($A780)=3</formula>
    </cfRule>
    <cfRule type="expression" dxfId="55855" priority="102666" stopIfTrue="1">
      <formula>WEEKDAY($A780)=4</formula>
    </cfRule>
    <cfRule type="expression" dxfId="55854" priority="102667" stopIfTrue="1">
      <formula>WEEKDAY($A780)=5</formula>
    </cfRule>
    <cfRule type="expression" dxfId="55853" priority="102668" stopIfTrue="1">
      <formula>WEEKDAY($A780)=6</formula>
    </cfRule>
    <cfRule type="expression" dxfId="55852" priority="102669" stopIfTrue="1">
      <formula>WEEKDAY($A780)=7</formula>
    </cfRule>
  </conditionalFormatting>
  <conditionalFormatting sqref="A780:A782">
    <cfRule type="expression" dxfId="55851" priority="102656" stopIfTrue="1">
      <formula>WEEKDAY($A780)=1</formula>
    </cfRule>
    <cfRule type="expression" dxfId="55850" priority="102657" stopIfTrue="1">
      <formula>WEEKDAY($A780)=2</formula>
    </cfRule>
    <cfRule type="expression" dxfId="55849" priority="102658" stopIfTrue="1">
      <formula>WEEKDAY($A780)=3</formula>
    </cfRule>
    <cfRule type="expression" dxfId="55848" priority="102659" stopIfTrue="1">
      <formula>WEEKDAY($A780)=4</formula>
    </cfRule>
    <cfRule type="expression" dxfId="55847" priority="102660" stopIfTrue="1">
      <formula>WEEKDAY($A780)=5</formula>
    </cfRule>
    <cfRule type="expression" dxfId="55846" priority="102661" stopIfTrue="1">
      <formula>WEEKDAY($A780)=6</formula>
    </cfRule>
    <cfRule type="expression" dxfId="55845" priority="102662" stopIfTrue="1">
      <formula>WEEKDAY($A780)=7</formula>
    </cfRule>
  </conditionalFormatting>
  <conditionalFormatting sqref="A780:A782">
    <cfRule type="expression" dxfId="55844" priority="102649" stopIfTrue="1">
      <formula>WEEKDAY($A780)=1</formula>
    </cfRule>
    <cfRule type="expression" dxfId="55843" priority="102650" stopIfTrue="1">
      <formula>WEEKDAY($A780)=2</formula>
    </cfRule>
    <cfRule type="expression" dxfId="55842" priority="102651" stopIfTrue="1">
      <formula>WEEKDAY($A780)=3</formula>
    </cfRule>
    <cfRule type="expression" dxfId="55841" priority="102652" stopIfTrue="1">
      <formula>WEEKDAY($A780)=4</formula>
    </cfRule>
    <cfRule type="expression" dxfId="55840" priority="102653" stopIfTrue="1">
      <formula>WEEKDAY($A780)=5</formula>
    </cfRule>
    <cfRule type="expression" dxfId="55839" priority="102654" stopIfTrue="1">
      <formula>WEEKDAY($A780)=6</formula>
    </cfRule>
    <cfRule type="expression" dxfId="55838" priority="102655" stopIfTrue="1">
      <formula>WEEKDAY($A780)=7</formula>
    </cfRule>
  </conditionalFormatting>
  <conditionalFormatting sqref="I780:I782">
    <cfRule type="expression" dxfId="55837" priority="102642" stopIfTrue="1">
      <formula>WEEKDAY($A780)=1</formula>
    </cfRule>
    <cfRule type="expression" dxfId="55836" priority="102643" stopIfTrue="1">
      <formula>WEEKDAY($A780)=2</formula>
    </cfRule>
    <cfRule type="expression" dxfId="55835" priority="102644" stopIfTrue="1">
      <formula>WEEKDAY($A780)=3</formula>
    </cfRule>
    <cfRule type="expression" dxfId="55834" priority="102645" stopIfTrue="1">
      <formula>WEEKDAY($A780)=4</formula>
    </cfRule>
    <cfRule type="expression" dxfId="55833" priority="102646" stopIfTrue="1">
      <formula>WEEKDAY($A780)=5</formula>
    </cfRule>
    <cfRule type="expression" dxfId="55832" priority="102647" stopIfTrue="1">
      <formula>WEEKDAY($A780)=6</formula>
    </cfRule>
    <cfRule type="expression" dxfId="55831" priority="102648" stopIfTrue="1">
      <formula>WEEKDAY($A780)=7</formula>
    </cfRule>
  </conditionalFormatting>
  <conditionalFormatting sqref="A780:A782">
    <cfRule type="expression" dxfId="55830" priority="102635" stopIfTrue="1">
      <formula>WEEKDAY($A780)=1</formula>
    </cfRule>
    <cfRule type="expression" dxfId="55829" priority="102636" stopIfTrue="1">
      <formula>WEEKDAY($A780)=2</formula>
    </cfRule>
    <cfRule type="expression" dxfId="55828" priority="102637" stopIfTrue="1">
      <formula>WEEKDAY($A780)=3</formula>
    </cfRule>
    <cfRule type="expression" dxfId="55827" priority="102638" stopIfTrue="1">
      <formula>WEEKDAY($A780)=4</formula>
    </cfRule>
    <cfRule type="expression" dxfId="55826" priority="102639" stopIfTrue="1">
      <formula>WEEKDAY($A780)=5</formula>
    </cfRule>
    <cfRule type="expression" dxfId="55825" priority="102640" stopIfTrue="1">
      <formula>WEEKDAY($A780)=6</formula>
    </cfRule>
    <cfRule type="expression" dxfId="55824" priority="102641" stopIfTrue="1">
      <formula>WEEKDAY($A780)=7</formula>
    </cfRule>
  </conditionalFormatting>
  <conditionalFormatting sqref="A780:A782">
    <cfRule type="expression" dxfId="55823" priority="102628" stopIfTrue="1">
      <formula>WEEKDAY($A780)=1</formula>
    </cfRule>
    <cfRule type="expression" dxfId="55822" priority="102629" stopIfTrue="1">
      <formula>WEEKDAY($A780)=2</formula>
    </cfRule>
    <cfRule type="expression" dxfId="55821" priority="102630" stopIfTrue="1">
      <formula>WEEKDAY($A780)=3</formula>
    </cfRule>
    <cfRule type="expression" dxfId="55820" priority="102631" stopIfTrue="1">
      <formula>WEEKDAY($A780)=4</formula>
    </cfRule>
    <cfRule type="expression" dxfId="55819" priority="102632" stopIfTrue="1">
      <formula>WEEKDAY($A780)=5</formula>
    </cfRule>
    <cfRule type="expression" dxfId="55818" priority="102633" stopIfTrue="1">
      <formula>WEEKDAY($A780)=6</formula>
    </cfRule>
    <cfRule type="expression" dxfId="55817" priority="102634" stopIfTrue="1">
      <formula>WEEKDAY($A780)=7</formula>
    </cfRule>
  </conditionalFormatting>
  <conditionalFormatting sqref="I780:I782">
    <cfRule type="expression" dxfId="55816" priority="102621" stopIfTrue="1">
      <formula>WEEKDAY($A780)=1</formula>
    </cfRule>
    <cfRule type="expression" dxfId="55815" priority="102622" stopIfTrue="1">
      <formula>WEEKDAY($A780)=2</formula>
    </cfRule>
    <cfRule type="expression" dxfId="55814" priority="102623" stopIfTrue="1">
      <formula>WEEKDAY($A780)=3</formula>
    </cfRule>
    <cfRule type="expression" dxfId="55813" priority="102624" stopIfTrue="1">
      <formula>WEEKDAY($A780)=4</formula>
    </cfRule>
    <cfRule type="expression" dxfId="55812" priority="102625" stopIfTrue="1">
      <formula>WEEKDAY($A780)=5</formula>
    </cfRule>
    <cfRule type="expression" dxfId="55811" priority="102626" stopIfTrue="1">
      <formula>WEEKDAY($A780)=6</formula>
    </cfRule>
    <cfRule type="expression" dxfId="55810" priority="102627" stopIfTrue="1">
      <formula>WEEKDAY($A780)=7</formula>
    </cfRule>
  </conditionalFormatting>
  <conditionalFormatting sqref="I780:I782">
    <cfRule type="expression" dxfId="55809" priority="102614" stopIfTrue="1">
      <formula>WEEKDAY($A780)=1</formula>
    </cfRule>
    <cfRule type="expression" dxfId="55808" priority="102615" stopIfTrue="1">
      <formula>WEEKDAY($A780)=2</formula>
    </cfRule>
    <cfRule type="expression" dxfId="55807" priority="102616" stopIfTrue="1">
      <formula>WEEKDAY($A780)=3</formula>
    </cfRule>
    <cfRule type="expression" dxfId="55806" priority="102617" stopIfTrue="1">
      <formula>WEEKDAY($A780)=4</formula>
    </cfRule>
    <cfRule type="expression" dxfId="55805" priority="102618" stopIfTrue="1">
      <formula>WEEKDAY($A780)=5</formula>
    </cfRule>
    <cfRule type="expression" dxfId="55804" priority="102619" stopIfTrue="1">
      <formula>WEEKDAY($A780)=6</formula>
    </cfRule>
    <cfRule type="expression" dxfId="55803" priority="102620" stopIfTrue="1">
      <formula>WEEKDAY($A780)=7</formula>
    </cfRule>
  </conditionalFormatting>
  <conditionalFormatting sqref="A779:A782">
    <cfRule type="expression" dxfId="55802" priority="102607" stopIfTrue="1">
      <formula>WEEKDAY($A779)=1</formula>
    </cfRule>
    <cfRule type="expression" dxfId="55801" priority="102608" stopIfTrue="1">
      <formula>WEEKDAY($A779)=2</formula>
    </cfRule>
    <cfRule type="expression" dxfId="55800" priority="102609" stopIfTrue="1">
      <formula>WEEKDAY($A779)=3</formula>
    </cfRule>
    <cfRule type="expression" dxfId="55799" priority="102610" stopIfTrue="1">
      <formula>WEEKDAY($A779)=4</formula>
    </cfRule>
    <cfRule type="expression" dxfId="55798" priority="102611" stopIfTrue="1">
      <formula>WEEKDAY($A779)=5</formula>
    </cfRule>
    <cfRule type="expression" dxfId="55797" priority="102612" stopIfTrue="1">
      <formula>WEEKDAY($A779)=6</formula>
    </cfRule>
    <cfRule type="expression" dxfId="55796" priority="102613" stopIfTrue="1">
      <formula>WEEKDAY($A779)=7</formula>
    </cfRule>
  </conditionalFormatting>
  <conditionalFormatting sqref="A779:A782">
    <cfRule type="expression" dxfId="55795" priority="102600" stopIfTrue="1">
      <formula>WEEKDAY($A779)=1</formula>
    </cfRule>
    <cfRule type="expression" dxfId="55794" priority="102601" stopIfTrue="1">
      <formula>WEEKDAY($A779)=2</formula>
    </cfRule>
    <cfRule type="expression" dxfId="55793" priority="102602" stopIfTrue="1">
      <formula>WEEKDAY($A779)=3</formula>
    </cfRule>
    <cfRule type="expression" dxfId="55792" priority="102603" stopIfTrue="1">
      <formula>WEEKDAY($A779)=4</formula>
    </cfRule>
    <cfRule type="expression" dxfId="55791" priority="102604" stopIfTrue="1">
      <formula>WEEKDAY($A779)=5</formula>
    </cfRule>
    <cfRule type="expression" dxfId="55790" priority="102605" stopIfTrue="1">
      <formula>WEEKDAY($A779)=6</formula>
    </cfRule>
    <cfRule type="expression" dxfId="55789" priority="102606" stopIfTrue="1">
      <formula>WEEKDAY($A779)=7</formula>
    </cfRule>
  </conditionalFormatting>
  <conditionalFormatting sqref="I779:I782">
    <cfRule type="expression" dxfId="55788" priority="102593" stopIfTrue="1">
      <formula>WEEKDAY($A779)=1</formula>
    </cfRule>
    <cfRule type="expression" dxfId="55787" priority="102594" stopIfTrue="1">
      <formula>WEEKDAY($A779)=2</formula>
    </cfRule>
    <cfRule type="expression" dxfId="55786" priority="102595" stopIfTrue="1">
      <formula>WEEKDAY($A779)=3</formula>
    </cfRule>
    <cfRule type="expression" dxfId="55785" priority="102596" stopIfTrue="1">
      <formula>WEEKDAY($A779)=4</formula>
    </cfRule>
    <cfRule type="expression" dxfId="55784" priority="102597" stopIfTrue="1">
      <formula>WEEKDAY($A779)=5</formula>
    </cfRule>
    <cfRule type="expression" dxfId="55783" priority="102598" stopIfTrue="1">
      <formula>WEEKDAY($A779)=6</formula>
    </cfRule>
    <cfRule type="expression" dxfId="55782" priority="102599" stopIfTrue="1">
      <formula>WEEKDAY($A779)=7</formula>
    </cfRule>
  </conditionalFormatting>
  <conditionalFormatting sqref="I779:I782">
    <cfRule type="expression" dxfId="55781" priority="102586" stopIfTrue="1">
      <formula>WEEKDAY($A779)=1</formula>
    </cfRule>
    <cfRule type="expression" dxfId="55780" priority="102587" stopIfTrue="1">
      <formula>WEEKDAY($A779)=2</formula>
    </cfRule>
    <cfRule type="expression" dxfId="55779" priority="102588" stopIfTrue="1">
      <formula>WEEKDAY($A779)=3</formula>
    </cfRule>
    <cfRule type="expression" dxfId="55778" priority="102589" stopIfTrue="1">
      <formula>WEEKDAY($A779)=4</formula>
    </cfRule>
    <cfRule type="expression" dxfId="55777" priority="102590" stopIfTrue="1">
      <formula>WEEKDAY($A779)=5</formula>
    </cfRule>
    <cfRule type="expression" dxfId="55776" priority="102591" stopIfTrue="1">
      <formula>WEEKDAY($A779)=6</formula>
    </cfRule>
    <cfRule type="expression" dxfId="55775" priority="102592" stopIfTrue="1">
      <formula>WEEKDAY($A779)=7</formula>
    </cfRule>
  </conditionalFormatting>
  <conditionalFormatting sqref="I779:I782">
    <cfRule type="expression" dxfId="55774" priority="102579" stopIfTrue="1">
      <formula>WEEKDAY($A779)=1</formula>
    </cfRule>
    <cfRule type="expression" dxfId="55773" priority="102580" stopIfTrue="1">
      <formula>WEEKDAY($A779)=2</formula>
    </cfRule>
    <cfRule type="expression" dxfId="55772" priority="102581" stopIfTrue="1">
      <formula>WEEKDAY($A779)=3</formula>
    </cfRule>
    <cfRule type="expression" dxfId="55771" priority="102582" stopIfTrue="1">
      <formula>WEEKDAY($A779)=4</formula>
    </cfRule>
    <cfRule type="expression" dxfId="55770" priority="102583" stopIfTrue="1">
      <formula>WEEKDAY($A779)=5</formula>
    </cfRule>
    <cfRule type="expression" dxfId="55769" priority="102584" stopIfTrue="1">
      <formula>WEEKDAY($A779)=6</formula>
    </cfRule>
    <cfRule type="expression" dxfId="55768" priority="102585" stopIfTrue="1">
      <formula>WEEKDAY($A779)=7</formula>
    </cfRule>
  </conditionalFormatting>
  <conditionalFormatting sqref="I779:I782">
    <cfRule type="expression" dxfId="55767" priority="102572" stopIfTrue="1">
      <formula>WEEKDAY($A779)=1</formula>
    </cfRule>
    <cfRule type="expression" dxfId="55766" priority="102573" stopIfTrue="1">
      <formula>WEEKDAY($A779)=2</formula>
    </cfRule>
    <cfRule type="expression" dxfId="55765" priority="102574" stopIfTrue="1">
      <formula>WEEKDAY($A779)=3</formula>
    </cfRule>
    <cfRule type="expression" dxfId="55764" priority="102575" stopIfTrue="1">
      <formula>WEEKDAY($A779)=4</formula>
    </cfRule>
    <cfRule type="expression" dxfId="55763" priority="102576" stopIfTrue="1">
      <formula>WEEKDAY($A779)=5</formula>
    </cfRule>
    <cfRule type="expression" dxfId="55762" priority="102577" stopIfTrue="1">
      <formula>WEEKDAY($A779)=6</formula>
    </cfRule>
    <cfRule type="expression" dxfId="55761" priority="102578" stopIfTrue="1">
      <formula>WEEKDAY($A779)=7</formula>
    </cfRule>
  </conditionalFormatting>
  <conditionalFormatting sqref="A779:A782">
    <cfRule type="expression" dxfId="55760" priority="102565" stopIfTrue="1">
      <formula>WEEKDAY($A779)=1</formula>
    </cfRule>
    <cfRule type="expression" dxfId="55759" priority="102566" stopIfTrue="1">
      <formula>WEEKDAY($A779)=2</formula>
    </cfRule>
    <cfRule type="expression" dxfId="55758" priority="102567" stopIfTrue="1">
      <formula>WEEKDAY($A779)=3</formula>
    </cfRule>
    <cfRule type="expression" dxfId="55757" priority="102568" stopIfTrue="1">
      <formula>WEEKDAY($A779)=4</formula>
    </cfRule>
    <cfRule type="expression" dxfId="55756" priority="102569" stopIfTrue="1">
      <formula>WEEKDAY($A779)=5</formula>
    </cfRule>
    <cfRule type="expression" dxfId="55755" priority="102570" stopIfTrue="1">
      <formula>WEEKDAY($A779)=6</formula>
    </cfRule>
    <cfRule type="expression" dxfId="55754" priority="102571" stopIfTrue="1">
      <formula>WEEKDAY($A779)=7</formula>
    </cfRule>
  </conditionalFormatting>
  <conditionalFormatting sqref="A779:A782">
    <cfRule type="expression" dxfId="55753" priority="102558" stopIfTrue="1">
      <formula>WEEKDAY($A779)=1</formula>
    </cfRule>
    <cfRule type="expression" dxfId="55752" priority="102559" stopIfTrue="1">
      <formula>WEEKDAY($A779)=2</formula>
    </cfRule>
    <cfRule type="expression" dxfId="55751" priority="102560" stopIfTrue="1">
      <formula>WEEKDAY($A779)=3</formula>
    </cfRule>
    <cfRule type="expression" dxfId="55750" priority="102561" stopIfTrue="1">
      <formula>WEEKDAY($A779)=4</formula>
    </cfRule>
    <cfRule type="expression" dxfId="55749" priority="102562" stopIfTrue="1">
      <formula>WEEKDAY($A779)=5</formula>
    </cfRule>
    <cfRule type="expression" dxfId="55748" priority="102563" stopIfTrue="1">
      <formula>WEEKDAY($A779)=6</formula>
    </cfRule>
    <cfRule type="expression" dxfId="55747" priority="102564" stopIfTrue="1">
      <formula>WEEKDAY($A779)=7</formula>
    </cfRule>
  </conditionalFormatting>
  <conditionalFormatting sqref="I779:I782">
    <cfRule type="expression" dxfId="55746" priority="102551" stopIfTrue="1">
      <formula>WEEKDAY($A779)=1</formula>
    </cfRule>
    <cfRule type="expression" dxfId="55745" priority="102552" stopIfTrue="1">
      <formula>WEEKDAY($A779)=2</formula>
    </cfRule>
    <cfRule type="expression" dxfId="55744" priority="102553" stopIfTrue="1">
      <formula>WEEKDAY($A779)=3</formula>
    </cfRule>
    <cfRule type="expression" dxfId="55743" priority="102554" stopIfTrue="1">
      <formula>WEEKDAY($A779)=4</formula>
    </cfRule>
    <cfRule type="expression" dxfId="55742" priority="102555" stopIfTrue="1">
      <formula>WEEKDAY($A779)=5</formula>
    </cfRule>
    <cfRule type="expression" dxfId="55741" priority="102556" stopIfTrue="1">
      <formula>WEEKDAY($A779)=6</formula>
    </cfRule>
    <cfRule type="expression" dxfId="55740" priority="102557" stopIfTrue="1">
      <formula>WEEKDAY($A779)=7</formula>
    </cfRule>
  </conditionalFormatting>
  <conditionalFormatting sqref="I779:I782">
    <cfRule type="expression" dxfId="55739" priority="102544" stopIfTrue="1">
      <formula>WEEKDAY($A779)=1</formula>
    </cfRule>
    <cfRule type="expression" dxfId="55738" priority="102545" stopIfTrue="1">
      <formula>WEEKDAY($A779)=2</formula>
    </cfRule>
    <cfRule type="expression" dxfId="55737" priority="102546" stopIfTrue="1">
      <formula>WEEKDAY($A779)=3</formula>
    </cfRule>
    <cfRule type="expression" dxfId="55736" priority="102547" stopIfTrue="1">
      <formula>WEEKDAY($A779)=4</formula>
    </cfRule>
    <cfRule type="expression" dxfId="55735" priority="102548" stopIfTrue="1">
      <formula>WEEKDAY($A779)=5</formula>
    </cfRule>
    <cfRule type="expression" dxfId="55734" priority="102549" stopIfTrue="1">
      <formula>WEEKDAY($A779)=6</formula>
    </cfRule>
    <cfRule type="expression" dxfId="55733" priority="102550" stopIfTrue="1">
      <formula>WEEKDAY($A779)=7</formula>
    </cfRule>
  </conditionalFormatting>
  <conditionalFormatting sqref="A776:A782">
    <cfRule type="expression" dxfId="55732" priority="102537" stopIfTrue="1">
      <formula>WEEKDAY($A776)=1</formula>
    </cfRule>
    <cfRule type="expression" dxfId="55731" priority="102538" stopIfTrue="1">
      <formula>WEEKDAY($A776)=2</formula>
    </cfRule>
    <cfRule type="expression" dxfId="55730" priority="102539" stopIfTrue="1">
      <formula>WEEKDAY($A776)=3</formula>
    </cfRule>
    <cfRule type="expression" dxfId="55729" priority="102540" stopIfTrue="1">
      <formula>WEEKDAY($A776)=4</formula>
    </cfRule>
    <cfRule type="expression" dxfId="55728" priority="102541" stopIfTrue="1">
      <formula>WEEKDAY($A776)=5</formula>
    </cfRule>
    <cfRule type="expression" dxfId="55727" priority="102542" stopIfTrue="1">
      <formula>WEEKDAY($A776)=6</formula>
    </cfRule>
    <cfRule type="expression" dxfId="55726" priority="102543" stopIfTrue="1">
      <formula>WEEKDAY($A776)=7</formula>
    </cfRule>
  </conditionalFormatting>
  <conditionalFormatting sqref="I776:I782">
    <cfRule type="expression" dxfId="55725" priority="102530" stopIfTrue="1">
      <formula>WEEKDAY($A776)=1</formula>
    </cfRule>
    <cfRule type="expression" dxfId="55724" priority="102531" stopIfTrue="1">
      <formula>WEEKDAY($A776)=2</formula>
    </cfRule>
    <cfRule type="expression" dxfId="55723" priority="102532" stopIfTrue="1">
      <formula>WEEKDAY($A776)=3</formula>
    </cfRule>
    <cfRule type="expression" dxfId="55722" priority="102533" stopIfTrue="1">
      <formula>WEEKDAY($A776)=4</formula>
    </cfRule>
    <cfRule type="expression" dxfId="55721" priority="102534" stopIfTrue="1">
      <formula>WEEKDAY($A776)=5</formula>
    </cfRule>
    <cfRule type="expression" dxfId="55720" priority="102535" stopIfTrue="1">
      <formula>WEEKDAY($A776)=6</formula>
    </cfRule>
    <cfRule type="expression" dxfId="55719" priority="102536" stopIfTrue="1">
      <formula>WEEKDAY($A776)=7</formula>
    </cfRule>
  </conditionalFormatting>
  <conditionalFormatting sqref="A776:A782">
    <cfRule type="expression" dxfId="55718" priority="102523" stopIfTrue="1">
      <formula>WEEKDAY($A776)=1</formula>
    </cfRule>
    <cfRule type="expression" dxfId="55717" priority="102524" stopIfTrue="1">
      <formula>WEEKDAY($A776)=2</formula>
    </cfRule>
    <cfRule type="expression" dxfId="55716" priority="102525" stopIfTrue="1">
      <formula>WEEKDAY($A776)=3</formula>
    </cfRule>
    <cfRule type="expression" dxfId="55715" priority="102526" stopIfTrue="1">
      <formula>WEEKDAY($A776)=4</formula>
    </cfRule>
    <cfRule type="expression" dxfId="55714" priority="102527" stopIfTrue="1">
      <formula>WEEKDAY($A776)=5</formula>
    </cfRule>
    <cfRule type="expression" dxfId="55713" priority="102528" stopIfTrue="1">
      <formula>WEEKDAY($A776)=6</formula>
    </cfRule>
    <cfRule type="expression" dxfId="55712" priority="102529" stopIfTrue="1">
      <formula>WEEKDAY($A776)=7</formula>
    </cfRule>
  </conditionalFormatting>
  <conditionalFormatting sqref="I776:I782">
    <cfRule type="expression" dxfId="55711" priority="102516" stopIfTrue="1">
      <formula>WEEKDAY($A776)=1</formula>
    </cfRule>
    <cfRule type="expression" dxfId="55710" priority="102517" stopIfTrue="1">
      <formula>WEEKDAY($A776)=2</formula>
    </cfRule>
    <cfRule type="expression" dxfId="55709" priority="102518" stopIfTrue="1">
      <formula>WEEKDAY($A776)=3</formula>
    </cfRule>
    <cfRule type="expression" dxfId="55708" priority="102519" stopIfTrue="1">
      <formula>WEEKDAY($A776)=4</formula>
    </cfRule>
    <cfRule type="expression" dxfId="55707" priority="102520" stopIfTrue="1">
      <formula>WEEKDAY($A776)=5</formula>
    </cfRule>
    <cfRule type="expression" dxfId="55706" priority="102521" stopIfTrue="1">
      <formula>WEEKDAY($A776)=6</formula>
    </cfRule>
    <cfRule type="expression" dxfId="55705" priority="102522" stopIfTrue="1">
      <formula>WEEKDAY($A776)=7</formula>
    </cfRule>
  </conditionalFormatting>
  <conditionalFormatting sqref="A776:A782">
    <cfRule type="expression" dxfId="55704" priority="102509" stopIfTrue="1">
      <formula>WEEKDAY($A776)=1</formula>
    </cfRule>
    <cfRule type="expression" dxfId="55703" priority="102510" stopIfTrue="1">
      <formula>WEEKDAY($A776)=2</formula>
    </cfRule>
    <cfRule type="expression" dxfId="55702" priority="102511" stopIfTrue="1">
      <formula>WEEKDAY($A776)=3</formula>
    </cfRule>
    <cfRule type="expression" dxfId="55701" priority="102512" stopIfTrue="1">
      <formula>WEEKDAY($A776)=4</formula>
    </cfRule>
    <cfRule type="expression" dxfId="55700" priority="102513" stopIfTrue="1">
      <formula>WEEKDAY($A776)=5</formula>
    </cfRule>
    <cfRule type="expression" dxfId="55699" priority="102514" stopIfTrue="1">
      <formula>WEEKDAY($A776)=6</formula>
    </cfRule>
    <cfRule type="expression" dxfId="55698" priority="102515" stopIfTrue="1">
      <formula>WEEKDAY($A776)=7</formula>
    </cfRule>
  </conditionalFormatting>
  <conditionalFormatting sqref="I776:I782">
    <cfRule type="expression" dxfId="55697" priority="102502" stopIfTrue="1">
      <formula>WEEKDAY($A776)=1</formula>
    </cfRule>
    <cfRule type="expression" dxfId="55696" priority="102503" stopIfTrue="1">
      <formula>WEEKDAY($A776)=2</formula>
    </cfRule>
    <cfRule type="expression" dxfId="55695" priority="102504" stopIfTrue="1">
      <formula>WEEKDAY($A776)=3</formula>
    </cfRule>
    <cfRule type="expression" dxfId="55694" priority="102505" stopIfTrue="1">
      <formula>WEEKDAY($A776)=4</formula>
    </cfRule>
    <cfRule type="expression" dxfId="55693" priority="102506" stopIfTrue="1">
      <formula>WEEKDAY($A776)=5</formula>
    </cfRule>
    <cfRule type="expression" dxfId="55692" priority="102507" stopIfTrue="1">
      <formula>WEEKDAY($A776)=6</formula>
    </cfRule>
    <cfRule type="expression" dxfId="55691" priority="102508" stopIfTrue="1">
      <formula>WEEKDAY($A776)=7</formula>
    </cfRule>
  </conditionalFormatting>
  <conditionalFormatting sqref="I781:I782">
    <cfRule type="expression" dxfId="55690" priority="102495" stopIfTrue="1">
      <formula>WEEKDAY($A781)=1</formula>
    </cfRule>
    <cfRule type="expression" dxfId="55689" priority="102496" stopIfTrue="1">
      <formula>WEEKDAY($A781)=2</formula>
    </cfRule>
    <cfRule type="expression" dxfId="55688" priority="102497" stopIfTrue="1">
      <formula>WEEKDAY($A781)=3</formula>
    </cfRule>
    <cfRule type="expression" dxfId="55687" priority="102498" stopIfTrue="1">
      <formula>WEEKDAY($A781)=4</formula>
    </cfRule>
    <cfRule type="expression" dxfId="55686" priority="102499" stopIfTrue="1">
      <formula>WEEKDAY($A781)=5</formula>
    </cfRule>
    <cfRule type="expression" dxfId="55685" priority="102500" stopIfTrue="1">
      <formula>WEEKDAY($A781)=6</formula>
    </cfRule>
    <cfRule type="expression" dxfId="55684" priority="102501" stopIfTrue="1">
      <formula>WEEKDAY($A781)=7</formula>
    </cfRule>
  </conditionalFormatting>
  <conditionalFormatting sqref="I781:I782">
    <cfRule type="expression" dxfId="55683" priority="102488" stopIfTrue="1">
      <formula>WEEKDAY($A781)=1</formula>
    </cfRule>
    <cfRule type="expression" dxfId="55682" priority="102489" stopIfTrue="1">
      <formula>WEEKDAY($A781)=2</formula>
    </cfRule>
    <cfRule type="expression" dxfId="55681" priority="102490" stopIfTrue="1">
      <formula>WEEKDAY($A781)=3</formula>
    </cfRule>
    <cfRule type="expression" dxfId="55680" priority="102491" stopIfTrue="1">
      <formula>WEEKDAY($A781)=4</formula>
    </cfRule>
    <cfRule type="expression" dxfId="55679" priority="102492" stopIfTrue="1">
      <formula>WEEKDAY($A781)=5</formula>
    </cfRule>
    <cfRule type="expression" dxfId="55678" priority="102493" stopIfTrue="1">
      <formula>WEEKDAY($A781)=6</formula>
    </cfRule>
    <cfRule type="expression" dxfId="55677" priority="102494" stopIfTrue="1">
      <formula>WEEKDAY($A781)=7</formula>
    </cfRule>
  </conditionalFormatting>
  <conditionalFormatting sqref="I781:I782">
    <cfRule type="expression" dxfId="55676" priority="102481" stopIfTrue="1">
      <formula>WEEKDAY($A781)=1</formula>
    </cfRule>
    <cfRule type="expression" dxfId="55675" priority="102482" stopIfTrue="1">
      <formula>WEEKDAY($A781)=2</formula>
    </cfRule>
    <cfRule type="expression" dxfId="55674" priority="102483" stopIfTrue="1">
      <formula>WEEKDAY($A781)=3</formula>
    </cfRule>
    <cfRule type="expression" dxfId="55673" priority="102484" stopIfTrue="1">
      <formula>WEEKDAY($A781)=4</formula>
    </cfRule>
    <cfRule type="expression" dxfId="55672" priority="102485" stopIfTrue="1">
      <formula>WEEKDAY($A781)=5</formula>
    </cfRule>
    <cfRule type="expression" dxfId="55671" priority="102486" stopIfTrue="1">
      <formula>WEEKDAY($A781)=6</formula>
    </cfRule>
    <cfRule type="expression" dxfId="55670" priority="102487" stopIfTrue="1">
      <formula>WEEKDAY($A781)=7</formula>
    </cfRule>
  </conditionalFormatting>
  <conditionalFormatting sqref="I781:I782">
    <cfRule type="expression" dxfId="55669" priority="102474" stopIfTrue="1">
      <formula>WEEKDAY($A781)=1</formula>
    </cfRule>
    <cfRule type="expression" dxfId="55668" priority="102475" stopIfTrue="1">
      <formula>WEEKDAY($A781)=2</formula>
    </cfRule>
    <cfRule type="expression" dxfId="55667" priority="102476" stopIfTrue="1">
      <formula>WEEKDAY($A781)=3</formula>
    </cfRule>
    <cfRule type="expression" dxfId="55666" priority="102477" stopIfTrue="1">
      <formula>WEEKDAY($A781)=4</formula>
    </cfRule>
    <cfRule type="expression" dxfId="55665" priority="102478" stopIfTrue="1">
      <formula>WEEKDAY($A781)=5</formula>
    </cfRule>
    <cfRule type="expression" dxfId="55664" priority="102479" stopIfTrue="1">
      <formula>WEEKDAY($A781)=6</formula>
    </cfRule>
    <cfRule type="expression" dxfId="55663" priority="102480" stopIfTrue="1">
      <formula>WEEKDAY($A781)=7</formula>
    </cfRule>
  </conditionalFormatting>
  <conditionalFormatting sqref="I781:I782">
    <cfRule type="expression" dxfId="55662" priority="102467" stopIfTrue="1">
      <formula>WEEKDAY($A781)=1</formula>
    </cfRule>
    <cfRule type="expression" dxfId="55661" priority="102468" stopIfTrue="1">
      <formula>WEEKDAY($A781)=2</formula>
    </cfRule>
    <cfRule type="expression" dxfId="55660" priority="102469" stopIfTrue="1">
      <formula>WEEKDAY($A781)=3</formula>
    </cfRule>
    <cfRule type="expression" dxfId="55659" priority="102470" stopIfTrue="1">
      <formula>WEEKDAY($A781)=4</formula>
    </cfRule>
    <cfRule type="expression" dxfId="55658" priority="102471" stopIfTrue="1">
      <formula>WEEKDAY($A781)=5</formula>
    </cfRule>
    <cfRule type="expression" dxfId="55657" priority="102472" stopIfTrue="1">
      <formula>WEEKDAY($A781)=6</formula>
    </cfRule>
    <cfRule type="expression" dxfId="55656" priority="102473" stopIfTrue="1">
      <formula>WEEKDAY($A781)=7</formula>
    </cfRule>
  </conditionalFormatting>
  <conditionalFormatting sqref="I781:I782">
    <cfRule type="expression" dxfId="55655" priority="102460" stopIfTrue="1">
      <formula>WEEKDAY($A781)=1</formula>
    </cfRule>
    <cfRule type="expression" dxfId="55654" priority="102461" stopIfTrue="1">
      <formula>WEEKDAY($A781)=2</formula>
    </cfRule>
    <cfRule type="expression" dxfId="55653" priority="102462" stopIfTrue="1">
      <formula>WEEKDAY($A781)=3</formula>
    </cfRule>
    <cfRule type="expression" dxfId="55652" priority="102463" stopIfTrue="1">
      <formula>WEEKDAY($A781)=4</formula>
    </cfRule>
    <cfRule type="expression" dxfId="55651" priority="102464" stopIfTrue="1">
      <formula>WEEKDAY($A781)=5</formula>
    </cfRule>
    <cfRule type="expression" dxfId="55650" priority="102465" stopIfTrue="1">
      <formula>WEEKDAY($A781)=6</formula>
    </cfRule>
    <cfRule type="expression" dxfId="55649" priority="102466" stopIfTrue="1">
      <formula>WEEKDAY($A781)=7</formula>
    </cfRule>
  </conditionalFormatting>
  <conditionalFormatting sqref="I781:I782">
    <cfRule type="expression" dxfId="55648" priority="102453" stopIfTrue="1">
      <formula>WEEKDAY($A781)=1</formula>
    </cfRule>
    <cfRule type="expression" dxfId="55647" priority="102454" stopIfTrue="1">
      <formula>WEEKDAY($A781)=2</formula>
    </cfRule>
    <cfRule type="expression" dxfId="55646" priority="102455" stopIfTrue="1">
      <formula>WEEKDAY($A781)=3</formula>
    </cfRule>
    <cfRule type="expression" dxfId="55645" priority="102456" stopIfTrue="1">
      <formula>WEEKDAY($A781)=4</formula>
    </cfRule>
    <cfRule type="expression" dxfId="55644" priority="102457" stopIfTrue="1">
      <formula>WEEKDAY($A781)=5</formula>
    </cfRule>
    <cfRule type="expression" dxfId="55643" priority="102458" stopIfTrue="1">
      <formula>WEEKDAY($A781)=6</formula>
    </cfRule>
    <cfRule type="expression" dxfId="55642" priority="102459" stopIfTrue="1">
      <formula>WEEKDAY($A781)=7</formula>
    </cfRule>
  </conditionalFormatting>
  <conditionalFormatting sqref="I781:I782">
    <cfRule type="expression" dxfId="55641" priority="102446" stopIfTrue="1">
      <formula>WEEKDAY($A781)=1</formula>
    </cfRule>
    <cfRule type="expression" dxfId="55640" priority="102447" stopIfTrue="1">
      <formula>WEEKDAY($A781)=2</formula>
    </cfRule>
    <cfRule type="expression" dxfId="55639" priority="102448" stopIfTrue="1">
      <formula>WEEKDAY($A781)=3</formula>
    </cfRule>
    <cfRule type="expression" dxfId="55638" priority="102449" stopIfTrue="1">
      <formula>WEEKDAY($A781)=4</formula>
    </cfRule>
    <cfRule type="expression" dxfId="55637" priority="102450" stopIfTrue="1">
      <formula>WEEKDAY($A781)=5</formula>
    </cfRule>
    <cfRule type="expression" dxfId="55636" priority="102451" stopIfTrue="1">
      <formula>WEEKDAY($A781)=6</formula>
    </cfRule>
    <cfRule type="expression" dxfId="55635" priority="102452" stopIfTrue="1">
      <formula>WEEKDAY($A781)=7</formula>
    </cfRule>
  </conditionalFormatting>
  <conditionalFormatting sqref="I781:I782">
    <cfRule type="expression" dxfId="55634" priority="102439" stopIfTrue="1">
      <formula>WEEKDAY($A781)=1</formula>
    </cfRule>
    <cfRule type="expression" dxfId="55633" priority="102440" stopIfTrue="1">
      <formula>WEEKDAY($A781)=2</formula>
    </cfRule>
    <cfRule type="expression" dxfId="55632" priority="102441" stopIfTrue="1">
      <formula>WEEKDAY($A781)=3</formula>
    </cfRule>
    <cfRule type="expression" dxfId="55631" priority="102442" stopIfTrue="1">
      <formula>WEEKDAY($A781)=4</formula>
    </cfRule>
    <cfRule type="expression" dxfId="55630" priority="102443" stopIfTrue="1">
      <formula>WEEKDAY($A781)=5</formula>
    </cfRule>
    <cfRule type="expression" dxfId="55629" priority="102444" stopIfTrue="1">
      <formula>WEEKDAY($A781)=6</formula>
    </cfRule>
    <cfRule type="expression" dxfId="55628" priority="102445" stopIfTrue="1">
      <formula>WEEKDAY($A781)=7</formula>
    </cfRule>
  </conditionalFormatting>
  <conditionalFormatting sqref="I781:I782">
    <cfRule type="expression" dxfId="55627" priority="102432" stopIfTrue="1">
      <formula>WEEKDAY($A781)=1</formula>
    </cfRule>
    <cfRule type="expression" dxfId="55626" priority="102433" stopIfTrue="1">
      <formula>WEEKDAY($A781)=2</formula>
    </cfRule>
    <cfRule type="expression" dxfId="55625" priority="102434" stopIfTrue="1">
      <formula>WEEKDAY($A781)=3</formula>
    </cfRule>
    <cfRule type="expression" dxfId="55624" priority="102435" stopIfTrue="1">
      <formula>WEEKDAY($A781)=4</formula>
    </cfRule>
    <cfRule type="expression" dxfId="55623" priority="102436" stopIfTrue="1">
      <formula>WEEKDAY($A781)=5</formula>
    </cfRule>
    <cfRule type="expression" dxfId="55622" priority="102437" stopIfTrue="1">
      <formula>WEEKDAY($A781)=6</formula>
    </cfRule>
    <cfRule type="expression" dxfId="55621" priority="102438" stopIfTrue="1">
      <formula>WEEKDAY($A781)=7</formula>
    </cfRule>
  </conditionalFormatting>
  <conditionalFormatting sqref="I781:I782">
    <cfRule type="expression" dxfId="55620" priority="102425" stopIfTrue="1">
      <formula>WEEKDAY($A781)=1</formula>
    </cfRule>
    <cfRule type="expression" dxfId="55619" priority="102426" stopIfTrue="1">
      <formula>WEEKDAY($A781)=2</formula>
    </cfRule>
    <cfRule type="expression" dxfId="55618" priority="102427" stopIfTrue="1">
      <formula>WEEKDAY($A781)=3</formula>
    </cfRule>
    <cfRule type="expression" dxfId="55617" priority="102428" stopIfTrue="1">
      <formula>WEEKDAY($A781)=4</formula>
    </cfRule>
    <cfRule type="expression" dxfId="55616" priority="102429" stopIfTrue="1">
      <formula>WEEKDAY($A781)=5</formula>
    </cfRule>
    <cfRule type="expression" dxfId="55615" priority="102430" stopIfTrue="1">
      <formula>WEEKDAY($A781)=6</formula>
    </cfRule>
    <cfRule type="expression" dxfId="55614" priority="102431" stopIfTrue="1">
      <formula>WEEKDAY($A781)=7</formula>
    </cfRule>
  </conditionalFormatting>
  <conditionalFormatting sqref="I781:I782">
    <cfRule type="expression" dxfId="55613" priority="102418" stopIfTrue="1">
      <formula>WEEKDAY($A781)=1</formula>
    </cfRule>
    <cfRule type="expression" dxfId="55612" priority="102419" stopIfTrue="1">
      <formula>WEEKDAY($A781)=2</formula>
    </cfRule>
    <cfRule type="expression" dxfId="55611" priority="102420" stopIfTrue="1">
      <formula>WEEKDAY($A781)=3</formula>
    </cfRule>
    <cfRule type="expression" dxfId="55610" priority="102421" stopIfTrue="1">
      <formula>WEEKDAY($A781)=4</formula>
    </cfRule>
    <cfRule type="expression" dxfId="55609" priority="102422" stopIfTrue="1">
      <formula>WEEKDAY($A781)=5</formula>
    </cfRule>
    <cfRule type="expression" dxfId="55608" priority="102423" stopIfTrue="1">
      <formula>WEEKDAY($A781)=6</formula>
    </cfRule>
    <cfRule type="expression" dxfId="55607" priority="102424" stopIfTrue="1">
      <formula>WEEKDAY($A781)=7</formula>
    </cfRule>
  </conditionalFormatting>
  <conditionalFormatting sqref="I781:I782">
    <cfRule type="expression" dxfId="55606" priority="102411" stopIfTrue="1">
      <formula>WEEKDAY($A781)=1</formula>
    </cfRule>
    <cfRule type="expression" dxfId="55605" priority="102412" stopIfTrue="1">
      <formula>WEEKDAY($A781)=2</formula>
    </cfRule>
    <cfRule type="expression" dxfId="55604" priority="102413" stopIfTrue="1">
      <formula>WEEKDAY($A781)=3</formula>
    </cfRule>
    <cfRule type="expression" dxfId="55603" priority="102414" stopIfTrue="1">
      <formula>WEEKDAY($A781)=4</formula>
    </cfRule>
    <cfRule type="expression" dxfId="55602" priority="102415" stopIfTrue="1">
      <formula>WEEKDAY($A781)=5</formula>
    </cfRule>
    <cfRule type="expression" dxfId="55601" priority="102416" stopIfTrue="1">
      <formula>WEEKDAY($A781)=6</formula>
    </cfRule>
    <cfRule type="expression" dxfId="55600" priority="102417" stopIfTrue="1">
      <formula>WEEKDAY($A781)=7</formula>
    </cfRule>
  </conditionalFormatting>
  <conditionalFormatting sqref="I781:I782">
    <cfRule type="expression" dxfId="55599" priority="102404" stopIfTrue="1">
      <formula>WEEKDAY($A781)=1</formula>
    </cfRule>
    <cfRule type="expression" dxfId="55598" priority="102405" stopIfTrue="1">
      <formula>WEEKDAY($A781)=2</formula>
    </cfRule>
    <cfRule type="expression" dxfId="55597" priority="102406" stopIfTrue="1">
      <formula>WEEKDAY($A781)=3</formula>
    </cfRule>
    <cfRule type="expression" dxfId="55596" priority="102407" stopIfTrue="1">
      <formula>WEEKDAY($A781)=4</formula>
    </cfRule>
    <cfRule type="expression" dxfId="55595" priority="102408" stopIfTrue="1">
      <formula>WEEKDAY($A781)=5</formula>
    </cfRule>
    <cfRule type="expression" dxfId="55594" priority="102409" stopIfTrue="1">
      <formula>WEEKDAY($A781)=6</formula>
    </cfRule>
    <cfRule type="expression" dxfId="55593" priority="102410" stopIfTrue="1">
      <formula>WEEKDAY($A781)=7</formula>
    </cfRule>
  </conditionalFormatting>
  <conditionalFormatting sqref="I781:I782">
    <cfRule type="expression" dxfId="55592" priority="102397" stopIfTrue="1">
      <formula>WEEKDAY($A781)=1</formula>
    </cfRule>
    <cfRule type="expression" dxfId="55591" priority="102398" stopIfTrue="1">
      <formula>WEEKDAY($A781)=2</formula>
    </cfRule>
    <cfRule type="expression" dxfId="55590" priority="102399" stopIfTrue="1">
      <formula>WEEKDAY($A781)=3</formula>
    </cfRule>
    <cfRule type="expression" dxfId="55589" priority="102400" stopIfTrue="1">
      <formula>WEEKDAY($A781)=4</formula>
    </cfRule>
    <cfRule type="expression" dxfId="55588" priority="102401" stopIfTrue="1">
      <formula>WEEKDAY($A781)=5</formula>
    </cfRule>
    <cfRule type="expression" dxfId="55587" priority="102402" stopIfTrue="1">
      <formula>WEEKDAY($A781)=6</formula>
    </cfRule>
    <cfRule type="expression" dxfId="55586" priority="102403" stopIfTrue="1">
      <formula>WEEKDAY($A781)=7</formula>
    </cfRule>
  </conditionalFormatting>
  <conditionalFormatting sqref="I781:I782">
    <cfRule type="expression" dxfId="55585" priority="102390" stopIfTrue="1">
      <formula>WEEKDAY($A781)=1</formula>
    </cfRule>
    <cfRule type="expression" dxfId="55584" priority="102391" stopIfTrue="1">
      <formula>WEEKDAY($A781)=2</formula>
    </cfRule>
    <cfRule type="expression" dxfId="55583" priority="102392" stopIfTrue="1">
      <formula>WEEKDAY($A781)=3</formula>
    </cfRule>
    <cfRule type="expression" dxfId="55582" priority="102393" stopIfTrue="1">
      <formula>WEEKDAY($A781)=4</formula>
    </cfRule>
    <cfRule type="expression" dxfId="55581" priority="102394" stopIfTrue="1">
      <formula>WEEKDAY($A781)=5</formula>
    </cfRule>
    <cfRule type="expression" dxfId="55580" priority="102395" stopIfTrue="1">
      <formula>WEEKDAY($A781)=6</formula>
    </cfRule>
    <cfRule type="expression" dxfId="55579" priority="102396" stopIfTrue="1">
      <formula>WEEKDAY($A781)=7</formula>
    </cfRule>
  </conditionalFormatting>
  <conditionalFormatting sqref="I781:I782">
    <cfRule type="expression" dxfId="55578" priority="102383" stopIfTrue="1">
      <formula>WEEKDAY($A781)=1</formula>
    </cfRule>
    <cfRule type="expression" dxfId="55577" priority="102384" stopIfTrue="1">
      <formula>WEEKDAY($A781)=2</formula>
    </cfRule>
    <cfRule type="expression" dxfId="55576" priority="102385" stopIfTrue="1">
      <formula>WEEKDAY($A781)=3</formula>
    </cfRule>
    <cfRule type="expression" dxfId="55575" priority="102386" stopIfTrue="1">
      <formula>WEEKDAY($A781)=4</formula>
    </cfRule>
    <cfRule type="expression" dxfId="55574" priority="102387" stopIfTrue="1">
      <formula>WEEKDAY($A781)=5</formula>
    </cfRule>
    <cfRule type="expression" dxfId="55573" priority="102388" stopIfTrue="1">
      <formula>WEEKDAY($A781)=6</formula>
    </cfRule>
    <cfRule type="expression" dxfId="55572" priority="102389" stopIfTrue="1">
      <formula>WEEKDAY($A781)=7</formula>
    </cfRule>
  </conditionalFormatting>
  <conditionalFormatting sqref="I781:I782">
    <cfRule type="expression" dxfId="55571" priority="102376" stopIfTrue="1">
      <formula>WEEKDAY($A781)=1</formula>
    </cfRule>
    <cfRule type="expression" dxfId="55570" priority="102377" stopIfTrue="1">
      <formula>WEEKDAY($A781)=2</formula>
    </cfRule>
    <cfRule type="expression" dxfId="55569" priority="102378" stopIfTrue="1">
      <formula>WEEKDAY($A781)=3</formula>
    </cfRule>
    <cfRule type="expression" dxfId="55568" priority="102379" stopIfTrue="1">
      <formula>WEEKDAY($A781)=4</formula>
    </cfRule>
    <cfRule type="expression" dxfId="55567" priority="102380" stopIfTrue="1">
      <formula>WEEKDAY($A781)=5</formula>
    </cfRule>
    <cfRule type="expression" dxfId="55566" priority="102381" stopIfTrue="1">
      <formula>WEEKDAY($A781)=6</formula>
    </cfRule>
    <cfRule type="expression" dxfId="55565" priority="102382" stopIfTrue="1">
      <formula>WEEKDAY($A781)=7</formula>
    </cfRule>
  </conditionalFormatting>
  <conditionalFormatting sqref="I781:I782">
    <cfRule type="expression" dxfId="55564" priority="102369" stopIfTrue="1">
      <formula>WEEKDAY($A781)=1</formula>
    </cfRule>
    <cfRule type="expression" dxfId="55563" priority="102370" stopIfTrue="1">
      <formula>WEEKDAY($A781)=2</formula>
    </cfRule>
    <cfRule type="expression" dxfId="55562" priority="102371" stopIfTrue="1">
      <formula>WEEKDAY($A781)=3</formula>
    </cfRule>
    <cfRule type="expression" dxfId="55561" priority="102372" stopIfTrue="1">
      <formula>WEEKDAY($A781)=4</formula>
    </cfRule>
    <cfRule type="expression" dxfId="55560" priority="102373" stopIfTrue="1">
      <formula>WEEKDAY($A781)=5</formula>
    </cfRule>
    <cfRule type="expression" dxfId="55559" priority="102374" stopIfTrue="1">
      <formula>WEEKDAY($A781)=6</formula>
    </cfRule>
    <cfRule type="expression" dxfId="55558" priority="102375" stopIfTrue="1">
      <formula>WEEKDAY($A781)=7</formula>
    </cfRule>
  </conditionalFormatting>
  <conditionalFormatting sqref="I781:I782">
    <cfRule type="expression" dxfId="55557" priority="102362" stopIfTrue="1">
      <formula>WEEKDAY($A781)=1</formula>
    </cfRule>
    <cfRule type="expression" dxfId="55556" priority="102363" stopIfTrue="1">
      <formula>WEEKDAY($A781)=2</formula>
    </cfRule>
    <cfRule type="expression" dxfId="55555" priority="102364" stopIfTrue="1">
      <formula>WEEKDAY($A781)=3</formula>
    </cfRule>
    <cfRule type="expression" dxfId="55554" priority="102365" stopIfTrue="1">
      <formula>WEEKDAY($A781)=4</formula>
    </cfRule>
    <cfRule type="expression" dxfId="55553" priority="102366" stopIfTrue="1">
      <formula>WEEKDAY($A781)=5</formula>
    </cfRule>
    <cfRule type="expression" dxfId="55552" priority="102367" stopIfTrue="1">
      <formula>WEEKDAY($A781)=6</formula>
    </cfRule>
    <cfRule type="expression" dxfId="55551" priority="102368" stopIfTrue="1">
      <formula>WEEKDAY($A781)=7</formula>
    </cfRule>
  </conditionalFormatting>
  <conditionalFormatting sqref="I781:I782">
    <cfRule type="expression" dxfId="55550" priority="102355" stopIfTrue="1">
      <formula>WEEKDAY($A781)=1</formula>
    </cfRule>
    <cfRule type="expression" dxfId="55549" priority="102356" stopIfTrue="1">
      <formula>WEEKDAY($A781)=2</formula>
    </cfRule>
    <cfRule type="expression" dxfId="55548" priority="102357" stopIfTrue="1">
      <formula>WEEKDAY($A781)=3</formula>
    </cfRule>
    <cfRule type="expression" dxfId="55547" priority="102358" stopIfTrue="1">
      <formula>WEEKDAY($A781)=4</formula>
    </cfRule>
    <cfRule type="expression" dxfId="55546" priority="102359" stopIfTrue="1">
      <formula>WEEKDAY($A781)=5</formula>
    </cfRule>
    <cfRule type="expression" dxfId="55545" priority="102360" stopIfTrue="1">
      <formula>WEEKDAY($A781)=6</formula>
    </cfRule>
    <cfRule type="expression" dxfId="55544" priority="102361" stopIfTrue="1">
      <formula>WEEKDAY($A781)=7</formula>
    </cfRule>
  </conditionalFormatting>
  <conditionalFormatting sqref="I781:I782">
    <cfRule type="expression" dxfId="55543" priority="102348" stopIfTrue="1">
      <formula>WEEKDAY($A781)=1</formula>
    </cfRule>
    <cfRule type="expression" dxfId="55542" priority="102349" stopIfTrue="1">
      <formula>WEEKDAY($A781)=2</formula>
    </cfRule>
    <cfRule type="expression" dxfId="55541" priority="102350" stopIfTrue="1">
      <formula>WEEKDAY($A781)=3</formula>
    </cfRule>
    <cfRule type="expression" dxfId="55540" priority="102351" stopIfTrue="1">
      <formula>WEEKDAY($A781)=4</formula>
    </cfRule>
    <cfRule type="expression" dxfId="55539" priority="102352" stopIfTrue="1">
      <formula>WEEKDAY($A781)=5</formula>
    </cfRule>
    <cfRule type="expression" dxfId="55538" priority="102353" stopIfTrue="1">
      <formula>WEEKDAY($A781)=6</formula>
    </cfRule>
    <cfRule type="expression" dxfId="55537" priority="102354" stopIfTrue="1">
      <formula>WEEKDAY($A781)=7</formula>
    </cfRule>
  </conditionalFormatting>
  <conditionalFormatting sqref="I781:I782">
    <cfRule type="expression" dxfId="55536" priority="102341" stopIfTrue="1">
      <formula>WEEKDAY($A781)=1</formula>
    </cfRule>
    <cfRule type="expression" dxfId="55535" priority="102342" stopIfTrue="1">
      <formula>WEEKDAY($A781)=2</formula>
    </cfRule>
    <cfRule type="expression" dxfId="55534" priority="102343" stopIfTrue="1">
      <formula>WEEKDAY($A781)=3</formula>
    </cfRule>
    <cfRule type="expression" dxfId="55533" priority="102344" stopIfTrue="1">
      <formula>WEEKDAY($A781)=4</formula>
    </cfRule>
    <cfRule type="expression" dxfId="55532" priority="102345" stopIfTrue="1">
      <formula>WEEKDAY($A781)=5</formula>
    </cfRule>
    <cfRule type="expression" dxfId="55531" priority="102346" stopIfTrue="1">
      <formula>WEEKDAY($A781)=6</formula>
    </cfRule>
    <cfRule type="expression" dxfId="55530" priority="102347" stopIfTrue="1">
      <formula>WEEKDAY($A781)=7</formula>
    </cfRule>
  </conditionalFormatting>
  <conditionalFormatting sqref="I781:I782">
    <cfRule type="expression" dxfId="55529" priority="102334" stopIfTrue="1">
      <formula>WEEKDAY($A781)=1</formula>
    </cfRule>
    <cfRule type="expression" dxfId="55528" priority="102335" stopIfTrue="1">
      <formula>WEEKDAY($A781)=2</formula>
    </cfRule>
    <cfRule type="expression" dxfId="55527" priority="102336" stopIfTrue="1">
      <formula>WEEKDAY($A781)=3</formula>
    </cfRule>
    <cfRule type="expression" dxfId="55526" priority="102337" stopIfTrue="1">
      <formula>WEEKDAY($A781)=4</formula>
    </cfRule>
    <cfRule type="expression" dxfId="55525" priority="102338" stopIfTrue="1">
      <formula>WEEKDAY($A781)=5</formula>
    </cfRule>
    <cfRule type="expression" dxfId="55524" priority="102339" stopIfTrue="1">
      <formula>WEEKDAY($A781)=6</formula>
    </cfRule>
    <cfRule type="expression" dxfId="55523" priority="102340" stopIfTrue="1">
      <formula>WEEKDAY($A781)=7</formula>
    </cfRule>
  </conditionalFormatting>
  <conditionalFormatting sqref="I781:I782">
    <cfRule type="expression" dxfId="55522" priority="102327" stopIfTrue="1">
      <formula>WEEKDAY($A781)=1</formula>
    </cfRule>
    <cfRule type="expression" dxfId="55521" priority="102328" stopIfTrue="1">
      <formula>WEEKDAY($A781)=2</formula>
    </cfRule>
    <cfRule type="expression" dxfId="55520" priority="102329" stopIfTrue="1">
      <formula>WEEKDAY($A781)=3</formula>
    </cfRule>
    <cfRule type="expression" dxfId="55519" priority="102330" stopIfTrue="1">
      <formula>WEEKDAY($A781)=4</formula>
    </cfRule>
    <cfRule type="expression" dxfId="55518" priority="102331" stopIfTrue="1">
      <formula>WEEKDAY($A781)=5</formula>
    </cfRule>
    <cfRule type="expression" dxfId="55517" priority="102332" stopIfTrue="1">
      <formula>WEEKDAY($A781)=6</formula>
    </cfRule>
    <cfRule type="expression" dxfId="55516" priority="102333" stopIfTrue="1">
      <formula>WEEKDAY($A781)=7</formula>
    </cfRule>
  </conditionalFormatting>
  <conditionalFormatting sqref="I781:I782">
    <cfRule type="expression" dxfId="55515" priority="102320" stopIfTrue="1">
      <formula>WEEKDAY($A781)=1</formula>
    </cfRule>
    <cfRule type="expression" dxfId="55514" priority="102321" stopIfTrue="1">
      <formula>WEEKDAY($A781)=2</formula>
    </cfRule>
    <cfRule type="expression" dxfId="55513" priority="102322" stopIfTrue="1">
      <formula>WEEKDAY($A781)=3</formula>
    </cfRule>
    <cfRule type="expression" dxfId="55512" priority="102323" stopIfTrue="1">
      <formula>WEEKDAY($A781)=4</formula>
    </cfRule>
    <cfRule type="expression" dxfId="55511" priority="102324" stopIfTrue="1">
      <formula>WEEKDAY($A781)=5</formula>
    </cfRule>
    <cfRule type="expression" dxfId="55510" priority="102325" stopIfTrue="1">
      <formula>WEEKDAY($A781)=6</formula>
    </cfRule>
    <cfRule type="expression" dxfId="55509" priority="102326" stopIfTrue="1">
      <formula>WEEKDAY($A781)=7</formula>
    </cfRule>
  </conditionalFormatting>
  <conditionalFormatting sqref="I781:I782">
    <cfRule type="expression" dxfId="55508" priority="102313" stopIfTrue="1">
      <formula>WEEKDAY($A781)=1</formula>
    </cfRule>
    <cfRule type="expression" dxfId="55507" priority="102314" stopIfTrue="1">
      <formula>WEEKDAY($A781)=2</formula>
    </cfRule>
    <cfRule type="expression" dxfId="55506" priority="102315" stopIfTrue="1">
      <formula>WEEKDAY($A781)=3</formula>
    </cfRule>
    <cfRule type="expression" dxfId="55505" priority="102316" stopIfTrue="1">
      <formula>WEEKDAY($A781)=4</formula>
    </cfRule>
    <cfRule type="expression" dxfId="55504" priority="102317" stopIfTrue="1">
      <formula>WEEKDAY($A781)=5</formula>
    </cfRule>
    <cfRule type="expression" dxfId="55503" priority="102318" stopIfTrue="1">
      <formula>WEEKDAY($A781)=6</formula>
    </cfRule>
    <cfRule type="expression" dxfId="55502" priority="102319" stopIfTrue="1">
      <formula>WEEKDAY($A781)=7</formula>
    </cfRule>
  </conditionalFormatting>
  <conditionalFormatting sqref="I781:I782">
    <cfRule type="expression" dxfId="55501" priority="102306" stopIfTrue="1">
      <formula>WEEKDAY($A781)=1</formula>
    </cfRule>
    <cfRule type="expression" dxfId="55500" priority="102307" stopIfTrue="1">
      <formula>WEEKDAY($A781)=2</formula>
    </cfRule>
    <cfRule type="expression" dxfId="55499" priority="102308" stopIfTrue="1">
      <formula>WEEKDAY($A781)=3</formula>
    </cfRule>
    <cfRule type="expression" dxfId="55498" priority="102309" stopIfTrue="1">
      <formula>WEEKDAY($A781)=4</formula>
    </cfRule>
    <cfRule type="expression" dxfId="55497" priority="102310" stopIfTrue="1">
      <formula>WEEKDAY($A781)=5</formula>
    </cfRule>
    <cfRule type="expression" dxfId="55496" priority="102311" stopIfTrue="1">
      <formula>WEEKDAY($A781)=6</formula>
    </cfRule>
    <cfRule type="expression" dxfId="55495" priority="102312" stopIfTrue="1">
      <formula>WEEKDAY($A781)=7</formula>
    </cfRule>
  </conditionalFormatting>
  <conditionalFormatting sqref="I781:I782">
    <cfRule type="expression" dxfId="55494" priority="102299" stopIfTrue="1">
      <formula>WEEKDAY($A781)=1</formula>
    </cfRule>
    <cfRule type="expression" dxfId="55493" priority="102300" stopIfTrue="1">
      <formula>WEEKDAY($A781)=2</formula>
    </cfRule>
    <cfRule type="expression" dxfId="55492" priority="102301" stopIfTrue="1">
      <formula>WEEKDAY($A781)=3</formula>
    </cfRule>
    <cfRule type="expression" dxfId="55491" priority="102302" stopIfTrue="1">
      <formula>WEEKDAY($A781)=4</formula>
    </cfRule>
    <cfRule type="expression" dxfId="55490" priority="102303" stopIfTrue="1">
      <formula>WEEKDAY($A781)=5</formula>
    </cfRule>
    <cfRule type="expression" dxfId="55489" priority="102304" stopIfTrue="1">
      <formula>WEEKDAY($A781)=6</formula>
    </cfRule>
    <cfRule type="expression" dxfId="55488" priority="102305" stopIfTrue="1">
      <formula>WEEKDAY($A781)=7</formula>
    </cfRule>
  </conditionalFormatting>
  <conditionalFormatting sqref="I781:I782">
    <cfRule type="expression" dxfId="55487" priority="102292" stopIfTrue="1">
      <formula>WEEKDAY($A781)=1</formula>
    </cfRule>
    <cfRule type="expression" dxfId="55486" priority="102293" stopIfTrue="1">
      <formula>WEEKDAY($A781)=2</formula>
    </cfRule>
    <cfRule type="expression" dxfId="55485" priority="102294" stopIfTrue="1">
      <formula>WEEKDAY($A781)=3</formula>
    </cfRule>
    <cfRule type="expression" dxfId="55484" priority="102295" stopIfTrue="1">
      <formula>WEEKDAY($A781)=4</formula>
    </cfRule>
    <cfRule type="expression" dxfId="55483" priority="102296" stopIfTrue="1">
      <formula>WEEKDAY($A781)=5</formula>
    </cfRule>
    <cfRule type="expression" dxfId="55482" priority="102297" stopIfTrue="1">
      <formula>WEEKDAY($A781)=6</formula>
    </cfRule>
    <cfRule type="expression" dxfId="55481" priority="102298" stopIfTrue="1">
      <formula>WEEKDAY($A781)=7</formula>
    </cfRule>
  </conditionalFormatting>
  <conditionalFormatting sqref="I781:I782">
    <cfRule type="expression" dxfId="55480" priority="102285" stopIfTrue="1">
      <formula>WEEKDAY($A781)=1</formula>
    </cfRule>
    <cfRule type="expression" dxfId="55479" priority="102286" stopIfTrue="1">
      <formula>WEEKDAY($A781)=2</formula>
    </cfRule>
    <cfRule type="expression" dxfId="55478" priority="102287" stopIfTrue="1">
      <formula>WEEKDAY($A781)=3</formula>
    </cfRule>
    <cfRule type="expression" dxfId="55477" priority="102288" stopIfTrue="1">
      <formula>WEEKDAY($A781)=4</formula>
    </cfRule>
    <cfRule type="expression" dxfId="55476" priority="102289" stopIfTrue="1">
      <formula>WEEKDAY($A781)=5</formula>
    </cfRule>
    <cfRule type="expression" dxfId="55475" priority="102290" stopIfTrue="1">
      <formula>WEEKDAY($A781)=6</formula>
    </cfRule>
    <cfRule type="expression" dxfId="55474" priority="102291" stopIfTrue="1">
      <formula>WEEKDAY($A781)=7</formula>
    </cfRule>
  </conditionalFormatting>
  <conditionalFormatting sqref="I781:I782">
    <cfRule type="expression" dxfId="55473" priority="102278" stopIfTrue="1">
      <formula>WEEKDAY($A781)=1</formula>
    </cfRule>
    <cfRule type="expression" dxfId="55472" priority="102279" stopIfTrue="1">
      <formula>WEEKDAY($A781)=2</formula>
    </cfRule>
    <cfRule type="expression" dxfId="55471" priority="102280" stopIfTrue="1">
      <formula>WEEKDAY($A781)=3</formula>
    </cfRule>
    <cfRule type="expression" dxfId="55470" priority="102281" stopIfTrue="1">
      <formula>WEEKDAY($A781)=4</formula>
    </cfRule>
    <cfRule type="expression" dxfId="55469" priority="102282" stopIfTrue="1">
      <formula>WEEKDAY($A781)=5</formula>
    </cfRule>
    <cfRule type="expression" dxfId="55468" priority="102283" stopIfTrue="1">
      <formula>WEEKDAY($A781)=6</formula>
    </cfRule>
    <cfRule type="expression" dxfId="55467" priority="102284" stopIfTrue="1">
      <formula>WEEKDAY($A781)=7</formula>
    </cfRule>
  </conditionalFormatting>
  <conditionalFormatting sqref="I781:I782">
    <cfRule type="expression" dxfId="55466" priority="102271" stopIfTrue="1">
      <formula>WEEKDAY($A781)=1</formula>
    </cfRule>
    <cfRule type="expression" dxfId="55465" priority="102272" stopIfTrue="1">
      <formula>WEEKDAY($A781)=2</formula>
    </cfRule>
    <cfRule type="expression" dxfId="55464" priority="102273" stopIfTrue="1">
      <formula>WEEKDAY($A781)=3</formula>
    </cfRule>
    <cfRule type="expression" dxfId="55463" priority="102274" stopIfTrue="1">
      <formula>WEEKDAY($A781)=4</formula>
    </cfRule>
    <cfRule type="expression" dxfId="55462" priority="102275" stopIfTrue="1">
      <formula>WEEKDAY($A781)=5</formula>
    </cfRule>
    <cfRule type="expression" dxfId="55461" priority="102276" stopIfTrue="1">
      <formula>WEEKDAY($A781)=6</formula>
    </cfRule>
    <cfRule type="expression" dxfId="55460" priority="102277" stopIfTrue="1">
      <formula>WEEKDAY($A781)=7</formula>
    </cfRule>
  </conditionalFormatting>
  <conditionalFormatting sqref="I781:I782">
    <cfRule type="expression" dxfId="55459" priority="102264" stopIfTrue="1">
      <formula>WEEKDAY($A781)=1</formula>
    </cfRule>
    <cfRule type="expression" dxfId="55458" priority="102265" stopIfTrue="1">
      <formula>WEEKDAY($A781)=2</formula>
    </cfRule>
    <cfRule type="expression" dxfId="55457" priority="102266" stopIfTrue="1">
      <formula>WEEKDAY($A781)=3</formula>
    </cfRule>
    <cfRule type="expression" dxfId="55456" priority="102267" stopIfTrue="1">
      <formula>WEEKDAY($A781)=4</formula>
    </cfRule>
    <cfRule type="expression" dxfId="55455" priority="102268" stopIfTrue="1">
      <formula>WEEKDAY($A781)=5</formula>
    </cfRule>
    <cfRule type="expression" dxfId="55454" priority="102269" stopIfTrue="1">
      <formula>WEEKDAY($A781)=6</formula>
    </cfRule>
    <cfRule type="expression" dxfId="55453" priority="102270" stopIfTrue="1">
      <formula>WEEKDAY($A781)=7</formula>
    </cfRule>
  </conditionalFormatting>
  <conditionalFormatting sqref="I781:I782">
    <cfRule type="expression" dxfId="55452" priority="102257" stopIfTrue="1">
      <formula>WEEKDAY($A781)=1</formula>
    </cfRule>
    <cfRule type="expression" dxfId="55451" priority="102258" stopIfTrue="1">
      <formula>WEEKDAY($A781)=2</formula>
    </cfRule>
    <cfRule type="expression" dxfId="55450" priority="102259" stopIfTrue="1">
      <formula>WEEKDAY($A781)=3</formula>
    </cfRule>
    <cfRule type="expression" dxfId="55449" priority="102260" stopIfTrue="1">
      <formula>WEEKDAY($A781)=4</formula>
    </cfRule>
    <cfRule type="expression" dxfId="55448" priority="102261" stopIfTrue="1">
      <formula>WEEKDAY($A781)=5</formula>
    </cfRule>
    <cfRule type="expression" dxfId="55447" priority="102262" stopIfTrue="1">
      <formula>WEEKDAY($A781)=6</formula>
    </cfRule>
    <cfRule type="expression" dxfId="55446" priority="102263" stopIfTrue="1">
      <formula>WEEKDAY($A781)=7</formula>
    </cfRule>
  </conditionalFormatting>
  <conditionalFormatting sqref="I781:I782">
    <cfRule type="expression" dxfId="55445" priority="102250" stopIfTrue="1">
      <formula>WEEKDAY($A781)=1</formula>
    </cfRule>
    <cfRule type="expression" dxfId="55444" priority="102251" stopIfTrue="1">
      <formula>WEEKDAY($A781)=2</formula>
    </cfRule>
    <cfRule type="expression" dxfId="55443" priority="102252" stopIfTrue="1">
      <formula>WEEKDAY($A781)=3</formula>
    </cfRule>
    <cfRule type="expression" dxfId="55442" priority="102253" stopIfTrue="1">
      <formula>WEEKDAY($A781)=4</formula>
    </cfRule>
    <cfRule type="expression" dxfId="55441" priority="102254" stopIfTrue="1">
      <formula>WEEKDAY($A781)=5</formula>
    </cfRule>
    <cfRule type="expression" dxfId="55440" priority="102255" stopIfTrue="1">
      <formula>WEEKDAY($A781)=6</formula>
    </cfRule>
    <cfRule type="expression" dxfId="55439" priority="102256" stopIfTrue="1">
      <formula>WEEKDAY($A781)=7</formula>
    </cfRule>
  </conditionalFormatting>
  <conditionalFormatting sqref="I781:I782">
    <cfRule type="expression" dxfId="55438" priority="102243" stopIfTrue="1">
      <formula>WEEKDAY($A781)=1</formula>
    </cfRule>
    <cfRule type="expression" dxfId="55437" priority="102244" stopIfTrue="1">
      <formula>WEEKDAY($A781)=2</formula>
    </cfRule>
    <cfRule type="expression" dxfId="55436" priority="102245" stopIfTrue="1">
      <formula>WEEKDAY($A781)=3</formula>
    </cfRule>
    <cfRule type="expression" dxfId="55435" priority="102246" stopIfTrue="1">
      <formula>WEEKDAY($A781)=4</formula>
    </cfRule>
    <cfRule type="expression" dxfId="55434" priority="102247" stopIfTrue="1">
      <formula>WEEKDAY($A781)=5</formula>
    </cfRule>
    <cfRule type="expression" dxfId="55433" priority="102248" stopIfTrue="1">
      <formula>WEEKDAY($A781)=6</formula>
    </cfRule>
    <cfRule type="expression" dxfId="55432" priority="102249" stopIfTrue="1">
      <formula>WEEKDAY($A781)=7</formula>
    </cfRule>
  </conditionalFormatting>
  <conditionalFormatting sqref="I781:I782">
    <cfRule type="expression" dxfId="55431" priority="102236" stopIfTrue="1">
      <formula>WEEKDAY($A781)=1</formula>
    </cfRule>
    <cfRule type="expression" dxfId="55430" priority="102237" stopIfTrue="1">
      <formula>WEEKDAY($A781)=2</formula>
    </cfRule>
    <cfRule type="expression" dxfId="55429" priority="102238" stopIfTrue="1">
      <formula>WEEKDAY($A781)=3</formula>
    </cfRule>
    <cfRule type="expression" dxfId="55428" priority="102239" stopIfTrue="1">
      <formula>WEEKDAY($A781)=4</formula>
    </cfRule>
    <cfRule type="expression" dxfId="55427" priority="102240" stopIfTrue="1">
      <formula>WEEKDAY($A781)=5</formula>
    </cfRule>
    <cfRule type="expression" dxfId="55426" priority="102241" stopIfTrue="1">
      <formula>WEEKDAY($A781)=6</formula>
    </cfRule>
    <cfRule type="expression" dxfId="55425" priority="102242" stopIfTrue="1">
      <formula>WEEKDAY($A781)=7</formula>
    </cfRule>
  </conditionalFormatting>
  <conditionalFormatting sqref="I781:I782">
    <cfRule type="expression" dxfId="55424" priority="102229" stopIfTrue="1">
      <formula>WEEKDAY($A781)=1</formula>
    </cfRule>
    <cfRule type="expression" dxfId="55423" priority="102230" stopIfTrue="1">
      <formula>WEEKDAY($A781)=2</formula>
    </cfRule>
    <cfRule type="expression" dxfId="55422" priority="102231" stopIfTrue="1">
      <formula>WEEKDAY($A781)=3</formula>
    </cfRule>
    <cfRule type="expression" dxfId="55421" priority="102232" stopIfTrue="1">
      <formula>WEEKDAY($A781)=4</formula>
    </cfRule>
    <cfRule type="expression" dxfId="55420" priority="102233" stopIfTrue="1">
      <formula>WEEKDAY($A781)=5</formula>
    </cfRule>
    <cfRule type="expression" dxfId="55419" priority="102234" stopIfTrue="1">
      <formula>WEEKDAY($A781)=6</formula>
    </cfRule>
    <cfRule type="expression" dxfId="55418" priority="102235" stopIfTrue="1">
      <formula>WEEKDAY($A781)=7</formula>
    </cfRule>
  </conditionalFormatting>
  <conditionalFormatting sqref="I781:I782">
    <cfRule type="expression" dxfId="55417" priority="102222" stopIfTrue="1">
      <formula>WEEKDAY($A781)=1</formula>
    </cfRule>
    <cfRule type="expression" dxfId="55416" priority="102223" stopIfTrue="1">
      <formula>WEEKDAY($A781)=2</formula>
    </cfRule>
    <cfRule type="expression" dxfId="55415" priority="102224" stopIfTrue="1">
      <formula>WEEKDAY($A781)=3</formula>
    </cfRule>
    <cfRule type="expression" dxfId="55414" priority="102225" stopIfTrue="1">
      <formula>WEEKDAY($A781)=4</formula>
    </cfRule>
    <cfRule type="expression" dxfId="55413" priority="102226" stopIfTrue="1">
      <formula>WEEKDAY($A781)=5</formula>
    </cfRule>
    <cfRule type="expression" dxfId="55412" priority="102227" stopIfTrue="1">
      <formula>WEEKDAY($A781)=6</formula>
    </cfRule>
    <cfRule type="expression" dxfId="55411" priority="102228" stopIfTrue="1">
      <formula>WEEKDAY($A781)=7</formula>
    </cfRule>
  </conditionalFormatting>
  <conditionalFormatting sqref="I781:I782">
    <cfRule type="expression" dxfId="55410" priority="102215" stopIfTrue="1">
      <formula>WEEKDAY($A781)=1</formula>
    </cfRule>
    <cfRule type="expression" dxfId="55409" priority="102216" stopIfTrue="1">
      <formula>WEEKDAY($A781)=2</formula>
    </cfRule>
    <cfRule type="expression" dxfId="55408" priority="102217" stopIfTrue="1">
      <formula>WEEKDAY($A781)=3</formula>
    </cfRule>
    <cfRule type="expression" dxfId="55407" priority="102218" stopIfTrue="1">
      <formula>WEEKDAY($A781)=4</formula>
    </cfRule>
    <cfRule type="expression" dxfId="55406" priority="102219" stopIfTrue="1">
      <formula>WEEKDAY($A781)=5</formula>
    </cfRule>
    <cfRule type="expression" dxfId="55405" priority="102220" stopIfTrue="1">
      <formula>WEEKDAY($A781)=6</formula>
    </cfRule>
    <cfRule type="expression" dxfId="55404" priority="102221" stopIfTrue="1">
      <formula>WEEKDAY($A781)=7</formula>
    </cfRule>
  </conditionalFormatting>
  <conditionalFormatting sqref="I781:I782">
    <cfRule type="expression" dxfId="55403" priority="102208" stopIfTrue="1">
      <formula>WEEKDAY($A781)=1</formula>
    </cfRule>
    <cfRule type="expression" dxfId="55402" priority="102209" stopIfTrue="1">
      <formula>WEEKDAY($A781)=2</formula>
    </cfRule>
    <cfRule type="expression" dxfId="55401" priority="102210" stopIfTrue="1">
      <formula>WEEKDAY($A781)=3</formula>
    </cfRule>
    <cfRule type="expression" dxfId="55400" priority="102211" stopIfTrue="1">
      <formula>WEEKDAY($A781)=4</formula>
    </cfRule>
    <cfRule type="expression" dxfId="55399" priority="102212" stopIfTrue="1">
      <formula>WEEKDAY($A781)=5</formula>
    </cfRule>
    <cfRule type="expression" dxfId="55398" priority="102213" stopIfTrue="1">
      <formula>WEEKDAY($A781)=6</formula>
    </cfRule>
    <cfRule type="expression" dxfId="55397" priority="102214" stopIfTrue="1">
      <formula>WEEKDAY($A781)=7</formula>
    </cfRule>
  </conditionalFormatting>
  <conditionalFormatting sqref="I781:I782">
    <cfRule type="expression" dxfId="55396" priority="102201" stopIfTrue="1">
      <formula>WEEKDAY($A781)=1</formula>
    </cfRule>
    <cfRule type="expression" dxfId="55395" priority="102202" stopIfTrue="1">
      <formula>WEEKDAY($A781)=2</formula>
    </cfRule>
    <cfRule type="expression" dxfId="55394" priority="102203" stopIfTrue="1">
      <formula>WEEKDAY($A781)=3</formula>
    </cfRule>
    <cfRule type="expression" dxfId="55393" priority="102204" stopIfTrue="1">
      <formula>WEEKDAY($A781)=4</formula>
    </cfRule>
    <cfRule type="expression" dxfId="55392" priority="102205" stopIfTrue="1">
      <formula>WEEKDAY($A781)=5</formula>
    </cfRule>
    <cfRule type="expression" dxfId="55391" priority="102206" stopIfTrue="1">
      <formula>WEEKDAY($A781)=6</formula>
    </cfRule>
    <cfRule type="expression" dxfId="55390" priority="102207" stopIfTrue="1">
      <formula>WEEKDAY($A781)=7</formula>
    </cfRule>
  </conditionalFormatting>
  <conditionalFormatting sqref="I781:I782">
    <cfRule type="expression" dxfId="55389" priority="102194" stopIfTrue="1">
      <formula>WEEKDAY($A781)=1</formula>
    </cfRule>
    <cfRule type="expression" dxfId="55388" priority="102195" stopIfTrue="1">
      <formula>WEEKDAY($A781)=2</formula>
    </cfRule>
    <cfRule type="expression" dxfId="55387" priority="102196" stopIfTrue="1">
      <formula>WEEKDAY($A781)=3</formula>
    </cfRule>
    <cfRule type="expression" dxfId="55386" priority="102197" stopIfTrue="1">
      <formula>WEEKDAY($A781)=4</formula>
    </cfRule>
    <cfRule type="expression" dxfId="55385" priority="102198" stopIfTrue="1">
      <formula>WEEKDAY($A781)=5</formula>
    </cfRule>
    <cfRule type="expression" dxfId="55384" priority="102199" stopIfTrue="1">
      <formula>WEEKDAY($A781)=6</formula>
    </cfRule>
    <cfRule type="expression" dxfId="55383" priority="102200" stopIfTrue="1">
      <formula>WEEKDAY($A781)=7</formula>
    </cfRule>
  </conditionalFormatting>
  <conditionalFormatting sqref="I781:I782">
    <cfRule type="expression" dxfId="55382" priority="102187" stopIfTrue="1">
      <formula>WEEKDAY($A781)=1</formula>
    </cfRule>
    <cfRule type="expression" dxfId="55381" priority="102188" stopIfTrue="1">
      <formula>WEEKDAY($A781)=2</formula>
    </cfRule>
    <cfRule type="expression" dxfId="55380" priority="102189" stopIfTrue="1">
      <formula>WEEKDAY($A781)=3</formula>
    </cfRule>
    <cfRule type="expression" dxfId="55379" priority="102190" stopIfTrue="1">
      <formula>WEEKDAY($A781)=4</formula>
    </cfRule>
    <cfRule type="expression" dxfId="55378" priority="102191" stopIfTrue="1">
      <formula>WEEKDAY($A781)=5</formula>
    </cfRule>
    <cfRule type="expression" dxfId="55377" priority="102192" stopIfTrue="1">
      <formula>WEEKDAY($A781)=6</formula>
    </cfRule>
    <cfRule type="expression" dxfId="55376" priority="102193" stopIfTrue="1">
      <formula>WEEKDAY($A781)=7</formula>
    </cfRule>
  </conditionalFormatting>
  <conditionalFormatting sqref="I781:I782">
    <cfRule type="expression" dxfId="55375" priority="102180" stopIfTrue="1">
      <formula>WEEKDAY($A781)=1</formula>
    </cfRule>
    <cfRule type="expression" dxfId="55374" priority="102181" stopIfTrue="1">
      <formula>WEEKDAY($A781)=2</formula>
    </cfRule>
    <cfRule type="expression" dxfId="55373" priority="102182" stopIfTrue="1">
      <formula>WEEKDAY($A781)=3</formula>
    </cfRule>
    <cfRule type="expression" dxfId="55372" priority="102183" stopIfTrue="1">
      <formula>WEEKDAY($A781)=4</formula>
    </cfRule>
    <cfRule type="expression" dxfId="55371" priority="102184" stopIfTrue="1">
      <formula>WEEKDAY($A781)=5</formula>
    </cfRule>
    <cfRule type="expression" dxfId="55370" priority="102185" stopIfTrue="1">
      <formula>WEEKDAY($A781)=6</formula>
    </cfRule>
    <cfRule type="expression" dxfId="55369" priority="102186" stopIfTrue="1">
      <formula>WEEKDAY($A781)=7</formula>
    </cfRule>
  </conditionalFormatting>
  <conditionalFormatting sqref="I781:I782">
    <cfRule type="expression" dxfId="55368" priority="102173" stopIfTrue="1">
      <formula>WEEKDAY($A781)=1</formula>
    </cfRule>
    <cfRule type="expression" dxfId="55367" priority="102174" stopIfTrue="1">
      <formula>WEEKDAY($A781)=2</formula>
    </cfRule>
    <cfRule type="expression" dxfId="55366" priority="102175" stopIfTrue="1">
      <formula>WEEKDAY($A781)=3</formula>
    </cfRule>
    <cfRule type="expression" dxfId="55365" priority="102176" stopIfTrue="1">
      <formula>WEEKDAY($A781)=4</formula>
    </cfRule>
    <cfRule type="expression" dxfId="55364" priority="102177" stopIfTrue="1">
      <formula>WEEKDAY($A781)=5</formula>
    </cfRule>
    <cfRule type="expression" dxfId="55363" priority="102178" stopIfTrue="1">
      <formula>WEEKDAY($A781)=6</formula>
    </cfRule>
    <cfRule type="expression" dxfId="55362" priority="102179" stopIfTrue="1">
      <formula>WEEKDAY($A781)=7</formula>
    </cfRule>
  </conditionalFormatting>
  <conditionalFormatting sqref="I781:I782">
    <cfRule type="expression" dxfId="55361" priority="102166" stopIfTrue="1">
      <formula>WEEKDAY($A781)=1</formula>
    </cfRule>
    <cfRule type="expression" dxfId="55360" priority="102167" stopIfTrue="1">
      <formula>WEEKDAY($A781)=2</formula>
    </cfRule>
    <cfRule type="expression" dxfId="55359" priority="102168" stopIfTrue="1">
      <formula>WEEKDAY($A781)=3</formula>
    </cfRule>
    <cfRule type="expression" dxfId="55358" priority="102169" stopIfTrue="1">
      <formula>WEEKDAY($A781)=4</formula>
    </cfRule>
    <cfRule type="expression" dxfId="55357" priority="102170" stopIfTrue="1">
      <formula>WEEKDAY($A781)=5</formula>
    </cfRule>
    <cfRule type="expression" dxfId="55356" priority="102171" stopIfTrue="1">
      <formula>WEEKDAY($A781)=6</formula>
    </cfRule>
    <cfRule type="expression" dxfId="55355" priority="102172" stopIfTrue="1">
      <formula>WEEKDAY($A781)=7</formula>
    </cfRule>
  </conditionalFormatting>
  <conditionalFormatting sqref="I781:I782">
    <cfRule type="expression" dxfId="55354" priority="102159" stopIfTrue="1">
      <formula>WEEKDAY($A781)=1</formula>
    </cfRule>
    <cfRule type="expression" dxfId="55353" priority="102160" stopIfTrue="1">
      <formula>WEEKDAY($A781)=2</formula>
    </cfRule>
    <cfRule type="expression" dxfId="55352" priority="102161" stopIfTrue="1">
      <formula>WEEKDAY($A781)=3</formula>
    </cfRule>
    <cfRule type="expression" dxfId="55351" priority="102162" stopIfTrue="1">
      <formula>WEEKDAY($A781)=4</formula>
    </cfRule>
    <cfRule type="expression" dxfId="55350" priority="102163" stopIfTrue="1">
      <formula>WEEKDAY($A781)=5</formula>
    </cfRule>
    <cfRule type="expression" dxfId="55349" priority="102164" stopIfTrue="1">
      <formula>WEEKDAY($A781)=6</formula>
    </cfRule>
    <cfRule type="expression" dxfId="55348" priority="102165" stopIfTrue="1">
      <formula>WEEKDAY($A781)=7</formula>
    </cfRule>
  </conditionalFormatting>
  <conditionalFormatting sqref="I781:I782">
    <cfRule type="expression" dxfId="55347" priority="102152" stopIfTrue="1">
      <formula>WEEKDAY($A781)=1</formula>
    </cfRule>
    <cfRule type="expression" dxfId="55346" priority="102153" stopIfTrue="1">
      <formula>WEEKDAY($A781)=2</formula>
    </cfRule>
    <cfRule type="expression" dxfId="55345" priority="102154" stopIfTrue="1">
      <formula>WEEKDAY($A781)=3</formula>
    </cfRule>
    <cfRule type="expression" dxfId="55344" priority="102155" stopIfTrue="1">
      <formula>WEEKDAY($A781)=4</formula>
    </cfRule>
    <cfRule type="expression" dxfId="55343" priority="102156" stopIfTrue="1">
      <formula>WEEKDAY($A781)=5</formula>
    </cfRule>
    <cfRule type="expression" dxfId="55342" priority="102157" stopIfTrue="1">
      <formula>WEEKDAY($A781)=6</formula>
    </cfRule>
    <cfRule type="expression" dxfId="55341" priority="102158" stopIfTrue="1">
      <formula>WEEKDAY($A781)=7</formula>
    </cfRule>
  </conditionalFormatting>
  <conditionalFormatting sqref="I781:I782">
    <cfRule type="expression" dxfId="55340" priority="102145" stopIfTrue="1">
      <formula>WEEKDAY($A781)=1</formula>
    </cfRule>
    <cfRule type="expression" dxfId="55339" priority="102146" stopIfTrue="1">
      <formula>WEEKDAY($A781)=2</formula>
    </cfRule>
    <cfRule type="expression" dxfId="55338" priority="102147" stopIfTrue="1">
      <formula>WEEKDAY($A781)=3</formula>
    </cfRule>
    <cfRule type="expression" dxfId="55337" priority="102148" stopIfTrue="1">
      <formula>WEEKDAY($A781)=4</formula>
    </cfRule>
    <cfRule type="expression" dxfId="55336" priority="102149" stopIfTrue="1">
      <formula>WEEKDAY($A781)=5</formula>
    </cfRule>
    <cfRule type="expression" dxfId="55335" priority="102150" stopIfTrue="1">
      <formula>WEEKDAY($A781)=6</formula>
    </cfRule>
    <cfRule type="expression" dxfId="55334" priority="102151" stopIfTrue="1">
      <formula>WEEKDAY($A781)=7</formula>
    </cfRule>
  </conditionalFormatting>
  <conditionalFormatting sqref="I781:I782">
    <cfRule type="expression" dxfId="55333" priority="102138" stopIfTrue="1">
      <formula>WEEKDAY($A781)=1</formula>
    </cfRule>
    <cfRule type="expression" dxfId="55332" priority="102139" stopIfTrue="1">
      <formula>WEEKDAY($A781)=2</formula>
    </cfRule>
    <cfRule type="expression" dxfId="55331" priority="102140" stopIfTrue="1">
      <formula>WEEKDAY($A781)=3</formula>
    </cfRule>
    <cfRule type="expression" dxfId="55330" priority="102141" stopIfTrue="1">
      <formula>WEEKDAY($A781)=4</formula>
    </cfRule>
    <cfRule type="expression" dxfId="55329" priority="102142" stopIfTrue="1">
      <formula>WEEKDAY($A781)=5</formula>
    </cfRule>
    <cfRule type="expression" dxfId="55328" priority="102143" stopIfTrue="1">
      <formula>WEEKDAY($A781)=6</formula>
    </cfRule>
    <cfRule type="expression" dxfId="55327" priority="102144" stopIfTrue="1">
      <formula>WEEKDAY($A781)=7</formula>
    </cfRule>
  </conditionalFormatting>
  <conditionalFormatting sqref="I781:I782">
    <cfRule type="expression" dxfId="55326" priority="102131" stopIfTrue="1">
      <formula>WEEKDAY($A781)=1</formula>
    </cfRule>
    <cfRule type="expression" dxfId="55325" priority="102132" stopIfTrue="1">
      <formula>WEEKDAY($A781)=2</formula>
    </cfRule>
    <cfRule type="expression" dxfId="55324" priority="102133" stopIfTrue="1">
      <formula>WEEKDAY($A781)=3</formula>
    </cfRule>
    <cfRule type="expression" dxfId="55323" priority="102134" stopIfTrue="1">
      <formula>WEEKDAY($A781)=4</formula>
    </cfRule>
    <cfRule type="expression" dxfId="55322" priority="102135" stopIfTrue="1">
      <formula>WEEKDAY($A781)=5</formula>
    </cfRule>
    <cfRule type="expression" dxfId="55321" priority="102136" stopIfTrue="1">
      <formula>WEEKDAY($A781)=6</formula>
    </cfRule>
    <cfRule type="expression" dxfId="55320" priority="102137" stopIfTrue="1">
      <formula>WEEKDAY($A781)=7</formula>
    </cfRule>
  </conditionalFormatting>
  <conditionalFormatting sqref="I781:I782">
    <cfRule type="expression" dxfId="55319" priority="102124" stopIfTrue="1">
      <formula>WEEKDAY($A781)=1</formula>
    </cfRule>
    <cfRule type="expression" dxfId="55318" priority="102125" stopIfTrue="1">
      <formula>WEEKDAY($A781)=2</formula>
    </cfRule>
    <cfRule type="expression" dxfId="55317" priority="102126" stopIfTrue="1">
      <formula>WEEKDAY($A781)=3</formula>
    </cfRule>
    <cfRule type="expression" dxfId="55316" priority="102127" stopIfTrue="1">
      <formula>WEEKDAY($A781)=4</formula>
    </cfRule>
    <cfRule type="expression" dxfId="55315" priority="102128" stopIfTrue="1">
      <formula>WEEKDAY($A781)=5</formula>
    </cfRule>
    <cfRule type="expression" dxfId="55314" priority="102129" stopIfTrue="1">
      <formula>WEEKDAY($A781)=6</formula>
    </cfRule>
    <cfRule type="expression" dxfId="55313" priority="102130" stopIfTrue="1">
      <formula>WEEKDAY($A781)=7</formula>
    </cfRule>
  </conditionalFormatting>
  <conditionalFormatting sqref="I781:I782">
    <cfRule type="expression" dxfId="55312" priority="102117" stopIfTrue="1">
      <formula>WEEKDAY($A781)=1</formula>
    </cfRule>
    <cfRule type="expression" dxfId="55311" priority="102118" stopIfTrue="1">
      <formula>WEEKDAY($A781)=2</formula>
    </cfRule>
    <cfRule type="expression" dxfId="55310" priority="102119" stopIfTrue="1">
      <formula>WEEKDAY($A781)=3</formula>
    </cfRule>
    <cfRule type="expression" dxfId="55309" priority="102120" stopIfTrue="1">
      <formula>WEEKDAY($A781)=4</formula>
    </cfRule>
    <cfRule type="expression" dxfId="55308" priority="102121" stopIfTrue="1">
      <formula>WEEKDAY($A781)=5</formula>
    </cfRule>
    <cfRule type="expression" dxfId="55307" priority="102122" stopIfTrue="1">
      <formula>WEEKDAY($A781)=6</formula>
    </cfRule>
    <cfRule type="expression" dxfId="55306" priority="102123" stopIfTrue="1">
      <formula>WEEKDAY($A781)=7</formula>
    </cfRule>
  </conditionalFormatting>
  <conditionalFormatting sqref="I781:I782">
    <cfRule type="expression" dxfId="55305" priority="102110" stopIfTrue="1">
      <formula>WEEKDAY($A781)=1</formula>
    </cfRule>
    <cfRule type="expression" dxfId="55304" priority="102111" stopIfTrue="1">
      <formula>WEEKDAY($A781)=2</formula>
    </cfRule>
    <cfRule type="expression" dxfId="55303" priority="102112" stopIfTrue="1">
      <formula>WEEKDAY($A781)=3</formula>
    </cfRule>
    <cfRule type="expression" dxfId="55302" priority="102113" stopIfTrue="1">
      <formula>WEEKDAY($A781)=4</formula>
    </cfRule>
    <cfRule type="expression" dxfId="55301" priority="102114" stopIfTrue="1">
      <formula>WEEKDAY($A781)=5</formula>
    </cfRule>
    <cfRule type="expression" dxfId="55300" priority="102115" stopIfTrue="1">
      <formula>WEEKDAY($A781)=6</formula>
    </cfRule>
    <cfRule type="expression" dxfId="55299" priority="102116" stopIfTrue="1">
      <formula>WEEKDAY($A781)=7</formula>
    </cfRule>
  </conditionalFormatting>
  <conditionalFormatting sqref="I781:I782">
    <cfRule type="expression" dxfId="55298" priority="102103" stopIfTrue="1">
      <formula>WEEKDAY($A781)=1</formula>
    </cfRule>
    <cfRule type="expression" dxfId="55297" priority="102104" stopIfTrue="1">
      <formula>WEEKDAY($A781)=2</formula>
    </cfRule>
    <cfRule type="expression" dxfId="55296" priority="102105" stopIfTrue="1">
      <formula>WEEKDAY($A781)=3</formula>
    </cfRule>
    <cfRule type="expression" dxfId="55295" priority="102106" stopIfTrue="1">
      <formula>WEEKDAY($A781)=4</formula>
    </cfRule>
    <cfRule type="expression" dxfId="55294" priority="102107" stopIfTrue="1">
      <formula>WEEKDAY($A781)=5</formula>
    </cfRule>
    <cfRule type="expression" dxfId="55293" priority="102108" stopIfTrue="1">
      <formula>WEEKDAY($A781)=6</formula>
    </cfRule>
    <cfRule type="expression" dxfId="55292" priority="102109" stopIfTrue="1">
      <formula>WEEKDAY($A781)=7</formula>
    </cfRule>
  </conditionalFormatting>
  <conditionalFormatting sqref="I781:I782">
    <cfRule type="expression" dxfId="55291" priority="102096" stopIfTrue="1">
      <formula>WEEKDAY($A781)=1</formula>
    </cfRule>
    <cfRule type="expression" dxfId="55290" priority="102097" stopIfTrue="1">
      <formula>WEEKDAY($A781)=2</formula>
    </cfRule>
    <cfRule type="expression" dxfId="55289" priority="102098" stopIfTrue="1">
      <formula>WEEKDAY($A781)=3</formula>
    </cfRule>
    <cfRule type="expression" dxfId="55288" priority="102099" stopIfTrue="1">
      <formula>WEEKDAY($A781)=4</formula>
    </cfRule>
    <cfRule type="expression" dxfId="55287" priority="102100" stopIfTrue="1">
      <formula>WEEKDAY($A781)=5</formula>
    </cfRule>
    <cfRule type="expression" dxfId="55286" priority="102101" stopIfTrue="1">
      <formula>WEEKDAY($A781)=6</formula>
    </cfRule>
    <cfRule type="expression" dxfId="55285" priority="102102" stopIfTrue="1">
      <formula>WEEKDAY($A781)=7</formula>
    </cfRule>
  </conditionalFormatting>
  <conditionalFormatting sqref="I781:I782">
    <cfRule type="expression" dxfId="55284" priority="102089" stopIfTrue="1">
      <formula>WEEKDAY($A781)=1</formula>
    </cfRule>
    <cfRule type="expression" dxfId="55283" priority="102090" stopIfTrue="1">
      <formula>WEEKDAY($A781)=2</formula>
    </cfRule>
    <cfRule type="expression" dxfId="55282" priority="102091" stopIfTrue="1">
      <formula>WEEKDAY($A781)=3</formula>
    </cfRule>
    <cfRule type="expression" dxfId="55281" priority="102092" stopIfTrue="1">
      <formula>WEEKDAY($A781)=4</formula>
    </cfRule>
    <cfRule type="expression" dxfId="55280" priority="102093" stopIfTrue="1">
      <formula>WEEKDAY($A781)=5</formula>
    </cfRule>
    <cfRule type="expression" dxfId="55279" priority="102094" stopIfTrue="1">
      <formula>WEEKDAY($A781)=6</formula>
    </cfRule>
    <cfRule type="expression" dxfId="55278" priority="102095" stopIfTrue="1">
      <formula>WEEKDAY($A781)=7</formula>
    </cfRule>
  </conditionalFormatting>
  <conditionalFormatting sqref="I781:I782">
    <cfRule type="expression" dxfId="55277" priority="102082" stopIfTrue="1">
      <formula>WEEKDAY($A781)=1</formula>
    </cfRule>
    <cfRule type="expression" dxfId="55276" priority="102083" stopIfTrue="1">
      <formula>WEEKDAY($A781)=2</formula>
    </cfRule>
    <cfRule type="expression" dxfId="55275" priority="102084" stopIfTrue="1">
      <formula>WEEKDAY($A781)=3</formula>
    </cfRule>
    <cfRule type="expression" dxfId="55274" priority="102085" stopIfTrue="1">
      <formula>WEEKDAY($A781)=4</formula>
    </cfRule>
    <cfRule type="expression" dxfId="55273" priority="102086" stopIfTrue="1">
      <formula>WEEKDAY($A781)=5</formula>
    </cfRule>
    <cfRule type="expression" dxfId="55272" priority="102087" stopIfTrue="1">
      <formula>WEEKDAY($A781)=6</formula>
    </cfRule>
    <cfRule type="expression" dxfId="55271" priority="102088" stopIfTrue="1">
      <formula>WEEKDAY($A781)=7</formula>
    </cfRule>
  </conditionalFormatting>
  <conditionalFormatting sqref="I781:I782">
    <cfRule type="expression" dxfId="55270" priority="102075" stopIfTrue="1">
      <formula>WEEKDAY($A781)=1</formula>
    </cfRule>
    <cfRule type="expression" dxfId="55269" priority="102076" stopIfTrue="1">
      <formula>WEEKDAY($A781)=2</formula>
    </cfRule>
    <cfRule type="expression" dxfId="55268" priority="102077" stopIfTrue="1">
      <formula>WEEKDAY($A781)=3</formula>
    </cfRule>
    <cfRule type="expression" dxfId="55267" priority="102078" stopIfTrue="1">
      <formula>WEEKDAY($A781)=4</formula>
    </cfRule>
    <cfRule type="expression" dxfId="55266" priority="102079" stopIfTrue="1">
      <formula>WEEKDAY($A781)=5</formula>
    </cfRule>
    <cfRule type="expression" dxfId="55265" priority="102080" stopIfTrue="1">
      <formula>WEEKDAY($A781)=6</formula>
    </cfRule>
    <cfRule type="expression" dxfId="55264" priority="102081" stopIfTrue="1">
      <formula>WEEKDAY($A781)=7</formula>
    </cfRule>
  </conditionalFormatting>
  <conditionalFormatting sqref="I781:I782">
    <cfRule type="expression" dxfId="55263" priority="102068" stopIfTrue="1">
      <formula>WEEKDAY($A781)=1</formula>
    </cfRule>
    <cfRule type="expression" dxfId="55262" priority="102069" stopIfTrue="1">
      <formula>WEEKDAY($A781)=2</formula>
    </cfRule>
    <cfRule type="expression" dxfId="55261" priority="102070" stopIfTrue="1">
      <formula>WEEKDAY($A781)=3</formula>
    </cfRule>
    <cfRule type="expression" dxfId="55260" priority="102071" stopIfTrue="1">
      <formula>WEEKDAY($A781)=4</formula>
    </cfRule>
    <cfRule type="expression" dxfId="55259" priority="102072" stopIfTrue="1">
      <formula>WEEKDAY($A781)=5</formula>
    </cfRule>
    <cfRule type="expression" dxfId="55258" priority="102073" stopIfTrue="1">
      <formula>WEEKDAY($A781)=6</formula>
    </cfRule>
    <cfRule type="expression" dxfId="55257" priority="102074" stopIfTrue="1">
      <formula>WEEKDAY($A781)=7</formula>
    </cfRule>
  </conditionalFormatting>
  <conditionalFormatting sqref="I781:I782">
    <cfRule type="expression" dxfId="55256" priority="102061" stopIfTrue="1">
      <formula>WEEKDAY($A781)=1</formula>
    </cfRule>
    <cfRule type="expression" dxfId="55255" priority="102062" stopIfTrue="1">
      <formula>WEEKDAY($A781)=2</formula>
    </cfRule>
    <cfRule type="expression" dxfId="55254" priority="102063" stopIfTrue="1">
      <formula>WEEKDAY($A781)=3</formula>
    </cfRule>
    <cfRule type="expression" dxfId="55253" priority="102064" stopIfTrue="1">
      <formula>WEEKDAY($A781)=4</formula>
    </cfRule>
    <cfRule type="expression" dxfId="55252" priority="102065" stopIfTrue="1">
      <formula>WEEKDAY($A781)=5</formula>
    </cfRule>
    <cfRule type="expression" dxfId="55251" priority="102066" stopIfTrue="1">
      <formula>WEEKDAY($A781)=6</formula>
    </cfRule>
    <cfRule type="expression" dxfId="55250" priority="102067" stopIfTrue="1">
      <formula>WEEKDAY($A781)=7</formula>
    </cfRule>
  </conditionalFormatting>
  <conditionalFormatting sqref="I781:I782">
    <cfRule type="expression" dxfId="55249" priority="102054" stopIfTrue="1">
      <formula>WEEKDAY($A781)=1</formula>
    </cfRule>
    <cfRule type="expression" dxfId="55248" priority="102055" stopIfTrue="1">
      <formula>WEEKDAY($A781)=2</formula>
    </cfRule>
    <cfRule type="expression" dxfId="55247" priority="102056" stopIfTrue="1">
      <formula>WEEKDAY($A781)=3</formula>
    </cfRule>
    <cfRule type="expression" dxfId="55246" priority="102057" stopIfTrue="1">
      <formula>WEEKDAY($A781)=4</formula>
    </cfRule>
    <cfRule type="expression" dxfId="55245" priority="102058" stopIfTrue="1">
      <formula>WEEKDAY($A781)=5</formula>
    </cfRule>
    <cfRule type="expression" dxfId="55244" priority="102059" stopIfTrue="1">
      <formula>WEEKDAY($A781)=6</formula>
    </cfRule>
    <cfRule type="expression" dxfId="55243" priority="102060" stopIfTrue="1">
      <formula>WEEKDAY($A781)=7</formula>
    </cfRule>
  </conditionalFormatting>
  <conditionalFormatting sqref="I781:I782">
    <cfRule type="expression" dxfId="55242" priority="102047" stopIfTrue="1">
      <formula>WEEKDAY($A781)=1</formula>
    </cfRule>
    <cfRule type="expression" dxfId="55241" priority="102048" stopIfTrue="1">
      <formula>WEEKDAY($A781)=2</formula>
    </cfRule>
    <cfRule type="expression" dxfId="55240" priority="102049" stopIfTrue="1">
      <formula>WEEKDAY($A781)=3</formula>
    </cfRule>
    <cfRule type="expression" dxfId="55239" priority="102050" stopIfTrue="1">
      <formula>WEEKDAY($A781)=4</formula>
    </cfRule>
    <cfRule type="expression" dxfId="55238" priority="102051" stopIfTrue="1">
      <formula>WEEKDAY($A781)=5</formula>
    </cfRule>
    <cfRule type="expression" dxfId="55237" priority="102052" stopIfTrue="1">
      <formula>WEEKDAY($A781)=6</formula>
    </cfRule>
    <cfRule type="expression" dxfId="55236" priority="102053" stopIfTrue="1">
      <formula>WEEKDAY($A781)=7</formula>
    </cfRule>
  </conditionalFormatting>
  <conditionalFormatting sqref="A781:A782">
    <cfRule type="expression" dxfId="55235" priority="102040" stopIfTrue="1">
      <formula>WEEKDAY($A781)=1</formula>
    </cfRule>
    <cfRule type="expression" dxfId="55234" priority="102041" stopIfTrue="1">
      <formula>WEEKDAY($A781)=2</formula>
    </cfRule>
    <cfRule type="expression" dxfId="55233" priority="102042" stopIfTrue="1">
      <formula>WEEKDAY($A781)=3</formula>
    </cfRule>
    <cfRule type="expression" dxfId="55232" priority="102043" stopIfTrue="1">
      <formula>WEEKDAY($A781)=4</formula>
    </cfRule>
    <cfRule type="expression" dxfId="55231" priority="102044" stopIfTrue="1">
      <formula>WEEKDAY($A781)=5</formula>
    </cfRule>
    <cfRule type="expression" dxfId="55230" priority="102045" stopIfTrue="1">
      <formula>WEEKDAY($A781)=6</formula>
    </cfRule>
    <cfRule type="expression" dxfId="55229" priority="102046" stopIfTrue="1">
      <formula>WEEKDAY($A781)=7</formula>
    </cfRule>
  </conditionalFormatting>
  <conditionalFormatting sqref="I781:I782">
    <cfRule type="expression" dxfId="55228" priority="102033" stopIfTrue="1">
      <formula>WEEKDAY($A781)=1</formula>
    </cfRule>
    <cfRule type="expression" dxfId="55227" priority="102034" stopIfTrue="1">
      <formula>WEEKDAY($A781)=2</formula>
    </cfRule>
    <cfRule type="expression" dxfId="55226" priority="102035" stopIfTrue="1">
      <formula>WEEKDAY($A781)=3</formula>
    </cfRule>
    <cfRule type="expression" dxfId="55225" priority="102036" stopIfTrue="1">
      <formula>WEEKDAY($A781)=4</formula>
    </cfRule>
    <cfRule type="expression" dxfId="55224" priority="102037" stopIfTrue="1">
      <formula>WEEKDAY($A781)=5</formula>
    </cfRule>
    <cfRule type="expression" dxfId="55223" priority="102038" stopIfTrue="1">
      <formula>WEEKDAY($A781)=6</formula>
    </cfRule>
    <cfRule type="expression" dxfId="55222" priority="102039" stopIfTrue="1">
      <formula>WEEKDAY($A781)=7</formula>
    </cfRule>
  </conditionalFormatting>
  <conditionalFormatting sqref="I781:I782">
    <cfRule type="expression" dxfId="55221" priority="102026" stopIfTrue="1">
      <formula>WEEKDAY($A781)=1</formula>
    </cfRule>
    <cfRule type="expression" dxfId="55220" priority="102027" stopIfTrue="1">
      <formula>WEEKDAY($A781)=2</formula>
    </cfRule>
    <cfRule type="expression" dxfId="55219" priority="102028" stopIfTrue="1">
      <formula>WEEKDAY($A781)=3</formula>
    </cfRule>
    <cfRule type="expression" dxfId="55218" priority="102029" stopIfTrue="1">
      <formula>WEEKDAY($A781)=4</formula>
    </cfRule>
    <cfRule type="expression" dxfId="55217" priority="102030" stopIfTrue="1">
      <formula>WEEKDAY($A781)=5</formula>
    </cfRule>
    <cfRule type="expression" dxfId="55216" priority="102031" stopIfTrue="1">
      <formula>WEEKDAY($A781)=6</formula>
    </cfRule>
    <cfRule type="expression" dxfId="55215" priority="102032" stopIfTrue="1">
      <formula>WEEKDAY($A781)=7</formula>
    </cfRule>
  </conditionalFormatting>
  <conditionalFormatting sqref="I781:I782">
    <cfRule type="expression" dxfId="55214" priority="102019" stopIfTrue="1">
      <formula>WEEKDAY($A781)=1</formula>
    </cfRule>
    <cfRule type="expression" dxfId="55213" priority="102020" stopIfTrue="1">
      <formula>WEEKDAY($A781)=2</formula>
    </cfRule>
    <cfRule type="expression" dxfId="55212" priority="102021" stopIfTrue="1">
      <formula>WEEKDAY($A781)=3</formula>
    </cfRule>
    <cfRule type="expression" dxfId="55211" priority="102022" stopIfTrue="1">
      <formula>WEEKDAY($A781)=4</formula>
    </cfRule>
    <cfRule type="expression" dxfId="55210" priority="102023" stopIfTrue="1">
      <formula>WEEKDAY($A781)=5</formula>
    </cfRule>
    <cfRule type="expression" dxfId="55209" priority="102024" stopIfTrue="1">
      <formula>WEEKDAY($A781)=6</formula>
    </cfRule>
    <cfRule type="expression" dxfId="55208" priority="102025" stopIfTrue="1">
      <formula>WEEKDAY($A781)=7</formula>
    </cfRule>
  </conditionalFormatting>
  <conditionalFormatting sqref="A781:A782">
    <cfRule type="expression" dxfId="55207" priority="102012" stopIfTrue="1">
      <formula>WEEKDAY($A781)=1</formula>
    </cfRule>
    <cfRule type="expression" dxfId="55206" priority="102013" stopIfTrue="1">
      <formula>WEEKDAY($A781)=2</formula>
    </cfRule>
    <cfRule type="expression" dxfId="55205" priority="102014" stopIfTrue="1">
      <formula>WEEKDAY($A781)=3</formula>
    </cfRule>
    <cfRule type="expression" dxfId="55204" priority="102015" stopIfTrue="1">
      <formula>WEEKDAY($A781)=4</formula>
    </cfRule>
    <cfRule type="expression" dxfId="55203" priority="102016" stopIfTrue="1">
      <formula>WEEKDAY($A781)=5</formula>
    </cfRule>
    <cfRule type="expression" dxfId="55202" priority="102017" stopIfTrue="1">
      <formula>WEEKDAY($A781)=6</formula>
    </cfRule>
    <cfRule type="expression" dxfId="55201" priority="102018" stopIfTrue="1">
      <formula>WEEKDAY($A781)=7</formula>
    </cfRule>
  </conditionalFormatting>
  <conditionalFormatting sqref="I781:I782">
    <cfRule type="expression" dxfId="55200" priority="102005" stopIfTrue="1">
      <formula>WEEKDAY($A781)=1</formula>
    </cfRule>
    <cfRule type="expression" dxfId="55199" priority="102006" stopIfTrue="1">
      <formula>WEEKDAY($A781)=2</formula>
    </cfRule>
    <cfRule type="expression" dxfId="55198" priority="102007" stopIfTrue="1">
      <formula>WEEKDAY($A781)=3</formula>
    </cfRule>
    <cfRule type="expression" dxfId="55197" priority="102008" stopIfTrue="1">
      <formula>WEEKDAY($A781)=4</formula>
    </cfRule>
    <cfRule type="expression" dxfId="55196" priority="102009" stopIfTrue="1">
      <formula>WEEKDAY($A781)=5</formula>
    </cfRule>
    <cfRule type="expression" dxfId="55195" priority="102010" stopIfTrue="1">
      <formula>WEEKDAY($A781)=6</formula>
    </cfRule>
    <cfRule type="expression" dxfId="55194" priority="102011" stopIfTrue="1">
      <formula>WEEKDAY($A781)=7</formula>
    </cfRule>
  </conditionalFormatting>
  <conditionalFormatting sqref="I781:I782">
    <cfRule type="expression" dxfId="55193" priority="101998" stopIfTrue="1">
      <formula>WEEKDAY($A781)=1</formula>
    </cfRule>
    <cfRule type="expression" dxfId="55192" priority="101999" stopIfTrue="1">
      <formula>WEEKDAY($A781)=2</formula>
    </cfRule>
    <cfRule type="expression" dxfId="55191" priority="102000" stopIfTrue="1">
      <formula>WEEKDAY($A781)=3</formula>
    </cfRule>
    <cfRule type="expression" dxfId="55190" priority="102001" stopIfTrue="1">
      <formula>WEEKDAY($A781)=4</formula>
    </cfRule>
    <cfRule type="expression" dxfId="55189" priority="102002" stopIfTrue="1">
      <formula>WEEKDAY($A781)=5</formula>
    </cfRule>
    <cfRule type="expression" dxfId="55188" priority="102003" stopIfTrue="1">
      <formula>WEEKDAY($A781)=6</formula>
    </cfRule>
    <cfRule type="expression" dxfId="55187" priority="102004" stopIfTrue="1">
      <formula>WEEKDAY($A781)=7</formula>
    </cfRule>
  </conditionalFormatting>
  <conditionalFormatting sqref="I781:I782">
    <cfRule type="expression" dxfId="55186" priority="101991" stopIfTrue="1">
      <formula>WEEKDAY($A781)=1</formula>
    </cfRule>
    <cfRule type="expression" dxfId="55185" priority="101992" stopIfTrue="1">
      <formula>WEEKDAY($A781)=2</formula>
    </cfRule>
    <cfRule type="expression" dxfId="55184" priority="101993" stopIfTrue="1">
      <formula>WEEKDAY($A781)=3</formula>
    </cfRule>
    <cfRule type="expression" dxfId="55183" priority="101994" stopIfTrue="1">
      <formula>WEEKDAY($A781)=4</formula>
    </cfRule>
    <cfRule type="expression" dxfId="55182" priority="101995" stopIfTrue="1">
      <formula>WEEKDAY($A781)=5</formula>
    </cfRule>
    <cfRule type="expression" dxfId="55181" priority="101996" stopIfTrue="1">
      <formula>WEEKDAY($A781)=6</formula>
    </cfRule>
    <cfRule type="expression" dxfId="55180" priority="101997" stopIfTrue="1">
      <formula>WEEKDAY($A781)=7</formula>
    </cfRule>
  </conditionalFormatting>
  <conditionalFormatting sqref="I781:I782">
    <cfRule type="expression" dxfId="55179" priority="101984" stopIfTrue="1">
      <formula>WEEKDAY($A781)=1</formula>
    </cfRule>
    <cfRule type="expression" dxfId="55178" priority="101985" stopIfTrue="1">
      <formula>WEEKDAY($A781)=2</formula>
    </cfRule>
    <cfRule type="expression" dxfId="55177" priority="101986" stopIfTrue="1">
      <formula>WEEKDAY($A781)=3</formula>
    </cfRule>
    <cfRule type="expression" dxfId="55176" priority="101987" stopIfTrue="1">
      <formula>WEEKDAY($A781)=4</formula>
    </cfRule>
    <cfRule type="expression" dxfId="55175" priority="101988" stopIfTrue="1">
      <formula>WEEKDAY($A781)=5</formula>
    </cfRule>
    <cfRule type="expression" dxfId="55174" priority="101989" stopIfTrue="1">
      <formula>WEEKDAY($A781)=6</formula>
    </cfRule>
    <cfRule type="expression" dxfId="55173" priority="101990" stopIfTrue="1">
      <formula>WEEKDAY($A781)=7</formula>
    </cfRule>
  </conditionalFormatting>
  <conditionalFormatting sqref="I781:I782">
    <cfRule type="expression" dxfId="55172" priority="101977" stopIfTrue="1">
      <formula>WEEKDAY($A781)=1</formula>
    </cfRule>
    <cfRule type="expression" dxfId="55171" priority="101978" stopIfTrue="1">
      <formula>WEEKDAY($A781)=2</formula>
    </cfRule>
    <cfRule type="expression" dxfId="55170" priority="101979" stopIfTrue="1">
      <formula>WEEKDAY($A781)=3</formula>
    </cfRule>
    <cfRule type="expression" dxfId="55169" priority="101980" stopIfTrue="1">
      <formula>WEEKDAY($A781)=4</formula>
    </cfRule>
    <cfRule type="expression" dxfId="55168" priority="101981" stopIfTrue="1">
      <formula>WEEKDAY($A781)=5</formula>
    </cfRule>
    <cfRule type="expression" dxfId="55167" priority="101982" stopIfTrue="1">
      <formula>WEEKDAY($A781)=6</formula>
    </cfRule>
    <cfRule type="expression" dxfId="55166" priority="101983" stopIfTrue="1">
      <formula>WEEKDAY($A781)=7</formula>
    </cfRule>
  </conditionalFormatting>
  <conditionalFormatting sqref="I781:I782">
    <cfRule type="expression" dxfId="55165" priority="101970" stopIfTrue="1">
      <formula>WEEKDAY($A781)=1</formula>
    </cfRule>
    <cfRule type="expression" dxfId="55164" priority="101971" stopIfTrue="1">
      <formula>WEEKDAY($A781)=2</formula>
    </cfRule>
    <cfRule type="expression" dxfId="55163" priority="101972" stopIfTrue="1">
      <formula>WEEKDAY($A781)=3</formula>
    </cfRule>
    <cfRule type="expression" dxfId="55162" priority="101973" stopIfTrue="1">
      <formula>WEEKDAY($A781)=4</formula>
    </cfRule>
    <cfRule type="expression" dxfId="55161" priority="101974" stopIfTrue="1">
      <formula>WEEKDAY($A781)=5</formula>
    </cfRule>
    <cfRule type="expression" dxfId="55160" priority="101975" stopIfTrue="1">
      <formula>WEEKDAY($A781)=6</formula>
    </cfRule>
    <cfRule type="expression" dxfId="55159" priority="101976" stopIfTrue="1">
      <formula>WEEKDAY($A781)=7</formula>
    </cfRule>
  </conditionalFormatting>
  <conditionalFormatting sqref="I781:I782">
    <cfRule type="expression" dxfId="55158" priority="101963" stopIfTrue="1">
      <formula>WEEKDAY($A781)=1</formula>
    </cfRule>
    <cfRule type="expression" dxfId="55157" priority="101964" stopIfTrue="1">
      <formula>WEEKDAY($A781)=2</formula>
    </cfRule>
    <cfRule type="expression" dxfId="55156" priority="101965" stopIfTrue="1">
      <formula>WEEKDAY($A781)=3</formula>
    </cfRule>
    <cfRule type="expression" dxfId="55155" priority="101966" stopIfTrue="1">
      <formula>WEEKDAY($A781)=4</formula>
    </cfRule>
    <cfRule type="expression" dxfId="55154" priority="101967" stopIfTrue="1">
      <formula>WEEKDAY($A781)=5</formula>
    </cfRule>
    <cfRule type="expression" dxfId="55153" priority="101968" stopIfTrue="1">
      <formula>WEEKDAY($A781)=6</formula>
    </cfRule>
    <cfRule type="expression" dxfId="55152" priority="101969" stopIfTrue="1">
      <formula>WEEKDAY($A781)=7</formula>
    </cfRule>
  </conditionalFormatting>
  <conditionalFormatting sqref="I781:I782">
    <cfRule type="expression" dxfId="55151" priority="101956" stopIfTrue="1">
      <formula>WEEKDAY($A781)=1</formula>
    </cfRule>
    <cfRule type="expression" dxfId="55150" priority="101957" stopIfTrue="1">
      <formula>WEEKDAY($A781)=2</formula>
    </cfRule>
    <cfRule type="expression" dxfId="55149" priority="101958" stopIfTrue="1">
      <formula>WEEKDAY($A781)=3</formula>
    </cfRule>
    <cfRule type="expression" dxfId="55148" priority="101959" stopIfTrue="1">
      <formula>WEEKDAY($A781)=4</formula>
    </cfRule>
    <cfRule type="expression" dxfId="55147" priority="101960" stopIfTrue="1">
      <formula>WEEKDAY($A781)=5</formula>
    </cfRule>
    <cfRule type="expression" dxfId="55146" priority="101961" stopIfTrue="1">
      <formula>WEEKDAY($A781)=6</formula>
    </cfRule>
    <cfRule type="expression" dxfId="55145" priority="101962" stopIfTrue="1">
      <formula>WEEKDAY($A781)=7</formula>
    </cfRule>
  </conditionalFormatting>
  <conditionalFormatting sqref="I781:I782">
    <cfRule type="expression" dxfId="55144" priority="101949" stopIfTrue="1">
      <formula>WEEKDAY($A781)=1</formula>
    </cfRule>
    <cfRule type="expression" dxfId="55143" priority="101950" stopIfTrue="1">
      <formula>WEEKDAY($A781)=2</formula>
    </cfRule>
    <cfRule type="expression" dxfId="55142" priority="101951" stopIfTrue="1">
      <formula>WEEKDAY($A781)=3</formula>
    </cfRule>
    <cfRule type="expression" dxfId="55141" priority="101952" stopIfTrue="1">
      <formula>WEEKDAY($A781)=4</formula>
    </cfRule>
    <cfRule type="expression" dxfId="55140" priority="101953" stopIfTrue="1">
      <formula>WEEKDAY($A781)=5</formula>
    </cfRule>
    <cfRule type="expression" dxfId="55139" priority="101954" stopIfTrue="1">
      <formula>WEEKDAY($A781)=6</formula>
    </cfRule>
    <cfRule type="expression" dxfId="55138" priority="101955" stopIfTrue="1">
      <formula>WEEKDAY($A781)=7</formula>
    </cfRule>
  </conditionalFormatting>
  <conditionalFormatting sqref="I781:I782">
    <cfRule type="expression" dxfId="55137" priority="101942" stopIfTrue="1">
      <formula>WEEKDAY($A781)=1</formula>
    </cfRule>
    <cfRule type="expression" dxfId="55136" priority="101943" stopIfTrue="1">
      <formula>WEEKDAY($A781)=2</formula>
    </cfRule>
    <cfRule type="expression" dxfId="55135" priority="101944" stopIfTrue="1">
      <formula>WEEKDAY($A781)=3</formula>
    </cfRule>
    <cfRule type="expression" dxfId="55134" priority="101945" stopIfTrue="1">
      <formula>WEEKDAY($A781)=4</formula>
    </cfRule>
    <cfRule type="expression" dxfId="55133" priority="101946" stopIfTrue="1">
      <formula>WEEKDAY($A781)=5</formula>
    </cfRule>
    <cfRule type="expression" dxfId="55132" priority="101947" stopIfTrue="1">
      <formula>WEEKDAY($A781)=6</formula>
    </cfRule>
    <cfRule type="expression" dxfId="55131" priority="101948" stopIfTrue="1">
      <formula>WEEKDAY($A781)=7</formula>
    </cfRule>
  </conditionalFormatting>
  <conditionalFormatting sqref="I781:I782">
    <cfRule type="expression" dxfId="55130" priority="101935" stopIfTrue="1">
      <formula>WEEKDAY($A781)=1</formula>
    </cfRule>
    <cfRule type="expression" dxfId="55129" priority="101936" stopIfTrue="1">
      <formula>WEEKDAY($A781)=2</formula>
    </cfRule>
    <cfRule type="expression" dxfId="55128" priority="101937" stopIfTrue="1">
      <formula>WEEKDAY($A781)=3</formula>
    </cfRule>
    <cfRule type="expression" dxfId="55127" priority="101938" stopIfTrue="1">
      <formula>WEEKDAY($A781)=4</formula>
    </cfRule>
    <cfRule type="expression" dxfId="55126" priority="101939" stopIfTrue="1">
      <formula>WEEKDAY($A781)=5</formula>
    </cfRule>
    <cfRule type="expression" dxfId="55125" priority="101940" stopIfTrue="1">
      <formula>WEEKDAY($A781)=6</formula>
    </cfRule>
    <cfRule type="expression" dxfId="55124" priority="101941" stopIfTrue="1">
      <formula>WEEKDAY($A781)=7</formula>
    </cfRule>
  </conditionalFormatting>
  <conditionalFormatting sqref="I781:I782">
    <cfRule type="expression" dxfId="55123" priority="101928" stopIfTrue="1">
      <formula>WEEKDAY($A781)=1</formula>
    </cfRule>
    <cfRule type="expression" dxfId="55122" priority="101929" stopIfTrue="1">
      <formula>WEEKDAY($A781)=2</formula>
    </cfRule>
    <cfRule type="expression" dxfId="55121" priority="101930" stopIfTrue="1">
      <formula>WEEKDAY($A781)=3</formula>
    </cfRule>
    <cfRule type="expression" dxfId="55120" priority="101931" stopIfTrue="1">
      <formula>WEEKDAY($A781)=4</formula>
    </cfRule>
    <cfRule type="expression" dxfId="55119" priority="101932" stopIfTrue="1">
      <formula>WEEKDAY($A781)=5</formula>
    </cfRule>
    <cfRule type="expression" dxfId="55118" priority="101933" stopIfTrue="1">
      <formula>WEEKDAY($A781)=6</formula>
    </cfRule>
    <cfRule type="expression" dxfId="55117" priority="101934" stopIfTrue="1">
      <formula>WEEKDAY($A781)=7</formula>
    </cfRule>
  </conditionalFormatting>
  <conditionalFormatting sqref="I781:I782">
    <cfRule type="expression" dxfId="55116" priority="101921" stopIfTrue="1">
      <formula>WEEKDAY($A781)=1</formula>
    </cfRule>
    <cfRule type="expression" dxfId="55115" priority="101922" stopIfTrue="1">
      <formula>WEEKDAY($A781)=2</formula>
    </cfRule>
    <cfRule type="expression" dxfId="55114" priority="101923" stopIfTrue="1">
      <formula>WEEKDAY($A781)=3</formula>
    </cfRule>
    <cfRule type="expression" dxfId="55113" priority="101924" stopIfTrue="1">
      <formula>WEEKDAY($A781)=4</formula>
    </cfRule>
    <cfRule type="expression" dxfId="55112" priority="101925" stopIfTrue="1">
      <formula>WEEKDAY($A781)=5</formula>
    </cfRule>
    <cfRule type="expression" dxfId="55111" priority="101926" stopIfTrue="1">
      <formula>WEEKDAY($A781)=6</formula>
    </cfRule>
    <cfRule type="expression" dxfId="55110" priority="101927" stopIfTrue="1">
      <formula>WEEKDAY($A781)=7</formula>
    </cfRule>
  </conditionalFormatting>
  <conditionalFormatting sqref="I781:I782">
    <cfRule type="expression" dxfId="55109" priority="101914" stopIfTrue="1">
      <formula>WEEKDAY($A781)=1</formula>
    </cfRule>
    <cfRule type="expression" dxfId="55108" priority="101915" stopIfTrue="1">
      <formula>WEEKDAY($A781)=2</formula>
    </cfRule>
    <cfRule type="expression" dxfId="55107" priority="101916" stopIfTrue="1">
      <formula>WEEKDAY($A781)=3</formula>
    </cfRule>
    <cfRule type="expression" dxfId="55106" priority="101917" stopIfTrue="1">
      <formula>WEEKDAY($A781)=4</formula>
    </cfRule>
    <cfRule type="expression" dxfId="55105" priority="101918" stopIfTrue="1">
      <formula>WEEKDAY($A781)=5</formula>
    </cfRule>
    <cfRule type="expression" dxfId="55104" priority="101919" stopIfTrue="1">
      <formula>WEEKDAY($A781)=6</formula>
    </cfRule>
    <cfRule type="expression" dxfId="55103" priority="101920" stopIfTrue="1">
      <formula>WEEKDAY($A781)=7</formula>
    </cfRule>
  </conditionalFormatting>
  <conditionalFormatting sqref="I781:I782">
    <cfRule type="expression" dxfId="55102" priority="101907" stopIfTrue="1">
      <formula>WEEKDAY($A781)=1</formula>
    </cfRule>
    <cfRule type="expression" dxfId="55101" priority="101908" stopIfTrue="1">
      <formula>WEEKDAY($A781)=2</formula>
    </cfRule>
    <cfRule type="expression" dxfId="55100" priority="101909" stopIfTrue="1">
      <formula>WEEKDAY($A781)=3</formula>
    </cfRule>
    <cfRule type="expression" dxfId="55099" priority="101910" stopIfTrue="1">
      <formula>WEEKDAY($A781)=4</formula>
    </cfRule>
    <cfRule type="expression" dxfId="55098" priority="101911" stopIfTrue="1">
      <formula>WEEKDAY($A781)=5</formula>
    </cfRule>
    <cfRule type="expression" dxfId="55097" priority="101912" stopIfTrue="1">
      <formula>WEEKDAY($A781)=6</formula>
    </cfRule>
    <cfRule type="expression" dxfId="55096" priority="101913" stopIfTrue="1">
      <formula>WEEKDAY($A781)=7</formula>
    </cfRule>
  </conditionalFormatting>
  <conditionalFormatting sqref="I781:I782">
    <cfRule type="expression" dxfId="55095" priority="101900" stopIfTrue="1">
      <formula>WEEKDAY($A781)=1</formula>
    </cfRule>
    <cfRule type="expression" dxfId="55094" priority="101901" stopIfTrue="1">
      <formula>WEEKDAY($A781)=2</formula>
    </cfRule>
    <cfRule type="expression" dxfId="55093" priority="101902" stopIfTrue="1">
      <formula>WEEKDAY($A781)=3</formula>
    </cfRule>
    <cfRule type="expression" dxfId="55092" priority="101903" stopIfTrue="1">
      <formula>WEEKDAY($A781)=4</formula>
    </cfRule>
    <cfRule type="expression" dxfId="55091" priority="101904" stopIfTrue="1">
      <formula>WEEKDAY($A781)=5</formula>
    </cfRule>
    <cfRule type="expression" dxfId="55090" priority="101905" stopIfTrue="1">
      <formula>WEEKDAY($A781)=6</formula>
    </cfRule>
    <cfRule type="expression" dxfId="55089" priority="101906" stopIfTrue="1">
      <formula>WEEKDAY($A781)=7</formula>
    </cfRule>
  </conditionalFormatting>
  <conditionalFormatting sqref="I781:I782">
    <cfRule type="expression" dxfId="55088" priority="101893" stopIfTrue="1">
      <formula>WEEKDAY($A781)=1</formula>
    </cfRule>
    <cfRule type="expression" dxfId="55087" priority="101894" stopIfTrue="1">
      <formula>WEEKDAY($A781)=2</formula>
    </cfRule>
    <cfRule type="expression" dxfId="55086" priority="101895" stopIfTrue="1">
      <formula>WEEKDAY($A781)=3</formula>
    </cfRule>
    <cfRule type="expression" dxfId="55085" priority="101896" stopIfTrue="1">
      <formula>WEEKDAY($A781)=4</formula>
    </cfRule>
    <cfRule type="expression" dxfId="55084" priority="101897" stopIfTrue="1">
      <formula>WEEKDAY($A781)=5</formula>
    </cfRule>
    <cfRule type="expression" dxfId="55083" priority="101898" stopIfTrue="1">
      <formula>WEEKDAY($A781)=6</formula>
    </cfRule>
    <cfRule type="expression" dxfId="55082" priority="101899" stopIfTrue="1">
      <formula>WEEKDAY($A781)=7</formula>
    </cfRule>
  </conditionalFormatting>
  <conditionalFormatting sqref="I781:I782">
    <cfRule type="expression" dxfId="55081" priority="101886" stopIfTrue="1">
      <formula>WEEKDAY($A781)=1</formula>
    </cfRule>
    <cfRule type="expression" dxfId="55080" priority="101887" stopIfTrue="1">
      <formula>WEEKDAY($A781)=2</formula>
    </cfRule>
    <cfRule type="expression" dxfId="55079" priority="101888" stopIfTrue="1">
      <formula>WEEKDAY($A781)=3</formula>
    </cfRule>
    <cfRule type="expression" dxfId="55078" priority="101889" stopIfTrue="1">
      <formula>WEEKDAY($A781)=4</formula>
    </cfRule>
    <cfRule type="expression" dxfId="55077" priority="101890" stopIfTrue="1">
      <formula>WEEKDAY($A781)=5</formula>
    </cfRule>
    <cfRule type="expression" dxfId="55076" priority="101891" stopIfTrue="1">
      <formula>WEEKDAY($A781)=6</formula>
    </cfRule>
    <cfRule type="expression" dxfId="55075" priority="101892" stopIfTrue="1">
      <formula>WEEKDAY($A781)=7</formula>
    </cfRule>
  </conditionalFormatting>
  <conditionalFormatting sqref="I781:I782">
    <cfRule type="expression" dxfId="55074" priority="101879" stopIfTrue="1">
      <formula>WEEKDAY($A781)=1</formula>
    </cfRule>
    <cfRule type="expression" dxfId="55073" priority="101880" stopIfTrue="1">
      <formula>WEEKDAY($A781)=2</formula>
    </cfRule>
    <cfRule type="expression" dxfId="55072" priority="101881" stopIfTrue="1">
      <formula>WEEKDAY($A781)=3</formula>
    </cfRule>
    <cfRule type="expression" dxfId="55071" priority="101882" stopIfTrue="1">
      <formula>WEEKDAY($A781)=4</formula>
    </cfRule>
    <cfRule type="expression" dxfId="55070" priority="101883" stopIfTrue="1">
      <formula>WEEKDAY($A781)=5</formula>
    </cfRule>
    <cfRule type="expression" dxfId="55069" priority="101884" stopIfTrue="1">
      <formula>WEEKDAY($A781)=6</formula>
    </cfRule>
    <cfRule type="expression" dxfId="55068" priority="101885" stopIfTrue="1">
      <formula>WEEKDAY($A781)=7</formula>
    </cfRule>
  </conditionalFormatting>
  <conditionalFormatting sqref="I781:I782">
    <cfRule type="expression" dxfId="55067" priority="101872" stopIfTrue="1">
      <formula>WEEKDAY($A781)=1</formula>
    </cfRule>
    <cfRule type="expression" dxfId="55066" priority="101873" stopIfTrue="1">
      <formula>WEEKDAY($A781)=2</formula>
    </cfRule>
    <cfRule type="expression" dxfId="55065" priority="101874" stopIfTrue="1">
      <formula>WEEKDAY($A781)=3</formula>
    </cfRule>
    <cfRule type="expression" dxfId="55064" priority="101875" stopIfTrue="1">
      <formula>WEEKDAY($A781)=4</formula>
    </cfRule>
    <cfRule type="expression" dxfId="55063" priority="101876" stopIfTrue="1">
      <formula>WEEKDAY($A781)=5</formula>
    </cfRule>
    <cfRule type="expression" dxfId="55062" priority="101877" stopIfTrue="1">
      <formula>WEEKDAY($A781)=6</formula>
    </cfRule>
    <cfRule type="expression" dxfId="55061" priority="101878" stopIfTrue="1">
      <formula>WEEKDAY($A781)=7</formula>
    </cfRule>
  </conditionalFormatting>
  <conditionalFormatting sqref="I781:I782">
    <cfRule type="expression" dxfId="55060" priority="101865" stopIfTrue="1">
      <formula>WEEKDAY($A781)=1</formula>
    </cfRule>
    <cfRule type="expression" dxfId="55059" priority="101866" stopIfTrue="1">
      <formula>WEEKDAY($A781)=2</formula>
    </cfRule>
    <cfRule type="expression" dxfId="55058" priority="101867" stopIfTrue="1">
      <formula>WEEKDAY($A781)=3</formula>
    </cfRule>
    <cfRule type="expression" dxfId="55057" priority="101868" stopIfTrue="1">
      <formula>WEEKDAY($A781)=4</formula>
    </cfRule>
    <cfRule type="expression" dxfId="55056" priority="101869" stopIfTrue="1">
      <formula>WEEKDAY($A781)=5</formula>
    </cfRule>
    <cfRule type="expression" dxfId="55055" priority="101870" stopIfTrue="1">
      <formula>WEEKDAY($A781)=6</formula>
    </cfRule>
    <cfRule type="expression" dxfId="55054" priority="101871" stopIfTrue="1">
      <formula>WEEKDAY($A781)=7</formula>
    </cfRule>
  </conditionalFormatting>
  <conditionalFormatting sqref="I781:I782">
    <cfRule type="expression" dxfId="55053" priority="101858" stopIfTrue="1">
      <formula>WEEKDAY($A781)=1</formula>
    </cfRule>
    <cfRule type="expression" dxfId="55052" priority="101859" stopIfTrue="1">
      <formula>WEEKDAY($A781)=2</formula>
    </cfRule>
    <cfRule type="expression" dxfId="55051" priority="101860" stopIfTrue="1">
      <formula>WEEKDAY($A781)=3</formula>
    </cfRule>
    <cfRule type="expression" dxfId="55050" priority="101861" stopIfTrue="1">
      <formula>WEEKDAY($A781)=4</formula>
    </cfRule>
    <cfRule type="expression" dxfId="55049" priority="101862" stopIfTrue="1">
      <formula>WEEKDAY($A781)=5</formula>
    </cfRule>
    <cfRule type="expression" dxfId="55048" priority="101863" stopIfTrue="1">
      <formula>WEEKDAY($A781)=6</formula>
    </cfRule>
    <cfRule type="expression" dxfId="55047" priority="101864" stopIfTrue="1">
      <formula>WEEKDAY($A781)=7</formula>
    </cfRule>
  </conditionalFormatting>
  <conditionalFormatting sqref="A781:A782">
    <cfRule type="expression" dxfId="55046" priority="101851" stopIfTrue="1">
      <formula>WEEKDAY($A781)=1</formula>
    </cfRule>
    <cfRule type="expression" dxfId="55045" priority="101852" stopIfTrue="1">
      <formula>WEEKDAY($A781)=2</formula>
    </cfRule>
    <cfRule type="expression" dxfId="55044" priority="101853" stopIfTrue="1">
      <formula>WEEKDAY($A781)=3</formula>
    </cfRule>
    <cfRule type="expression" dxfId="55043" priority="101854" stopIfTrue="1">
      <formula>WEEKDAY($A781)=4</formula>
    </cfRule>
    <cfRule type="expression" dxfId="55042" priority="101855" stopIfTrue="1">
      <formula>WEEKDAY($A781)=5</formula>
    </cfRule>
    <cfRule type="expression" dxfId="55041" priority="101856" stopIfTrue="1">
      <formula>WEEKDAY($A781)=6</formula>
    </cfRule>
    <cfRule type="expression" dxfId="55040" priority="101857" stopIfTrue="1">
      <formula>WEEKDAY($A781)=7</formula>
    </cfRule>
  </conditionalFormatting>
  <conditionalFormatting sqref="I781:I782">
    <cfRule type="expression" dxfId="55039" priority="101844" stopIfTrue="1">
      <formula>WEEKDAY($A781)=1</formula>
    </cfRule>
    <cfRule type="expression" dxfId="55038" priority="101845" stopIfTrue="1">
      <formula>WEEKDAY($A781)=2</formula>
    </cfRule>
    <cfRule type="expression" dxfId="55037" priority="101846" stopIfTrue="1">
      <formula>WEEKDAY($A781)=3</formula>
    </cfRule>
    <cfRule type="expression" dxfId="55036" priority="101847" stopIfTrue="1">
      <formula>WEEKDAY($A781)=4</formula>
    </cfRule>
    <cfRule type="expression" dxfId="55035" priority="101848" stopIfTrue="1">
      <formula>WEEKDAY($A781)=5</formula>
    </cfRule>
    <cfRule type="expression" dxfId="55034" priority="101849" stopIfTrue="1">
      <formula>WEEKDAY($A781)=6</formula>
    </cfRule>
    <cfRule type="expression" dxfId="55033" priority="101850" stopIfTrue="1">
      <formula>WEEKDAY($A781)=7</formula>
    </cfRule>
  </conditionalFormatting>
  <conditionalFormatting sqref="A781:A782">
    <cfRule type="expression" dxfId="55032" priority="101837" stopIfTrue="1">
      <formula>WEEKDAY($A781)=1</formula>
    </cfRule>
    <cfRule type="expression" dxfId="55031" priority="101838" stopIfTrue="1">
      <formula>WEEKDAY($A781)=2</formula>
    </cfRule>
    <cfRule type="expression" dxfId="55030" priority="101839" stopIfTrue="1">
      <formula>WEEKDAY($A781)=3</formula>
    </cfRule>
    <cfRule type="expression" dxfId="55029" priority="101840" stopIfTrue="1">
      <formula>WEEKDAY($A781)=4</formula>
    </cfRule>
    <cfRule type="expression" dxfId="55028" priority="101841" stopIfTrue="1">
      <formula>WEEKDAY($A781)=5</formula>
    </cfRule>
    <cfRule type="expression" dxfId="55027" priority="101842" stopIfTrue="1">
      <formula>WEEKDAY($A781)=6</formula>
    </cfRule>
    <cfRule type="expression" dxfId="55026" priority="101843" stopIfTrue="1">
      <formula>WEEKDAY($A781)=7</formula>
    </cfRule>
  </conditionalFormatting>
  <conditionalFormatting sqref="A781:A782">
    <cfRule type="expression" dxfId="55025" priority="101830" stopIfTrue="1">
      <formula>WEEKDAY($A781)=1</formula>
    </cfRule>
    <cfRule type="expression" dxfId="55024" priority="101831" stopIfTrue="1">
      <formula>WEEKDAY($A781)=2</formula>
    </cfRule>
    <cfRule type="expression" dxfId="55023" priority="101832" stopIfTrue="1">
      <formula>WEEKDAY($A781)=3</formula>
    </cfRule>
    <cfRule type="expression" dxfId="55022" priority="101833" stopIfTrue="1">
      <formula>WEEKDAY($A781)=4</formula>
    </cfRule>
    <cfRule type="expression" dxfId="55021" priority="101834" stopIfTrue="1">
      <formula>WEEKDAY($A781)=5</formula>
    </cfRule>
    <cfRule type="expression" dxfId="55020" priority="101835" stopIfTrue="1">
      <formula>WEEKDAY($A781)=6</formula>
    </cfRule>
    <cfRule type="expression" dxfId="55019" priority="101836" stopIfTrue="1">
      <formula>WEEKDAY($A781)=7</formula>
    </cfRule>
  </conditionalFormatting>
  <conditionalFormatting sqref="I781:I782">
    <cfRule type="expression" dxfId="55018" priority="101823" stopIfTrue="1">
      <formula>WEEKDAY($A781)=1</formula>
    </cfRule>
    <cfRule type="expression" dxfId="55017" priority="101824" stopIfTrue="1">
      <formula>WEEKDAY($A781)=2</formula>
    </cfRule>
    <cfRule type="expression" dxfId="55016" priority="101825" stopIfTrue="1">
      <formula>WEEKDAY($A781)=3</formula>
    </cfRule>
    <cfRule type="expression" dxfId="55015" priority="101826" stopIfTrue="1">
      <formula>WEEKDAY($A781)=4</formula>
    </cfRule>
    <cfRule type="expression" dxfId="55014" priority="101827" stopIfTrue="1">
      <formula>WEEKDAY($A781)=5</formula>
    </cfRule>
    <cfRule type="expression" dxfId="55013" priority="101828" stopIfTrue="1">
      <formula>WEEKDAY($A781)=6</formula>
    </cfRule>
    <cfRule type="expression" dxfId="55012" priority="101829" stopIfTrue="1">
      <formula>WEEKDAY($A781)=7</formula>
    </cfRule>
  </conditionalFormatting>
  <conditionalFormatting sqref="A781:A782">
    <cfRule type="expression" dxfId="55011" priority="101816" stopIfTrue="1">
      <formula>WEEKDAY($A781)=1</formula>
    </cfRule>
    <cfRule type="expression" dxfId="55010" priority="101817" stopIfTrue="1">
      <formula>WEEKDAY($A781)=2</formula>
    </cfRule>
    <cfRule type="expression" dxfId="55009" priority="101818" stopIfTrue="1">
      <formula>WEEKDAY($A781)=3</formula>
    </cfRule>
    <cfRule type="expression" dxfId="55008" priority="101819" stopIfTrue="1">
      <formula>WEEKDAY($A781)=4</formula>
    </cfRule>
    <cfRule type="expression" dxfId="55007" priority="101820" stopIfTrue="1">
      <formula>WEEKDAY($A781)=5</formula>
    </cfRule>
    <cfRule type="expression" dxfId="55006" priority="101821" stopIfTrue="1">
      <formula>WEEKDAY($A781)=6</formula>
    </cfRule>
    <cfRule type="expression" dxfId="55005" priority="101822" stopIfTrue="1">
      <formula>WEEKDAY($A781)=7</formula>
    </cfRule>
  </conditionalFormatting>
  <conditionalFormatting sqref="I781:I782">
    <cfRule type="expression" dxfId="55004" priority="101809" stopIfTrue="1">
      <formula>WEEKDAY($A781)=1</formula>
    </cfRule>
    <cfRule type="expression" dxfId="55003" priority="101810" stopIfTrue="1">
      <formula>WEEKDAY($A781)=2</formula>
    </cfRule>
    <cfRule type="expression" dxfId="55002" priority="101811" stopIfTrue="1">
      <formula>WEEKDAY($A781)=3</formula>
    </cfRule>
    <cfRule type="expression" dxfId="55001" priority="101812" stopIfTrue="1">
      <formula>WEEKDAY($A781)=4</formula>
    </cfRule>
    <cfRule type="expression" dxfId="55000" priority="101813" stopIfTrue="1">
      <formula>WEEKDAY($A781)=5</formula>
    </cfRule>
    <cfRule type="expression" dxfId="54999" priority="101814" stopIfTrue="1">
      <formula>WEEKDAY($A781)=6</formula>
    </cfRule>
    <cfRule type="expression" dxfId="54998" priority="101815" stopIfTrue="1">
      <formula>WEEKDAY($A781)=7</formula>
    </cfRule>
  </conditionalFormatting>
  <conditionalFormatting sqref="A781:A782">
    <cfRule type="expression" dxfId="54997" priority="101802" stopIfTrue="1">
      <formula>WEEKDAY($A781)=1</formula>
    </cfRule>
    <cfRule type="expression" dxfId="54996" priority="101803" stopIfTrue="1">
      <formula>WEEKDAY($A781)=2</formula>
    </cfRule>
    <cfRule type="expression" dxfId="54995" priority="101804" stopIfTrue="1">
      <formula>WEEKDAY($A781)=3</formula>
    </cfRule>
    <cfRule type="expression" dxfId="54994" priority="101805" stopIfTrue="1">
      <formula>WEEKDAY($A781)=4</formula>
    </cfRule>
    <cfRule type="expression" dxfId="54993" priority="101806" stopIfTrue="1">
      <formula>WEEKDAY($A781)=5</formula>
    </cfRule>
    <cfRule type="expression" dxfId="54992" priority="101807" stopIfTrue="1">
      <formula>WEEKDAY($A781)=6</formula>
    </cfRule>
    <cfRule type="expression" dxfId="54991" priority="101808" stopIfTrue="1">
      <formula>WEEKDAY($A781)=7</formula>
    </cfRule>
  </conditionalFormatting>
  <conditionalFormatting sqref="A781:A782">
    <cfRule type="expression" dxfId="54990" priority="101795" stopIfTrue="1">
      <formula>WEEKDAY($A781)=1</formula>
    </cfRule>
    <cfRule type="expression" dxfId="54989" priority="101796" stopIfTrue="1">
      <formula>WEEKDAY($A781)=2</formula>
    </cfRule>
    <cfRule type="expression" dxfId="54988" priority="101797" stopIfTrue="1">
      <formula>WEEKDAY($A781)=3</formula>
    </cfRule>
    <cfRule type="expression" dxfId="54987" priority="101798" stopIfTrue="1">
      <formula>WEEKDAY($A781)=4</formula>
    </cfRule>
    <cfRule type="expression" dxfId="54986" priority="101799" stopIfTrue="1">
      <formula>WEEKDAY($A781)=5</formula>
    </cfRule>
    <cfRule type="expression" dxfId="54985" priority="101800" stopIfTrue="1">
      <formula>WEEKDAY($A781)=6</formula>
    </cfRule>
    <cfRule type="expression" dxfId="54984" priority="101801" stopIfTrue="1">
      <formula>WEEKDAY($A781)=7</formula>
    </cfRule>
  </conditionalFormatting>
  <conditionalFormatting sqref="I781:I782">
    <cfRule type="expression" dxfId="54983" priority="101788" stopIfTrue="1">
      <formula>WEEKDAY($A781)=1</formula>
    </cfRule>
    <cfRule type="expression" dxfId="54982" priority="101789" stopIfTrue="1">
      <formula>WEEKDAY($A781)=2</formula>
    </cfRule>
    <cfRule type="expression" dxfId="54981" priority="101790" stopIfTrue="1">
      <formula>WEEKDAY($A781)=3</formula>
    </cfRule>
    <cfRule type="expression" dxfId="54980" priority="101791" stopIfTrue="1">
      <formula>WEEKDAY($A781)=4</formula>
    </cfRule>
    <cfRule type="expression" dxfId="54979" priority="101792" stopIfTrue="1">
      <formula>WEEKDAY($A781)=5</formula>
    </cfRule>
    <cfRule type="expression" dxfId="54978" priority="101793" stopIfTrue="1">
      <formula>WEEKDAY($A781)=6</formula>
    </cfRule>
    <cfRule type="expression" dxfId="54977" priority="101794" stopIfTrue="1">
      <formula>WEEKDAY($A781)=7</formula>
    </cfRule>
  </conditionalFormatting>
  <conditionalFormatting sqref="A781:A782">
    <cfRule type="expression" dxfId="54976" priority="101781" stopIfTrue="1">
      <formula>WEEKDAY($A781)=1</formula>
    </cfRule>
    <cfRule type="expression" dxfId="54975" priority="101782" stopIfTrue="1">
      <formula>WEEKDAY($A781)=2</formula>
    </cfRule>
    <cfRule type="expression" dxfId="54974" priority="101783" stopIfTrue="1">
      <formula>WEEKDAY($A781)=3</formula>
    </cfRule>
    <cfRule type="expression" dxfId="54973" priority="101784" stopIfTrue="1">
      <formula>WEEKDAY($A781)=4</formula>
    </cfRule>
    <cfRule type="expression" dxfId="54972" priority="101785" stopIfTrue="1">
      <formula>WEEKDAY($A781)=5</formula>
    </cfRule>
    <cfRule type="expression" dxfId="54971" priority="101786" stopIfTrue="1">
      <formula>WEEKDAY($A781)=6</formula>
    </cfRule>
    <cfRule type="expression" dxfId="54970" priority="101787" stopIfTrue="1">
      <formula>WEEKDAY($A781)=7</formula>
    </cfRule>
  </conditionalFormatting>
  <conditionalFormatting sqref="A781:A782">
    <cfRule type="expression" dxfId="54969" priority="101774" stopIfTrue="1">
      <formula>WEEKDAY($A781)=1</formula>
    </cfRule>
    <cfRule type="expression" dxfId="54968" priority="101775" stopIfTrue="1">
      <formula>WEEKDAY($A781)=2</formula>
    </cfRule>
    <cfRule type="expression" dxfId="54967" priority="101776" stopIfTrue="1">
      <formula>WEEKDAY($A781)=3</formula>
    </cfRule>
    <cfRule type="expression" dxfId="54966" priority="101777" stopIfTrue="1">
      <formula>WEEKDAY($A781)=4</formula>
    </cfRule>
    <cfRule type="expression" dxfId="54965" priority="101778" stopIfTrue="1">
      <formula>WEEKDAY($A781)=5</formula>
    </cfRule>
    <cfRule type="expression" dxfId="54964" priority="101779" stopIfTrue="1">
      <formula>WEEKDAY($A781)=6</formula>
    </cfRule>
    <cfRule type="expression" dxfId="54963" priority="101780" stopIfTrue="1">
      <formula>WEEKDAY($A781)=7</formula>
    </cfRule>
  </conditionalFormatting>
  <conditionalFormatting sqref="I781:I782">
    <cfRule type="expression" dxfId="54962" priority="101767" stopIfTrue="1">
      <formula>WEEKDAY($A781)=1</formula>
    </cfRule>
    <cfRule type="expression" dxfId="54961" priority="101768" stopIfTrue="1">
      <formula>WEEKDAY($A781)=2</formula>
    </cfRule>
    <cfRule type="expression" dxfId="54960" priority="101769" stopIfTrue="1">
      <formula>WEEKDAY($A781)=3</formula>
    </cfRule>
    <cfRule type="expression" dxfId="54959" priority="101770" stopIfTrue="1">
      <formula>WEEKDAY($A781)=4</formula>
    </cfRule>
    <cfRule type="expression" dxfId="54958" priority="101771" stopIfTrue="1">
      <formula>WEEKDAY($A781)=5</formula>
    </cfRule>
    <cfRule type="expression" dxfId="54957" priority="101772" stopIfTrue="1">
      <formula>WEEKDAY($A781)=6</formula>
    </cfRule>
    <cfRule type="expression" dxfId="54956" priority="101773" stopIfTrue="1">
      <formula>WEEKDAY($A781)=7</formula>
    </cfRule>
  </conditionalFormatting>
  <conditionalFormatting sqref="I781:I782">
    <cfRule type="expression" dxfId="54955" priority="101760" stopIfTrue="1">
      <formula>WEEKDAY($A781)=1</formula>
    </cfRule>
    <cfRule type="expression" dxfId="54954" priority="101761" stopIfTrue="1">
      <formula>WEEKDAY($A781)=2</formula>
    </cfRule>
    <cfRule type="expression" dxfId="54953" priority="101762" stopIfTrue="1">
      <formula>WEEKDAY($A781)=3</formula>
    </cfRule>
    <cfRule type="expression" dxfId="54952" priority="101763" stopIfTrue="1">
      <formula>WEEKDAY($A781)=4</formula>
    </cfRule>
    <cfRule type="expression" dxfId="54951" priority="101764" stopIfTrue="1">
      <formula>WEEKDAY($A781)=5</formula>
    </cfRule>
    <cfRule type="expression" dxfId="54950" priority="101765" stopIfTrue="1">
      <formula>WEEKDAY($A781)=6</formula>
    </cfRule>
    <cfRule type="expression" dxfId="54949" priority="101766" stopIfTrue="1">
      <formula>WEEKDAY($A781)=7</formula>
    </cfRule>
  </conditionalFormatting>
  <conditionalFormatting sqref="I781:I782">
    <cfRule type="expression" dxfId="54948" priority="101753" stopIfTrue="1">
      <formula>WEEKDAY($A781)=1</formula>
    </cfRule>
    <cfRule type="expression" dxfId="54947" priority="101754" stopIfTrue="1">
      <formula>WEEKDAY($A781)=2</formula>
    </cfRule>
    <cfRule type="expression" dxfId="54946" priority="101755" stopIfTrue="1">
      <formula>WEEKDAY($A781)=3</formula>
    </cfRule>
    <cfRule type="expression" dxfId="54945" priority="101756" stopIfTrue="1">
      <formula>WEEKDAY($A781)=4</formula>
    </cfRule>
    <cfRule type="expression" dxfId="54944" priority="101757" stopIfTrue="1">
      <formula>WEEKDAY($A781)=5</formula>
    </cfRule>
    <cfRule type="expression" dxfId="54943" priority="101758" stopIfTrue="1">
      <formula>WEEKDAY($A781)=6</formula>
    </cfRule>
    <cfRule type="expression" dxfId="54942" priority="101759" stopIfTrue="1">
      <formula>WEEKDAY($A781)=7</formula>
    </cfRule>
  </conditionalFormatting>
  <conditionalFormatting sqref="I781:I782">
    <cfRule type="expression" dxfId="54941" priority="101746" stopIfTrue="1">
      <formula>WEEKDAY($A781)=1</formula>
    </cfRule>
    <cfRule type="expression" dxfId="54940" priority="101747" stopIfTrue="1">
      <formula>WEEKDAY($A781)=2</formula>
    </cfRule>
    <cfRule type="expression" dxfId="54939" priority="101748" stopIfTrue="1">
      <formula>WEEKDAY($A781)=3</formula>
    </cfRule>
    <cfRule type="expression" dxfId="54938" priority="101749" stopIfTrue="1">
      <formula>WEEKDAY($A781)=4</formula>
    </cfRule>
    <cfRule type="expression" dxfId="54937" priority="101750" stopIfTrue="1">
      <formula>WEEKDAY($A781)=5</formula>
    </cfRule>
    <cfRule type="expression" dxfId="54936" priority="101751" stopIfTrue="1">
      <formula>WEEKDAY($A781)=6</formula>
    </cfRule>
    <cfRule type="expression" dxfId="54935" priority="101752" stopIfTrue="1">
      <formula>WEEKDAY($A781)=7</formula>
    </cfRule>
  </conditionalFormatting>
  <conditionalFormatting sqref="A781:A782">
    <cfRule type="expression" dxfId="54934" priority="101739" stopIfTrue="1">
      <formula>WEEKDAY($A781)=1</formula>
    </cfRule>
    <cfRule type="expression" dxfId="54933" priority="101740" stopIfTrue="1">
      <formula>WEEKDAY($A781)=2</formula>
    </cfRule>
    <cfRule type="expression" dxfId="54932" priority="101741" stopIfTrue="1">
      <formula>WEEKDAY($A781)=3</formula>
    </cfRule>
    <cfRule type="expression" dxfId="54931" priority="101742" stopIfTrue="1">
      <formula>WEEKDAY($A781)=4</formula>
    </cfRule>
    <cfRule type="expression" dxfId="54930" priority="101743" stopIfTrue="1">
      <formula>WEEKDAY($A781)=5</formula>
    </cfRule>
    <cfRule type="expression" dxfId="54929" priority="101744" stopIfTrue="1">
      <formula>WEEKDAY($A781)=6</formula>
    </cfRule>
    <cfRule type="expression" dxfId="54928" priority="101745" stopIfTrue="1">
      <formula>WEEKDAY($A781)=7</formula>
    </cfRule>
  </conditionalFormatting>
  <conditionalFormatting sqref="I781:I782">
    <cfRule type="expression" dxfId="54927" priority="101732" stopIfTrue="1">
      <formula>WEEKDAY($A781)=1</formula>
    </cfRule>
    <cfRule type="expression" dxfId="54926" priority="101733" stopIfTrue="1">
      <formula>WEEKDAY($A781)=2</formula>
    </cfRule>
    <cfRule type="expression" dxfId="54925" priority="101734" stopIfTrue="1">
      <formula>WEEKDAY($A781)=3</formula>
    </cfRule>
    <cfRule type="expression" dxfId="54924" priority="101735" stopIfTrue="1">
      <formula>WEEKDAY($A781)=4</formula>
    </cfRule>
    <cfRule type="expression" dxfId="54923" priority="101736" stopIfTrue="1">
      <formula>WEEKDAY($A781)=5</formula>
    </cfRule>
    <cfRule type="expression" dxfId="54922" priority="101737" stopIfTrue="1">
      <formula>WEEKDAY($A781)=6</formula>
    </cfRule>
    <cfRule type="expression" dxfId="54921" priority="101738" stopIfTrue="1">
      <formula>WEEKDAY($A781)=7</formula>
    </cfRule>
  </conditionalFormatting>
  <conditionalFormatting sqref="I781:I782">
    <cfRule type="expression" dxfId="54920" priority="101725" stopIfTrue="1">
      <formula>WEEKDAY($A781)=1</formula>
    </cfRule>
    <cfRule type="expression" dxfId="54919" priority="101726" stopIfTrue="1">
      <formula>WEEKDAY($A781)=2</formula>
    </cfRule>
    <cfRule type="expression" dxfId="54918" priority="101727" stopIfTrue="1">
      <formula>WEEKDAY($A781)=3</formula>
    </cfRule>
    <cfRule type="expression" dxfId="54917" priority="101728" stopIfTrue="1">
      <formula>WEEKDAY($A781)=4</formula>
    </cfRule>
    <cfRule type="expression" dxfId="54916" priority="101729" stopIfTrue="1">
      <formula>WEEKDAY($A781)=5</formula>
    </cfRule>
    <cfRule type="expression" dxfId="54915" priority="101730" stopIfTrue="1">
      <formula>WEEKDAY($A781)=6</formula>
    </cfRule>
    <cfRule type="expression" dxfId="54914" priority="101731" stopIfTrue="1">
      <formula>WEEKDAY($A781)=7</formula>
    </cfRule>
  </conditionalFormatting>
  <conditionalFormatting sqref="I781:I782">
    <cfRule type="expression" dxfId="54913" priority="101718" stopIfTrue="1">
      <formula>WEEKDAY($A781)=1</formula>
    </cfRule>
    <cfRule type="expression" dxfId="54912" priority="101719" stopIfTrue="1">
      <formula>WEEKDAY($A781)=2</formula>
    </cfRule>
    <cfRule type="expression" dxfId="54911" priority="101720" stopIfTrue="1">
      <formula>WEEKDAY($A781)=3</formula>
    </cfRule>
    <cfRule type="expression" dxfId="54910" priority="101721" stopIfTrue="1">
      <formula>WEEKDAY($A781)=4</formula>
    </cfRule>
    <cfRule type="expression" dxfId="54909" priority="101722" stopIfTrue="1">
      <formula>WEEKDAY($A781)=5</formula>
    </cfRule>
    <cfRule type="expression" dxfId="54908" priority="101723" stopIfTrue="1">
      <formula>WEEKDAY($A781)=6</formula>
    </cfRule>
    <cfRule type="expression" dxfId="54907" priority="101724" stopIfTrue="1">
      <formula>WEEKDAY($A781)=7</formula>
    </cfRule>
  </conditionalFormatting>
  <conditionalFormatting sqref="I781:I782">
    <cfRule type="expression" dxfId="54906" priority="101711" stopIfTrue="1">
      <formula>WEEKDAY($A781)=1</formula>
    </cfRule>
    <cfRule type="expression" dxfId="54905" priority="101712" stopIfTrue="1">
      <formula>WEEKDAY($A781)=2</formula>
    </cfRule>
    <cfRule type="expression" dxfId="54904" priority="101713" stopIfTrue="1">
      <formula>WEEKDAY($A781)=3</formula>
    </cfRule>
    <cfRule type="expression" dxfId="54903" priority="101714" stopIfTrue="1">
      <formula>WEEKDAY($A781)=4</formula>
    </cfRule>
    <cfRule type="expression" dxfId="54902" priority="101715" stopIfTrue="1">
      <formula>WEEKDAY($A781)=5</formula>
    </cfRule>
    <cfRule type="expression" dxfId="54901" priority="101716" stopIfTrue="1">
      <formula>WEEKDAY($A781)=6</formula>
    </cfRule>
    <cfRule type="expression" dxfId="54900" priority="101717" stopIfTrue="1">
      <formula>WEEKDAY($A781)=7</formula>
    </cfRule>
  </conditionalFormatting>
  <conditionalFormatting sqref="I781:I782">
    <cfRule type="expression" dxfId="54899" priority="101704" stopIfTrue="1">
      <formula>WEEKDAY($A781)=1</formula>
    </cfRule>
    <cfRule type="expression" dxfId="54898" priority="101705" stopIfTrue="1">
      <formula>WEEKDAY($A781)=2</formula>
    </cfRule>
    <cfRule type="expression" dxfId="54897" priority="101706" stopIfTrue="1">
      <formula>WEEKDAY($A781)=3</formula>
    </cfRule>
    <cfRule type="expression" dxfId="54896" priority="101707" stopIfTrue="1">
      <formula>WEEKDAY($A781)=4</formula>
    </cfRule>
    <cfRule type="expression" dxfId="54895" priority="101708" stopIfTrue="1">
      <formula>WEEKDAY($A781)=5</formula>
    </cfRule>
    <cfRule type="expression" dxfId="54894" priority="101709" stopIfTrue="1">
      <formula>WEEKDAY($A781)=6</formula>
    </cfRule>
    <cfRule type="expression" dxfId="54893" priority="101710" stopIfTrue="1">
      <formula>WEEKDAY($A781)=7</formula>
    </cfRule>
  </conditionalFormatting>
  <conditionalFormatting sqref="I781:I782">
    <cfRule type="expression" dxfId="54892" priority="101697" stopIfTrue="1">
      <formula>WEEKDAY($A781)=1</formula>
    </cfRule>
    <cfRule type="expression" dxfId="54891" priority="101698" stopIfTrue="1">
      <formula>WEEKDAY($A781)=2</formula>
    </cfRule>
    <cfRule type="expression" dxfId="54890" priority="101699" stopIfTrue="1">
      <formula>WEEKDAY($A781)=3</formula>
    </cfRule>
    <cfRule type="expression" dxfId="54889" priority="101700" stopIfTrue="1">
      <formula>WEEKDAY($A781)=4</formula>
    </cfRule>
    <cfRule type="expression" dxfId="54888" priority="101701" stopIfTrue="1">
      <formula>WEEKDAY($A781)=5</formula>
    </cfRule>
    <cfRule type="expression" dxfId="54887" priority="101702" stopIfTrue="1">
      <formula>WEEKDAY($A781)=6</formula>
    </cfRule>
    <cfRule type="expression" dxfId="54886" priority="101703" stopIfTrue="1">
      <formula>WEEKDAY($A781)=7</formula>
    </cfRule>
  </conditionalFormatting>
  <conditionalFormatting sqref="I781:I782">
    <cfRule type="expression" dxfId="54885" priority="101690" stopIfTrue="1">
      <formula>WEEKDAY($A781)=1</formula>
    </cfRule>
    <cfRule type="expression" dxfId="54884" priority="101691" stopIfTrue="1">
      <formula>WEEKDAY($A781)=2</formula>
    </cfRule>
    <cfRule type="expression" dxfId="54883" priority="101692" stopIfTrue="1">
      <formula>WEEKDAY($A781)=3</formula>
    </cfRule>
    <cfRule type="expression" dxfId="54882" priority="101693" stopIfTrue="1">
      <formula>WEEKDAY($A781)=4</formula>
    </cfRule>
    <cfRule type="expression" dxfId="54881" priority="101694" stopIfTrue="1">
      <formula>WEEKDAY($A781)=5</formula>
    </cfRule>
    <cfRule type="expression" dxfId="54880" priority="101695" stopIfTrue="1">
      <formula>WEEKDAY($A781)=6</formula>
    </cfRule>
    <cfRule type="expression" dxfId="54879" priority="101696" stopIfTrue="1">
      <formula>WEEKDAY($A781)=7</formula>
    </cfRule>
  </conditionalFormatting>
  <conditionalFormatting sqref="I781:I782">
    <cfRule type="expression" dxfId="54878" priority="101683" stopIfTrue="1">
      <formula>WEEKDAY($A781)=1</formula>
    </cfRule>
    <cfRule type="expression" dxfId="54877" priority="101684" stopIfTrue="1">
      <formula>WEEKDAY($A781)=2</formula>
    </cfRule>
    <cfRule type="expression" dxfId="54876" priority="101685" stopIfTrue="1">
      <formula>WEEKDAY($A781)=3</formula>
    </cfRule>
    <cfRule type="expression" dxfId="54875" priority="101686" stopIfTrue="1">
      <formula>WEEKDAY($A781)=4</formula>
    </cfRule>
    <cfRule type="expression" dxfId="54874" priority="101687" stopIfTrue="1">
      <formula>WEEKDAY($A781)=5</formula>
    </cfRule>
    <cfRule type="expression" dxfId="54873" priority="101688" stopIfTrue="1">
      <formula>WEEKDAY($A781)=6</formula>
    </cfRule>
    <cfRule type="expression" dxfId="54872" priority="101689" stopIfTrue="1">
      <formula>WEEKDAY($A781)=7</formula>
    </cfRule>
  </conditionalFormatting>
  <conditionalFormatting sqref="I781:I782">
    <cfRule type="expression" dxfId="54871" priority="101676" stopIfTrue="1">
      <formula>WEEKDAY($A781)=1</formula>
    </cfRule>
    <cfRule type="expression" dxfId="54870" priority="101677" stopIfTrue="1">
      <formula>WEEKDAY($A781)=2</formula>
    </cfRule>
    <cfRule type="expression" dxfId="54869" priority="101678" stopIfTrue="1">
      <formula>WEEKDAY($A781)=3</formula>
    </cfRule>
    <cfRule type="expression" dxfId="54868" priority="101679" stopIfTrue="1">
      <formula>WEEKDAY($A781)=4</formula>
    </cfRule>
    <cfRule type="expression" dxfId="54867" priority="101680" stopIfTrue="1">
      <formula>WEEKDAY($A781)=5</formula>
    </cfRule>
    <cfRule type="expression" dxfId="54866" priority="101681" stopIfTrue="1">
      <formula>WEEKDAY($A781)=6</formula>
    </cfRule>
    <cfRule type="expression" dxfId="54865" priority="101682" stopIfTrue="1">
      <formula>WEEKDAY($A781)=7</formula>
    </cfRule>
  </conditionalFormatting>
  <conditionalFormatting sqref="I781:I782">
    <cfRule type="expression" dxfId="54864" priority="101669" stopIfTrue="1">
      <formula>WEEKDAY($A781)=1</formula>
    </cfRule>
    <cfRule type="expression" dxfId="54863" priority="101670" stopIfTrue="1">
      <formula>WEEKDAY($A781)=2</formula>
    </cfRule>
    <cfRule type="expression" dxfId="54862" priority="101671" stopIfTrue="1">
      <formula>WEEKDAY($A781)=3</formula>
    </cfRule>
    <cfRule type="expression" dxfId="54861" priority="101672" stopIfTrue="1">
      <formula>WEEKDAY($A781)=4</formula>
    </cfRule>
    <cfRule type="expression" dxfId="54860" priority="101673" stopIfTrue="1">
      <formula>WEEKDAY($A781)=5</formula>
    </cfRule>
    <cfRule type="expression" dxfId="54859" priority="101674" stopIfTrue="1">
      <formula>WEEKDAY($A781)=6</formula>
    </cfRule>
    <cfRule type="expression" dxfId="54858" priority="101675" stopIfTrue="1">
      <formula>WEEKDAY($A781)=7</formula>
    </cfRule>
  </conditionalFormatting>
  <conditionalFormatting sqref="I781:I782">
    <cfRule type="expression" dxfId="54857" priority="101662" stopIfTrue="1">
      <formula>WEEKDAY($A781)=1</formula>
    </cfRule>
    <cfRule type="expression" dxfId="54856" priority="101663" stopIfTrue="1">
      <formula>WEEKDAY($A781)=2</formula>
    </cfRule>
    <cfRule type="expression" dxfId="54855" priority="101664" stopIfTrue="1">
      <formula>WEEKDAY($A781)=3</formula>
    </cfRule>
    <cfRule type="expression" dxfId="54854" priority="101665" stopIfTrue="1">
      <formula>WEEKDAY($A781)=4</formula>
    </cfRule>
    <cfRule type="expression" dxfId="54853" priority="101666" stopIfTrue="1">
      <formula>WEEKDAY($A781)=5</formula>
    </cfRule>
    <cfRule type="expression" dxfId="54852" priority="101667" stopIfTrue="1">
      <formula>WEEKDAY($A781)=6</formula>
    </cfRule>
    <cfRule type="expression" dxfId="54851" priority="101668" stopIfTrue="1">
      <formula>WEEKDAY($A781)=7</formula>
    </cfRule>
  </conditionalFormatting>
  <conditionalFormatting sqref="I781:I782">
    <cfRule type="expression" dxfId="54850" priority="101655" stopIfTrue="1">
      <formula>WEEKDAY($A781)=1</formula>
    </cfRule>
    <cfRule type="expression" dxfId="54849" priority="101656" stopIfTrue="1">
      <formula>WEEKDAY($A781)=2</formula>
    </cfRule>
    <cfRule type="expression" dxfId="54848" priority="101657" stopIfTrue="1">
      <formula>WEEKDAY($A781)=3</formula>
    </cfRule>
    <cfRule type="expression" dxfId="54847" priority="101658" stopIfTrue="1">
      <formula>WEEKDAY($A781)=4</formula>
    </cfRule>
    <cfRule type="expression" dxfId="54846" priority="101659" stopIfTrue="1">
      <formula>WEEKDAY($A781)=5</formula>
    </cfRule>
    <cfRule type="expression" dxfId="54845" priority="101660" stopIfTrue="1">
      <formula>WEEKDAY($A781)=6</formula>
    </cfRule>
    <cfRule type="expression" dxfId="54844" priority="101661" stopIfTrue="1">
      <formula>WEEKDAY($A781)=7</formula>
    </cfRule>
  </conditionalFormatting>
  <conditionalFormatting sqref="I781:I782">
    <cfRule type="expression" dxfId="54843" priority="101648" stopIfTrue="1">
      <formula>WEEKDAY($A781)=1</formula>
    </cfRule>
    <cfRule type="expression" dxfId="54842" priority="101649" stopIfTrue="1">
      <formula>WEEKDAY($A781)=2</formula>
    </cfRule>
    <cfRule type="expression" dxfId="54841" priority="101650" stopIfTrue="1">
      <formula>WEEKDAY($A781)=3</formula>
    </cfRule>
    <cfRule type="expression" dxfId="54840" priority="101651" stopIfTrue="1">
      <formula>WEEKDAY($A781)=4</formula>
    </cfRule>
    <cfRule type="expression" dxfId="54839" priority="101652" stopIfTrue="1">
      <formula>WEEKDAY($A781)=5</formula>
    </cfRule>
    <cfRule type="expression" dxfId="54838" priority="101653" stopIfTrue="1">
      <formula>WEEKDAY($A781)=6</formula>
    </cfRule>
    <cfRule type="expression" dxfId="54837" priority="101654" stopIfTrue="1">
      <formula>WEEKDAY($A781)=7</formula>
    </cfRule>
  </conditionalFormatting>
  <conditionalFormatting sqref="I781:I782">
    <cfRule type="expression" dxfId="54836" priority="101641" stopIfTrue="1">
      <formula>WEEKDAY($A781)=1</formula>
    </cfRule>
    <cfRule type="expression" dxfId="54835" priority="101642" stopIfTrue="1">
      <formula>WEEKDAY($A781)=2</formula>
    </cfRule>
    <cfRule type="expression" dxfId="54834" priority="101643" stopIfTrue="1">
      <formula>WEEKDAY($A781)=3</formula>
    </cfRule>
    <cfRule type="expression" dxfId="54833" priority="101644" stopIfTrue="1">
      <formula>WEEKDAY($A781)=4</formula>
    </cfRule>
    <cfRule type="expression" dxfId="54832" priority="101645" stopIfTrue="1">
      <formula>WEEKDAY($A781)=5</formula>
    </cfRule>
    <cfRule type="expression" dxfId="54831" priority="101646" stopIfTrue="1">
      <formula>WEEKDAY($A781)=6</formula>
    </cfRule>
    <cfRule type="expression" dxfId="54830" priority="101647" stopIfTrue="1">
      <formula>WEEKDAY($A781)=7</formula>
    </cfRule>
  </conditionalFormatting>
  <conditionalFormatting sqref="I781:I782">
    <cfRule type="expression" dxfId="54829" priority="101634" stopIfTrue="1">
      <formula>WEEKDAY($A781)=1</formula>
    </cfRule>
    <cfRule type="expression" dxfId="54828" priority="101635" stopIfTrue="1">
      <formula>WEEKDAY($A781)=2</formula>
    </cfRule>
    <cfRule type="expression" dxfId="54827" priority="101636" stopIfTrue="1">
      <formula>WEEKDAY($A781)=3</formula>
    </cfRule>
    <cfRule type="expression" dxfId="54826" priority="101637" stopIfTrue="1">
      <formula>WEEKDAY($A781)=4</formula>
    </cfRule>
    <cfRule type="expression" dxfId="54825" priority="101638" stopIfTrue="1">
      <formula>WEEKDAY($A781)=5</formula>
    </cfRule>
    <cfRule type="expression" dxfId="54824" priority="101639" stopIfTrue="1">
      <formula>WEEKDAY($A781)=6</formula>
    </cfRule>
    <cfRule type="expression" dxfId="54823" priority="101640" stopIfTrue="1">
      <formula>WEEKDAY($A781)=7</formula>
    </cfRule>
  </conditionalFormatting>
  <conditionalFormatting sqref="I781:I782">
    <cfRule type="expression" dxfId="54822" priority="101627" stopIfTrue="1">
      <formula>WEEKDAY($A781)=1</formula>
    </cfRule>
    <cfRule type="expression" dxfId="54821" priority="101628" stopIfTrue="1">
      <formula>WEEKDAY($A781)=2</formula>
    </cfRule>
    <cfRule type="expression" dxfId="54820" priority="101629" stopIfTrue="1">
      <formula>WEEKDAY($A781)=3</formula>
    </cfRule>
    <cfRule type="expression" dxfId="54819" priority="101630" stopIfTrue="1">
      <formula>WEEKDAY($A781)=4</formula>
    </cfRule>
    <cfRule type="expression" dxfId="54818" priority="101631" stopIfTrue="1">
      <formula>WEEKDAY($A781)=5</formula>
    </cfRule>
    <cfRule type="expression" dxfId="54817" priority="101632" stopIfTrue="1">
      <formula>WEEKDAY($A781)=6</formula>
    </cfRule>
    <cfRule type="expression" dxfId="54816" priority="101633" stopIfTrue="1">
      <formula>WEEKDAY($A781)=7</formula>
    </cfRule>
  </conditionalFormatting>
  <conditionalFormatting sqref="I781:I782">
    <cfRule type="expression" dxfId="54815" priority="101620" stopIfTrue="1">
      <formula>WEEKDAY($A781)=1</formula>
    </cfRule>
    <cfRule type="expression" dxfId="54814" priority="101621" stopIfTrue="1">
      <formula>WEEKDAY($A781)=2</formula>
    </cfRule>
    <cfRule type="expression" dxfId="54813" priority="101622" stopIfTrue="1">
      <formula>WEEKDAY($A781)=3</formula>
    </cfRule>
    <cfRule type="expression" dxfId="54812" priority="101623" stopIfTrue="1">
      <formula>WEEKDAY($A781)=4</formula>
    </cfRule>
    <cfRule type="expression" dxfId="54811" priority="101624" stopIfTrue="1">
      <formula>WEEKDAY($A781)=5</formula>
    </cfRule>
    <cfRule type="expression" dxfId="54810" priority="101625" stopIfTrue="1">
      <formula>WEEKDAY($A781)=6</formula>
    </cfRule>
    <cfRule type="expression" dxfId="54809" priority="101626" stopIfTrue="1">
      <formula>WEEKDAY($A781)=7</formula>
    </cfRule>
  </conditionalFormatting>
  <conditionalFormatting sqref="I781:I782">
    <cfRule type="expression" dxfId="54808" priority="101613" stopIfTrue="1">
      <formula>WEEKDAY($A781)=1</formula>
    </cfRule>
    <cfRule type="expression" dxfId="54807" priority="101614" stopIfTrue="1">
      <formula>WEEKDAY($A781)=2</formula>
    </cfRule>
    <cfRule type="expression" dxfId="54806" priority="101615" stopIfTrue="1">
      <formula>WEEKDAY($A781)=3</formula>
    </cfRule>
    <cfRule type="expression" dxfId="54805" priority="101616" stopIfTrue="1">
      <formula>WEEKDAY($A781)=4</formula>
    </cfRule>
    <cfRule type="expression" dxfId="54804" priority="101617" stopIfTrue="1">
      <formula>WEEKDAY($A781)=5</formula>
    </cfRule>
    <cfRule type="expression" dxfId="54803" priority="101618" stopIfTrue="1">
      <formula>WEEKDAY($A781)=6</formula>
    </cfRule>
    <cfRule type="expression" dxfId="54802" priority="101619" stopIfTrue="1">
      <formula>WEEKDAY($A781)=7</formula>
    </cfRule>
  </conditionalFormatting>
  <conditionalFormatting sqref="I781:I782">
    <cfRule type="expression" dxfId="54801" priority="101606" stopIfTrue="1">
      <formula>WEEKDAY($A781)=1</formula>
    </cfRule>
    <cfRule type="expression" dxfId="54800" priority="101607" stopIfTrue="1">
      <formula>WEEKDAY($A781)=2</formula>
    </cfRule>
    <cfRule type="expression" dxfId="54799" priority="101608" stopIfTrue="1">
      <formula>WEEKDAY($A781)=3</formula>
    </cfRule>
    <cfRule type="expression" dxfId="54798" priority="101609" stopIfTrue="1">
      <formula>WEEKDAY($A781)=4</formula>
    </cfRule>
    <cfRule type="expression" dxfId="54797" priority="101610" stopIfTrue="1">
      <formula>WEEKDAY($A781)=5</formula>
    </cfRule>
    <cfRule type="expression" dxfId="54796" priority="101611" stopIfTrue="1">
      <formula>WEEKDAY($A781)=6</formula>
    </cfRule>
    <cfRule type="expression" dxfId="54795" priority="101612" stopIfTrue="1">
      <formula>WEEKDAY($A781)=7</formula>
    </cfRule>
  </conditionalFormatting>
  <conditionalFormatting sqref="I781:I782">
    <cfRule type="expression" dxfId="54794" priority="101599" stopIfTrue="1">
      <formula>WEEKDAY($A781)=1</formula>
    </cfRule>
    <cfRule type="expression" dxfId="54793" priority="101600" stopIfTrue="1">
      <formula>WEEKDAY($A781)=2</formula>
    </cfRule>
    <cfRule type="expression" dxfId="54792" priority="101601" stopIfTrue="1">
      <formula>WEEKDAY($A781)=3</formula>
    </cfRule>
    <cfRule type="expression" dxfId="54791" priority="101602" stopIfTrue="1">
      <formula>WEEKDAY($A781)=4</formula>
    </cfRule>
    <cfRule type="expression" dxfId="54790" priority="101603" stopIfTrue="1">
      <formula>WEEKDAY($A781)=5</formula>
    </cfRule>
    <cfRule type="expression" dxfId="54789" priority="101604" stopIfTrue="1">
      <formula>WEEKDAY($A781)=6</formula>
    </cfRule>
    <cfRule type="expression" dxfId="54788" priority="101605" stopIfTrue="1">
      <formula>WEEKDAY($A781)=7</formula>
    </cfRule>
  </conditionalFormatting>
  <conditionalFormatting sqref="I781:I782">
    <cfRule type="expression" dxfId="54787" priority="101592" stopIfTrue="1">
      <formula>WEEKDAY($A781)=1</formula>
    </cfRule>
    <cfRule type="expression" dxfId="54786" priority="101593" stopIfTrue="1">
      <formula>WEEKDAY($A781)=2</formula>
    </cfRule>
    <cfRule type="expression" dxfId="54785" priority="101594" stopIfTrue="1">
      <formula>WEEKDAY($A781)=3</formula>
    </cfRule>
    <cfRule type="expression" dxfId="54784" priority="101595" stopIfTrue="1">
      <formula>WEEKDAY($A781)=4</formula>
    </cfRule>
    <cfRule type="expression" dxfId="54783" priority="101596" stopIfTrue="1">
      <formula>WEEKDAY($A781)=5</formula>
    </cfRule>
    <cfRule type="expression" dxfId="54782" priority="101597" stopIfTrue="1">
      <formula>WEEKDAY($A781)=6</formula>
    </cfRule>
    <cfRule type="expression" dxfId="54781" priority="101598" stopIfTrue="1">
      <formula>WEEKDAY($A781)=7</formula>
    </cfRule>
  </conditionalFormatting>
  <conditionalFormatting sqref="I781:I782">
    <cfRule type="expression" dxfId="54780" priority="101585" stopIfTrue="1">
      <formula>WEEKDAY($A781)=1</formula>
    </cfRule>
    <cfRule type="expression" dxfId="54779" priority="101586" stopIfTrue="1">
      <formula>WEEKDAY($A781)=2</formula>
    </cfRule>
    <cfRule type="expression" dxfId="54778" priority="101587" stopIfTrue="1">
      <formula>WEEKDAY($A781)=3</formula>
    </cfRule>
    <cfRule type="expression" dxfId="54777" priority="101588" stopIfTrue="1">
      <formula>WEEKDAY($A781)=4</formula>
    </cfRule>
    <cfRule type="expression" dxfId="54776" priority="101589" stopIfTrue="1">
      <formula>WEEKDAY($A781)=5</formula>
    </cfRule>
    <cfRule type="expression" dxfId="54775" priority="101590" stopIfTrue="1">
      <formula>WEEKDAY($A781)=6</formula>
    </cfRule>
    <cfRule type="expression" dxfId="54774" priority="101591" stopIfTrue="1">
      <formula>WEEKDAY($A781)=7</formula>
    </cfRule>
  </conditionalFormatting>
  <conditionalFormatting sqref="A781:A782">
    <cfRule type="expression" dxfId="54773" priority="101578" stopIfTrue="1">
      <formula>WEEKDAY($A781)=1</formula>
    </cfRule>
    <cfRule type="expression" dxfId="54772" priority="101579" stopIfTrue="1">
      <formula>WEEKDAY($A781)=2</formula>
    </cfRule>
    <cfRule type="expression" dxfId="54771" priority="101580" stopIfTrue="1">
      <formula>WEEKDAY($A781)=3</formula>
    </cfRule>
    <cfRule type="expression" dxfId="54770" priority="101581" stopIfTrue="1">
      <formula>WEEKDAY($A781)=4</formula>
    </cfRule>
    <cfRule type="expression" dxfId="54769" priority="101582" stopIfTrue="1">
      <formula>WEEKDAY($A781)=5</formula>
    </cfRule>
    <cfRule type="expression" dxfId="54768" priority="101583" stopIfTrue="1">
      <formula>WEEKDAY($A781)=6</formula>
    </cfRule>
    <cfRule type="expression" dxfId="54767" priority="101584" stopIfTrue="1">
      <formula>WEEKDAY($A781)=7</formula>
    </cfRule>
  </conditionalFormatting>
  <conditionalFormatting sqref="I781:I782">
    <cfRule type="expression" dxfId="54766" priority="101571" stopIfTrue="1">
      <formula>WEEKDAY($A781)=1</formula>
    </cfRule>
    <cfRule type="expression" dxfId="54765" priority="101572" stopIfTrue="1">
      <formula>WEEKDAY($A781)=2</formula>
    </cfRule>
    <cfRule type="expression" dxfId="54764" priority="101573" stopIfTrue="1">
      <formula>WEEKDAY($A781)=3</formula>
    </cfRule>
    <cfRule type="expression" dxfId="54763" priority="101574" stopIfTrue="1">
      <formula>WEEKDAY($A781)=4</formula>
    </cfRule>
    <cfRule type="expression" dxfId="54762" priority="101575" stopIfTrue="1">
      <formula>WEEKDAY($A781)=5</formula>
    </cfRule>
    <cfRule type="expression" dxfId="54761" priority="101576" stopIfTrue="1">
      <formula>WEEKDAY($A781)=6</formula>
    </cfRule>
    <cfRule type="expression" dxfId="54760" priority="101577" stopIfTrue="1">
      <formula>WEEKDAY($A781)=7</formula>
    </cfRule>
  </conditionalFormatting>
  <conditionalFormatting sqref="A781:A782">
    <cfRule type="expression" dxfId="54759" priority="101564" stopIfTrue="1">
      <formula>WEEKDAY($A781)=1</formula>
    </cfRule>
    <cfRule type="expression" dxfId="54758" priority="101565" stopIfTrue="1">
      <formula>WEEKDAY($A781)=2</formula>
    </cfRule>
    <cfRule type="expression" dxfId="54757" priority="101566" stopIfTrue="1">
      <formula>WEEKDAY($A781)=3</formula>
    </cfRule>
    <cfRule type="expression" dxfId="54756" priority="101567" stopIfTrue="1">
      <formula>WEEKDAY($A781)=4</formula>
    </cfRule>
    <cfRule type="expression" dxfId="54755" priority="101568" stopIfTrue="1">
      <formula>WEEKDAY($A781)=5</formula>
    </cfRule>
    <cfRule type="expression" dxfId="54754" priority="101569" stopIfTrue="1">
      <formula>WEEKDAY($A781)=6</formula>
    </cfRule>
    <cfRule type="expression" dxfId="54753" priority="101570" stopIfTrue="1">
      <formula>WEEKDAY($A781)=7</formula>
    </cfRule>
  </conditionalFormatting>
  <conditionalFormatting sqref="A781:A782">
    <cfRule type="expression" dxfId="54752" priority="101557" stopIfTrue="1">
      <formula>WEEKDAY($A781)=1</formula>
    </cfRule>
    <cfRule type="expression" dxfId="54751" priority="101558" stopIfTrue="1">
      <formula>WEEKDAY($A781)=2</formula>
    </cfRule>
    <cfRule type="expression" dxfId="54750" priority="101559" stopIfTrue="1">
      <formula>WEEKDAY($A781)=3</formula>
    </cfRule>
    <cfRule type="expression" dxfId="54749" priority="101560" stopIfTrue="1">
      <formula>WEEKDAY($A781)=4</formula>
    </cfRule>
    <cfRule type="expression" dxfId="54748" priority="101561" stopIfTrue="1">
      <formula>WEEKDAY($A781)=5</formula>
    </cfRule>
    <cfRule type="expression" dxfId="54747" priority="101562" stopIfTrue="1">
      <formula>WEEKDAY($A781)=6</formula>
    </cfRule>
    <cfRule type="expression" dxfId="54746" priority="101563" stopIfTrue="1">
      <formula>WEEKDAY($A781)=7</formula>
    </cfRule>
  </conditionalFormatting>
  <conditionalFormatting sqref="I781:I782">
    <cfRule type="expression" dxfId="54745" priority="101550" stopIfTrue="1">
      <formula>WEEKDAY($A781)=1</formula>
    </cfRule>
    <cfRule type="expression" dxfId="54744" priority="101551" stopIfTrue="1">
      <formula>WEEKDAY($A781)=2</formula>
    </cfRule>
    <cfRule type="expression" dxfId="54743" priority="101552" stopIfTrue="1">
      <formula>WEEKDAY($A781)=3</formula>
    </cfRule>
    <cfRule type="expression" dxfId="54742" priority="101553" stopIfTrue="1">
      <formula>WEEKDAY($A781)=4</formula>
    </cfRule>
    <cfRule type="expression" dxfId="54741" priority="101554" stopIfTrue="1">
      <formula>WEEKDAY($A781)=5</formula>
    </cfRule>
    <cfRule type="expression" dxfId="54740" priority="101555" stopIfTrue="1">
      <formula>WEEKDAY($A781)=6</formula>
    </cfRule>
    <cfRule type="expression" dxfId="54739" priority="101556" stopIfTrue="1">
      <formula>WEEKDAY($A781)=7</formula>
    </cfRule>
  </conditionalFormatting>
  <conditionalFormatting sqref="A781:A782">
    <cfRule type="expression" dxfId="54738" priority="101543" stopIfTrue="1">
      <formula>WEEKDAY($A781)=1</formula>
    </cfRule>
    <cfRule type="expression" dxfId="54737" priority="101544" stopIfTrue="1">
      <formula>WEEKDAY($A781)=2</formula>
    </cfRule>
    <cfRule type="expression" dxfId="54736" priority="101545" stopIfTrue="1">
      <formula>WEEKDAY($A781)=3</formula>
    </cfRule>
    <cfRule type="expression" dxfId="54735" priority="101546" stopIfTrue="1">
      <formula>WEEKDAY($A781)=4</formula>
    </cfRule>
    <cfRule type="expression" dxfId="54734" priority="101547" stopIfTrue="1">
      <formula>WEEKDAY($A781)=5</formula>
    </cfRule>
    <cfRule type="expression" dxfId="54733" priority="101548" stopIfTrue="1">
      <formula>WEEKDAY($A781)=6</formula>
    </cfRule>
    <cfRule type="expression" dxfId="54732" priority="101549" stopIfTrue="1">
      <formula>WEEKDAY($A781)=7</formula>
    </cfRule>
  </conditionalFormatting>
  <conditionalFormatting sqref="I781:I782">
    <cfRule type="expression" dxfId="54731" priority="101536" stopIfTrue="1">
      <formula>WEEKDAY($A781)=1</formula>
    </cfRule>
    <cfRule type="expression" dxfId="54730" priority="101537" stopIfTrue="1">
      <formula>WEEKDAY($A781)=2</formula>
    </cfRule>
    <cfRule type="expression" dxfId="54729" priority="101538" stopIfTrue="1">
      <formula>WEEKDAY($A781)=3</formula>
    </cfRule>
    <cfRule type="expression" dxfId="54728" priority="101539" stopIfTrue="1">
      <formula>WEEKDAY($A781)=4</formula>
    </cfRule>
    <cfRule type="expression" dxfId="54727" priority="101540" stopIfTrue="1">
      <formula>WEEKDAY($A781)=5</formula>
    </cfRule>
    <cfRule type="expression" dxfId="54726" priority="101541" stopIfTrue="1">
      <formula>WEEKDAY($A781)=6</formula>
    </cfRule>
    <cfRule type="expression" dxfId="54725" priority="101542" stopIfTrue="1">
      <formula>WEEKDAY($A781)=7</formula>
    </cfRule>
  </conditionalFormatting>
  <conditionalFormatting sqref="A781:A782">
    <cfRule type="expression" dxfId="54724" priority="101529" stopIfTrue="1">
      <formula>WEEKDAY($A781)=1</formula>
    </cfRule>
    <cfRule type="expression" dxfId="54723" priority="101530" stopIfTrue="1">
      <formula>WEEKDAY($A781)=2</formula>
    </cfRule>
    <cfRule type="expression" dxfId="54722" priority="101531" stopIfTrue="1">
      <formula>WEEKDAY($A781)=3</formula>
    </cfRule>
    <cfRule type="expression" dxfId="54721" priority="101532" stopIfTrue="1">
      <formula>WEEKDAY($A781)=4</formula>
    </cfRule>
    <cfRule type="expression" dxfId="54720" priority="101533" stopIfTrue="1">
      <formula>WEEKDAY($A781)=5</formula>
    </cfRule>
    <cfRule type="expression" dxfId="54719" priority="101534" stopIfTrue="1">
      <formula>WEEKDAY($A781)=6</formula>
    </cfRule>
    <cfRule type="expression" dxfId="54718" priority="101535" stopIfTrue="1">
      <formula>WEEKDAY($A781)=7</formula>
    </cfRule>
  </conditionalFormatting>
  <conditionalFormatting sqref="A781:A782">
    <cfRule type="expression" dxfId="54717" priority="101522" stopIfTrue="1">
      <formula>WEEKDAY($A781)=1</formula>
    </cfRule>
    <cfRule type="expression" dxfId="54716" priority="101523" stopIfTrue="1">
      <formula>WEEKDAY($A781)=2</formula>
    </cfRule>
    <cfRule type="expression" dxfId="54715" priority="101524" stopIfTrue="1">
      <formula>WEEKDAY($A781)=3</formula>
    </cfRule>
    <cfRule type="expression" dxfId="54714" priority="101525" stopIfTrue="1">
      <formula>WEEKDAY($A781)=4</formula>
    </cfRule>
    <cfRule type="expression" dxfId="54713" priority="101526" stopIfTrue="1">
      <formula>WEEKDAY($A781)=5</formula>
    </cfRule>
    <cfRule type="expression" dxfId="54712" priority="101527" stopIfTrue="1">
      <formula>WEEKDAY($A781)=6</formula>
    </cfRule>
    <cfRule type="expression" dxfId="54711" priority="101528" stopIfTrue="1">
      <formula>WEEKDAY($A781)=7</formula>
    </cfRule>
  </conditionalFormatting>
  <conditionalFormatting sqref="I781:I782">
    <cfRule type="expression" dxfId="54710" priority="101515" stopIfTrue="1">
      <formula>WEEKDAY($A781)=1</formula>
    </cfRule>
    <cfRule type="expression" dxfId="54709" priority="101516" stopIfTrue="1">
      <formula>WEEKDAY($A781)=2</formula>
    </cfRule>
    <cfRule type="expression" dxfId="54708" priority="101517" stopIfTrue="1">
      <formula>WEEKDAY($A781)=3</formula>
    </cfRule>
    <cfRule type="expression" dxfId="54707" priority="101518" stopIfTrue="1">
      <formula>WEEKDAY($A781)=4</formula>
    </cfRule>
    <cfRule type="expression" dxfId="54706" priority="101519" stopIfTrue="1">
      <formula>WEEKDAY($A781)=5</formula>
    </cfRule>
    <cfRule type="expression" dxfId="54705" priority="101520" stopIfTrue="1">
      <formula>WEEKDAY($A781)=6</formula>
    </cfRule>
    <cfRule type="expression" dxfId="54704" priority="101521" stopIfTrue="1">
      <formula>WEEKDAY($A781)=7</formula>
    </cfRule>
  </conditionalFormatting>
  <conditionalFormatting sqref="A781:A782">
    <cfRule type="expression" dxfId="54703" priority="101508" stopIfTrue="1">
      <formula>WEEKDAY($A781)=1</formula>
    </cfRule>
    <cfRule type="expression" dxfId="54702" priority="101509" stopIfTrue="1">
      <formula>WEEKDAY($A781)=2</formula>
    </cfRule>
    <cfRule type="expression" dxfId="54701" priority="101510" stopIfTrue="1">
      <formula>WEEKDAY($A781)=3</formula>
    </cfRule>
    <cfRule type="expression" dxfId="54700" priority="101511" stopIfTrue="1">
      <formula>WEEKDAY($A781)=4</formula>
    </cfRule>
    <cfRule type="expression" dxfId="54699" priority="101512" stopIfTrue="1">
      <formula>WEEKDAY($A781)=5</formula>
    </cfRule>
    <cfRule type="expression" dxfId="54698" priority="101513" stopIfTrue="1">
      <formula>WEEKDAY($A781)=6</formula>
    </cfRule>
    <cfRule type="expression" dxfId="54697" priority="101514" stopIfTrue="1">
      <formula>WEEKDAY($A781)=7</formula>
    </cfRule>
  </conditionalFormatting>
  <conditionalFormatting sqref="A781:A782">
    <cfRule type="expression" dxfId="54696" priority="101501" stopIfTrue="1">
      <formula>WEEKDAY($A781)=1</formula>
    </cfRule>
    <cfRule type="expression" dxfId="54695" priority="101502" stopIfTrue="1">
      <formula>WEEKDAY($A781)=2</formula>
    </cfRule>
    <cfRule type="expression" dxfId="54694" priority="101503" stopIfTrue="1">
      <formula>WEEKDAY($A781)=3</formula>
    </cfRule>
    <cfRule type="expression" dxfId="54693" priority="101504" stopIfTrue="1">
      <formula>WEEKDAY($A781)=4</formula>
    </cfRule>
    <cfRule type="expression" dxfId="54692" priority="101505" stopIfTrue="1">
      <formula>WEEKDAY($A781)=5</formula>
    </cfRule>
    <cfRule type="expression" dxfId="54691" priority="101506" stopIfTrue="1">
      <formula>WEEKDAY($A781)=6</formula>
    </cfRule>
    <cfRule type="expression" dxfId="54690" priority="101507" stopIfTrue="1">
      <formula>WEEKDAY($A781)=7</formula>
    </cfRule>
  </conditionalFormatting>
  <conditionalFormatting sqref="I781:I782">
    <cfRule type="expression" dxfId="54689" priority="101494" stopIfTrue="1">
      <formula>WEEKDAY($A781)=1</formula>
    </cfRule>
    <cfRule type="expression" dxfId="54688" priority="101495" stopIfTrue="1">
      <formula>WEEKDAY($A781)=2</formula>
    </cfRule>
    <cfRule type="expression" dxfId="54687" priority="101496" stopIfTrue="1">
      <formula>WEEKDAY($A781)=3</formula>
    </cfRule>
    <cfRule type="expression" dxfId="54686" priority="101497" stopIfTrue="1">
      <formula>WEEKDAY($A781)=4</formula>
    </cfRule>
    <cfRule type="expression" dxfId="54685" priority="101498" stopIfTrue="1">
      <formula>WEEKDAY($A781)=5</formula>
    </cfRule>
    <cfRule type="expression" dxfId="54684" priority="101499" stopIfTrue="1">
      <formula>WEEKDAY($A781)=6</formula>
    </cfRule>
    <cfRule type="expression" dxfId="54683" priority="101500" stopIfTrue="1">
      <formula>WEEKDAY($A781)=7</formula>
    </cfRule>
  </conditionalFormatting>
  <conditionalFormatting sqref="I781:I782">
    <cfRule type="expression" dxfId="54682" priority="101487" stopIfTrue="1">
      <formula>WEEKDAY($A781)=1</formula>
    </cfRule>
    <cfRule type="expression" dxfId="54681" priority="101488" stopIfTrue="1">
      <formula>WEEKDAY($A781)=2</formula>
    </cfRule>
    <cfRule type="expression" dxfId="54680" priority="101489" stopIfTrue="1">
      <formula>WEEKDAY($A781)=3</formula>
    </cfRule>
    <cfRule type="expression" dxfId="54679" priority="101490" stopIfTrue="1">
      <formula>WEEKDAY($A781)=4</formula>
    </cfRule>
    <cfRule type="expression" dxfId="54678" priority="101491" stopIfTrue="1">
      <formula>WEEKDAY($A781)=5</formula>
    </cfRule>
    <cfRule type="expression" dxfId="54677" priority="101492" stopIfTrue="1">
      <formula>WEEKDAY($A781)=6</formula>
    </cfRule>
    <cfRule type="expression" dxfId="54676" priority="101493" stopIfTrue="1">
      <formula>WEEKDAY($A781)=7</formula>
    </cfRule>
  </conditionalFormatting>
  <conditionalFormatting sqref="A781:A782">
    <cfRule type="expression" dxfId="54675" priority="101480" stopIfTrue="1">
      <formula>WEEKDAY($A781)=1</formula>
    </cfRule>
    <cfRule type="expression" dxfId="54674" priority="101481" stopIfTrue="1">
      <formula>WEEKDAY($A781)=2</formula>
    </cfRule>
    <cfRule type="expression" dxfId="54673" priority="101482" stopIfTrue="1">
      <formula>WEEKDAY($A781)=3</formula>
    </cfRule>
    <cfRule type="expression" dxfId="54672" priority="101483" stopIfTrue="1">
      <formula>WEEKDAY($A781)=4</formula>
    </cfRule>
    <cfRule type="expression" dxfId="54671" priority="101484" stopIfTrue="1">
      <formula>WEEKDAY($A781)=5</formula>
    </cfRule>
    <cfRule type="expression" dxfId="54670" priority="101485" stopIfTrue="1">
      <formula>WEEKDAY($A781)=6</formula>
    </cfRule>
    <cfRule type="expression" dxfId="54669" priority="101486" stopIfTrue="1">
      <formula>WEEKDAY($A781)=7</formula>
    </cfRule>
  </conditionalFormatting>
  <conditionalFormatting sqref="A781:A782">
    <cfRule type="expression" dxfId="54668" priority="101473" stopIfTrue="1">
      <formula>WEEKDAY($A781)=1</formula>
    </cfRule>
    <cfRule type="expression" dxfId="54667" priority="101474" stopIfTrue="1">
      <formula>WEEKDAY($A781)=2</formula>
    </cfRule>
    <cfRule type="expression" dxfId="54666" priority="101475" stopIfTrue="1">
      <formula>WEEKDAY($A781)=3</formula>
    </cfRule>
    <cfRule type="expression" dxfId="54665" priority="101476" stopIfTrue="1">
      <formula>WEEKDAY($A781)=4</formula>
    </cfRule>
    <cfRule type="expression" dxfId="54664" priority="101477" stopIfTrue="1">
      <formula>WEEKDAY($A781)=5</formula>
    </cfRule>
    <cfRule type="expression" dxfId="54663" priority="101478" stopIfTrue="1">
      <formula>WEEKDAY($A781)=6</formula>
    </cfRule>
    <cfRule type="expression" dxfId="54662" priority="101479" stopIfTrue="1">
      <formula>WEEKDAY($A781)=7</formula>
    </cfRule>
  </conditionalFormatting>
  <conditionalFormatting sqref="I781:I782">
    <cfRule type="expression" dxfId="54661" priority="101466" stopIfTrue="1">
      <formula>WEEKDAY($A781)=1</formula>
    </cfRule>
    <cfRule type="expression" dxfId="54660" priority="101467" stopIfTrue="1">
      <formula>WEEKDAY($A781)=2</formula>
    </cfRule>
    <cfRule type="expression" dxfId="54659" priority="101468" stopIfTrue="1">
      <formula>WEEKDAY($A781)=3</formula>
    </cfRule>
    <cfRule type="expression" dxfId="54658" priority="101469" stopIfTrue="1">
      <formula>WEEKDAY($A781)=4</formula>
    </cfRule>
    <cfRule type="expression" dxfId="54657" priority="101470" stopIfTrue="1">
      <formula>WEEKDAY($A781)=5</formula>
    </cfRule>
    <cfRule type="expression" dxfId="54656" priority="101471" stopIfTrue="1">
      <formula>WEEKDAY($A781)=6</formula>
    </cfRule>
    <cfRule type="expression" dxfId="54655" priority="101472" stopIfTrue="1">
      <formula>WEEKDAY($A781)=7</formula>
    </cfRule>
  </conditionalFormatting>
  <conditionalFormatting sqref="A781:A782">
    <cfRule type="expression" dxfId="54654" priority="101459" stopIfTrue="1">
      <formula>WEEKDAY($A781)=1</formula>
    </cfRule>
    <cfRule type="expression" dxfId="54653" priority="101460" stopIfTrue="1">
      <formula>WEEKDAY($A781)=2</formula>
    </cfRule>
    <cfRule type="expression" dxfId="54652" priority="101461" stopIfTrue="1">
      <formula>WEEKDAY($A781)=3</formula>
    </cfRule>
    <cfRule type="expression" dxfId="54651" priority="101462" stopIfTrue="1">
      <formula>WEEKDAY($A781)=4</formula>
    </cfRule>
    <cfRule type="expression" dxfId="54650" priority="101463" stopIfTrue="1">
      <formula>WEEKDAY($A781)=5</formula>
    </cfRule>
    <cfRule type="expression" dxfId="54649" priority="101464" stopIfTrue="1">
      <formula>WEEKDAY($A781)=6</formula>
    </cfRule>
    <cfRule type="expression" dxfId="54648" priority="101465" stopIfTrue="1">
      <formula>WEEKDAY($A781)=7</formula>
    </cfRule>
  </conditionalFormatting>
  <conditionalFormatting sqref="I781:I782">
    <cfRule type="expression" dxfId="54647" priority="101452" stopIfTrue="1">
      <formula>WEEKDAY($A781)=1</formula>
    </cfRule>
    <cfRule type="expression" dxfId="54646" priority="101453" stopIfTrue="1">
      <formula>WEEKDAY($A781)=2</formula>
    </cfRule>
    <cfRule type="expression" dxfId="54645" priority="101454" stopIfTrue="1">
      <formula>WEEKDAY($A781)=3</formula>
    </cfRule>
    <cfRule type="expression" dxfId="54644" priority="101455" stopIfTrue="1">
      <formula>WEEKDAY($A781)=4</formula>
    </cfRule>
    <cfRule type="expression" dxfId="54643" priority="101456" stopIfTrue="1">
      <formula>WEEKDAY($A781)=5</formula>
    </cfRule>
    <cfRule type="expression" dxfId="54642" priority="101457" stopIfTrue="1">
      <formula>WEEKDAY($A781)=6</formula>
    </cfRule>
    <cfRule type="expression" dxfId="54641" priority="101458" stopIfTrue="1">
      <formula>WEEKDAY($A781)=7</formula>
    </cfRule>
  </conditionalFormatting>
  <conditionalFormatting sqref="A781:A782">
    <cfRule type="expression" dxfId="54640" priority="101445" stopIfTrue="1">
      <formula>WEEKDAY($A781)=1</formula>
    </cfRule>
    <cfRule type="expression" dxfId="54639" priority="101446" stopIfTrue="1">
      <formula>WEEKDAY($A781)=2</formula>
    </cfRule>
    <cfRule type="expression" dxfId="54638" priority="101447" stopIfTrue="1">
      <formula>WEEKDAY($A781)=3</formula>
    </cfRule>
    <cfRule type="expression" dxfId="54637" priority="101448" stopIfTrue="1">
      <formula>WEEKDAY($A781)=4</formula>
    </cfRule>
    <cfRule type="expression" dxfId="54636" priority="101449" stopIfTrue="1">
      <formula>WEEKDAY($A781)=5</formula>
    </cfRule>
    <cfRule type="expression" dxfId="54635" priority="101450" stopIfTrue="1">
      <formula>WEEKDAY($A781)=6</formula>
    </cfRule>
    <cfRule type="expression" dxfId="54634" priority="101451" stopIfTrue="1">
      <formula>WEEKDAY($A781)=7</formula>
    </cfRule>
  </conditionalFormatting>
  <conditionalFormatting sqref="A781:A782">
    <cfRule type="expression" dxfId="54633" priority="101438" stopIfTrue="1">
      <formula>WEEKDAY($A781)=1</formula>
    </cfRule>
    <cfRule type="expression" dxfId="54632" priority="101439" stopIfTrue="1">
      <formula>WEEKDAY($A781)=2</formula>
    </cfRule>
    <cfRule type="expression" dxfId="54631" priority="101440" stopIfTrue="1">
      <formula>WEEKDAY($A781)=3</formula>
    </cfRule>
    <cfRule type="expression" dxfId="54630" priority="101441" stopIfTrue="1">
      <formula>WEEKDAY($A781)=4</formula>
    </cfRule>
    <cfRule type="expression" dxfId="54629" priority="101442" stopIfTrue="1">
      <formula>WEEKDAY($A781)=5</formula>
    </cfRule>
    <cfRule type="expression" dxfId="54628" priority="101443" stopIfTrue="1">
      <formula>WEEKDAY($A781)=6</formula>
    </cfRule>
    <cfRule type="expression" dxfId="54627" priority="101444" stopIfTrue="1">
      <formula>WEEKDAY($A781)=7</formula>
    </cfRule>
  </conditionalFormatting>
  <conditionalFormatting sqref="A781:A782">
    <cfRule type="expression" dxfId="54626" priority="101431" stopIfTrue="1">
      <formula>WEEKDAY($A781)=1</formula>
    </cfRule>
    <cfRule type="expression" dxfId="54625" priority="101432" stopIfTrue="1">
      <formula>WEEKDAY($A781)=2</formula>
    </cfRule>
    <cfRule type="expression" dxfId="54624" priority="101433" stopIfTrue="1">
      <formula>WEEKDAY($A781)=3</formula>
    </cfRule>
    <cfRule type="expression" dxfId="54623" priority="101434" stopIfTrue="1">
      <formula>WEEKDAY($A781)=4</formula>
    </cfRule>
    <cfRule type="expression" dxfId="54622" priority="101435" stopIfTrue="1">
      <formula>WEEKDAY($A781)=5</formula>
    </cfRule>
    <cfRule type="expression" dxfId="54621" priority="101436" stopIfTrue="1">
      <formula>WEEKDAY($A781)=6</formula>
    </cfRule>
    <cfRule type="expression" dxfId="54620" priority="101437" stopIfTrue="1">
      <formula>WEEKDAY($A781)=7</formula>
    </cfRule>
  </conditionalFormatting>
  <conditionalFormatting sqref="A781:A782">
    <cfRule type="expression" dxfId="54619" priority="101424" stopIfTrue="1">
      <formula>WEEKDAY($A781)=1</formula>
    </cfRule>
    <cfRule type="expression" dxfId="54618" priority="101425" stopIfTrue="1">
      <formula>WEEKDAY($A781)=2</formula>
    </cfRule>
    <cfRule type="expression" dxfId="54617" priority="101426" stopIfTrue="1">
      <formula>WEEKDAY($A781)=3</formula>
    </cfRule>
    <cfRule type="expression" dxfId="54616" priority="101427" stopIfTrue="1">
      <formula>WEEKDAY($A781)=4</formula>
    </cfRule>
    <cfRule type="expression" dxfId="54615" priority="101428" stopIfTrue="1">
      <formula>WEEKDAY($A781)=5</formula>
    </cfRule>
    <cfRule type="expression" dxfId="54614" priority="101429" stopIfTrue="1">
      <formula>WEEKDAY($A781)=6</formula>
    </cfRule>
    <cfRule type="expression" dxfId="54613" priority="101430" stopIfTrue="1">
      <formula>WEEKDAY($A781)=7</formula>
    </cfRule>
  </conditionalFormatting>
  <conditionalFormatting sqref="I781:I782">
    <cfRule type="expression" dxfId="54612" priority="101417" stopIfTrue="1">
      <formula>WEEKDAY($A781)=1</formula>
    </cfRule>
    <cfRule type="expression" dxfId="54611" priority="101418" stopIfTrue="1">
      <formula>WEEKDAY($A781)=2</formula>
    </cfRule>
    <cfRule type="expression" dxfId="54610" priority="101419" stopIfTrue="1">
      <formula>WEEKDAY($A781)=3</formula>
    </cfRule>
    <cfRule type="expression" dxfId="54609" priority="101420" stopIfTrue="1">
      <formula>WEEKDAY($A781)=4</formula>
    </cfRule>
    <cfRule type="expression" dxfId="54608" priority="101421" stopIfTrue="1">
      <formula>WEEKDAY($A781)=5</formula>
    </cfRule>
    <cfRule type="expression" dxfId="54607" priority="101422" stopIfTrue="1">
      <formula>WEEKDAY($A781)=6</formula>
    </cfRule>
    <cfRule type="expression" dxfId="54606" priority="101423" stopIfTrue="1">
      <formula>WEEKDAY($A781)=7</formula>
    </cfRule>
  </conditionalFormatting>
  <conditionalFormatting sqref="A781:A782">
    <cfRule type="expression" dxfId="54605" priority="101410" stopIfTrue="1">
      <formula>WEEKDAY($A781)=1</formula>
    </cfRule>
    <cfRule type="expression" dxfId="54604" priority="101411" stopIfTrue="1">
      <formula>WEEKDAY($A781)=2</formula>
    </cfRule>
    <cfRule type="expression" dxfId="54603" priority="101412" stopIfTrue="1">
      <formula>WEEKDAY($A781)=3</formula>
    </cfRule>
    <cfRule type="expression" dxfId="54602" priority="101413" stopIfTrue="1">
      <formula>WEEKDAY($A781)=4</formula>
    </cfRule>
    <cfRule type="expression" dxfId="54601" priority="101414" stopIfTrue="1">
      <formula>WEEKDAY($A781)=5</formula>
    </cfRule>
    <cfRule type="expression" dxfId="54600" priority="101415" stopIfTrue="1">
      <formula>WEEKDAY($A781)=6</formula>
    </cfRule>
    <cfRule type="expression" dxfId="54599" priority="101416" stopIfTrue="1">
      <formula>WEEKDAY($A781)=7</formula>
    </cfRule>
  </conditionalFormatting>
  <conditionalFormatting sqref="A781:A782">
    <cfRule type="expression" dxfId="54598" priority="101403" stopIfTrue="1">
      <formula>WEEKDAY($A781)=1</formula>
    </cfRule>
    <cfRule type="expression" dxfId="54597" priority="101404" stopIfTrue="1">
      <formula>WEEKDAY($A781)=2</formula>
    </cfRule>
    <cfRule type="expression" dxfId="54596" priority="101405" stopIfTrue="1">
      <formula>WEEKDAY($A781)=3</formula>
    </cfRule>
    <cfRule type="expression" dxfId="54595" priority="101406" stopIfTrue="1">
      <formula>WEEKDAY($A781)=4</formula>
    </cfRule>
    <cfRule type="expression" dxfId="54594" priority="101407" stopIfTrue="1">
      <formula>WEEKDAY($A781)=5</formula>
    </cfRule>
    <cfRule type="expression" dxfId="54593" priority="101408" stopIfTrue="1">
      <formula>WEEKDAY($A781)=6</formula>
    </cfRule>
    <cfRule type="expression" dxfId="54592" priority="101409" stopIfTrue="1">
      <formula>WEEKDAY($A781)=7</formula>
    </cfRule>
  </conditionalFormatting>
  <conditionalFormatting sqref="I781:I782">
    <cfRule type="expression" dxfId="54591" priority="101396" stopIfTrue="1">
      <formula>WEEKDAY($A781)=1</formula>
    </cfRule>
    <cfRule type="expression" dxfId="54590" priority="101397" stopIfTrue="1">
      <formula>WEEKDAY($A781)=2</formula>
    </cfRule>
    <cfRule type="expression" dxfId="54589" priority="101398" stopIfTrue="1">
      <formula>WEEKDAY($A781)=3</formula>
    </cfRule>
    <cfRule type="expression" dxfId="54588" priority="101399" stopIfTrue="1">
      <formula>WEEKDAY($A781)=4</formula>
    </cfRule>
    <cfRule type="expression" dxfId="54587" priority="101400" stopIfTrue="1">
      <formula>WEEKDAY($A781)=5</formula>
    </cfRule>
    <cfRule type="expression" dxfId="54586" priority="101401" stopIfTrue="1">
      <formula>WEEKDAY($A781)=6</formula>
    </cfRule>
    <cfRule type="expression" dxfId="54585" priority="101402" stopIfTrue="1">
      <formula>WEEKDAY($A781)=7</formula>
    </cfRule>
  </conditionalFormatting>
  <conditionalFormatting sqref="I781:I782">
    <cfRule type="expression" dxfId="54584" priority="101389" stopIfTrue="1">
      <formula>WEEKDAY($A781)=1</formula>
    </cfRule>
    <cfRule type="expression" dxfId="54583" priority="101390" stopIfTrue="1">
      <formula>WEEKDAY($A781)=2</formula>
    </cfRule>
    <cfRule type="expression" dxfId="54582" priority="101391" stopIfTrue="1">
      <formula>WEEKDAY($A781)=3</formula>
    </cfRule>
    <cfRule type="expression" dxfId="54581" priority="101392" stopIfTrue="1">
      <formula>WEEKDAY($A781)=4</formula>
    </cfRule>
    <cfRule type="expression" dxfId="54580" priority="101393" stopIfTrue="1">
      <formula>WEEKDAY($A781)=5</formula>
    </cfRule>
    <cfRule type="expression" dxfId="54579" priority="101394" stopIfTrue="1">
      <formula>WEEKDAY($A781)=6</formula>
    </cfRule>
    <cfRule type="expression" dxfId="54578" priority="101395" stopIfTrue="1">
      <formula>WEEKDAY($A781)=7</formula>
    </cfRule>
  </conditionalFormatting>
  <conditionalFormatting sqref="A781:A782">
    <cfRule type="expression" dxfId="54577" priority="101382" stopIfTrue="1">
      <formula>WEEKDAY($A781)=1</formula>
    </cfRule>
    <cfRule type="expression" dxfId="54576" priority="101383" stopIfTrue="1">
      <formula>WEEKDAY($A781)=2</formula>
    </cfRule>
    <cfRule type="expression" dxfId="54575" priority="101384" stopIfTrue="1">
      <formula>WEEKDAY($A781)=3</formula>
    </cfRule>
    <cfRule type="expression" dxfId="54574" priority="101385" stopIfTrue="1">
      <formula>WEEKDAY($A781)=4</formula>
    </cfRule>
    <cfRule type="expression" dxfId="54573" priority="101386" stopIfTrue="1">
      <formula>WEEKDAY($A781)=5</formula>
    </cfRule>
    <cfRule type="expression" dxfId="54572" priority="101387" stopIfTrue="1">
      <formula>WEEKDAY($A781)=6</formula>
    </cfRule>
    <cfRule type="expression" dxfId="54571" priority="101388" stopIfTrue="1">
      <formula>WEEKDAY($A781)=7</formula>
    </cfRule>
  </conditionalFormatting>
  <conditionalFormatting sqref="I781:I782">
    <cfRule type="expression" dxfId="54570" priority="101375" stopIfTrue="1">
      <formula>WEEKDAY($A781)=1</formula>
    </cfRule>
    <cfRule type="expression" dxfId="54569" priority="101376" stopIfTrue="1">
      <formula>WEEKDAY($A781)=2</formula>
    </cfRule>
    <cfRule type="expression" dxfId="54568" priority="101377" stopIfTrue="1">
      <formula>WEEKDAY($A781)=3</formula>
    </cfRule>
    <cfRule type="expression" dxfId="54567" priority="101378" stopIfTrue="1">
      <formula>WEEKDAY($A781)=4</formula>
    </cfRule>
    <cfRule type="expression" dxfId="54566" priority="101379" stopIfTrue="1">
      <formula>WEEKDAY($A781)=5</formula>
    </cfRule>
    <cfRule type="expression" dxfId="54565" priority="101380" stopIfTrue="1">
      <formula>WEEKDAY($A781)=6</formula>
    </cfRule>
    <cfRule type="expression" dxfId="54564" priority="101381" stopIfTrue="1">
      <formula>WEEKDAY($A781)=7</formula>
    </cfRule>
  </conditionalFormatting>
  <conditionalFormatting sqref="A781:A782">
    <cfRule type="expression" dxfId="54563" priority="101368" stopIfTrue="1">
      <formula>WEEKDAY($A781)=1</formula>
    </cfRule>
    <cfRule type="expression" dxfId="54562" priority="101369" stopIfTrue="1">
      <formula>WEEKDAY($A781)=2</formula>
    </cfRule>
    <cfRule type="expression" dxfId="54561" priority="101370" stopIfTrue="1">
      <formula>WEEKDAY($A781)=3</formula>
    </cfRule>
    <cfRule type="expression" dxfId="54560" priority="101371" stopIfTrue="1">
      <formula>WEEKDAY($A781)=4</formula>
    </cfRule>
    <cfRule type="expression" dxfId="54559" priority="101372" stopIfTrue="1">
      <formula>WEEKDAY($A781)=5</formula>
    </cfRule>
    <cfRule type="expression" dxfId="54558" priority="101373" stopIfTrue="1">
      <formula>WEEKDAY($A781)=6</formula>
    </cfRule>
    <cfRule type="expression" dxfId="54557" priority="101374" stopIfTrue="1">
      <formula>WEEKDAY($A781)=7</formula>
    </cfRule>
  </conditionalFormatting>
  <conditionalFormatting sqref="A781:A782">
    <cfRule type="expression" dxfId="54556" priority="101361" stopIfTrue="1">
      <formula>WEEKDAY($A781)=1</formula>
    </cfRule>
    <cfRule type="expression" dxfId="54555" priority="101362" stopIfTrue="1">
      <formula>WEEKDAY($A781)=2</formula>
    </cfRule>
    <cfRule type="expression" dxfId="54554" priority="101363" stopIfTrue="1">
      <formula>WEEKDAY($A781)=3</formula>
    </cfRule>
    <cfRule type="expression" dxfId="54553" priority="101364" stopIfTrue="1">
      <formula>WEEKDAY($A781)=4</formula>
    </cfRule>
    <cfRule type="expression" dxfId="54552" priority="101365" stopIfTrue="1">
      <formula>WEEKDAY($A781)=5</formula>
    </cfRule>
    <cfRule type="expression" dxfId="54551" priority="101366" stopIfTrue="1">
      <formula>WEEKDAY($A781)=6</formula>
    </cfRule>
    <cfRule type="expression" dxfId="54550" priority="101367" stopIfTrue="1">
      <formula>WEEKDAY($A781)=7</formula>
    </cfRule>
  </conditionalFormatting>
  <conditionalFormatting sqref="A781:A782">
    <cfRule type="expression" dxfId="54549" priority="101354" stopIfTrue="1">
      <formula>WEEKDAY($A781)=1</formula>
    </cfRule>
    <cfRule type="expression" dxfId="54548" priority="101355" stopIfTrue="1">
      <formula>WEEKDAY($A781)=2</formula>
    </cfRule>
    <cfRule type="expression" dxfId="54547" priority="101356" stopIfTrue="1">
      <formula>WEEKDAY($A781)=3</formula>
    </cfRule>
    <cfRule type="expression" dxfId="54546" priority="101357" stopIfTrue="1">
      <formula>WEEKDAY($A781)=4</formula>
    </cfRule>
    <cfRule type="expression" dxfId="54545" priority="101358" stopIfTrue="1">
      <formula>WEEKDAY($A781)=5</formula>
    </cfRule>
    <cfRule type="expression" dxfId="54544" priority="101359" stopIfTrue="1">
      <formula>WEEKDAY($A781)=6</formula>
    </cfRule>
    <cfRule type="expression" dxfId="54543" priority="101360" stopIfTrue="1">
      <formula>WEEKDAY($A781)=7</formula>
    </cfRule>
  </conditionalFormatting>
  <conditionalFormatting sqref="A781:A782">
    <cfRule type="expression" dxfId="54542" priority="101347" stopIfTrue="1">
      <formula>WEEKDAY($A781)=1</formula>
    </cfRule>
    <cfRule type="expression" dxfId="54541" priority="101348" stopIfTrue="1">
      <formula>WEEKDAY($A781)=2</formula>
    </cfRule>
    <cfRule type="expression" dxfId="54540" priority="101349" stopIfTrue="1">
      <formula>WEEKDAY($A781)=3</formula>
    </cfRule>
    <cfRule type="expression" dxfId="54539" priority="101350" stopIfTrue="1">
      <formula>WEEKDAY($A781)=4</formula>
    </cfRule>
    <cfRule type="expression" dxfId="54538" priority="101351" stopIfTrue="1">
      <formula>WEEKDAY($A781)=5</formula>
    </cfRule>
    <cfRule type="expression" dxfId="54537" priority="101352" stopIfTrue="1">
      <formula>WEEKDAY($A781)=6</formula>
    </cfRule>
    <cfRule type="expression" dxfId="54536" priority="101353" stopIfTrue="1">
      <formula>WEEKDAY($A781)=7</formula>
    </cfRule>
  </conditionalFormatting>
  <conditionalFormatting sqref="I781:I782">
    <cfRule type="expression" dxfId="54535" priority="101340" stopIfTrue="1">
      <formula>WEEKDAY($A781)=1</formula>
    </cfRule>
    <cfRule type="expression" dxfId="54534" priority="101341" stopIfTrue="1">
      <formula>WEEKDAY($A781)=2</formula>
    </cfRule>
    <cfRule type="expression" dxfId="54533" priority="101342" stopIfTrue="1">
      <formula>WEEKDAY($A781)=3</formula>
    </cfRule>
    <cfRule type="expression" dxfId="54532" priority="101343" stopIfTrue="1">
      <formula>WEEKDAY($A781)=4</formula>
    </cfRule>
    <cfRule type="expression" dxfId="54531" priority="101344" stopIfTrue="1">
      <formula>WEEKDAY($A781)=5</formula>
    </cfRule>
    <cfRule type="expression" dxfId="54530" priority="101345" stopIfTrue="1">
      <formula>WEEKDAY($A781)=6</formula>
    </cfRule>
    <cfRule type="expression" dxfId="54529" priority="101346" stopIfTrue="1">
      <formula>WEEKDAY($A781)=7</formula>
    </cfRule>
  </conditionalFormatting>
  <conditionalFormatting sqref="A781:A782">
    <cfRule type="expression" dxfId="54528" priority="101333" stopIfTrue="1">
      <formula>WEEKDAY($A781)=1</formula>
    </cfRule>
    <cfRule type="expression" dxfId="54527" priority="101334" stopIfTrue="1">
      <formula>WEEKDAY($A781)=2</formula>
    </cfRule>
    <cfRule type="expression" dxfId="54526" priority="101335" stopIfTrue="1">
      <formula>WEEKDAY($A781)=3</formula>
    </cfRule>
    <cfRule type="expression" dxfId="54525" priority="101336" stopIfTrue="1">
      <formula>WEEKDAY($A781)=4</formula>
    </cfRule>
    <cfRule type="expression" dxfId="54524" priority="101337" stopIfTrue="1">
      <formula>WEEKDAY($A781)=5</formula>
    </cfRule>
    <cfRule type="expression" dxfId="54523" priority="101338" stopIfTrue="1">
      <formula>WEEKDAY($A781)=6</formula>
    </cfRule>
    <cfRule type="expression" dxfId="54522" priority="101339" stopIfTrue="1">
      <formula>WEEKDAY($A781)=7</formula>
    </cfRule>
  </conditionalFormatting>
  <conditionalFormatting sqref="A781:A782">
    <cfRule type="expression" dxfId="54521" priority="101326" stopIfTrue="1">
      <formula>WEEKDAY($A781)=1</formula>
    </cfRule>
    <cfRule type="expression" dxfId="54520" priority="101327" stopIfTrue="1">
      <formula>WEEKDAY($A781)=2</formula>
    </cfRule>
    <cfRule type="expression" dxfId="54519" priority="101328" stopIfTrue="1">
      <formula>WEEKDAY($A781)=3</formula>
    </cfRule>
    <cfRule type="expression" dxfId="54518" priority="101329" stopIfTrue="1">
      <formula>WEEKDAY($A781)=4</formula>
    </cfRule>
    <cfRule type="expression" dxfId="54517" priority="101330" stopIfTrue="1">
      <formula>WEEKDAY($A781)=5</formula>
    </cfRule>
    <cfRule type="expression" dxfId="54516" priority="101331" stopIfTrue="1">
      <formula>WEEKDAY($A781)=6</formula>
    </cfRule>
    <cfRule type="expression" dxfId="54515" priority="101332" stopIfTrue="1">
      <formula>WEEKDAY($A781)=7</formula>
    </cfRule>
  </conditionalFormatting>
  <conditionalFormatting sqref="I781:I782">
    <cfRule type="expression" dxfId="54514" priority="101319" stopIfTrue="1">
      <formula>WEEKDAY($A781)=1</formula>
    </cfRule>
    <cfRule type="expression" dxfId="54513" priority="101320" stopIfTrue="1">
      <formula>WEEKDAY($A781)=2</formula>
    </cfRule>
    <cfRule type="expression" dxfId="54512" priority="101321" stopIfTrue="1">
      <formula>WEEKDAY($A781)=3</formula>
    </cfRule>
    <cfRule type="expression" dxfId="54511" priority="101322" stopIfTrue="1">
      <formula>WEEKDAY($A781)=4</formula>
    </cfRule>
    <cfRule type="expression" dxfId="54510" priority="101323" stopIfTrue="1">
      <formula>WEEKDAY($A781)=5</formula>
    </cfRule>
    <cfRule type="expression" dxfId="54509" priority="101324" stopIfTrue="1">
      <formula>WEEKDAY($A781)=6</formula>
    </cfRule>
    <cfRule type="expression" dxfId="54508" priority="101325" stopIfTrue="1">
      <formula>WEEKDAY($A781)=7</formula>
    </cfRule>
  </conditionalFormatting>
  <conditionalFormatting sqref="I781:I782">
    <cfRule type="expression" dxfId="54507" priority="101312" stopIfTrue="1">
      <formula>WEEKDAY($A781)=1</formula>
    </cfRule>
    <cfRule type="expression" dxfId="54506" priority="101313" stopIfTrue="1">
      <formula>WEEKDAY($A781)=2</formula>
    </cfRule>
    <cfRule type="expression" dxfId="54505" priority="101314" stopIfTrue="1">
      <formula>WEEKDAY($A781)=3</formula>
    </cfRule>
    <cfRule type="expression" dxfId="54504" priority="101315" stopIfTrue="1">
      <formula>WEEKDAY($A781)=4</formula>
    </cfRule>
    <cfRule type="expression" dxfId="54503" priority="101316" stopIfTrue="1">
      <formula>WEEKDAY($A781)=5</formula>
    </cfRule>
    <cfRule type="expression" dxfId="54502" priority="101317" stopIfTrue="1">
      <formula>WEEKDAY($A781)=6</formula>
    </cfRule>
    <cfRule type="expression" dxfId="54501" priority="101318" stopIfTrue="1">
      <formula>WEEKDAY($A781)=7</formula>
    </cfRule>
  </conditionalFormatting>
  <conditionalFormatting sqref="A781:A782">
    <cfRule type="expression" dxfId="54500" priority="101305" stopIfTrue="1">
      <formula>WEEKDAY($A781)=1</formula>
    </cfRule>
    <cfRule type="expression" dxfId="54499" priority="101306" stopIfTrue="1">
      <formula>WEEKDAY($A781)=2</formula>
    </cfRule>
    <cfRule type="expression" dxfId="54498" priority="101307" stopIfTrue="1">
      <formula>WEEKDAY($A781)=3</formula>
    </cfRule>
    <cfRule type="expression" dxfId="54497" priority="101308" stopIfTrue="1">
      <formula>WEEKDAY($A781)=4</formula>
    </cfRule>
    <cfRule type="expression" dxfId="54496" priority="101309" stopIfTrue="1">
      <formula>WEEKDAY($A781)=5</formula>
    </cfRule>
    <cfRule type="expression" dxfId="54495" priority="101310" stopIfTrue="1">
      <formula>WEEKDAY($A781)=6</formula>
    </cfRule>
    <cfRule type="expression" dxfId="54494" priority="101311" stopIfTrue="1">
      <formula>WEEKDAY($A781)=7</formula>
    </cfRule>
  </conditionalFormatting>
  <conditionalFormatting sqref="A781:A782">
    <cfRule type="expression" dxfId="54493" priority="101298" stopIfTrue="1">
      <formula>WEEKDAY($A781)=1</formula>
    </cfRule>
    <cfRule type="expression" dxfId="54492" priority="101299" stopIfTrue="1">
      <formula>WEEKDAY($A781)=2</formula>
    </cfRule>
    <cfRule type="expression" dxfId="54491" priority="101300" stopIfTrue="1">
      <formula>WEEKDAY($A781)=3</formula>
    </cfRule>
    <cfRule type="expression" dxfId="54490" priority="101301" stopIfTrue="1">
      <formula>WEEKDAY($A781)=4</formula>
    </cfRule>
    <cfRule type="expression" dxfId="54489" priority="101302" stopIfTrue="1">
      <formula>WEEKDAY($A781)=5</formula>
    </cfRule>
    <cfRule type="expression" dxfId="54488" priority="101303" stopIfTrue="1">
      <formula>WEEKDAY($A781)=6</formula>
    </cfRule>
    <cfRule type="expression" dxfId="54487" priority="101304" stopIfTrue="1">
      <formula>WEEKDAY($A781)=7</formula>
    </cfRule>
  </conditionalFormatting>
  <conditionalFormatting sqref="I781:I782">
    <cfRule type="expression" dxfId="54486" priority="101291" stopIfTrue="1">
      <formula>WEEKDAY($A781)=1</formula>
    </cfRule>
    <cfRule type="expression" dxfId="54485" priority="101292" stopIfTrue="1">
      <formula>WEEKDAY($A781)=2</formula>
    </cfRule>
    <cfRule type="expression" dxfId="54484" priority="101293" stopIfTrue="1">
      <formula>WEEKDAY($A781)=3</formula>
    </cfRule>
    <cfRule type="expression" dxfId="54483" priority="101294" stopIfTrue="1">
      <formula>WEEKDAY($A781)=4</formula>
    </cfRule>
    <cfRule type="expression" dxfId="54482" priority="101295" stopIfTrue="1">
      <formula>WEEKDAY($A781)=5</formula>
    </cfRule>
    <cfRule type="expression" dxfId="54481" priority="101296" stopIfTrue="1">
      <formula>WEEKDAY($A781)=6</formula>
    </cfRule>
    <cfRule type="expression" dxfId="54480" priority="101297" stopIfTrue="1">
      <formula>WEEKDAY($A781)=7</formula>
    </cfRule>
  </conditionalFormatting>
  <conditionalFormatting sqref="I781:I782">
    <cfRule type="expression" dxfId="54479" priority="101284" stopIfTrue="1">
      <formula>WEEKDAY($A781)=1</formula>
    </cfRule>
    <cfRule type="expression" dxfId="54478" priority="101285" stopIfTrue="1">
      <formula>WEEKDAY($A781)=2</formula>
    </cfRule>
    <cfRule type="expression" dxfId="54477" priority="101286" stopIfTrue="1">
      <formula>WEEKDAY($A781)=3</formula>
    </cfRule>
    <cfRule type="expression" dxfId="54476" priority="101287" stopIfTrue="1">
      <formula>WEEKDAY($A781)=4</formula>
    </cfRule>
    <cfRule type="expression" dxfId="54475" priority="101288" stopIfTrue="1">
      <formula>WEEKDAY($A781)=5</formula>
    </cfRule>
    <cfRule type="expression" dxfId="54474" priority="101289" stopIfTrue="1">
      <formula>WEEKDAY($A781)=6</formula>
    </cfRule>
    <cfRule type="expression" dxfId="54473" priority="101290" stopIfTrue="1">
      <formula>WEEKDAY($A781)=7</formula>
    </cfRule>
  </conditionalFormatting>
  <conditionalFormatting sqref="I781:I782">
    <cfRule type="expression" dxfId="54472" priority="101277" stopIfTrue="1">
      <formula>WEEKDAY($A781)=1</formula>
    </cfRule>
    <cfRule type="expression" dxfId="54471" priority="101278" stopIfTrue="1">
      <formula>WEEKDAY($A781)=2</formula>
    </cfRule>
    <cfRule type="expression" dxfId="54470" priority="101279" stopIfTrue="1">
      <formula>WEEKDAY($A781)=3</formula>
    </cfRule>
    <cfRule type="expression" dxfId="54469" priority="101280" stopIfTrue="1">
      <formula>WEEKDAY($A781)=4</formula>
    </cfRule>
    <cfRule type="expression" dxfId="54468" priority="101281" stopIfTrue="1">
      <formula>WEEKDAY($A781)=5</formula>
    </cfRule>
    <cfRule type="expression" dxfId="54467" priority="101282" stopIfTrue="1">
      <formula>WEEKDAY($A781)=6</formula>
    </cfRule>
    <cfRule type="expression" dxfId="54466" priority="101283" stopIfTrue="1">
      <formula>WEEKDAY($A781)=7</formula>
    </cfRule>
  </conditionalFormatting>
  <conditionalFormatting sqref="I781:I782">
    <cfRule type="expression" dxfId="54465" priority="101270" stopIfTrue="1">
      <formula>WEEKDAY($A781)=1</formula>
    </cfRule>
    <cfRule type="expression" dxfId="54464" priority="101271" stopIfTrue="1">
      <formula>WEEKDAY($A781)=2</formula>
    </cfRule>
    <cfRule type="expression" dxfId="54463" priority="101272" stopIfTrue="1">
      <formula>WEEKDAY($A781)=3</formula>
    </cfRule>
    <cfRule type="expression" dxfId="54462" priority="101273" stopIfTrue="1">
      <formula>WEEKDAY($A781)=4</formula>
    </cfRule>
    <cfRule type="expression" dxfId="54461" priority="101274" stopIfTrue="1">
      <formula>WEEKDAY($A781)=5</formula>
    </cfRule>
    <cfRule type="expression" dxfId="54460" priority="101275" stopIfTrue="1">
      <formula>WEEKDAY($A781)=6</formula>
    </cfRule>
    <cfRule type="expression" dxfId="54459" priority="101276" stopIfTrue="1">
      <formula>WEEKDAY($A781)=7</formula>
    </cfRule>
  </conditionalFormatting>
  <conditionalFormatting sqref="A781:A782">
    <cfRule type="expression" dxfId="54458" priority="101263" stopIfTrue="1">
      <formula>WEEKDAY($A781)=1</formula>
    </cfRule>
    <cfRule type="expression" dxfId="54457" priority="101264" stopIfTrue="1">
      <formula>WEEKDAY($A781)=2</formula>
    </cfRule>
    <cfRule type="expression" dxfId="54456" priority="101265" stopIfTrue="1">
      <formula>WEEKDAY($A781)=3</formula>
    </cfRule>
    <cfRule type="expression" dxfId="54455" priority="101266" stopIfTrue="1">
      <formula>WEEKDAY($A781)=4</formula>
    </cfRule>
    <cfRule type="expression" dxfId="54454" priority="101267" stopIfTrue="1">
      <formula>WEEKDAY($A781)=5</formula>
    </cfRule>
    <cfRule type="expression" dxfId="54453" priority="101268" stopIfTrue="1">
      <formula>WEEKDAY($A781)=6</formula>
    </cfRule>
    <cfRule type="expression" dxfId="54452" priority="101269" stopIfTrue="1">
      <formula>WEEKDAY($A781)=7</formula>
    </cfRule>
  </conditionalFormatting>
  <conditionalFormatting sqref="A781:A782">
    <cfRule type="expression" dxfId="54451" priority="101256" stopIfTrue="1">
      <formula>WEEKDAY($A781)=1</formula>
    </cfRule>
    <cfRule type="expression" dxfId="54450" priority="101257" stopIfTrue="1">
      <formula>WEEKDAY($A781)=2</formula>
    </cfRule>
    <cfRule type="expression" dxfId="54449" priority="101258" stopIfTrue="1">
      <formula>WEEKDAY($A781)=3</formula>
    </cfRule>
    <cfRule type="expression" dxfId="54448" priority="101259" stopIfTrue="1">
      <formula>WEEKDAY($A781)=4</formula>
    </cfRule>
    <cfRule type="expression" dxfId="54447" priority="101260" stopIfTrue="1">
      <formula>WEEKDAY($A781)=5</formula>
    </cfRule>
    <cfRule type="expression" dxfId="54446" priority="101261" stopIfTrue="1">
      <formula>WEEKDAY($A781)=6</formula>
    </cfRule>
    <cfRule type="expression" dxfId="54445" priority="101262" stopIfTrue="1">
      <formula>WEEKDAY($A781)=7</formula>
    </cfRule>
  </conditionalFormatting>
  <conditionalFormatting sqref="I781:I782">
    <cfRule type="expression" dxfId="54444" priority="101249" stopIfTrue="1">
      <formula>WEEKDAY($A781)=1</formula>
    </cfRule>
    <cfRule type="expression" dxfId="54443" priority="101250" stopIfTrue="1">
      <formula>WEEKDAY($A781)=2</formula>
    </cfRule>
    <cfRule type="expression" dxfId="54442" priority="101251" stopIfTrue="1">
      <formula>WEEKDAY($A781)=3</formula>
    </cfRule>
    <cfRule type="expression" dxfId="54441" priority="101252" stopIfTrue="1">
      <formula>WEEKDAY($A781)=4</formula>
    </cfRule>
    <cfRule type="expression" dxfId="54440" priority="101253" stopIfTrue="1">
      <formula>WEEKDAY($A781)=5</formula>
    </cfRule>
    <cfRule type="expression" dxfId="54439" priority="101254" stopIfTrue="1">
      <formula>WEEKDAY($A781)=6</formula>
    </cfRule>
    <cfRule type="expression" dxfId="54438" priority="101255" stopIfTrue="1">
      <formula>WEEKDAY($A781)=7</formula>
    </cfRule>
  </conditionalFormatting>
  <conditionalFormatting sqref="I781:I782">
    <cfRule type="expression" dxfId="54437" priority="101242" stopIfTrue="1">
      <formula>WEEKDAY($A781)=1</formula>
    </cfRule>
    <cfRule type="expression" dxfId="54436" priority="101243" stopIfTrue="1">
      <formula>WEEKDAY($A781)=2</formula>
    </cfRule>
    <cfRule type="expression" dxfId="54435" priority="101244" stopIfTrue="1">
      <formula>WEEKDAY($A781)=3</formula>
    </cfRule>
    <cfRule type="expression" dxfId="54434" priority="101245" stopIfTrue="1">
      <formula>WEEKDAY($A781)=4</formula>
    </cfRule>
    <cfRule type="expression" dxfId="54433" priority="101246" stopIfTrue="1">
      <formula>WEEKDAY($A781)=5</formula>
    </cfRule>
    <cfRule type="expression" dxfId="54432" priority="101247" stopIfTrue="1">
      <formula>WEEKDAY($A781)=6</formula>
    </cfRule>
    <cfRule type="expression" dxfId="54431" priority="101248" stopIfTrue="1">
      <formula>WEEKDAY($A781)=7</formula>
    </cfRule>
  </conditionalFormatting>
  <conditionalFormatting sqref="A781:A782">
    <cfRule type="expression" dxfId="54430" priority="101235" stopIfTrue="1">
      <formula>WEEKDAY($A781)=1</formula>
    </cfRule>
    <cfRule type="expression" dxfId="54429" priority="101236" stopIfTrue="1">
      <formula>WEEKDAY($A781)=2</formula>
    </cfRule>
    <cfRule type="expression" dxfId="54428" priority="101237" stopIfTrue="1">
      <formula>WEEKDAY($A781)=3</formula>
    </cfRule>
    <cfRule type="expression" dxfId="54427" priority="101238" stopIfTrue="1">
      <formula>WEEKDAY($A781)=4</formula>
    </cfRule>
    <cfRule type="expression" dxfId="54426" priority="101239" stopIfTrue="1">
      <formula>WEEKDAY($A781)=5</formula>
    </cfRule>
    <cfRule type="expression" dxfId="54425" priority="101240" stopIfTrue="1">
      <formula>WEEKDAY($A781)=6</formula>
    </cfRule>
    <cfRule type="expression" dxfId="54424" priority="101241" stopIfTrue="1">
      <formula>WEEKDAY($A781)=7</formula>
    </cfRule>
  </conditionalFormatting>
  <conditionalFormatting sqref="I781:I782">
    <cfRule type="expression" dxfId="54423" priority="101228" stopIfTrue="1">
      <formula>WEEKDAY($A781)=1</formula>
    </cfRule>
    <cfRule type="expression" dxfId="54422" priority="101229" stopIfTrue="1">
      <formula>WEEKDAY($A781)=2</formula>
    </cfRule>
    <cfRule type="expression" dxfId="54421" priority="101230" stopIfTrue="1">
      <formula>WEEKDAY($A781)=3</formula>
    </cfRule>
    <cfRule type="expression" dxfId="54420" priority="101231" stopIfTrue="1">
      <formula>WEEKDAY($A781)=4</formula>
    </cfRule>
    <cfRule type="expression" dxfId="54419" priority="101232" stopIfTrue="1">
      <formula>WEEKDAY($A781)=5</formula>
    </cfRule>
    <cfRule type="expression" dxfId="54418" priority="101233" stopIfTrue="1">
      <formula>WEEKDAY($A781)=6</formula>
    </cfRule>
    <cfRule type="expression" dxfId="54417" priority="101234" stopIfTrue="1">
      <formula>WEEKDAY($A781)=7</formula>
    </cfRule>
  </conditionalFormatting>
  <conditionalFormatting sqref="A781:A782">
    <cfRule type="expression" dxfId="54416" priority="101221" stopIfTrue="1">
      <formula>WEEKDAY($A781)=1</formula>
    </cfRule>
    <cfRule type="expression" dxfId="54415" priority="101222" stopIfTrue="1">
      <formula>WEEKDAY($A781)=2</formula>
    </cfRule>
    <cfRule type="expression" dxfId="54414" priority="101223" stopIfTrue="1">
      <formula>WEEKDAY($A781)=3</formula>
    </cfRule>
    <cfRule type="expression" dxfId="54413" priority="101224" stopIfTrue="1">
      <formula>WEEKDAY($A781)=4</formula>
    </cfRule>
    <cfRule type="expression" dxfId="54412" priority="101225" stopIfTrue="1">
      <formula>WEEKDAY($A781)=5</formula>
    </cfRule>
    <cfRule type="expression" dxfId="54411" priority="101226" stopIfTrue="1">
      <formula>WEEKDAY($A781)=6</formula>
    </cfRule>
    <cfRule type="expression" dxfId="54410" priority="101227" stopIfTrue="1">
      <formula>WEEKDAY($A781)=7</formula>
    </cfRule>
  </conditionalFormatting>
  <conditionalFormatting sqref="I781:I782">
    <cfRule type="expression" dxfId="54409" priority="101214" stopIfTrue="1">
      <formula>WEEKDAY($A781)=1</formula>
    </cfRule>
    <cfRule type="expression" dxfId="54408" priority="101215" stopIfTrue="1">
      <formula>WEEKDAY($A781)=2</formula>
    </cfRule>
    <cfRule type="expression" dxfId="54407" priority="101216" stopIfTrue="1">
      <formula>WEEKDAY($A781)=3</formula>
    </cfRule>
    <cfRule type="expression" dxfId="54406" priority="101217" stopIfTrue="1">
      <formula>WEEKDAY($A781)=4</formula>
    </cfRule>
    <cfRule type="expression" dxfId="54405" priority="101218" stopIfTrue="1">
      <formula>WEEKDAY($A781)=5</formula>
    </cfRule>
    <cfRule type="expression" dxfId="54404" priority="101219" stopIfTrue="1">
      <formula>WEEKDAY($A781)=6</formula>
    </cfRule>
    <cfRule type="expression" dxfId="54403" priority="101220" stopIfTrue="1">
      <formula>WEEKDAY($A781)=7</formula>
    </cfRule>
  </conditionalFormatting>
  <conditionalFormatting sqref="I781:I782">
    <cfRule type="expression" dxfId="54402" priority="101207" stopIfTrue="1">
      <formula>WEEKDAY($A781)=1</formula>
    </cfRule>
    <cfRule type="expression" dxfId="54401" priority="101208" stopIfTrue="1">
      <formula>WEEKDAY($A781)=2</formula>
    </cfRule>
    <cfRule type="expression" dxfId="54400" priority="101209" stopIfTrue="1">
      <formula>WEEKDAY($A781)=3</formula>
    </cfRule>
    <cfRule type="expression" dxfId="54399" priority="101210" stopIfTrue="1">
      <formula>WEEKDAY($A781)=4</formula>
    </cfRule>
    <cfRule type="expression" dxfId="54398" priority="101211" stopIfTrue="1">
      <formula>WEEKDAY($A781)=5</formula>
    </cfRule>
    <cfRule type="expression" dxfId="54397" priority="101212" stopIfTrue="1">
      <formula>WEEKDAY($A781)=6</formula>
    </cfRule>
    <cfRule type="expression" dxfId="54396" priority="101213" stopIfTrue="1">
      <formula>WEEKDAY($A781)=7</formula>
    </cfRule>
  </conditionalFormatting>
  <conditionalFormatting sqref="I781:I782">
    <cfRule type="expression" dxfId="54395" priority="101200" stopIfTrue="1">
      <formula>WEEKDAY($A781)=1</formula>
    </cfRule>
    <cfRule type="expression" dxfId="54394" priority="101201" stopIfTrue="1">
      <formula>WEEKDAY($A781)=2</formula>
    </cfRule>
    <cfRule type="expression" dxfId="54393" priority="101202" stopIfTrue="1">
      <formula>WEEKDAY($A781)=3</formula>
    </cfRule>
    <cfRule type="expression" dxfId="54392" priority="101203" stopIfTrue="1">
      <formula>WEEKDAY($A781)=4</formula>
    </cfRule>
    <cfRule type="expression" dxfId="54391" priority="101204" stopIfTrue="1">
      <formula>WEEKDAY($A781)=5</formula>
    </cfRule>
    <cfRule type="expression" dxfId="54390" priority="101205" stopIfTrue="1">
      <formula>WEEKDAY($A781)=6</formula>
    </cfRule>
    <cfRule type="expression" dxfId="54389" priority="101206" stopIfTrue="1">
      <formula>WEEKDAY($A781)=7</formula>
    </cfRule>
  </conditionalFormatting>
  <conditionalFormatting sqref="I781:I782">
    <cfRule type="expression" dxfId="54388" priority="101193" stopIfTrue="1">
      <formula>WEEKDAY($A781)=1</formula>
    </cfRule>
    <cfRule type="expression" dxfId="54387" priority="101194" stopIfTrue="1">
      <formula>WEEKDAY($A781)=2</formula>
    </cfRule>
    <cfRule type="expression" dxfId="54386" priority="101195" stopIfTrue="1">
      <formula>WEEKDAY($A781)=3</formula>
    </cfRule>
    <cfRule type="expression" dxfId="54385" priority="101196" stopIfTrue="1">
      <formula>WEEKDAY($A781)=4</formula>
    </cfRule>
    <cfRule type="expression" dxfId="54384" priority="101197" stopIfTrue="1">
      <formula>WEEKDAY($A781)=5</formula>
    </cfRule>
    <cfRule type="expression" dxfId="54383" priority="101198" stopIfTrue="1">
      <formula>WEEKDAY($A781)=6</formula>
    </cfRule>
    <cfRule type="expression" dxfId="54382" priority="101199" stopIfTrue="1">
      <formula>WEEKDAY($A781)=7</formula>
    </cfRule>
  </conditionalFormatting>
  <conditionalFormatting sqref="I781:I782">
    <cfRule type="expression" dxfId="54381" priority="101186" stopIfTrue="1">
      <formula>WEEKDAY($A781)=1</formula>
    </cfRule>
    <cfRule type="expression" dxfId="54380" priority="101187" stopIfTrue="1">
      <formula>WEEKDAY($A781)=2</formula>
    </cfRule>
    <cfRule type="expression" dxfId="54379" priority="101188" stopIfTrue="1">
      <formula>WEEKDAY($A781)=3</formula>
    </cfRule>
    <cfRule type="expression" dxfId="54378" priority="101189" stopIfTrue="1">
      <formula>WEEKDAY($A781)=4</formula>
    </cfRule>
    <cfRule type="expression" dxfId="54377" priority="101190" stopIfTrue="1">
      <formula>WEEKDAY($A781)=5</formula>
    </cfRule>
    <cfRule type="expression" dxfId="54376" priority="101191" stopIfTrue="1">
      <formula>WEEKDAY($A781)=6</formula>
    </cfRule>
    <cfRule type="expression" dxfId="54375" priority="101192" stopIfTrue="1">
      <formula>WEEKDAY($A781)=7</formula>
    </cfRule>
  </conditionalFormatting>
  <conditionalFormatting sqref="I781:I782">
    <cfRule type="expression" dxfId="54374" priority="101179" stopIfTrue="1">
      <formula>WEEKDAY($A781)=1</formula>
    </cfRule>
    <cfRule type="expression" dxfId="54373" priority="101180" stopIfTrue="1">
      <formula>WEEKDAY($A781)=2</formula>
    </cfRule>
    <cfRule type="expression" dxfId="54372" priority="101181" stopIfTrue="1">
      <formula>WEEKDAY($A781)=3</formula>
    </cfRule>
    <cfRule type="expression" dxfId="54371" priority="101182" stopIfTrue="1">
      <formula>WEEKDAY($A781)=4</formula>
    </cfRule>
    <cfRule type="expression" dxfId="54370" priority="101183" stopIfTrue="1">
      <formula>WEEKDAY($A781)=5</formula>
    </cfRule>
    <cfRule type="expression" dxfId="54369" priority="101184" stopIfTrue="1">
      <formula>WEEKDAY($A781)=6</formula>
    </cfRule>
    <cfRule type="expression" dxfId="54368" priority="101185" stopIfTrue="1">
      <formula>WEEKDAY($A781)=7</formula>
    </cfRule>
  </conditionalFormatting>
  <conditionalFormatting sqref="I781:I782">
    <cfRule type="expression" dxfId="54367" priority="101172" stopIfTrue="1">
      <formula>WEEKDAY($A781)=1</formula>
    </cfRule>
    <cfRule type="expression" dxfId="54366" priority="101173" stopIfTrue="1">
      <formula>WEEKDAY($A781)=2</formula>
    </cfRule>
    <cfRule type="expression" dxfId="54365" priority="101174" stopIfTrue="1">
      <formula>WEEKDAY($A781)=3</formula>
    </cfRule>
    <cfRule type="expression" dxfId="54364" priority="101175" stopIfTrue="1">
      <formula>WEEKDAY($A781)=4</formula>
    </cfRule>
    <cfRule type="expression" dxfId="54363" priority="101176" stopIfTrue="1">
      <formula>WEEKDAY($A781)=5</formula>
    </cfRule>
    <cfRule type="expression" dxfId="54362" priority="101177" stopIfTrue="1">
      <formula>WEEKDAY($A781)=6</formula>
    </cfRule>
    <cfRule type="expression" dxfId="54361" priority="101178" stopIfTrue="1">
      <formula>WEEKDAY($A781)=7</formula>
    </cfRule>
  </conditionalFormatting>
  <conditionalFormatting sqref="I781:I782">
    <cfRule type="expression" dxfId="54360" priority="101165" stopIfTrue="1">
      <formula>WEEKDAY($A781)=1</formula>
    </cfRule>
    <cfRule type="expression" dxfId="54359" priority="101166" stopIfTrue="1">
      <formula>WEEKDAY($A781)=2</formula>
    </cfRule>
    <cfRule type="expression" dxfId="54358" priority="101167" stopIfTrue="1">
      <formula>WEEKDAY($A781)=3</formula>
    </cfRule>
    <cfRule type="expression" dxfId="54357" priority="101168" stopIfTrue="1">
      <formula>WEEKDAY($A781)=4</formula>
    </cfRule>
    <cfRule type="expression" dxfId="54356" priority="101169" stopIfTrue="1">
      <formula>WEEKDAY($A781)=5</formula>
    </cfRule>
    <cfRule type="expression" dxfId="54355" priority="101170" stopIfTrue="1">
      <formula>WEEKDAY($A781)=6</formula>
    </cfRule>
    <cfRule type="expression" dxfId="54354" priority="101171" stopIfTrue="1">
      <formula>WEEKDAY($A781)=7</formula>
    </cfRule>
  </conditionalFormatting>
  <conditionalFormatting sqref="I781:I782">
    <cfRule type="expression" dxfId="54353" priority="101158" stopIfTrue="1">
      <formula>WEEKDAY($A781)=1</formula>
    </cfRule>
    <cfRule type="expression" dxfId="54352" priority="101159" stopIfTrue="1">
      <formula>WEEKDAY($A781)=2</formula>
    </cfRule>
    <cfRule type="expression" dxfId="54351" priority="101160" stopIfTrue="1">
      <formula>WEEKDAY($A781)=3</formula>
    </cfRule>
    <cfRule type="expression" dxfId="54350" priority="101161" stopIfTrue="1">
      <formula>WEEKDAY($A781)=4</formula>
    </cfRule>
    <cfRule type="expression" dxfId="54349" priority="101162" stopIfTrue="1">
      <formula>WEEKDAY($A781)=5</formula>
    </cfRule>
    <cfRule type="expression" dxfId="54348" priority="101163" stopIfTrue="1">
      <formula>WEEKDAY($A781)=6</formula>
    </cfRule>
    <cfRule type="expression" dxfId="54347" priority="101164" stopIfTrue="1">
      <formula>WEEKDAY($A781)=7</formula>
    </cfRule>
  </conditionalFormatting>
  <conditionalFormatting sqref="I781:I782">
    <cfRule type="expression" dxfId="54346" priority="101151" stopIfTrue="1">
      <formula>WEEKDAY($A781)=1</formula>
    </cfRule>
    <cfRule type="expression" dxfId="54345" priority="101152" stopIfTrue="1">
      <formula>WEEKDAY($A781)=2</formula>
    </cfRule>
    <cfRule type="expression" dxfId="54344" priority="101153" stopIfTrue="1">
      <formula>WEEKDAY($A781)=3</formula>
    </cfRule>
    <cfRule type="expression" dxfId="54343" priority="101154" stopIfTrue="1">
      <formula>WEEKDAY($A781)=4</formula>
    </cfRule>
    <cfRule type="expression" dxfId="54342" priority="101155" stopIfTrue="1">
      <formula>WEEKDAY($A781)=5</formula>
    </cfRule>
    <cfRule type="expression" dxfId="54341" priority="101156" stopIfTrue="1">
      <formula>WEEKDAY($A781)=6</formula>
    </cfRule>
    <cfRule type="expression" dxfId="54340" priority="101157" stopIfTrue="1">
      <formula>WEEKDAY($A781)=7</formula>
    </cfRule>
  </conditionalFormatting>
  <conditionalFormatting sqref="I781:I782">
    <cfRule type="expression" dxfId="54339" priority="101144" stopIfTrue="1">
      <formula>WEEKDAY($A781)=1</formula>
    </cfRule>
    <cfRule type="expression" dxfId="54338" priority="101145" stopIfTrue="1">
      <formula>WEEKDAY($A781)=2</formula>
    </cfRule>
    <cfRule type="expression" dxfId="54337" priority="101146" stopIfTrue="1">
      <formula>WEEKDAY($A781)=3</formula>
    </cfRule>
    <cfRule type="expression" dxfId="54336" priority="101147" stopIfTrue="1">
      <formula>WEEKDAY($A781)=4</formula>
    </cfRule>
    <cfRule type="expression" dxfId="54335" priority="101148" stopIfTrue="1">
      <formula>WEEKDAY($A781)=5</formula>
    </cfRule>
    <cfRule type="expression" dxfId="54334" priority="101149" stopIfTrue="1">
      <formula>WEEKDAY($A781)=6</formula>
    </cfRule>
    <cfRule type="expression" dxfId="54333" priority="101150" stopIfTrue="1">
      <formula>WEEKDAY($A781)=7</formula>
    </cfRule>
  </conditionalFormatting>
  <conditionalFormatting sqref="I781:I782">
    <cfRule type="expression" dxfId="54332" priority="101137" stopIfTrue="1">
      <formula>WEEKDAY($A781)=1</formula>
    </cfRule>
    <cfRule type="expression" dxfId="54331" priority="101138" stopIfTrue="1">
      <formula>WEEKDAY($A781)=2</formula>
    </cfRule>
    <cfRule type="expression" dxfId="54330" priority="101139" stopIfTrue="1">
      <formula>WEEKDAY($A781)=3</formula>
    </cfRule>
    <cfRule type="expression" dxfId="54329" priority="101140" stopIfTrue="1">
      <formula>WEEKDAY($A781)=4</formula>
    </cfRule>
    <cfRule type="expression" dxfId="54328" priority="101141" stopIfTrue="1">
      <formula>WEEKDAY($A781)=5</formula>
    </cfRule>
    <cfRule type="expression" dxfId="54327" priority="101142" stopIfTrue="1">
      <formula>WEEKDAY($A781)=6</formula>
    </cfRule>
    <cfRule type="expression" dxfId="54326" priority="101143" stopIfTrue="1">
      <formula>WEEKDAY($A781)=7</formula>
    </cfRule>
  </conditionalFormatting>
  <conditionalFormatting sqref="I781:I782">
    <cfRule type="expression" dxfId="54325" priority="101130" stopIfTrue="1">
      <formula>WEEKDAY($A781)=1</formula>
    </cfRule>
    <cfRule type="expression" dxfId="54324" priority="101131" stopIfTrue="1">
      <formula>WEEKDAY($A781)=2</formula>
    </cfRule>
    <cfRule type="expression" dxfId="54323" priority="101132" stopIfTrue="1">
      <formula>WEEKDAY($A781)=3</formula>
    </cfRule>
    <cfRule type="expression" dxfId="54322" priority="101133" stopIfTrue="1">
      <formula>WEEKDAY($A781)=4</formula>
    </cfRule>
    <cfRule type="expression" dxfId="54321" priority="101134" stopIfTrue="1">
      <formula>WEEKDAY($A781)=5</formula>
    </cfRule>
    <cfRule type="expression" dxfId="54320" priority="101135" stopIfTrue="1">
      <formula>WEEKDAY($A781)=6</formula>
    </cfRule>
    <cfRule type="expression" dxfId="54319" priority="101136" stopIfTrue="1">
      <formula>WEEKDAY($A781)=7</formula>
    </cfRule>
  </conditionalFormatting>
  <conditionalFormatting sqref="I781:I782">
    <cfRule type="expression" dxfId="54318" priority="101123" stopIfTrue="1">
      <formula>WEEKDAY($A781)=1</formula>
    </cfRule>
    <cfRule type="expression" dxfId="54317" priority="101124" stopIfTrue="1">
      <formula>WEEKDAY($A781)=2</formula>
    </cfRule>
    <cfRule type="expression" dxfId="54316" priority="101125" stopIfTrue="1">
      <formula>WEEKDAY($A781)=3</formula>
    </cfRule>
    <cfRule type="expression" dxfId="54315" priority="101126" stopIfTrue="1">
      <formula>WEEKDAY($A781)=4</formula>
    </cfRule>
    <cfRule type="expression" dxfId="54314" priority="101127" stopIfTrue="1">
      <formula>WEEKDAY($A781)=5</formula>
    </cfRule>
    <cfRule type="expression" dxfId="54313" priority="101128" stopIfTrue="1">
      <formula>WEEKDAY($A781)=6</formula>
    </cfRule>
    <cfRule type="expression" dxfId="54312" priority="101129" stopIfTrue="1">
      <formula>WEEKDAY($A781)=7</formula>
    </cfRule>
  </conditionalFormatting>
  <conditionalFormatting sqref="I781:I782">
    <cfRule type="expression" dxfId="54311" priority="101116" stopIfTrue="1">
      <formula>WEEKDAY($A781)=1</formula>
    </cfRule>
    <cfRule type="expression" dxfId="54310" priority="101117" stopIfTrue="1">
      <formula>WEEKDAY($A781)=2</formula>
    </cfRule>
    <cfRule type="expression" dxfId="54309" priority="101118" stopIfTrue="1">
      <formula>WEEKDAY($A781)=3</formula>
    </cfRule>
    <cfRule type="expression" dxfId="54308" priority="101119" stopIfTrue="1">
      <formula>WEEKDAY($A781)=4</formula>
    </cfRule>
    <cfRule type="expression" dxfId="54307" priority="101120" stopIfTrue="1">
      <formula>WEEKDAY($A781)=5</formula>
    </cfRule>
    <cfRule type="expression" dxfId="54306" priority="101121" stopIfTrue="1">
      <formula>WEEKDAY($A781)=6</formula>
    </cfRule>
    <cfRule type="expression" dxfId="54305" priority="101122" stopIfTrue="1">
      <formula>WEEKDAY($A781)=7</formula>
    </cfRule>
  </conditionalFormatting>
  <conditionalFormatting sqref="I781:I782">
    <cfRule type="expression" dxfId="54304" priority="101109" stopIfTrue="1">
      <formula>WEEKDAY($A781)=1</formula>
    </cfRule>
    <cfRule type="expression" dxfId="54303" priority="101110" stopIfTrue="1">
      <formula>WEEKDAY($A781)=2</formula>
    </cfRule>
    <cfRule type="expression" dxfId="54302" priority="101111" stopIfTrue="1">
      <formula>WEEKDAY($A781)=3</formula>
    </cfRule>
    <cfRule type="expression" dxfId="54301" priority="101112" stopIfTrue="1">
      <formula>WEEKDAY($A781)=4</formula>
    </cfRule>
    <cfRule type="expression" dxfId="54300" priority="101113" stopIfTrue="1">
      <formula>WEEKDAY($A781)=5</formula>
    </cfRule>
    <cfRule type="expression" dxfId="54299" priority="101114" stopIfTrue="1">
      <formula>WEEKDAY($A781)=6</formula>
    </cfRule>
    <cfRule type="expression" dxfId="54298" priority="101115" stopIfTrue="1">
      <formula>WEEKDAY($A781)=7</formula>
    </cfRule>
  </conditionalFormatting>
  <conditionalFormatting sqref="I781:I782">
    <cfRule type="expression" dxfId="54297" priority="101102" stopIfTrue="1">
      <formula>WEEKDAY($A781)=1</formula>
    </cfRule>
    <cfRule type="expression" dxfId="54296" priority="101103" stopIfTrue="1">
      <formula>WEEKDAY($A781)=2</formula>
    </cfRule>
    <cfRule type="expression" dxfId="54295" priority="101104" stopIfTrue="1">
      <formula>WEEKDAY($A781)=3</formula>
    </cfRule>
    <cfRule type="expression" dxfId="54294" priority="101105" stopIfTrue="1">
      <formula>WEEKDAY($A781)=4</formula>
    </cfRule>
    <cfRule type="expression" dxfId="54293" priority="101106" stopIfTrue="1">
      <formula>WEEKDAY($A781)=5</formula>
    </cfRule>
    <cfRule type="expression" dxfId="54292" priority="101107" stopIfTrue="1">
      <formula>WEEKDAY($A781)=6</formula>
    </cfRule>
    <cfRule type="expression" dxfId="54291" priority="101108" stopIfTrue="1">
      <formula>WEEKDAY($A781)=7</formula>
    </cfRule>
  </conditionalFormatting>
  <conditionalFormatting sqref="I781:I782">
    <cfRule type="expression" dxfId="54290" priority="101095" stopIfTrue="1">
      <formula>WEEKDAY($A781)=1</formula>
    </cfRule>
    <cfRule type="expression" dxfId="54289" priority="101096" stopIfTrue="1">
      <formula>WEEKDAY($A781)=2</formula>
    </cfRule>
    <cfRule type="expression" dxfId="54288" priority="101097" stopIfTrue="1">
      <formula>WEEKDAY($A781)=3</formula>
    </cfRule>
    <cfRule type="expression" dxfId="54287" priority="101098" stopIfTrue="1">
      <formula>WEEKDAY($A781)=4</formula>
    </cfRule>
    <cfRule type="expression" dxfId="54286" priority="101099" stopIfTrue="1">
      <formula>WEEKDAY($A781)=5</formula>
    </cfRule>
    <cfRule type="expression" dxfId="54285" priority="101100" stopIfTrue="1">
      <formula>WEEKDAY($A781)=6</formula>
    </cfRule>
    <cfRule type="expression" dxfId="54284" priority="101101" stopIfTrue="1">
      <formula>WEEKDAY($A781)=7</formula>
    </cfRule>
  </conditionalFormatting>
  <conditionalFormatting sqref="I781:I782">
    <cfRule type="expression" dxfId="54283" priority="101088" stopIfTrue="1">
      <formula>WEEKDAY($A781)=1</formula>
    </cfRule>
    <cfRule type="expression" dxfId="54282" priority="101089" stopIfTrue="1">
      <formula>WEEKDAY($A781)=2</formula>
    </cfRule>
    <cfRule type="expression" dxfId="54281" priority="101090" stopIfTrue="1">
      <formula>WEEKDAY($A781)=3</formula>
    </cfRule>
    <cfRule type="expression" dxfId="54280" priority="101091" stopIfTrue="1">
      <formula>WEEKDAY($A781)=4</formula>
    </cfRule>
    <cfRule type="expression" dxfId="54279" priority="101092" stopIfTrue="1">
      <formula>WEEKDAY($A781)=5</formula>
    </cfRule>
    <cfRule type="expression" dxfId="54278" priority="101093" stopIfTrue="1">
      <formula>WEEKDAY($A781)=6</formula>
    </cfRule>
    <cfRule type="expression" dxfId="54277" priority="101094" stopIfTrue="1">
      <formula>WEEKDAY($A781)=7</formula>
    </cfRule>
  </conditionalFormatting>
  <conditionalFormatting sqref="I781:I782">
    <cfRule type="expression" dxfId="54276" priority="101081" stopIfTrue="1">
      <formula>WEEKDAY($A781)=1</formula>
    </cfRule>
    <cfRule type="expression" dxfId="54275" priority="101082" stopIfTrue="1">
      <formula>WEEKDAY($A781)=2</formula>
    </cfRule>
    <cfRule type="expression" dxfId="54274" priority="101083" stopIfTrue="1">
      <formula>WEEKDAY($A781)=3</formula>
    </cfRule>
    <cfRule type="expression" dxfId="54273" priority="101084" stopIfTrue="1">
      <formula>WEEKDAY($A781)=4</formula>
    </cfRule>
    <cfRule type="expression" dxfId="54272" priority="101085" stopIfTrue="1">
      <formula>WEEKDAY($A781)=5</formula>
    </cfRule>
    <cfRule type="expression" dxfId="54271" priority="101086" stopIfTrue="1">
      <formula>WEEKDAY($A781)=6</formula>
    </cfRule>
    <cfRule type="expression" dxfId="54270" priority="101087" stopIfTrue="1">
      <formula>WEEKDAY($A781)=7</formula>
    </cfRule>
  </conditionalFormatting>
  <conditionalFormatting sqref="I781:I782">
    <cfRule type="expression" dxfId="54269" priority="101074" stopIfTrue="1">
      <formula>WEEKDAY($A781)=1</formula>
    </cfRule>
    <cfRule type="expression" dxfId="54268" priority="101075" stopIfTrue="1">
      <formula>WEEKDAY($A781)=2</formula>
    </cfRule>
    <cfRule type="expression" dxfId="54267" priority="101076" stopIfTrue="1">
      <formula>WEEKDAY($A781)=3</formula>
    </cfRule>
    <cfRule type="expression" dxfId="54266" priority="101077" stopIfTrue="1">
      <formula>WEEKDAY($A781)=4</formula>
    </cfRule>
    <cfRule type="expression" dxfId="54265" priority="101078" stopIfTrue="1">
      <formula>WEEKDAY($A781)=5</formula>
    </cfRule>
    <cfRule type="expression" dxfId="54264" priority="101079" stopIfTrue="1">
      <formula>WEEKDAY($A781)=6</formula>
    </cfRule>
    <cfRule type="expression" dxfId="54263" priority="101080" stopIfTrue="1">
      <formula>WEEKDAY($A781)=7</formula>
    </cfRule>
  </conditionalFormatting>
  <conditionalFormatting sqref="I781:I782">
    <cfRule type="expression" dxfId="54262" priority="101067" stopIfTrue="1">
      <formula>WEEKDAY($A781)=1</formula>
    </cfRule>
    <cfRule type="expression" dxfId="54261" priority="101068" stopIfTrue="1">
      <formula>WEEKDAY($A781)=2</formula>
    </cfRule>
    <cfRule type="expression" dxfId="54260" priority="101069" stopIfTrue="1">
      <formula>WEEKDAY($A781)=3</formula>
    </cfRule>
    <cfRule type="expression" dxfId="54259" priority="101070" stopIfTrue="1">
      <formula>WEEKDAY($A781)=4</formula>
    </cfRule>
    <cfRule type="expression" dxfId="54258" priority="101071" stopIfTrue="1">
      <formula>WEEKDAY($A781)=5</formula>
    </cfRule>
    <cfRule type="expression" dxfId="54257" priority="101072" stopIfTrue="1">
      <formula>WEEKDAY($A781)=6</formula>
    </cfRule>
    <cfRule type="expression" dxfId="54256" priority="101073" stopIfTrue="1">
      <formula>WEEKDAY($A781)=7</formula>
    </cfRule>
  </conditionalFormatting>
  <conditionalFormatting sqref="I781:I782">
    <cfRule type="expression" dxfId="54255" priority="101060" stopIfTrue="1">
      <formula>WEEKDAY($A781)=1</formula>
    </cfRule>
    <cfRule type="expression" dxfId="54254" priority="101061" stopIfTrue="1">
      <formula>WEEKDAY($A781)=2</formula>
    </cfRule>
    <cfRule type="expression" dxfId="54253" priority="101062" stopIfTrue="1">
      <formula>WEEKDAY($A781)=3</formula>
    </cfRule>
    <cfRule type="expression" dxfId="54252" priority="101063" stopIfTrue="1">
      <formula>WEEKDAY($A781)=4</formula>
    </cfRule>
    <cfRule type="expression" dxfId="54251" priority="101064" stopIfTrue="1">
      <formula>WEEKDAY($A781)=5</formula>
    </cfRule>
    <cfRule type="expression" dxfId="54250" priority="101065" stopIfTrue="1">
      <formula>WEEKDAY($A781)=6</formula>
    </cfRule>
    <cfRule type="expression" dxfId="54249" priority="101066" stopIfTrue="1">
      <formula>WEEKDAY($A781)=7</formula>
    </cfRule>
  </conditionalFormatting>
  <conditionalFormatting sqref="I781:I782">
    <cfRule type="expression" dxfId="54248" priority="101053" stopIfTrue="1">
      <formula>WEEKDAY($A781)=1</formula>
    </cfRule>
    <cfRule type="expression" dxfId="54247" priority="101054" stopIfTrue="1">
      <formula>WEEKDAY($A781)=2</formula>
    </cfRule>
    <cfRule type="expression" dxfId="54246" priority="101055" stopIfTrue="1">
      <formula>WEEKDAY($A781)=3</formula>
    </cfRule>
    <cfRule type="expression" dxfId="54245" priority="101056" stopIfTrue="1">
      <formula>WEEKDAY($A781)=4</formula>
    </cfRule>
    <cfRule type="expression" dxfId="54244" priority="101057" stopIfTrue="1">
      <formula>WEEKDAY($A781)=5</formula>
    </cfRule>
    <cfRule type="expression" dxfId="54243" priority="101058" stopIfTrue="1">
      <formula>WEEKDAY($A781)=6</formula>
    </cfRule>
    <cfRule type="expression" dxfId="54242" priority="101059" stopIfTrue="1">
      <formula>WEEKDAY($A781)=7</formula>
    </cfRule>
  </conditionalFormatting>
  <conditionalFormatting sqref="I781:I782">
    <cfRule type="expression" dxfId="54241" priority="101046" stopIfTrue="1">
      <formula>WEEKDAY($A781)=1</formula>
    </cfRule>
    <cfRule type="expression" dxfId="54240" priority="101047" stopIfTrue="1">
      <formula>WEEKDAY($A781)=2</formula>
    </cfRule>
    <cfRule type="expression" dxfId="54239" priority="101048" stopIfTrue="1">
      <formula>WEEKDAY($A781)=3</formula>
    </cfRule>
    <cfRule type="expression" dxfId="54238" priority="101049" stopIfTrue="1">
      <formula>WEEKDAY($A781)=4</formula>
    </cfRule>
    <cfRule type="expression" dxfId="54237" priority="101050" stopIfTrue="1">
      <formula>WEEKDAY($A781)=5</formula>
    </cfRule>
    <cfRule type="expression" dxfId="54236" priority="101051" stopIfTrue="1">
      <formula>WEEKDAY($A781)=6</formula>
    </cfRule>
    <cfRule type="expression" dxfId="54235" priority="101052" stopIfTrue="1">
      <formula>WEEKDAY($A781)=7</formula>
    </cfRule>
  </conditionalFormatting>
  <conditionalFormatting sqref="I781:I782">
    <cfRule type="expression" dxfId="54234" priority="101039" stopIfTrue="1">
      <formula>WEEKDAY($A781)=1</formula>
    </cfRule>
    <cfRule type="expression" dxfId="54233" priority="101040" stopIfTrue="1">
      <formula>WEEKDAY($A781)=2</formula>
    </cfRule>
    <cfRule type="expression" dxfId="54232" priority="101041" stopIfTrue="1">
      <formula>WEEKDAY($A781)=3</formula>
    </cfRule>
    <cfRule type="expression" dxfId="54231" priority="101042" stopIfTrue="1">
      <formula>WEEKDAY($A781)=4</formula>
    </cfRule>
    <cfRule type="expression" dxfId="54230" priority="101043" stopIfTrue="1">
      <formula>WEEKDAY($A781)=5</formula>
    </cfRule>
    <cfRule type="expression" dxfId="54229" priority="101044" stopIfTrue="1">
      <formula>WEEKDAY($A781)=6</formula>
    </cfRule>
    <cfRule type="expression" dxfId="54228" priority="101045" stopIfTrue="1">
      <formula>WEEKDAY($A781)=7</formula>
    </cfRule>
  </conditionalFormatting>
  <conditionalFormatting sqref="I781:I782">
    <cfRule type="expression" dxfId="54227" priority="101032" stopIfTrue="1">
      <formula>WEEKDAY($A781)=1</formula>
    </cfRule>
    <cfRule type="expression" dxfId="54226" priority="101033" stopIfTrue="1">
      <formula>WEEKDAY($A781)=2</formula>
    </cfRule>
    <cfRule type="expression" dxfId="54225" priority="101034" stopIfTrue="1">
      <formula>WEEKDAY($A781)=3</formula>
    </cfRule>
    <cfRule type="expression" dxfId="54224" priority="101035" stopIfTrue="1">
      <formula>WEEKDAY($A781)=4</formula>
    </cfRule>
    <cfRule type="expression" dxfId="54223" priority="101036" stopIfTrue="1">
      <formula>WEEKDAY($A781)=5</formula>
    </cfRule>
    <cfRule type="expression" dxfId="54222" priority="101037" stopIfTrue="1">
      <formula>WEEKDAY($A781)=6</formula>
    </cfRule>
    <cfRule type="expression" dxfId="54221" priority="101038" stopIfTrue="1">
      <formula>WEEKDAY($A781)=7</formula>
    </cfRule>
  </conditionalFormatting>
  <conditionalFormatting sqref="I781:I782">
    <cfRule type="expression" dxfId="54220" priority="101025" stopIfTrue="1">
      <formula>WEEKDAY($A781)=1</formula>
    </cfRule>
    <cfRule type="expression" dxfId="54219" priority="101026" stopIfTrue="1">
      <formula>WEEKDAY($A781)=2</formula>
    </cfRule>
    <cfRule type="expression" dxfId="54218" priority="101027" stopIfTrue="1">
      <formula>WEEKDAY($A781)=3</formula>
    </cfRule>
    <cfRule type="expression" dxfId="54217" priority="101028" stopIfTrue="1">
      <formula>WEEKDAY($A781)=4</formula>
    </cfRule>
    <cfRule type="expression" dxfId="54216" priority="101029" stopIfTrue="1">
      <formula>WEEKDAY($A781)=5</formula>
    </cfRule>
    <cfRule type="expression" dxfId="54215" priority="101030" stopIfTrue="1">
      <formula>WEEKDAY($A781)=6</formula>
    </cfRule>
    <cfRule type="expression" dxfId="54214" priority="101031" stopIfTrue="1">
      <formula>WEEKDAY($A781)=7</formula>
    </cfRule>
  </conditionalFormatting>
  <conditionalFormatting sqref="I781:I782">
    <cfRule type="expression" dxfId="54213" priority="101018" stopIfTrue="1">
      <formula>WEEKDAY($A781)=1</formula>
    </cfRule>
    <cfRule type="expression" dxfId="54212" priority="101019" stopIfTrue="1">
      <formula>WEEKDAY($A781)=2</formula>
    </cfRule>
    <cfRule type="expression" dxfId="54211" priority="101020" stopIfTrue="1">
      <formula>WEEKDAY($A781)=3</formula>
    </cfRule>
    <cfRule type="expression" dxfId="54210" priority="101021" stopIfTrue="1">
      <formula>WEEKDAY($A781)=4</formula>
    </cfRule>
    <cfRule type="expression" dxfId="54209" priority="101022" stopIfTrue="1">
      <formula>WEEKDAY($A781)=5</formula>
    </cfRule>
    <cfRule type="expression" dxfId="54208" priority="101023" stopIfTrue="1">
      <formula>WEEKDAY($A781)=6</formula>
    </cfRule>
    <cfRule type="expression" dxfId="54207" priority="101024" stopIfTrue="1">
      <formula>WEEKDAY($A781)=7</formula>
    </cfRule>
  </conditionalFormatting>
  <conditionalFormatting sqref="I781:I782">
    <cfRule type="expression" dxfId="54206" priority="101011" stopIfTrue="1">
      <formula>WEEKDAY($A781)=1</formula>
    </cfRule>
    <cfRule type="expression" dxfId="54205" priority="101012" stopIfTrue="1">
      <formula>WEEKDAY($A781)=2</formula>
    </cfRule>
    <cfRule type="expression" dxfId="54204" priority="101013" stopIfTrue="1">
      <formula>WEEKDAY($A781)=3</formula>
    </cfRule>
    <cfRule type="expression" dxfId="54203" priority="101014" stopIfTrue="1">
      <formula>WEEKDAY($A781)=4</formula>
    </cfRule>
    <cfRule type="expression" dxfId="54202" priority="101015" stopIfTrue="1">
      <formula>WEEKDAY($A781)=5</formula>
    </cfRule>
    <cfRule type="expression" dxfId="54201" priority="101016" stopIfTrue="1">
      <formula>WEEKDAY($A781)=6</formula>
    </cfRule>
    <cfRule type="expression" dxfId="54200" priority="101017" stopIfTrue="1">
      <formula>WEEKDAY($A781)=7</formula>
    </cfRule>
  </conditionalFormatting>
  <conditionalFormatting sqref="I781:I782">
    <cfRule type="expression" dxfId="54199" priority="101004" stopIfTrue="1">
      <formula>WEEKDAY($A781)=1</formula>
    </cfRule>
    <cfRule type="expression" dxfId="54198" priority="101005" stopIfTrue="1">
      <formula>WEEKDAY($A781)=2</formula>
    </cfRule>
    <cfRule type="expression" dxfId="54197" priority="101006" stopIfTrue="1">
      <formula>WEEKDAY($A781)=3</formula>
    </cfRule>
    <cfRule type="expression" dxfId="54196" priority="101007" stopIfTrue="1">
      <formula>WEEKDAY($A781)=4</formula>
    </cfRule>
    <cfRule type="expression" dxfId="54195" priority="101008" stopIfTrue="1">
      <formula>WEEKDAY($A781)=5</formula>
    </cfRule>
    <cfRule type="expression" dxfId="54194" priority="101009" stopIfTrue="1">
      <formula>WEEKDAY($A781)=6</formula>
    </cfRule>
    <cfRule type="expression" dxfId="54193" priority="101010" stopIfTrue="1">
      <formula>WEEKDAY($A781)=7</formula>
    </cfRule>
  </conditionalFormatting>
  <conditionalFormatting sqref="I781:I782">
    <cfRule type="expression" dxfId="54192" priority="100997" stopIfTrue="1">
      <formula>WEEKDAY($A781)=1</formula>
    </cfRule>
    <cfRule type="expression" dxfId="54191" priority="100998" stopIfTrue="1">
      <formula>WEEKDAY($A781)=2</formula>
    </cfRule>
    <cfRule type="expression" dxfId="54190" priority="100999" stopIfTrue="1">
      <formula>WEEKDAY($A781)=3</formula>
    </cfRule>
    <cfRule type="expression" dxfId="54189" priority="101000" stopIfTrue="1">
      <formula>WEEKDAY($A781)=4</formula>
    </cfRule>
    <cfRule type="expression" dxfId="54188" priority="101001" stopIfTrue="1">
      <formula>WEEKDAY($A781)=5</formula>
    </cfRule>
    <cfRule type="expression" dxfId="54187" priority="101002" stopIfTrue="1">
      <formula>WEEKDAY($A781)=6</formula>
    </cfRule>
    <cfRule type="expression" dxfId="54186" priority="101003" stopIfTrue="1">
      <formula>WEEKDAY($A781)=7</formula>
    </cfRule>
  </conditionalFormatting>
  <conditionalFormatting sqref="I781:I782">
    <cfRule type="expression" dxfId="54185" priority="100990" stopIfTrue="1">
      <formula>WEEKDAY($A781)=1</formula>
    </cfRule>
    <cfRule type="expression" dxfId="54184" priority="100991" stopIfTrue="1">
      <formula>WEEKDAY($A781)=2</formula>
    </cfRule>
    <cfRule type="expression" dxfId="54183" priority="100992" stopIfTrue="1">
      <formula>WEEKDAY($A781)=3</formula>
    </cfRule>
    <cfRule type="expression" dxfId="54182" priority="100993" stopIfTrue="1">
      <formula>WEEKDAY($A781)=4</formula>
    </cfRule>
    <cfRule type="expression" dxfId="54181" priority="100994" stopIfTrue="1">
      <formula>WEEKDAY($A781)=5</formula>
    </cfRule>
    <cfRule type="expression" dxfId="54180" priority="100995" stopIfTrue="1">
      <formula>WEEKDAY($A781)=6</formula>
    </cfRule>
    <cfRule type="expression" dxfId="54179" priority="100996" stopIfTrue="1">
      <formula>WEEKDAY($A781)=7</formula>
    </cfRule>
  </conditionalFormatting>
  <conditionalFormatting sqref="I781:I782">
    <cfRule type="expression" dxfId="54178" priority="100983" stopIfTrue="1">
      <formula>WEEKDAY($A781)=1</formula>
    </cfRule>
    <cfRule type="expression" dxfId="54177" priority="100984" stopIfTrue="1">
      <formula>WEEKDAY($A781)=2</formula>
    </cfRule>
    <cfRule type="expression" dxfId="54176" priority="100985" stopIfTrue="1">
      <formula>WEEKDAY($A781)=3</formula>
    </cfRule>
    <cfRule type="expression" dxfId="54175" priority="100986" stopIfTrue="1">
      <formula>WEEKDAY($A781)=4</formula>
    </cfRule>
    <cfRule type="expression" dxfId="54174" priority="100987" stopIfTrue="1">
      <formula>WEEKDAY($A781)=5</formula>
    </cfRule>
    <cfRule type="expression" dxfId="54173" priority="100988" stopIfTrue="1">
      <formula>WEEKDAY($A781)=6</formula>
    </cfRule>
    <cfRule type="expression" dxfId="54172" priority="100989" stopIfTrue="1">
      <formula>WEEKDAY($A781)=7</formula>
    </cfRule>
  </conditionalFormatting>
  <conditionalFormatting sqref="I781:I782">
    <cfRule type="expression" dxfId="54171" priority="100976" stopIfTrue="1">
      <formula>WEEKDAY($A781)=1</formula>
    </cfRule>
    <cfRule type="expression" dxfId="54170" priority="100977" stopIfTrue="1">
      <formula>WEEKDAY($A781)=2</formula>
    </cfRule>
    <cfRule type="expression" dxfId="54169" priority="100978" stopIfTrue="1">
      <formula>WEEKDAY($A781)=3</formula>
    </cfRule>
    <cfRule type="expression" dxfId="54168" priority="100979" stopIfTrue="1">
      <formula>WEEKDAY($A781)=4</formula>
    </cfRule>
    <cfRule type="expression" dxfId="54167" priority="100980" stopIfTrue="1">
      <formula>WEEKDAY($A781)=5</formula>
    </cfRule>
    <cfRule type="expression" dxfId="54166" priority="100981" stopIfTrue="1">
      <formula>WEEKDAY($A781)=6</formula>
    </cfRule>
    <cfRule type="expression" dxfId="54165" priority="100982" stopIfTrue="1">
      <formula>WEEKDAY($A781)=7</formula>
    </cfRule>
  </conditionalFormatting>
  <conditionalFormatting sqref="I781:I782">
    <cfRule type="expression" dxfId="54164" priority="100969" stopIfTrue="1">
      <formula>WEEKDAY($A781)=1</formula>
    </cfRule>
    <cfRule type="expression" dxfId="54163" priority="100970" stopIfTrue="1">
      <formula>WEEKDAY($A781)=2</formula>
    </cfRule>
    <cfRule type="expression" dxfId="54162" priority="100971" stopIfTrue="1">
      <formula>WEEKDAY($A781)=3</formula>
    </cfRule>
    <cfRule type="expression" dxfId="54161" priority="100972" stopIfTrue="1">
      <formula>WEEKDAY($A781)=4</formula>
    </cfRule>
    <cfRule type="expression" dxfId="54160" priority="100973" stopIfTrue="1">
      <formula>WEEKDAY($A781)=5</formula>
    </cfRule>
    <cfRule type="expression" dxfId="54159" priority="100974" stopIfTrue="1">
      <formula>WEEKDAY($A781)=6</formula>
    </cfRule>
    <cfRule type="expression" dxfId="54158" priority="100975" stopIfTrue="1">
      <formula>WEEKDAY($A781)=7</formula>
    </cfRule>
  </conditionalFormatting>
  <conditionalFormatting sqref="I781:I782">
    <cfRule type="expression" dxfId="54157" priority="100962" stopIfTrue="1">
      <formula>WEEKDAY($A781)=1</formula>
    </cfRule>
    <cfRule type="expression" dxfId="54156" priority="100963" stopIfTrue="1">
      <formula>WEEKDAY($A781)=2</formula>
    </cfRule>
    <cfRule type="expression" dxfId="54155" priority="100964" stopIfTrue="1">
      <formula>WEEKDAY($A781)=3</formula>
    </cfRule>
    <cfRule type="expression" dxfId="54154" priority="100965" stopIfTrue="1">
      <formula>WEEKDAY($A781)=4</formula>
    </cfRule>
    <cfRule type="expression" dxfId="54153" priority="100966" stopIfTrue="1">
      <formula>WEEKDAY($A781)=5</formula>
    </cfRule>
    <cfRule type="expression" dxfId="54152" priority="100967" stopIfTrue="1">
      <formula>WEEKDAY($A781)=6</formula>
    </cfRule>
    <cfRule type="expression" dxfId="54151" priority="100968" stopIfTrue="1">
      <formula>WEEKDAY($A781)=7</formula>
    </cfRule>
  </conditionalFormatting>
  <conditionalFormatting sqref="I781:I782">
    <cfRule type="expression" dxfId="54150" priority="100955" stopIfTrue="1">
      <formula>WEEKDAY($A781)=1</formula>
    </cfRule>
    <cfRule type="expression" dxfId="54149" priority="100956" stopIfTrue="1">
      <formula>WEEKDAY($A781)=2</formula>
    </cfRule>
    <cfRule type="expression" dxfId="54148" priority="100957" stopIfTrue="1">
      <formula>WEEKDAY($A781)=3</formula>
    </cfRule>
    <cfRule type="expression" dxfId="54147" priority="100958" stopIfTrue="1">
      <formula>WEEKDAY($A781)=4</formula>
    </cfRule>
    <cfRule type="expression" dxfId="54146" priority="100959" stopIfTrue="1">
      <formula>WEEKDAY($A781)=5</formula>
    </cfRule>
    <cfRule type="expression" dxfId="54145" priority="100960" stopIfTrue="1">
      <formula>WEEKDAY($A781)=6</formula>
    </cfRule>
    <cfRule type="expression" dxfId="54144" priority="100961" stopIfTrue="1">
      <formula>WEEKDAY($A781)=7</formula>
    </cfRule>
  </conditionalFormatting>
  <conditionalFormatting sqref="I781:I782">
    <cfRule type="expression" dxfId="54143" priority="100948" stopIfTrue="1">
      <formula>WEEKDAY($A781)=1</formula>
    </cfRule>
    <cfRule type="expression" dxfId="54142" priority="100949" stopIfTrue="1">
      <formula>WEEKDAY($A781)=2</formula>
    </cfRule>
    <cfRule type="expression" dxfId="54141" priority="100950" stopIfTrue="1">
      <formula>WEEKDAY($A781)=3</formula>
    </cfRule>
    <cfRule type="expression" dxfId="54140" priority="100951" stopIfTrue="1">
      <formula>WEEKDAY($A781)=4</formula>
    </cfRule>
    <cfRule type="expression" dxfId="54139" priority="100952" stopIfTrue="1">
      <formula>WEEKDAY($A781)=5</formula>
    </cfRule>
    <cfRule type="expression" dxfId="54138" priority="100953" stopIfTrue="1">
      <formula>WEEKDAY($A781)=6</formula>
    </cfRule>
    <cfRule type="expression" dxfId="54137" priority="100954" stopIfTrue="1">
      <formula>WEEKDAY($A781)=7</formula>
    </cfRule>
  </conditionalFormatting>
  <conditionalFormatting sqref="I781:I782">
    <cfRule type="expression" dxfId="54136" priority="100941" stopIfTrue="1">
      <formula>WEEKDAY($A781)=1</formula>
    </cfRule>
    <cfRule type="expression" dxfId="54135" priority="100942" stopIfTrue="1">
      <formula>WEEKDAY($A781)=2</formula>
    </cfRule>
    <cfRule type="expression" dxfId="54134" priority="100943" stopIfTrue="1">
      <formula>WEEKDAY($A781)=3</formula>
    </cfRule>
    <cfRule type="expression" dxfId="54133" priority="100944" stopIfTrue="1">
      <formula>WEEKDAY($A781)=4</formula>
    </cfRule>
    <cfRule type="expression" dxfId="54132" priority="100945" stopIfTrue="1">
      <formula>WEEKDAY($A781)=5</formula>
    </cfRule>
    <cfRule type="expression" dxfId="54131" priority="100946" stopIfTrue="1">
      <formula>WEEKDAY($A781)=6</formula>
    </cfRule>
    <cfRule type="expression" dxfId="54130" priority="100947" stopIfTrue="1">
      <formula>WEEKDAY($A781)=7</formula>
    </cfRule>
  </conditionalFormatting>
  <conditionalFormatting sqref="I781:I782">
    <cfRule type="expression" dxfId="54129" priority="100934" stopIfTrue="1">
      <formula>WEEKDAY($A781)=1</formula>
    </cfRule>
    <cfRule type="expression" dxfId="54128" priority="100935" stopIfTrue="1">
      <formula>WEEKDAY($A781)=2</formula>
    </cfRule>
    <cfRule type="expression" dxfId="54127" priority="100936" stopIfTrue="1">
      <formula>WEEKDAY($A781)=3</formula>
    </cfRule>
    <cfRule type="expression" dxfId="54126" priority="100937" stopIfTrue="1">
      <formula>WEEKDAY($A781)=4</formula>
    </cfRule>
    <cfRule type="expression" dxfId="54125" priority="100938" stopIfTrue="1">
      <formula>WEEKDAY($A781)=5</formula>
    </cfRule>
    <cfRule type="expression" dxfId="54124" priority="100939" stopIfTrue="1">
      <formula>WEEKDAY($A781)=6</formula>
    </cfRule>
    <cfRule type="expression" dxfId="54123" priority="100940" stopIfTrue="1">
      <formula>WEEKDAY($A781)=7</formula>
    </cfRule>
  </conditionalFormatting>
  <conditionalFormatting sqref="I781:I782">
    <cfRule type="expression" dxfId="54122" priority="100927" stopIfTrue="1">
      <formula>WEEKDAY($A781)=1</formula>
    </cfRule>
    <cfRule type="expression" dxfId="54121" priority="100928" stopIfTrue="1">
      <formula>WEEKDAY($A781)=2</formula>
    </cfRule>
    <cfRule type="expression" dxfId="54120" priority="100929" stopIfTrue="1">
      <formula>WEEKDAY($A781)=3</formula>
    </cfRule>
    <cfRule type="expression" dxfId="54119" priority="100930" stopIfTrue="1">
      <formula>WEEKDAY($A781)=4</formula>
    </cfRule>
    <cfRule type="expression" dxfId="54118" priority="100931" stopIfTrue="1">
      <formula>WEEKDAY($A781)=5</formula>
    </cfRule>
    <cfRule type="expression" dxfId="54117" priority="100932" stopIfTrue="1">
      <formula>WEEKDAY($A781)=6</formula>
    </cfRule>
    <cfRule type="expression" dxfId="54116" priority="100933" stopIfTrue="1">
      <formula>WEEKDAY($A781)=7</formula>
    </cfRule>
  </conditionalFormatting>
  <conditionalFormatting sqref="I781:I782">
    <cfRule type="expression" dxfId="54115" priority="100920" stopIfTrue="1">
      <formula>WEEKDAY($A781)=1</formula>
    </cfRule>
    <cfRule type="expression" dxfId="54114" priority="100921" stopIfTrue="1">
      <formula>WEEKDAY($A781)=2</formula>
    </cfRule>
    <cfRule type="expression" dxfId="54113" priority="100922" stopIfTrue="1">
      <formula>WEEKDAY($A781)=3</formula>
    </cfRule>
    <cfRule type="expression" dxfId="54112" priority="100923" stopIfTrue="1">
      <formula>WEEKDAY($A781)=4</formula>
    </cfRule>
    <cfRule type="expression" dxfId="54111" priority="100924" stopIfTrue="1">
      <formula>WEEKDAY($A781)=5</formula>
    </cfRule>
    <cfRule type="expression" dxfId="54110" priority="100925" stopIfTrue="1">
      <formula>WEEKDAY($A781)=6</formula>
    </cfRule>
    <cfRule type="expression" dxfId="54109" priority="100926" stopIfTrue="1">
      <formula>WEEKDAY($A781)=7</formula>
    </cfRule>
  </conditionalFormatting>
  <conditionalFormatting sqref="I781:I782">
    <cfRule type="expression" dxfId="54108" priority="100913" stopIfTrue="1">
      <formula>WEEKDAY($A781)=1</formula>
    </cfRule>
    <cfRule type="expression" dxfId="54107" priority="100914" stopIfTrue="1">
      <formula>WEEKDAY($A781)=2</formula>
    </cfRule>
    <cfRule type="expression" dxfId="54106" priority="100915" stopIfTrue="1">
      <formula>WEEKDAY($A781)=3</formula>
    </cfRule>
    <cfRule type="expression" dxfId="54105" priority="100916" stopIfTrue="1">
      <formula>WEEKDAY($A781)=4</formula>
    </cfRule>
    <cfRule type="expression" dxfId="54104" priority="100917" stopIfTrue="1">
      <formula>WEEKDAY($A781)=5</formula>
    </cfRule>
    <cfRule type="expression" dxfId="54103" priority="100918" stopIfTrue="1">
      <formula>WEEKDAY($A781)=6</formula>
    </cfRule>
    <cfRule type="expression" dxfId="54102" priority="100919" stopIfTrue="1">
      <formula>WEEKDAY($A781)=7</formula>
    </cfRule>
  </conditionalFormatting>
  <conditionalFormatting sqref="A781:A782">
    <cfRule type="expression" dxfId="54101" priority="100906" stopIfTrue="1">
      <formula>WEEKDAY($A781)=1</formula>
    </cfRule>
    <cfRule type="expression" dxfId="54100" priority="100907" stopIfTrue="1">
      <formula>WEEKDAY($A781)=2</formula>
    </cfRule>
    <cfRule type="expression" dxfId="54099" priority="100908" stopIfTrue="1">
      <formula>WEEKDAY($A781)=3</formula>
    </cfRule>
    <cfRule type="expression" dxfId="54098" priority="100909" stopIfTrue="1">
      <formula>WEEKDAY($A781)=4</formula>
    </cfRule>
    <cfRule type="expression" dxfId="54097" priority="100910" stopIfTrue="1">
      <formula>WEEKDAY($A781)=5</formula>
    </cfRule>
    <cfRule type="expression" dxfId="54096" priority="100911" stopIfTrue="1">
      <formula>WEEKDAY($A781)=6</formula>
    </cfRule>
    <cfRule type="expression" dxfId="54095" priority="100912" stopIfTrue="1">
      <formula>WEEKDAY($A781)=7</formula>
    </cfRule>
  </conditionalFormatting>
  <conditionalFormatting sqref="I781:I782">
    <cfRule type="expression" dxfId="54094" priority="100899" stopIfTrue="1">
      <formula>WEEKDAY($A781)=1</formula>
    </cfRule>
    <cfRule type="expression" dxfId="54093" priority="100900" stopIfTrue="1">
      <formula>WEEKDAY($A781)=2</formula>
    </cfRule>
    <cfRule type="expression" dxfId="54092" priority="100901" stopIfTrue="1">
      <formula>WEEKDAY($A781)=3</formula>
    </cfRule>
    <cfRule type="expression" dxfId="54091" priority="100902" stopIfTrue="1">
      <formula>WEEKDAY($A781)=4</formula>
    </cfRule>
    <cfRule type="expression" dxfId="54090" priority="100903" stopIfTrue="1">
      <formula>WEEKDAY($A781)=5</formula>
    </cfRule>
    <cfRule type="expression" dxfId="54089" priority="100904" stopIfTrue="1">
      <formula>WEEKDAY($A781)=6</formula>
    </cfRule>
    <cfRule type="expression" dxfId="54088" priority="100905" stopIfTrue="1">
      <formula>WEEKDAY($A781)=7</formula>
    </cfRule>
  </conditionalFormatting>
  <conditionalFormatting sqref="I781:I782">
    <cfRule type="expression" dxfId="54087" priority="100892" stopIfTrue="1">
      <formula>WEEKDAY($A781)=1</formula>
    </cfRule>
    <cfRule type="expression" dxfId="54086" priority="100893" stopIfTrue="1">
      <formula>WEEKDAY($A781)=2</formula>
    </cfRule>
    <cfRule type="expression" dxfId="54085" priority="100894" stopIfTrue="1">
      <formula>WEEKDAY($A781)=3</formula>
    </cfRule>
    <cfRule type="expression" dxfId="54084" priority="100895" stopIfTrue="1">
      <formula>WEEKDAY($A781)=4</formula>
    </cfRule>
    <cfRule type="expression" dxfId="54083" priority="100896" stopIfTrue="1">
      <formula>WEEKDAY($A781)=5</formula>
    </cfRule>
    <cfRule type="expression" dxfId="54082" priority="100897" stopIfTrue="1">
      <formula>WEEKDAY($A781)=6</formula>
    </cfRule>
    <cfRule type="expression" dxfId="54081" priority="100898" stopIfTrue="1">
      <formula>WEEKDAY($A781)=7</formula>
    </cfRule>
  </conditionalFormatting>
  <conditionalFormatting sqref="I781:I782">
    <cfRule type="expression" dxfId="54080" priority="100885" stopIfTrue="1">
      <formula>WEEKDAY($A781)=1</formula>
    </cfRule>
    <cfRule type="expression" dxfId="54079" priority="100886" stopIfTrue="1">
      <formula>WEEKDAY($A781)=2</formula>
    </cfRule>
    <cfRule type="expression" dxfId="54078" priority="100887" stopIfTrue="1">
      <formula>WEEKDAY($A781)=3</formula>
    </cfRule>
    <cfRule type="expression" dxfId="54077" priority="100888" stopIfTrue="1">
      <formula>WEEKDAY($A781)=4</formula>
    </cfRule>
    <cfRule type="expression" dxfId="54076" priority="100889" stopIfTrue="1">
      <formula>WEEKDAY($A781)=5</formula>
    </cfRule>
    <cfRule type="expression" dxfId="54075" priority="100890" stopIfTrue="1">
      <formula>WEEKDAY($A781)=6</formula>
    </cfRule>
    <cfRule type="expression" dxfId="54074" priority="100891" stopIfTrue="1">
      <formula>WEEKDAY($A781)=7</formula>
    </cfRule>
  </conditionalFormatting>
  <conditionalFormatting sqref="A781:A782">
    <cfRule type="expression" dxfId="54073" priority="100878" stopIfTrue="1">
      <formula>WEEKDAY($A781)=1</formula>
    </cfRule>
    <cfRule type="expression" dxfId="54072" priority="100879" stopIfTrue="1">
      <formula>WEEKDAY($A781)=2</formula>
    </cfRule>
    <cfRule type="expression" dxfId="54071" priority="100880" stopIfTrue="1">
      <formula>WEEKDAY($A781)=3</formula>
    </cfRule>
    <cfRule type="expression" dxfId="54070" priority="100881" stopIfTrue="1">
      <formula>WEEKDAY($A781)=4</formula>
    </cfRule>
    <cfRule type="expression" dxfId="54069" priority="100882" stopIfTrue="1">
      <formula>WEEKDAY($A781)=5</formula>
    </cfRule>
    <cfRule type="expression" dxfId="54068" priority="100883" stopIfTrue="1">
      <formula>WEEKDAY($A781)=6</formula>
    </cfRule>
    <cfRule type="expression" dxfId="54067" priority="100884" stopIfTrue="1">
      <formula>WEEKDAY($A781)=7</formula>
    </cfRule>
  </conditionalFormatting>
  <conditionalFormatting sqref="I781:I782">
    <cfRule type="expression" dxfId="54066" priority="100871" stopIfTrue="1">
      <formula>WEEKDAY($A781)=1</formula>
    </cfRule>
    <cfRule type="expression" dxfId="54065" priority="100872" stopIfTrue="1">
      <formula>WEEKDAY($A781)=2</formula>
    </cfRule>
    <cfRule type="expression" dxfId="54064" priority="100873" stopIfTrue="1">
      <formula>WEEKDAY($A781)=3</formula>
    </cfRule>
    <cfRule type="expression" dxfId="54063" priority="100874" stopIfTrue="1">
      <formula>WEEKDAY($A781)=4</formula>
    </cfRule>
    <cfRule type="expression" dxfId="54062" priority="100875" stopIfTrue="1">
      <formula>WEEKDAY($A781)=5</formula>
    </cfRule>
    <cfRule type="expression" dxfId="54061" priority="100876" stopIfTrue="1">
      <formula>WEEKDAY($A781)=6</formula>
    </cfRule>
    <cfRule type="expression" dxfId="54060" priority="100877" stopIfTrue="1">
      <formula>WEEKDAY($A781)=7</formula>
    </cfRule>
  </conditionalFormatting>
  <conditionalFormatting sqref="I781:I782">
    <cfRule type="expression" dxfId="54059" priority="100864" stopIfTrue="1">
      <formula>WEEKDAY($A781)=1</formula>
    </cfRule>
    <cfRule type="expression" dxfId="54058" priority="100865" stopIfTrue="1">
      <formula>WEEKDAY($A781)=2</formula>
    </cfRule>
    <cfRule type="expression" dxfId="54057" priority="100866" stopIfTrue="1">
      <formula>WEEKDAY($A781)=3</formula>
    </cfRule>
    <cfRule type="expression" dxfId="54056" priority="100867" stopIfTrue="1">
      <formula>WEEKDAY($A781)=4</formula>
    </cfRule>
    <cfRule type="expression" dxfId="54055" priority="100868" stopIfTrue="1">
      <formula>WEEKDAY($A781)=5</formula>
    </cfRule>
    <cfRule type="expression" dxfId="54054" priority="100869" stopIfTrue="1">
      <formula>WEEKDAY($A781)=6</formula>
    </cfRule>
    <cfRule type="expression" dxfId="54053" priority="100870" stopIfTrue="1">
      <formula>WEEKDAY($A781)=7</formula>
    </cfRule>
  </conditionalFormatting>
  <conditionalFormatting sqref="I781:I782">
    <cfRule type="expression" dxfId="54052" priority="100857" stopIfTrue="1">
      <formula>WEEKDAY($A781)=1</formula>
    </cfRule>
    <cfRule type="expression" dxfId="54051" priority="100858" stopIfTrue="1">
      <formula>WEEKDAY($A781)=2</formula>
    </cfRule>
    <cfRule type="expression" dxfId="54050" priority="100859" stopIfTrue="1">
      <formula>WEEKDAY($A781)=3</formula>
    </cfRule>
    <cfRule type="expression" dxfId="54049" priority="100860" stopIfTrue="1">
      <formula>WEEKDAY($A781)=4</formula>
    </cfRule>
    <cfRule type="expression" dxfId="54048" priority="100861" stopIfTrue="1">
      <formula>WEEKDAY($A781)=5</formula>
    </cfRule>
    <cfRule type="expression" dxfId="54047" priority="100862" stopIfTrue="1">
      <formula>WEEKDAY($A781)=6</formula>
    </cfRule>
    <cfRule type="expression" dxfId="54046" priority="100863" stopIfTrue="1">
      <formula>WEEKDAY($A781)=7</formula>
    </cfRule>
  </conditionalFormatting>
  <conditionalFormatting sqref="I781:I782">
    <cfRule type="expression" dxfId="54045" priority="100850" stopIfTrue="1">
      <formula>WEEKDAY($A781)=1</formula>
    </cfRule>
    <cfRule type="expression" dxfId="54044" priority="100851" stopIfTrue="1">
      <formula>WEEKDAY($A781)=2</formula>
    </cfRule>
    <cfRule type="expression" dxfId="54043" priority="100852" stopIfTrue="1">
      <formula>WEEKDAY($A781)=3</formula>
    </cfRule>
    <cfRule type="expression" dxfId="54042" priority="100853" stopIfTrue="1">
      <formula>WEEKDAY($A781)=4</formula>
    </cfRule>
    <cfRule type="expression" dxfId="54041" priority="100854" stopIfTrue="1">
      <formula>WEEKDAY($A781)=5</formula>
    </cfRule>
    <cfRule type="expression" dxfId="54040" priority="100855" stopIfTrue="1">
      <formula>WEEKDAY($A781)=6</formula>
    </cfRule>
    <cfRule type="expression" dxfId="54039" priority="100856" stopIfTrue="1">
      <formula>WEEKDAY($A781)=7</formula>
    </cfRule>
  </conditionalFormatting>
  <conditionalFormatting sqref="I781:I782">
    <cfRule type="expression" dxfId="54038" priority="100843" stopIfTrue="1">
      <formula>WEEKDAY($A781)=1</formula>
    </cfRule>
    <cfRule type="expression" dxfId="54037" priority="100844" stopIfTrue="1">
      <formula>WEEKDAY($A781)=2</formula>
    </cfRule>
    <cfRule type="expression" dxfId="54036" priority="100845" stopIfTrue="1">
      <formula>WEEKDAY($A781)=3</formula>
    </cfRule>
    <cfRule type="expression" dxfId="54035" priority="100846" stopIfTrue="1">
      <formula>WEEKDAY($A781)=4</formula>
    </cfRule>
    <cfRule type="expression" dxfId="54034" priority="100847" stopIfTrue="1">
      <formula>WEEKDAY($A781)=5</formula>
    </cfRule>
    <cfRule type="expression" dxfId="54033" priority="100848" stopIfTrue="1">
      <formula>WEEKDAY($A781)=6</formula>
    </cfRule>
    <cfRule type="expression" dxfId="54032" priority="100849" stopIfTrue="1">
      <formula>WEEKDAY($A781)=7</formula>
    </cfRule>
  </conditionalFormatting>
  <conditionalFormatting sqref="I781:I782">
    <cfRule type="expression" dxfId="54031" priority="100836" stopIfTrue="1">
      <formula>WEEKDAY($A781)=1</formula>
    </cfRule>
    <cfRule type="expression" dxfId="54030" priority="100837" stopIfTrue="1">
      <formula>WEEKDAY($A781)=2</formula>
    </cfRule>
    <cfRule type="expression" dxfId="54029" priority="100838" stopIfTrue="1">
      <formula>WEEKDAY($A781)=3</formula>
    </cfRule>
    <cfRule type="expression" dxfId="54028" priority="100839" stopIfTrue="1">
      <formula>WEEKDAY($A781)=4</formula>
    </cfRule>
    <cfRule type="expression" dxfId="54027" priority="100840" stopIfTrue="1">
      <formula>WEEKDAY($A781)=5</formula>
    </cfRule>
    <cfRule type="expression" dxfId="54026" priority="100841" stopIfTrue="1">
      <formula>WEEKDAY($A781)=6</formula>
    </cfRule>
    <cfRule type="expression" dxfId="54025" priority="100842" stopIfTrue="1">
      <formula>WEEKDAY($A781)=7</formula>
    </cfRule>
  </conditionalFormatting>
  <conditionalFormatting sqref="I781:I782">
    <cfRule type="expression" dxfId="54024" priority="100829" stopIfTrue="1">
      <formula>WEEKDAY($A781)=1</formula>
    </cfRule>
    <cfRule type="expression" dxfId="54023" priority="100830" stopIfTrue="1">
      <formula>WEEKDAY($A781)=2</formula>
    </cfRule>
    <cfRule type="expression" dxfId="54022" priority="100831" stopIfTrue="1">
      <formula>WEEKDAY($A781)=3</formula>
    </cfRule>
    <cfRule type="expression" dxfId="54021" priority="100832" stopIfTrue="1">
      <formula>WEEKDAY($A781)=4</formula>
    </cfRule>
    <cfRule type="expression" dxfId="54020" priority="100833" stopIfTrue="1">
      <formula>WEEKDAY($A781)=5</formula>
    </cfRule>
    <cfRule type="expression" dxfId="54019" priority="100834" stopIfTrue="1">
      <formula>WEEKDAY($A781)=6</formula>
    </cfRule>
    <cfRule type="expression" dxfId="54018" priority="100835" stopIfTrue="1">
      <formula>WEEKDAY($A781)=7</formula>
    </cfRule>
  </conditionalFormatting>
  <conditionalFormatting sqref="I781:I782">
    <cfRule type="expression" dxfId="54017" priority="100822" stopIfTrue="1">
      <formula>WEEKDAY($A781)=1</formula>
    </cfRule>
    <cfRule type="expression" dxfId="54016" priority="100823" stopIfTrue="1">
      <formula>WEEKDAY($A781)=2</formula>
    </cfRule>
    <cfRule type="expression" dxfId="54015" priority="100824" stopIfTrue="1">
      <formula>WEEKDAY($A781)=3</formula>
    </cfRule>
    <cfRule type="expression" dxfId="54014" priority="100825" stopIfTrue="1">
      <formula>WEEKDAY($A781)=4</formula>
    </cfRule>
    <cfRule type="expression" dxfId="54013" priority="100826" stopIfTrue="1">
      <formula>WEEKDAY($A781)=5</formula>
    </cfRule>
    <cfRule type="expression" dxfId="54012" priority="100827" stopIfTrue="1">
      <formula>WEEKDAY($A781)=6</formula>
    </cfRule>
    <cfRule type="expression" dxfId="54011" priority="100828" stopIfTrue="1">
      <formula>WEEKDAY($A781)=7</formula>
    </cfRule>
  </conditionalFormatting>
  <conditionalFormatting sqref="I781:I782">
    <cfRule type="expression" dxfId="54010" priority="100815" stopIfTrue="1">
      <formula>WEEKDAY($A781)=1</formula>
    </cfRule>
    <cfRule type="expression" dxfId="54009" priority="100816" stopIfTrue="1">
      <formula>WEEKDAY($A781)=2</formula>
    </cfRule>
    <cfRule type="expression" dxfId="54008" priority="100817" stopIfTrue="1">
      <formula>WEEKDAY($A781)=3</formula>
    </cfRule>
    <cfRule type="expression" dxfId="54007" priority="100818" stopIfTrue="1">
      <formula>WEEKDAY($A781)=4</formula>
    </cfRule>
    <cfRule type="expression" dxfId="54006" priority="100819" stopIfTrue="1">
      <formula>WEEKDAY($A781)=5</formula>
    </cfRule>
    <cfRule type="expression" dxfId="54005" priority="100820" stopIfTrue="1">
      <formula>WEEKDAY($A781)=6</formula>
    </cfRule>
    <cfRule type="expression" dxfId="54004" priority="100821" stopIfTrue="1">
      <formula>WEEKDAY($A781)=7</formula>
    </cfRule>
  </conditionalFormatting>
  <conditionalFormatting sqref="I781:I782">
    <cfRule type="expression" dxfId="54003" priority="100808" stopIfTrue="1">
      <formula>WEEKDAY($A781)=1</formula>
    </cfRule>
    <cfRule type="expression" dxfId="54002" priority="100809" stopIfTrue="1">
      <formula>WEEKDAY($A781)=2</formula>
    </cfRule>
    <cfRule type="expression" dxfId="54001" priority="100810" stopIfTrue="1">
      <formula>WEEKDAY($A781)=3</formula>
    </cfRule>
    <cfRule type="expression" dxfId="54000" priority="100811" stopIfTrue="1">
      <formula>WEEKDAY($A781)=4</formula>
    </cfRule>
    <cfRule type="expression" dxfId="53999" priority="100812" stopIfTrue="1">
      <formula>WEEKDAY($A781)=5</formula>
    </cfRule>
    <cfRule type="expression" dxfId="53998" priority="100813" stopIfTrue="1">
      <formula>WEEKDAY($A781)=6</formula>
    </cfRule>
    <cfRule type="expression" dxfId="53997" priority="100814" stopIfTrue="1">
      <formula>WEEKDAY($A781)=7</formula>
    </cfRule>
  </conditionalFormatting>
  <conditionalFormatting sqref="I781:I782">
    <cfRule type="expression" dxfId="53996" priority="100801" stopIfTrue="1">
      <formula>WEEKDAY($A781)=1</formula>
    </cfRule>
    <cfRule type="expression" dxfId="53995" priority="100802" stopIfTrue="1">
      <formula>WEEKDAY($A781)=2</formula>
    </cfRule>
    <cfRule type="expression" dxfId="53994" priority="100803" stopIfTrue="1">
      <formula>WEEKDAY($A781)=3</formula>
    </cfRule>
    <cfRule type="expression" dxfId="53993" priority="100804" stopIfTrue="1">
      <formula>WEEKDAY($A781)=4</formula>
    </cfRule>
    <cfRule type="expression" dxfId="53992" priority="100805" stopIfTrue="1">
      <formula>WEEKDAY($A781)=5</formula>
    </cfRule>
    <cfRule type="expression" dxfId="53991" priority="100806" stopIfTrue="1">
      <formula>WEEKDAY($A781)=6</formula>
    </cfRule>
    <cfRule type="expression" dxfId="53990" priority="100807" stopIfTrue="1">
      <formula>WEEKDAY($A781)=7</formula>
    </cfRule>
  </conditionalFormatting>
  <conditionalFormatting sqref="I781:I782">
    <cfRule type="expression" dxfId="53989" priority="100794" stopIfTrue="1">
      <formula>WEEKDAY($A781)=1</formula>
    </cfRule>
    <cfRule type="expression" dxfId="53988" priority="100795" stopIfTrue="1">
      <formula>WEEKDAY($A781)=2</formula>
    </cfRule>
    <cfRule type="expression" dxfId="53987" priority="100796" stopIfTrue="1">
      <formula>WEEKDAY($A781)=3</formula>
    </cfRule>
    <cfRule type="expression" dxfId="53986" priority="100797" stopIfTrue="1">
      <formula>WEEKDAY($A781)=4</formula>
    </cfRule>
    <cfRule type="expression" dxfId="53985" priority="100798" stopIfTrue="1">
      <formula>WEEKDAY($A781)=5</formula>
    </cfRule>
    <cfRule type="expression" dxfId="53984" priority="100799" stopIfTrue="1">
      <formula>WEEKDAY($A781)=6</formula>
    </cfRule>
    <cfRule type="expression" dxfId="53983" priority="100800" stopIfTrue="1">
      <formula>WEEKDAY($A781)=7</formula>
    </cfRule>
  </conditionalFormatting>
  <conditionalFormatting sqref="I781:I782">
    <cfRule type="expression" dxfId="53982" priority="100787" stopIfTrue="1">
      <formula>WEEKDAY($A781)=1</formula>
    </cfRule>
    <cfRule type="expression" dxfId="53981" priority="100788" stopIfTrue="1">
      <formula>WEEKDAY($A781)=2</formula>
    </cfRule>
    <cfRule type="expression" dxfId="53980" priority="100789" stopIfTrue="1">
      <formula>WEEKDAY($A781)=3</formula>
    </cfRule>
    <cfRule type="expression" dxfId="53979" priority="100790" stopIfTrue="1">
      <formula>WEEKDAY($A781)=4</formula>
    </cfRule>
    <cfRule type="expression" dxfId="53978" priority="100791" stopIfTrue="1">
      <formula>WEEKDAY($A781)=5</formula>
    </cfRule>
    <cfRule type="expression" dxfId="53977" priority="100792" stopIfTrue="1">
      <formula>WEEKDAY($A781)=6</formula>
    </cfRule>
    <cfRule type="expression" dxfId="53976" priority="100793" stopIfTrue="1">
      <formula>WEEKDAY($A781)=7</formula>
    </cfRule>
  </conditionalFormatting>
  <conditionalFormatting sqref="I781:I782">
    <cfRule type="expression" dxfId="53975" priority="100780" stopIfTrue="1">
      <formula>WEEKDAY($A781)=1</formula>
    </cfRule>
    <cfRule type="expression" dxfId="53974" priority="100781" stopIfTrue="1">
      <formula>WEEKDAY($A781)=2</formula>
    </cfRule>
    <cfRule type="expression" dxfId="53973" priority="100782" stopIfTrue="1">
      <formula>WEEKDAY($A781)=3</formula>
    </cfRule>
    <cfRule type="expression" dxfId="53972" priority="100783" stopIfTrue="1">
      <formula>WEEKDAY($A781)=4</formula>
    </cfRule>
    <cfRule type="expression" dxfId="53971" priority="100784" stopIfTrue="1">
      <formula>WEEKDAY($A781)=5</formula>
    </cfRule>
    <cfRule type="expression" dxfId="53970" priority="100785" stopIfTrue="1">
      <formula>WEEKDAY($A781)=6</formula>
    </cfRule>
    <cfRule type="expression" dxfId="53969" priority="100786" stopIfTrue="1">
      <formula>WEEKDAY($A781)=7</formula>
    </cfRule>
  </conditionalFormatting>
  <conditionalFormatting sqref="I781:I782">
    <cfRule type="expression" dxfId="53968" priority="100773" stopIfTrue="1">
      <formula>WEEKDAY($A781)=1</formula>
    </cfRule>
    <cfRule type="expression" dxfId="53967" priority="100774" stopIfTrue="1">
      <formula>WEEKDAY($A781)=2</formula>
    </cfRule>
    <cfRule type="expression" dxfId="53966" priority="100775" stopIfTrue="1">
      <formula>WEEKDAY($A781)=3</formula>
    </cfRule>
    <cfRule type="expression" dxfId="53965" priority="100776" stopIfTrue="1">
      <formula>WEEKDAY($A781)=4</formula>
    </cfRule>
    <cfRule type="expression" dxfId="53964" priority="100777" stopIfTrue="1">
      <formula>WEEKDAY($A781)=5</formula>
    </cfRule>
    <cfRule type="expression" dxfId="53963" priority="100778" stopIfTrue="1">
      <formula>WEEKDAY($A781)=6</formula>
    </cfRule>
    <cfRule type="expression" dxfId="53962" priority="100779" stopIfTrue="1">
      <formula>WEEKDAY($A781)=7</formula>
    </cfRule>
  </conditionalFormatting>
  <conditionalFormatting sqref="I781:I782">
    <cfRule type="expression" dxfId="53961" priority="100766" stopIfTrue="1">
      <formula>WEEKDAY($A781)=1</formula>
    </cfRule>
    <cfRule type="expression" dxfId="53960" priority="100767" stopIfTrue="1">
      <formula>WEEKDAY($A781)=2</formula>
    </cfRule>
    <cfRule type="expression" dxfId="53959" priority="100768" stopIfTrue="1">
      <formula>WEEKDAY($A781)=3</formula>
    </cfRule>
    <cfRule type="expression" dxfId="53958" priority="100769" stopIfTrue="1">
      <formula>WEEKDAY($A781)=4</formula>
    </cfRule>
    <cfRule type="expression" dxfId="53957" priority="100770" stopIfTrue="1">
      <formula>WEEKDAY($A781)=5</formula>
    </cfRule>
    <cfRule type="expression" dxfId="53956" priority="100771" stopIfTrue="1">
      <formula>WEEKDAY($A781)=6</formula>
    </cfRule>
    <cfRule type="expression" dxfId="53955" priority="100772" stopIfTrue="1">
      <formula>WEEKDAY($A781)=7</formula>
    </cfRule>
  </conditionalFormatting>
  <conditionalFormatting sqref="I781:I782">
    <cfRule type="expression" dxfId="53954" priority="100759" stopIfTrue="1">
      <formula>WEEKDAY($A781)=1</formula>
    </cfRule>
    <cfRule type="expression" dxfId="53953" priority="100760" stopIfTrue="1">
      <formula>WEEKDAY($A781)=2</formula>
    </cfRule>
    <cfRule type="expression" dxfId="53952" priority="100761" stopIfTrue="1">
      <formula>WEEKDAY($A781)=3</formula>
    </cfRule>
    <cfRule type="expression" dxfId="53951" priority="100762" stopIfTrue="1">
      <formula>WEEKDAY($A781)=4</formula>
    </cfRule>
    <cfRule type="expression" dxfId="53950" priority="100763" stopIfTrue="1">
      <formula>WEEKDAY($A781)=5</formula>
    </cfRule>
    <cfRule type="expression" dxfId="53949" priority="100764" stopIfTrue="1">
      <formula>WEEKDAY($A781)=6</formula>
    </cfRule>
    <cfRule type="expression" dxfId="53948" priority="100765" stopIfTrue="1">
      <formula>WEEKDAY($A781)=7</formula>
    </cfRule>
  </conditionalFormatting>
  <conditionalFormatting sqref="I781:I782">
    <cfRule type="expression" dxfId="53947" priority="100752" stopIfTrue="1">
      <formula>WEEKDAY($A781)=1</formula>
    </cfRule>
    <cfRule type="expression" dxfId="53946" priority="100753" stopIfTrue="1">
      <formula>WEEKDAY($A781)=2</formula>
    </cfRule>
    <cfRule type="expression" dxfId="53945" priority="100754" stopIfTrue="1">
      <formula>WEEKDAY($A781)=3</formula>
    </cfRule>
    <cfRule type="expression" dxfId="53944" priority="100755" stopIfTrue="1">
      <formula>WEEKDAY($A781)=4</formula>
    </cfRule>
    <cfRule type="expression" dxfId="53943" priority="100756" stopIfTrue="1">
      <formula>WEEKDAY($A781)=5</formula>
    </cfRule>
    <cfRule type="expression" dxfId="53942" priority="100757" stopIfTrue="1">
      <formula>WEEKDAY($A781)=6</formula>
    </cfRule>
    <cfRule type="expression" dxfId="53941" priority="100758" stopIfTrue="1">
      <formula>WEEKDAY($A781)=7</formula>
    </cfRule>
  </conditionalFormatting>
  <conditionalFormatting sqref="I781:I782">
    <cfRule type="expression" dxfId="53940" priority="100745" stopIfTrue="1">
      <formula>WEEKDAY($A781)=1</formula>
    </cfRule>
    <cfRule type="expression" dxfId="53939" priority="100746" stopIfTrue="1">
      <formula>WEEKDAY($A781)=2</formula>
    </cfRule>
    <cfRule type="expression" dxfId="53938" priority="100747" stopIfTrue="1">
      <formula>WEEKDAY($A781)=3</formula>
    </cfRule>
    <cfRule type="expression" dxfId="53937" priority="100748" stopIfTrue="1">
      <formula>WEEKDAY($A781)=4</formula>
    </cfRule>
    <cfRule type="expression" dxfId="53936" priority="100749" stopIfTrue="1">
      <formula>WEEKDAY($A781)=5</formula>
    </cfRule>
    <cfRule type="expression" dxfId="53935" priority="100750" stopIfTrue="1">
      <formula>WEEKDAY($A781)=6</formula>
    </cfRule>
    <cfRule type="expression" dxfId="53934" priority="100751" stopIfTrue="1">
      <formula>WEEKDAY($A781)=7</formula>
    </cfRule>
  </conditionalFormatting>
  <conditionalFormatting sqref="I781:I782">
    <cfRule type="expression" dxfId="53933" priority="100738" stopIfTrue="1">
      <formula>WEEKDAY($A781)=1</formula>
    </cfRule>
    <cfRule type="expression" dxfId="53932" priority="100739" stopIfTrue="1">
      <formula>WEEKDAY($A781)=2</formula>
    </cfRule>
    <cfRule type="expression" dxfId="53931" priority="100740" stopIfTrue="1">
      <formula>WEEKDAY($A781)=3</formula>
    </cfRule>
    <cfRule type="expression" dxfId="53930" priority="100741" stopIfTrue="1">
      <formula>WEEKDAY($A781)=4</formula>
    </cfRule>
    <cfRule type="expression" dxfId="53929" priority="100742" stopIfTrue="1">
      <formula>WEEKDAY($A781)=5</formula>
    </cfRule>
    <cfRule type="expression" dxfId="53928" priority="100743" stopIfTrue="1">
      <formula>WEEKDAY($A781)=6</formula>
    </cfRule>
    <cfRule type="expression" dxfId="53927" priority="100744" stopIfTrue="1">
      <formula>WEEKDAY($A781)=7</formula>
    </cfRule>
  </conditionalFormatting>
  <conditionalFormatting sqref="I781:I782">
    <cfRule type="expression" dxfId="53926" priority="100731" stopIfTrue="1">
      <formula>WEEKDAY($A781)=1</formula>
    </cfRule>
    <cfRule type="expression" dxfId="53925" priority="100732" stopIfTrue="1">
      <formula>WEEKDAY($A781)=2</formula>
    </cfRule>
    <cfRule type="expression" dxfId="53924" priority="100733" stopIfTrue="1">
      <formula>WEEKDAY($A781)=3</formula>
    </cfRule>
    <cfRule type="expression" dxfId="53923" priority="100734" stopIfTrue="1">
      <formula>WEEKDAY($A781)=4</formula>
    </cfRule>
    <cfRule type="expression" dxfId="53922" priority="100735" stopIfTrue="1">
      <formula>WEEKDAY($A781)=5</formula>
    </cfRule>
    <cfRule type="expression" dxfId="53921" priority="100736" stopIfTrue="1">
      <formula>WEEKDAY($A781)=6</formula>
    </cfRule>
    <cfRule type="expression" dxfId="53920" priority="100737" stopIfTrue="1">
      <formula>WEEKDAY($A781)=7</formula>
    </cfRule>
  </conditionalFormatting>
  <conditionalFormatting sqref="I781:I782">
    <cfRule type="expression" dxfId="53919" priority="100724" stopIfTrue="1">
      <formula>WEEKDAY($A781)=1</formula>
    </cfRule>
    <cfRule type="expression" dxfId="53918" priority="100725" stopIfTrue="1">
      <formula>WEEKDAY($A781)=2</formula>
    </cfRule>
    <cfRule type="expression" dxfId="53917" priority="100726" stopIfTrue="1">
      <formula>WEEKDAY($A781)=3</formula>
    </cfRule>
    <cfRule type="expression" dxfId="53916" priority="100727" stopIfTrue="1">
      <formula>WEEKDAY($A781)=4</formula>
    </cfRule>
    <cfRule type="expression" dxfId="53915" priority="100728" stopIfTrue="1">
      <formula>WEEKDAY($A781)=5</formula>
    </cfRule>
    <cfRule type="expression" dxfId="53914" priority="100729" stopIfTrue="1">
      <formula>WEEKDAY($A781)=6</formula>
    </cfRule>
    <cfRule type="expression" dxfId="53913" priority="100730" stopIfTrue="1">
      <formula>WEEKDAY($A781)=7</formula>
    </cfRule>
  </conditionalFormatting>
  <conditionalFormatting sqref="A781:A782">
    <cfRule type="expression" dxfId="53912" priority="100717" stopIfTrue="1">
      <formula>WEEKDAY($A781)=1</formula>
    </cfRule>
    <cfRule type="expression" dxfId="53911" priority="100718" stopIfTrue="1">
      <formula>WEEKDAY($A781)=2</formula>
    </cfRule>
    <cfRule type="expression" dxfId="53910" priority="100719" stopIfTrue="1">
      <formula>WEEKDAY($A781)=3</formula>
    </cfRule>
    <cfRule type="expression" dxfId="53909" priority="100720" stopIfTrue="1">
      <formula>WEEKDAY($A781)=4</formula>
    </cfRule>
    <cfRule type="expression" dxfId="53908" priority="100721" stopIfTrue="1">
      <formula>WEEKDAY($A781)=5</formula>
    </cfRule>
    <cfRule type="expression" dxfId="53907" priority="100722" stopIfTrue="1">
      <formula>WEEKDAY($A781)=6</formula>
    </cfRule>
    <cfRule type="expression" dxfId="53906" priority="100723" stopIfTrue="1">
      <formula>WEEKDAY($A781)=7</formula>
    </cfRule>
  </conditionalFormatting>
  <conditionalFormatting sqref="I781:I782">
    <cfRule type="expression" dxfId="53905" priority="100710" stopIfTrue="1">
      <formula>WEEKDAY($A781)=1</formula>
    </cfRule>
    <cfRule type="expression" dxfId="53904" priority="100711" stopIfTrue="1">
      <formula>WEEKDAY($A781)=2</formula>
    </cfRule>
    <cfRule type="expression" dxfId="53903" priority="100712" stopIfTrue="1">
      <formula>WEEKDAY($A781)=3</formula>
    </cfRule>
    <cfRule type="expression" dxfId="53902" priority="100713" stopIfTrue="1">
      <formula>WEEKDAY($A781)=4</formula>
    </cfRule>
    <cfRule type="expression" dxfId="53901" priority="100714" stopIfTrue="1">
      <formula>WEEKDAY($A781)=5</formula>
    </cfRule>
    <cfRule type="expression" dxfId="53900" priority="100715" stopIfTrue="1">
      <formula>WEEKDAY($A781)=6</formula>
    </cfRule>
    <cfRule type="expression" dxfId="53899" priority="100716" stopIfTrue="1">
      <formula>WEEKDAY($A781)=7</formula>
    </cfRule>
  </conditionalFormatting>
  <conditionalFormatting sqref="A781:A782">
    <cfRule type="expression" dxfId="53898" priority="100703" stopIfTrue="1">
      <formula>WEEKDAY($A781)=1</formula>
    </cfRule>
    <cfRule type="expression" dxfId="53897" priority="100704" stopIfTrue="1">
      <formula>WEEKDAY($A781)=2</formula>
    </cfRule>
    <cfRule type="expression" dxfId="53896" priority="100705" stopIfTrue="1">
      <formula>WEEKDAY($A781)=3</formula>
    </cfRule>
    <cfRule type="expression" dxfId="53895" priority="100706" stopIfTrue="1">
      <formula>WEEKDAY($A781)=4</formula>
    </cfRule>
    <cfRule type="expression" dxfId="53894" priority="100707" stopIfTrue="1">
      <formula>WEEKDAY($A781)=5</formula>
    </cfRule>
    <cfRule type="expression" dxfId="53893" priority="100708" stopIfTrue="1">
      <formula>WEEKDAY($A781)=6</formula>
    </cfRule>
    <cfRule type="expression" dxfId="53892" priority="100709" stopIfTrue="1">
      <formula>WEEKDAY($A781)=7</formula>
    </cfRule>
  </conditionalFormatting>
  <conditionalFormatting sqref="A781:A782">
    <cfRule type="expression" dxfId="53891" priority="100696" stopIfTrue="1">
      <formula>WEEKDAY($A781)=1</formula>
    </cfRule>
    <cfRule type="expression" dxfId="53890" priority="100697" stopIfTrue="1">
      <formula>WEEKDAY($A781)=2</formula>
    </cfRule>
    <cfRule type="expression" dxfId="53889" priority="100698" stopIfTrue="1">
      <formula>WEEKDAY($A781)=3</formula>
    </cfRule>
    <cfRule type="expression" dxfId="53888" priority="100699" stopIfTrue="1">
      <formula>WEEKDAY($A781)=4</formula>
    </cfRule>
    <cfRule type="expression" dxfId="53887" priority="100700" stopIfTrue="1">
      <formula>WEEKDAY($A781)=5</formula>
    </cfRule>
    <cfRule type="expression" dxfId="53886" priority="100701" stopIfTrue="1">
      <formula>WEEKDAY($A781)=6</formula>
    </cfRule>
    <cfRule type="expression" dxfId="53885" priority="100702" stopIfTrue="1">
      <formula>WEEKDAY($A781)=7</formula>
    </cfRule>
  </conditionalFormatting>
  <conditionalFormatting sqref="I781:I782">
    <cfRule type="expression" dxfId="53884" priority="100689" stopIfTrue="1">
      <formula>WEEKDAY($A781)=1</formula>
    </cfRule>
    <cfRule type="expression" dxfId="53883" priority="100690" stopIfTrue="1">
      <formula>WEEKDAY($A781)=2</formula>
    </cfRule>
    <cfRule type="expression" dxfId="53882" priority="100691" stopIfTrue="1">
      <formula>WEEKDAY($A781)=3</formula>
    </cfRule>
    <cfRule type="expression" dxfId="53881" priority="100692" stopIfTrue="1">
      <formula>WEEKDAY($A781)=4</formula>
    </cfRule>
    <cfRule type="expression" dxfId="53880" priority="100693" stopIfTrue="1">
      <formula>WEEKDAY($A781)=5</formula>
    </cfRule>
    <cfRule type="expression" dxfId="53879" priority="100694" stopIfTrue="1">
      <formula>WEEKDAY($A781)=6</formula>
    </cfRule>
    <cfRule type="expression" dxfId="53878" priority="100695" stopIfTrue="1">
      <formula>WEEKDAY($A781)=7</formula>
    </cfRule>
  </conditionalFormatting>
  <conditionalFormatting sqref="A781:A782">
    <cfRule type="expression" dxfId="53877" priority="100682" stopIfTrue="1">
      <formula>WEEKDAY($A781)=1</formula>
    </cfRule>
    <cfRule type="expression" dxfId="53876" priority="100683" stopIfTrue="1">
      <formula>WEEKDAY($A781)=2</formula>
    </cfRule>
    <cfRule type="expression" dxfId="53875" priority="100684" stopIfTrue="1">
      <formula>WEEKDAY($A781)=3</formula>
    </cfRule>
    <cfRule type="expression" dxfId="53874" priority="100685" stopIfTrue="1">
      <formula>WEEKDAY($A781)=4</formula>
    </cfRule>
    <cfRule type="expression" dxfId="53873" priority="100686" stopIfTrue="1">
      <formula>WEEKDAY($A781)=5</formula>
    </cfRule>
    <cfRule type="expression" dxfId="53872" priority="100687" stopIfTrue="1">
      <formula>WEEKDAY($A781)=6</formula>
    </cfRule>
    <cfRule type="expression" dxfId="53871" priority="100688" stopIfTrue="1">
      <formula>WEEKDAY($A781)=7</formula>
    </cfRule>
  </conditionalFormatting>
  <conditionalFormatting sqref="I781:I782">
    <cfRule type="expression" dxfId="53870" priority="100675" stopIfTrue="1">
      <formula>WEEKDAY($A781)=1</formula>
    </cfRule>
    <cfRule type="expression" dxfId="53869" priority="100676" stopIfTrue="1">
      <formula>WEEKDAY($A781)=2</formula>
    </cfRule>
    <cfRule type="expression" dxfId="53868" priority="100677" stopIfTrue="1">
      <formula>WEEKDAY($A781)=3</formula>
    </cfRule>
    <cfRule type="expression" dxfId="53867" priority="100678" stopIfTrue="1">
      <formula>WEEKDAY($A781)=4</formula>
    </cfRule>
    <cfRule type="expression" dxfId="53866" priority="100679" stopIfTrue="1">
      <formula>WEEKDAY($A781)=5</formula>
    </cfRule>
    <cfRule type="expression" dxfId="53865" priority="100680" stopIfTrue="1">
      <formula>WEEKDAY($A781)=6</formula>
    </cfRule>
    <cfRule type="expression" dxfId="53864" priority="100681" stopIfTrue="1">
      <formula>WEEKDAY($A781)=7</formula>
    </cfRule>
  </conditionalFormatting>
  <conditionalFormatting sqref="A781:A782">
    <cfRule type="expression" dxfId="53863" priority="100668" stopIfTrue="1">
      <formula>WEEKDAY($A781)=1</formula>
    </cfRule>
    <cfRule type="expression" dxfId="53862" priority="100669" stopIfTrue="1">
      <formula>WEEKDAY($A781)=2</formula>
    </cfRule>
    <cfRule type="expression" dxfId="53861" priority="100670" stopIfTrue="1">
      <formula>WEEKDAY($A781)=3</formula>
    </cfRule>
    <cfRule type="expression" dxfId="53860" priority="100671" stopIfTrue="1">
      <formula>WEEKDAY($A781)=4</formula>
    </cfRule>
    <cfRule type="expression" dxfId="53859" priority="100672" stopIfTrue="1">
      <formula>WEEKDAY($A781)=5</formula>
    </cfRule>
    <cfRule type="expression" dxfId="53858" priority="100673" stopIfTrue="1">
      <formula>WEEKDAY($A781)=6</formula>
    </cfRule>
    <cfRule type="expression" dxfId="53857" priority="100674" stopIfTrue="1">
      <formula>WEEKDAY($A781)=7</formula>
    </cfRule>
  </conditionalFormatting>
  <conditionalFormatting sqref="A781:A782">
    <cfRule type="expression" dxfId="53856" priority="100661" stopIfTrue="1">
      <formula>WEEKDAY($A781)=1</formula>
    </cfRule>
    <cfRule type="expression" dxfId="53855" priority="100662" stopIfTrue="1">
      <formula>WEEKDAY($A781)=2</formula>
    </cfRule>
    <cfRule type="expression" dxfId="53854" priority="100663" stopIfTrue="1">
      <formula>WEEKDAY($A781)=3</formula>
    </cfRule>
    <cfRule type="expression" dxfId="53853" priority="100664" stopIfTrue="1">
      <formula>WEEKDAY($A781)=4</formula>
    </cfRule>
    <cfRule type="expression" dxfId="53852" priority="100665" stopIfTrue="1">
      <formula>WEEKDAY($A781)=5</formula>
    </cfRule>
    <cfRule type="expression" dxfId="53851" priority="100666" stopIfTrue="1">
      <formula>WEEKDAY($A781)=6</formula>
    </cfRule>
    <cfRule type="expression" dxfId="53850" priority="100667" stopIfTrue="1">
      <formula>WEEKDAY($A781)=7</formula>
    </cfRule>
  </conditionalFormatting>
  <conditionalFormatting sqref="I781:I782">
    <cfRule type="expression" dxfId="53849" priority="100654" stopIfTrue="1">
      <formula>WEEKDAY($A781)=1</formula>
    </cfRule>
    <cfRule type="expression" dxfId="53848" priority="100655" stopIfTrue="1">
      <formula>WEEKDAY($A781)=2</formula>
    </cfRule>
    <cfRule type="expression" dxfId="53847" priority="100656" stopIfTrue="1">
      <formula>WEEKDAY($A781)=3</formula>
    </cfRule>
    <cfRule type="expression" dxfId="53846" priority="100657" stopIfTrue="1">
      <formula>WEEKDAY($A781)=4</formula>
    </cfRule>
    <cfRule type="expression" dxfId="53845" priority="100658" stopIfTrue="1">
      <formula>WEEKDAY($A781)=5</formula>
    </cfRule>
    <cfRule type="expression" dxfId="53844" priority="100659" stopIfTrue="1">
      <formula>WEEKDAY($A781)=6</formula>
    </cfRule>
    <cfRule type="expression" dxfId="53843" priority="100660" stopIfTrue="1">
      <formula>WEEKDAY($A781)=7</formula>
    </cfRule>
  </conditionalFormatting>
  <conditionalFormatting sqref="A781:A782">
    <cfRule type="expression" dxfId="53842" priority="100647" stopIfTrue="1">
      <formula>WEEKDAY($A781)=1</formula>
    </cfRule>
    <cfRule type="expression" dxfId="53841" priority="100648" stopIfTrue="1">
      <formula>WEEKDAY($A781)=2</formula>
    </cfRule>
    <cfRule type="expression" dxfId="53840" priority="100649" stopIfTrue="1">
      <formula>WEEKDAY($A781)=3</formula>
    </cfRule>
    <cfRule type="expression" dxfId="53839" priority="100650" stopIfTrue="1">
      <formula>WEEKDAY($A781)=4</formula>
    </cfRule>
    <cfRule type="expression" dxfId="53838" priority="100651" stopIfTrue="1">
      <formula>WEEKDAY($A781)=5</formula>
    </cfRule>
    <cfRule type="expression" dxfId="53837" priority="100652" stopIfTrue="1">
      <formula>WEEKDAY($A781)=6</formula>
    </cfRule>
    <cfRule type="expression" dxfId="53836" priority="100653" stopIfTrue="1">
      <formula>WEEKDAY($A781)=7</formula>
    </cfRule>
  </conditionalFormatting>
  <conditionalFormatting sqref="A781:A782">
    <cfRule type="expression" dxfId="53835" priority="100640" stopIfTrue="1">
      <formula>WEEKDAY($A781)=1</formula>
    </cfRule>
    <cfRule type="expression" dxfId="53834" priority="100641" stopIfTrue="1">
      <formula>WEEKDAY($A781)=2</formula>
    </cfRule>
    <cfRule type="expression" dxfId="53833" priority="100642" stopIfTrue="1">
      <formula>WEEKDAY($A781)=3</formula>
    </cfRule>
    <cfRule type="expression" dxfId="53832" priority="100643" stopIfTrue="1">
      <formula>WEEKDAY($A781)=4</formula>
    </cfRule>
    <cfRule type="expression" dxfId="53831" priority="100644" stopIfTrue="1">
      <formula>WEEKDAY($A781)=5</formula>
    </cfRule>
    <cfRule type="expression" dxfId="53830" priority="100645" stopIfTrue="1">
      <formula>WEEKDAY($A781)=6</formula>
    </cfRule>
    <cfRule type="expression" dxfId="53829" priority="100646" stopIfTrue="1">
      <formula>WEEKDAY($A781)=7</formula>
    </cfRule>
  </conditionalFormatting>
  <conditionalFormatting sqref="I781:I782">
    <cfRule type="expression" dxfId="53828" priority="100633" stopIfTrue="1">
      <formula>WEEKDAY($A781)=1</formula>
    </cfRule>
    <cfRule type="expression" dxfId="53827" priority="100634" stopIfTrue="1">
      <formula>WEEKDAY($A781)=2</formula>
    </cfRule>
    <cfRule type="expression" dxfId="53826" priority="100635" stopIfTrue="1">
      <formula>WEEKDAY($A781)=3</formula>
    </cfRule>
    <cfRule type="expression" dxfId="53825" priority="100636" stopIfTrue="1">
      <formula>WEEKDAY($A781)=4</formula>
    </cfRule>
    <cfRule type="expression" dxfId="53824" priority="100637" stopIfTrue="1">
      <formula>WEEKDAY($A781)=5</formula>
    </cfRule>
    <cfRule type="expression" dxfId="53823" priority="100638" stopIfTrue="1">
      <formula>WEEKDAY($A781)=6</formula>
    </cfRule>
    <cfRule type="expression" dxfId="53822" priority="100639" stopIfTrue="1">
      <formula>WEEKDAY($A781)=7</formula>
    </cfRule>
  </conditionalFormatting>
  <conditionalFormatting sqref="I781:I782">
    <cfRule type="expression" dxfId="53821" priority="100626" stopIfTrue="1">
      <formula>WEEKDAY($A781)=1</formula>
    </cfRule>
    <cfRule type="expression" dxfId="53820" priority="100627" stopIfTrue="1">
      <formula>WEEKDAY($A781)=2</formula>
    </cfRule>
    <cfRule type="expression" dxfId="53819" priority="100628" stopIfTrue="1">
      <formula>WEEKDAY($A781)=3</formula>
    </cfRule>
    <cfRule type="expression" dxfId="53818" priority="100629" stopIfTrue="1">
      <formula>WEEKDAY($A781)=4</formula>
    </cfRule>
    <cfRule type="expression" dxfId="53817" priority="100630" stopIfTrue="1">
      <formula>WEEKDAY($A781)=5</formula>
    </cfRule>
    <cfRule type="expression" dxfId="53816" priority="100631" stopIfTrue="1">
      <formula>WEEKDAY($A781)=6</formula>
    </cfRule>
    <cfRule type="expression" dxfId="53815" priority="100632" stopIfTrue="1">
      <formula>WEEKDAY($A781)=7</formula>
    </cfRule>
  </conditionalFormatting>
  <conditionalFormatting sqref="I781:I782">
    <cfRule type="expression" dxfId="53814" priority="100619" stopIfTrue="1">
      <formula>WEEKDAY($A781)=1</formula>
    </cfRule>
    <cfRule type="expression" dxfId="53813" priority="100620" stopIfTrue="1">
      <formula>WEEKDAY($A781)=2</formula>
    </cfRule>
    <cfRule type="expression" dxfId="53812" priority="100621" stopIfTrue="1">
      <formula>WEEKDAY($A781)=3</formula>
    </cfRule>
    <cfRule type="expression" dxfId="53811" priority="100622" stopIfTrue="1">
      <formula>WEEKDAY($A781)=4</formula>
    </cfRule>
    <cfRule type="expression" dxfId="53810" priority="100623" stopIfTrue="1">
      <formula>WEEKDAY($A781)=5</formula>
    </cfRule>
    <cfRule type="expression" dxfId="53809" priority="100624" stopIfTrue="1">
      <formula>WEEKDAY($A781)=6</formula>
    </cfRule>
    <cfRule type="expression" dxfId="53808" priority="100625" stopIfTrue="1">
      <formula>WEEKDAY($A781)=7</formula>
    </cfRule>
  </conditionalFormatting>
  <conditionalFormatting sqref="I781:I782">
    <cfRule type="expression" dxfId="53807" priority="100612" stopIfTrue="1">
      <formula>WEEKDAY($A781)=1</formula>
    </cfRule>
    <cfRule type="expression" dxfId="53806" priority="100613" stopIfTrue="1">
      <formula>WEEKDAY($A781)=2</formula>
    </cfRule>
    <cfRule type="expression" dxfId="53805" priority="100614" stopIfTrue="1">
      <formula>WEEKDAY($A781)=3</formula>
    </cfRule>
    <cfRule type="expression" dxfId="53804" priority="100615" stopIfTrue="1">
      <formula>WEEKDAY($A781)=4</formula>
    </cfRule>
    <cfRule type="expression" dxfId="53803" priority="100616" stopIfTrue="1">
      <formula>WEEKDAY($A781)=5</formula>
    </cfRule>
    <cfRule type="expression" dxfId="53802" priority="100617" stopIfTrue="1">
      <formula>WEEKDAY($A781)=6</formula>
    </cfRule>
    <cfRule type="expression" dxfId="53801" priority="100618" stopIfTrue="1">
      <formula>WEEKDAY($A781)=7</formula>
    </cfRule>
  </conditionalFormatting>
  <conditionalFormatting sqref="A781:A782">
    <cfRule type="expression" dxfId="53800" priority="100605" stopIfTrue="1">
      <formula>WEEKDAY($A781)=1</formula>
    </cfRule>
    <cfRule type="expression" dxfId="53799" priority="100606" stopIfTrue="1">
      <formula>WEEKDAY($A781)=2</formula>
    </cfRule>
    <cfRule type="expression" dxfId="53798" priority="100607" stopIfTrue="1">
      <formula>WEEKDAY($A781)=3</formula>
    </cfRule>
    <cfRule type="expression" dxfId="53797" priority="100608" stopIfTrue="1">
      <formula>WEEKDAY($A781)=4</formula>
    </cfRule>
    <cfRule type="expression" dxfId="53796" priority="100609" stopIfTrue="1">
      <formula>WEEKDAY($A781)=5</formula>
    </cfRule>
    <cfRule type="expression" dxfId="53795" priority="100610" stopIfTrue="1">
      <formula>WEEKDAY($A781)=6</formula>
    </cfRule>
    <cfRule type="expression" dxfId="53794" priority="100611" stopIfTrue="1">
      <formula>WEEKDAY($A781)=7</formula>
    </cfRule>
  </conditionalFormatting>
  <conditionalFormatting sqref="I781:I782">
    <cfRule type="expression" dxfId="53793" priority="100598" stopIfTrue="1">
      <formula>WEEKDAY($A781)=1</formula>
    </cfRule>
    <cfRule type="expression" dxfId="53792" priority="100599" stopIfTrue="1">
      <formula>WEEKDAY($A781)=2</formula>
    </cfRule>
    <cfRule type="expression" dxfId="53791" priority="100600" stopIfTrue="1">
      <formula>WEEKDAY($A781)=3</formula>
    </cfRule>
    <cfRule type="expression" dxfId="53790" priority="100601" stopIfTrue="1">
      <formula>WEEKDAY($A781)=4</formula>
    </cfRule>
    <cfRule type="expression" dxfId="53789" priority="100602" stopIfTrue="1">
      <formula>WEEKDAY($A781)=5</formula>
    </cfRule>
    <cfRule type="expression" dxfId="53788" priority="100603" stopIfTrue="1">
      <formula>WEEKDAY($A781)=6</formula>
    </cfRule>
    <cfRule type="expression" dxfId="53787" priority="100604" stopIfTrue="1">
      <formula>WEEKDAY($A781)=7</formula>
    </cfRule>
  </conditionalFormatting>
  <conditionalFormatting sqref="I781:I782">
    <cfRule type="expression" dxfId="53786" priority="100591" stopIfTrue="1">
      <formula>WEEKDAY($A781)=1</formula>
    </cfRule>
    <cfRule type="expression" dxfId="53785" priority="100592" stopIfTrue="1">
      <formula>WEEKDAY($A781)=2</formula>
    </cfRule>
    <cfRule type="expression" dxfId="53784" priority="100593" stopIfTrue="1">
      <formula>WEEKDAY($A781)=3</formula>
    </cfRule>
    <cfRule type="expression" dxfId="53783" priority="100594" stopIfTrue="1">
      <formula>WEEKDAY($A781)=4</formula>
    </cfRule>
    <cfRule type="expression" dxfId="53782" priority="100595" stopIfTrue="1">
      <formula>WEEKDAY($A781)=5</formula>
    </cfRule>
    <cfRule type="expression" dxfId="53781" priority="100596" stopIfTrue="1">
      <formula>WEEKDAY($A781)=6</formula>
    </cfRule>
    <cfRule type="expression" dxfId="53780" priority="100597" stopIfTrue="1">
      <formula>WEEKDAY($A781)=7</formula>
    </cfRule>
  </conditionalFormatting>
  <conditionalFormatting sqref="I781:I782">
    <cfRule type="expression" dxfId="53779" priority="100584" stopIfTrue="1">
      <formula>WEEKDAY($A781)=1</formula>
    </cfRule>
    <cfRule type="expression" dxfId="53778" priority="100585" stopIfTrue="1">
      <formula>WEEKDAY($A781)=2</formula>
    </cfRule>
    <cfRule type="expression" dxfId="53777" priority="100586" stopIfTrue="1">
      <formula>WEEKDAY($A781)=3</formula>
    </cfRule>
    <cfRule type="expression" dxfId="53776" priority="100587" stopIfTrue="1">
      <formula>WEEKDAY($A781)=4</formula>
    </cfRule>
    <cfRule type="expression" dxfId="53775" priority="100588" stopIfTrue="1">
      <formula>WEEKDAY($A781)=5</formula>
    </cfRule>
    <cfRule type="expression" dxfId="53774" priority="100589" stopIfTrue="1">
      <formula>WEEKDAY($A781)=6</formula>
    </cfRule>
    <cfRule type="expression" dxfId="53773" priority="100590" stopIfTrue="1">
      <formula>WEEKDAY($A781)=7</formula>
    </cfRule>
  </conditionalFormatting>
  <conditionalFormatting sqref="I781:I782">
    <cfRule type="expression" dxfId="53772" priority="100577" stopIfTrue="1">
      <formula>WEEKDAY($A781)=1</formula>
    </cfRule>
    <cfRule type="expression" dxfId="53771" priority="100578" stopIfTrue="1">
      <formula>WEEKDAY($A781)=2</formula>
    </cfRule>
    <cfRule type="expression" dxfId="53770" priority="100579" stopIfTrue="1">
      <formula>WEEKDAY($A781)=3</formula>
    </cfRule>
    <cfRule type="expression" dxfId="53769" priority="100580" stopIfTrue="1">
      <formula>WEEKDAY($A781)=4</formula>
    </cfRule>
    <cfRule type="expression" dxfId="53768" priority="100581" stopIfTrue="1">
      <formula>WEEKDAY($A781)=5</formula>
    </cfRule>
    <cfRule type="expression" dxfId="53767" priority="100582" stopIfTrue="1">
      <formula>WEEKDAY($A781)=6</formula>
    </cfRule>
    <cfRule type="expression" dxfId="53766" priority="100583" stopIfTrue="1">
      <formula>WEEKDAY($A781)=7</formula>
    </cfRule>
  </conditionalFormatting>
  <conditionalFormatting sqref="I781:I782">
    <cfRule type="expression" dxfId="53765" priority="100570" stopIfTrue="1">
      <formula>WEEKDAY($A781)=1</formula>
    </cfRule>
    <cfRule type="expression" dxfId="53764" priority="100571" stopIfTrue="1">
      <formula>WEEKDAY($A781)=2</formula>
    </cfRule>
    <cfRule type="expression" dxfId="53763" priority="100572" stopIfTrue="1">
      <formula>WEEKDAY($A781)=3</formula>
    </cfRule>
    <cfRule type="expression" dxfId="53762" priority="100573" stopIfTrue="1">
      <formula>WEEKDAY($A781)=4</formula>
    </cfRule>
    <cfRule type="expression" dxfId="53761" priority="100574" stopIfTrue="1">
      <formula>WEEKDAY($A781)=5</formula>
    </cfRule>
    <cfRule type="expression" dxfId="53760" priority="100575" stopIfTrue="1">
      <formula>WEEKDAY($A781)=6</formula>
    </cfRule>
    <cfRule type="expression" dxfId="53759" priority="100576" stopIfTrue="1">
      <formula>WEEKDAY($A781)=7</formula>
    </cfRule>
  </conditionalFormatting>
  <conditionalFormatting sqref="I781:I782">
    <cfRule type="expression" dxfId="53758" priority="100563" stopIfTrue="1">
      <formula>WEEKDAY($A781)=1</formula>
    </cfRule>
    <cfRule type="expression" dxfId="53757" priority="100564" stopIfTrue="1">
      <formula>WEEKDAY($A781)=2</formula>
    </cfRule>
    <cfRule type="expression" dxfId="53756" priority="100565" stopIfTrue="1">
      <formula>WEEKDAY($A781)=3</formula>
    </cfRule>
    <cfRule type="expression" dxfId="53755" priority="100566" stopIfTrue="1">
      <formula>WEEKDAY($A781)=4</formula>
    </cfRule>
    <cfRule type="expression" dxfId="53754" priority="100567" stopIfTrue="1">
      <formula>WEEKDAY($A781)=5</formula>
    </cfRule>
    <cfRule type="expression" dxfId="53753" priority="100568" stopIfTrue="1">
      <formula>WEEKDAY($A781)=6</formula>
    </cfRule>
    <cfRule type="expression" dxfId="53752" priority="100569" stopIfTrue="1">
      <formula>WEEKDAY($A781)=7</formula>
    </cfRule>
  </conditionalFormatting>
  <conditionalFormatting sqref="I781:I782">
    <cfRule type="expression" dxfId="53751" priority="100556" stopIfTrue="1">
      <formula>WEEKDAY($A781)=1</formula>
    </cfRule>
    <cfRule type="expression" dxfId="53750" priority="100557" stopIfTrue="1">
      <formula>WEEKDAY($A781)=2</formula>
    </cfRule>
    <cfRule type="expression" dxfId="53749" priority="100558" stopIfTrue="1">
      <formula>WEEKDAY($A781)=3</formula>
    </cfRule>
    <cfRule type="expression" dxfId="53748" priority="100559" stopIfTrue="1">
      <formula>WEEKDAY($A781)=4</formula>
    </cfRule>
    <cfRule type="expression" dxfId="53747" priority="100560" stopIfTrue="1">
      <formula>WEEKDAY($A781)=5</formula>
    </cfRule>
    <cfRule type="expression" dxfId="53746" priority="100561" stopIfTrue="1">
      <formula>WEEKDAY($A781)=6</formula>
    </cfRule>
    <cfRule type="expression" dxfId="53745" priority="100562" stopIfTrue="1">
      <formula>WEEKDAY($A781)=7</formula>
    </cfRule>
  </conditionalFormatting>
  <conditionalFormatting sqref="I781:I782">
    <cfRule type="expression" dxfId="53744" priority="100549" stopIfTrue="1">
      <formula>WEEKDAY($A781)=1</formula>
    </cfRule>
    <cfRule type="expression" dxfId="53743" priority="100550" stopIfTrue="1">
      <formula>WEEKDAY($A781)=2</formula>
    </cfRule>
    <cfRule type="expression" dxfId="53742" priority="100551" stopIfTrue="1">
      <formula>WEEKDAY($A781)=3</formula>
    </cfRule>
    <cfRule type="expression" dxfId="53741" priority="100552" stopIfTrue="1">
      <formula>WEEKDAY($A781)=4</formula>
    </cfRule>
    <cfRule type="expression" dxfId="53740" priority="100553" stopIfTrue="1">
      <formula>WEEKDAY($A781)=5</formula>
    </cfRule>
    <cfRule type="expression" dxfId="53739" priority="100554" stopIfTrue="1">
      <formula>WEEKDAY($A781)=6</formula>
    </cfRule>
    <cfRule type="expression" dxfId="53738" priority="100555" stopIfTrue="1">
      <formula>WEEKDAY($A781)=7</formula>
    </cfRule>
  </conditionalFormatting>
  <conditionalFormatting sqref="I781:I782">
    <cfRule type="expression" dxfId="53737" priority="100542" stopIfTrue="1">
      <formula>WEEKDAY($A781)=1</formula>
    </cfRule>
    <cfRule type="expression" dxfId="53736" priority="100543" stopIfTrue="1">
      <formula>WEEKDAY($A781)=2</formula>
    </cfRule>
    <cfRule type="expression" dxfId="53735" priority="100544" stopIfTrue="1">
      <formula>WEEKDAY($A781)=3</formula>
    </cfRule>
    <cfRule type="expression" dxfId="53734" priority="100545" stopIfTrue="1">
      <formula>WEEKDAY($A781)=4</formula>
    </cfRule>
    <cfRule type="expression" dxfId="53733" priority="100546" stopIfTrue="1">
      <formula>WEEKDAY($A781)=5</formula>
    </cfRule>
    <cfRule type="expression" dxfId="53732" priority="100547" stopIfTrue="1">
      <formula>WEEKDAY($A781)=6</formula>
    </cfRule>
    <cfRule type="expression" dxfId="53731" priority="100548" stopIfTrue="1">
      <formula>WEEKDAY($A781)=7</formula>
    </cfRule>
  </conditionalFormatting>
  <conditionalFormatting sqref="I781:I782">
    <cfRule type="expression" dxfId="53730" priority="100535" stopIfTrue="1">
      <formula>WEEKDAY($A781)=1</formula>
    </cfRule>
    <cfRule type="expression" dxfId="53729" priority="100536" stopIfTrue="1">
      <formula>WEEKDAY($A781)=2</formula>
    </cfRule>
    <cfRule type="expression" dxfId="53728" priority="100537" stopIfTrue="1">
      <formula>WEEKDAY($A781)=3</formula>
    </cfRule>
    <cfRule type="expression" dxfId="53727" priority="100538" stopIfTrue="1">
      <formula>WEEKDAY($A781)=4</formula>
    </cfRule>
    <cfRule type="expression" dxfId="53726" priority="100539" stopIfTrue="1">
      <formula>WEEKDAY($A781)=5</formula>
    </cfRule>
    <cfRule type="expression" dxfId="53725" priority="100540" stopIfTrue="1">
      <formula>WEEKDAY($A781)=6</formula>
    </cfRule>
    <cfRule type="expression" dxfId="53724" priority="100541" stopIfTrue="1">
      <formula>WEEKDAY($A781)=7</formula>
    </cfRule>
  </conditionalFormatting>
  <conditionalFormatting sqref="I781:I782">
    <cfRule type="expression" dxfId="53723" priority="100528" stopIfTrue="1">
      <formula>WEEKDAY($A781)=1</formula>
    </cfRule>
    <cfRule type="expression" dxfId="53722" priority="100529" stopIfTrue="1">
      <formula>WEEKDAY($A781)=2</formula>
    </cfRule>
    <cfRule type="expression" dxfId="53721" priority="100530" stopIfTrue="1">
      <formula>WEEKDAY($A781)=3</formula>
    </cfRule>
    <cfRule type="expression" dxfId="53720" priority="100531" stopIfTrue="1">
      <formula>WEEKDAY($A781)=4</formula>
    </cfRule>
    <cfRule type="expression" dxfId="53719" priority="100532" stopIfTrue="1">
      <formula>WEEKDAY($A781)=5</formula>
    </cfRule>
    <cfRule type="expression" dxfId="53718" priority="100533" stopIfTrue="1">
      <formula>WEEKDAY($A781)=6</formula>
    </cfRule>
    <cfRule type="expression" dxfId="53717" priority="100534" stopIfTrue="1">
      <formula>WEEKDAY($A781)=7</formula>
    </cfRule>
  </conditionalFormatting>
  <conditionalFormatting sqref="I781:I782">
    <cfRule type="expression" dxfId="53716" priority="100521" stopIfTrue="1">
      <formula>WEEKDAY($A781)=1</formula>
    </cfRule>
    <cfRule type="expression" dxfId="53715" priority="100522" stopIfTrue="1">
      <formula>WEEKDAY($A781)=2</formula>
    </cfRule>
    <cfRule type="expression" dxfId="53714" priority="100523" stopIfTrue="1">
      <formula>WEEKDAY($A781)=3</formula>
    </cfRule>
    <cfRule type="expression" dxfId="53713" priority="100524" stopIfTrue="1">
      <formula>WEEKDAY($A781)=4</formula>
    </cfRule>
    <cfRule type="expression" dxfId="53712" priority="100525" stopIfTrue="1">
      <formula>WEEKDAY($A781)=5</formula>
    </cfRule>
    <cfRule type="expression" dxfId="53711" priority="100526" stopIfTrue="1">
      <formula>WEEKDAY($A781)=6</formula>
    </cfRule>
    <cfRule type="expression" dxfId="53710" priority="100527" stopIfTrue="1">
      <formula>WEEKDAY($A781)=7</formula>
    </cfRule>
  </conditionalFormatting>
  <conditionalFormatting sqref="I781:I782">
    <cfRule type="expression" dxfId="53709" priority="100514" stopIfTrue="1">
      <formula>WEEKDAY($A781)=1</formula>
    </cfRule>
    <cfRule type="expression" dxfId="53708" priority="100515" stopIfTrue="1">
      <formula>WEEKDAY($A781)=2</formula>
    </cfRule>
    <cfRule type="expression" dxfId="53707" priority="100516" stopIfTrue="1">
      <formula>WEEKDAY($A781)=3</formula>
    </cfRule>
    <cfRule type="expression" dxfId="53706" priority="100517" stopIfTrue="1">
      <formula>WEEKDAY($A781)=4</formula>
    </cfRule>
    <cfRule type="expression" dxfId="53705" priority="100518" stopIfTrue="1">
      <formula>WEEKDAY($A781)=5</formula>
    </cfRule>
    <cfRule type="expression" dxfId="53704" priority="100519" stopIfTrue="1">
      <formula>WEEKDAY($A781)=6</formula>
    </cfRule>
    <cfRule type="expression" dxfId="53703" priority="100520" stopIfTrue="1">
      <formula>WEEKDAY($A781)=7</formula>
    </cfRule>
  </conditionalFormatting>
  <conditionalFormatting sqref="I781:I782">
    <cfRule type="expression" dxfId="53702" priority="100507" stopIfTrue="1">
      <formula>WEEKDAY($A781)=1</formula>
    </cfRule>
    <cfRule type="expression" dxfId="53701" priority="100508" stopIfTrue="1">
      <formula>WEEKDAY($A781)=2</formula>
    </cfRule>
    <cfRule type="expression" dxfId="53700" priority="100509" stopIfTrue="1">
      <formula>WEEKDAY($A781)=3</formula>
    </cfRule>
    <cfRule type="expression" dxfId="53699" priority="100510" stopIfTrue="1">
      <formula>WEEKDAY($A781)=4</formula>
    </cfRule>
    <cfRule type="expression" dxfId="53698" priority="100511" stopIfTrue="1">
      <formula>WEEKDAY($A781)=5</formula>
    </cfRule>
    <cfRule type="expression" dxfId="53697" priority="100512" stopIfTrue="1">
      <formula>WEEKDAY($A781)=6</formula>
    </cfRule>
    <cfRule type="expression" dxfId="53696" priority="100513" stopIfTrue="1">
      <formula>WEEKDAY($A781)=7</formula>
    </cfRule>
  </conditionalFormatting>
  <conditionalFormatting sqref="I781:I782">
    <cfRule type="expression" dxfId="53695" priority="100500" stopIfTrue="1">
      <formula>WEEKDAY($A781)=1</formula>
    </cfRule>
    <cfRule type="expression" dxfId="53694" priority="100501" stopIfTrue="1">
      <formula>WEEKDAY($A781)=2</formula>
    </cfRule>
    <cfRule type="expression" dxfId="53693" priority="100502" stopIfTrue="1">
      <formula>WEEKDAY($A781)=3</formula>
    </cfRule>
    <cfRule type="expression" dxfId="53692" priority="100503" stopIfTrue="1">
      <formula>WEEKDAY($A781)=4</formula>
    </cfRule>
    <cfRule type="expression" dxfId="53691" priority="100504" stopIfTrue="1">
      <formula>WEEKDAY($A781)=5</formula>
    </cfRule>
    <cfRule type="expression" dxfId="53690" priority="100505" stopIfTrue="1">
      <formula>WEEKDAY($A781)=6</formula>
    </cfRule>
    <cfRule type="expression" dxfId="53689" priority="100506" stopIfTrue="1">
      <formula>WEEKDAY($A781)=7</formula>
    </cfRule>
  </conditionalFormatting>
  <conditionalFormatting sqref="I781:I782">
    <cfRule type="expression" dxfId="53688" priority="100493" stopIfTrue="1">
      <formula>WEEKDAY($A781)=1</formula>
    </cfRule>
    <cfRule type="expression" dxfId="53687" priority="100494" stopIfTrue="1">
      <formula>WEEKDAY($A781)=2</formula>
    </cfRule>
    <cfRule type="expression" dxfId="53686" priority="100495" stopIfTrue="1">
      <formula>WEEKDAY($A781)=3</formula>
    </cfRule>
    <cfRule type="expression" dxfId="53685" priority="100496" stopIfTrue="1">
      <formula>WEEKDAY($A781)=4</formula>
    </cfRule>
    <cfRule type="expression" dxfId="53684" priority="100497" stopIfTrue="1">
      <formula>WEEKDAY($A781)=5</formula>
    </cfRule>
    <cfRule type="expression" dxfId="53683" priority="100498" stopIfTrue="1">
      <formula>WEEKDAY($A781)=6</formula>
    </cfRule>
    <cfRule type="expression" dxfId="53682" priority="100499" stopIfTrue="1">
      <formula>WEEKDAY($A781)=7</formula>
    </cfRule>
  </conditionalFormatting>
  <conditionalFormatting sqref="I781:I782">
    <cfRule type="expression" dxfId="53681" priority="100486" stopIfTrue="1">
      <formula>WEEKDAY($A781)=1</formula>
    </cfRule>
    <cfRule type="expression" dxfId="53680" priority="100487" stopIfTrue="1">
      <formula>WEEKDAY($A781)=2</formula>
    </cfRule>
    <cfRule type="expression" dxfId="53679" priority="100488" stopIfTrue="1">
      <formula>WEEKDAY($A781)=3</formula>
    </cfRule>
    <cfRule type="expression" dxfId="53678" priority="100489" stopIfTrue="1">
      <formula>WEEKDAY($A781)=4</formula>
    </cfRule>
    <cfRule type="expression" dxfId="53677" priority="100490" stopIfTrue="1">
      <formula>WEEKDAY($A781)=5</formula>
    </cfRule>
    <cfRule type="expression" dxfId="53676" priority="100491" stopIfTrue="1">
      <formula>WEEKDAY($A781)=6</formula>
    </cfRule>
    <cfRule type="expression" dxfId="53675" priority="100492" stopIfTrue="1">
      <formula>WEEKDAY($A781)=7</formula>
    </cfRule>
  </conditionalFormatting>
  <conditionalFormatting sqref="I781:I782">
    <cfRule type="expression" dxfId="53674" priority="100479" stopIfTrue="1">
      <formula>WEEKDAY($A781)=1</formula>
    </cfRule>
    <cfRule type="expression" dxfId="53673" priority="100480" stopIfTrue="1">
      <formula>WEEKDAY($A781)=2</formula>
    </cfRule>
    <cfRule type="expression" dxfId="53672" priority="100481" stopIfTrue="1">
      <formula>WEEKDAY($A781)=3</formula>
    </cfRule>
    <cfRule type="expression" dxfId="53671" priority="100482" stopIfTrue="1">
      <formula>WEEKDAY($A781)=4</formula>
    </cfRule>
    <cfRule type="expression" dxfId="53670" priority="100483" stopIfTrue="1">
      <formula>WEEKDAY($A781)=5</formula>
    </cfRule>
    <cfRule type="expression" dxfId="53669" priority="100484" stopIfTrue="1">
      <formula>WEEKDAY($A781)=6</formula>
    </cfRule>
    <cfRule type="expression" dxfId="53668" priority="100485" stopIfTrue="1">
      <formula>WEEKDAY($A781)=7</formula>
    </cfRule>
  </conditionalFormatting>
  <conditionalFormatting sqref="I781:I782">
    <cfRule type="expression" dxfId="53667" priority="100472" stopIfTrue="1">
      <formula>WEEKDAY($A781)=1</formula>
    </cfRule>
    <cfRule type="expression" dxfId="53666" priority="100473" stopIfTrue="1">
      <formula>WEEKDAY($A781)=2</formula>
    </cfRule>
    <cfRule type="expression" dxfId="53665" priority="100474" stopIfTrue="1">
      <formula>WEEKDAY($A781)=3</formula>
    </cfRule>
    <cfRule type="expression" dxfId="53664" priority="100475" stopIfTrue="1">
      <formula>WEEKDAY($A781)=4</formula>
    </cfRule>
    <cfRule type="expression" dxfId="53663" priority="100476" stopIfTrue="1">
      <formula>WEEKDAY($A781)=5</formula>
    </cfRule>
    <cfRule type="expression" dxfId="53662" priority="100477" stopIfTrue="1">
      <formula>WEEKDAY($A781)=6</formula>
    </cfRule>
    <cfRule type="expression" dxfId="53661" priority="100478" stopIfTrue="1">
      <formula>WEEKDAY($A781)=7</formula>
    </cfRule>
  </conditionalFormatting>
  <conditionalFormatting sqref="I781:I782">
    <cfRule type="expression" dxfId="53660" priority="100465" stopIfTrue="1">
      <formula>WEEKDAY($A781)=1</formula>
    </cfRule>
    <cfRule type="expression" dxfId="53659" priority="100466" stopIfTrue="1">
      <formula>WEEKDAY($A781)=2</formula>
    </cfRule>
    <cfRule type="expression" dxfId="53658" priority="100467" stopIfTrue="1">
      <formula>WEEKDAY($A781)=3</formula>
    </cfRule>
    <cfRule type="expression" dxfId="53657" priority="100468" stopIfTrue="1">
      <formula>WEEKDAY($A781)=4</formula>
    </cfRule>
    <cfRule type="expression" dxfId="53656" priority="100469" stopIfTrue="1">
      <formula>WEEKDAY($A781)=5</formula>
    </cfRule>
    <cfRule type="expression" dxfId="53655" priority="100470" stopIfTrue="1">
      <formula>WEEKDAY($A781)=6</formula>
    </cfRule>
    <cfRule type="expression" dxfId="53654" priority="100471" stopIfTrue="1">
      <formula>WEEKDAY($A781)=7</formula>
    </cfRule>
  </conditionalFormatting>
  <conditionalFormatting sqref="I781:I782">
    <cfRule type="expression" dxfId="53653" priority="100458" stopIfTrue="1">
      <formula>WEEKDAY($A781)=1</formula>
    </cfRule>
    <cfRule type="expression" dxfId="53652" priority="100459" stopIfTrue="1">
      <formula>WEEKDAY($A781)=2</formula>
    </cfRule>
    <cfRule type="expression" dxfId="53651" priority="100460" stopIfTrue="1">
      <formula>WEEKDAY($A781)=3</formula>
    </cfRule>
    <cfRule type="expression" dxfId="53650" priority="100461" stopIfTrue="1">
      <formula>WEEKDAY($A781)=4</formula>
    </cfRule>
    <cfRule type="expression" dxfId="53649" priority="100462" stopIfTrue="1">
      <formula>WEEKDAY($A781)=5</formula>
    </cfRule>
    <cfRule type="expression" dxfId="53648" priority="100463" stopIfTrue="1">
      <formula>WEEKDAY($A781)=6</formula>
    </cfRule>
    <cfRule type="expression" dxfId="53647" priority="100464" stopIfTrue="1">
      <formula>WEEKDAY($A781)=7</formula>
    </cfRule>
  </conditionalFormatting>
  <conditionalFormatting sqref="I781:I782">
    <cfRule type="expression" dxfId="53646" priority="100451" stopIfTrue="1">
      <formula>WEEKDAY($A781)=1</formula>
    </cfRule>
    <cfRule type="expression" dxfId="53645" priority="100452" stopIfTrue="1">
      <formula>WEEKDAY($A781)=2</formula>
    </cfRule>
    <cfRule type="expression" dxfId="53644" priority="100453" stopIfTrue="1">
      <formula>WEEKDAY($A781)=3</formula>
    </cfRule>
    <cfRule type="expression" dxfId="53643" priority="100454" stopIfTrue="1">
      <formula>WEEKDAY($A781)=4</formula>
    </cfRule>
    <cfRule type="expression" dxfId="53642" priority="100455" stopIfTrue="1">
      <formula>WEEKDAY($A781)=5</formula>
    </cfRule>
    <cfRule type="expression" dxfId="53641" priority="100456" stopIfTrue="1">
      <formula>WEEKDAY($A781)=6</formula>
    </cfRule>
    <cfRule type="expression" dxfId="53640" priority="100457" stopIfTrue="1">
      <formula>WEEKDAY($A781)=7</formula>
    </cfRule>
  </conditionalFormatting>
  <conditionalFormatting sqref="A781:A782">
    <cfRule type="expression" dxfId="53639" priority="100444" stopIfTrue="1">
      <formula>WEEKDAY($A781)=1</formula>
    </cfRule>
    <cfRule type="expression" dxfId="53638" priority="100445" stopIfTrue="1">
      <formula>WEEKDAY($A781)=2</formula>
    </cfRule>
    <cfRule type="expression" dxfId="53637" priority="100446" stopIfTrue="1">
      <formula>WEEKDAY($A781)=3</formula>
    </cfRule>
    <cfRule type="expression" dxfId="53636" priority="100447" stopIfTrue="1">
      <formula>WEEKDAY($A781)=4</formula>
    </cfRule>
    <cfRule type="expression" dxfId="53635" priority="100448" stopIfTrue="1">
      <formula>WEEKDAY($A781)=5</formula>
    </cfRule>
    <cfRule type="expression" dxfId="53634" priority="100449" stopIfTrue="1">
      <formula>WEEKDAY($A781)=6</formula>
    </cfRule>
    <cfRule type="expression" dxfId="53633" priority="100450" stopIfTrue="1">
      <formula>WEEKDAY($A781)=7</formula>
    </cfRule>
  </conditionalFormatting>
  <conditionalFormatting sqref="I781:I782">
    <cfRule type="expression" dxfId="53632" priority="100437" stopIfTrue="1">
      <formula>WEEKDAY($A781)=1</formula>
    </cfRule>
    <cfRule type="expression" dxfId="53631" priority="100438" stopIfTrue="1">
      <formula>WEEKDAY($A781)=2</formula>
    </cfRule>
    <cfRule type="expression" dxfId="53630" priority="100439" stopIfTrue="1">
      <formula>WEEKDAY($A781)=3</formula>
    </cfRule>
    <cfRule type="expression" dxfId="53629" priority="100440" stopIfTrue="1">
      <formula>WEEKDAY($A781)=4</formula>
    </cfRule>
    <cfRule type="expression" dxfId="53628" priority="100441" stopIfTrue="1">
      <formula>WEEKDAY($A781)=5</formula>
    </cfRule>
    <cfRule type="expression" dxfId="53627" priority="100442" stopIfTrue="1">
      <formula>WEEKDAY($A781)=6</formula>
    </cfRule>
    <cfRule type="expression" dxfId="53626" priority="100443" stopIfTrue="1">
      <formula>WEEKDAY($A781)=7</formula>
    </cfRule>
  </conditionalFormatting>
  <conditionalFormatting sqref="A781:A782">
    <cfRule type="expression" dxfId="53625" priority="100430" stopIfTrue="1">
      <formula>WEEKDAY($A781)=1</formula>
    </cfRule>
    <cfRule type="expression" dxfId="53624" priority="100431" stopIfTrue="1">
      <formula>WEEKDAY($A781)=2</formula>
    </cfRule>
    <cfRule type="expression" dxfId="53623" priority="100432" stopIfTrue="1">
      <formula>WEEKDAY($A781)=3</formula>
    </cfRule>
    <cfRule type="expression" dxfId="53622" priority="100433" stopIfTrue="1">
      <formula>WEEKDAY($A781)=4</formula>
    </cfRule>
    <cfRule type="expression" dxfId="53621" priority="100434" stopIfTrue="1">
      <formula>WEEKDAY($A781)=5</formula>
    </cfRule>
    <cfRule type="expression" dxfId="53620" priority="100435" stopIfTrue="1">
      <formula>WEEKDAY($A781)=6</formula>
    </cfRule>
    <cfRule type="expression" dxfId="53619" priority="100436" stopIfTrue="1">
      <formula>WEEKDAY($A781)=7</formula>
    </cfRule>
  </conditionalFormatting>
  <conditionalFormatting sqref="A781:A782">
    <cfRule type="expression" dxfId="53618" priority="100423" stopIfTrue="1">
      <formula>WEEKDAY($A781)=1</formula>
    </cfRule>
    <cfRule type="expression" dxfId="53617" priority="100424" stopIfTrue="1">
      <formula>WEEKDAY($A781)=2</formula>
    </cfRule>
    <cfRule type="expression" dxfId="53616" priority="100425" stopIfTrue="1">
      <formula>WEEKDAY($A781)=3</formula>
    </cfRule>
    <cfRule type="expression" dxfId="53615" priority="100426" stopIfTrue="1">
      <formula>WEEKDAY($A781)=4</formula>
    </cfRule>
    <cfRule type="expression" dxfId="53614" priority="100427" stopIfTrue="1">
      <formula>WEEKDAY($A781)=5</formula>
    </cfRule>
    <cfRule type="expression" dxfId="53613" priority="100428" stopIfTrue="1">
      <formula>WEEKDAY($A781)=6</formula>
    </cfRule>
    <cfRule type="expression" dxfId="53612" priority="100429" stopIfTrue="1">
      <formula>WEEKDAY($A781)=7</formula>
    </cfRule>
  </conditionalFormatting>
  <conditionalFormatting sqref="I781:I782">
    <cfRule type="expression" dxfId="53611" priority="100416" stopIfTrue="1">
      <formula>WEEKDAY($A781)=1</formula>
    </cfRule>
    <cfRule type="expression" dxfId="53610" priority="100417" stopIfTrue="1">
      <formula>WEEKDAY($A781)=2</formula>
    </cfRule>
    <cfRule type="expression" dxfId="53609" priority="100418" stopIfTrue="1">
      <formula>WEEKDAY($A781)=3</formula>
    </cfRule>
    <cfRule type="expression" dxfId="53608" priority="100419" stopIfTrue="1">
      <formula>WEEKDAY($A781)=4</formula>
    </cfRule>
    <cfRule type="expression" dxfId="53607" priority="100420" stopIfTrue="1">
      <formula>WEEKDAY($A781)=5</formula>
    </cfRule>
    <cfRule type="expression" dxfId="53606" priority="100421" stopIfTrue="1">
      <formula>WEEKDAY($A781)=6</formula>
    </cfRule>
    <cfRule type="expression" dxfId="53605" priority="100422" stopIfTrue="1">
      <formula>WEEKDAY($A781)=7</formula>
    </cfRule>
  </conditionalFormatting>
  <conditionalFormatting sqref="A781:A782">
    <cfRule type="expression" dxfId="53604" priority="100409" stopIfTrue="1">
      <formula>WEEKDAY($A781)=1</formula>
    </cfRule>
    <cfRule type="expression" dxfId="53603" priority="100410" stopIfTrue="1">
      <formula>WEEKDAY($A781)=2</formula>
    </cfRule>
    <cfRule type="expression" dxfId="53602" priority="100411" stopIfTrue="1">
      <formula>WEEKDAY($A781)=3</formula>
    </cfRule>
    <cfRule type="expression" dxfId="53601" priority="100412" stopIfTrue="1">
      <formula>WEEKDAY($A781)=4</formula>
    </cfRule>
    <cfRule type="expression" dxfId="53600" priority="100413" stopIfTrue="1">
      <formula>WEEKDAY($A781)=5</formula>
    </cfRule>
    <cfRule type="expression" dxfId="53599" priority="100414" stopIfTrue="1">
      <formula>WEEKDAY($A781)=6</formula>
    </cfRule>
    <cfRule type="expression" dxfId="53598" priority="100415" stopIfTrue="1">
      <formula>WEEKDAY($A781)=7</formula>
    </cfRule>
  </conditionalFormatting>
  <conditionalFormatting sqref="I781:I782">
    <cfRule type="expression" dxfId="53597" priority="100402" stopIfTrue="1">
      <formula>WEEKDAY($A781)=1</formula>
    </cfRule>
    <cfRule type="expression" dxfId="53596" priority="100403" stopIfTrue="1">
      <formula>WEEKDAY($A781)=2</formula>
    </cfRule>
    <cfRule type="expression" dxfId="53595" priority="100404" stopIfTrue="1">
      <formula>WEEKDAY($A781)=3</formula>
    </cfRule>
    <cfRule type="expression" dxfId="53594" priority="100405" stopIfTrue="1">
      <formula>WEEKDAY($A781)=4</formula>
    </cfRule>
    <cfRule type="expression" dxfId="53593" priority="100406" stopIfTrue="1">
      <formula>WEEKDAY($A781)=5</formula>
    </cfRule>
    <cfRule type="expression" dxfId="53592" priority="100407" stopIfTrue="1">
      <formula>WEEKDAY($A781)=6</formula>
    </cfRule>
    <cfRule type="expression" dxfId="53591" priority="100408" stopIfTrue="1">
      <formula>WEEKDAY($A781)=7</formula>
    </cfRule>
  </conditionalFormatting>
  <conditionalFormatting sqref="A781:A782">
    <cfRule type="expression" dxfId="53590" priority="100395" stopIfTrue="1">
      <formula>WEEKDAY($A781)=1</formula>
    </cfRule>
    <cfRule type="expression" dxfId="53589" priority="100396" stopIfTrue="1">
      <formula>WEEKDAY($A781)=2</formula>
    </cfRule>
    <cfRule type="expression" dxfId="53588" priority="100397" stopIfTrue="1">
      <formula>WEEKDAY($A781)=3</formula>
    </cfRule>
    <cfRule type="expression" dxfId="53587" priority="100398" stopIfTrue="1">
      <formula>WEEKDAY($A781)=4</formula>
    </cfRule>
    <cfRule type="expression" dxfId="53586" priority="100399" stopIfTrue="1">
      <formula>WEEKDAY($A781)=5</formula>
    </cfRule>
    <cfRule type="expression" dxfId="53585" priority="100400" stopIfTrue="1">
      <formula>WEEKDAY($A781)=6</formula>
    </cfRule>
    <cfRule type="expression" dxfId="53584" priority="100401" stopIfTrue="1">
      <formula>WEEKDAY($A781)=7</formula>
    </cfRule>
  </conditionalFormatting>
  <conditionalFormatting sqref="A781:A782">
    <cfRule type="expression" dxfId="53583" priority="100388" stopIfTrue="1">
      <formula>WEEKDAY($A781)=1</formula>
    </cfRule>
    <cfRule type="expression" dxfId="53582" priority="100389" stopIfTrue="1">
      <formula>WEEKDAY($A781)=2</formula>
    </cfRule>
    <cfRule type="expression" dxfId="53581" priority="100390" stopIfTrue="1">
      <formula>WEEKDAY($A781)=3</formula>
    </cfRule>
    <cfRule type="expression" dxfId="53580" priority="100391" stopIfTrue="1">
      <formula>WEEKDAY($A781)=4</formula>
    </cfRule>
    <cfRule type="expression" dxfId="53579" priority="100392" stopIfTrue="1">
      <formula>WEEKDAY($A781)=5</formula>
    </cfRule>
    <cfRule type="expression" dxfId="53578" priority="100393" stopIfTrue="1">
      <formula>WEEKDAY($A781)=6</formula>
    </cfRule>
    <cfRule type="expression" dxfId="53577" priority="100394" stopIfTrue="1">
      <formula>WEEKDAY($A781)=7</formula>
    </cfRule>
  </conditionalFormatting>
  <conditionalFormatting sqref="I781:I782">
    <cfRule type="expression" dxfId="53576" priority="100381" stopIfTrue="1">
      <formula>WEEKDAY($A781)=1</formula>
    </cfRule>
    <cfRule type="expression" dxfId="53575" priority="100382" stopIfTrue="1">
      <formula>WEEKDAY($A781)=2</formula>
    </cfRule>
    <cfRule type="expression" dxfId="53574" priority="100383" stopIfTrue="1">
      <formula>WEEKDAY($A781)=3</formula>
    </cfRule>
    <cfRule type="expression" dxfId="53573" priority="100384" stopIfTrue="1">
      <formula>WEEKDAY($A781)=4</formula>
    </cfRule>
    <cfRule type="expression" dxfId="53572" priority="100385" stopIfTrue="1">
      <formula>WEEKDAY($A781)=5</formula>
    </cfRule>
    <cfRule type="expression" dxfId="53571" priority="100386" stopIfTrue="1">
      <formula>WEEKDAY($A781)=6</formula>
    </cfRule>
    <cfRule type="expression" dxfId="53570" priority="100387" stopIfTrue="1">
      <formula>WEEKDAY($A781)=7</formula>
    </cfRule>
  </conditionalFormatting>
  <conditionalFormatting sqref="A781:A782">
    <cfRule type="expression" dxfId="53569" priority="100374" stopIfTrue="1">
      <formula>WEEKDAY($A781)=1</formula>
    </cfRule>
    <cfRule type="expression" dxfId="53568" priority="100375" stopIfTrue="1">
      <formula>WEEKDAY($A781)=2</formula>
    </cfRule>
    <cfRule type="expression" dxfId="53567" priority="100376" stopIfTrue="1">
      <formula>WEEKDAY($A781)=3</formula>
    </cfRule>
    <cfRule type="expression" dxfId="53566" priority="100377" stopIfTrue="1">
      <formula>WEEKDAY($A781)=4</formula>
    </cfRule>
    <cfRule type="expression" dxfId="53565" priority="100378" stopIfTrue="1">
      <formula>WEEKDAY($A781)=5</formula>
    </cfRule>
    <cfRule type="expression" dxfId="53564" priority="100379" stopIfTrue="1">
      <formula>WEEKDAY($A781)=6</formula>
    </cfRule>
    <cfRule type="expression" dxfId="53563" priority="100380" stopIfTrue="1">
      <formula>WEEKDAY($A781)=7</formula>
    </cfRule>
  </conditionalFormatting>
  <conditionalFormatting sqref="A781:A782">
    <cfRule type="expression" dxfId="53562" priority="100367" stopIfTrue="1">
      <formula>WEEKDAY($A781)=1</formula>
    </cfRule>
    <cfRule type="expression" dxfId="53561" priority="100368" stopIfTrue="1">
      <formula>WEEKDAY($A781)=2</formula>
    </cfRule>
    <cfRule type="expression" dxfId="53560" priority="100369" stopIfTrue="1">
      <formula>WEEKDAY($A781)=3</formula>
    </cfRule>
    <cfRule type="expression" dxfId="53559" priority="100370" stopIfTrue="1">
      <formula>WEEKDAY($A781)=4</formula>
    </cfRule>
    <cfRule type="expression" dxfId="53558" priority="100371" stopIfTrue="1">
      <formula>WEEKDAY($A781)=5</formula>
    </cfRule>
    <cfRule type="expression" dxfId="53557" priority="100372" stopIfTrue="1">
      <formula>WEEKDAY($A781)=6</formula>
    </cfRule>
    <cfRule type="expression" dxfId="53556" priority="100373" stopIfTrue="1">
      <formula>WEEKDAY($A781)=7</formula>
    </cfRule>
  </conditionalFormatting>
  <conditionalFormatting sqref="I781:I782">
    <cfRule type="expression" dxfId="53555" priority="100360" stopIfTrue="1">
      <formula>WEEKDAY($A781)=1</formula>
    </cfRule>
    <cfRule type="expression" dxfId="53554" priority="100361" stopIfTrue="1">
      <formula>WEEKDAY($A781)=2</formula>
    </cfRule>
    <cfRule type="expression" dxfId="53553" priority="100362" stopIfTrue="1">
      <formula>WEEKDAY($A781)=3</formula>
    </cfRule>
    <cfRule type="expression" dxfId="53552" priority="100363" stopIfTrue="1">
      <formula>WEEKDAY($A781)=4</formula>
    </cfRule>
    <cfRule type="expression" dxfId="53551" priority="100364" stopIfTrue="1">
      <formula>WEEKDAY($A781)=5</formula>
    </cfRule>
    <cfRule type="expression" dxfId="53550" priority="100365" stopIfTrue="1">
      <formula>WEEKDAY($A781)=6</formula>
    </cfRule>
    <cfRule type="expression" dxfId="53549" priority="100366" stopIfTrue="1">
      <formula>WEEKDAY($A781)=7</formula>
    </cfRule>
  </conditionalFormatting>
  <conditionalFormatting sqref="I781:I782">
    <cfRule type="expression" dxfId="53548" priority="100353" stopIfTrue="1">
      <formula>WEEKDAY($A781)=1</formula>
    </cfRule>
    <cfRule type="expression" dxfId="53547" priority="100354" stopIfTrue="1">
      <formula>WEEKDAY($A781)=2</formula>
    </cfRule>
    <cfRule type="expression" dxfId="53546" priority="100355" stopIfTrue="1">
      <formula>WEEKDAY($A781)=3</formula>
    </cfRule>
    <cfRule type="expression" dxfId="53545" priority="100356" stopIfTrue="1">
      <formula>WEEKDAY($A781)=4</formula>
    </cfRule>
    <cfRule type="expression" dxfId="53544" priority="100357" stopIfTrue="1">
      <formula>WEEKDAY($A781)=5</formula>
    </cfRule>
    <cfRule type="expression" dxfId="53543" priority="100358" stopIfTrue="1">
      <formula>WEEKDAY($A781)=6</formula>
    </cfRule>
    <cfRule type="expression" dxfId="53542" priority="100359" stopIfTrue="1">
      <formula>WEEKDAY($A781)=7</formula>
    </cfRule>
  </conditionalFormatting>
  <conditionalFormatting sqref="A781:A782">
    <cfRule type="expression" dxfId="53541" priority="100346" stopIfTrue="1">
      <formula>WEEKDAY($A781)=1</formula>
    </cfRule>
    <cfRule type="expression" dxfId="53540" priority="100347" stopIfTrue="1">
      <formula>WEEKDAY($A781)=2</formula>
    </cfRule>
    <cfRule type="expression" dxfId="53539" priority="100348" stopIfTrue="1">
      <formula>WEEKDAY($A781)=3</formula>
    </cfRule>
    <cfRule type="expression" dxfId="53538" priority="100349" stopIfTrue="1">
      <formula>WEEKDAY($A781)=4</formula>
    </cfRule>
    <cfRule type="expression" dxfId="53537" priority="100350" stopIfTrue="1">
      <formula>WEEKDAY($A781)=5</formula>
    </cfRule>
    <cfRule type="expression" dxfId="53536" priority="100351" stopIfTrue="1">
      <formula>WEEKDAY($A781)=6</formula>
    </cfRule>
    <cfRule type="expression" dxfId="53535" priority="100352" stopIfTrue="1">
      <formula>WEEKDAY($A781)=7</formula>
    </cfRule>
  </conditionalFormatting>
  <conditionalFormatting sqref="A781:A782">
    <cfRule type="expression" dxfId="53534" priority="100339" stopIfTrue="1">
      <formula>WEEKDAY($A781)=1</formula>
    </cfRule>
    <cfRule type="expression" dxfId="53533" priority="100340" stopIfTrue="1">
      <formula>WEEKDAY($A781)=2</formula>
    </cfRule>
    <cfRule type="expression" dxfId="53532" priority="100341" stopIfTrue="1">
      <formula>WEEKDAY($A781)=3</formula>
    </cfRule>
    <cfRule type="expression" dxfId="53531" priority="100342" stopIfTrue="1">
      <formula>WEEKDAY($A781)=4</formula>
    </cfRule>
    <cfRule type="expression" dxfId="53530" priority="100343" stopIfTrue="1">
      <formula>WEEKDAY($A781)=5</formula>
    </cfRule>
    <cfRule type="expression" dxfId="53529" priority="100344" stopIfTrue="1">
      <formula>WEEKDAY($A781)=6</formula>
    </cfRule>
    <cfRule type="expression" dxfId="53528" priority="100345" stopIfTrue="1">
      <formula>WEEKDAY($A781)=7</formula>
    </cfRule>
  </conditionalFormatting>
  <conditionalFormatting sqref="I781:I782">
    <cfRule type="expression" dxfId="53527" priority="100332" stopIfTrue="1">
      <formula>WEEKDAY($A781)=1</formula>
    </cfRule>
    <cfRule type="expression" dxfId="53526" priority="100333" stopIfTrue="1">
      <formula>WEEKDAY($A781)=2</formula>
    </cfRule>
    <cfRule type="expression" dxfId="53525" priority="100334" stopIfTrue="1">
      <formula>WEEKDAY($A781)=3</formula>
    </cfRule>
    <cfRule type="expression" dxfId="53524" priority="100335" stopIfTrue="1">
      <formula>WEEKDAY($A781)=4</formula>
    </cfRule>
    <cfRule type="expression" dxfId="53523" priority="100336" stopIfTrue="1">
      <formula>WEEKDAY($A781)=5</formula>
    </cfRule>
    <cfRule type="expression" dxfId="53522" priority="100337" stopIfTrue="1">
      <formula>WEEKDAY($A781)=6</formula>
    </cfRule>
    <cfRule type="expression" dxfId="53521" priority="100338" stopIfTrue="1">
      <formula>WEEKDAY($A781)=7</formula>
    </cfRule>
  </conditionalFormatting>
  <conditionalFormatting sqref="A781:A782">
    <cfRule type="expression" dxfId="53520" priority="100325" stopIfTrue="1">
      <formula>WEEKDAY($A781)=1</formula>
    </cfRule>
    <cfRule type="expression" dxfId="53519" priority="100326" stopIfTrue="1">
      <formula>WEEKDAY($A781)=2</formula>
    </cfRule>
    <cfRule type="expression" dxfId="53518" priority="100327" stopIfTrue="1">
      <formula>WEEKDAY($A781)=3</formula>
    </cfRule>
    <cfRule type="expression" dxfId="53517" priority="100328" stopIfTrue="1">
      <formula>WEEKDAY($A781)=4</formula>
    </cfRule>
    <cfRule type="expression" dxfId="53516" priority="100329" stopIfTrue="1">
      <formula>WEEKDAY($A781)=5</formula>
    </cfRule>
    <cfRule type="expression" dxfId="53515" priority="100330" stopIfTrue="1">
      <formula>WEEKDAY($A781)=6</formula>
    </cfRule>
    <cfRule type="expression" dxfId="53514" priority="100331" stopIfTrue="1">
      <formula>WEEKDAY($A781)=7</formula>
    </cfRule>
  </conditionalFormatting>
  <conditionalFormatting sqref="I781:I782">
    <cfRule type="expression" dxfId="53513" priority="100318" stopIfTrue="1">
      <formula>WEEKDAY($A781)=1</formula>
    </cfRule>
    <cfRule type="expression" dxfId="53512" priority="100319" stopIfTrue="1">
      <formula>WEEKDAY($A781)=2</formula>
    </cfRule>
    <cfRule type="expression" dxfId="53511" priority="100320" stopIfTrue="1">
      <formula>WEEKDAY($A781)=3</formula>
    </cfRule>
    <cfRule type="expression" dxfId="53510" priority="100321" stopIfTrue="1">
      <formula>WEEKDAY($A781)=4</formula>
    </cfRule>
    <cfRule type="expression" dxfId="53509" priority="100322" stopIfTrue="1">
      <formula>WEEKDAY($A781)=5</formula>
    </cfRule>
    <cfRule type="expression" dxfId="53508" priority="100323" stopIfTrue="1">
      <formula>WEEKDAY($A781)=6</formula>
    </cfRule>
    <cfRule type="expression" dxfId="53507" priority="100324" stopIfTrue="1">
      <formula>WEEKDAY($A781)=7</formula>
    </cfRule>
  </conditionalFormatting>
  <conditionalFormatting sqref="A781:A782">
    <cfRule type="expression" dxfId="53506" priority="100311" stopIfTrue="1">
      <formula>WEEKDAY($A781)=1</formula>
    </cfRule>
    <cfRule type="expression" dxfId="53505" priority="100312" stopIfTrue="1">
      <formula>WEEKDAY($A781)=2</formula>
    </cfRule>
    <cfRule type="expression" dxfId="53504" priority="100313" stopIfTrue="1">
      <formula>WEEKDAY($A781)=3</formula>
    </cfRule>
    <cfRule type="expression" dxfId="53503" priority="100314" stopIfTrue="1">
      <formula>WEEKDAY($A781)=4</formula>
    </cfRule>
    <cfRule type="expression" dxfId="53502" priority="100315" stopIfTrue="1">
      <formula>WEEKDAY($A781)=5</formula>
    </cfRule>
    <cfRule type="expression" dxfId="53501" priority="100316" stopIfTrue="1">
      <formula>WEEKDAY($A781)=6</formula>
    </cfRule>
    <cfRule type="expression" dxfId="53500" priority="100317" stopIfTrue="1">
      <formula>WEEKDAY($A781)=7</formula>
    </cfRule>
  </conditionalFormatting>
  <conditionalFormatting sqref="A781:A782">
    <cfRule type="expression" dxfId="53499" priority="100304" stopIfTrue="1">
      <formula>WEEKDAY($A781)=1</formula>
    </cfRule>
    <cfRule type="expression" dxfId="53498" priority="100305" stopIfTrue="1">
      <formula>WEEKDAY($A781)=2</formula>
    </cfRule>
    <cfRule type="expression" dxfId="53497" priority="100306" stopIfTrue="1">
      <formula>WEEKDAY($A781)=3</formula>
    </cfRule>
    <cfRule type="expression" dxfId="53496" priority="100307" stopIfTrue="1">
      <formula>WEEKDAY($A781)=4</formula>
    </cfRule>
    <cfRule type="expression" dxfId="53495" priority="100308" stopIfTrue="1">
      <formula>WEEKDAY($A781)=5</formula>
    </cfRule>
    <cfRule type="expression" dxfId="53494" priority="100309" stopIfTrue="1">
      <formula>WEEKDAY($A781)=6</formula>
    </cfRule>
    <cfRule type="expression" dxfId="53493" priority="100310" stopIfTrue="1">
      <formula>WEEKDAY($A781)=7</formula>
    </cfRule>
  </conditionalFormatting>
  <conditionalFormatting sqref="A781:A782">
    <cfRule type="expression" dxfId="53492" priority="100297" stopIfTrue="1">
      <formula>WEEKDAY($A781)=1</formula>
    </cfRule>
    <cfRule type="expression" dxfId="53491" priority="100298" stopIfTrue="1">
      <formula>WEEKDAY($A781)=2</formula>
    </cfRule>
    <cfRule type="expression" dxfId="53490" priority="100299" stopIfTrue="1">
      <formula>WEEKDAY($A781)=3</formula>
    </cfRule>
    <cfRule type="expression" dxfId="53489" priority="100300" stopIfTrue="1">
      <formula>WEEKDAY($A781)=4</formula>
    </cfRule>
    <cfRule type="expression" dxfId="53488" priority="100301" stopIfTrue="1">
      <formula>WEEKDAY($A781)=5</formula>
    </cfRule>
    <cfRule type="expression" dxfId="53487" priority="100302" stopIfTrue="1">
      <formula>WEEKDAY($A781)=6</formula>
    </cfRule>
    <cfRule type="expression" dxfId="53486" priority="100303" stopIfTrue="1">
      <formula>WEEKDAY($A781)=7</formula>
    </cfRule>
  </conditionalFormatting>
  <conditionalFormatting sqref="A781:A782">
    <cfRule type="expression" dxfId="53485" priority="100290" stopIfTrue="1">
      <formula>WEEKDAY($A781)=1</formula>
    </cfRule>
    <cfRule type="expression" dxfId="53484" priority="100291" stopIfTrue="1">
      <formula>WEEKDAY($A781)=2</formula>
    </cfRule>
    <cfRule type="expression" dxfId="53483" priority="100292" stopIfTrue="1">
      <formula>WEEKDAY($A781)=3</formula>
    </cfRule>
    <cfRule type="expression" dxfId="53482" priority="100293" stopIfTrue="1">
      <formula>WEEKDAY($A781)=4</formula>
    </cfRule>
    <cfRule type="expression" dxfId="53481" priority="100294" stopIfTrue="1">
      <formula>WEEKDAY($A781)=5</formula>
    </cfRule>
    <cfRule type="expression" dxfId="53480" priority="100295" stopIfTrue="1">
      <formula>WEEKDAY($A781)=6</formula>
    </cfRule>
    <cfRule type="expression" dxfId="53479" priority="100296" stopIfTrue="1">
      <formula>WEEKDAY($A781)=7</formula>
    </cfRule>
  </conditionalFormatting>
  <conditionalFormatting sqref="I781:I782">
    <cfRule type="expression" dxfId="53478" priority="100283" stopIfTrue="1">
      <formula>WEEKDAY($A781)=1</formula>
    </cfRule>
    <cfRule type="expression" dxfId="53477" priority="100284" stopIfTrue="1">
      <formula>WEEKDAY($A781)=2</formula>
    </cfRule>
    <cfRule type="expression" dxfId="53476" priority="100285" stopIfTrue="1">
      <formula>WEEKDAY($A781)=3</formula>
    </cfRule>
    <cfRule type="expression" dxfId="53475" priority="100286" stopIfTrue="1">
      <formula>WEEKDAY($A781)=4</formula>
    </cfRule>
    <cfRule type="expression" dxfId="53474" priority="100287" stopIfTrue="1">
      <formula>WEEKDAY($A781)=5</formula>
    </cfRule>
    <cfRule type="expression" dxfId="53473" priority="100288" stopIfTrue="1">
      <formula>WEEKDAY($A781)=6</formula>
    </cfRule>
    <cfRule type="expression" dxfId="53472" priority="100289" stopIfTrue="1">
      <formula>WEEKDAY($A781)=7</formula>
    </cfRule>
  </conditionalFormatting>
  <conditionalFormatting sqref="A781:A782">
    <cfRule type="expression" dxfId="53471" priority="100276" stopIfTrue="1">
      <formula>WEEKDAY($A781)=1</formula>
    </cfRule>
    <cfRule type="expression" dxfId="53470" priority="100277" stopIfTrue="1">
      <formula>WEEKDAY($A781)=2</formula>
    </cfRule>
    <cfRule type="expression" dxfId="53469" priority="100278" stopIfTrue="1">
      <formula>WEEKDAY($A781)=3</formula>
    </cfRule>
    <cfRule type="expression" dxfId="53468" priority="100279" stopIfTrue="1">
      <formula>WEEKDAY($A781)=4</formula>
    </cfRule>
    <cfRule type="expression" dxfId="53467" priority="100280" stopIfTrue="1">
      <formula>WEEKDAY($A781)=5</formula>
    </cfRule>
    <cfRule type="expression" dxfId="53466" priority="100281" stopIfTrue="1">
      <formula>WEEKDAY($A781)=6</formula>
    </cfRule>
    <cfRule type="expression" dxfId="53465" priority="100282" stopIfTrue="1">
      <formula>WEEKDAY($A781)=7</formula>
    </cfRule>
  </conditionalFormatting>
  <conditionalFormatting sqref="A781:A782">
    <cfRule type="expression" dxfId="53464" priority="100269" stopIfTrue="1">
      <formula>WEEKDAY($A781)=1</formula>
    </cfRule>
    <cfRule type="expression" dxfId="53463" priority="100270" stopIfTrue="1">
      <formula>WEEKDAY($A781)=2</formula>
    </cfRule>
    <cfRule type="expression" dxfId="53462" priority="100271" stopIfTrue="1">
      <formula>WEEKDAY($A781)=3</formula>
    </cfRule>
    <cfRule type="expression" dxfId="53461" priority="100272" stopIfTrue="1">
      <formula>WEEKDAY($A781)=4</formula>
    </cfRule>
    <cfRule type="expression" dxfId="53460" priority="100273" stopIfTrue="1">
      <formula>WEEKDAY($A781)=5</formula>
    </cfRule>
    <cfRule type="expression" dxfId="53459" priority="100274" stopIfTrue="1">
      <formula>WEEKDAY($A781)=6</formula>
    </cfRule>
    <cfRule type="expression" dxfId="53458" priority="100275" stopIfTrue="1">
      <formula>WEEKDAY($A781)=7</formula>
    </cfRule>
  </conditionalFormatting>
  <conditionalFormatting sqref="I781:I782">
    <cfRule type="expression" dxfId="53457" priority="100262" stopIfTrue="1">
      <formula>WEEKDAY($A781)=1</formula>
    </cfRule>
    <cfRule type="expression" dxfId="53456" priority="100263" stopIfTrue="1">
      <formula>WEEKDAY($A781)=2</formula>
    </cfRule>
    <cfRule type="expression" dxfId="53455" priority="100264" stopIfTrue="1">
      <formula>WEEKDAY($A781)=3</formula>
    </cfRule>
    <cfRule type="expression" dxfId="53454" priority="100265" stopIfTrue="1">
      <formula>WEEKDAY($A781)=4</formula>
    </cfRule>
    <cfRule type="expression" dxfId="53453" priority="100266" stopIfTrue="1">
      <formula>WEEKDAY($A781)=5</formula>
    </cfRule>
    <cfRule type="expression" dxfId="53452" priority="100267" stopIfTrue="1">
      <formula>WEEKDAY($A781)=6</formula>
    </cfRule>
    <cfRule type="expression" dxfId="53451" priority="100268" stopIfTrue="1">
      <formula>WEEKDAY($A781)=7</formula>
    </cfRule>
  </conditionalFormatting>
  <conditionalFormatting sqref="I781:I782">
    <cfRule type="expression" dxfId="53450" priority="100255" stopIfTrue="1">
      <formula>WEEKDAY($A781)=1</formula>
    </cfRule>
    <cfRule type="expression" dxfId="53449" priority="100256" stopIfTrue="1">
      <formula>WEEKDAY($A781)=2</formula>
    </cfRule>
    <cfRule type="expression" dxfId="53448" priority="100257" stopIfTrue="1">
      <formula>WEEKDAY($A781)=3</formula>
    </cfRule>
    <cfRule type="expression" dxfId="53447" priority="100258" stopIfTrue="1">
      <formula>WEEKDAY($A781)=4</formula>
    </cfRule>
    <cfRule type="expression" dxfId="53446" priority="100259" stopIfTrue="1">
      <formula>WEEKDAY($A781)=5</formula>
    </cfRule>
    <cfRule type="expression" dxfId="53445" priority="100260" stopIfTrue="1">
      <formula>WEEKDAY($A781)=6</formula>
    </cfRule>
    <cfRule type="expression" dxfId="53444" priority="100261" stopIfTrue="1">
      <formula>WEEKDAY($A781)=7</formula>
    </cfRule>
  </conditionalFormatting>
  <conditionalFormatting sqref="A781:A782">
    <cfRule type="expression" dxfId="53443" priority="100248" stopIfTrue="1">
      <formula>WEEKDAY($A781)=1</formula>
    </cfRule>
    <cfRule type="expression" dxfId="53442" priority="100249" stopIfTrue="1">
      <formula>WEEKDAY($A781)=2</formula>
    </cfRule>
    <cfRule type="expression" dxfId="53441" priority="100250" stopIfTrue="1">
      <formula>WEEKDAY($A781)=3</formula>
    </cfRule>
    <cfRule type="expression" dxfId="53440" priority="100251" stopIfTrue="1">
      <formula>WEEKDAY($A781)=4</formula>
    </cfRule>
    <cfRule type="expression" dxfId="53439" priority="100252" stopIfTrue="1">
      <formula>WEEKDAY($A781)=5</formula>
    </cfRule>
    <cfRule type="expression" dxfId="53438" priority="100253" stopIfTrue="1">
      <formula>WEEKDAY($A781)=6</formula>
    </cfRule>
    <cfRule type="expression" dxfId="53437" priority="100254" stopIfTrue="1">
      <formula>WEEKDAY($A781)=7</formula>
    </cfRule>
  </conditionalFormatting>
  <conditionalFormatting sqref="I781:I782">
    <cfRule type="expression" dxfId="53436" priority="100241" stopIfTrue="1">
      <formula>WEEKDAY($A781)=1</formula>
    </cfRule>
    <cfRule type="expression" dxfId="53435" priority="100242" stopIfTrue="1">
      <formula>WEEKDAY($A781)=2</formula>
    </cfRule>
    <cfRule type="expression" dxfId="53434" priority="100243" stopIfTrue="1">
      <formula>WEEKDAY($A781)=3</formula>
    </cfRule>
    <cfRule type="expression" dxfId="53433" priority="100244" stopIfTrue="1">
      <formula>WEEKDAY($A781)=4</formula>
    </cfRule>
    <cfRule type="expression" dxfId="53432" priority="100245" stopIfTrue="1">
      <formula>WEEKDAY($A781)=5</formula>
    </cfRule>
    <cfRule type="expression" dxfId="53431" priority="100246" stopIfTrue="1">
      <formula>WEEKDAY($A781)=6</formula>
    </cfRule>
    <cfRule type="expression" dxfId="53430" priority="100247" stopIfTrue="1">
      <formula>WEEKDAY($A781)=7</formula>
    </cfRule>
  </conditionalFormatting>
  <conditionalFormatting sqref="A781:A782">
    <cfRule type="expression" dxfId="53429" priority="100234" stopIfTrue="1">
      <formula>WEEKDAY($A781)=1</formula>
    </cfRule>
    <cfRule type="expression" dxfId="53428" priority="100235" stopIfTrue="1">
      <formula>WEEKDAY($A781)=2</formula>
    </cfRule>
    <cfRule type="expression" dxfId="53427" priority="100236" stopIfTrue="1">
      <formula>WEEKDAY($A781)=3</formula>
    </cfRule>
    <cfRule type="expression" dxfId="53426" priority="100237" stopIfTrue="1">
      <formula>WEEKDAY($A781)=4</formula>
    </cfRule>
    <cfRule type="expression" dxfId="53425" priority="100238" stopIfTrue="1">
      <formula>WEEKDAY($A781)=5</formula>
    </cfRule>
    <cfRule type="expression" dxfId="53424" priority="100239" stopIfTrue="1">
      <formula>WEEKDAY($A781)=6</formula>
    </cfRule>
    <cfRule type="expression" dxfId="53423" priority="100240" stopIfTrue="1">
      <formula>WEEKDAY($A781)=7</formula>
    </cfRule>
  </conditionalFormatting>
  <conditionalFormatting sqref="A781:A782">
    <cfRule type="expression" dxfId="53422" priority="100227" stopIfTrue="1">
      <formula>WEEKDAY($A781)=1</formula>
    </cfRule>
    <cfRule type="expression" dxfId="53421" priority="100228" stopIfTrue="1">
      <formula>WEEKDAY($A781)=2</formula>
    </cfRule>
    <cfRule type="expression" dxfId="53420" priority="100229" stopIfTrue="1">
      <formula>WEEKDAY($A781)=3</formula>
    </cfRule>
    <cfRule type="expression" dxfId="53419" priority="100230" stopIfTrue="1">
      <formula>WEEKDAY($A781)=4</formula>
    </cfRule>
    <cfRule type="expression" dxfId="53418" priority="100231" stopIfTrue="1">
      <formula>WEEKDAY($A781)=5</formula>
    </cfRule>
    <cfRule type="expression" dxfId="53417" priority="100232" stopIfTrue="1">
      <formula>WEEKDAY($A781)=6</formula>
    </cfRule>
    <cfRule type="expression" dxfId="53416" priority="100233" stopIfTrue="1">
      <formula>WEEKDAY($A781)=7</formula>
    </cfRule>
  </conditionalFormatting>
  <conditionalFormatting sqref="A781:A782">
    <cfRule type="expression" dxfId="53415" priority="100220" stopIfTrue="1">
      <formula>WEEKDAY($A781)=1</formula>
    </cfRule>
    <cfRule type="expression" dxfId="53414" priority="100221" stopIfTrue="1">
      <formula>WEEKDAY($A781)=2</formula>
    </cfRule>
    <cfRule type="expression" dxfId="53413" priority="100222" stopIfTrue="1">
      <formula>WEEKDAY($A781)=3</formula>
    </cfRule>
    <cfRule type="expression" dxfId="53412" priority="100223" stopIfTrue="1">
      <formula>WEEKDAY($A781)=4</formula>
    </cfRule>
    <cfRule type="expression" dxfId="53411" priority="100224" stopIfTrue="1">
      <formula>WEEKDAY($A781)=5</formula>
    </cfRule>
    <cfRule type="expression" dxfId="53410" priority="100225" stopIfTrue="1">
      <formula>WEEKDAY($A781)=6</formula>
    </cfRule>
    <cfRule type="expression" dxfId="53409" priority="100226" stopIfTrue="1">
      <formula>WEEKDAY($A781)=7</formula>
    </cfRule>
  </conditionalFormatting>
  <conditionalFormatting sqref="A781:A782">
    <cfRule type="expression" dxfId="53408" priority="100213" stopIfTrue="1">
      <formula>WEEKDAY($A781)=1</formula>
    </cfRule>
    <cfRule type="expression" dxfId="53407" priority="100214" stopIfTrue="1">
      <formula>WEEKDAY($A781)=2</formula>
    </cfRule>
    <cfRule type="expression" dxfId="53406" priority="100215" stopIfTrue="1">
      <formula>WEEKDAY($A781)=3</formula>
    </cfRule>
    <cfRule type="expression" dxfId="53405" priority="100216" stopIfTrue="1">
      <formula>WEEKDAY($A781)=4</formula>
    </cfRule>
    <cfRule type="expression" dxfId="53404" priority="100217" stopIfTrue="1">
      <formula>WEEKDAY($A781)=5</formula>
    </cfRule>
    <cfRule type="expression" dxfId="53403" priority="100218" stopIfTrue="1">
      <formula>WEEKDAY($A781)=6</formula>
    </cfRule>
    <cfRule type="expression" dxfId="53402" priority="100219" stopIfTrue="1">
      <formula>WEEKDAY($A781)=7</formula>
    </cfRule>
  </conditionalFormatting>
  <conditionalFormatting sqref="I781:I782">
    <cfRule type="expression" dxfId="53401" priority="100206" stopIfTrue="1">
      <formula>WEEKDAY($A781)=1</formula>
    </cfRule>
    <cfRule type="expression" dxfId="53400" priority="100207" stopIfTrue="1">
      <formula>WEEKDAY($A781)=2</formula>
    </cfRule>
    <cfRule type="expression" dxfId="53399" priority="100208" stopIfTrue="1">
      <formula>WEEKDAY($A781)=3</formula>
    </cfRule>
    <cfRule type="expression" dxfId="53398" priority="100209" stopIfTrue="1">
      <formula>WEEKDAY($A781)=4</formula>
    </cfRule>
    <cfRule type="expression" dxfId="53397" priority="100210" stopIfTrue="1">
      <formula>WEEKDAY($A781)=5</formula>
    </cfRule>
    <cfRule type="expression" dxfId="53396" priority="100211" stopIfTrue="1">
      <formula>WEEKDAY($A781)=6</formula>
    </cfRule>
    <cfRule type="expression" dxfId="53395" priority="100212" stopIfTrue="1">
      <formula>WEEKDAY($A781)=7</formula>
    </cfRule>
  </conditionalFormatting>
  <conditionalFormatting sqref="A781:A782">
    <cfRule type="expression" dxfId="53394" priority="100199" stopIfTrue="1">
      <formula>WEEKDAY($A781)=1</formula>
    </cfRule>
    <cfRule type="expression" dxfId="53393" priority="100200" stopIfTrue="1">
      <formula>WEEKDAY($A781)=2</formula>
    </cfRule>
    <cfRule type="expression" dxfId="53392" priority="100201" stopIfTrue="1">
      <formula>WEEKDAY($A781)=3</formula>
    </cfRule>
    <cfRule type="expression" dxfId="53391" priority="100202" stopIfTrue="1">
      <formula>WEEKDAY($A781)=4</formula>
    </cfRule>
    <cfRule type="expression" dxfId="53390" priority="100203" stopIfTrue="1">
      <formula>WEEKDAY($A781)=5</formula>
    </cfRule>
    <cfRule type="expression" dxfId="53389" priority="100204" stopIfTrue="1">
      <formula>WEEKDAY($A781)=6</formula>
    </cfRule>
    <cfRule type="expression" dxfId="53388" priority="100205" stopIfTrue="1">
      <formula>WEEKDAY($A781)=7</formula>
    </cfRule>
  </conditionalFormatting>
  <conditionalFormatting sqref="A781:A782">
    <cfRule type="expression" dxfId="53387" priority="100192" stopIfTrue="1">
      <formula>WEEKDAY($A781)=1</formula>
    </cfRule>
    <cfRule type="expression" dxfId="53386" priority="100193" stopIfTrue="1">
      <formula>WEEKDAY($A781)=2</formula>
    </cfRule>
    <cfRule type="expression" dxfId="53385" priority="100194" stopIfTrue="1">
      <formula>WEEKDAY($A781)=3</formula>
    </cfRule>
    <cfRule type="expression" dxfId="53384" priority="100195" stopIfTrue="1">
      <formula>WEEKDAY($A781)=4</formula>
    </cfRule>
    <cfRule type="expression" dxfId="53383" priority="100196" stopIfTrue="1">
      <formula>WEEKDAY($A781)=5</formula>
    </cfRule>
    <cfRule type="expression" dxfId="53382" priority="100197" stopIfTrue="1">
      <formula>WEEKDAY($A781)=6</formula>
    </cfRule>
    <cfRule type="expression" dxfId="53381" priority="100198" stopIfTrue="1">
      <formula>WEEKDAY($A781)=7</formula>
    </cfRule>
  </conditionalFormatting>
  <conditionalFormatting sqref="I781:I782">
    <cfRule type="expression" dxfId="53380" priority="100185" stopIfTrue="1">
      <formula>WEEKDAY($A781)=1</formula>
    </cfRule>
    <cfRule type="expression" dxfId="53379" priority="100186" stopIfTrue="1">
      <formula>WEEKDAY($A781)=2</formula>
    </cfRule>
    <cfRule type="expression" dxfId="53378" priority="100187" stopIfTrue="1">
      <formula>WEEKDAY($A781)=3</formula>
    </cfRule>
    <cfRule type="expression" dxfId="53377" priority="100188" stopIfTrue="1">
      <formula>WEEKDAY($A781)=4</formula>
    </cfRule>
    <cfRule type="expression" dxfId="53376" priority="100189" stopIfTrue="1">
      <formula>WEEKDAY($A781)=5</formula>
    </cfRule>
    <cfRule type="expression" dxfId="53375" priority="100190" stopIfTrue="1">
      <formula>WEEKDAY($A781)=6</formula>
    </cfRule>
    <cfRule type="expression" dxfId="53374" priority="100191" stopIfTrue="1">
      <formula>WEEKDAY($A781)=7</formula>
    </cfRule>
  </conditionalFormatting>
  <conditionalFormatting sqref="I781:I782">
    <cfRule type="expression" dxfId="53373" priority="100178" stopIfTrue="1">
      <formula>WEEKDAY($A781)=1</formula>
    </cfRule>
    <cfRule type="expression" dxfId="53372" priority="100179" stopIfTrue="1">
      <formula>WEEKDAY($A781)=2</formula>
    </cfRule>
    <cfRule type="expression" dxfId="53371" priority="100180" stopIfTrue="1">
      <formula>WEEKDAY($A781)=3</formula>
    </cfRule>
    <cfRule type="expression" dxfId="53370" priority="100181" stopIfTrue="1">
      <formula>WEEKDAY($A781)=4</formula>
    </cfRule>
    <cfRule type="expression" dxfId="53369" priority="100182" stopIfTrue="1">
      <formula>WEEKDAY($A781)=5</formula>
    </cfRule>
    <cfRule type="expression" dxfId="53368" priority="100183" stopIfTrue="1">
      <formula>WEEKDAY($A781)=6</formula>
    </cfRule>
    <cfRule type="expression" dxfId="53367" priority="100184" stopIfTrue="1">
      <formula>WEEKDAY($A781)=7</formula>
    </cfRule>
  </conditionalFormatting>
  <conditionalFormatting sqref="A781:A782">
    <cfRule type="expression" dxfId="53366" priority="100171" stopIfTrue="1">
      <formula>WEEKDAY($A781)=1</formula>
    </cfRule>
    <cfRule type="expression" dxfId="53365" priority="100172" stopIfTrue="1">
      <formula>WEEKDAY($A781)=2</formula>
    </cfRule>
    <cfRule type="expression" dxfId="53364" priority="100173" stopIfTrue="1">
      <formula>WEEKDAY($A781)=3</formula>
    </cfRule>
    <cfRule type="expression" dxfId="53363" priority="100174" stopIfTrue="1">
      <formula>WEEKDAY($A781)=4</formula>
    </cfRule>
    <cfRule type="expression" dxfId="53362" priority="100175" stopIfTrue="1">
      <formula>WEEKDAY($A781)=5</formula>
    </cfRule>
    <cfRule type="expression" dxfId="53361" priority="100176" stopIfTrue="1">
      <formula>WEEKDAY($A781)=6</formula>
    </cfRule>
    <cfRule type="expression" dxfId="53360" priority="100177" stopIfTrue="1">
      <formula>WEEKDAY($A781)=7</formula>
    </cfRule>
  </conditionalFormatting>
  <conditionalFormatting sqref="A781:A782">
    <cfRule type="expression" dxfId="53359" priority="100164" stopIfTrue="1">
      <formula>WEEKDAY($A781)=1</formula>
    </cfRule>
    <cfRule type="expression" dxfId="53358" priority="100165" stopIfTrue="1">
      <formula>WEEKDAY($A781)=2</formula>
    </cfRule>
    <cfRule type="expression" dxfId="53357" priority="100166" stopIfTrue="1">
      <formula>WEEKDAY($A781)=3</formula>
    </cfRule>
    <cfRule type="expression" dxfId="53356" priority="100167" stopIfTrue="1">
      <formula>WEEKDAY($A781)=4</formula>
    </cfRule>
    <cfRule type="expression" dxfId="53355" priority="100168" stopIfTrue="1">
      <formula>WEEKDAY($A781)=5</formula>
    </cfRule>
    <cfRule type="expression" dxfId="53354" priority="100169" stopIfTrue="1">
      <formula>WEEKDAY($A781)=6</formula>
    </cfRule>
    <cfRule type="expression" dxfId="53353" priority="100170" stopIfTrue="1">
      <formula>WEEKDAY($A781)=7</formula>
    </cfRule>
  </conditionalFormatting>
  <conditionalFormatting sqref="I781:I782">
    <cfRule type="expression" dxfId="53352" priority="100157" stopIfTrue="1">
      <formula>WEEKDAY($A781)=1</formula>
    </cfRule>
    <cfRule type="expression" dxfId="53351" priority="100158" stopIfTrue="1">
      <formula>WEEKDAY($A781)=2</formula>
    </cfRule>
    <cfRule type="expression" dxfId="53350" priority="100159" stopIfTrue="1">
      <formula>WEEKDAY($A781)=3</formula>
    </cfRule>
    <cfRule type="expression" dxfId="53349" priority="100160" stopIfTrue="1">
      <formula>WEEKDAY($A781)=4</formula>
    </cfRule>
    <cfRule type="expression" dxfId="53348" priority="100161" stopIfTrue="1">
      <formula>WEEKDAY($A781)=5</formula>
    </cfRule>
    <cfRule type="expression" dxfId="53347" priority="100162" stopIfTrue="1">
      <formula>WEEKDAY($A781)=6</formula>
    </cfRule>
    <cfRule type="expression" dxfId="53346" priority="100163" stopIfTrue="1">
      <formula>WEEKDAY($A781)=7</formula>
    </cfRule>
  </conditionalFormatting>
  <conditionalFormatting sqref="I781:I782">
    <cfRule type="expression" dxfId="53345" priority="100150" stopIfTrue="1">
      <formula>WEEKDAY($A781)=1</formula>
    </cfRule>
    <cfRule type="expression" dxfId="53344" priority="100151" stopIfTrue="1">
      <formula>WEEKDAY($A781)=2</formula>
    </cfRule>
    <cfRule type="expression" dxfId="53343" priority="100152" stopIfTrue="1">
      <formula>WEEKDAY($A781)=3</formula>
    </cfRule>
    <cfRule type="expression" dxfId="53342" priority="100153" stopIfTrue="1">
      <formula>WEEKDAY($A781)=4</formula>
    </cfRule>
    <cfRule type="expression" dxfId="53341" priority="100154" stopIfTrue="1">
      <formula>WEEKDAY($A781)=5</formula>
    </cfRule>
    <cfRule type="expression" dxfId="53340" priority="100155" stopIfTrue="1">
      <formula>WEEKDAY($A781)=6</formula>
    </cfRule>
    <cfRule type="expression" dxfId="53339" priority="100156" stopIfTrue="1">
      <formula>WEEKDAY($A781)=7</formula>
    </cfRule>
  </conditionalFormatting>
  <conditionalFormatting sqref="I781:I782">
    <cfRule type="expression" dxfId="53338" priority="100143" stopIfTrue="1">
      <formula>WEEKDAY($A781)=1</formula>
    </cfRule>
    <cfRule type="expression" dxfId="53337" priority="100144" stopIfTrue="1">
      <formula>WEEKDAY($A781)=2</formula>
    </cfRule>
    <cfRule type="expression" dxfId="53336" priority="100145" stopIfTrue="1">
      <formula>WEEKDAY($A781)=3</formula>
    </cfRule>
    <cfRule type="expression" dxfId="53335" priority="100146" stopIfTrue="1">
      <formula>WEEKDAY($A781)=4</formula>
    </cfRule>
    <cfRule type="expression" dxfId="53334" priority="100147" stopIfTrue="1">
      <formula>WEEKDAY($A781)=5</formula>
    </cfRule>
    <cfRule type="expression" dxfId="53333" priority="100148" stopIfTrue="1">
      <formula>WEEKDAY($A781)=6</formula>
    </cfRule>
    <cfRule type="expression" dxfId="53332" priority="100149" stopIfTrue="1">
      <formula>WEEKDAY($A781)=7</formula>
    </cfRule>
  </conditionalFormatting>
  <conditionalFormatting sqref="I781:I782">
    <cfRule type="expression" dxfId="53331" priority="100136" stopIfTrue="1">
      <formula>WEEKDAY($A781)=1</formula>
    </cfRule>
    <cfRule type="expression" dxfId="53330" priority="100137" stopIfTrue="1">
      <formula>WEEKDAY($A781)=2</formula>
    </cfRule>
    <cfRule type="expression" dxfId="53329" priority="100138" stopIfTrue="1">
      <formula>WEEKDAY($A781)=3</formula>
    </cfRule>
    <cfRule type="expression" dxfId="53328" priority="100139" stopIfTrue="1">
      <formula>WEEKDAY($A781)=4</formula>
    </cfRule>
    <cfRule type="expression" dxfId="53327" priority="100140" stopIfTrue="1">
      <formula>WEEKDAY($A781)=5</formula>
    </cfRule>
    <cfRule type="expression" dxfId="53326" priority="100141" stopIfTrue="1">
      <formula>WEEKDAY($A781)=6</formula>
    </cfRule>
    <cfRule type="expression" dxfId="53325" priority="100142" stopIfTrue="1">
      <formula>WEEKDAY($A781)=7</formula>
    </cfRule>
  </conditionalFormatting>
  <conditionalFormatting sqref="A781:A782">
    <cfRule type="expression" dxfId="53324" priority="100129" stopIfTrue="1">
      <formula>WEEKDAY($A781)=1</formula>
    </cfRule>
    <cfRule type="expression" dxfId="53323" priority="100130" stopIfTrue="1">
      <formula>WEEKDAY($A781)=2</formula>
    </cfRule>
    <cfRule type="expression" dxfId="53322" priority="100131" stopIfTrue="1">
      <formula>WEEKDAY($A781)=3</formula>
    </cfRule>
    <cfRule type="expression" dxfId="53321" priority="100132" stopIfTrue="1">
      <formula>WEEKDAY($A781)=4</formula>
    </cfRule>
    <cfRule type="expression" dxfId="53320" priority="100133" stopIfTrue="1">
      <formula>WEEKDAY($A781)=5</formula>
    </cfRule>
    <cfRule type="expression" dxfId="53319" priority="100134" stopIfTrue="1">
      <formula>WEEKDAY($A781)=6</formula>
    </cfRule>
    <cfRule type="expression" dxfId="53318" priority="100135" stopIfTrue="1">
      <formula>WEEKDAY($A781)=7</formula>
    </cfRule>
  </conditionalFormatting>
  <conditionalFormatting sqref="A781:A782">
    <cfRule type="expression" dxfId="53317" priority="100122" stopIfTrue="1">
      <formula>WEEKDAY($A781)=1</formula>
    </cfRule>
    <cfRule type="expression" dxfId="53316" priority="100123" stopIfTrue="1">
      <formula>WEEKDAY($A781)=2</formula>
    </cfRule>
    <cfRule type="expression" dxfId="53315" priority="100124" stopIfTrue="1">
      <formula>WEEKDAY($A781)=3</formula>
    </cfRule>
    <cfRule type="expression" dxfId="53314" priority="100125" stopIfTrue="1">
      <formula>WEEKDAY($A781)=4</formula>
    </cfRule>
    <cfRule type="expression" dxfId="53313" priority="100126" stopIfTrue="1">
      <formula>WEEKDAY($A781)=5</formula>
    </cfRule>
    <cfRule type="expression" dxfId="53312" priority="100127" stopIfTrue="1">
      <formula>WEEKDAY($A781)=6</formula>
    </cfRule>
    <cfRule type="expression" dxfId="53311" priority="100128" stopIfTrue="1">
      <formula>WEEKDAY($A781)=7</formula>
    </cfRule>
  </conditionalFormatting>
  <conditionalFormatting sqref="I781:I782">
    <cfRule type="expression" dxfId="53310" priority="100115" stopIfTrue="1">
      <formula>WEEKDAY($A781)=1</formula>
    </cfRule>
    <cfRule type="expression" dxfId="53309" priority="100116" stopIfTrue="1">
      <formula>WEEKDAY($A781)=2</formula>
    </cfRule>
    <cfRule type="expression" dxfId="53308" priority="100117" stopIfTrue="1">
      <formula>WEEKDAY($A781)=3</formula>
    </cfRule>
    <cfRule type="expression" dxfId="53307" priority="100118" stopIfTrue="1">
      <formula>WEEKDAY($A781)=4</formula>
    </cfRule>
    <cfRule type="expression" dxfId="53306" priority="100119" stopIfTrue="1">
      <formula>WEEKDAY($A781)=5</formula>
    </cfRule>
    <cfRule type="expression" dxfId="53305" priority="100120" stopIfTrue="1">
      <formula>WEEKDAY($A781)=6</formula>
    </cfRule>
    <cfRule type="expression" dxfId="53304" priority="100121" stopIfTrue="1">
      <formula>WEEKDAY($A781)=7</formula>
    </cfRule>
  </conditionalFormatting>
  <conditionalFormatting sqref="I781:I782">
    <cfRule type="expression" dxfId="53303" priority="100108" stopIfTrue="1">
      <formula>WEEKDAY($A781)=1</formula>
    </cfRule>
    <cfRule type="expression" dxfId="53302" priority="100109" stopIfTrue="1">
      <formula>WEEKDAY($A781)=2</formula>
    </cfRule>
    <cfRule type="expression" dxfId="53301" priority="100110" stopIfTrue="1">
      <formula>WEEKDAY($A781)=3</formula>
    </cfRule>
    <cfRule type="expression" dxfId="53300" priority="100111" stopIfTrue="1">
      <formula>WEEKDAY($A781)=4</formula>
    </cfRule>
    <cfRule type="expression" dxfId="53299" priority="100112" stopIfTrue="1">
      <formula>WEEKDAY($A781)=5</formula>
    </cfRule>
    <cfRule type="expression" dxfId="53298" priority="100113" stopIfTrue="1">
      <formula>WEEKDAY($A781)=6</formula>
    </cfRule>
    <cfRule type="expression" dxfId="53297" priority="100114" stopIfTrue="1">
      <formula>WEEKDAY($A781)=7</formula>
    </cfRule>
  </conditionalFormatting>
  <conditionalFormatting sqref="A781:A782">
    <cfRule type="expression" dxfId="53296" priority="100101" stopIfTrue="1">
      <formula>WEEKDAY($A781)=1</formula>
    </cfRule>
    <cfRule type="expression" dxfId="53295" priority="100102" stopIfTrue="1">
      <formula>WEEKDAY($A781)=2</formula>
    </cfRule>
    <cfRule type="expression" dxfId="53294" priority="100103" stopIfTrue="1">
      <formula>WEEKDAY($A781)=3</formula>
    </cfRule>
    <cfRule type="expression" dxfId="53293" priority="100104" stopIfTrue="1">
      <formula>WEEKDAY($A781)=4</formula>
    </cfRule>
    <cfRule type="expression" dxfId="53292" priority="100105" stopIfTrue="1">
      <formula>WEEKDAY($A781)=5</formula>
    </cfRule>
    <cfRule type="expression" dxfId="53291" priority="100106" stopIfTrue="1">
      <formula>WEEKDAY($A781)=6</formula>
    </cfRule>
    <cfRule type="expression" dxfId="53290" priority="100107" stopIfTrue="1">
      <formula>WEEKDAY($A781)=7</formula>
    </cfRule>
  </conditionalFormatting>
  <conditionalFormatting sqref="A781:A782">
    <cfRule type="expression" dxfId="53289" priority="100094" stopIfTrue="1">
      <formula>WEEKDAY($A781)=1</formula>
    </cfRule>
    <cfRule type="expression" dxfId="53288" priority="100095" stopIfTrue="1">
      <formula>WEEKDAY($A781)=2</formula>
    </cfRule>
    <cfRule type="expression" dxfId="53287" priority="100096" stopIfTrue="1">
      <formula>WEEKDAY($A781)=3</formula>
    </cfRule>
    <cfRule type="expression" dxfId="53286" priority="100097" stopIfTrue="1">
      <formula>WEEKDAY($A781)=4</formula>
    </cfRule>
    <cfRule type="expression" dxfId="53285" priority="100098" stopIfTrue="1">
      <formula>WEEKDAY($A781)=5</formula>
    </cfRule>
    <cfRule type="expression" dxfId="53284" priority="100099" stopIfTrue="1">
      <formula>WEEKDAY($A781)=6</formula>
    </cfRule>
    <cfRule type="expression" dxfId="53283" priority="100100" stopIfTrue="1">
      <formula>WEEKDAY($A781)=7</formula>
    </cfRule>
  </conditionalFormatting>
  <conditionalFormatting sqref="A781:A782">
    <cfRule type="expression" dxfId="53282" priority="100087" stopIfTrue="1">
      <formula>WEEKDAY($A781)=1</formula>
    </cfRule>
    <cfRule type="expression" dxfId="53281" priority="100088" stopIfTrue="1">
      <formula>WEEKDAY($A781)=2</formula>
    </cfRule>
    <cfRule type="expression" dxfId="53280" priority="100089" stopIfTrue="1">
      <formula>WEEKDAY($A781)=3</formula>
    </cfRule>
    <cfRule type="expression" dxfId="53279" priority="100090" stopIfTrue="1">
      <formula>WEEKDAY($A781)=4</formula>
    </cfRule>
    <cfRule type="expression" dxfId="53278" priority="100091" stopIfTrue="1">
      <formula>WEEKDAY($A781)=5</formula>
    </cfRule>
    <cfRule type="expression" dxfId="53277" priority="100092" stopIfTrue="1">
      <formula>WEEKDAY($A781)=6</formula>
    </cfRule>
    <cfRule type="expression" dxfId="53276" priority="100093" stopIfTrue="1">
      <formula>WEEKDAY($A781)=7</formula>
    </cfRule>
  </conditionalFormatting>
  <conditionalFormatting sqref="H781">
    <cfRule type="expression" dxfId="53275" priority="100080" stopIfTrue="1">
      <formula>WEEKDAY($A781)=1</formula>
    </cfRule>
    <cfRule type="expression" dxfId="53274" priority="100081" stopIfTrue="1">
      <formula>WEEKDAY($A781)=2</formula>
    </cfRule>
    <cfRule type="expression" dxfId="53273" priority="100082" stopIfTrue="1">
      <formula>WEEKDAY($A781)=3</formula>
    </cfRule>
    <cfRule type="expression" dxfId="53272" priority="100083" stopIfTrue="1">
      <formula>WEEKDAY($A781)=4</formula>
    </cfRule>
    <cfRule type="expression" dxfId="53271" priority="100084" stopIfTrue="1">
      <formula>WEEKDAY($A781)=5</formula>
    </cfRule>
    <cfRule type="expression" dxfId="53270" priority="100085" stopIfTrue="1">
      <formula>WEEKDAY($A781)=6</formula>
    </cfRule>
    <cfRule type="expression" dxfId="53269" priority="100086" stopIfTrue="1">
      <formula>WEEKDAY($A781)=7</formula>
    </cfRule>
  </conditionalFormatting>
  <conditionalFormatting sqref="H781">
    <cfRule type="expression" dxfId="53268" priority="100073" stopIfTrue="1">
      <formula>WEEKDAY($A781)=1</formula>
    </cfRule>
    <cfRule type="expression" dxfId="53267" priority="100074" stopIfTrue="1">
      <formula>WEEKDAY($A781)=2</formula>
    </cfRule>
    <cfRule type="expression" dxfId="53266" priority="100075" stopIfTrue="1">
      <formula>WEEKDAY($A781)=3</formula>
    </cfRule>
    <cfRule type="expression" dxfId="53265" priority="100076" stopIfTrue="1">
      <formula>WEEKDAY($A781)=4</formula>
    </cfRule>
    <cfRule type="expression" dxfId="53264" priority="100077" stopIfTrue="1">
      <formula>WEEKDAY($A781)=5</formula>
    </cfRule>
    <cfRule type="expression" dxfId="53263" priority="100078" stopIfTrue="1">
      <formula>WEEKDAY($A781)=6</formula>
    </cfRule>
    <cfRule type="expression" dxfId="53262" priority="100079" stopIfTrue="1">
      <formula>WEEKDAY($A781)=7</formula>
    </cfRule>
  </conditionalFormatting>
  <conditionalFormatting sqref="H781">
    <cfRule type="expression" dxfId="53261" priority="100066" stopIfTrue="1">
      <formula>WEEKDAY($A781)=1</formula>
    </cfRule>
    <cfRule type="expression" dxfId="53260" priority="100067" stopIfTrue="1">
      <formula>WEEKDAY($A781)=2</formula>
    </cfRule>
    <cfRule type="expression" dxfId="53259" priority="100068" stopIfTrue="1">
      <formula>WEEKDAY($A781)=3</formula>
    </cfRule>
    <cfRule type="expression" dxfId="53258" priority="100069" stopIfTrue="1">
      <formula>WEEKDAY($A781)=4</formula>
    </cfRule>
    <cfRule type="expression" dxfId="53257" priority="100070" stopIfTrue="1">
      <formula>WEEKDAY($A781)=5</formula>
    </cfRule>
    <cfRule type="expression" dxfId="53256" priority="100071" stopIfTrue="1">
      <formula>WEEKDAY($A781)=6</formula>
    </cfRule>
    <cfRule type="expression" dxfId="53255" priority="100072" stopIfTrue="1">
      <formula>WEEKDAY($A781)=7</formula>
    </cfRule>
  </conditionalFormatting>
  <conditionalFormatting sqref="I781:I782">
    <cfRule type="expression" dxfId="53254" priority="100059" stopIfTrue="1">
      <formula>WEEKDAY($A781)=1</formula>
    </cfRule>
    <cfRule type="expression" dxfId="53253" priority="100060" stopIfTrue="1">
      <formula>WEEKDAY($A781)=2</formula>
    </cfRule>
    <cfRule type="expression" dxfId="53252" priority="100061" stopIfTrue="1">
      <formula>WEEKDAY($A781)=3</formula>
    </cfRule>
    <cfRule type="expression" dxfId="53251" priority="100062" stopIfTrue="1">
      <formula>WEEKDAY($A781)=4</formula>
    </cfRule>
    <cfRule type="expression" dxfId="53250" priority="100063" stopIfTrue="1">
      <formula>WEEKDAY($A781)=5</formula>
    </cfRule>
    <cfRule type="expression" dxfId="53249" priority="100064" stopIfTrue="1">
      <formula>WEEKDAY($A781)=6</formula>
    </cfRule>
    <cfRule type="expression" dxfId="53248" priority="100065" stopIfTrue="1">
      <formula>WEEKDAY($A781)=7</formula>
    </cfRule>
  </conditionalFormatting>
  <conditionalFormatting sqref="I781:I782">
    <cfRule type="expression" dxfId="53247" priority="100052" stopIfTrue="1">
      <formula>WEEKDAY($A781)=1</formula>
    </cfRule>
    <cfRule type="expression" dxfId="53246" priority="100053" stopIfTrue="1">
      <formula>WEEKDAY($A781)=2</formula>
    </cfRule>
    <cfRule type="expression" dxfId="53245" priority="100054" stopIfTrue="1">
      <formula>WEEKDAY($A781)=3</formula>
    </cfRule>
    <cfRule type="expression" dxfId="53244" priority="100055" stopIfTrue="1">
      <formula>WEEKDAY($A781)=4</formula>
    </cfRule>
    <cfRule type="expression" dxfId="53243" priority="100056" stopIfTrue="1">
      <formula>WEEKDAY($A781)=5</formula>
    </cfRule>
    <cfRule type="expression" dxfId="53242" priority="100057" stopIfTrue="1">
      <formula>WEEKDAY($A781)=6</formula>
    </cfRule>
    <cfRule type="expression" dxfId="53241" priority="100058" stopIfTrue="1">
      <formula>WEEKDAY($A781)=7</formula>
    </cfRule>
  </conditionalFormatting>
  <conditionalFormatting sqref="I781:I782">
    <cfRule type="expression" dxfId="53240" priority="100045" stopIfTrue="1">
      <formula>WEEKDAY($A781)=1</formula>
    </cfRule>
    <cfRule type="expression" dxfId="53239" priority="100046" stopIfTrue="1">
      <formula>WEEKDAY($A781)=2</formula>
    </cfRule>
    <cfRule type="expression" dxfId="53238" priority="100047" stopIfTrue="1">
      <formula>WEEKDAY($A781)=3</formula>
    </cfRule>
    <cfRule type="expression" dxfId="53237" priority="100048" stopIfTrue="1">
      <formula>WEEKDAY($A781)=4</formula>
    </cfRule>
    <cfRule type="expression" dxfId="53236" priority="100049" stopIfTrue="1">
      <formula>WEEKDAY($A781)=5</formula>
    </cfRule>
    <cfRule type="expression" dxfId="53235" priority="100050" stopIfTrue="1">
      <formula>WEEKDAY($A781)=6</formula>
    </cfRule>
    <cfRule type="expression" dxfId="53234" priority="100051" stopIfTrue="1">
      <formula>WEEKDAY($A781)=7</formula>
    </cfRule>
  </conditionalFormatting>
  <conditionalFormatting sqref="A781:A782">
    <cfRule type="expression" dxfId="53233" priority="100038" stopIfTrue="1">
      <formula>WEEKDAY($A781)=1</formula>
    </cfRule>
    <cfRule type="expression" dxfId="53232" priority="100039" stopIfTrue="1">
      <formula>WEEKDAY($A781)=2</formula>
    </cfRule>
    <cfRule type="expression" dxfId="53231" priority="100040" stopIfTrue="1">
      <formula>WEEKDAY($A781)=3</formula>
    </cfRule>
    <cfRule type="expression" dxfId="53230" priority="100041" stopIfTrue="1">
      <formula>WEEKDAY($A781)=4</formula>
    </cfRule>
    <cfRule type="expression" dxfId="53229" priority="100042" stopIfTrue="1">
      <formula>WEEKDAY($A781)=5</formula>
    </cfRule>
    <cfRule type="expression" dxfId="53228" priority="100043" stopIfTrue="1">
      <formula>WEEKDAY($A781)=6</formula>
    </cfRule>
    <cfRule type="expression" dxfId="53227" priority="100044" stopIfTrue="1">
      <formula>WEEKDAY($A781)=7</formula>
    </cfRule>
  </conditionalFormatting>
  <conditionalFormatting sqref="A781:A782">
    <cfRule type="expression" dxfId="53226" priority="100031" stopIfTrue="1">
      <formula>WEEKDAY($A781)=1</formula>
    </cfRule>
    <cfRule type="expression" dxfId="53225" priority="100032" stopIfTrue="1">
      <formula>WEEKDAY($A781)=2</formula>
    </cfRule>
    <cfRule type="expression" dxfId="53224" priority="100033" stopIfTrue="1">
      <formula>WEEKDAY($A781)=3</formula>
    </cfRule>
    <cfRule type="expression" dxfId="53223" priority="100034" stopIfTrue="1">
      <formula>WEEKDAY($A781)=4</formula>
    </cfRule>
    <cfRule type="expression" dxfId="53222" priority="100035" stopIfTrue="1">
      <formula>WEEKDAY($A781)=5</formula>
    </cfRule>
    <cfRule type="expression" dxfId="53221" priority="100036" stopIfTrue="1">
      <formula>WEEKDAY($A781)=6</formula>
    </cfRule>
    <cfRule type="expression" dxfId="53220" priority="100037" stopIfTrue="1">
      <formula>WEEKDAY($A781)=7</formula>
    </cfRule>
  </conditionalFormatting>
  <conditionalFormatting sqref="A781:A782">
    <cfRule type="expression" dxfId="53219" priority="100024" stopIfTrue="1">
      <formula>WEEKDAY($A781)=1</formula>
    </cfRule>
    <cfRule type="expression" dxfId="53218" priority="100025" stopIfTrue="1">
      <formula>WEEKDAY($A781)=2</formula>
    </cfRule>
    <cfRule type="expression" dxfId="53217" priority="100026" stopIfTrue="1">
      <formula>WEEKDAY($A781)=3</formula>
    </cfRule>
    <cfRule type="expression" dxfId="53216" priority="100027" stopIfTrue="1">
      <formula>WEEKDAY($A781)=4</formula>
    </cfRule>
    <cfRule type="expression" dxfId="53215" priority="100028" stopIfTrue="1">
      <formula>WEEKDAY($A781)=5</formula>
    </cfRule>
    <cfRule type="expression" dxfId="53214" priority="100029" stopIfTrue="1">
      <formula>WEEKDAY($A781)=6</formula>
    </cfRule>
    <cfRule type="expression" dxfId="53213" priority="100030" stopIfTrue="1">
      <formula>WEEKDAY($A781)=7</formula>
    </cfRule>
  </conditionalFormatting>
  <conditionalFormatting sqref="I781:I782">
    <cfRule type="expression" dxfId="53212" priority="100017" stopIfTrue="1">
      <formula>WEEKDAY($A781)=1</formula>
    </cfRule>
    <cfRule type="expression" dxfId="53211" priority="100018" stopIfTrue="1">
      <formula>WEEKDAY($A781)=2</formula>
    </cfRule>
    <cfRule type="expression" dxfId="53210" priority="100019" stopIfTrue="1">
      <formula>WEEKDAY($A781)=3</formula>
    </cfRule>
    <cfRule type="expression" dxfId="53209" priority="100020" stopIfTrue="1">
      <formula>WEEKDAY($A781)=4</formula>
    </cfRule>
    <cfRule type="expression" dxfId="53208" priority="100021" stopIfTrue="1">
      <formula>WEEKDAY($A781)=5</formula>
    </cfRule>
    <cfRule type="expression" dxfId="53207" priority="100022" stopIfTrue="1">
      <formula>WEEKDAY($A781)=6</formula>
    </cfRule>
    <cfRule type="expression" dxfId="53206" priority="100023" stopIfTrue="1">
      <formula>WEEKDAY($A781)=7</formula>
    </cfRule>
  </conditionalFormatting>
  <conditionalFormatting sqref="I781:I782">
    <cfRule type="expression" dxfId="53205" priority="100010" stopIfTrue="1">
      <formula>WEEKDAY($A781)=1</formula>
    </cfRule>
    <cfRule type="expression" dxfId="53204" priority="100011" stopIfTrue="1">
      <formula>WEEKDAY($A781)=2</formula>
    </cfRule>
    <cfRule type="expression" dxfId="53203" priority="100012" stopIfTrue="1">
      <formula>WEEKDAY($A781)=3</formula>
    </cfRule>
    <cfRule type="expression" dxfId="53202" priority="100013" stopIfTrue="1">
      <formula>WEEKDAY($A781)=4</formula>
    </cfRule>
    <cfRule type="expression" dxfId="53201" priority="100014" stopIfTrue="1">
      <formula>WEEKDAY($A781)=5</formula>
    </cfRule>
    <cfRule type="expression" dxfId="53200" priority="100015" stopIfTrue="1">
      <formula>WEEKDAY($A781)=6</formula>
    </cfRule>
    <cfRule type="expression" dxfId="53199" priority="100016" stopIfTrue="1">
      <formula>WEEKDAY($A781)=7</formula>
    </cfRule>
  </conditionalFormatting>
  <conditionalFormatting sqref="I781:I782">
    <cfRule type="expression" dxfId="53198" priority="100003" stopIfTrue="1">
      <formula>WEEKDAY($A781)=1</formula>
    </cfRule>
    <cfRule type="expression" dxfId="53197" priority="100004" stopIfTrue="1">
      <formula>WEEKDAY($A781)=2</formula>
    </cfRule>
    <cfRule type="expression" dxfId="53196" priority="100005" stopIfTrue="1">
      <formula>WEEKDAY($A781)=3</formula>
    </cfRule>
    <cfRule type="expression" dxfId="53195" priority="100006" stopIfTrue="1">
      <formula>WEEKDAY($A781)=4</formula>
    </cfRule>
    <cfRule type="expression" dxfId="53194" priority="100007" stopIfTrue="1">
      <formula>WEEKDAY($A781)=5</formula>
    </cfRule>
    <cfRule type="expression" dxfId="53193" priority="100008" stopIfTrue="1">
      <formula>WEEKDAY($A781)=6</formula>
    </cfRule>
    <cfRule type="expression" dxfId="53192" priority="100009" stopIfTrue="1">
      <formula>WEEKDAY($A781)=7</formula>
    </cfRule>
  </conditionalFormatting>
  <conditionalFormatting sqref="B781:G781 J781:M781">
    <cfRule type="expression" dxfId="53191" priority="99996" stopIfTrue="1">
      <formula>WEEKDAY($A781)=1</formula>
    </cfRule>
    <cfRule type="expression" dxfId="53190" priority="99997" stopIfTrue="1">
      <formula>WEEKDAY($A781)=2</formula>
    </cfRule>
    <cfRule type="expression" dxfId="53189" priority="99998" stopIfTrue="1">
      <formula>WEEKDAY($A781)=3</formula>
    </cfRule>
    <cfRule type="expression" dxfId="53188" priority="99999" stopIfTrue="1">
      <formula>WEEKDAY($A781)=4</formula>
    </cfRule>
    <cfRule type="expression" dxfId="53187" priority="100000" stopIfTrue="1">
      <formula>WEEKDAY($A781)=5</formula>
    </cfRule>
    <cfRule type="expression" dxfId="53186" priority="100001" stopIfTrue="1">
      <formula>WEEKDAY($A781)=6</formula>
    </cfRule>
    <cfRule type="expression" dxfId="53185" priority="100002" stopIfTrue="1">
      <formula>WEEKDAY($A781)=7</formula>
    </cfRule>
  </conditionalFormatting>
  <conditionalFormatting sqref="A781:A782">
    <cfRule type="expression" dxfId="53184" priority="99989" stopIfTrue="1">
      <formula>WEEKDAY($A781)=1</formula>
    </cfRule>
    <cfRule type="expression" dxfId="53183" priority="99990" stopIfTrue="1">
      <formula>WEEKDAY($A781)=2</formula>
    </cfRule>
    <cfRule type="expression" dxfId="53182" priority="99991" stopIfTrue="1">
      <formula>WEEKDAY($A781)=3</formula>
    </cfRule>
    <cfRule type="expression" dxfId="53181" priority="99992" stopIfTrue="1">
      <formula>WEEKDAY($A781)=4</formula>
    </cfRule>
    <cfRule type="expression" dxfId="53180" priority="99993" stopIfTrue="1">
      <formula>WEEKDAY($A781)=5</formula>
    </cfRule>
    <cfRule type="expression" dxfId="53179" priority="99994" stopIfTrue="1">
      <formula>WEEKDAY($A781)=6</formula>
    </cfRule>
    <cfRule type="expression" dxfId="53178" priority="99995" stopIfTrue="1">
      <formula>WEEKDAY($A781)=7</formula>
    </cfRule>
  </conditionalFormatting>
  <conditionalFormatting sqref="A781:A782">
    <cfRule type="expression" dxfId="53177" priority="99982" stopIfTrue="1">
      <formula>WEEKDAY($A781)=1</formula>
    </cfRule>
    <cfRule type="expression" dxfId="53176" priority="99983" stopIfTrue="1">
      <formula>WEEKDAY($A781)=2</formula>
    </cfRule>
    <cfRule type="expression" dxfId="53175" priority="99984" stopIfTrue="1">
      <formula>WEEKDAY($A781)=3</formula>
    </cfRule>
    <cfRule type="expression" dxfId="53174" priority="99985" stopIfTrue="1">
      <formula>WEEKDAY($A781)=4</formula>
    </cfRule>
    <cfRule type="expression" dxfId="53173" priority="99986" stopIfTrue="1">
      <formula>WEEKDAY($A781)=5</formula>
    </cfRule>
    <cfRule type="expression" dxfId="53172" priority="99987" stopIfTrue="1">
      <formula>WEEKDAY($A781)=6</formula>
    </cfRule>
    <cfRule type="expression" dxfId="53171" priority="99988" stopIfTrue="1">
      <formula>WEEKDAY($A781)=7</formula>
    </cfRule>
  </conditionalFormatting>
  <conditionalFormatting sqref="A781:A782">
    <cfRule type="expression" dxfId="53170" priority="99975" stopIfTrue="1">
      <formula>WEEKDAY($A781)=1</formula>
    </cfRule>
    <cfRule type="expression" dxfId="53169" priority="99976" stopIfTrue="1">
      <formula>WEEKDAY($A781)=2</formula>
    </cfRule>
    <cfRule type="expression" dxfId="53168" priority="99977" stopIfTrue="1">
      <formula>WEEKDAY($A781)=3</formula>
    </cfRule>
    <cfRule type="expression" dxfId="53167" priority="99978" stopIfTrue="1">
      <formula>WEEKDAY($A781)=4</formula>
    </cfRule>
    <cfRule type="expression" dxfId="53166" priority="99979" stopIfTrue="1">
      <formula>WEEKDAY($A781)=5</formula>
    </cfRule>
    <cfRule type="expression" dxfId="53165" priority="99980" stopIfTrue="1">
      <formula>WEEKDAY($A781)=6</formula>
    </cfRule>
    <cfRule type="expression" dxfId="53164" priority="99981" stopIfTrue="1">
      <formula>WEEKDAY($A781)=7</formula>
    </cfRule>
  </conditionalFormatting>
  <conditionalFormatting sqref="I781:I782">
    <cfRule type="expression" dxfId="53163" priority="99968" stopIfTrue="1">
      <formula>WEEKDAY($A781)=1</formula>
    </cfRule>
    <cfRule type="expression" dxfId="53162" priority="99969" stopIfTrue="1">
      <formula>WEEKDAY($A781)=2</formula>
    </cfRule>
    <cfRule type="expression" dxfId="53161" priority="99970" stopIfTrue="1">
      <formula>WEEKDAY($A781)=3</formula>
    </cfRule>
    <cfRule type="expression" dxfId="53160" priority="99971" stopIfTrue="1">
      <formula>WEEKDAY($A781)=4</formula>
    </cfRule>
    <cfRule type="expression" dxfId="53159" priority="99972" stopIfTrue="1">
      <formula>WEEKDAY($A781)=5</formula>
    </cfRule>
    <cfRule type="expression" dxfId="53158" priority="99973" stopIfTrue="1">
      <formula>WEEKDAY($A781)=6</formula>
    </cfRule>
    <cfRule type="expression" dxfId="53157" priority="99974" stopIfTrue="1">
      <formula>WEEKDAY($A781)=7</formula>
    </cfRule>
  </conditionalFormatting>
  <conditionalFormatting sqref="I781:I782">
    <cfRule type="expression" dxfId="53156" priority="99961" stopIfTrue="1">
      <formula>WEEKDAY($A781)=1</formula>
    </cfRule>
    <cfRule type="expression" dxfId="53155" priority="99962" stopIfTrue="1">
      <formula>WEEKDAY($A781)=2</formula>
    </cfRule>
    <cfRule type="expression" dxfId="53154" priority="99963" stopIfTrue="1">
      <formula>WEEKDAY($A781)=3</formula>
    </cfRule>
    <cfRule type="expression" dxfId="53153" priority="99964" stopIfTrue="1">
      <formula>WEEKDAY($A781)=4</formula>
    </cfRule>
    <cfRule type="expression" dxfId="53152" priority="99965" stopIfTrue="1">
      <formula>WEEKDAY($A781)=5</formula>
    </cfRule>
    <cfRule type="expression" dxfId="53151" priority="99966" stopIfTrue="1">
      <formula>WEEKDAY($A781)=6</formula>
    </cfRule>
    <cfRule type="expression" dxfId="53150" priority="99967" stopIfTrue="1">
      <formula>WEEKDAY($A781)=7</formula>
    </cfRule>
  </conditionalFormatting>
  <conditionalFormatting sqref="I781:I782">
    <cfRule type="expression" dxfId="53149" priority="99954" stopIfTrue="1">
      <formula>WEEKDAY($A781)=1</formula>
    </cfRule>
    <cfRule type="expression" dxfId="53148" priority="99955" stopIfTrue="1">
      <formula>WEEKDAY($A781)=2</formula>
    </cfRule>
    <cfRule type="expression" dxfId="53147" priority="99956" stopIfTrue="1">
      <formula>WEEKDAY($A781)=3</formula>
    </cfRule>
    <cfRule type="expression" dxfId="53146" priority="99957" stopIfTrue="1">
      <formula>WEEKDAY($A781)=4</formula>
    </cfRule>
    <cfRule type="expression" dxfId="53145" priority="99958" stopIfTrue="1">
      <formula>WEEKDAY($A781)=5</formula>
    </cfRule>
    <cfRule type="expression" dxfId="53144" priority="99959" stopIfTrue="1">
      <formula>WEEKDAY($A781)=6</formula>
    </cfRule>
    <cfRule type="expression" dxfId="53143" priority="99960" stopIfTrue="1">
      <formula>WEEKDAY($A781)=7</formula>
    </cfRule>
  </conditionalFormatting>
  <conditionalFormatting sqref="I782">
    <cfRule type="expression" dxfId="53142" priority="99947" stopIfTrue="1">
      <formula>WEEKDAY($A782)=1</formula>
    </cfRule>
    <cfRule type="expression" dxfId="53141" priority="99948" stopIfTrue="1">
      <formula>WEEKDAY($A782)=2</formula>
    </cfRule>
    <cfRule type="expression" dxfId="53140" priority="99949" stopIfTrue="1">
      <formula>WEEKDAY($A782)=3</formula>
    </cfRule>
    <cfRule type="expression" dxfId="53139" priority="99950" stopIfTrue="1">
      <formula>WEEKDAY($A782)=4</formula>
    </cfRule>
    <cfRule type="expression" dxfId="53138" priority="99951" stopIfTrue="1">
      <formula>WEEKDAY($A782)=5</formula>
    </cfRule>
    <cfRule type="expression" dxfId="53137" priority="99952" stopIfTrue="1">
      <formula>WEEKDAY($A782)=6</formula>
    </cfRule>
    <cfRule type="expression" dxfId="53136" priority="99953" stopIfTrue="1">
      <formula>WEEKDAY($A782)=7</formula>
    </cfRule>
  </conditionalFormatting>
  <conditionalFormatting sqref="I782">
    <cfRule type="expression" dxfId="53135" priority="99940" stopIfTrue="1">
      <formula>WEEKDAY($A782)=1</formula>
    </cfRule>
    <cfRule type="expression" dxfId="53134" priority="99941" stopIfTrue="1">
      <formula>WEEKDAY($A782)=2</formula>
    </cfRule>
    <cfRule type="expression" dxfId="53133" priority="99942" stopIfTrue="1">
      <formula>WEEKDAY($A782)=3</formula>
    </cfRule>
    <cfRule type="expression" dxfId="53132" priority="99943" stopIfTrue="1">
      <formula>WEEKDAY($A782)=4</formula>
    </cfRule>
    <cfRule type="expression" dxfId="53131" priority="99944" stopIfTrue="1">
      <formula>WEEKDAY($A782)=5</formula>
    </cfRule>
    <cfRule type="expression" dxfId="53130" priority="99945" stopIfTrue="1">
      <formula>WEEKDAY($A782)=6</formula>
    </cfRule>
    <cfRule type="expression" dxfId="53129" priority="99946" stopIfTrue="1">
      <formula>WEEKDAY($A782)=7</formula>
    </cfRule>
  </conditionalFormatting>
  <conditionalFormatting sqref="I782">
    <cfRule type="expression" dxfId="53128" priority="99933" stopIfTrue="1">
      <formula>WEEKDAY($A782)=1</formula>
    </cfRule>
    <cfRule type="expression" dxfId="53127" priority="99934" stopIfTrue="1">
      <formula>WEEKDAY($A782)=2</formula>
    </cfRule>
    <cfRule type="expression" dxfId="53126" priority="99935" stopIfTrue="1">
      <formula>WEEKDAY($A782)=3</formula>
    </cfRule>
    <cfRule type="expression" dxfId="53125" priority="99936" stopIfTrue="1">
      <formula>WEEKDAY($A782)=4</formula>
    </cfRule>
    <cfRule type="expression" dxfId="53124" priority="99937" stopIfTrue="1">
      <formula>WEEKDAY($A782)=5</formula>
    </cfRule>
    <cfRule type="expression" dxfId="53123" priority="99938" stopIfTrue="1">
      <formula>WEEKDAY($A782)=6</formula>
    </cfRule>
    <cfRule type="expression" dxfId="53122" priority="99939" stopIfTrue="1">
      <formula>WEEKDAY($A782)=7</formula>
    </cfRule>
  </conditionalFormatting>
  <conditionalFormatting sqref="I782">
    <cfRule type="expression" dxfId="53121" priority="99926" stopIfTrue="1">
      <formula>WEEKDAY($A782)=1</formula>
    </cfRule>
    <cfRule type="expression" dxfId="53120" priority="99927" stopIfTrue="1">
      <formula>WEEKDAY($A782)=2</formula>
    </cfRule>
    <cfRule type="expression" dxfId="53119" priority="99928" stopIfTrue="1">
      <formula>WEEKDAY($A782)=3</formula>
    </cfRule>
    <cfRule type="expression" dxfId="53118" priority="99929" stopIfTrue="1">
      <formula>WEEKDAY($A782)=4</formula>
    </cfRule>
    <cfRule type="expression" dxfId="53117" priority="99930" stopIfTrue="1">
      <formula>WEEKDAY($A782)=5</formula>
    </cfRule>
    <cfRule type="expression" dxfId="53116" priority="99931" stopIfTrue="1">
      <formula>WEEKDAY($A782)=6</formula>
    </cfRule>
    <cfRule type="expression" dxfId="53115" priority="99932" stopIfTrue="1">
      <formula>WEEKDAY($A782)=7</formula>
    </cfRule>
  </conditionalFormatting>
  <conditionalFormatting sqref="I782">
    <cfRule type="expression" dxfId="53114" priority="99919" stopIfTrue="1">
      <formula>WEEKDAY($A782)=1</formula>
    </cfRule>
    <cfRule type="expression" dxfId="53113" priority="99920" stopIfTrue="1">
      <formula>WEEKDAY($A782)=2</formula>
    </cfRule>
    <cfRule type="expression" dxfId="53112" priority="99921" stopIfTrue="1">
      <formula>WEEKDAY($A782)=3</formula>
    </cfRule>
    <cfRule type="expression" dxfId="53111" priority="99922" stopIfTrue="1">
      <formula>WEEKDAY($A782)=4</formula>
    </cfRule>
    <cfRule type="expression" dxfId="53110" priority="99923" stopIfTrue="1">
      <formula>WEEKDAY($A782)=5</formula>
    </cfRule>
    <cfRule type="expression" dxfId="53109" priority="99924" stopIfTrue="1">
      <formula>WEEKDAY($A782)=6</formula>
    </cfRule>
    <cfRule type="expression" dxfId="53108" priority="99925" stopIfTrue="1">
      <formula>WEEKDAY($A782)=7</formula>
    </cfRule>
  </conditionalFormatting>
  <conditionalFormatting sqref="I782">
    <cfRule type="expression" dxfId="53107" priority="99912" stopIfTrue="1">
      <formula>WEEKDAY($A782)=1</formula>
    </cfRule>
    <cfRule type="expression" dxfId="53106" priority="99913" stopIfTrue="1">
      <formula>WEEKDAY($A782)=2</formula>
    </cfRule>
    <cfRule type="expression" dxfId="53105" priority="99914" stopIfTrue="1">
      <formula>WEEKDAY($A782)=3</formula>
    </cfRule>
    <cfRule type="expression" dxfId="53104" priority="99915" stopIfTrue="1">
      <formula>WEEKDAY($A782)=4</formula>
    </cfRule>
    <cfRule type="expression" dxfId="53103" priority="99916" stopIfTrue="1">
      <formula>WEEKDAY($A782)=5</formula>
    </cfRule>
    <cfRule type="expression" dxfId="53102" priority="99917" stopIfTrue="1">
      <formula>WEEKDAY($A782)=6</formula>
    </cfRule>
    <cfRule type="expression" dxfId="53101" priority="99918" stopIfTrue="1">
      <formula>WEEKDAY($A782)=7</formula>
    </cfRule>
  </conditionalFormatting>
  <conditionalFormatting sqref="I782">
    <cfRule type="expression" dxfId="53100" priority="99905" stopIfTrue="1">
      <formula>WEEKDAY($A782)=1</formula>
    </cfRule>
    <cfRule type="expression" dxfId="53099" priority="99906" stopIfTrue="1">
      <formula>WEEKDAY($A782)=2</formula>
    </cfRule>
    <cfRule type="expression" dxfId="53098" priority="99907" stopIfTrue="1">
      <formula>WEEKDAY($A782)=3</formula>
    </cfRule>
    <cfRule type="expression" dxfId="53097" priority="99908" stopIfTrue="1">
      <formula>WEEKDAY($A782)=4</formula>
    </cfRule>
    <cfRule type="expression" dxfId="53096" priority="99909" stopIfTrue="1">
      <formula>WEEKDAY($A782)=5</formula>
    </cfRule>
    <cfRule type="expression" dxfId="53095" priority="99910" stopIfTrue="1">
      <formula>WEEKDAY($A782)=6</formula>
    </cfRule>
    <cfRule type="expression" dxfId="53094" priority="99911" stopIfTrue="1">
      <formula>WEEKDAY($A782)=7</formula>
    </cfRule>
  </conditionalFormatting>
  <conditionalFormatting sqref="I782">
    <cfRule type="expression" dxfId="53093" priority="99898" stopIfTrue="1">
      <formula>WEEKDAY($A782)=1</formula>
    </cfRule>
    <cfRule type="expression" dxfId="53092" priority="99899" stopIfTrue="1">
      <formula>WEEKDAY($A782)=2</formula>
    </cfRule>
    <cfRule type="expression" dxfId="53091" priority="99900" stopIfTrue="1">
      <formula>WEEKDAY($A782)=3</formula>
    </cfRule>
    <cfRule type="expression" dxfId="53090" priority="99901" stopIfTrue="1">
      <formula>WEEKDAY($A782)=4</formula>
    </cfRule>
    <cfRule type="expression" dxfId="53089" priority="99902" stopIfTrue="1">
      <formula>WEEKDAY($A782)=5</formula>
    </cfRule>
    <cfRule type="expression" dxfId="53088" priority="99903" stopIfTrue="1">
      <formula>WEEKDAY($A782)=6</formula>
    </cfRule>
    <cfRule type="expression" dxfId="53087" priority="99904" stopIfTrue="1">
      <formula>WEEKDAY($A782)=7</formula>
    </cfRule>
  </conditionalFormatting>
  <conditionalFormatting sqref="I782">
    <cfRule type="expression" dxfId="53086" priority="99891" stopIfTrue="1">
      <formula>WEEKDAY($A782)=1</formula>
    </cfRule>
    <cfRule type="expression" dxfId="53085" priority="99892" stopIfTrue="1">
      <formula>WEEKDAY($A782)=2</formula>
    </cfRule>
    <cfRule type="expression" dxfId="53084" priority="99893" stopIfTrue="1">
      <formula>WEEKDAY($A782)=3</formula>
    </cfRule>
    <cfRule type="expression" dxfId="53083" priority="99894" stopIfTrue="1">
      <formula>WEEKDAY($A782)=4</formula>
    </cfRule>
    <cfRule type="expression" dxfId="53082" priority="99895" stopIfTrue="1">
      <formula>WEEKDAY($A782)=5</formula>
    </cfRule>
    <cfRule type="expression" dxfId="53081" priority="99896" stopIfTrue="1">
      <formula>WEEKDAY($A782)=6</formula>
    </cfRule>
    <cfRule type="expression" dxfId="53080" priority="99897" stopIfTrue="1">
      <formula>WEEKDAY($A782)=7</formula>
    </cfRule>
  </conditionalFormatting>
  <conditionalFormatting sqref="I782">
    <cfRule type="expression" dxfId="53079" priority="99884" stopIfTrue="1">
      <formula>WEEKDAY($A782)=1</formula>
    </cfRule>
    <cfRule type="expression" dxfId="53078" priority="99885" stopIfTrue="1">
      <formula>WEEKDAY($A782)=2</formula>
    </cfRule>
    <cfRule type="expression" dxfId="53077" priority="99886" stopIfTrue="1">
      <formula>WEEKDAY($A782)=3</formula>
    </cfRule>
    <cfRule type="expression" dxfId="53076" priority="99887" stopIfTrue="1">
      <formula>WEEKDAY($A782)=4</formula>
    </cfRule>
    <cfRule type="expression" dxfId="53075" priority="99888" stopIfTrue="1">
      <formula>WEEKDAY($A782)=5</formula>
    </cfRule>
    <cfRule type="expression" dxfId="53074" priority="99889" stopIfTrue="1">
      <formula>WEEKDAY($A782)=6</formula>
    </cfRule>
    <cfRule type="expression" dxfId="53073" priority="99890" stopIfTrue="1">
      <formula>WEEKDAY($A782)=7</formula>
    </cfRule>
  </conditionalFormatting>
  <conditionalFormatting sqref="I782">
    <cfRule type="expression" dxfId="53072" priority="99877" stopIfTrue="1">
      <formula>WEEKDAY($A782)=1</formula>
    </cfRule>
    <cfRule type="expression" dxfId="53071" priority="99878" stopIfTrue="1">
      <formula>WEEKDAY($A782)=2</formula>
    </cfRule>
    <cfRule type="expression" dxfId="53070" priority="99879" stopIfTrue="1">
      <formula>WEEKDAY($A782)=3</formula>
    </cfRule>
    <cfRule type="expression" dxfId="53069" priority="99880" stopIfTrue="1">
      <formula>WEEKDAY($A782)=4</formula>
    </cfRule>
    <cfRule type="expression" dxfId="53068" priority="99881" stopIfTrue="1">
      <formula>WEEKDAY($A782)=5</formula>
    </cfRule>
    <cfRule type="expression" dxfId="53067" priority="99882" stopIfTrue="1">
      <formula>WEEKDAY($A782)=6</formula>
    </cfRule>
    <cfRule type="expression" dxfId="53066" priority="99883" stopIfTrue="1">
      <formula>WEEKDAY($A782)=7</formula>
    </cfRule>
  </conditionalFormatting>
  <conditionalFormatting sqref="I782">
    <cfRule type="expression" dxfId="53065" priority="99870" stopIfTrue="1">
      <formula>WEEKDAY($A782)=1</formula>
    </cfRule>
    <cfRule type="expression" dxfId="53064" priority="99871" stopIfTrue="1">
      <formula>WEEKDAY($A782)=2</formula>
    </cfRule>
    <cfRule type="expression" dxfId="53063" priority="99872" stopIfTrue="1">
      <formula>WEEKDAY($A782)=3</formula>
    </cfRule>
    <cfRule type="expression" dxfId="53062" priority="99873" stopIfTrue="1">
      <formula>WEEKDAY($A782)=4</formula>
    </cfRule>
    <cfRule type="expression" dxfId="53061" priority="99874" stopIfTrue="1">
      <formula>WEEKDAY($A782)=5</formula>
    </cfRule>
    <cfRule type="expression" dxfId="53060" priority="99875" stopIfTrue="1">
      <formula>WEEKDAY($A782)=6</formula>
    </cfRule>
    <cfRule type="expression" dxfId="53059" priority="99876" stopIfTrue="1">
      <formula>WEEKDAY($A782)=7</formula>
    </cfRule>
  </conditionalFormatting>
  <conditionalFormatting sqref="I782">
    <cfRule type="expression" dxfId="53058" priority="99863" stopIfTrue="1">
      <formula>WEEKDAY($A782)=1</formula>
    </cfRule>
    <cfRule type="expression" dxfId="53057" priority="99864" stopIfTrue="1">
      <formula>WEEKDAY($A782)=2</formula>
    </cfRule>
    <cfRule type="expression" dxfId="53056" priority="99865" stopIfTrue="1">
      <formula>WEEKDAY($A782)=3</formula>
    </cfRule>
    <cfRule type="expression" dxfId="53055" priority="99866" stopIfTrue="1">
      <formula>WEEKDAY($A782)=4</formula>
    </cfRule>
    <cfRule type="expression" dxfId="53054" priority="99867" stopIfTrue="1">
      <formula>WEEKDAY($A782)=5</formula>
    </cfRule>
    <cfRule type="expression" dxfId="53053" priority="99868" stopIfTrue="1">
      <formula>WEEKDAY($A782)=6</formula>
    </cfRule>
    <cfRule type="expression" dxfId="53052" priority="99869" stopIfTrue="1">
      <formula>WEEKDAY($A782)=7</formula>
    </cfRule>
  </conditionalFormatting>
  <conditionalFormatting sqref="I782">
    <cfRule type="expression" dxfId="53051" priority="99856" stopIfTrue="1">
      <formula>WEEKDAY($A782)=1</formula>
    </cfRule>
    <cfRule type="expression" dxfId="53050" priority="99857" stopIfTrue="1">
      <formula>WEEKDAY($A782)=2</formula>
    </cfRule>
    <cfRule type="expression" dxfId="53049" priority="99858" stopIfTrue="1">
      <formula>WEEKDAY($A782)=3</formula>
    </cfRule>
    <cfRule type="expression" dxfId="53048" priority="99859" stopIfTrue="1">
      <formula>WEEKDAY($A782)=4</formula>
    </cfRule>
    <cfRule type="expression" dxfId="53047" priority="99860" stopIfTrue="1">
      <formula>WEEKDAY($A782)=5</formula>
    </cfRule>
    <cfRule type="expression" dxfId="53046" priority="99861" stopIfTrue="1">
      <formula>WEEKDAY($A782)=6</formula>
    </cfRule>
    <cfRule type="expression" dxfId="53045" priority="99862" stopIfTrue="1">
      <formula>WEEKDAY($A782)=7</formula>
    </cfRule>
  </conditionalFormatting>
  <conditionalFormatting sqref="I782">
    <cfRule type="expression" dxfId="53044" priority="99849" stopIfTrue="1">
      <formula>WEEKDAY($A782)=1</formula>
    </cfRule>
    <cfRule type="expression" dxfId="53043" priority="99850" stopIfTrue="1">
      <formula>WEEKDAY($A782)=2</formula>
    </cfRule>
    <cfRule type="expression" dxfId="53042" priority="99851" stopIfTrue="1">
      <formula>WEEKDAY($A782)=3</formula>
    </cfRule>
    <cfRule type="expression" dxfId="53041" priority="99852" stopIfTrue="1">
      <formula>WEEKDAY($A782)=4</formula>
    </cfRule>
    <cfRule type="expression" dxfId="53040" priority="99853" stopIfTrue="1">
      <formula>WEEKDAY($A782)=5</formula>
    </cfRule>
    <cfRule type="expression" dxfId="53039" priority="99854" stopIfTrue="1">
      <formula>WEEKDAY($A782)=6</formula>
    </cfRule>
    <cfRule type="expression" dxfId="53038" priority="99855" stopIfTrue="1">
      <formula>WEEKDAY($A782)=7</formula>
    </cfRule>
  </conditionalFormatting>
  <conditionalFormatting sqref="I782">
    <cfRule type="expression" dxfId="53037" priority="99842" stopIfTrue="1">
      <formula>WEEKDAY($A782)=1</formula>
    </cfRule>
    <cfRule type="expression" dxfId="53036" priority="99843" stopIfTrue="1">
      <formula>WEEKDAY($A782)=2</formula>
    </cfRule>
    <cfRule type="expression" dxfId="53035" priority="99844" stopIfTrue="1">
      <formula>WEEKDAY($A782)=3</formula>
    </cfRule>
    <cfRule type="expression" dxfId="53034" priority="99845" stopIfTrue="1">
      <formula>WEEKDAY($A782)=4</formula>
    </cfRule>
    <cfRule type="expression" dxfId="53033" priority="99846" stopIfTrue="1">
      <formula>WEEKDAY($A782)=5</formula>
    </cfRule>
    <cfRule type="expression" dxfId="53032" priority="99847" stopIfTrue="1">
      <formula>WEEKDAY($A782)=6</formula>
    </cfRule>
    <cfRule type="expression" dxfId="53031" priority="99848" stopIfTrue="1">
      <formula>WEEKDAY($A782)=7</formula>
    </cfRule>
  </conditionalFormatting>
  <conditionalFormatting sqref="I782">
    <cfRule type="expression" dxfId="53030" priority="99835" stopIfTrue="1">
      <formula>WEEKDAY($A782)=1</formula>
    </cfRule>
    <cfRule type="expression" dxfId="53029" priority="99836" stopIfTrue="1">
      <formula>WEEKDAY($A782)=2</formula>
    </cfRule>
    <cfRule type="expression" dxfId="53028" priority="99837" stopIfTrue="1">
      <formula>WEEKDAY($A782)=3</formula>
    </cfRule>
    <cfRule type="expression" dxfId="53027" priority="99838" stopIfTrue="1">
      <formula>WEEKDAY($A782)=4</formula>
    </cfRule>
    <cfRule type="expression" dxfId="53026" priority="99839" stopIfTrue="1">
      <formula>WEEKDAY($A782)=5</formula>
    </cfRule>
    <cfRule type="expression" dxfId="53025" priority="99840" stopIfTrue="1">
      <formula>WEEKDAY($A782)=6</formula>
    </cfRule>
    <cfRule type="expression" dxfId="53024" priority="99841" stopIfTrue="1">
      <formula>WEEKDAY($A782)=7</formula>
    </cfRule>
  </conditionalFormatting>
  <conditionalFormatting sqref="I782">
    <cfRule type="expression" dxfId="53023" priority="99828" stopIfTrue="1">
      <formula>WEEKDAY($A782)=1</formula>
    </cfRule>
    <cfRule type="expression" dxfId="53022" priority="99829" stopIfTrue="1">
      <formula>WEEKDAY($A782)=2</formula>
    </cfRule>
    <cfRule type="expression" dxfId="53021" priority="99830" stopIfTrue="1">
      <formula>WEEKDAY($A782)=3</formula>
    </cfRule>
    <cfRule type="expression" dxfId="53020" priority="99831" stopIfTrue="1">
      <formula>WEEKDAY($A782)=4</formula>
    </cfRule>
    <cfRule type="expression" dxfId="53019" priority="99832" stopIfTrue="1">
      <formula>WEEKDAY($A782)=5</formula>
    </cfRule>
    <cfRule type="expression" dxfId="53018" priority="99833" stopIfTrue="1">
      <formula>WEEKDAY($A782)=6</formula>
    </cfRule>
    <cfRule type="expression" dxfId="53017" priority="99834" stopIfTrue="1">
      <formula>WEEKDAY($A782)=7</formula>
    </cfRule>
  </conditionalFormatting>
  <conditionalFormatting sqref="I782">
    <cfRule type="expression" dxfId="53016" priority="99821" stopIfTrue="1">
      <formula>WEEKDAY($A782)=1</formula>
    </cfRule>
    <cfRule type="expression" dxfId="53015" priority="99822" stopIfTrue="1">
      <formula>WEEKDAY($A782)=2</formula>
    </cfRule>
    <cfRule type="expression" dxfId="53014" priority="99823" stopIfTrue="1">
      <formula>WEEKDAY($A782)=3</formula>
    </cfRule>
    <cfRule type="expression" dxfId="53013" priority="99824" stopIfTrue="1">
      <formula>WEEKDAY($A782)=4</formula>
    </cfRule>
    <cfRule type="expression" dxfId="53012" priority="99825" stopIfTrue="1">
      <formula>WEEKDAY($A782)=5</formula>
    </cfRule>
    <cfRule type="expression" dxfId="53011" priority="99826" stopIfTrue="1">
      <formula>WEEKDAY($A782)=6</formula>
    </cfRule>
    <cfRule type="expression" dxfId="53010" priority="99827" stopIfTrue="1">
      <formula>WEEKDAY($A782)=7</formula>
    </cfRule>
  </conditionalFormatting>
  <conditionalFormatting sqref="I782">
    <cfRule type="expression" dxfId="53009" priority="99814" stopIfTrue="1">
      <formula>WEEKDAY($A782)=1</formula>
    </cfRule>
    <cfRule type="expression" dxfId="53008" priority="99815" stopIfTrue="1">
      <formula>WEEKDAY($A782)=2</formula>
    </cfRule>
    <cfRule type="expression" dxfId="53007" priority="99816" stopIfTrue="1">
      <formula>WEEKDAY($A782)=3</formula>
    </cfRule>
    <cfRule type="expression" dxfId="53006" priority="99817" stopIfTrue="1">
      <formula>WEEKDAY($A782)=4</formula>
    </cfRule>
    <cfRule type="expression" dxfId="53005" priority="99818" stopIfTrue="1">
      <formula>WEEKDAY($A782)=5</formula>
    </cfRule>
    <cfRule type="expression" dxfId="53004" priority="99819" stopIfTrue="1">
      <formula>WEEKDAY($A782)=6</formula>
    </cfRule>
    <cfRule type="expression" dxfId="53003" priority="99820" stopIfTrue="1">
      <formula>WEEKDAY($A782)=7</formula>
    </cfRule>
  </conditionalFormatting>
  <conditionalFormatting sqref="I782">
    <cfRule type="expression" dxfId="53002" priority="99807" stopIfTrue="1">
      <formula>WEEKDAY($A782)=1</formula>
    </cfRule>
    <cfRule type="expression" dxfId="53001" priority="99808" stopIfTrue="1">
      <formula>WEEKDAY($A782)=2</formula>
    </cfRule>
    <cfRule type="expression" dxfId="53000" priority="99809" stopIfTrue="1">
      <formula>WEEKDAY($A782)=3</formula>
    </cfRule>
    <cfRule type="expression" dxfId="52999" priority="99810" stopIfTrue="1">
      <formula>WEEKDAY($A782)=4</formula>
    </cfRule>
    <cfRule type="expression" dxfId="52998" priority="99811" stopIfTrue="1">
      <formula>WEEKDAY($A782)=5</formula>
    </cfRule>
    <cfRule type="expression" dxfId="52997" priority="99812" stopIfTrue="1">
      <formula>WEEKDAY($A782)=6</formula>
    </cfRule>
    <cfRule type="expression" dxfId="52996" priority="99813" stopIfTrue="1">
      <formula>WEEKDAY($A782)=7</formula>
    </cfRule>
  </conditionalFormatting>
  <conditionalFormatting sqref="I782">
    <cfRule type="expression" dxfId="52995" priority="99800" stopIfTrue="1">
      <formula>WEEKDAY($A782)=1</formula>
    </cfRule>
    <cfRule type="expression" dxfId="52994" priority="99801" stopIfTrue="1">
      <formula>WEEKDAY($A782)=2</formula>
    </cfRule>
    <cfRule type="expression" dxfId="52993" priority="99802" stopIfTrue="1">
      <formula>WEEKDAY($A782)=3</formula>
    </cfRule>
    <cfRule type="expression" dxfId="52992" priority="99803" stopIfTrue="1">
      <formula>WEEKDAY($A782)=4</formula>
    </cfRule>
    <cfRule type="expression" dxfId="52991" priority="99804" stopIfTrue="1">
      <formula>WEEKDAY($A782)=5</formula>
    </cfRule>
    <cfRule type="expression" dxfId="52990" priority="99805" stopIfTrue="1">
      <formula>WEEKDAY($A782)=6</formula>
    </cfRule>
    <cfRule type="expression" dxfId="52989" priority="99806" stopIfTrue="1">
      <formula>WEEKDAY($A782)=7</formula>
    </cfRule>
  </conditionalFormatting>
  <conditionalFormatting sqref="I782">
    <cfRule type="expression" dxfId="52988" priority="99793" stopIfTrue="1">
      <formula>WEEKDAY($A782)=1</formula>
    </cfRule>
    <cfRule type="expression" dxfId="52987" priority="99794" stopIfTrue="1">
      <formula>WEEKDAY($A782)=2</formula>
    </cfRule>
    <cfRule type="expression" dxfId="52986" priority="99795" stopIfTrue="1">
      <formula>WEEKDAY($A782)=3</formula>
    </cfRule>
    <cfRule type="expression" dxfId="52985" priority="99796" stopIfTrue="1">
      <formula>WEEKDAY($A782)=4</formula>
    </cfRule>
    <cfRule type="expression" dxfId="52984" priority="99797" stopIfTrue="1">
      <formula>WEEKDAY($A782)=5</formula>
    </cfRule>
    <cfRule type="expression" dxfId="52983" priority="99798" stopIfTrue="1">
      <formula>WEEKDAY($A782)=6</formula>
    </cfRule>
    <cfRule type="expression" dxfId="52982" priority="99799" stopIfTrue="1">
      <formula>WEEKDAY($A782)=7</formula>
    </cfRule>
  </conditionalFormatting>
  <conditionalFormatting sqref="I782">
    <cfRule type="expression" dxfId="52981" priority="99786" stopIfTrue="1">
      <formula>WEEKDAY($A782)=1</formula>
    </cfRule>
    <cfRule type="expression" dxfId="52980" priority="99787" stopIfTrue="1">
      <formula>WEEKDAY($A782)=2</formula>
    </cfRule>
    <cfRule type="expression" dxfId="52979" priority="99788" stopIfTrue="1">
      <formula>WEEKDAY($A782)=3</formula>
    </cfRule>
    <cfRule type="expression" dxfId="52978" priority="99789" stopIfTrue="1">
      <formula>WEEKDAY($A782)=4</formula>
    </cfRule>
    <cfRule type="expression" dxfId="52977" priority="99790" stopIfTrue="1">
      <formula>WEEKDAY($A782)=5</formula>
    </cfRule>
    <cfRule type="expression" dxfId="52976" priority="99791" stopIfTrue="1">
      <formula>WEEKDAY($A782)=6</formula>
    </cfRule>
    <cfRule type="expression" dxfId="52975" priority="99792" stopIfTrue="1">
      <formula>WEEKDAY($A782)=7</formula>
    </cfRule>
  </conditionalFormatting>
  <conditionalFormatting sqref="I782">
    <cfRule type="expression" dxfId="52974" priority="99779" stopIfTrue="1">
      <formula>WEEKDAY($A782)=1</formula>
    </cfRule>
    <cfRule type="expression" dxfId="52973" priority="99780" stopIfTrue="1">
      <formula>WEEKDAY($A782)=2</formula>
    </cfRule>
    <cfRule type="expression" dxfId="52972" priority="99781" stopIfTrue="1">
      <formula>WEEKDAY($A782)=3</formula>
    </cfRule>
    <cfRule type="expression" dxfId="52971" priority="99782" stopIfTrue="1">
      <formula>WEEKDAY($A782)=4</formula>
    </cfRule>
    <cfRule type="expression" dxfId="52970" priority="99783" stopIfTrue="1">
      <formula>WEEKDAY($A782)=5</formula>
    </cfRule>
    <cfRule type="expression" dxfId="52969" priority="99784" stopIfTrue="1">
      <formula>WEEKDAY($A782)=6</formula>
    </cfRule>
    <cfRule type="expression" dxfId="52968" priority="99785" stopIfTrue="1">
      <formula>WEEKDAY($A782)=7</formula>
    </cfRule>
  </conditionalFormatting>
  <conditionalFormatting sqref="I782">
    <cfRule type="expression" dxfId="52967" priority="99772" stopIfTrue="1">
      <formula>WEEKDAY($A782)=1</formula>
    </cfRule>
    <cfRule type="expression" dxfId="52966" priority="99773" stopIfTrue="1">
      <formula>WEEKDAY($A782)=2</formula>
    </cfRule>
    <cfRule type="expression" dxfId="52965" priority="99774" stopIfTrue="1">
      <formula>WEEKDAY($A782)=3</formula>
    </cfRule>
    <cfRule type="expression" dxfId="52964" priority="99775" stopIfTrue="1">
      <formula>WEEKDAY($A782)=4</formula>
    </cfRule>
    <cfRule type="expression" dxfId="52963" priority="99776" stopIfTrue="1">
      <formula>WEEKDAY($A782)=5</formula>
    </cfRule>
    <cfRule type="expression" dxfId="52962" priority="99777" stopIfTrue="1">
      <formula>WEEKDAY($A782)=6</formula>
    </cfRule>
    <cfRule type="expression" dxfId="52961" priority="99778" stopIfTrue="1">
      <formula>WEEKDAY($A782)=7</formula>
    </cfRule>
  </conditionalFormatting>
  <conditionalFormatting sqref="I782">
    <cfRule type="expression" dxfId="52960" priority="99765" stopIfTrue="1">
      <formula>WEEKDAY($A782)=1</formula>
    </cfRule>
    <cfRule type="expression" dxfId="52959" priority="99766" stopIfTrue="1">
      <formula>WEEKDAY($A782)=2</formula>
    </cfRule>
    <cfRule type="expression" dxfId="52958" priority="99767" stopIfTrue="1">
      <formula>WEEKDAY($A782)=3</formula>
    </cfRule>
    <cfRule type="expression" dxfId="52957" priority="99768" stopIfTrue="1">
      <formula>WEEKDAY($A782)=4</formula>
    </cfRule>
    <cfRule type="expression" dxfId="52956" priority="99769" stopIfTrue="1">
      <formula>WEEKDAY($A782)=5</formula>
    </cfRule>
    <cfRule type="expression" dxfId="52955" priority="99770" stopIfTrue="1">
      <formula>WEEKDAY($A782)=6</formula>
    </cfRule>
    <cfRule type="expression" dxfId="52954" priority="99771" stopIfTrue="1">
      <formula>WEEKDAY($A782)=7</formula>
    </cfRule>
  </conditionalFormatting>
  <conditionalFormatting sqref="I782">
    <cfRule type="expression" dxfId="52953" priority="99758" stopIfTrue="1">
      <formula>WEEKDAY($A782)=1</formula>
    </cfRule>
    <cfRule type="expression" dxfId="52952" priority="99759" stopIfTrue="1">
      <formula>WEEKDAY($A782)=2</formula>
    </cfRule>
    <cfRule type="expression" dxfId="52951" priority="99760" stopIfTrue="1">
      <formula>WEEKDAY($A782)=3</formula>
    </cfRule>
    <cfRule type="expression" dxfId="52950" priority="99761" stopIfTrue="1">
      <formula>WEEKDAY($A782)=4</formula>
    </cfRule>
    <cfRule type="expression" dxfId="52949" priority="99762" stopIfTrue="1">
      <formula>WEEKDAY($A782)=5</formula>
    </cfRule>
    <cfRule type="expression" dxfId="52948" priority="99763" stopIfTrue="1">
      <formula>WEEKDAY($A782)=6</formula>
    </cfRule>
    <cfRule type="expression" dxfId="52947" priority="99764" stopIfTrue="1">
      <formula>WEEKDAY($A782)=7</formula>
    </cfRule>
  </conditionalFormatting>
  <conditionalFormatting sqref="I782">
    <cfRule type="expression" dxfId="52946" priority="99751" stopIfTrue="1">
      <formula>WEEKDAY($A782)=1</formula>
    </cfRule>
    <cfRule type="expression" dxfId="52945" priority="99752" stopIfTrue="1">
      <formula>WEEKDAY($A782)=2</formula>
    </cfRule>
    <cfRule type="expression" dxfId="52944" priority="99753" stopIfTrue="1">
      <formula>WEEKDAY($A782)=3</formula>
    </cfRule>
    <cfRule type="expression" dxfId="52943" priority="99754" stopIfTrue="1">
      <formula>WEEKDAY($A782)=4</formula>
    </cfRule>
    <cfRule type="expression" dxfId="52942" priority="99755" stopIfTrue="1">
      <formula>WEEKDAY($A782)=5</formula>
    </cfRule>
    <cfRule type="expression" dxfId="52941" priority="99756" stopIfTrue="1">
      <formula>WEEKDAY($A782)=6</formula>
    </cfRule>
    <cfRule type="expression" dxfId="52940" priority="99757" stopIfTrue="1">
      <formula>WEEKDAY($A782)=7</formula>
    </cfRule>
  </conditionalFormatting>
  <conditionalFormatting sqref="I782">
    <cfRule type="expression" dxfId="52939" priority="99744" stopIfTrue="1">
      <formula>WEEKDAY($A782)=1</formula>
    </cfRule>
    <cfRule type="expression" dxfId="52938" priority="99745" stopIfTrue="1">
      <formula>WEEKDAY($A782)=2</formula>
    </cfRule>
    <cfRule type="expression" dxfId="52937" priority="99746" stopIfTrue="1">
      <formula>WEEKDAY($A782)=3</formula>
    </cfRule>
    <cfRule type="expression" dxfId="52936" priority="99747" stopIfTrue="1">
      <formula>WEEKDAY($A782)=4</formula>
    </cfRule>
    <cfRule type="expression" dxfId="52935" priority="99748" stopIfTrue="1">
      <formula>WEEKDAY($A782)=5</formula>
    </cfRule>
    <cfRule type="expression" dxfId="52934" priority="99749" stopIfTrue="1">
      <formula>WEEKDAY($A782)=6</formula>
    </cfRule>
    <cfRule type="expression" dxfId="52933" priority="99750" stopIfTrue="1">
      <formula>WEEKDAY($A782)=7</formula>
    </cfRule>
  </conditionalFormatting>
  <conditionalFormatting sqref="I782">
    <cfRule type="expression" dxfId="52932" priority="99737" stopIfTrue="1">
      <formula>WEEKDAY($A782)=1</formula>
    </cfRule>
    <cfRule type="expression" dxfId="52931" priority="99738" stopIfTrue="1">
      <formula>WEEKDAY($A782)=2</formula>
    </cfRule>
    <cfRule type="expression" dxfId="52930" priority="99739" stopIfTrue="1">
      <formula>WEEKDAY($A782)=3</formula>
    </cfRule>
    <cfRule type="expression" dxfId="52929" priority="99740" stopIfTrue="1">
      <formula>WEEKDAY($A782)=4</formula>
    </cfRule>
    <cfRule type="expression" dxfId="52928" priority="99741" stopIfTrue="1">
      <formula>WEEKDAY($A782)=5</formula>
    </cfRule>
    <cfRule type="expression" dxfId="52927" priority="99742" stopIfTrue="1">
      <formula>WEEKDAY($A782)=6</formula>
    </cfRule>
    <cfRule type="expression" dxfId="52926" priority="99743" stopIfTrue="1">
      <formula>WEEKDAY($A782)=7</formula>
    </cfRule>
  </conditionalFormatting>
  <conditionalFormatting sqref="I782">
    <cfRule type="expression" dxfId="52925" priority="99730" stopIfTrue="1">
      <formula>WEEKDAY($A782)=1</formula>
    </cfRule>
    <cfRule type="expression" dxfId="52924" priority="99731" stopIfTrue="1">
      <formula>WEEKDAY($A782)=2</formula>
    </cfRule>
    <cfRule type="expression" dxfId="52923" priority="99732" stopIfTrue="1">
      <formula>WEEKDAY($A782)=3</formula>
    </cfRule>
    <cfRule type="expression" dxfId="52922" priority="99733" stopIfTrue="1">
      <formula>WEEKDAY($A782)=4</formula>
    </cfRule>
    <cfRule type="expression" dxfId="52921" priority="99734" stopIfTrue="1">
      <formula>WEEKDAY($A782)=5</formula>
    </cfRule>
    <cfRule type="expression" dxfId="52920" priority="99735" stopIfTrue="1">
      <formula>WEEKDAY($A782)=6</formula>
    </cfRule>
    <cfRule type="expression" dxfId="52919" priority="99736" stopIfTrue="1">
      <formula>WEEKDAY($A782)=7</formula>
    </cfRule>
  </conditionalFormatting>
  <conditionalFormatting sqref="I782">
    <cfRule type="expression" dxfId="52918" priority="99723" stopIfTrue="1">
      <formula>WEEKDAY($A782)=1</formula>
    </cfRule>
    <cfRule type="expression" dxfId="52917" priority="99724" stopIfTrue="1">
      <formula>WEEKDAY($A782)=2</formula>
    </cfRule>
    <cfRule type="expression" dxfId="52916" priority="99725" stopIfTrue="1">
      <formula>WEEKDAY($A782)=3</formula>
    </cfRule>
    <cfRule type="expression" dxfId="52915" priority="99726" stopIfTrue="1">
      <formula>WEEKDAY($A782)=4</formula>
    </cfRule>
    <cfRule type="expression" dxfId="52914" priority="99727" stopIfTrue="1">
      <formula>WEEKDAY($A782)=5</formula>
    </cfRule>
    <cfRule type="expression" dxfId="52913" priority="99728" stopIfTrue="1">
      <formula>WEEKDAY($A782)=6</formula>
    </cfRule>
    <cfRule type="expression" dxfId="52912" priority="99729" stopIfTrue="1">
      <formula>WEEKDAY($A782)=7</formula>
    </cfRule>
  </conditionalFormatting>
  <conditionalFormatting sqref="I782">
    <cfRule type="expression" dxfId="52911" priority="99716" stopIfTrue="1">
      <formula>WEEKDAY($A782)=1</formula>
    </cfRule>
    <cfRule type="expression" dxfId="52910" priority="99717" stopIfTrue="1">
      <formula>WEEKDAY($A782)=2</formula>
    </cfRule>
    <cfRule type="expression" dxfId="52909" priority="99718" stopIfTrue="1">
      <formula>WEEKDAY($A782)=3</formula>
    </cfRule>
    <cfRule type="expression" dxfId="52908" priority="99719" stopIfTrue="1">
      <formula>WEEKDAY($A782)=4</formula>
    </cfRule>
    <cfRule type="expression" dxfId="52907" priority="99720" stopIfTrue="1">
      <formula>WEEKDAY($A782)=5</formula>
    </cfRule>
    <cfRule type="expression" dxfId="52906" priority="99721" stopIfTrue="1">
      <formula>WEEKDAY($A782)=6</formula>
    </cfRule>
    <cfRule type="expression" dxfId="52905" priority="99722" stopIfTrue="1">
      <formula>WEEKDAY($A782)=7</formula>
    </cfRule>
  </conditionalFormatting>
  <conditionalFormatting sqref="I782">
    <cfRule type="expression" dxfId="52904" priority="99709" stopIfTrue="1">
      <formula>WEEKDAY($A782)=1</formula>
    </cfRule>
    <cfRule type="expression" dxfId="52903" priority="99710" stopIfTrue="1">
      <formula>WEEKDAY($A782)=2</formula>
    </cfRule>
    <cfRule type="expression" dxfId="52902" priority="99711" stopIfTrue="1">
      <formula>WEEKDAY($A782)=3</formula>
    </cfRule>
    <cfRule type="expression" dxfId="52901" priority="99712" stopIfTrue="1">
      <formula>WEEKDAY($A782)=4</formula>
    </cfRule>
    <cfRule type="expression" dxfId="52900" priority="99713" stopIfTrue="1">
      <formula>WEEKDAY($A782)=5</formula>
    </cfRule>
    <cfRule type="expression" dxfId="52899" priority="99714" stopIfTrue="1">
      <formula>WEEKDAY($A782)=6</formula>
    </cfRule>
    <cfRule type="expression" dxfId="52898" priority="99715" stopIfTrue="1">
      <formula>WEEKDAY($A782)=7</formula>
    </cfRule>
  </conditionalFormatting>
  <conditionalFormatting sqref="I782">
    <cfRule type="expression" dxfId="52897" priority="99702" stopIfTrue="1">
      <formula>WEEKDAY($A782)=1</formula>
    </cfRule>
    <cfRule type="expression" dxfId="52896" priority="99703" stopIfTrue="1">
      <formula>WEEKDAY($A782)=2</formula>
    </cfRule>
    <cfRule type="expression" dxfId="52895" priority="99704" stopIfTrue="1">
      <formula>WEEKDAY($A782)=3</formula>
    </cfRule>
    <cfRule type="expression" dxfId="52894" priority="99705" stopIfTrue="1">
      <formula>WEEKDAY($A782)=4</formula>
    </cfRule>
    <cfRule type="expression" dxfId="52893" priority="99706" stopIfTrue="1">
      <formula>WEEKDAY($A782)=5</formula>
    </cfRule>
    <cfRule type="expression" dxfId="52892" priority="99707" stopIfTrue="1">
      <formula>WEEKDAY($A782)=6</formula>
    </cfRule>
    <cfRule type="expression" dxfId="52891" priority="99708" stopIfTrue="1">
      <formula>WEEKDAY($A782)=7</formula>
    </cfRule>
  </conditionalFormatting>
  <conditionalFormatting sqref="I782">
    <cfRule type="expression" dxfId="52890" priority="99695" stopIfTrue="1">
      <formula>WEEKDAY($A782)=1</formula>
    </cfRule>
    <cfRule type="expression" dxfId="52889" priority="99696" stopIfTrue="1">
      <formula>WEEKDAY($A782)=2</formula>
    </cfRule>
    <cfRule type="expression" dxfId="52888" priority="99697" stopIfTrue="1">
      <formula>WEEKDAY($A782)=3</formula>
    </cfRule>
    <cfRule type="expression" dxfId="52887" priority="99698" stopIfTrue="1">
      <formula>WEEKDAY($A782)=4</formula>
    </cfRule>
    <cfRule type="expression" dxfId="52886" priority="99699" stopIfTrue="1">
      <formula>WEEKDAY($A782)=5</formula>
    </cfRule>
    <cfRule type="expression" dxfId="52885" priority="99700" stopIfTrue="1">
      <formula>WEEKDAY($A782)=6</formula>
    </cfRule>
    <cfRule type="expression" dxfId="52884" priority="99701" stopIfTrue="1">
      <formula>WEEKDAY($A782)=7</formula>
    </cfRule>
  </conditionalFormatting>
  <conditionalFormatting sqref="I782">
    <cfRule type="expression" dxfId="52883" priority="99688" stopIfTrue="1">
      <formula>WEEKDAY($A782)=1</formula>
    </cfRule>
    <cfRule type="expression" dxfId="52882" priority="99689" stopIfTrue="1">
      <formula>WEEKDAY($A782)=2</formula>
    </cfRule>
    <cfRule type="expression" dxfId="52881" priority="99690" stopIfTrue="1">
      <formula>WEEKDAY($A782)=3</formula>
    </cfRule>
    <cfRule type="expression" dxfId="52880" priority="99691" stopIfTrue="1">
      <formula>WEEKDAY($A782)=4</formula>
    </cfRule>
    <cfRule type="expression" dxfId="52879" priority="99692" stopIfTrue="1">
      <formula>WEEKDAY($A782)=5</formula>
    </cfRule>
    <cfRule type="expression" dxfId="52878" priority="99693" stopIfTrue="1">
      <formula>WEEKDAY($A782)=6</formula>
    </cfRule>
    <cfRule type="expression" dxfId="52877" priority="99694" stopIfTrue="1">
      <formula>WEEKDAY($A782)=7</formula>
    </cfRule>
  </conditionalFormatting>
  <conditionalFormatting sqref="I782">
    <cfRule type="expression" dxfId="52876" priority="99681" stopIfTrue="1">
      <formula>WEEKDAY($A782)=1</formula>
    </cfRule>
    <cfRule type="expression" dxfId="52875" priority="99682" stopIfTrue="1">
      <formula>WEEKDAY($A782)=2</formula>
    </cfRule>
    <cfRule type="expression" dxfId="52874" priority="99683" stopIfTrue="1">
      <formula>WEEKDAY($A782)=3</formula>
    </cfRule>
    <cfRule type="expression" dxfId="52873" priority="99684" stopIfTrue="1">
      <formula>WEEKDAY($A782)=4</formula>
    </cfRule>
    <cfRule type="expression" dxfId="52872" priority="99685" stopIfTrue="1">
      <formula>WEEKDAY($A782)=5</formula>
    </cfRule>
    <cfRule type="expression" dxfId="52871" priority="99686" stopIfTrue="1">
      <formula>WEEKDAY($A782)=6</formula>
    </cfRule>
    <cfRule type="expression" dxfId="52870" priority="99687" stopIfTrue="1">
      <formula>WEEKDAY($A782)=7</formula>
    </cfRule>
  </conditionalFormatting>
  <conditionalFormatting sqref="I782">
    <cfRule type="expression" dxfId="52869" priority="99674" stopIfTrue="1">
      <formula>WEEKDAY($A782)=1</formula>
    </cfRule>
    <cfRule type="expression" dxfId="52868" priority="99675" stopIfTrue="1">
      <formula>WEEKDAY($A782)=2</formula>
    </cfRule>
    <cfRule type="expression" dxfId="52867" priority="99676" stopIfTrue="1">
      <formula>WEEKDAY($A782)=3</formula>
    </cfRule>
    <cfRule type="expression" dxfId="52866" priority="99677" stopIfTrue="1">
      <formula>WEEKDAY($A782)=4</formula>
    </cfRule>
    <cfRule type="expression" dxfId="52865" priority="99678" stopIfTrue="1">
      <formula>WEEKDAY($A782)=5</formula>
    </cfRule>
    <cfRule type="expression" dxfId="52864" priority="99679" stopIfTrue="1">
      <formula>WEEKDAY($A782)=6</formula>
    </cfRule>
    <cfRule type="expression" dxfId="52863" priority="99680" stopIfTrue="1">
      <formula>WEEKDAY($A782)=7</formula>
    </cfRule>
  </conditionalFormatting>
  <conditionalFormatting sqref="I782">
    <cfRule type="expression" dxfId="52862" priority="99667" stopIfTrue="1">
      <formula>WEEKDAY($A782)=1</formula>
    </cfRule>
    <cfRule type="expression" dxfId="52861" priority="99668" stopIfTrue="1">
      <formula>WEEKDAY($A782)=2</formula>
    </cfRule>
    <cfRule type="expression" dxfId="52860" priority="99669" stopIfTrue="1">
      <formula>WEEKDAY($A782)=3</formula>
    </cfRule>
    <cfRule type="expression" dxfId="52859" priority="99670" stopIfTrue="1">
      <formula>WEEKDAY($A782)=4</formula>
    </cfRule>
    <cfRule type="expression" dxfId="52858" priority="99671" stopIfTrue="1">
      <formula>WEEKDAY($A782)=5</formula>
    </cfRule>
    <cfRule type="expression" dxfId="52857" priority="99672" stopIfTrue="1">
      <formula>WEEKDAY($A782)=6</formula>
    </cfRule>
    <cfRule type="expression" dxfId="52856" priority="99673" stopIfTrue="1">
      <formula>WEEKDAY($A782)=7</formula>
    </cfRule>
  </conditionalFormatting>
  <conditionalFormatting sqref="I782">
    <cfRule type="expression" dxfId="52855" priority="99660" stopIfTrue="1">
      <formula>WEEKDAY($A782)=1</formula>
    </cfRule>
    <cfRule type="expression" dxfId="52854" priority="99661" stopIfTrue="1">
      <formula>WEEKDAY($A782)=2</formula>
    </cfRule>
    <cfRule type="expression" dxfId="52853" priority="99662" stopIfTrue="1">
      <formula>WEEKDAY($A782)=3</formula>
    </cfRule>
    <cfRule type="expression" dxfId="52852" priority="99663" stopIfTrue="1">
      <formula>WEEKDAY($A782)=4</formula>
    </cfRule>
    <cfRule type="expression" dxfId="52851" priority="99664" stopIfTrue="1">
      <formula>WEEKDAY($A782)=5</formula>
    </cfRule>
    <cfRule type="expression" dxfId="52850" priority="99665" stopIfTrue="1">
      <formula>WEEKDAY($A782)=6</formula>
    </cfRule>
    <cfRule type="expression" dxfId="52849" priority="99666" stopIfTrue="1">
      <formula>WEEKDAY($A782)=7</formula>
    </cfRule>
  </conditionalFormatting>
  <conditionalFormatting sqref="I782">
    <cfRule type="expression" dxfId="52848" priority="99653" stopIfTrue="1">
      <formula>WEEKDAY($A782)=1</formula>
    </cfRule>
    <cfRule type="expression" dxfId="52847" priority="99654" stopIfTrue="1">
      <formula>WEEKDAY($A782)=2</formula>
    </cfRule>
    <cfRule type="expression" dxfId="52846" priority="99655" stopIfTrue="1">
      <formula>WEEKDAY($A782)=3</formula>
    </cfRule>
    <cfRule type="expression" dxfId="52845" priority="99656" stopIfTrue="1">
      <formula>WEEKDAY($A782)=4</formula>
    </cfRule>
    <cfRule type="expression" dxfId="52844" priority="99657" stopIfTrue="1">
      <formula>WEEKDAY($A782)=5</formula>
    </cfRule>
    <cfRule type="expression" dxfId="52843" priority="99658" stopIfTrue="1">
      <formula>WEEKDAY($A782)=6</formula>
    </cfRule>
    <cfRule type="expression" dxfId="52842" priority="99659" stopIfTrue="1">
      <formula>WEEKDAY($A782)=7</formula>
    </cfRule>
  </conditionalFormatting>
  <conditionalFormatting sqref="I782">
    <cfRule type="expression" dxfId="52841" priority="99646" stopIfTrue="1">
      <formula>WEEKDAY($A782)=1</formula>
    </cfRule>
    <cfRule type="expression" dxfId="52840" priority="99647" stopIfTrue="1">
      <formula>WEEKDAY($A782)=2</formula>
    </cfRule>
    <cfRule type="expression" dxfId="52839" priority="99648" stopIfTrue="1">
      <formula>WEEKDAY($A782)=3</formula>
    </cfRule>
    <cfRule type="expression" dxfId="52838" priority="99649" stopIfTrue="1">
      <formula>WEEKDAY($A782)=4</formula>
    </cfRule>
    <cfRule type="expression" dxfId="52837" priority="99650" stopIfTrue="1">
      <formula>WEEKDAY($A782)=5</formula>
    </cfRule>
    <cfRule type="expression" dxfId="52836" priority="99651" stopIfTrue="1">
      <formula>WEEKDAY($A782)=6</formula>
    </cfRule>
    <cfRule type="expression" dxfId="52835" priority="99652" stopIfTrue="1">
      <formula>WEEKDAY($A782)=7</formula>
    </cfRule>
  </conditionalFormatting>
  <conditionalFormatting sqref="I782">
    <cfRule type="expression" dxfId="52834" priority="99639" stopIfTrue="1">
      <formula>WEEKDAY($A782)=1</formula>
    </cfRule>
    <cfRule type="expression" dxfId="52833" priority="99640" stopIfTrue="1">
      <formula>WEEKDAY($A782)=2</formula>
    </cfRule>
    <cfRule type="expression" dxfId="52832" priority="99641" stopIfTrue="1">
      <formula>WEEKDAY($A782)=3</formula>
    </cfRule>
    <cfRule type="expression" dxfId="52831" priority="99642" stopIfTrue="1">
      <formula>WEEKDAY($A782)=4</formula>
    </cfRule>
    <cfRule type="expression" dxfId="52830" priority="99643" stopIfTrue="1">
      <formula>WEEKDAY($A782)=5</formula>
    </cfRule>
    <cfRule type="expression" dxfId="52829" priority="99644" stopIfTrue="1">
      <formula>WEEKDAY($A782)=6</formula>
    </cfRule>
    <cfRule type="expression" dxfId="52828" priority="99645" stopIfTrue="1">
      <formula>WEEKDAY($A782)=7</formula>
    </cfRule>
  </conditionalFormatting>
  <conditionalFormatting sqref="I782">
    <cfRule type="expression" dxfId="52827" priority="99632" stopIfTrue="1">
      <formula>WEEKDAY($A782)=1</formula>
    </cfRule>
    <cfRule type="expression" dxfId="52826" priority="99633" stopIfTrue="1">
      <formula>WEEKDAY($A782)=2</formula>
    </cfRule>
    <cfRule type="expression" dxfId="52825" priority="99634" stopIfTrue="1">
      <formula>WEEKDAY($A782)=3</formula>
    </cfRule>
    <cfRule type="expression" dxfId="52824" priority="99635" stopIfTrue="1">
      <formula>WEEKDAY($A782)=4</formula>
    </cfRule>
    <cfRule type="expression" dxfId="52823" priority="99636" stopIfTrue="1">
      <formula>WEEKDAY($A782)=5</formula>
    </cfRule>
    <cfRule type="expression" dxfId="52822" priority="99637" stopIfTrue="1">
      <formula>WEEKDAY($A782)=6</formula>
    </cfRule>
    <cfRule type="expression" dxfId="52821" priority="99638" stopIfTrue="1">
      <formula>WEEKDAY($A782)=7</formula>
    </cfRule>
  </conditionalFormatting>
  <conditionalFormatting sqref="I782">
    <cfRule type="expression" dxfId="52820" priority="99625" stopIfTrue="1">
      <formula>WEEKDAY($A782)=1</formula>
    </cfRule>
    <cfRule type="expression" dxfId="52819" priority="99626" stopIfTrue="1">
      <formula>WEEKDAY($A782)=2</formula>
    </cfRule>
    <cfRule type="expression" dxfId="52818" priority="99627" stopIfTrue="1">
      <formula>WEEKDAY($A782)=3</formula>
    </cfRule>
    <cfRule type="expression" dxfId="52817" priority="99628" stopIfTrue="1">
      <formula>WEEKDAY($A782)=4</formula>
    </cfRule>
    <cfRule type="expression" dxfId="52816" priority="99629" stopIfTrue="1">
      <formula>WEEKDAY($A782)=5</formula>
    </cfRule>
    <cfRule type="expression" dxfId="52815" priority="99630" stopIfTrue="1">
      <formula>WEEKDAY($A782)=6</formula>
    </cfRule>
    <cfRule type="expression" dxfId="52814" priority="99631" stopIfTrue="1">
      <formula>WEEKDAY($A782)=7</formula>
    </cfRule>
  </conditionalFormatting>
  <conditionalFormatting sqref="I782">
    <cfRule type="expression" dxfId="52813" priority="99618" stopIfTrue="1">
      <formula>WEEKDAY($A782)=1</formula>
    </cfRule>
    <cfRule type="expression" dxfId="52812" priority="99619" stopIfTrue="1">
      <formula>WEEKDAY($A782)=2</formula>
    </cfRule>
    <cfRule type="expression" dxfId="52811" priority="99620" stopIfTrue="1">
      <formula>WEEKDAY($A782)=3</formula>
    </cfRule>
    <cfRule type="expression" dxfId="52810" priority="99621" stopIfTrue="1">
      <formula>WEEKDAY($A782)=4</formula>
    </cfRule>
    <cfRule type="expression" dxfId="52809" priority="99622" stopIfTrue="1">
      <formula>WEEKDAY($A782)=5</formula>
    </cfRule>
    <cfRule type="expression" dxfId="52808" priority="99623" stopIfTrue="1">
      <formula>WEEKDAY($A782)=6</formula>
    </cfRule>
    <cfRule type="expression" dxfId="52807" priority="99624" stopIfTrue="1">
      <formula>WEEKDAY($A782)=7</formula>
    </cfRule>
  </conditionalFormatting>
  <conditionalFormatting sqref="I782">
    <cfRule type="expression" dxfId="52806" priority="99611" stopIfTrue="1">
      <formula>WEEKDAY($A782)=1</formula>
    </cfRule>
    <cfRule type="expression" dxfId="52805" priority="99612" stopIfTrue="1">
      <formula>WEEKDAY($A782)=2</formula>
    </cfRule>
    <cfRule type="expression" dxfId="52804" priority="99613" stopIfTrue="1">
      <formula>WEEKDAY($A782)=3</formula>
    </cfRule>
    <cfRule type="expression" dxfId="52803" priority="99614" stopIfTrue="1">
      <formula>WEEKDAY($A782)=4</formula>
    </cfRule>
    <cfRule type="expression" dxfId="52802" priority="99615" stopIfTrue="1">
      <formula>WEEKDAY($A782)=5</formula>
    </cfRule>
    <cfRule type="expression" dxfId="52801" priority="99616" stopIfTrue="1">
      <formula>WEEKDAY($A782)=6</formula>
    </cfRule>
    <cfRule type="expression" dxfId="52800" priority="99617" stopIfTrue="1">
      <formula>WEEKDAY($A782)=7</formula>
    </cfRule>
  </conditionalFormatting>
  <conditionalFormatting sqref="I782">
    <cfRule type="expression" dxfId="52799" priority="99604" stopIfTrue="1">
      <formula>WEEKDAY($A782)=1</formula>
    </cfRule>
    <cfRule type="expression" dxfId="52798" priority="99605" stopIfTrue="1">
      <formula>WEEKDAY($A782)=2</formula>
    </cfRule>
    <cfRule type="expression" dxfId="52797" priority="99606" stopIfTrue="1">
      <formula>WEEKDAY($A782)=3</formula>
    </cfRule>
    <cfRule type="expression" dxfId="52796" priority="99607" stopIfTrue="1">
      <formula>WEEKDAY($A782)=4</formula>
    </cfRule>
    <cfRule type="expression" dxfId="52795" priority="99608" stopIfTrue="1">
      <formula>WEEKDAY($A782)=5</formula>
    </cfRule>
    <cfRule type="expression" dxfId="52794" priority="99609" stopIfTrue="1">
      <formula>WEEKDAY($A782)=6</formula>
    </cfRule>
    <cfRule type="expression" dxfId="52793" priority="99610" stopIfTrue="1">
      <formula>WEEKDAY($A782)=7</formula>
    </cfRule>
  </conditionalFormatting>
  <conditionalFormatting sqref="I782">
    <cfRule type="expression" dxfId="52792" priority="99597" stopIfTrue="1">
      <formula>WEEKDAY($A782)=1</formula>
    </cfRule>
    <cfRule type="expression" dxfId="52791" priority="99598" stopIfTrue="1">
      <formula>WEEKDAY($A782)=2</formula>
    </cfRule>
    <cfRule type="expression" dxfId="52790" priority="99599" stopIfTrue="1">
      <formula>WEEKDAY($A782)=3</formula>
    </cfRule>
    <cfRule type="expression" dxfId="52789" priority="99600" stopIfTrue="1">
      <formula>WEEKDAY($A782)=4</formula>
    </cfRule>
    <cfRule type="expression" dxfId="52788" priority="99601" stopIfTrue="1">
      <formula>WEEKDAY($A782)=5</formula>
    </cfRule>
    <cfRule type="expression" dxfId="52787" priority="99602" stopIfTrue="1">
      <formula>WEEKDAY($A782)=6</formula>
    </cfRule>
    <cfRule type="expression" dxfId="52786" priority="99603" stopIfTrue="1">
      <formula>WEEKDAY($A782)=7</formula>
    </cfRule>
  </conditionalFormatting>
  <conditionalFormatting sqref="I782">
    <cfRule type="expression" dxfId="52785" priority="99590" stopIfTrue="1">
      <formula>WEEKDAY($A782)=1</formula>
    </cfRule>
    <cfRule type="expression" dxfId="52784" priority="99591" stopIfTrue="1">
      <formula>WEEKDAY($A782)=2</formula>
    </cfRule>
    <cfRule type="expression" dxfId="52783" priority="99592" stopIfTrue="1">
      <formula>WEEKDAY($A782)=3</formula>
    </cfRule>
    <cfRule type="expression" dxfId="52782" priority="99593" stopIfTrue="1">
      <formula>WEEKDAY($A782)=4</formula>
    </cfRule>
    <cfRule type="expression" dxfId="52781" priority="99594" stopIfTrue="1">
      <formula>WEEKDAY($A782)=5</formula>
    </cfRule>
    <cfRule type="expression" dxfId="52780" priority="99595" stopIfTrue="1">
      <formula>WEEKDAY($A782)=6</formula>
    </cfRule>
    <cfRule type="expression" dxfId="52779" priority="99596" stopIfTrue="1">
      <formula>WEEKDAY($A782)=7</formula>
    </cfRule>
  </conditionalFormatting>
  <conditionalFormatting sqref="I782">
    <cfRule type="expression" dxfId="52778" priority="99583" stopIfTrue="1">
      <formula>WEEKDAY($A782)=1</formula>
    </cfRule>
    <cfRule type="expression" dxfId="52777" priority="99584" stopIfTrue="1">
      <formula>WEEKDAY($A782)=2</formula>
    </cfRule>
    <cfRule type="expression" dxfId="52776" priority="99585" stopIfTrue="1">
      <formula>WEEKDAY($A782)=3</formula>
    </cfRule>
    <cfRule type="expression" dxfId="52775" priority="99586" stopIfTrue="1">
      <formula>WEEKDAY($A782)=4</formula>
    </cfRule>
    <cfRule type="expression" dxfId="52774" priority="99587" stopIfTrue="1">
      <formula>WEEKDAY($A782)=5</formula>
    </cfRule>
    <cfRule type="expression" dxfId="52773" priority="99588" stopIfTrue="1">
      <formula>WEEKDAY($A782)=6</formula>
    </cfRule>
    <cfRule type="expression" dxfId="52772" priority="99589" stopIfTrue="1">
      <formula>WEEKDAY($A782)=7</formula>
    </cfRule>
  </conditionalFormatting>
  <conditionalFormatting sqref="I782">
    <cfRule type="expression" dxfId="52771" priority="99576" stopIfTrue="1">
      <formula>WEEKDAY($A782)=1</formula>
    </cfRule>
    <cfRule type="expression" dxfId="52770" priority="99577" stopIfTrue="1">
      <formula>WEEKDAY($A782)=2</formula>
    </cfRule>
    <cfRule type="expression" dxfId="52769" priority="99578" stopIfTrue="1">
      <formula>WEEKDAY($A782)=3</formula>
    </cfRule>
    <cfRule type="expression" dxfId="52768" priority="99579" stopIfTrue="1">
      <formula>WEEKDAY($A782)=4</formula>
    </cfRule>
    <cfRule type="expression" dxfId="52767" priority="99580" stopIfTrue="1">
      <formula>WEEKDAY($A782)=5</formula>
    </cfRule>
    <cfRule type="expression" dxfId="52766" priority="99581" stopIfTrue="1">
      <formula>WEEKDAY($A782)=6</formula>
    </cfRule>
    <cfRule type="expression" dxfId="52765" priority="99582" stopIfTrue="1">
      <formula>WEEKDAY($A782)=7</formula>
    </cfRule>
  </conditionalFormatting>
  <conditionalFormatting sqref="I782">
    <cfRule type="expression" dxfId="52764" priority="99569" stopIfTrue="1">
      <formula>WEEKDAY($A782)=1</formula>
    </cfRule>
    <cfRule type="expression" dxfId="52763" priority="99570" stopIfTrue="1">
      <formula>WEEKDAY($A782)=2</formula>
    </cfRule>
    <cfRule type="expression" dxfId="52762" priority="99571" stopIfTrue="1">
      <formula>WEEKDAY($A782)=3</formula>
    </cfRule>
    <cfRule type="expression" dxfId="52761" priority="99572" stopIfTrue="1">
      <formula>WEEKDAY($A782)=4</formula>
    </cfRule>
    <cfRule type="expression" dxfId="52760" priority="99573" stopIfTrue="1">
      <formula>WEEKDAY($A782)=5</formula>
    </cfRule>
    <cfRule type="expression" dxfId="52759" priority="99574" stopIfTrue="1">
      <formula>WEEKDAY($A782)=6</formula>
    </cfRule>
    <cfRule type="expression" dxfId="52758" priority="99575" stopIfTrue="1">
      <formula>WEEKDAY($A782)=7</formula>
    </cfRule>
  </conditionalFormatting>
  <conditionalFormatting sqref="I782">
    <cfRule type="expression" dxfId="52757" priority="99562" stopIfTrue="1">
      <formula>WEEKDAY($A782)=1</formula>
    </cfRule>
    <cfRule type="expression" dxfId="52756" priority="99563" stopIfTrue="1">
      <formula>WEEKDAY($A782)=2</formula>
    </cfRule>
    <cfRule type="expression" dxfId="52755" priority="99564" stopIfTrue="1">
      <formula>WEEKDAY($A782)=3</formula>
    </cfRule>
    <cfRule type="expression" dxfId="52754" priority="99565" stopIfTrue="1">
      <formula>WEEKDAY($A782)=4</formula>
    </cfRule>
    <cfRule type="expression" dxfId="52753" priority="99566" stopIfTrue="1">
      <formula>WEEKDAY($A782)=5</formula>
    </cfRule>
    <cfRule type="expression" dxfId="52752" priority="99567" stopIfTrue="1">
      <formula>WEEKDAY($A782)=6</formula>
    </cfRule>
    <cfRule type="expression" dxfId="52751" priority="99568" stopIfTrue="1">
      <formula>WEEKDAY($A782)=7</formula>
    </cfRule>
  </conditionalFormatting>
  <conditionalFormatting sqref="I782">
    <cfRule type="expression" dxfId="52750" priority="99555" stopIfTrue="1">
      <formula>WEEKDAY($A782)=1</formula>
    </cfRule>
    <cfRule type="expression" dxfId="52749" priority="99556" stopIfTrue="1">
      <formula>WEEKDAY($A782)=2</formula>
    </cfRule>
    <cfRule type="expression" dxfId="52748" priority="99557" stopIfTrue="1">
      <formula>WEEKDAY($A782)=3</formula>
    </cfRule>
    <cfRule type="expression" dxfId="52747" priority="99558" stopIfTrue="1">
      <formula>WEEKDAY($A782)=4</formula>
    </cfRule>
    <cfRule type="expression" dxfId="52746" priority="99559" stopIfTrue="1">
      <formula>WEEKDAY($A782)=5</formula>
    </cfRule>
    <cfRule type="expression" dxfId="52745" priority="99560" stopIfTrue="1">
      <formula>WEEKDAY($A782)=6</formula>
    </cfRule>
    <cfRule type="expression" dxfId="52744" priority="99561" stopIfTrue="1">
      <formula>WEEKDAY($A782)=7</formula>
    </cfRule>
  </conditionalFormatting>
  <conditionalFormatting sqref="I782">
    <cfRule type="expression" dxfId="52743" priority="99548" stopIfTrue="1">
      <formula>WEEKDAY($A782)=1</formula>
    </cfRule>
    <cfRule type="expression" dxfId="52742" priority="99549" stopIfTrue="1">
      <formula>WEEKDAY($A782)=2</formula>
    </cfRule>
    <cfRule type="expression" dxfId="52741" priority="99550" stopIfTrue="1">
      <formula>WEEKDAY($A782)=3</formula>
    </cfRule>
    <cfRule type="expression" dxfId="52740" priority="99551" stopIfTrue="1">
      <formula>WEEKDAY($A782)=4</formula>
    </cfRule>
    <cfRule type="expression" dxfId="52739" priority="99552" stopIfTrue="1">
      <formula>WEEKDAY($A782)=5</formula>
    </cfRule>
    <cfRule type="expression" dxfId="52738" priority="99553" stopIfTrue="1">
      <formula>WEEKDAY($A782)=6</formula>
    </cfRule>
    <cfRule type="expression" dxfId="52737" priority="99554" stopIfTrue="1">
      <formula>WEEKDAY($A782)=7</formula>
    </cfRule>
  </conditionalFormatting>
  <conditionalFormatting sqref="I782">
    <cfRule type="expression" dxfId="52736" priority="99541" stopIfTrue="1">
      <formula>WEEKDAY($A782)=1</formula>
    </cfRule>
    <cfRule type="expression" dxfId="52735" priority="99542" stopIfTrue="1">
      <formula>WEEKDAY($A782)=2</formula>
    </cfRule>
    <cfRule type="expression" dxfId="52734" priority="99543" stopIfTrue="1">
      <formula>WEEKDAY($A782)=3</formula>
    </cfRule>
    <cfRule type="expression" dxfId="52733" priority="99544" stopIfTrue="1">
      <formula>WEEKDAY($A782)=4</formula>
    </cfRule>
    <cfRule type="expression" dxfId="52732" priority="99545" stopIfTrue="1">
      <formula>WEEKDAY($A782)=5</formula>
    </cfRule>
    <cfRule type="expression" dxfId="52731" priority="99546" stopIfTrue="1">
      <formula>WEEKDAY($A782)=6</formula>
    </cfRule>
    <cfRule type="expression" dxfId="52730" priority="99547" stopIfTrue="1">
      <formula>WEEKDAY($A782)=7</formula>
    </cfRule>
  </conditionalFormatting>
  <conditionalFormatting sqref="I782">
    <cfRule type="expression" dxfId="52729" priority="99534" stopIfTrue="1">
      <formula>WEEKDAY($A782)=1</formula>
    </cfRule>
    <cfRule type="expression" dxfId="52728" priority="99535" stopIfTrue="1">
      <formula>WEEKDAY($A782)=2</formula>
    </cfRule>
    <cfRule type="expression" dxfId="52727" priority="99536" stopIfTrue="1">
      <formula>WEEKDAY($A782)=3</formula>
    </cfRule>
    <cfRule type="expression" dxfId="52726" priority="99537" stopIfTrue="1">
      <formula>WEEKDAY($A782)=4</formula>
    </cfRule>
    <cfRule type="expression" dxfId="52725" priority="99538" stopIfTrue="1">
      <formula>WEEKDAY($A782)=5</formula>
    </cfRule>
    <cfRule type="expression" dxfId="52724" priority="99539" stopIfTrue="1">
      <formula>WEEKDAY($A782)=6</formula>
    </cfRule>
    <cfRule type="expression" dxfId="52723" priority="99540" stopIfTrue="1">
      <formula>WEEKDAY($A782)=7</formula>
    </cfRule>
  </conditionalFormatting>
  <conditionalFormatting sqref="I782">
    <cfRule type="expression" dxfId="52722" priority="99527" stopIfTrue="1">
      <formula>WEEKDAY($A782)=1</formula>
    </cfRule>
    <cfRule type="expression" dxfId="52721" priority="99528" stopIfTrue="1">
      <formula>WEEKDAY($A782)=2</formula>
    </cfRule>
    <cfRule type="expression" dxfId="52720" priority="99529" stopIfTrue="1">
      <formula>WEEKDAY($A782)=3</formula>
    </cfRule>
    <cfRule type="expression" dxfId="52719" priority="99530" stopIfTrue="1">
      <formula>WEEKDAY($A782)=4</formula>
    </cfRule>
    <cfRule type="expression" dxfId="52718" priority="99531" stopIfTrue="1">
      <formula>WEEKDAY($A782)=5</formula>
    </cfRule>
    <cfRule type="expression" dxfId="52717" priority="99532" stopIfTrue="1">
      <formula>WEEKDAY($A782)=6</formula>
    </cfRule>
    <cfRule type="expression" dxfId="52716" priority="99533" stopIfTrue="1">
      <formula>WEEKDAY($A782)=7</formula>
    </cfRule>
  </conditionalFormatting>
  <conditionalFormatting sqref="I782">
    <cfRule type="expression" dxfId="52715" priority="99520" stopIfTrue="1">
      <formula>WEEKDAY($A782)=1</formula>
    </cfRule>
    <cfRule type="expression" dxfId="52714" priority="99521" stopIfTrue="1">
      <formula>WEEKDAY($A782)=2</formula>
    </cfRule>
    <cfRule type="expression" dxfId="52713" priority="99522" stopIfTrue="1">
      <formula>WEEKDAY($A782)=3</formula>
    </cfRule>
    <cfRule type="expression" dxfId="52712" priority="99523" stopIfTrue="1">
      <formula>WEEKDAY($A782)=4</formula>
    </cfRule>
    <cfRule type="expression" dxfId="52711" priority="99524" stopIfTrue="1">
      <formula>WEEKDAY($A782)=5</formula>
    </cfRule>
    <cfRule type="expression" dxfId="52710" priority="99525" stopIfTrue="1">
      <formula>WEEKDAY($A782)=6</formula>
    </cfRule>
    <cfRule type="expression" dxfId="52709" priority="99526" stopIfTrue="1">
      <formula>WEEKDAY($A782)=7</formula>
    </cfRule>
  </conditionalFormatting>
  <conditionalFormatting sqref="I782">
    <cfRule type="expression" dxfId="52708" priority="99513" stopIfTrue="1">
      <formula>WEEKDAY($A782)=1</formula>
    </cfRule>
    <cfRule type="expression" dxfId="52707" priority="99514" stopIfTrue="1">
      <formula>WEEKDAY($A782)=2</formula>
    </cfRule>
    <cfRule type="expression" dxfId="52706" priority="99515" stopIfTrue="1">
      <formula>WEEKDAY($A782)=3</formula>
    </cfRule>
    <cfRule type="expression" dxfId="52705" priority="99516" stopIfTrue="1">
      <formula>WEEKDAY($A782)=4</formula>
    </cfRule>
    <cfRule type="expression" dxfId="52704" priority="99517" stopIfTrue="1">
      <formula>WEEKDAY($A782)=5</formula>
    </cfRule>
    <cfRule type="expression" dxfId="52703" priority="99518" stopIfTrue="1">
      <formula>WEEKDAY($A782)=6</formula>
    </cfRule>
    <cfRule type="expression" dxfId="52702" priority="99519" stopIfTrue="1">
      <formula>WEEKDAY($A782)=7</formula>
    </cfRule>
  </conditionalFormatting>
  <conditionalFormatting sqref="I782">
    <cfRule type="expression" dxfId="52701" priority="99506" stopIfTrue="1">
      <formula>WEEKDAY($A782)=1</formula>
    </cfRule>
    <cfRule type="expression" dxfId="52700" priority="99507" stopIfTrue="1">
      <formula>WEEKDAY($A782)=2</formula>
    </cfRule>
    <cfRule type="expression" dxfId="52699" priority="99508" stopIfTrue="1">
      <formula>WEEKDAY($A782)=3</formula>
    </cfRule>
    <cfRule type="expression" dxfId="52698" priority="99509" stopIfTrue="1">
      <formula>WEEKDAY($A782)=4</formula>
    </cfRule>
    <cfRule type="expression" dxfId="52697" priority="99510" stopIfTrue="1">
      <formula>WEEKDAY($A782)=5</formula>
    </cfRule>
    <cfRule type="expression" dxfId="52696" priority="99511" stopIfTrue="1">
      <formula>WEEKDAY($A782)=6</formula>
    </cfRule>
    <cfRule type="expression" dxfId="52695" priority="99512" stopIfTrue="1">
      <formula>WEEKDAY($A782)=7</formula>
    </cfRule>
  </conditionalFormatting>
  <conditionalFormatting sqref="I782">
    <cfRule type="expression" dxfId="52694" priority="99499" stopIfTrue="1">
      <formula>WEEKDAY($A782)=1</formula>
    </cfRule>
    <cfRule type="expression" dxfId="52693" priority="99500" stopIfTrue="1">
      <formula>WEEKDAY($A782)=2</formula>
    </cfRule>
    <cfRule type="expression" dxfId="52692" priority="99501" stopIfTrue="1">
      <formula>WEEKDAY($A782)=3</formula>
    </cfRule>
    <cfRule type="expression" dxfId="52691" priority="99502" stopIfTrue="1">
      <formula>WEEKDAY($A782)=4</formula>
    </cfRule>
    <cfRule type="expression" dxfId="52690" priority="99503" stopIfTrue="1">
      <formula>WEEKDAY($A782)=5</formula>
    </cfRule>
    <cfRule type="expression" dxfId="52689" priority="99504" stopIfTrue="1">
      <formula>WEEKDAY($A782)=6</formula>
    </cfRule>
    <cfRule type="expression" dxfId="52688" priority="99505" stopIfTrue="1">
      <formula>WEEKDAY($A782)=7</formula>
    </cfRule>
  </conditionalFormatting>
  <conditionalFormatting sqref="A782">
    <cfRule type="expression" dxfId="52687" priority="99492" stopIfTrue="1">
      <formula>WEEKDAY($A782)=1</formula>
    </cfRule>
    <cfRule type="expression" dxfId="52686" priority="99493" stopIfTrue="1">
      <formula>WEEKDAY($A782)=2</formula>
    </cfRule>
    <cfRule type="expression" dxfId="52685" priority="99494" stopIfTrue="1">
      <formula>WEEKDAY($A782)=3</formula>
    </cfRule>
    <cfRule type="expression" dxfId="52684" priority="99495" stopIfTrue="1">
      <formula>WEEKDAY($A782)=4</formula>
    </cfRule>
    <cfRule type="expression" dxfId="52683" priority="99496" stopIfTrue="1">
      <formula>WEEKDAY($A782)=5</formula>
    </cfRule>
    <cfRule type="expression" dxfId="52682" priority="99497" stopIfTrue="1">
      <formula>WEEKDAY($A782)=6</formula>
    </cfRule>
    <cfRule type="expression" dxfId="52681" priority="99498" stopIfTrue="1">
      <formula>WEEKDAY($A782)=7</formula>
    </cfRule>
  </conditionalFormatting>
  <conditionalFormatting sqref="I782">
    <cfRule type="expression" dxfId="52680" priority="99485" stopIfTrue="1">
      <formula>WEEKDAY($A782)=1</formula>
    </cfRule>
    <cfRule type="expression" dxfId="52679" priority="99486" stopIfTrue="1">
      <formula>WEEKDAY($A782)=2</formula>
    </cfRule>
    <cfRule type="expression" dxfId="52678" priority="99487" stopIfTrue="1">
      <formula>WEEKDAY($A782)=3</formula>
    </cfRule>
    <cfRule type="expression" dxfId="52677" priority="99488" stopIfTrue="1">
      <formula>WEEKDAY($A782)=4</formula>
    </cfRule>
    <cfRule type="expression" dxfId="52676" priority="99489" stopIfTrue="1">
      <formula>WEEKDAY($A782)=5</formula>
    </cfRule>
    <cfRule type="expression" dxfId="52675" priority="99490" stopIfTrue="1">
      <formula>WEEKDAY($A782)=6</formula>
    </cfRule>
    <cfRule type="expression" dxfId="52674" priority="99491" stopIfTrue="1">
      <formula>WEEKDAY($A782)=7</formula>
    </cfRule>
  </conditionalFormatting>
  <conditionalFormatting sqref="I782">
    <cfRule type="expression" dxfId="52673" priority="99478" stopIfTrue="1">
      <formula>WEEKDAY($A782)=1</formula>
    </cfRule>
    <cfRule type="expression" dxfId="52672" priority="99479" stopIfTrue="1">
      <formula>WEEKDAY($A782)=2</formula>
    </cfRule>
    <cfRule type="expression" dxfId="52671" priority="99480" stopIfTrue="1">
      <formula>WEEKDAY($A782)=3</formula>
    </cfRule>
    <cfRule type="expression" dxfId="52670" priority="99481" stopIfTrue="1">
      <formula>WEEKDAY($A782)=4</formula>
    </cfRule>
    <cfRule type="expression" dxfId="52669" priority="99482" stopIfTrue="1">
      <formula>WEEKDAY($A782)=5</formula>
    </cfRule>
    <cfRule type="expression" dxfId="52668" priority="99483" stopIfTrue="1">
      <formula>WEEKDAY($A782)=6</formula>
    </cfRule>
    <cfRule type="expression" dxfId="52667" priority="99484" stopIfTrue="1">
      <formula>WEEKDAY($A782)=7</formula>
    </cfRule>
  </conditionalFormatting>
  <conditionalFormatting sqref="I782">
    <cfRule type="expression" dxfId="52666" priority="99471" stopIfTrue="1">
      <formula>WEEKDAY($A782)=1</formula>
    </cfRule>
    <cfRule type="expression" dxfId="52665" priority="99472" stopIfTrue="1">
      <formula>WEEKDAY($A782)=2</formula>
    </cfRule>
    <cfRule type="expression" dxfId="52664" priority="99473" stopIfTrue="1">
      <formula>WEEKDAY($A782)=3</formula>
    </cfRule>
    <cfRule type="expression" dxfId="52663" priority="99474" stopIfTrue="1">
      <formula>WEEKDAY($A782)=4</formula>
    </cfRule>
    <cfRule type="expression" dxfId="52662" priority="99475" stopIfTrue="1">
      <formula>WEEKDAY($A782)=5</formula>
    </cfRule>
    <cfRule type="expression" dxfId="52661" priority="99476" stopIfTrue="1">
      <formula>WEEKDAY($A782)=6</formula>
    </cfRule>
    <cfRule type="expression" dxfId="52660" priority="99477" stopIfTrue="1">
      <formula>WEEKDAY($A782)=7</formula>
    </cfRule>
  </conditionalFormatting>
  <conditionalFormatting sqref="A782">
    <cfRule type="expression" dxfId="52659" priority="99464" stopIfTrue="1">
      <formula>WEEKDAY($A782)=1</formula>
    </cfRule>
    <cfRule type="expression" dxfId="52658" priority="99465" stopIfTrue="1">
      <formula>WEEKDAY($A782)=2</formula>
    </cfRule>
    <cfRule type="expression" dxfId="52657" priority="99466" stopIfTrue="1">
      <formula>WEEKDAY($A782)=3</formula>
    </cfRule>
    <cfRule type="expression" dxfId="52656" priority="99467" stopIfTrue="1">
      <formula>WEEKDAY($A782)=4</formula>
    </cfRule>
    <cfRule type="expression" dxfId="52655" priority="99468" stopIfTrue="1">
      <formula>WEEKDAY($A782)=5</formula>
    </cfRule>
    <cfRule type="expression" dxfId="52654" priority="99469" stopIfTrue="1">
      <formula>WEEKDAY($A782)=6</formula>
    </cfRule>
    <cfRule type="expression" dxfId="52653" priority="99470" stopIfTrue="1">
      <formula>WEEKDAY($A782)=7</formula>
    </cfRule>
  </conditionalFormatting>
  <conditionalFormatting sqref="I782">
    <cfRule type="expression" dxfId="52652" priority="99457" stopIfTrue="1">
      <formula>WEEKDAY($A782)=1</formula>
    </cfRule>
    <cfRule type="expression" dxfId="52651" priority="99458" stopIfTrue="1">
      <formula>WEEKDAY($A782)=2</formula>
    </cfRule>
    <cfRule type="expression" dxfId="52650" priority="99459" stopIfTrue="1">
      <formula>WEEKDAY($A782)=3</formula>
    </cfRule>
    <cfRule type="expression" dxfId="52649" priority="99460" stopIfTrue="1">
      <formula>WEEKDAY($A782)=4</formula>
    </cfRule>
    <cfRule type="expression" dxfId="52648" priority="99461" stopIfTrue="1">
      <formula>WEEKDAY($A782)=5</formula>
    </cfRule>
    <cfRule type="expression" dxfId="52647" priority="99462" stopIfTrue="1">
      <formula>WEEKDAY($A782)=6</formula>
    </cfRule>
    <cfRule type="expression" dxfId="52646" priority="99463" stopIfTrue="1">
      <formula>WEEKDAY($A782)=7</formula>
    </cfRule>
  </conditionalFormatting>
  <conditionalFormatting sqref="I782">
    <cfRule type="expression" dxfId="52645" priority="99450" stopIfTrue="1">
      <formula>WEEKDAY($A782)=1</formula>
    </cfRule>
    <cfRule type="expression" dxfId="52644" priority="99451" stopIfTrue="1">
      <formula>WEEKDAY($A782)=2</formula>
    </cfRule>
    <cfRule type="expression" dxfId="52643" priority="99452" stopIfTrue="1">
      <formula>WEEKDAY($A782)=3</formula>
    </cfRule>
    <cfRule type="expression" dxfId="52642" priority="99453" stopIfTrue="1">
      <formula>WEEKDAY($A782)=4</formula>
    </cfRule>
    <cfRule type="expression" dxfId="52641" priority="99454" stopIfTrue="1">
      <formula>WEEKDAY($A782)=5</formula>
    </cfRule>
    <cfRule type="expression" dxfId="52640" priority="99455" stopIfTrue="1">
      <formula>WEEKDAY($A782)=6</formula>
    </cfRule>
    <cfRule type="expression" dxfId="52639" priority="99456" stopIfTrue="1">
      <formula>WEEKDAY($A782)=7</formula>
    </cfRule>
  </conditionalFormatting>
  <conditionalFormatting sqref="I782">
    <cfRule type="expression" dxfId="52638" priority="99443" stopIfTrue="1">
      <formula>WEEKDAY($A782)=1</formula>
    </cfRule>
    <cfRule type="expression" dxfId="52637" priority="99444" stopIfTrue="1">
      <formula>WEEKDAY($A782)=2</formula>
    </cfRule>
    <cfRule type="expression" dxfId="52636" priority="99445" stopIfTrue="1">
      <formula>WEEKDAY($A782)=3</formula>
    </cfRule>
    <cfRule type="expression" dxfId="52635" priority="99446" stopIfTrue="1">
      <formula>WEEKDAY($A782)=4</formula>
    </cfRule>
    <cfRule type="expression" dxfId="52634" priority="99447" stopIfTrue="1">
      <formula>WEEKDAY($A782)=5</formula>
    </cfRule>
    <cfRule type="expression" dxfId="52633" priority="99448" stopIfTrue="1">
      <formula>WEEKDAY($A782)=6</formula>
    </cfRule>
    <cfRule type="expression" dxfId="52632" priority="99449" stopIfTrue="1">
      <formula>WEEKDAY($A782)=7</formula>
    </cfRule>
  </conditionalFormatting>
  <conditionalFormatting sqref="I782">
    <cfRule type="expression" dxfId="52631" priority="99436" stopIfTrue="1">
      <formula>WEEKDAY($A782)=1</formula>
    </cfRule>
    <cfRule type="expression" dxfId="52630" priority="99437" stopIfTrue="1">
      <formula>WEEKDAY($A782)=2</formula>
    </cfRule>
    <cfRule type="expression" dxfId="52629" priority="99438" stopIfTrue="1">
      <formula>WEEKDAY($A782)=3</formula>
    </cfRule>
    <cfRule type="expression" dxfId="52628" priority="99439" stopIfTrue="1">
      <formula>WEEKDAY($A782)=4</formula>
    </cfRule>
    <cfRule type="expression" dxfId="52627" priority="99440" stopIfTrue="1">
      <formula>WEEKDAY($A782)=5</formula>
    </cfRule>
    <cfRule type="expression" dxfId="52626" priority="99441" stopIfTrue="1">
      <formula>WEEKDAY($A782)=6</formula>
    </cfRule>
    <cfRule type="expression" dxfId="52625" priority="99442" stopIfTrue="1">
      <formula>WEEKDAY($A782)=7</formula>
    </cfRule>
  </conditionalFormatting>
  <conditionalFormatting sqref="I782">
    <cfRule type="expression" dxfId="52624" priority="99429" stopIfTrue="1">
      <formula>WEEKDAY($A782)=1</formula>
    </cfRule>
    <cfRule type="expression" dxfId="52623" priority="99430" stopIfTrue="1">
      <formula>WEEKDAY($A782)=2</formula>
    </cfRule>
    <cfRule type="expression" dxfId="52622" priority="99431" stopIfTrue="1">
      <formula>WEEKDAY($A782)=3</formula>
    </cfRule>
    <cfRule type="expression" dxfId="52621" priority="99432" stopIfTrue="1">
      <formula>WEEKDAY($A782)=4</formula>
    </cfRule>
    <cfRule type="expression" dxfId="52620" priority="99433" stopIfTrue="1">
      <formula>WEEKDAY($A782)=5</formula>
    </cfRule>
    <cfRule type="expression" dxfId="52619" priority="99434" stopIfTrue="1">
      <formula>WEEKDAY($A782)=6</formula>
    </cfRule>
    <cfRule type="expression" dxfId="52618" priority="99435" stopIfTrue="1">
      <formula>WEEKDAY($A782)=7</formula>
    </cfRule>
  </conditionalFormatting>
  <conditionalFormatting sqref="I782">
    <cfRule type="expression" dxfId="52617" priority="99422" stopIfTrue="1">
      <formula>WEEKDAY($A782)=1</formula>
    </cfRule>
    <cfRule type="expression" dxfId="52616" priority="99423" stopIfTrue="1">
      <formula>WEEKDAY($A782)=2</formula>
    </cfRule>
    <cfRule type="expression" dxfId="52615" priority="99424" stopIfTrue="1">
      <formula>WEEKDAY($A782)=3</formula>
    </cfRule>
    <cfRule type="expression" dxfId="52614" priority="99425" stopIfTrue="1">
      <formula>WEEKDAY($A782)=4</formula>
    </cfRule>
    <cfRule type="expression" dxfId="52613" priority="99426" stopIfTrue="1">
      <formula>WEEKDAY($A782)=5</formula>
    </cfRule>
    <cfRule type="expression" dxfId="52612" priority="99427" stopIfTrue="1">
      <formula>WEEKDAY($A782)=6</formula>
    </cfRule>
    <cfRule type="expression" dxfId="52611" priority="99428" stopIfTrue="1">
      <formula>WEEKDAY($A782)=7</formula>
    </cfRule>
  </conditionalFormatting>
  <conditionalFormatting sqref="I782">
    <cfRule type="expression" dxfId="52610" priority="99415" stopIfTrue="1">
      <formula>WEEKDAY($A782)=1</formula>
    </cfRule>
    <cfRule type="expression" dxfId="52609" priority="99416" stopIfTrue="1">
      <formula>WEEKDAY($A782)=2</formula>
    </cfRule>
    <cfRule type="expression" dxfId="52608" priority="99417" stopIfTrue="1">
      <formula>WEEKDAY($A782)=3</formula>
    </cfRule>
    <cfRule type="expression" dxfId="52607" priority="99418" stopIfTrue="1">
      <formula>WEEKDAY($A782)=4</formula>
    </cfRule>
    <cfRule type="expression" dxfId="52606" priority="99419" stopIfTrue="1">
      <formula>WEEKDAY($A782)=5</formula>
    </cfRule>
    <cfRule type="expression" dxfId="52605" priority="99420" stopIfTrue="1">
      <formula>WEEKDAY($A782)=6</formula>
    </cfRule>
    <cfRule type="expression" dxfId="52604" priority="99421" stopIfTrue="1">
      <formula>WEEKDAY($A782)=7</formula>
    </cfRule>
  </conditionalFormatting>
  <conditionalFormatting sqref="I782">
    <cfRule type="expression" dxfId="52603" priority="99408" stopIfTrue="1">
      <formula>WEEKDAY($A782)=1</formula>
    </cfRule>
    <cfRule type="expression" dxfId="52602" priority="99409" stopIfTrue="1">
      <formula>WEEKDAY($A782)=2</formula>
    </cfRule>
    <cfRule type="expression" dxfId="52601" priority="99410" stopIfTrue="1">
      <formula>WEEKDAY($A782)=3</formula>
    </cfRule>
    <cfRule type="expression" dxfId="52600" priority="99411" stopIfTrue="1">
      <formula>WEEKDAY($A782)=4</formula>
    </cfRule>
    <cfRule type="expression" dxfId="52599" priority="99412" stopIfTrue="1">
      <formula>WEEKDAY($A782)=5</formula>
    </cfRule>
    <cfRule type="expression" dxfId="52598" priority="99413" stopIfTrue="1">
      <formula>WEEKDAY($A782)=6</formula>
    </cfRule>
    <cfRule type="expression" dxfId="52597" priority="99414" stopIfTrue="1">
      <formula>WEEKDAY($A782)=7</formula>
    </cfRule>
  </conditionalFormatting>
  <conditionalFormatting sqref="I782">
    <cfRule type="expression" dxfId="52596" priority="99401" stopIfTrue="1">
      <formula>WEEKDAY($A782)=1</formula>
    </cfRule>
    <cfRule type="expression" dxfId="52595" priority="99402" stopIfTrue="1">
      <formula>WEEKDAY($A782)=2</formula>
    </cfRule>
    <cfRule type="expression" dxfId="52594" priority="99403" stopIfTrue="1">
      <formula>WEEKDAY($A782)=3</formula>
    </cfRule>
    <cfRule type="expression" dxfId="52593" priority="99404" stopIfTrue="1">
      <formula>WEEKDAY($A782)=4</formula>
    </cfRule>
    <cfRule type="expression" dxfId="52592" priority="99405" stopIfTrue="1">
      <formula>WEEKDAY($A782)=5</formula>
    </cfRule>
    <cfRule type="expression" dxfId="52591" priority="99406" stopIfTrue="1">
      <formula>WEEKDAY($A782)=6</formula>
    </cfRule>
    <cfRule type="expression" dxfId="52590" priority="99407" stopIfTrue="1">
      <formula>WEEKDAY($A782)=7</formula>
    </cfRule>
  </conditionalFormatting>
  <conditionalFormatting sqref="I782">
    <cfRule type="expression" dxfId="52589" priority="99394" stopIfTrue="1">
      <formula>WEEKDAY($A782)=1</formula>
    </cfRule>
    <cfRule type="expression" dxfId="52588" priority="99395" stopIfTrue="1">
      <formula>WEEKDAY($A782)=2</formula>
    </cfRule>
    <cfRule type="expression" dxfId="52587" priority="99396" stopIfTrue="1">
      <formula>WEEKDAY($A782)=3</formula>
    </cfRule>
    <cfRule type="expression" dxfId="52586" priority="99397" stopIfTrue="1">
      <formula>WEEKDAY($A782)=4</formula>
    </cfRule>
    <cfRule type="expression" dxfId="52585" priority="99398" stopIfTrue="1">
      <formula>WEEKDAY($A782)=5</formula>
    </cfRule>
    <cfRule type="expression" dxfId="52584" priority="99399" stopIfTrue="1">
      <formula>WEEKDAY($A782)=6</formula>
    </cfRule>
    <cfRule type="expression" dxfId="52583" priority="99400" stopIfTrue="1">
      <formula>WEEKDAY($A782)=7</formula>
    </cfRule>
  </conditionalFormatting>
  <conditionalFormatting sqref="I782">
    <cfRule type="expression" dxfId="52582" priority="99387" stopIfTrue="1">
      <formula>WEEKDAY($A782)=1</formula>
    </cfRule>
    <cfRule type="expression" dxfId="52581" priority="99388" stopIfTrue="1">
      <formula>WEEKDAY($A782)=2</formula>
    </cfRule>
    <cfRule type="expression" dxfId="52580" priority="99389" stopIfTrue="1">
      <formula>WEEKDAY($A782)=3</formula>
    </cfRule>
    <cfRule type="expression" dxfId="52579" priority="99390" stopIfTrue="1">
      <formula>WEEKDAY($A782)=4</formula>
    </cfRule>
    <cfRule type="expression" dxfId="52578" priority="99391" stopIfTrue="1">
      <formula>WEEKDAY($A782)=5</formula>
    </cfRule>
    <cfRule type="expression" dxfId="52577" priority="99392" stopIfTrue="1">
      <formula>WEEKDAY($A782)=6</formula>
    </cfRule>
    <cfRule type="expression" dxfId="52576" priority="99393" stopIfTrue="1">
      <formula>WEEKDAY($A782)=7</formula>
    </cfRule>
  </conditionalFormatting>
  <conditionalFormatting sqref="I782">
    <cfRule type="expression" dxfId="52575" priority="99380" stopIfTrue="1">
      <formula>WEEKDAY($A782)=1</formula>
    </cfRule>
    <cfRule type="expression" dxfId="52574" priority="99381" stopIfTrue="1">
      <formula>WEEKDAY($A782)=2</formula>
    </cfRule>
    <cfRule type="expression" dxfId="52573" priority="99382" stopIfTrue="1">
      <formula>WEEKDAY($A782)=3</formula>
    </cfRule>
    <cfRule type="expression" dxfId="52572" priority="99383" stopIfTrue="1">
      <formula>WEEKDAY($A782)=4</formula>
    </cfRule>
    <cfRule type="expression" dxfId="52571" priority="99384" stopIfTrue="1">
      <formula>WEEKDAY($A782)=5</formula>
    </cfRule>
    <cfRule type="expression" dxfId="52570" priority="99385" stopIfTrue="1">
      <formula>WEEKDAY($A782)=6</formula>
    </cfRule>
    <cfRule type="expression" dxfId="52569" priority="99386" stopIfTrue="1">
      <formula>WEEKDAY($A782)=7</formula>
    </cfRule>
  </conditionalFormatting>
  <conditionalFormatting sqref="I782">
    <cfRule type="expression" dxfId="52568" priority="99373" stopIfTrue="1">
      <formula>WEEKDAY($A782)=1</formula>
    </cfRule>
    <cfRule type="expression" dxfId="52567" priority="99374" stopIfTrue="1">
      <formula>WEEKDAY($A782)=2</formula>
    </cfRule>
    <cfRule type="expression" dxfId="52566" priority="99375" stopIfTrue="1">
      <formula>WEEKDAY($A782)=3</formula>
    </cfRule>
    <cfRule type="expression" dxfId="52565" priority="99376" stopIfTrue="1">
      <formula>WEEKDAY($A782)=4</formula>
    </cfRule>
    <cfRule type="expression" dxfId="52564" priority="99377" stopIfTrue="1">
      <formula>WEEKDAY($A782)=5</formula>
    </cfRule>
    <cfRule type="expression" dxfId="52563" priority="99378" stopIfTrue="1">
      <formula>WEEKDAY($A782)=6</formula>
    </cfRule>
    <cfRule type="expression" dxfId="52562" priority="99379" stopIfTrue="1">
      <formula>WEEKDAY($A782)=7</formula>
    </cfRule>
  </conditionalFormatting>
  <conditionalFormatting sqref="I782">
    <cfRule type="expression" dxfId="52561" priority="99366" stopIfTrue="1">
      <formula>WEEKDAY($A782)=1</formula>
    </cfRule>
    <cfRule type="expression" dxfId="52560" priority="99367" stopIfTrue="1">
      <formula>WEEKDAY($A782)=2</formula>
    </cfRule>
    <cfRule type="expression" dxfId="52559" priority="99368" stopIfTrue="1">
      <formula>WEEKDAY($A782)=3</formula>
    </cfRule>
    <cfRule type="expression" dxfId="52558" priority="99369" stopIfTrue="1">
      <formula>WEEKDAY($A782)=4</formula>
    </cfRule>
    <cfRule type="expression" dxfId="52557" priority="99370" stopIfTrue="1">
      <formula>WEEKDAY($A782)=5</formula>
    </cfRule>
    <cfRule type="expression" dxfId="52556" priority="99371" stopIfTrue="1">
      <formula>WEEKDAY($A782)=6</formula>
    </cfRule>
    <cfRule type="expression" dxfId="52555" priority="99372" stopIfTrue="1">
      <formula>WEEKDAY($A782)=7</formula>
    </cfRule>
  </conditionalFormatting>
  <conditionalFormatting sqref="I782">
    <cfRule type="expression" dxfId="52554" priority="99359" stopIfTrue="1">
      <formula>WEEKDAY($A782)=1</formula>
    </cfRule>
    <cfRule type="expression" dxfId="52553" priority="99360" stopIfTrue="1">
      <formula>WEEKDAY($A782)=2</formula>
    </cfRule>
    <cfRule type="expression" dxfId="52552" priority="99361" stopIfTrue="1">
      <formula>WEEKDAY($A782)=3</formula>
    </cfRule>
    <cfRule type="expression" dxfId="52551" priority="99362" stopIfTrue="1">
      <formula>WEEKDAY($A782)=4</formula>
    </cfRule>
    <cfRule type="expression" dxfId="52550" priority="99363" stopIfTrue="1">
      <formula>WEEKDAY($A782)=5</formula>
    </cfRule>
    <cfRule type="expression" dxfId="52549" priority="99364" stopIfTrue="1">
      <formula>WEEKDAY($A782)=6</formula>
    </cfRule>
    <cfRule type="expression" dxfId="52548" priority="99365" stopIfTrue="1">
      <formula>WEEKDAY($A782)=7</formula>
    </cfRule>
  </conditionalFormatting>
  <conditionalFormatting sqref="I782">
    <cfRule type="expression" dxfId="52547" priority="99352" stopIfTrue="1">
      <formula>WEEKDAY($A782)=1</formula>
    </cfRule>
    <cfRule type="expression" dxfId="52546" priority="99353" stopIfTrue="1">
      <formula>WEEKDAY($A782)=2</formula>
    </cfRule>
    <cfRule type="expression" dxfId="52545" priority="99354" stopIfTrue="1">
      <formula>WEEKDAY($A782)=3</formula>
    </cfRule>
    <cfRule type="expression" dxfId="52544" priority="99355" stopIfTrue="1">
      <formula>WEEKDAY($A782)=4</formula>
    </cfRule>
    <cfRule type="expression" dxfId="52543" priority="99356" stopIfTrue="1">
      <formula>WEEKDAY($A782)=5</formula>
    </cfRule>
    <cfRule type="expression" dxfId="52542" priority="99357" stopIfTrue="1">
      <formula>WEEKDAY($A782)=6</formula>
    </cfRule>
    <cfRule type="expression" dxfId="52541" priority="99358" stopIfTrue="1">
      <formula>WEEKDAY($A782)=7</formula>
    </cfRule>
  </conditionalFormatting>
  <conditionalFormatting sqref="I782">
    <cfRule type="expression" dxfId="52540" priority="99345" stopIfTrue="1">
      <formula>WEEKDAY($A782)=1</formula>
    </cfRule>
    <cfRule type="expression" dxfId="52539" priority="99346" stopIfTrue="1">
      <formula>WEEKDAY($A782)=2</formula>
    </cfRule>
    <cfRule type="expression" dxfId="52538" priority="99347" stopIfTrue="1">
      <formula>WEEKDAY($A782)=3</formula>
    </cfRule>
    <cfRule type="expression" dxfId="52537" priority="99348" stopIfTrue="1">
      <formula>WEEKDAY($A782)=4</formula>
    </cfRule>
    <cfRule type="expression" dxfId="52536" priority="99349" stopIfTrue="1">
      <formula>WEEKDAY($A782)=5</formula>
    </cfRule>
    <cfRule type="expression" dxfId="52535" priority="99350" stopIfTrue="1">
      <formula>WEEKDAY($A782)=6</formula>
    </cfRule>
    <cfRule type="expression" dxfId="52534" priority="99351" stopIfTrue="1">
      <formula>WEEKDAY($A782)=7</formula>
    </cfRule>
  </conditionalFormatting>
  <conditionalFormatting sqref="I782">
    <cfRule type="expression" dxfId="52533" priority="99338" stopIfTrue="1">
      <formula>WEEKDAY($A782)=1</formula>
    </cfRule>
    <cfRule type="expression" dxfId="52532" priority="99339" stopIfTrue="1">
      <formula>WEEKDAY($A782)=2</formula>
    </cfRule>
    <cfRule type="expression" dxfId="52531" priority="99340" stopIfTrue="1">
      <formula>WEEKDAY($A782)=3</formula>
    </cfRule>
    <cfRule type="expression" dxfId="52530" priority="99341" stopIfTrue="1">
      <formula>WEEKDAY($A782)=4</formula>
    </cfRule>
    <cfRule type="expression" dxfId="52529" priority="99342" stopIfTrue="1">
      <formula>WEEKDAY($A782)=5</formula>
    </cfRule>
    <cfRule type="expression" dxfId="52528" priority="99343" stopIfTrue="1">
      <formula>WEEKDAY($A782)=6</formula>
    </cfRule>
    <cfRule type="expression" dxfId="52527" priority="99344" stopIfTrue="1">
      <formula>WEEKDAY($A782)=7</formula>
    </cfRule>
  </conditionalFormatting>
  <conditionalFormatting sqref="I782">
    <cfRule type="expression" dxfId="52526" priority="99331" stopIfTrue="1">
      <formula>WEEKDAY($A782)=1</formula>
    </cfRule>
    <cfRule type="expression" dxfId="52525" priority="99332" stopIfTrue="1">
      <formula>WEEKDAY($A782)=2</formula>
    </cfRule>
    <cfRule type="expression" dxfId="52524" priority="99333" stopIfTrue="1">
      <formula>WEEKDAY($A782)=3</formula>
    </cfRule>
    <cfRule type="expression" dxfId="52523" priority="99334" stopIfTrue="1">
      <formula>WEEKDAY($A782)=4</formula>
    </cfRule>
    <cfRule type="expression" dxfId="52522" priority="99335" stopIfTrue="1">
      <formula>WEEKDAY($A782)=5</formula>
    </cfRule>
    <cfRule type="expression" dxfId="52521" priority="99336" stopIfTrue="1">
      <formula>WEEKDAY($A782)=6</formula>
    </cfRule>
    <cfRule type="expression" dxfId="52520" priority="99337" stopIfTrue="1">
      <formula>WEEKDAY($A782)=7</formula>
    </cfRule>
  </conditionalFormatting>
  <conditionalFormatting sqref="I782">
    <cfRule type="expression" dxfId="52519" priority="99324" stopIfTrue="1">
      <formula>WEEKDAY($A782)=1</formula>
    </cfRule>
    <cfRule type="expression" dxfId="52518" priority="99325" stopIfTrue="1">
      <formula>WEEKDAY($A782)=2</formula>
    </cfRule>
    <cfRule type="expression" dxfId="52517" priority="99326" stopIfTrue="1">
      <formula>WEEKDAY($A782)=3</formula>
    </cfRule>
    <cfRule type="expression" dxfId="52516" priority="99327" stopIfTrue="1">
      <formula>WEEKDAY($A782)=4</formula>
    </cfRule>
    <cfRule type="expression" dxfId="52515" priority="99328" stopIfTrue="1">
      <formula>WEEKDAY($A782)=5</formula>
    </cfRule>
    <cfRule type="expression" dxfId="52514" priority="99329" stopIfTrue="1">
      <formula>WEEKDAY($A782)=6</formula>
    </cfRule>
    <cfRule type="expression" dxfId="52513" priority="99330" stopIfTrue="1">
      <formula>WEEKDAY($A782)=7</formula>
    </cfRule>
  </conditionalFormatting>
  <conditionalFormatting sqref="I782">
    <cfRule type="expression" dxfId="52512" priority="99317" stopIfTrue="1">
      <formula>WEEKDAY($A782)=1</formula>
    </cfRule>
    <cfRule type="expression" dxfId="52511" priority="99318" stopIfTrue="1">
      <formula>WEEKDAY($A782)=2</formula>
    </cfRule>
    <cfRule type="expression" dxfId="52510" priority="99319" stopIfTrue="1">
      <formula>WEEKDAY($A782)=3</formula>
    </cfRule>
    <cfRule type="expression" dxfId="52509" priority="99320" stopIfTrue="1">
      <formula>WEEKDAY($A782)=4</formula>
    </cfRule>
    <cfRule type="expression" dxfId="52508" priority="99321" stopIfTrue="1">
      <formula>WEEKDAY($A782)=5</formula>
    </cfRule>
    <cfRule type="expression" dxfId="52507" priority="99322" stopIfTrue="1">
      <formula>WEEKDAY($A782)=6</formula>
    </cfRule>
    <cfRule type="expression" dxfId="52506" priority="99323" stopIfTrue="1">
      <formula>WEEKDAY($A782)=7</formula>
    </cfRule>
  </conditionalFormatting>
  <conditionalFormatting sqref="I782">
    <cfRule type="expression" dxfId="52505" priority="99310" stopIfTrue="1">
      <formula>WEEKDAY($A782)=1</formula>
    </cfRule>
    <cfRule type="expression" dxfId="52504" priority="99311" stopIfTrue="1">
      <formula>WEEKDAY($A782)=2</formula>
    </cfRule>
    <cfRule type="expression" dxfId="52503" priority="99312" stopIfTrue="1">
      <formula>WEEKDAY($A782)=3</formula>
    </cfRule>
    <cfRule type="expression" dxfId="52502" priority="99313" stopIfTrue="1">
      <formula>WEEKDAY($A782)=4</formula>
    </cfRule>
    <cfRule type="expression" dxfId="52501" priority="99314" stopIfTrue="1">
      <formula>WEEKDAY($A782)=5</formula>
    </cfRule>
    <cfRule type="expression" dxfId="52500" priority="99315" stopIfTrue="1">
      <formula>WEEKDAY($A782)=6</formula>
    </cfRule>
    <cfRule type="expression" dxfId="52499" priority="99316" stopIfTrue="1">
      <formula>WEEKDAY($A782)=7</formula>
    </cfRule>
  </conditionalFormatting>
  <conditionalFormatting sqref="A782">
    <cfRule type="expression" dxfId="52498" priority="99303" stopIfTrue="1">
      <formula>WEEKDAY($A782)=1</formula>
    </cfRule>
    <cfRule type="expression" dxfId="52497" priority="99304" stopIfTrue="1">
      <formula>WEEKDAY($A782)=2</formula>
    </cfRule>
    <cfRule type="expression" dxfId="52496" priority="99305" stopIfTrue="1">
      <formula>WEEKDAY($A782)=3</formula>
    </cfRule>
    <cfRule type="expression" dxfId="52495" priority="99306" stopIfTrue="1">
      <formula>WEEKDAY($A782)=4</formula>
    </cfRule>
    <cfRule type="expression" dxfId="52494" priority="99307" stopIfTrue="1">
      <formula>WEEKDAY($A782)=5</formula>
    </cfRule>
    <cfRule type="expression" dxfId="52493" priority="99308" stopIfTrue="1">
      <formula>WEEKDAY($A782)=6</formula>
    </cfRule>
    <cfRule type="expression" dxfId="52492" priority="99309" stopIfTrue="1">
      <formula>WEEKDAY($A782)=7</formula>
    </cfRule>
  </conditionalFormatting>
  <conditionalFormatting sqref="I782">
    <cfRule type="expression" dxfId="52491" priority="99296" stopIfTrue="1">
      <formula>WEEKDAY($A782)=1</formula>
    </cfRule>
    <cfRule type="expression" dxfId="52490" priority="99297" stopIfTrue="1">
      <formula>WEEKDAY($A782)=2</formula>
    </cfRule>
    <cfRule type="expression" dxfId="52489" priority="99298" stopIfTrue="1">
      <formula>WEEKDAY($A782)=3</formula>
    </cfRule>
    <cfRule type="expression" dxfId="52488" priority="99299" stopIfTrue="1">
      <formula>WEEKDAY($A782)=4</formula>
    </cfRule>
    <cfRule type="expression" dxfId="52487" priority="99300" stopIfTrue="1">
      <formula>WEEKDAY($A782)=5</formula>
    </cfRule>
    <cfRule type="expression" dxfId="52486" priority="99301" stopIfTrue="1">
      <formula>WEEKDAY($A782)=6</formula>
    </cfRule>
    <cfRule type="expression" dxfId="52485" priority="99302" stopIfTrue="1">
      <formula>WEEKDAY($A782)=7</formula>
    </cfRule>
  </conditionalFormatting>
  <conditionalFormatting sqref="A782">
    <cfRule type="expression" dxfId="52484" priority="99289" stopIfTrue="1">
      <formula>WEEKDAY($A782)=1</formula>
    </cfRule>
    <cfRule type="expression" dxfId="52483" priority="99290" stopIfTrue="1">
      <formula>WEEKDAY($A782)=2</formula>
    </cfRule>
    <cfRule type="expression" dxfId="52482" priority="99291" stopIfTrue="1">
      <formula>WEEKDAY($A782)=3</formula>
    </cfRule>
    <cfRule type="expression" dxfId="52481" priority="99292" stopIfTrue="1">
      <formula>WEEKDAY($A782)=4</formula>
    </cfRule>
    <cfRule type="expression" dxfId="52480" priority="99293" stopIfTrue="1">
      <formula>WEEKDAY($A782)=5</formula>
    </cfRule>
    <cfRule type="expression" dxfId="52479" priority="99294" stopIfTrue="1">
      <formula>WEEKDAY($A782)=6</formula>
    </cfRule>
    <cfRule type="expression" dxfId="52478" priority="99295" stopIfTrue="1">
      <formula>WEEKDAY($A782)=7</formula>
    </cfRule>
  </conditionalFormatting>
  <conditionalFormatting sqref="A782">
    <cfRule type="expression" dxfId="52477" priority="99282" stopIfTrue="1">
      <formula>WEEKDAY($A782)=1</formula>
    </cfRule>
    <cfRule type="expression" dxfId="52476" priority="99283" stopIfTrue="1">
      <formula>WEEKDAY($A782)=2</formula>
    </cfRule>
    <cfRule type="expression" dxfId="52475" priority="99284" stopIfTrue="1">
      <formula>WEEKDAY($A782)=3</formula>
    </cfRule>
    <cfRule type="expression" dxfId="52474" priority="99285" stopIfTrue="1">
      <formula>WEEKDAY($A782)=4</formula>
    </cfRule>
    <cfRule type="expression" dxfId="52473" priority="99286" stopIfTrue="1">
      <formula>WEEKDAY($A782)=5</formula>
    </cfRule>
    <cfRule type="expression" dxfId="52472" priority="99287" stopIfTrue="1">
      <formula>WEEKDAY($A782)=6</formula>
    </cfRule>
    <cfRule type="expression" dxfId="52471" priority="99288" stopIfTrue="1">
      <formula>WEEKDAY($A782)=7</formula>
    </cfRule>
  </conditionalFormatting>
  <conditionalFormatting sqref="I782">
    <cfRule type="expression" dxfId="52470" priority="99275" stopIfTrue="1">
      <formula>WEEKDAY($A782)=1</formula>
    </cfRule>
    <cfRule type="expression" dxfId="52469" priority="99276" stopIfTrue="1">
      <formula>WEEKDAY($A782)=2</formula>
    </cfRule>
    <cfRule type="expression" dxfId="52468" priority="99277" stopIfTrue="1">
      <formula>WEEKDAY($A782)=3</formula>
    </cfRule>
    <cfRule type="expression" dxfId="52467" priority="99278" stopIfTrue="1">
      <formula>WEEKDAY($A782)=4</formula>
    </cfRule>
    <cfRule type="expression" dxfId="52466" priority="99279" stopIfTrue="1">
      <formula>WEEKDAY($A782)=5</formula>
    </cfRule>
    <cfRule type="expression" dxfId="52465" priority="99280" stopIfTrue="1">
      <formula>WEEKDAY($A782)=6</formula>
    </cfRule>
    <cfRule type="expression" dxfId="52464" priority="99281" stopIfTrue="1">
      <formula>WEEKDAY($A782)=7</formula>
    </cfRule>
  </conditionalFormatting>
  <conditionalFormatting sqref="A782">
    <cfRule type="expression" dxfId="52463" priority="99268" stopIfTrue="1">
      <formula>WEEKDAY($A782)=1</formula>
    </cfRule>
    <cfRule type="expression" dxfId="52462" priority="99269" stopIfTrue="1">
      <formula>WEEKDAY($A782)=2</formula>
    </cfRule>
    <cfRule type="expression" dxfId="52461" priority="99270" stopIfTrue="1">
      <formula>WEEKDAY($A782)=3</formula>
    </cfRule>
    <cfRule type="expression" dxfId="52460" priority="99271" stopIfTrue="1">
      <formula>WEEKDAY($A782)=4</formula>
    </cfRule>
    <cfRule type="expression" dxfId="52459" priority="99272" stopIfTrue="1">
      <formula>WEEKDAY($A782)=5</formula>
    </cfRule>
    <cfRule type="expression" dxfId="52458" priority="99273" stopIfTrue="1">
      <formula>WEEKDAY($A782)=6</formula>
    </cfRule>
    <cfRule type="expression" dxfId="52457" priority="99274" stopIfTrue="1">
      <formula>WEEKDAY($A782)=7</formula>
    </cfRule>
  </conditionalFormatting>
  <conditionalFormatting sqref="I782">
    <cfRule type="expression" dxfId="52456" priority="99261" stopIfTrue="1">
      <formula>WEEKDAY($A782)=1</formula>
    </cfRule>
    <cfRule type="expression" dxfId="52455" priority="99262" stopIfTrue="1">
      <formula>WEEKDAY($A782)=2</formula>
    </cfRule>
    <cfRule type="expression" dxfId="52454" priority="99263" stopIfTrue="1">
      <formula>WEEKDAY($A782)=3</formula>
    </cfRule>
    <cfRule type="expression" dxfId="52453" priority="99264" stopIfTrue="1">
      <formula>WEEKDAY($A782)=4</formula>
    </cfRule>
    <cfRule type="expression" dxfId="52452" priority="99265" stopIfTrue="1">
      <formula>WEEKDAY($A782)=5</formula>
    </cfRule>
    <cfRule type="expression" dxfId="52451" priority="99266" stopIfTrue="1">
      <formula>WEEKDAY($A782)=6</formula>
    </cfRule>
    <cfRule type="expression" dxfId="52450" priority="99267" stopIfTrue="1">
      <formula>WEEKDAY($A782)=7</formula>
    </cfRule>
  </conditionalFormatting>
  <conditionalFormatting sqref="A782">
    <cfRule type="expression" dxfId="52449" priority="99254" stopIfTrue="1">
      <formula>WEEKDAY($A782)=1</formula>
    </cfRule>
    <cfRule type="expression" dxfId="52448" priority="99255" stopIfTrue="1">
      <formula>WEEKDAY($A782)=2</formula>
    </cfRule>
    <cfRule type="expression" dxfId="52447" priority="99256" stopIfTrue="1">
      <formula>WEEKDAY($A782)=3</formula>
    </cfRule>
    <cfRule type="expression" dxfId="52446" priority="99257" stopIfTrue="1">
      <formula>WEEKDAY($A782)=4</formula>
    </cfRule>
    <cfRule type="expression" dxfId="52445" priority="99258" stopIfTrue="1">
      <formula>WEEKDAY($A782)=5</formula>
    </cfRule>
    <cfRule type="expression" dxfId="52444" priority="99259" stopIfTrue="1">
      <formula>WEEKDAY($A782)=6</formula>
    </cfRule>
    <cfRule type="expression" dxfId="52443" priority="99260" stopIfTrue="1">
      <formula>WEEKDAY($A782)=7</formula>
    </cfRule>
  </conditionalFormatting>
  <conditionalFormatting sqref="A782">
    <cfRule type="expression" dxfId="52442" priority="99247" stopIfTrue="1">
      <formula>WEEKDAY($A782)=1</formula>
    </cfRule>
    <cfRule type="expression" dxfId="52441" priority="99248" stopIfTrue="1">
      <formula>WEEKDAY($A782)=2</formula>
    </cfRule>
    <cfRule type="expression" dxfId="52440" priority="99249" stopIfTrue="1">
      <formula>WEEKDAY($A782)=3</formula>
    </cfRule>
    <cfRule type="expression" dxfId="52439" priority="99250" stopIfTrue="1">
      <formula>WEEKDAY($A782)=4</formula>
    </cfRule>
    <cfRule type="expression" dxfId="52438" priority="99251" stopIfTrue="1">
      <formula>WEEKDAY($A782)=5</formula>
    </cfRule>
    <cfRule type="expression" dxfId="52437" priority="99252" stopIfTrue="1">
      <formula>WEEKDAY($A782)=6</formula>
    </cfRule>
    <cfRule type="expression" dxfId="52436" priority="99253" stopIfTrue="1">
      <formula>WEEKDAY($A782)=7</formula>
    </cfRule>
  </conditionalFormatting>
  <conditionalFormatting sqref="I782">
    <cfRule type="expression" dxfId="52435" priority="99240" stopIfTrue="1">
      <formula>WEEKDAY($A782)=1</formula>
    </cfRule>
    <cfRule type="expression" dxfId="52434" priority="99241" stopIfTrue="1">
      <formula>WEEKDAY($A782)=2</formula>
    </cfRule>
    <cfRule type="expression" dxfId="52433" priority="99242" stopIfTrue="1">
      <formula>WEEKDAY($A782)=3</formula>
    </cfRule>
    <cfRule type="expression" dxfId="52432" priority="99243" stopIfTrue="1">
      <formula>WEEKDAY($A782)=4</formula>
    </cfRule>
    <cfRule type="expression" dxfId="52431" priority="99244" stopIfTrue="1">
      <formula>WEEKDAY($A782)=5</formula>
    </cfRule>
    <cfRule type="expression" dxfId="52430" priority="99245" stopIfTrue="1">
      <formula>WEEKDAY($A782)=6</formula>
    </cfRule>
    <cfRule type="expression" dxfId="52429" priority="99246" stopIfTrue="1">
      <formula>WEEKDAY($A782)=7</formula>
    </cfRule>
  </conditionalFormatting>
  <conditionalFormatting sqref="A782">
    <cfRule type="expression" dxfId="52428" priority="99233" stopIfTrue="1">
      <formula>WEEKDAY($A782)=1</formula>
    </cfRule>
    <cfRule type="expression" dxfId="52427" priority="99234" stopIfTrue="1">
      <formula>WEEKDAY($A782)=2</formula>
    </cfRule>
    <cfRule type="expression" dxfId="52426" priority="99235" stopIfTrue="1">
      <formula>WEEKDAY($A782)=3</formula>
    </cfRule>
    <cfRule type="expression" dxfId="52425" priority="99236" stopIfTrue="1">
      <formula>WEEKDAY($A782)=4</formula>
    </cfRule>
    <cfRule type="expression" dxfId="52424" priority="99237" stopIfTrue="1">
      <formula>WEEKDAY($A782)=5</formula>
    </cfRule>
    <cfRule type="expression" dxfId="52423" priority="99238" stopIfTrue="1">
      <formula>WEEKDAY($A782)=6</formula>
    </cfRule>
    <cfRule type="expression" dxfId="52422" priority="99239" stopIfTrue="1">
      <formula>WEEKDAY($A782)=7</formula>
    </cfRule>
  </conditionalFormatting>
  <conditionalFormatting sqref="A782">
    <cfRule type="expression" dxfId="52421" priority="99226" stopIfTrue="1">
      <formula>WEEKDAY($A782)=1</formula>
    </cfRule>
    <cfRule type="expression" dxfId="52420" priority="99227" stopIfTrue="1">
      <formula>WEEKDAY($A782)=2</formula>
    </cfRule>
    <cfRule type="expression" dxfId="52419" priority="99228" stopIfTrue="1">
      <formula>WEEKDAY($A782)=3</formula>
    </cfRule>
    <cfRule type="expression" dxfId="52418" priority="99229" stopIfTrue="1">
      <formula>WEEKDAY($A782)=4</formula>
    </cfRule>
    <cfRule type="expression" dxfId="52417" priority="99230" stopIfTrue="1">
      <formula>WEEKDAY($A782)=5</formula>
    </cfRule>
    <cfRule type="expression" dxfId="52416" priority="99231" stopIfTrue="1">
      <formula>WEEKDAY($A782)=6</formula>
    </cfRule>
    <cfRule type="expression" dxfId="52415" priority="99232" stopIfTrue="1">
      <formula>WEEKDAY($A782)=7</formula>
    </cfRule>
  </conditionalFormatting>
  <conditionalFormatting sqref="I782">
    <cfRule type="expression" dxfId="52414" priority="99219" stopIfTrue="1">
      <formula>WEEKDAY($A782)=1</formula>
    </cfRule>
    <cfRule type="expression" dxfId="52413" priority="99220" stopIfTrue="1">
      <formula>WEEKDAY($A782)=2</formula>
    </cfRule>
    <cfRule type="expression" dxfId="52412" priority="99221" stopIfTrue="1">
      <formula>WEEKDAY($A782)=3</formula>
    </cfRule>
    <cfRule type="expression" dxfId="52411" priority="99222" stopIfTrue="1">
      <formula>WEEKDAY($A782)=4</formula>
    </cfRule>
    <cfRule type="expression" dxfId="52410" priority="99223" stopIfTrue="1">
      <formula>WEEKDAY($A782)=5</formula>
    </cfRule>
    <cfRule type="expression" dxfId="52409" priority="99224" stopIfTrue="1">
      <formula>WEEKDAY($A782)=6</formula>
    </cfRule>
    <cfRule type="expression" dxfId="52408" priority="99225" stopIfTrue="1">
      <formula>WEEKDAY($A782)=7</formula>
    </cfRule>
  </conditionalFormatting>
  <conditionalFormatting sqref="I782">
    <cfRule type="expression" dxfId="52407" priority="99212" stopIfTrue="1">
      <formula>WEEKDAY($A782)=1</formula>
    </cfRule>
    <cfRule type="expression" dxfId="52406" priority="99213" stopIfTrue="1">
      <formula>WEEKDAY($A782)=2</formula>
    </cfRule>
    <cfRule type="expression" dxfId="52405" priority="99214" stopIfTrue="1">
      <formula>WEEKDAY($A782)=3</formula>
    </cfRule>
    <cfRule type="expression" dxfId="52404" priority="99215" stopIfTrue="1">
      <formula>WEEKDAY($A782)=4</formula>
    </cfRule>
    <cfRule type="expression" dxfId="52403" priority="99216" stopIfTrue="1">
      <formula>WEEKDAY($A782)=5</formula>
    </cfRule>
    <cfRule type="expression" dxfId="52402" priority="99217" stopIfTrue="1">
      <formula>WEEKDAY($A782)=6</formula>
    </cfRule>
    <cfRule type="expression" dxfId="52401" priority="99218" stopIfTrue="1">
      <formula>WEEKDAY($A782)=7</formula>
    </cfRule>
  </conditionalFormatting>
  <conditionalFormatting sqref="I782">
    <cfRule type="expression" dxfId="52400" priority="99205" stopIfTrue="1">
      <formula>WEEKDAY($A782)=1</formula>
    </cfRule>
    <cfRule type="expression" dxfId="52399" priority="99206" stopIfTrue="1">
      <formula>WEEKDAY($A782)=2</formula>
    </cfRule>
    <cfRule type="expression" dxfId="52398" priority="99207" stopIfTrue="1">
      <formula>WEEKDAY($A782)=3</formula>
    </cfRule>
    <cfRule type="expression" dxfId="52397" priority="99208" stopIfTrue="1">
      <formula>WEEKDAY($A782)=4</formula>
    </cfRule>
    <cfRule type="expression" dxfId="52396" priority="99209" stopIfTrue="1">
      <formula>WEEKDAY($A782)=5</formula>
    </cfRule>
    <cfRule type="expression" dxfId="52395" priority="99210" stopIfTrue="1">
      <formula>WEEKDAY($A782)=6</formula>
    </cfRule>
    <cfRule type="expression" dxfId="52394" priority="99211" stopIfTrue="1">
      <formula>WEEKDAY($A782)=7</formula>
    </cfRule>
  </conditionalFormatting>
  <conditionalFormatting sqref="I782">
    <cfRule type="expression" dxfId="52393" priority="99198" stopIfTrue="1">
      <formula>WEEKDAY($A782)=1</formula>
    </cfRule>
    <cfRule type="expression" dxfId="52392" priority="99199" stopIfTrue="1">
      <formula>WEEKDAY($A782)=2</formula>
    </cfRule>
    <cfRule type="expression" dxfId="52391" priority="99200" stopIfTrue="1">
      <formula>WEEKDAY($A782)=3</formula>
    </cfRule>
    <cfRule type="expression" dxfId="52390" priority="99201" stopIfTrue="1">
      <formula>WEEKDAY($A782)=4</formula>
    </cfRule>
    <cfRule type="expression" dxfId="52389" priority="99202" stopIfTrue="1">
      <formula>WEEKDAY($A782)=5</formula>
    </cfRule>
    <cfRule type="expression" dxfId="52388" priority="99203" stopIfTrue="1">
      <formula>WEEKDAY($A782)=6</formula>
    </cfRule>
    <cfRule type="expression" dxfId="52387" priority="99204" stopIfTrue="1">
      <formula>WEEKDAY($A782)=7</formula>
    </cfRule>
  </conditionalFormatting>
  <conditionalFormatting sqref="A782">
    <cfRule type="expression" dxfId="52386" priority="99191" stopIfTrue="1">
      <formula>WEEKDAY($A782)=1</formula>
    </cfRule>
    <cfRule type="expression" dxfId="52385" priority="99192" stopIfTrue="1">
      <formula>WEEKDAY($A782)=2</formula>
    </cfRule>
    <cfRule type="expression" dxfId="52384" priority="99193" stopIfTrue="1">
      <formula>WEEKDAY($A782)=3</formula>
    </cfRule>
    <cfRule type="expression" dxfId="52383" priority="99194" stopIfTrue="1">
      <formula>WEEKDAY($A782)=4</formula>
    </cfRule>
    <cfRule type="expression" dxfId="52382" priority="99195" stopIfTrue="1">
      <formula>WEEKDAY($A782)=5</formula>
    </cfRule>
    <cfRule type="expression" dxfId="52381" priority="99196" stopIfTrue="1">
      <formula>WEEKDAY($A782)=6</formula>
    </cfRule>
    <cfRule type="expression" dxfId="52380" priority="99197" stopIfTrue="1">
      <formula>WEEKDAY($A782)=7</formula>
    </cfRule>
  </conditionalFormatting>
  <conditionalFormatting sqref="I782">
    <cfRule type="expression" dxfId="52379" priority="99184" stopIfTrue="1">
      <formula>WEEKDAY($A782)=1</formula>
    </cfRule>
    <cfRule type="expression" dxfId="52378" priority="99185" stopIfTrue="1">
      <formula>WEEKDAY($A782)=2</formula>
    </cfRule>
    <cfRule type="expression" dxfId="52377" priority="99186" stopIfTrue="1">
      <formula>WEEKDAY($A782)=3</formula>
    </cfRule>
    <cfRule type="expression" dxfId="52376" priority="99187" stopIfTrue="1">
      <formula>WEEKDAY($A782)=4</formula>
    </cfRule>
    <cfRule type="expression" dxfId="52375" priority="99188" stopIfTrue="1">
      <formula>WEEKDAY($A782)=5</formula>
    </cfRule>
    <cfRule type="expression" dxfId="52374" priority="99189" stopIfTrue="1">
      <formula>WEEKDAY($A782)=6</formula>
    </cfRule>
    <cfRule type="expression" dxfId="52373" priority="99190" stopIfTrue="1">
      <formula>WEEKDAY($A782)=7</formula>
    </cfRule>
  </conditionalFormatting>
  <conditionalFormatting sqref="I782">
    <cfRule type="expression" dxfId="52372" priority="99177" stopIfTrue="1">
      <formula>WEEKDAY($A782)=1</formula>
    </cfRule>
    <cfRule type="expression" dxfId="52371" priority="99178" stopIfTrue="1">
      <formula>WEEKDAY($A782)=2</formula>
    </cfRule>
    <cfRule type="expression" dxfId="52370" priority="99179" stopIfTrue="1">
      <formula>WEEKDAY($A782)=3</formula>
    </cfRule>
    <cfRule type="expression" dxfId="52369" priority="99180" stopIfTrue="1">
      <formula>WEEKDAY($A782)=4</formula>
    </cfRule>
    <cfRule type="expression" dxfId="52368" priority="99181" stopIfTrue="1">
      <formula>WEEKDAY($A782)=5</formula>
    </cfRule>
    <cfRule type="expression" dxfId="52367" priority="99182" stopIfTrue="1">
      <formula>WEEKDAY($A782)=6</formula>
    </cfRule>
    <cfRule type="expression" dxfId="52366" priority="99183" stopIfTrue="1">
      <formula>WEEKDAY($A782)=7</formula>
    </cfRule>
  </conditionalFormatting>
  <conditionalFormatting sqref="I782">
    <cfRule type="expression" dxfId="52365" priority="99170" stopIfTrue="1">
      <formula>WEEKDAY($A782)=1</formula>
    </cfRule>
    <cfRule type="expression" dxfId="52364" priority="99171" stopIfTrue="1">
      <formula>WEEKDAY($A782)=2</formula>
    </cfRule>
    <cfRule type="expression" dxfId="52363" priority="99172" stopIfTrue="1">
      <formula>WEEKDAY($A782)=3</formula>
    </cfRule>
    <cfRule type="expression" dxfId="52362" priority="99173" stopIfTrue="1">
      <formula>WEEKDAY($A782)=4</formula>
    </cfRule>
    <cfRule type="expression" dxfId="52361" priority="99174" stopIfTrue="1">
      <formula>WEEKDAY($A782)=5</formula>
    </cfRule>
    <cfRule type="expression" dxfId="52360" priority="99175" stopIfTrue="1">
      <formula>WEEKDAY($A782)=6</formula>
    </cfRule>
    <cfRule type="expression" dxfId="52359" priority="99176" stopIfTrue="1">
      <formula>WEEKDAY($A782)=7</formula>
    </cfRule>
  </conditionalFormatting>
  <conditionalFormatting sqref="I782">
    <cfRule type="expression" dxfId="52358" priority="99163" stopIfTrue="1">
      <formula>WEEKDAY($A782)=1</formula>
    </cfRule>
    <cfRule type="expression" dxfId="52357" priority="99164" stopIfTrue="1">
      <formula>WEEKDAY($A782)=2</formula>
    </cfRule>
    <cfRule type="expression" dxfId="52356" priority="99165" stopIfTrue="1">
      <formula>WEEKDAY($A782)=3</formula>
    </cfRule>
    <cfRule type="expression" dxfId="52355" priority="99166" stopIfTrue="1">
      <formula>WEEKDAY($A782)=4</formula>
    </cfRule>
    <cfRule type="expression" dxfId="52354" priority="99167" stopIfTrue="1">
      <formula>WEEKDAY($A782)=5</formula>
    </cfRule>
    <cfRule type="expression" dxfId="52353" priority="99168" stopIfTrue="1">
      <formula>WEEKDAY($A782)=6</formula>
    </cfRule>
    <cfRule type="expression" dxfId="52352" priority="99169" stopIfTrue="1">
      <formula>WEEKDAY($A782)=7</formula>
    </cfRule>
  </conditionalFormatting>
  <conditionalFormatting sqref="I782">
    <cfRule type="expression" dxfId="52351" priority="99156" stopIfTrue="1">
      <formula>WEEKDAY($A782)=1</formula>
    </cfRule>
    <cfRule type="expression" dxfId="52350" priority="99157" stopIfTrue="1">
      <formula>WEEKDAY($A782)=2</formula>
    </cfRule>
    <cfRule type="expression" dxfId="52349" priority="99158" stopIfTrue="1">
      <formula>WEEKDAY($A782)=3</formula>
    </cfRule>
    <cfRule type="expression" dxfId="52348" priority="99159" stopIfTrue="1">
      <formula>WEEKDAY($A782)=4</formula>
    </cfRule>
    <cfRule type="expression" dxfId="52347" priority="99160" stopIfTrue="1">
      <formula>WEEKDAY($A782)=5</formula>
    </cfRule>
    <cfRule type="expression" dxfId="52346" priority="99161" stopIfTrue="1">
      <formula>WEEKDAY($A782)=6</formula>
    </cfRule>
    <cfRule type="expression" dxfId="52345" priority="99162" stopIfTrue="1">
      <formula>WEEKDAY($A782)=7</formula>
    </cfRule>
  </conditionalFormatting>
  <conditionalFormatting sqref="I782">
    <cfRule type="expression" dxfId="52344" priority="99149" stopIfTrue="1">
      <formula>WEEKDAY($A782)=1</formula>
    </cfRule>
    <cfRule type="expression" dxfId="52343" priority="99150" stopIfTrue="1">
      <formula>WEEKDAY($A782)=2</formula>
    </cfRule>
    <cfRule type="expression" dxfId="52342" priority="99151" stopIfTrue="1">
      <formula>WEEKDAY($A782)=3</formula>
    </cfRule>
    <cfRule type="expression" dxfId="52341" priority="99152" stopIfTrue="1">
      <formula>WEEKDAY($A782)=4</formula>
    </cfRule>
    <cfRule type="expression" dxfId="52340" priority="99153" stopIfTrue="1">
      <formula>WEEKDAY($A782)=5</formula>
    </cfRule>
    <cfRule type="expression" dxfId="52339" priority="99154" stopIfTrue="1">
      <formula>WEEKDAY($A782)=6</formula>
    </cfRule>
    <cfRule type="expression" dxfId="52338" priority="99155" stopIfTrue="1">
      <formula>WEEKDAY($A782)=7</formula>
    </cfRule>
  </conditionalFormatting>
  <conditionalFormatting sqref="I782">
    <cfRule type="expression" dxfId="52337" priority="99142" stopIfTrue="1">
      <formula>WEEKDAY($A782)=1</formula>
    </cfRule>
    <cfRule type="expression" dxfId="52336" priority="99143" stopIfTrue="1">
      <formula>WEEKDAY($A782)=2</formula>
    </cfRule>
    <cfRule type="expression" dxfId="52335" priority="99144" stopIfTrue="1">
      <formula>WEEKDAY($A782)=3</formula>
    </cfRule>
    <cfRule type="expression" dxfId="52334" priority="99145" stopIfTrue="1">
      <formula>WEEKDAY($A782)=4</formula>
    </cfRule>
    <cfRule type="expression" dxfId="52333" priority="99146" stopIfTrue="1">
      <formula>WEEKDAY($A782)=5</formula>
    </cfRule>
    <cfRule type="expression" dxfId="52332" priority="99147" stopIfTrue="1">
      <formula>WEEKDAY($A782)=6</formula>
    </cfRule>
    <cfRule type="expression" dxfId="52331" priority="99148" stopIfTrue="1">
      <formula>WEEKDAY($A782)=7</formula>
    </cfRule>
  </conditionalFormatting>
  <conditionalFormatting sqref="I782">
    <cfRule type="expression" dxfId="52330" priority="99135" stopIfTrue="1">
      <formula>WEEKDAY($A782)=1</formula>
    </cfRule>
    <cfRule type="expression" dxfId="52329" priority="99136" stopIfTrue="1">
      <formula>WEEKDAY($A782)=2</formula>
    </cfRule>
    <cfRule type="expression" dxfId="52328" priority="99137" stopIfTrue="1">
      <formula>WEEKDAY($A782)=3</formula>
    </cfRule>
    <cfRule type="expression" dxfId="52327" priority="99138" stopIfTrue="1">
      <formula>WEEKDAY($A782)=4</formula>
    </cfRule>
    <cfRule type="expression" dxfId="52326" priority="99139" stopIfTrue="1">
      <formula>WEEKDAY($A782)=5</formula>
    </cfRule>
    <cfRule type="expression" dxfId="52325" priority="99140" stopIfTrue="1">
      <formula>WEEKDAY($A782)=6</formula>
    </cfRule>
    <cfRule type="expression" dxfId="52324" priority="99141" stopIfTrue="1">
      <formula>WEEKDAY($A782)=7</formula>
    </cfRule>
  </conditionalFormatting>
  <conditionalFormatting sqref="I782">
    <cfRule type="expression" dxfId="52323" priority="99128" stopIfTrue="1">
      <formula>WEEKDAY($A782)=1</formula>
    </cfRule>
    <cfRule type="expression" dxfId="52322" priority="99129" stopIfTrue="1">
      <formula>WEEKDAY($A782)=2</formula>
    </cfRule>
    <cfRule type="expression" dxfId="52321" priority="99130" stopIfTrue="1">
      <formula>WEEKDAY($A782)=3</formula>
    </cfRule>
    <cfRule type="expression" dxfId="52320" priority="99131" stopIfTrue="1">
      <formula>WEEKDAY($A782)=4</formula>
    </cfRule>
    <cfRule type="expression" dxfId="52319" priority="99132" stopIfTrue="1">
      <formula>WEEKDAY($A782)=5</formula>
    </cfRule>
    <cfRule type="expression" dxfId="52318" priority="99133" stopIfTrue="1">
      <formula>WEEKDAY($A782)=6</formula>
    </cfRule>
    <cfRule type="expression" dxfId="52317" priority="99134" stopIfTrue="1">
      <formula>WEEKDAY($A782)=7</formula>
    </cfRule>
  </conditionalFormatting>
  <conditionalFormatting sqref="I782">
    <cfRule type="expression" dxfId="52316" priority="99121" stopIfTrue="1">
      <formula>WEEKDAY($A782)=1</formula>
    </cfRule>
    <cfRule type="expression" dxfId="52315" priority="99122" stopIfTrue="1">
      <formula>WEEKDAY($A782)=2</formula>
    </cfRule>
    <cfRule type="expression" dxfId="52314" priority="99123" stopIfTrue="1">
      <formula>WEEKDAY($A782)=3</formula>
    </cfRule>
    <cfRule type="expression" dxfId="52313" priority="99124" stopIfTrue="1">
      <formula>WEEKDAY($A782)=4</formula>
    </cfRule>
    <cfRule type="expression" dxfId="52312" priority="99125" stopIfTrue="1">
      <formula>WEEKDAY($A782)=5</formula>
    </cfRule>
    <cfRule type="expression" dxfId="52311" priority="99126" stopIfTrue="1">
      <formula>WEEKDAY($A782)=6</formula>
    </cfRule>
    <cfRule type="expression" dxfId="52310" priority="99127" stopIfTrue="1">
      <formula>WEEKDAY($A782)=7</formula>
    </cfRule>
  </conditionalFormatting>
  <conditionalFormatting sqref="I782">
    <cfRule type="expression" dxfId="52309" priority="99114" stopIfTrue="1">
      <formula>WEEKDAY($A782)=1</formula>
    </cfRule>
    <cfRule type="expression" dxfId="52308" priority="99115" stopIfTrue="1">
      <formula>WEEKDAY($A782)=2</formula>
    </cfRule>
    <cfRule type="expression" dxfId="52307" priority="99116" stopIfTrue="1">
      <formula>WEEKDAY($A782)=3</formula>
    </cfRule>
    <cfRule type="expression" dxfId="52306" priority="99117" stopIfTrue="1">
      <formula>WEEKDAY($A782)=4</formula>
    </cfRule>
    <cfRule type="expression" dxfId="52305" priority="99118" stopIfTrue="1">
      <formula>WEEKDAY($A782)=5</formula>
    </cfRule>
    <cfRule type="expression" dxfId="52304" priority="99119" stopIfTrue="1">
      <formula>WEEKDAY($A782)=6</formula>
    </cfRule>
    <cfRule type="expression" dxfId="52303" priority="99120" stopIfTrue="1">
      <formula>WEEKDAY($A782)=7</formula>
    </cfRule>
  </conditionalFormatting>
  <conditionalFormatting sqref="I782">
    <cfRule type="expression" dxfId="52302" priority="99107" stopIfTrue="1">
      <formula>WEEKDAY($A782)=1</formula>
    </cfRule>
    <cfRule type="expression" dxfId="52301" priority="99108" stopIfTrue="1">
      <formula>WEEKDAY($A782)=2</formula>
    </cfRule>
    <cfRule type="expression" dxfId="52300" priority="99109" stopIfTrue="1">
      <formula>WEEKDAY($A782)=3</formula>
    </cfRule>
    <cfRule type="expression" dxfId="52299" priority="99110" stopIfTrue="1">
      <formula>WEEKDAY($A782)=4</formula>
    </cfRule>
    <cfRule type="expression" dxfId="52298" priority="99111" stopIfTrue="1">
      <formula>WEEKDAY($A782)=5</formula>
    </cfRule>
    <cfRule type="expression" dxfId="52297" priority="99112" stopIfTrue="1">
      <formula>WEEKDAY($A782)=6</formula>
    </cfRule>
    <cfRule type="expression" dxfId="52296" priority="99113" stopIfTrue="1">
      <formula>WEEKDAY($A782)=7</formula>
    </cfRule>
  </conditionalFormatting>
  <conditionalFormatting sqref="I782">
    <cfRule type="expression" dxfId="52295" priority="99100" stopIfTrue="1">
      <formula>WEEKDAY($A782)=1</formula>
    </cfRule>
    <cfRule type="expression" dxfId="52294" priority="99101" stopIfTrue="1">
      <formula>WEEKDAY($A782)=2</formula>
    </cfRule>
    <cfRule type="expression" dxfId="52293" priority="99102" stopIfTrue="1">
      <formula>WEEKDAY($A782)=3</formula>
    </cfRule>
    <cfRule type="expression" dxfId="52292" priority="99103" stopIfTrue="1">
      <formula>WEEKDAY($A782)=4</formula>
    </cfRule>
    <cfRule type="expression" dxfId="52291" priority="99104" stopIfTrue="1">
      <formula>WEEKDAY($A782)=5</formula>
    </cfRule>
    <cfRule type="expression" dxfId="52290" priority="99105" stopIfTrue="1">
      <formula>WEEKDAY($A782)=6</formula>
    </cfRule>
    <cfRule type="expression" dxfId="52289" priority="99106" stopIfTrue="1">
      <formula>WEEKDAY($A782)=7</formula>
    </cfRule>
  </conditionalFormatting>
  <conditionalFormatting sqref="I782">
    <cfRule type="expression" dxfId="52288" priority="99093" stopIfTrue="1">
      <formula>WEEKDAY($A782)=1</formula>
    </cfRule>
    <cfRule type="expression" dxfId="52287" priority="99094" stopIfTrue="1">
      <formula>WEEKDAY($A782)=2</formula>
    </cfRule>
    <cfRule type="expression" dxfId="52286" priority="99095" stopIfTrue="1">
      <formula>WEEKDAY($A782)=3</formula>
    </cfRule>
    <cfRule type="expression" dxfId="52285" priority="99096" stopIfTrue="1">
      <formula>WEEKDAY($A782)=4</formula>
    </cfRule>
    <cfRule type="expression" dxfId="52284" priority="99097" stopIfTrue="1">
      <formula>WEEKDAY($A782)=5</formula>
    </cfRule>
    <cfRule type="expression" dxfId="52283" priority="99098" stopIfTrue="1">
      <formula>WEEKDAY($A782)=6</formula>
    </cfRule>
    <cfRule type="expression" dxfId="52282" priority="99099" stopIfTrue="1">
      <formula>WEEKDAY($A782)=7</formula>
    </cfRule>
  </conditionalFormatting>
  <conditionalFormatting sqref="I782">
    <cfRule type="expression" dxfId="52281" priority="99086" stopIfTrue="1">
      <formula>WEEKDAY($A782)=1</formula>
    </cfRule>
    <cfRule type="expression" dxfId="52280" priority="99087" stopIfTrue="1">
      <formula>WEEKDAY($A782)=2</formula>
    </cfRule>
    <cfRule type="expression" dxfId="52279" priority="99088" stopIfTrue="1">
      <formula>WEEKDAY($A782)=3</formula>
    </cfRule>
    <cfRule type="expression" dxfId="52278" priority="99089" stopIfTrue="1">
      <formula>WEEKDAY($A782)=4</formula>
    </cfRule>
    <cfRule type="expression" dxfId="52277" priority="99090" stopIfTrue="1">
      <formula>WEEKDAY($A782)=5</formula>
    </cfRule>
    <cfRule type="expression" dxfId="52276" priority="99091" stopIfTrue="1">
      <formula>WEEKDAY($A782)=6</formula>
    </cfRule>
    <cfRule type="expression" dxfId="52275" priority="99092" stopIfTrue="1">
      <formula>WEEKDAY($A782)=7</formula>
    </cfRule>
  </conditionalFormatting>
  <conditionalFormatting sqref="I782">
    <cfRule type="expression" dxfId="52274" priority="99079" stopIfTrue="1">
      <formula>WEEKDAY($A782)=1</formula>
    </cfRule>
    <cfRule type="expression" dxfId="52273" priority="99080" stopIfTrue="1">
      <formula>WEEKDAY($A782)=2</formula>
    </cfRule>
    <cfRule type="expression" dxfId="52272" priority="99081" stopIfTrue="1">
      <formula>WEEKDAY($A782)=3</formula>
    </cfRule>
    <cfRule type="expression" dxfId="52271" priority="99082" stopIfTrue="1">
      <formula>WEEKDAY($A782)=4</formula>
    </cfRule>
    <cfRule type="expression" dxfId="52270" priority="99083" stopIfTrue="1">
      <formula>WEEKDAY($A782)=5</formula>
    </cfRule>
    <cfRule type="expression" dxfId="52269" priority="99084" stopIfTrue="1">
      <formula>WEEKDAY($A782)=6</formula>
    </cfRule>
    <cfRule type="expression" dxfId="52268" priority="99085" stopIfTrue="1">
      <formula>WEEKDAY($A782)=7</formula>
    </cfRule>
  </conditionalFormatting>
  <conditionalFormatting sqref="I782">
    <cfRule type="expression" dxfId="52267" priority="99072" stopIfTrue="1">
      <formula>WEEKDAY($A782)=1</formula>
    </cfRule>
    <cfRule type="expression" dxfId="52266" priority="99073" stopIfTrue="1">
      <formula>WEEKDAY($A782)=2</formula>
    </cfRule>
    <cfRule type="expression" dxfId="52265" priority="99074" stopIfTrue="1">
      <formula>WEEKDAY($A782)=3</formula>
    </cfRule>
    <cfRule type="expression" dxfId="52264" priority="99075" stopIfTrue="1">
      <formula>WEEKDAY($A782)=4</formula>
    </cfRule>
    <cfRule type="expression" dxfId="52263" priority="99076" stopIfTrue="1">
      <formula>WEEKDAY($A782)=5</formula>
    </cfRule>
    <cfRule type="expression" dxfId="52262" priority="99077" stopIfTrue="1">
      <formula>WEEKDAY($A782)=6</formula>
    </cfRule>
    <cfRule type="expression" dxfId="52261" priority="99078" stopIfTrue="1">
      <formula>WEEKDAY($A782)=7</formula>
    </cfRule>
  </conditionalFormatting>
  <conditionalFormatting sqref="I782">
    <cfRule type="expression" dxfId="52260" priority="99065" stopIfTrue="1">
      <formula>WEEKDAY($A782)=1</formula>
    </cfRule>
    <cfRule type="expression" dxfId="52259" priority="99066" stopIfTrue="1">
      <formula>WEEKDAY($A782)=2</formula>
    </cfRule>
    <cfRule type="expression" dxfId="52258" priority="99067" stopIfTrue="1">
      <formula>WEEKDAY($A782)=3</formula>
    </cfRule>
    <cfRule type="expression" dxfId="52257" priority="99068" stopIfTrue="1">
      <formula>WEEKDAY($A782)=4</formula>
    </cfRule>
    <cfRule type="expression" dxfId="52256" priority="99069" stopIfTrue="1">
      <formula>WEEKDAY($A782)=5</formula>
    </cfRule>
    <cfRule type="expression" dxfId="52255" priority="99070" stopIfTrue="1">
      <formula>WEEKDAY($A782)=6</formula>
    </cfRule>
    <cfRule type="expression" dxfId="52254" priority="99071" stopIfTrue="1">
      <formula>WEEKDAY($A782)=7</formula>
    </cfRule>
  </conditionalFormatting>
  <conditionalFormatting sqref="I782">
    <cfRule type="expression" dxfId="52253" priority="99058" stopIfTrue="1">
      <formula>WEEKDAY($A782)=1</formula>
    </cfRule>
    <cfRule type="expression" dxfId="52252" priority="99059" stopIfTrue="1">
      <formula>WEEKDAY($A782)=2</formula>
    </cfRule>
    <cfRule type="expression" dxfId="52251" priority="99060" stopIfTrue="1">
      <formula>WEEKDAY($A782)=3</formula>
    </cfRule>
    <cfRule type="expression" dxfId="52250" priority="99061" stopIfTrue="1">
      <formula>WEEKDAY($A782)=4</formula>
    </cfRule>
    <cfRule type="expression" dxfId="52249" priority="99062" stopIfTrue="1">
      <formula>WEEKDAY($A782)=5</formula>
    </cfRule>
    <cfRule type="expression" dxfId="52248" priority="99063" stopIfTrue="1">
      <formula>WEEKDAY($A782)=6</formula>
    </cfRule>
    <cfRule type="expression" dxfId="52247" priority="99064" stopIfTrue="1">
      <formula>WEEKDAY($A782)=7</formula>
    </cfRule>
  </conditionalFormatting>
  <conditionalFormatting sqref="I782">
    <cfRule type="expression" dxfId="52246" priority="99051" stopIfTrue="1">
      <formula>WEEKDAY($A782)=1</formula>
    </cfRule>
    <cfRule type="expression" dxfId="52245" priority="99052" stopIfTrue="1">
      <formula>WEEKDAY($A782)=2</formula>
    </cfRule>
    <cfRule type="expression" dxfId="52244" priority="99053" stopIfTrue="1">
      <formula>WEEKDAY($A782)=3</formula>
    </cfRule>
    <cfRule type="expression" dxfId="52243" priority="99054" stopIfTrue="1">
      <formula>WEEKDAY($A782)=4</formula>
    </cfRule>
    <cfRule type="expression" dxfId="52242" priority="99055" stopIfTrue="1">
      <formula>WEEKDAY($A782)=5</formula>
    </cfRule>
    <cfRule type="expression" dxfId="52241" priority="99056" stopIfTrue="1">
      <formula>WEEKDAY($A782)=6</formula>
    </cfRule>
    <cfRule type="expression" dxfId="52240" priority="99057" stopIfTrue="1">
      <formula>WEEKDAY($A782)=7</formula>
    </cfRule>
  </conditionalFormatting>
  <conditionalFormatting sqref="I782">
    <cfRule type="expression" dxfId="52239" priority="99044" stopIfTrue="1">
      <formula>WEEKDAY($A782)=1</formula>
    </cfRule>
    <cfRule type="expression" dxfId="52238" priority="99045" stopIfTrue="1">
      <formula>WEEKDAY($A782)=2</formula>
    </cfRule>
    <cfRule type="expression" dxfId="52237" priority="99046" stopIfTrue="1">
      <formula>WEEKDAY($A782)=3</formula>
    </cfRule>
    <cfRule type="expression" dxfId="52236" priority="99047" stopIfTrue="1">
      <formula>WEEKDAY($A782)=4</formula>
    </cfRule>
    <cfRule type="expression" dxfId="52235" priority="99048" stopIfTrue="1">
      <formula>WEEKDAY($A782)=5</formula>
    </cfRule>
    <cfRule type="expression" dxfId="52234" priority="99049" stopIfTrue="1">
      <formula>WEEKDAY($A782)=6</formula>
    </cfRule>
    <cfRule type="expression" dxfId="52233" priority="99050" stopIfTrue="1">
      <formula>WEEKDAY($A782)=7</formula>
    </cfRule>
  </conditionalFormatting>
  <conditionalFormatting sqref="I782">
    <cfRule type="expression" dxfId="52232" priority="99037" stopIfTrue="1">
      <formula>WEEKDAY($A782)=1</formula>
    </cfRule>
    <cfRule type="expression" dxfId="52231" priority="99038" stopIfTrue="1">
      <formula>WEEKDAY($A782)=2</formula>
    </cfRule>
    <cfRule type="expression" dxfId="52230" priority="99039" stopIfTrue="1">
      <formula>WEEKDAY($A782)=3</formula>
    </cfRule>
    <cfRule type="expression" dxfId="52229" priority="99040" stopIfTrue="1">
      <formula>WEEKDAY($A782)=4</formula>
    </cfRule>
    <cfRule type="expression" dxfId="52228" priority="99041" stopIfTrue="1">
      <formula>WEEKDAY($A782)=5</formula>
    </cfRule>
    <cfRule type="expression" dxfId="52227" priority="99042" stopIfTrue="1">
      <formula>WEEKDAY($A782)=6</formula>
    </cfRule>
    <cfRule type="expression" dxfId="52226" priority="99043" stopIfTrue="1">
      <formula>WEEKDAY($A782)=7</formula>
    </cfRule>
  </conditionalFormatting>
  <conditionalFormatting sqref="A782">
    <cfRule type="expression" dxfId="52225" priority="99030" stopIfTrue="1">
      <formula>WEEKDAY($A782)=1</formula>
    </cfRule>
    <cfRule type="expression" dxfId="52224" priority="99031" stopIfTrue="1">
      <formula>WEEKDAY($A782)=2</formula>
    </cfRule>
    <cfRule type="expression" dxfId="52223" priority="99032" stopIfTrue="1">
      <formula>WEEKDAY($A782)=3</formula>
    </cfRule>
    <cfRule type="expression" dxfId="52222" priority="99033" stopIfTrue="1">
      <formula>WEEKDAY($A782)=4</formula>
    </cfRule>
    <cfRule type="expression" dxfId="52221" priority="99034" stopIfTrue="1">
      <formula>WEEKDAY($A782)=5</formula>
    </cfRule>
    <cfRule type="expression" dxfId="52220" priority="99035" stopIfTrue="1">
      <formula>WEEKDAY($A782)=6</formula>
    </cfRule>
    <cfRule type="expression" dxfId="52219" priority="99036" stopIfTrue="1">
      <formula>WEEKDAY($A782)=7</formula>
    </cfRule>
  </conditionalFormatting>
  <conditionalFormatting sqref="I782">
    <cfRule type="expression" dxfId="52218" priority="99023" stopIfTrue="1">
      <formula>WEEKDAY($A782)=1</formula>
    </cfRule>
    <cfRule type="expression" dxfId="52217" priority="99024" stopIfTrue="1">
      <formula>WEEKDAY($A782)=2</formula>
    </cfRule>
    <cfRule type="expression" dxfId="52216" priority="99025" stopIfTrue="1">
      <formula>WEEKDAY($A782)=3</formula>
    </cfRule>
    <cfRule type="expression" dxfId="52215" priority="99026" stopIfTrue="1">
      <formula>WEEKDAY($A782)=4</formula>
    </cfRule>
    <cfRule type="expression" dxfId="52214" priority="99027" stopIfTrue="1">
      <formula>WEEKDAY($A782)=5</formula>
    </cfRule>
    <cfRule type="expression" dxfId="52213" priority="99028" stopIfTrue="1">
      <formula>WEEKDAY($A782)=6</formula>
    </cfRule>
    <cfRule type="expression" dxfId="52212" priority="99029" stopIfTrue="1">
      <formula>WEEKDAY($A782)=7</formula>
    </cfRule>
  </conditionalFormatting>
  <conditionalFormatting sqref="A782">
    <cfRule type="expression" dxfId="52211" priority="99016" stopIfTrue="1">
      <formula>WEEKDAY($A782)=1</formula>
    </cfRule>
    <cfRule type="expression" dxfId="52210" priority="99017" stopIfTrue="1">
      <formula>WEEKDAY($A782)=2</formula>
    </cfRule>
    <cfRule type="expression" dxfId="52209" priority="99018" stopIfTrue="1">
      <formula>WEEKDAY($A782)=3</formula>
    </cfRule>
    <cfRule type="expression" dxfId="52208" priority="99019" stopIfTrue="1">
      <formula>WEEKDAY($A782)=4</formula>
    </cfRule>
    <cfRule type="expression" dxfId="52207" priority="99020" stopIfTrue="1">
      <formula>WEEKDAY($A782)=5</formula>
    </cfRule>
    <cfRule type="expression" dxfId="52206" priority="99021" stopIfTrue="1">
      <formula>WEEKDAY($A782)=6</formula>
    </cfRule>
    <cfRule type="expression" dxfId="52205" priority="99022" stopIfTrue="1">
      <formula>WEEKDAY($A782)=7</formula>
    </cfRule>
  </conditionalFormatting>
  <conditionalFormatting sqref="A782">
    <cfRule type="expression" dxfId="52204" priority="99009" stopIfTrue="1">
      <formula>WEEKDAY($A782)=1</formula>
    </cfRule>
    <cfRule type="expression" dxfId="52203" priority="99010" stopIfTrue="1">
      <formula>WEEKDAY($A782)=2</formula>
    </cfRule>
    <cfRule type="expression" dxfId="52202" priority="99011" stopIfTrue="1">
      <formula>WEEKDAY($A782)=3</formula>
    </cfRule>
    <cfRule type="expression" dxfId="52201" priority="99012" stopIfTrue="1">
      <formula>WEEKDAY($A782)=4</formula>
    </cfRule>
    <cfRule type="expression" dxfId="52200" priority="99013" stopIfTrue="1">
      <formula>WEEKDAY($A782)=5</formula>
    </cfRule>
    <cfRule type="expression" dxfId="52199" priority="99014" stopIfTrue="1">
      <formula>WEEKDAY($A782)=6</formula>
    </cfRule>
    <cfRule type="expression" dxfId="52198" priority="99015" stopIfTrue="1">
      <formula>WEEKDAY($A782)=7</formula>
    </cfRule>
  </conditionalFormatting>
  <conditionalFormatting sqref="I782">
    <cfRule type="expression" dxfId="52197" priority="99002" stopIfTrue="1">
      <formula>WEEKDAY($A782)=1</formula>
    </cfRule>
    <cfRule type="expression" dxfId="52196" priority="99003" stopIfTrue="1">
      <formula>WEEKDAY($A782)=2</formula>
    </cfRule>
    <cfRule type="expression" dxfId="52195" priority="99004" stopIfTrue="1">
      <formula>WEEKDAY($A782)=3</formula>
    </cfRule>
    <cfRule type="expression" dxfId="52194" priority="99005" stopIfTrue="1">
      <formula>WEEKDAY($A782)=4</formula>
    </cfRule>
    <cfRule type="expression" dxfId="52193" priority="99006" stopIfTrue="1">
      <formula>WEEKDAY($A782)=5</formula>
    </cfRule>
    <cfRule type="expression" dxfId="52192" priority="99007" stopIfTrue="1">
      <formula>WEEKDAY($A782)=6</formula>
    </cfRule>
    <cfRule type="expression" dxfId="52191" priority="99008" stopIfTrue="1">
      <formula>WEEKDAY($A782)=7</formula>
    </cfRule>
  </conditionalFormatting>
  <conditionalFormatting sqref="A782">
    <cfRule type="expression" dxfId="52190" priority="98995" stopIfTrue="1">
      <formula>WEEKDAY($A782)=1</formula>
    </cfRule>
    <cfRule type="expression" dxfId="52189" priority="98996" stopIfTrue="1">
      <formula>WEEKDAY($A782)=2</formula>
    </cfRule>
    <cfRule type="expression" dxfId="52188" priority="98997" stopIfTrue="1">
      <formula>WEEKDAY($A782)=3</formula>
    </cfRule>
    <cfRule type="expression" dxfId="52187" priority="98998" stopIfTrue="1">
      <formula>WEEKDAY($A782)=4</formula>
    </cfRule>
    <cfRule type="expression" dxfId="52186" priority="98999" stopIfTrue="1">
      <formula>WEEKDAY($A782)=5</formula>
    </cfRule>
    <cfRule type="expression" dxfId="52185" priority="99000" stopIfTrue="1">
      <formula>WEEKDAY($A782)=6</formula>
    </cfRule>
    <cfRule type="expression" dxfId="52184" priority="99001" stopIfTrue="1">
      <formula>WEEKDAY($A782)=7</formula>
    </cfRule>
  </conditionalFormatting>
  <conditionalFormatting sqref="I782">
    <cfRule type="expression" dxfId="52183" priority="98988" stopIfTrue="1">
      <formula>WEEKDAY($A782)=1</formula>
    </cfRule>
    <cfRule type="expression" dxfId="52182" priority="98989" stopIfTrue="1">
      <formula>WEEKDAY($A782)=2</formula>
    </cfRule>
    <cfRule type="expression" dxfId="52181" priority="98990" stopIfTrue="1">
      <formula>WEEKDAY($A782)=3</formula>
    </cfRule>
    <cfRule type="expression" dxfId="52180" priority="98991" stopIfTrue="1">
      <formula>WEEKDAY($A782)=4</formula>
    </cfRule>
    <cfRule type="expression" dxfId="52179" priority="98992" stopIfTrue="1">
      <formula>WEEKDAY($A782)=5</formula>
    </cfRule>
    <cfRule type="expression" dxfId="52178" priority="98993" stopIfTrue="1">
      <formula>WEEKDAY($A782)=6</formula>
    </cfRule>
    <cfRule type="expression" dxfId="52177" priority="98994" stopIfTrue="1">
      <formula>WEEKDAY($A782)=7</formula>
    </cfRule>
  </conditionalFormatting>
  <conditionalFormatting sqref="A782">
    <cfRule type="expression" dxfId="52176" priority="98981" stopIfTrue="1">
      <formula>WEEKDAY($A782)=1</formula>
    </cfRule>
    <cfRule type="expression" dxfId="52175" priority="98982" stopIfTrue="1">
      <formula>WEEKDAY($A782)=2</formula>
    </cfRule>
    <cfRule type="expression" dxfId="52174" priority="98983" stopIfTrue="1">
      <formula>WEEKDAY($A782)=3</formula>
    </cfRule>
    <cfRule type="expression" dxfId="52173" priority="98984" stopIfTrue="1">
      <formula>WEEKDAY($A782)=4</formula>
    </cfRule>
    <cfRule type="expression" dxfId="52172" priority="98985" stopIfTrue="1">
      <formula>WEEKDAY($A782)=5</formula>
    </cfRule>
    <cfRule type="expression" dxfId="52171" priority="98986" stopIfTrue="1">
      <formula>WEEKDAY($A782)=6</formula>
    </cfRule>
    <cfRule type="expression" dxfId="52170" priority="98987" stopIfTrue="1">
      <formula>WEEKDAY($A782)=7</formula>
    </cfRule>
  </conditionalFormatting>
  <conditionalFormatting sqref="A782">
    <cfRule type="expression" dxfId="52169" priority="98974" stopIfTrue="1">
      <formula>WEEKDAY($A782)=1</formula>
    </cfRule>
    <cfRule type="expression" dxfId="52168" priority="98975" stopIfTrue="1">
      <formula>WEEKDAY($A782)=2</formula>
    </cfRule>
    <cfRule type="expression" dxfId="52167" priority="98976" stopIfTrue="1">
      <formula>WEEKDAY($A782)=3</formula>
    </cfRule>
    <cfRule type="expression" dxfId="52166" priority="98977" stopIfTrue="1">
      <formula>WEEKDAY($A782)=4</formula>
    </cfRule>
    <cfRule type="expression" dxfId="52165" priority="98978" stopIfTrue="1">
      <formula>WEEKDAY($A782)=5</formula>
    </cfRule>
    <cfRule type="expression" dxfId="52164" priority="98979" stopIfTrue="1">
      <formula>WEEKDAY($A782)=6</formula>
    </cfRule>
    <cfRule type="expression" dxfId="52163" priority="98980" stopIfTrue="1">
      <formula>WEEKDAY($A782)=7</formula>
    </cfRule>
  </conditionalFormatting>
  <conditionalFormatting sqref="I782">
    <cfRule type="expression" dxfId="52162" priority="98967" stopIfTrue="1">
      <formula>WEEKDAY($A782)=1</formula>
    </cfRule>
    <cfRule type="expression" dxfId="52161" priority="98968" stopIfTrue="1">
      <formula>WEEKDAY($A782)=2</formula>
    </cfRule>
    <cfRule type="expression" dxfId="52160" priority="98969" stopIfTrue="1">
      <formula>WEEKDAY($A782)=3</formula>
    </cfRule>
    <cfRule type="expression" dxfId="52159" priority="98970" stopIfTrue="1">
      <formula>WEEKDAY($A782)=4</formula>
    </cfRule>
    <cfRule type="expression" dxfId="52158" priority="98971" stopIfTrue="1">
      <formula>WEEKDAY($A782)=5</formula>
    </cfRule>
    <cfRule type="expression" dxfId="52157" priority="98972" stopIfTrue="1">
      <formula>WEEKDAY($A782)=6</formula>
    </cfRule>
    <cfRule type="expression" dxfId="52156" priority="98973" stopIfTrue="1">
      <formula>WEEKDAY($A782)=7</formula>
    </cfRule>
  </conditionalFormatting>
  <conditionalFormatting sqref="A782">
    <cfRule type="expression" dxfId="52155" priority="98960" stopIfTrue="1">
      <formula>WEEKDAY($A782)=1</formula>
    </cfRule>
    <cfRule type="expression" dxfId="52154" priority="98961" stopIfTrue="1">
      <formula>WEEKDAY($A782)=2</formula>
    </cfRule>
    <cfRule type="expression" dxfId="52153" priority="98962" stopIfTrue="1">
      <formula>WEEKDAY($A782)=3</formula>
    </cfRule>
    <cfRule type="expression" dxfId="52152" priority="98963" stopIfTrue="1">
      <formula>WEEKDAY($A782)=4</formula>
    </cfRule>
    <cfRule type="expression" dxfId="52151" priority="98964" stopIfTrue="1">
      <formula>WEEKDAY($A782)=5</formula>
    </cfRule>
    <cfRule type="expression" dxfId="52150" priority="98965" stopIfTrue="1">
      <formula>WEEKDAY($A782)=6</formula>
    </cfRule>
    <cfRule type="expression" dxfId="52149" priority="98966" stopIfTrue="1">
      <formula>WEEKDAY($A782)=7</formula>
    </cfRule>
  </conditionalFormatting>
  <conditionalFormatting sqref="A782">
    <cfRule type="expression" dxfId="52148" priority="98953" stopIfTrue="1">
      <formula>WEEKDAY($A782)=1</formula>
    </cfRule>
    <cfRule type="expression" dxfId="52147" priority="98954" stopIfTrue="1">
      <formula>WEEKDAY($A782)=2</formula>
    </cfRule>
    <cfRule type="expression" dxfId="52146" priority="98955" stopIfTrue="1">
      <formula>WEEKDAY($A782)=3</formula>
    </cfRule>
    <cfRule type="expression" dxfId="52145" priority="98956" stopIfTrue="1">
      <formula>WEEKDAY($A782)=4</formula>
    </cfRule>
    <cfRule type="expression" dxfId="52144" priority="98957" stopIfTrue="1">
      <formula>WEEKDAY($A782)=5</formula>
    </cfRule>
    <cfRule type="expression" dxfId="52143" priority="98958" stopIfTrue="1">
      <formula>WEEKDAY($A782)=6</formula>
    </cfRule>
    <cfRule type="expression" dxfId="52142" priority="98959" stopIfTrue="1">
      <formula>WEEKDAY($A782)=7</formula>
    </cfRule>
  </conditionalFormatting>
  <conditionalFormatting sqref="I782">
    <cfRule type="expression" dxfId="52141" priority="98946" stopIfTrue="1">
      <formula>WEEKDAY($A782)=1</formula>
    </cfRule>
    <cfRule type="expression" dxfId="52140" priority="98947" stopIfTrue="1">
      <formula>WEEKDAY($A782)=2</formula>
    </cfRule>
    <cfRule type="expression" dxfId="52139" priority="98948" stopIfTrue="1">
      <formula>WEEKDAY($A782)=3</formula>
    </cfRule>
    <cfRule type="expression" dxfId="52138" priority="98949" stopIfTrue="1">
      <formula>WEEKDAY($A782)=4</formula>
    </cfRule>
    <cfRule type="expression" dxfId="52137" priority="98950" stopIfTrue="1">
      <formula>WEEKDAY($A782)=5</formula>
    </cfRule>
    <cfRule type="expression" dxfId="52136" priority="98951" stopIfTrue="1">
      <formula>WEEKDAY($A782)=6</formula>
    </cfRule>
    <cfRule type="expression" dxfId="52135" priority="98952" stopIfTrue="1">
      <formula>WEEKDAY($A782)=7</formula>
    </cfRule>
  </conditionalFormatting>
  <conditionalFormatting sqref="I782">
    <cfRule type="expression" dxfId="52134" priority="98939" stopIfTrue="1">
      <formula>WEEKDAY($A782)=1</formula>
    </cfRule>
    <cfRule type="expression" dxfId="52133" priority="98940" stopIfTrue="1">
      <formula>WEEKDAY($A782)=2</formula>
    </cfRule>
    <cfRule type="expression" dxfId="52132" priority="98941" stopIfTrue="1">
      <formula>WEEKDAY($A782)=3</formula>
    </cfRule>
    <cfRule type="expression" dxfId="52131" priority="98942" stopIfTrue="1">
      <formula>WEEKDAY($A782)=4</formula>
    </cfRule>
    <cfRule type="expression" dxfId="52130" priority="98943" stopIfTrue="1">
      <formula>WEEKDAY($A782)=5</formula>
    </cfRule>
    <cfRule type="expression" dxfId="52129" priority="98944" stopIfTrue="1">
      <formula>WEEKDAY($A782)=6</formula>
    </cfRule>
    <cfRule type="expression" dxfId="52128" priority="98945" stopIfTrue="1">
      <formula>WEEKDAY($A782)=7</formula>
    </cfRule>
  </conditionalFormatting>
  <conditionalFormatting sqref="A782">
    <cfRule type="expression" dxfId="52127" priority="98932" stopIfTrue="1">
      <formula>WEEKDAY($A782)=1</formula>
    </cfRule>
    <cfRule type="expression" dxfId="52126" priority="98933" stopIfTrue="1">
      <formula>WEEKDAY($A782)=2</formula>
    </cfRule>
    <cfRule type="expression" dxfId="52125" priority="98934" stopIfTrue="1">
      <formula>WEEKDAY($A782)=3</formula>
    </cfRule>
    <cfRule type="expression" dxfId="52124" priority="98935" stopIfTrue="1">
      <formula>WEEKDAY($A782)=4</formula>
    </cfRule>
    <cfRule type="expression" dxfId="52123" priority="98936" stopIfTrue="1">
      <formula>WEEKDAY($A782)=5</formula>
    </cfRule>
    <cfRule type="expression" dxfId="52122" priority="98937" stopIfTrue="1">
      <formula>WEEKDAY($A782)=6</formula>
    </cfRule>
    <cfRule type="expression" dxfId="52121" priority="98938" stopIfTrue="1">
      <formula>WEEKDAY($A782)=7</formula>
    </cfRule>
  </conditionalFormatting>
  <conditionalFormatting sqref="A782">
    <cfRule type="expression" dxfId="52120" priority="98925" stopIfTrue="1">
      <formula>WEEKDAY($A782)=1</formula>
    </cfRule>
    <cfRule type="expression" dxfId="52119" priority="98926" stopIfTrue="1">
      <formula>WEEKDAY($A782)=2</formula>
    </cfRule>
    <cfRule type="expression" dxfId="52118" priority="98927" stopIfTrue="1">
      <formula>WEEKDAY($A782)=3</formula>
    </cfRule>
    <cfRule type="expression" dxfId="52117" priority="98928" stopIfTrue="1">
      <formula>WEEKDAY($A782)=4</formula>
    </cfRule>
    <cfRule type="expression" dxfId="52116" priority="98929" stopIfTrue="1">
      <formula>WEEKDAY($A782)=5</formula>
    </cfRule>
    <cfRule type="expression" dxfId="52115" priority="98930" stopIfTrue="1">
      <formula>WEEKDAY($A782)=6</formula>
    </cfRule>
    <cfRule type="expression" dxfId="52114" priority="98931" stopIfTrue="1">
      <formula>WEEKDAY($A782)=7</formula>
    </cfRule>
  </conditionalFormatting>
  <conditionalFormatting sqref="I782">
    <cfRule type="expression" dxfId="52113" priority="98918" stopIfTrue="1">
      <formula>WEEKDAY($A782)=1</formula>
    </cfRule>
    <cfRule type="expression" dxfId="52112" priority="98919" stopIfTrue="1">
      <formula>WEEKDAY($A782)=2</formula>
    </cfRule>
    <cfRule type="expression" dxfId="52111" priority="98920" stopIfTrue="1">
      <formula>WEEKDAY($A782)=3</formula>
    </cfRule>
    <cfRule type="expression" dxfId="52110" priority="98921" stopIfTrue="1">
      <formula>WEEKDAY($A782)=4</formula>
    </cfRule>
    <cfRule type="expression" dxfId="52109" priority="98922" stopIfTrue="1">
      <formula>WEEKDAY($A782)=5</formula>
    </cfRule>
    <cfRule type="expression" dxfId="52108" priority="98923" stopIfTrue="1">
      <formula>WEEKDAY($A782)=6</formula>
    </cfRule>
    <cfRule type="expression" dxfId="52107" priority="98924" stopIfTrue="1">
      <formula>WEEKDAY($A782)=7</formula>
    </cfRule>
  </conditionalFormatting>
  <conditionalFormatting sqref="A782">
    <cfRule type="expression" dxfId="52106" priority="98911" stopIfTrue="1">
      <formula>WEEKDAY($A782)=1</formula>
    </cfRule>
    <cfRule type="expression" dxfId="52105" priority="98912" stopIfTrue="1">
      <formula>WEEKDAY($A782)=2</formula>
    </cfRule>
    <cfRule type="expression" dxfId="52104" priority="98913" stopIfTrue="1">
      <formula>WEEKDAY($A782)=3</formula>
    </cfRule>
    <cfRule type="expression" dxfId="52103" priority="98914" stopIfTrue="1">
      <formula>WEEKDAY($A782)=4</formula>
    </cfRule>
    <cfRule type="expression" dxfId="52102" priority="98915" stopIfTrue="1">
      <formula>WEEKDAY($A782)=5</formula>
    </cfRule>
    <cfRule type="expression" dxfId="52101" priority="98916" stopIfTrue="1">
      <formula>WEEKDAY($A782)=6</formula>
    </cfRule>
    <cfRule type="expression" dxfId="52100" priority="98917" stopIfTrue="1">
      <formula>WEEKDAY($A782)=7</formula>
    </cfRule>
  </conditionalFormatting>
  <conditionalFormatting sqref="I782">
    <cfRule type="expression" dxfId="52099" priority="98904" stopIfTrue="1">
      <formula>WEEKDAY($A782)=1</formula>
    </cfRule>
    <cfRule type="expression" dxfId="52098" priority="98905" stopIfTrue="1">
      <formula>WEEKDAY($A782)=2</formula>
    </cfRule>
    <cfRule type="expression" dxfId="52097" priority="98906" stopIfTrue="1">
      <formula>WEEKDAY($A782)=3</formula>
    </cfRule>
    <cfRule type="expression" dxfId="52096" priority="98907" stopIfTrue="1">
      <formula>WEEKDAY($A782)=4</formula>
    </cfRule>
    <cfRule type="expression" dxfId="52095" priority="98908" stopIfTrue="1">
      <formula>WEEKDAY($A782)=5</formula>
    </cfRule>
    <cfRule type="expression" dxfId="52094" priority="98909" stopIfTrue="1">
      <formula>WEEKDAY($A782)=6</formula>
    </cfRule>
    <cfRule type="expression" dxfId="52093" priority="98910" stopIfTrue="1">
      <formula>WEEKDAY($A782)=7</formula>
    </cfRule>
  </conditionalFormatting>
  <conditionalFormatting sqref="A782">
    <cfRule type="expression" dxfId="52092" priority="98897" stopIfTrue="1">
      <formula>WEEKDAY($A782)=1</formula>
    </cfRule>
    <cfRule type="expression" dxfId="52091" priority="98898" stopIfTrue="1">
      <formula>WEEKDAY($A782)=2</formula>
    </cfRule>
    <cfRule type="expression" dxfId="52090" priority="98899" stopIfTrue="1">
      <formula>WEEKDAY($A782)=3</formula>
    </cfRule>
    <cfRule type="expression" dxfId="52089" priority="98900" stopIfTrue="1">
      <formula>WEEKDAY($A782)=4</formula>
    </cfRule>
    <cfRule type="expression" dxfId="52088" priority="98901" stopIfTrue="1">
      <formula>WEEKDAY($A782)=5</formula>
    </cfRule>
    <cfRule type="expression" dxfId="52087" priority="98902" stopIfTrue="1">
      <formula>WEEKDAY($A782)=6</formula>
    </cfRule>
    <cfRule type="expression" dxfId="52086" priority="98903" stopIfTrue="1">
      <formula>WEEKDAY($A782)=7</formula>
    </cfRule>
  </conditionalFormatting>
  <conditionalFormatting sqref="A782">
    <cfRule type="expression" dxfId="52085" priority="98890" stopIfTrue="1">
      <formula>WEEKDAY($A782)=1</formula>
    </cfRule>
    <cfRule type="expression" dxfId="52084" priority="98891" stopIfTrue="1">
      <formula>WEEKDAY($A782)=2</formula>
    </cfRule>
    <cfRule type="expression" dxfId="52083" priority="98892" stopIfTrue="1">
      <formula>WEEKDAY($A782)=3</formula>
    </cfRule>
    <cfRule type="expression" dxfId="52082" priority="98893" stopIfTrue="1">
      <formula>WEEKDAY($A782)=4</formula>
    </cfRule>
    <cfRule type="expression" dxfId="52081" priority="98894" stopIfTrue="1">
      <formula>WEEKDAY($A782)=5</formula>
    </cfRule>
    <cfRule type="expression" dxfId="52080" priority="98895" stopIfTrue="1">
      <formula>WEEKDAY($A782)=6</formula>
    </cfRule>
    <cfRule type="expression" dxfId="52079" priority="98896" stopIfTrue="1">
      <formula>WEEKDAY($A782)=7</formula>
    </cfRule>
  </conditionalFormatting>
  <conditionalFormatting sqref="A782">
    <cfRule type="expression" dxfId="52078" priority="98883" stopIfTrue="1">
      <formula>WEEKDAY($A782)=1</formula>
    </cfRule>
    <cfRule type="expression" dxfId="52077" priority="98884" stopIfTrue="1">
      <formula>WEEKDAY($A782)=2</formula>
    </cfRule>
    <cfRule type="expression" dxfId="52076" priority="98885" stopIfTrue="1">
      <formula>WEEKDAY($A782)=3</formula>
    </cfRule>
    <cfRule type="expression" dxfId="52075" priority="98886" stopIfTrue="1">
      <formula>WEEKDAY($A782)=4</formula>
    </cfRule>
    <cfRule type="expression" dxfId="52074" priority="98887" stopIfTrue="1">
      <formula>WEEKDAY($A782)=5</formula>
    </cfRule>
    <cfRule type="expression" dxfId="52073" priority="98888" stopIfTrue="1">
      <formula>WEEKDAY($A782)=6</formula>
    </cfRule>
    <cfRule type="expression" dxfId="52072" priority="98889" stopIfTrue="1">
      <formula>WEEKDAY($A782)=7</formula>
    </cfRule>
  </conditionalFormatting>
  <conditionalFormatting sqref="A782">
    <cfRule type="expression" dxfId="52071" priority="98876" stopIfTrue="1">
      <formula>WEEKDAY($A782)=1</formula>
    </cfRule>
    <cfRule type="expression" dxfId="52070" priority="98877" stopIfTrue="1">
      <formula>WEEKDAY($A782)=2</formula>
    </cfRule>
    <cfRule type="expression" dxfId="52069" priority="98878" stopIfTrue="1">
      <formula>WEEKDAY($A782)=3</formula>
    </cfRule>
    <cfRule type="expression" dxfId="52068" priority="98879" stopIfTrue="1">
      <formula>WEEKDAY($A782)=4</formula>
    </cfRule>
    <cfRule type="expression" dxfId="52067" priority="98880" stopIfTrue="1">
      <formula>WEEKDAY($A782)=5</formula>
    </cfRule>
    <cfRule type="expression" dxfId="52066" priority="98881" stopIfTrue="1">
      <formula>WEEKDAY($A782)=6</formula>
    </cfRule>
    <cfRule type="expression" dxfId="52065" priority="98882" stopIfTrue="1">
      <formula>WEEKDAY($A782)=7</formula>
    </cfRule>
  </conditionalFormatting>
  <conditionalFormatting sqref="I782">
    <cfRule type="expression" dxfId="52064" priority="98869" stopIfTrue="1">
      <formula>WEEKDAY($A782)=1</formula>
    </cfRule>
    <cfRule type="expression" dxfId="52063" priority="98870" stopIfTrue="1">
      <formula>WEEKDAY($A782)=2</formula>
    </cfRule>
    <cfRule type="expression" dxfId="52062" priority="98871" stopIfTrue="1">
      <formula>WEEKDAY($A782)=3</formula>
    </cfRule>
    <cfRule type="expression" dxfId="52061" priority="98872" stopIfTrue="1">
      <formula>WEEKDAY($A782)=4</formula>
    </cfRule>
    <cfRule type="expression" dxfId="52060" priority="98873" stopIfTrue="1">
      <formula>WEEKDAY($A782)=5</formula>
    </cfRule>
    <cfRule type="expression" dxfId="52059" priority="98874" stopIfTrue="1">
      <formula>WEEKDAY($A782)=6</formula>
    </cfRule>
    <cfRule type="expression" dxfId="52058" priority="98875" stopIfTrue="1">
      <formula>WEEKDAY($A782)=7</formula>
    </cfRule>
  </conditionalFormatting>
  <conditionalFormatting sqref="A782">
    <cfRule type="expression" dxfId="52057" priority="98862" stopIfTrue="1">
      <formula>WEEKDAY($A782)=1</formula>
    </cfRule>
    <cfRule type="expression" dxfId="52056" priority="98863" stopIfTrue="1">
      <formula>WEEKDAY($A782)=2</formula>
    </cfRule>
    <cfRule type="expression" dxfId="52055" priority="98864" stopIfTrue="1">
      <formula>WEEKDAY($A782)=3</formula>
    </cfRule>
    <cfRule type="expression" dxfId="52054" priority="98865" stopIfTrue="1">
      <formula>WEEKDAY($A782)=4</formula>
    </cfRule>
    <cfRule type="expression" dxfId="52053" priority="98866" stopIfTrue="1">
      <formula>WEEKDAY($A782)=5</formula>
    </cfRule>
    <cfRule type="expression" dxfId="52052" priority="98867" stopIfTrue="1">
      <formula>WEEKDAY($A782)=6</formula>
    </cfRule>
    <cfRule type="expression" dxfId="52051" priority="98868" stopIfTrue="1">
      <formula>WEEKDAY($A782)=7</formula>
    </cfRule>
  </conditionalFormatting>
  <conditionalFormatting sqref="A782">
    <cfRule type="expression" dxfId="52050" priority="98855" stopIfTrue="1">
      <formula>WEEKDAY($A782)=1</formula>
    </cfRule>
    <cfRule type="expression" dxfId="52049" priority="98856" stopIfTrue="1">
      <formula>WEEKDAY($A782)=2</formula>
    </cfRule>
    <cfRule type="expression" dxfId="52048" priority="98857" stopIfTrue="1">
      <formula>WEEKDAY($A782)=3</formula>
    </cfRule>
    <cfRule type="expression" dxfId="52047" priority="98858" stopIfTrue="1">
      <formula>WEEKDAY($A782)=4</formula>
    </cfRule>
    <cfRule type="expression" dxfId="52046" priority="98859" stopIfTrue="1">
      <formula>WEEKDAY($A782)=5</formula>
    </cfRule>
    <cfRule type="expression" dxfId="52045" priority="98860" stopIfTrue="1">
      <formula>WEEKDAY($A782)=6</formula>
    </cfRule>
    <cfRule type="expression" dxfId="52044" priority="98861" stopIfTrue="1">
      <formula>WEEKDAY($A782)=7</formula>
    </cfRule>
  </conditionalFormatting>
  <conditionalFormatting sqref="I782">
    <cfRule type="expression" dxfId="52043" priority="98848" stopIfTrue="1">
      <formula>WEEKDAY($A782)=1</formula>
    </cfRule>
    <cfRule type="expression" dxfId="52042" priority="98849" stopIfTrue="1">
      <formula>WEEKDAY($A782)=2</formula>
    </cfRule>
    <cfRule type="expression" dxfId="52041" priority="98850" stopIfTrue="1">
      <formula>WEEKDAY($A782)=3</formula>
    </cfRule>
    <cfRule type="expression" dxfId="52040" priority="98851" stopIfTrue="1">
      <formula>WEEKDAY($A782)=4</formula>
    </cfRule>
    <cfRule type="expression" dxfId="52039" priority="98852" stopIfTrue="1">
      <formula>WEEKDAY($A782)=5</formula>
    </cfRule>
    <cfRule type="expression" dxfId="52038" priority="98853" stopIfTrue="1">
      <formula>WEEKDAY($A782)=6</formula>
    </cfRule>
    <cfRule type="expression" dxfId="52037" priority="98854" stopIfTrue="1">
      <formula>WEEKDAY($A782)=7</formula>
    </cfRule>
  </conditionalFormatting>
  <conditionalFormatting sqref="I782">
    <cfRule type="expression" dxfId="52036" priority="98841" stopIfTrue="1">
      <formula>WEEKDAY($A782)=1</formula>
    </cfRule>
    <cfRule type="expression" dxfId="52035" priority="98842" stopIfTrue="1">
      <formula>WEEKDAY($A782)=2</formula>
    </cfRule>
    <cfRule type="expression" dxfId="52034" priority="98843" stopIfTrue="1">
      <formula>WEEKDAY($A782)=3</formula>
    </cfRule>
    <cfRule type="expression" dxfId="52033" priority="98844" stopIfTrue="1">
      <formula>WEEKDAY($A782)=4</formula>
    </cfRule>
    <cfRule type="expression" dxfId="52032" priority="98845" stopIfTrue="1">
      <formula>WEEKDAY($A782)=5</formula>
    </cfRule>
    <cfRule type="expression" dxfId="52031" priority="98846" stopIfTrue="1">
      <formula>WEEKDAY($A782)=6</formula>
    </cfRule>
    <cfRule type="expression" dxfId="52030" priority="98847" stopIfTrue="1">
      <formula>WEEKDAY($A782)=7</formula>
    </cfRule>
  </conditionalFormatting>
  <conditionalFormatting sqref="A782">
    <cfRule type="expression" dxfId="52029" priority="98834" stopIfTrue="1">
      <formula>WEEKDAY($A782)=1</formula>
    </cfRule>
    <cfRule type="expression" dxfId="52028" priority="98835" stopIfTrue="1">
      <formula>WEEKDAY($A782)=2</formula>
    </cfRule>
    <cfRule type="expression" dxfId="52027" priority="98836" stopIfTrue="1">
      <formula>WEEKDAY($A782)=3</formula>
    </cfRule>
    <cfRule type="expression" dxfId="52026" priority="98837" stopIfTrue="1">
      <formula>WEEKDAY($A782)=4</formula>
    </cfRule>
    <cfRule type="expression" dxfId="52025" priority="98838" stopIfTrue="1">
      <formula>WEEKDAY($A782)=5</formula>
    </cfRule>
    <cfRule type="expression" dxfId="52024" priority="98839" stopIfTrue="1">
      <formula>WEEKDAY($A782)=6</formula>
    </cfRule>
    <cfRule type="expression" dxfId="52023" priority="98840" stopIfTrue="1">
      <formula>WEEKDAY($A782)=7</formula>
    </cfRule>
  </conditionalFormatting>
  <conditionalFormatting sqref="I782">
    <cfRule type="expression" dxfId="52022" priority="98827" stopIfTrue="1">
      <formula>WEEKDAY($A782)=1</formula>
    </cfRule>
    <cfRule type="expression" dxfId="52021" priority="98828" stopIfTrue="1">
      <formula>WEEKDAY($A782)=2</formula>
    </cfRule>
    <cfRule type="expression" dxfId="52020" priority="98829" stopIfTrue="1">
      <formula>WEEKDAY($A782)=3</formula>
    </cfRule>
    <cfRule type="expression" dxfId="52019" priority="98830" stopIfTrue="1">
      <formula>WEEKDAY($A782)=4</formula>
    </cfRule>
    <cfRule type="expression" dxfId="52018" priority="98831" stopIfTrue="1">
      <formula>WEEKDAY($A782)=5</formula>
    </cfRule>
    <cfRule type="expression" dxfId="52017" priority="98832" stopIfTrue="1">
      <formula>WEEKDAY($A782)=6</formula>
    </cfRule>
    <cfRule type="expression" dxfId="52016" priority="98833" stopIfTrue="1">
      <formula>WEEKDAY($A782)=7</formula>
    </cfRule>
  </conditionalFormatting>
  <conditionalFormatting sqref="A782">
    <cfRule type="expression" dxfId="52015" priority="98820" stopIfTrue="1">
      <formula>WEEKDAY($A782)=1</formula>
    </cfRule>
    <cfRule type="expression" dxfId="52014" priority="98821" stopIfTrue="1">
      <formula>WEEKDAY($A782)=2</formula>
    </cfRule>
    <cfRule type="expression" dxfId="52013" priority="98822" stopIfTrue="1">
      <formula>WEEKDAY($A782)=3</formula>
    </cfRule>
    <cfRule type="expression" dxfId="52012" priority="98823" stopIfTrue="1">
      <formula>WEEKDAY($A782)=4</formula>
    </cfRule>
    <cfRule type="expression" dxfId="52011" priority="98824" stopIfTrue="1">
      <formula>WEEKDAY($A782)=5</formula>
    </cfRule>
    <cfRule type="expression" dxfId="52010" priority="98825" stopIfTrue="1">
      <formula>WEEKDAY($A782)=6</formula>
    </cfRule>
    <cfRule type="expression" dxfId="52009" priority="98826" stopIfTrue="1">
      <formula>WEEKDAY($A782)=7</formula>
    </cfRule>
  </conditionalFormatting>
  <conditionalFormatting sqref="A782">
    <cfRule type="expression" dxfId="52008" priority="98813" stopIfTrue="1">
      <formula>WEEKDAY($A782)=1</formula>
    </cfRule>
    <cfRule type="expression" dxfId="52007" priority="98814" stopIfTrue="1">
      <formula>WEEKDAY($A782)=2</formula>
    </cfRule>
    <cfRule type="expression" dxfId="52006" priority="98815" stopIfTrue="1">
      <formula>WEEKDAY($A782)=3</formula>
    </cfRule>
    <cfRule type="expression" dxfId="52005" priority="98816" stopIfTrue="1">
      <formula>WEEKDAY($A782)=4</formula>
    </cfRule>
    <cfRule type="expression" dxfId="52004" priority="98817" stopIfTrue="1">
      <formula>WEEKDAY($A782)=5</formula>
    </cfRule>
    <cfRule type="expression" dxfId="52003" priority="98818" stopIfTrue="1">
      <formula>WEEKDAY($A782)=6</formula>
    </cfRule>
    <cfRule type="expression" dxfId="52002" priority="98819" stopIfTrue="1">
      <formula>WEEKDAY($A782)=7</formula>
    </cfRule>
  </conditionalFormatting>
  <conditionalFormatting sqref="A782">
    <cfRule type="expression" dxfId="52001" priority="98806" stopIfTrue="1">
      <formula>WEEKDAY($A782)=1</formula>
    </cfRule>
    <cfRule type="expression" dxfId="52000" priority="98807" stopIfTrue="1">
      <formula>WEEKDAY($A782)=2</formula>
    </cfRule>
    <cfRule type="expression" dxfId="51999" priority="98808" stopIfTrue="1">
      <formula>WEEKDAY($A782)=3</formula>
    </cfRule>
    <cfRule type="expression" dxfId="51998" priority="98809" stopIfTrue="1">
      <formula>WEEKDAY($A782)=4</formula>
    </cfRule>
    <cfRule type="expression" dxfId="51997" priority="98810" stopIfTrue="1">
      <formula>WEEKDAY($A782)=5</formula>
    </cfRule>
    <cfRule type="expression" dxfId="51996" priority="98811" stopIfTrue="1">
      <formula>WEEKDAY($A782)=6</formula>
    </cfRule>
    <cfRule type="expression" dxfId="51995" priority="98812" stopIfTrue="1">
      <formula>WEEKDAY($A782)=7</formula>
    </cfRule>
  </conditionalFormatting>
  <conditionalFormatting sqref="A782">
    <cfRule type="expression" dxfId="51994" priority="98799" stopIfTrue="1">
      <formula>WEEKDAY($A782)=1</formula>
    </cfRule>
    <cfRule type="expression" dxfId="51993" priority="98800" stopIfTrue="1">
      <formula>WEEKDAY($A782)=2</formula>
    </cfRule>
    <cfRule type="expression" dxfId="51992" priority="98801" stopIfTrue="1">
      <formula>WEEKDAY($A782)=3</formula>
    </cfRule>
    <cfRule type="expression" dxfId="51991" priority="98802" stopIfTrue="1">
      <formula>WEEKDAY($A782)=4</formula>
    </cfRule>
    <cfRule type="expression" dxfId="51990" priority="98803" stopIfTrue="1">
      <formula>WEEKDAY($A782)=5</formula>
    </cfRule>
    <cfRule type="expression" dxfId="51989" priority="98804" stopIfTrue="1">
      <formula>WEEKDAY($A782)=6</formula>
    </cfRule>
    <cfRule type="expression" dxfId="51988" priority="98805" stopIfTrue="1">
      <formula>WEEKDAY($A782)=7</formula>
    </cfRule>
  </conditionalFormatting>
  <conditionalFormatting sqref="I782">
    <cfRule type="expression" dxfId="51987" priority="98792" stopIfTrue="1">
      <formula>WEEKDAY($A782)=1</formula>
    </cfRule>
    <cfRule type="expression" dxfId="51986" priority="98793" stopIfTrue="1">
      <formula>WEEKDAY($A782)=2</formula>
    </cfRule>
    <cfRule type="expression" dxfId="51985" priority="98794" stopIfTrue="1">
      <formula>WEEKDAY($A782)=3</formula>
    </cfRule>
    <cfRule type="expression" dxfId="51984" priority="98795" stopIfTrue="1">
      <formula>WEEKDAY($A782)=4</formula>
    </cfRule>
    <cfRule type="expression" dxfId="51983" priority="98796" stopIfTrue="1">
      <formula>WEEKDAY($A782)=5</formula>
    </cfRule>
    <cfRule type="expression" dxfId="51982" priority="98797" stopIfTrue="1">
      <formula>WEEKDAY($A782)=6</formula>
    </cfRule>
    <cfRule type="expression" dxfId="51981" priority="98798" stopIfTrue="1">
      <formula>WEEKDAY($A782)=7</formula>
    </cfRule>
  </conditionalFormatting>
  <conditionalFormatting sqref="A782">
    <cfRule type="expression" dxfId="51980" priority="98785" stopIfTrue="1">
      <formula>WEEKDAY($A782)=1</formula>
    </cfRule>
    <cfRule type="expression" dxfId="51979" priority="98786" stopIfTrue="1">
      <formula>WEEKDAY($A782)=2</formula>
    </cfRule>
    <cfRule type="expression" dxfId="51978" priority="98787" stopIfTrue="1">
      <formula>WEEKDAY($A782)=3</formula>
    </cfRule>
    <cfRule type="expression" dxfId="51977" priority="98788" stopIfTrue="1">
      <formula>WEEKDAY($A782)=4</formula>
    </cfRule>
    <cfRule type="expression" dxfId="51976" priority="98789" stopIfTrue="1">
      <formula>WEEKDAY($A782)=5</formula>
    </cfRule>
    <cfRule type="expression" dxfId="51975" priority="98790" stopIfTrue="1">
      <formula>WEEKDAY($A782)=6</formula>
    </cfRule>
    <cfRule type="expression" dxfId="51974" priority="98791" stopIfTrue="1">
      <formula>WEEKDAY($A782)=7</formula>
    </cfRule>
  </conditionalFormatting>
  <conditionalFormatting sqref="A782">
    <cfRule type="expression" dxfId="51973" priority="98778" stopIfTrue="1">
      <formula>WEEKDAY($A782)=1</formula>
    </cfRule>
    <cfRule type="expression" dxfId="51972" priority="98779" stopIfTrue="1">
      <formula>WEEKDAY($A782)=2</formula>
    </cfRule>
    <cfRule type="expression" dxfId="51971" priority="98780" stopIfTrue="1">
      <formula>WEEKDAY($A782)=3</formula>
    </cfRule>
    <cfRule type="expression" dxfId="51970" priority="98781" stopIfTrue="1">
      <formula>WEEKDAY($A782)=4</formula>
    </cfRule>
    <cfRule type="expression" dxfId="51969" priority="98782" stopIfTrue="1">
      <formula>WEEKDAY($A782)=5</formula>
    </cfRule>
    <cfRule type="expression" dxfId="51968" priority="98783" stopIfTrue="1">
      <formula>WEEKDAY($A782)=6</formula>
    </cfRule>
    <cfRule type="expression" dxfId="51967" priority="98784" stopIfTrue="1">
      <formula>WEEKDAY($A782)=7</formula>
    </cfRule>
  </conditionalFormatting>
  <conditionalFormatting sqref="I782">
    <cfRule type="expression" dxfId="51966" priority="98771" stopIfTrue="1">
      <formula>WEEKDAY($A782)=1</formula>
    </cfRule>
    <cfRule type="expression" dxfId="51965" priority="98772" stopIfTrue="1">
      <formula>WEEKDAY($A782)=2</formula>
    </cfRule>
    <cfRule type="expression" dxfId="51964" priority="98773" stopIfTrue="1">
      <formula>WEEKDAY($A782)=3</formula>
    </cfRule>
    <cfRule type="expression" dxfId="51963" priority="98774" stopIfTrue="1">
      <formula>WEEKDAY($A782)=4</formula>
    </cfRule>
    <cfRule type="expression" dxfId="51962" priority="98775" stopIfTrue="1">
      <formula>WEEKDAY($A782)=5</formula>
    </cfRule>
    <cfRule type="expression" dxfId="51961" priority="98776" stopIfTrue="1">
      <formula>WEEKDAY($A782)=6</formula>
    </cfRule>
    <cfRule type="expression" dxfId="51960" priority="98777" stopIfTrue="1">
      <formula>WEEKDAY($A782)=7</formula>
    </cfRule>
  </conditionalFormatting>
  <conditionalFormatting sqref="I782">
    <cfRule type="expression" dxfId="51959" priority="98764" stopIfTrue="1">
      <formula>WEEKDAY($A782)=1</formula>
    </cfRule>
    <cfRule type="expression" dxfId="51958" priority="98765" stopIfTrue="1">
      <formula>WEEKDAY($A782)=2</formula>
    </cfRule>
    <cfRule type="expression" dxfId="51957" priority="98766" stopIfTrue="1">
      <formula>WEEKDAY($A782)=3</formula>
    </cfRule>
    <cfRule type="expression" dxfId="51956" priority="98767" stopIfTrue="1">
      <formula>WEEKDAY($A782)=4</formula>
    </cfRule>
    <cfRule type="expression" dxfId="51955" priority="98768" stopIfTrue="1">
      <formula>WEEKDAY($A782)=5</formula>
    </cfRule>
    <cfRule type="expression" dxfId="51954" priority="98769" stopIfTrue="1">
      <formula>WEEKDAY($A782)=6</formula>
    </cfRule>
    <cfRule type="expression" dxfId="51953" priority="98770" stopIfTrue="1">
      <formula>WEEKDAY($A782)=7</formula>
    </cfRule>
  </conditionalFormatting>
  <conditionalFormatting sqref="A782">
    <cfRule type="expression" dxfId="51952" priority="98757" stopIfTrue="1">
      <formula>WEEKDAY($A782)=1</formula>
    </cfRule>
    <cfRule type="expression" dxfId="51951" priority="98758" stopIfTrue="1">
      <formula>WEEKDAY($A782)=2</formula>
    </cfRule>
    <cfRule type="expression" dxfId="51950" priority="98759" stopIfTrue="1">
      <formula>WEEKDAY($A782)=3</formula>
    </cfRule>
    <cfRule type="expression" dxfId="51949" priority="98760" stopIfTrue="1">
      <formula>WEEKDAY($A782)=4</formula>
    </cfRule>
    <cfRule type="expression" dxfId="51948" priority="98761" stopIfTrue="1">
      <formula>WEEKDAY($A782)=5</formula>
    </cfRule>
    <cfRule type="expression" dxfId="51947" priority="98762" stopIfTrue="1">
      <formula>WEEKDAY($A782)=6</formula>
    </cfRule>
    <cfRule type="expression" dxfId="51946" priority="98763" stopIfTrue="1">
      <formula>WEEKDAY($A782)=7</formula>
    </cfRule>
  </conditionalFormatting>
  <conditionalFormatting sqref="A782">
    <cfRule type="expression" dxfId="51945" priority="98750" stopIfTrue="1">
      <formula>WEEKDAY($A782)=1</formula>
    </cfRule>
    <cfRule type="expression" dxfId="51944" priority="98751" stopIfTrue="1">
      <formula>WEEKDAY($A782)=2</formula>
    </cfRule>
    <cfRule type="expression" dxfId="51943" priority="98752" stopIfTrue="1">
      <formula>WEEKDAY($A782)=3</formula>
    </cfRule>
    <cfRule type="expression" dxfId="51942" priority="98753" stopIfTrue="1">
      <formula>WEEKDAY($A782)=4</formula>
    </cfRule>
    <cfRule type="expression" dxfId="51941" priority="98754" stopIfTrue="1">
      <formula>WEEKDAY($A782)=5</formula>
    </cfRule>
    <cfRule type="expression" dxfId="51940" priority="98755" stopIfTrue="1">
      <formula>WEEKDAY($A782)=6</formula>
    </cfRule>
    <cfRule type="expression" dxfId="51939" priority="98756" stopIfTrue="1">
      <formula>WEEKDAY($A782)=7</formula>
    </cfRule>
  </conditionalFormatting>
  <conditionalFormatting sqref="I782">
    <cfRule type="expression" dxfId="51938" priority="98743" stopIfTrue="1">
      <formula>WEEKDAY($A782)=1</formula>
    </cfRule>
    <cfRule type="expression" dxfId="51937" priority="98744" stopIfTrue="1">
      <formula>WEEKDAY($A782)=2</formula>
    </cfRule>
    <cfRule type="expression" dxfId="51936" priority="98745" stopIfTrue="1">
      <formula>WEEKDAY($A782)=3</formula>
    </cfRule>
    <cfRule type="expression" dxfId="51935" priority="98746" stopIfTrue="1">
      <formula>WEEKDAY($A782)=4</formula>
    </cfRule>
    <cfRule type="expression" dxfId="51934" priority="98747" stopIfTrue="1">
      <formula>WEEKDAY($A782)=5</formula>
    </cfRule>
    <cfRule type="expression" dxfId="51933" priority="98748" stopIfTrue="1">
      <formula>WEEKDAY($A782)=6</formula>
    </cfRule>
    <cfRule type="expression" dxfId="51932" priority="98749" stopIfTrue="1">
      <formula>WEEKDAY($A782)=7</formula>
    </cfRule>
  </conditionalFormatting>
  <conditionalFormatting sqref="I782">
    <cfRule type="expression" dxfId="51931" priority="98736" stopIfTrue="1">
      <formula>WEEKDAY($A782)=1</formula>
    </cfRule>
    <cfRule type="expression" dxfId="51930" priority="98737" stopIfTrue="1">
      <formula>WEEKDAY($A782)=2</formula>
    </cfRule>
    <cfRule type="expression" dxfId="51929" priority="98738" stopIfTrue="1">
      <formula>WEEKDAY($A782)=3</formula>
    </cfRule>
    <cfRule type="expression" dxfId="51928" priority="98739" stopIfTrue="1">
      <formula>WEEKDAY($A782)=4</formula>
    </cfRule>
    <cfRule type="expression" dxfId="51927" priority="98740" stopIfTrue="1">
      <formula>WEEKDAY($A782)=5</formula>
    </cfRule>
    <cfRule type="expression" dxfId="51926" priority="98741" stopIfTrue="1">
      <formula>WEEKDAY($A782)=6</formula>
    </cfRule>
    <cfRule type="expression" dxfId="51925" priority="98742" stopIfTrue="1">
      <formula>WEEKDAY($A782)=7</formula>
    </cfRule>
  </conditionalFormatting>
  <conditionalFormatting sqref="I782">
    <cfRule type="expression" dxfId="51924" priority="98729" stopIfTrue="1">
      <formula>WEEKDAY($A782)=1</formula>
    </cfRule>
    <cfRule type="expression" dxfId="51923" priority="98730" stopIfTrue="1">
      <formula>WEEKDAY($A782)=2</formula>
    </cfRule>
    <cfRule type="expression" dxfId="51922" priority="98731" stopIfTrue="1">
      <formula>WEEKDAY($A782)=3</formula>
    </cfRule>
    <cfRule type="expression" dxfId="51921" priority="98732" stopIfTrue="1">
      <formula>WEEKDAY($A782)=4</formula>
    </cfRule>
    <cfRule type="expression" dxfId="51920" priority="98733" stopIfTrue="1">
      <formula>WEEKDAY($A782)=5</formula>
    </cfRule>
    <cfRule type="expression" dxfId="51919" priority="98734" stopIfTrue="1">
      <formula>WEEKDAY($A782)=6</formula>
    </cfRule>
    <cfRule type="expression" dxfId="51918" priority="98735" stopIfTrue="1">
      <formula>WEEKDAY($A782)=7</formula>
    </cfRule>
  </conditionalFormatting>
  <conditionalFormatting sqref="I782">
    <cfRule type="expression" dxfId="51917" priority="98722" stopIfTrue="1">
      <formula>WEEKDAY($A782)=1</formula>
    </cfRule>
    <cfRule type="expression" dxfId="51916" priority="98723" stopIfTrue="1">
      <formula>WEEKDAY($A782)=2</formula>
    </cfRule>
    <cfRule type="expression" dxfId="51915" priority="98724" stopIfTrue="1">
      <formula>WEEKDAY($A782)=3</formula>
    </cfRule>
    <cfRule type="expression" dxfId="51914" priority="98725" stopIfTrue="1">
      <formula>WEEKDAY($A782)=4</formula>
    </cfRule>
    <cfRule type="expression" dxfId="51913" priority="98726" stopIfTrue="1">
      <formula>WEEKDAY($A782)=5</formula>
    </cfRule>
    <cfRule type="expression" dxfId="51912" priority="98727" stopIfTrue="1">
      <formula>WEEKDAY($A782)=6</formula>
    </cfRule>
    <cfRule type="expression" dxfId="51911" priority="98728" stopIfTrue="1">
      <formula>WEEKDAY($A782)=7</formula>
    </cfRule>
  </conditionalFormatting>
  <conditionalFormatting sqref="A782">
    <cfRule type="expression" dxfId="51910" priority="98715" stopIfTrue="1">
      <formula>WEEKDAY($A782)=1</formula>
    </cfRule>
    <cfRule type="expression" dxfId="51909" priority="98716" stopIfTrue="1">
      <formula>WEEKDAY($A782)=2</formula>
    </cfRule>
    <cfRule type="expression" dxfId="51908" priority="98717" stopIfTrue="1">
      <formula>WEEKDAY($A782)=3</formula>
    </cfRule>
    <cfRule type="expression" dxfId="51907" priority="98718" stopIfTrue="1">
      <formula>WEEKDAY($A782)=4</formula>
    </cfRule>
    <cfRule type="expression" dxfId="51906" priority="98719" stopIfTrue="1">
      <formula>WEEKDAY($A782)=5</formula>
    </cfRule>
    <cfRule type="expression" dxfId="51905" priority="98720" stopIfTrue="1">
      <formula>WEEKDAY($A782)=6</formula>
    </cfRule>
    <cfRule type="expression" dxfId="51904" priority="98721" stopIfTrue="1">
      <formula>WEEKDAY($A782)=7</formula>
    </cfRule>
  </conditionalFormatting>
  <conditionalFormatting sqref="A782">
    <cfRule type="expression" dxfId="51903" priority="98708" stopIfTrue="1">
      <formula>WEEKDAY($A782)=1</formula>
    </cfRule>
    <cfRule type="expression" dxfId="51902" priority="98709" stopIfTrue="1">
      <formula>WEEKDAY($A782)=2</formula>
    </cfRule>
    <cfRule type="expression" dxfId="51901" priority="98710" stopIfTrue="1">
      <formula>WEEKDAY($A782)=3</formula>
    </cfRule>
    <cfRule type="expression" dxfId="51900" priority="98711" stopIfTrue="1">
      <formula>WEEKDAY($A782)=4</formula>
    </cfRule>
    <cfRule type="expression" dxfId="51899" priority="98712" stopIfTrue="1">
      <formula>WEEKDAY($A782)=5</formula>
    </cfRule>
    <cfRule type="expression" dxfId="51898" priority="98713" stopIfTrue="1">
      <formula>WEEKDAY($A782)=6</formula>
    </cfRule>
    <cfRule type="expression" dxfId="51897" priority="98714" stopIfTrue="1">
      <formula>WEEKDAY($A782)=7</formula>
    </cfRule>
  </conditionalFormatting>
  <conditionalFormatting sqref="I782">
    <cfRule type="expression" dxfId="51896" priority="98701" stopIfTrue="1">
      <formula>WEEKDAY($A782)=1</formula>
    </cfRule>
    <cfRule type="expression" dxfId="51895" priority="98702" stopIfTrue="1">
      <formula>WEEKDAY($A782)=2</formula>
    </cfRule>
    <cfRule type="expression" dxfId="51894" priority="98703" stopIfTrue="1">
      <formula>WEEKDAY($A782)=3</formula>
    </cfRule>
    <cfRule type="expression" dxfId="51893" priority="98704" stopIfTrue="1">
      <formula>WEEKDAY($A782)=4</formula>
    </cfRule>
    <cfRule type="expression" dxfId="51892" priority="98705" stopIfTrue="1">
      <formula>WEEKDAY($A782)=5</formula>
    </cfRule>
    <cfRule type="expression" dxfId="51891" priority="98706" stopIfTrue="1">
      <formula>WEEKDAY($A782)=6</formula>
    </cfRule>
    <cfRule type="expression" dxfId="51890" priority="98707" stopIfTrue="1">
      <formula>WEEKDAY($A782)=7</formula>
    </cfRule>
  </conditionalFormatting>
  <conditionalFormatting sqref="I782">
    <cfRule type="expression" dxfId="51889" priority="98694" stopIfTrue="1">
      <formula>WEEKDAY($A782)=1</formula>
    </cfRule>
    <cfRule type="expression" dxfId="51888" priority="98695" stopIfTrue="1">
      <formula>WEEKDAY($A782)=2</formula>
    </cfRule>
    <cfRule type="expression" dxfId="51887" priority="98696" stopIfTrue="1">
      <formula>WEEKDAY($A782)=3</formula>
    </cfRule>
    <cfRule type="expression" dxfId="51886" priority="98697" stopIfTrue="1">
      <formula>WEEKDAY($A782)=4</formula>
    </cfRule>
    <cfRule type="expression" dxfId="51885" priority="98698" stopIfTrue="1">
      <formula>WEEKDAY($A782)=5</formula>
    </cfRule>
    <cfRule type="expression" dxfId="51884" priority="98699" stopIfTrue="1">
      <formula>WEEKDAY($A782)=6</formula>
    </cfRule>
    <cfRule type="expression" dxfId="51883" priority="98700" stopIfTrue="1">
      <formula>WEEKDAY($A782)=7</formula>
    </cfRule>
  </conditionalFormatting>
  <conditionalFormatting sqref="A782">
    <cfRule type="expression" dxfId="51882" priority="98687" stopIfTrue="1">
      <formula>WEEKDAY($A782)=1</formula>
    </cfRule>
    <cfRule type="expression" dxfId="51881" priority="98688" stopIfTrue="1">
      <formula>WEEKDAY($A782)=2</formula>
    </cfRule>
    <cfRule type="expression" dxfId="51880" priority="98689" stopIfTrue="1">
      <formula>WEEKDAY($A782)=3</formula>
    </cfRule>
    <cfRule type="expression" dxfId="51879" priority="98690" stopIfTrue="1">
      <formula>WEEKDAY($A782)=4</formula>
    </cfRule>
    <cfRule type="expression" dxfId="51878" priority="98691" stopIfTrue="1">
      <formula>WEEKDAY($A782)=5</formula>
    </cfRule>
    <cfRule type="expression" dxfId="51877" priority="98692" stopIfTrue="1">
      <formula>WEEKDAY($A782)=6</formula>
    </cfRule>
    <cfRule type="expression" dxfId="51876" priority="98693" stopIfTrue="1">
      <formula>WEEKDAY($A782)=7</formula>
    </cfRule>
  </conditionalFormatting>
  <conditionalFormatting sqref="I782">
    <cfRule type="expression" dxfId="51875" priority="98680" stopIfTrue="1">
      <formula>WEEKDAY($A782)=1</formula>
    </cfRule>
    <cfRule type="expression" dxfId="51874" priority="98681" stopIfTrue="1">
      <formula>WEEKDAY($A782)=2</formula>
    </cfRule>
    <cfRule type="expression" dxfId="51873" priority="98682" stopIfTrue="1">
      <formula>WEEKDAY($A782)=3</formula>
    </cfRule>
    <cfRule type="expression" dxfId="51872" priority="98683" stopIfTrue="1">
      <formula>WEEKDAY($A782)=4</formula>
    </cfRule>
    <cfRule type="expression" dxfId="51871" priority="98684" stopIfTrue="1">
      <formula>WEEKDAY($A782)=5</formula>
    </cfRule>
    <cfRule type="expression" dxfId="51870" priority="98685" stopIfTrue="1">
      <formula>WEEKDAY($A782)=6</formula>
    </cfRule>
    <cfRule type="expression" dxfId="51869" priority="98686" stopIfTrue="1">
      <formula>WEEKDAY($A782)=7</formula>
    </cfRule>
  </conditionalFormatting>
  <conditionalFormatting sqref="A782">
    <cfRule type="expression" dxfId="51868" priority="98673" stopIfTrue="1">
      <formula>WEEKDAY($A782)=1</formula>
    </cfRule>
    <cfRule type="expression" dxfId="51867" priority="98674" stopIfTrue="1">
      <formula>WEEKDAY($A782)=2</formula>
    </cfRule>
    <cfRule type="expression" dxfId="51866" priority="98675" stopIfTrue="1">
      <formula>WEEKDAY($A782)=3</formula>
    </cfRule>
    <cfRule type="expression" dxfId="51865" priority="98676" stopIfTrue="1">
      <formula>WEEKDAY($A782)=4</formula>
    </cfRule>
    <cfRule type="expression" dxfId="51864" priority="98677" stopIfTrue="1">
      <formula>WEEKDAY($A782)=5</formula>
    </cfRule>
    <cfRule type="expression" dxfId="51863" priority="98678" stopIfTrue="1">
      <formula>WEEKDAY($A782)=6</formula>
    </cfRule>
    <cfRule type="expression" dxfId="51862" priority="98679" stopIfTrue="1">
      <formula>WEEKDAY($A782)=7</formula>
    </cfRule>
  </conditionalFormatting>
  <conditionalFormatting sqref="I782">
    <cfRule type="expression" dxfId="51861" priority="98666" stopIfTrue="1">
      <formula>WEEKDAY($A782)=1</formula>
    </cfRule>
    <cfRule type="expression" dxfId="51860" priority="98667" stopIfTrue="1">
      <formula>WEEKDAY($A782)=2</formula>
    </cfRule>
    <cfRule type="expression" dxfId="51859" priority="98668" stopIfTrue="1">
      <formula>WEEKDAY($A782)=3</formula>
    </cfRule>
    <cfRule type="expression" dxfId="51858" priority="98669" stopIfTrue="1">
      <formula>WEEKDAY($A782)=4</formula>
    </cfRule>
    <cfRule type="expression" dxfId="51857" priority="98670" stopIfTrue="1">
      <formula>WEEKDAY($A782)=5</formula>
    </cfRule>
    <cfRule type="expression" dxfId="51856" priority="98671" stopIfTrue="1">
      <formula>WEEKDAY($A782)=6</formula>
    </cfRule>
    <cfRule type="expression" dxfId="51855" priority="98672" stopIfTrue="1">
      <formula>WEEKDAY($A782)=7</formula>
    </cfRule>
  </conditionalFormatting>
  <conditionalFormatting sqref="I782">
    <cfRule type="expression" dxfId="51854" priority="98659" stopIfTrue="1">
      <formula>WEEKDAY($A782)=1</formula>
    </cfRule>
    <cfRule type="expression" dxfId="51853" priority="98660" stopIfTrue="1">
      <formula>WEEKDAY($A782)=2</formula>
    </cfRule>
    <cfRule type="expression" dxfId="51852" priority="98661" stopIfTrue="1">
      <formula>WEEKDAY($A782)=3</formula>
    </cfRule>
    <cfRule type="expression" dxfId="51851" priority="98662" stopIfTrue="1">
      <formula>WEEKDAY($A782)=4</formula>
    </cfRule>
    <cfRule type="expression" dxfId="51850" priority="98663" stopIfTrue="1">
      <formula>WEEKDAY($A782)=5</formula>
    </cfRule>
    <cfRule type="expression" dxfId="51849" priority="98664" stopIfTrue="1">
      <formula>WEEKDAY($A782)=6</formula>
    </cfRule>
    <cfRule type="expression" dxfId="51848" priority="98665" stopIfTrue="1">
      <formula>WEEKDAY($A782)=7</formula>
    </cfRule>
  </conditionalFormatting>
  <conditionalFormatting sqref="I782">
    <cfRule type="expression" dxfId="51847" priority="98652" stopIfTrue="1">
      <formula>WEEKDAY($A782)=1</formula>
    </cfRule>
    <cfRule type="expression" dxfId="51846" priority="98653" stopIfTrue="1">
      <formula>WEEKDAY($A782)=2</formula>
    </cfRule>
    <cfRule type="expression" dxfId="51845" priority="98654" stopIfTrue="1">
      <formula>WEEKDAY($A782)=3</formula>
    </cfRule>
    <cfRule type="expression" dxfId="51844" priority="98655" stopIfTrue="1">
      <formula>WEEKDAY($A782)=4</formula>
    </cfRule>
    <cfRule type="expression" dxfId="51843" priority="98656" stopIfTrue="1">
      <formula>WEEKDAY($A782)=5</formula>
    </cfRule>
    <cfRule type="expression" dxfId="51842" priority="98657" stopIfTrue="1">
      <formula>WEEKDAY($A782)=6</formula>
    </cfRule>
    <cfRule type="expression" dxfId="51841" priority="98658" stopIfTrue="1">
      <formula>WEEKDAY($A782)=7</formula>
    </cfRule>
  </conditionalFormatting>
  <conditionalFormatting sqref="I782">
    <cfRule type="expression" dxfId="51840" priority="98645" stopIfTrue="1">
      <formula>WEEKDAY($A782)=1</formula>
    </cfRule>
    <cfRule type="expression" dxfId="51839" priority="98646" stopIfTrue="1">
      <formula>WEEKDAY($A782)=2</formula>
    </cfRule>
    <cfRule type="expression" dxfId="51838" priority="98647" stopIfTrue="1">
      <formula>WEEKDAY($A782)=3</formula>
    </cfRule>
    <cfRule type="expression" dxfId="51837" priority="98648" stopIfTrue="1">
      <formula>WEEKDAY($A782)=4</formula>
    </cfRule>
    <cfRule type="expression" dxfId="51836" priority="98649" stopIfTrue="1">
      <formula>WEEKDAY($A782)=5</formula>
    </cfRule>
    <cfRule type="expression" dxfId="51835" priority="98650" stopIfTrue="1">
      <formula>WEEKDAY($A782)=6</formula>
    </cfRule>
    <cfRule type="expression" dxfId="51834" priority="98651" stopIfTrue="1">
      <formula>WEEKDAY($A782)=7</formula>
    </cfRule>
  </conditionalFormatting>
  <conditionalFormatting sqref="I782">
    <cfRule type="expression" dxfId="51833" priority="98638" stopIfTrue="1">
      <formula>WEEKDAY($A782)=1</formula>
    </cfRule>
    <cfRule type="expression" dxfId="51832" priority="98639" stopIfTrue="1">
      <formula>WEEKDAY($A782)=2</formula>
    </cfRule>
    <cfRule type="expression" dxfId="51831" priority="98640" stopIfTrue="1">
      <formula>WEEKDAY($A782)=3</formula>
    </cfRule>
    <cfRule type="expression" dxfId="51830" priority="98641" stopIfTrue="1">
      <formula>WEEKDAY($A782)=4</formula>
    </cfRule>
    <cfRule type="expression" dxfId="51829" priority="98642" stopIfTrue="1">
      <formula>WEEKDAY($A782)=5</formula>
    </cfRule>
    <cfRule type="expression" dxfId="51828" priority="98643" stopIfTrue="1">
      <formula>WEEKDAY($A782)=6</formula>
    </cfRule>
    <cfRule type="expression" dxfId="51827" priority="98644" stopIfTrue="1">
      <formula>WEEKDAY($A782)=7</formula>
    </cfRule>
  </conditionalFormatting>
  <conditionalFormatting sqref="I782">
    <cfRule type="expression" dxfId="51826" priority="98631" stopIfTrue="1">
      <formula>WEEKDAY($A782)=1</formula>
    </cfRule>
    <cfRule type="expression" dxfId="51825" priority="98632" stopIfTrue="1">
      <formula>WEEKDAY($A782)=2</formula>
    </cfRule>
    <cfRule type="expression" dxfId="51824" priority="98633" stopIfTrue="1">
      <formula>WEEKDAY($A782)=3</formula>
    </cfRule>
    <cfRule type="expression" dxfId="51823" priority="98634" stopIfTrue="1">
      <formula>WEEKDAY($A782)=4</formula>
    </cfRule>
    <cfRule type="expression" dxfId="51822" priority="98635" stopIfTrue="1">
      <formula>WEEKDAY($A782)=5</formula>
    </cfRule>
    <cfRule type="expression" dxfId="51821" priority="98636" stopIfTrue="1">
      <formula>WEEKDAY($A782)=6</formula>
    </cfRule>
    <cfRule type="expression" dxfId="51820" priority="98637" stopIfTrue="1">
      <formula>WEEKDAY($A782)=7</formula>
    </cfRule>
  </conditionalFormatting>
  <conditionalFormatting sqref="I782">
    <cfRule type="expression" dxfId="51819" priority="98624" stopIfTrue="1">
      <formula>WEEKDAY($A782)=1</formula>
    </cfRule>
    <cfRule type="expression" dxfId="51818" priority="98625" stopIfTrue="1">
      <formula>WEEKDAY($A782)=2</formula>
    </cfRule>
    <cfRule type="expression" dxfId="51817" priority="98626" stopIfTrue="1">
      <formula>WEEKDAY($A782)=3</formula>
    </cfRule>
    <cfRule type="expression" dxfId="51816" priority="98627" stopIfTrue="1">
      <formula>WEEKDAY($A782)=4</formula>
    </cfRule>
    <cfRule type="expression" dxfId="51815" priority="98628" stopIfTrue="1">
      <formula>WEEKDAY($A782)=5</formula>
    </cfRule>
    <cfRule type="expression" dxfId="51814" priority="98629" stopIfTrue="1">
      <formula>WEEKDAY($A782)=6</formula>
    </cfRule>
    <cfRule type="expression" dxfId="51813" priority="98630" stopIfTrue="1">
      <formula>WEEKDAY($A782)=7</formula>
    </cfRule>
  </conditionalFormatting>
  <conditionalFormatting sqref="I782">
    <cfRule type="expression" dxfId="51812" priority="98617" stopIfTrue="1">
      <formula>WEEKDAY($A782)=1</formula>
    </cfRule>
    <cfRule type="expression" dxfId="51811" priority="98618" stopIfTrue="1">
      <formula>WEEKDAY($A782)=2</formula>
    </cfRule>
    <cfRule type="expression" dxfId="51810" priority="98619" stopIfTrue="1">
      <formula>WEEKDAY($A782)=3</formula>
    </cfRule>
    <cfRule type="expression" dxfId="51809" priority="98620" stopIfTrue="1">
      <formula>WEEKDAY($A782)=4</formula>
    </cfRule>
    <cfRule type="expression" dxfId="51808" priority="98621" stopIfTrue="1">
      <formula>WEEKDAY($A782)=5</formula>
    </cfRule>
    <cfRule type="expression" dxfId="51807" priority="98622" stopIfTrue="1">
      <formula>WEEKDAY($A782)=6</formula>
    </cfRule>
    <cfRule type="expression" dxfId="51806" priority="98623" stopIfTrue="1">
      <formula>WEEKDAY($A782)=7</formula>
    </cfRule>
  </conditionalFormatting>
  <conditionalFormatting sqref="I782">
    <cfRule type="expression" dxfId="51805" priority="98610" stopIfTrue="1">
      <formula>WEEKDAY($A782)=1</formula>
    </cfRule>
    <cfRule type="expression" dxfId="51804" priority="98611" stopIfTrue="1">
      <formula>WEEKDAY($A782)=2</formula>
    </cfRule>
    <cfRule type="expression" dxfId="51803" priority="98612" stopIfTrue="1">
      <formula>WEEKDAY($A782)=3</formula>
    </cfRule>
    <cfRule type="expression" dxfId="51802" priority="98613" stopIfTrue="1">
      <formula>WEEKDAY($A782)=4</formula>
    </cfRule>
    <cfRule type="expression" dxfId="51801" priority="98614" stopIfTrue="1">
      <formula>WEEKDAY($A782)=5</formula>
    </cfRule>
    <cfRule type="expression" dxfId="51800" priority="98615" stopIfTrue="1">
      <formula>WEEKDAY($A782)=6</formula>
    </cfRule>
    <cfRule type="expression" dxfId="51799" priority="98616" stopIfTrue="1">
      <formula>WEEKDAY($A782)=7</formula>
    </cfRule>
  </conditionalFormatting>
  <conditionalFormatting sqref="I782">
    <cfRule type="expression" dxfId="51798" priority="98603" stopIfTrue="1">
      <formula>WEEKDAY($A782)=1</formula>
    </cfRule>
    <cfRule type="expression" dxfId="51797" priority="98604" stopIfTrue="1">
      <formula>WEEKDAY($A782)=2</formula>
    </cfRule>
    <cfRule type="expression" dxfId="51796" priority="98605" stopIfTrue="1">
      <formula>WEEKDAY($A782)=3</formula>
    </cfRule>
    <cfRule type="expression" dxfId="51795" priority="98606" stopIfTrue="1">
      <formula>WEEKDAY($A782)=4</formula>
    </cfRule>
    <cfRule type="expression" dxfId="51794" priority="98607" stopIfTrue="1">
      <formula>WEEKDAY($A782)=5</formula>
    </cfRule>
    <cfRule type="expression" dxfId="51793" priority="98608" stopIfTrue="1">
      <formula>WEEKDAY($A782)=6</formula>
    </cfRule>
    <cfRule type="expression" dxfId="51792" priority="98609" stopIfTrue="1">
      <formula>WEEKDAY($A782)=7</formula>
    </cfRule>
  </conditionalFormatting>
  <conditionalFormatting sqref="I782">
    <cfRule type="expression" dxfId="51791" priority="98596" stopIfTrue="1">
      <formula>WEEKDAY($A782)=1</formula>
    </cfRule>
    <cfRule type="expression" dxfId="51790" priority="98597" stopIfTrue="1">
      <formula>WEEKDAY($A782)=2</formula>
    </cfRule>
    <cfRule type="expression" dxfId="51789" priority="98598" stopIfTrue="1">
      <formula>WEEKDAY($A782)=3</formula>
    </cfRule>
    <cfRule type="expression" dxfId="51788" priority="98599" stopIfTrue="1">
      <formula>WEEKDAY($A782)=4</formula>
    </cfRule>
    <cfRule type="expression" dxfId="51787" priority="98600" stopIfTrue="1">
      <formula>WEEKDAY($A782)=5</formula>
    </cfRule>
    <cfRule type="expression" dxfId="51786" priority="98601" stopIfTrue="1">
      <formula>WEEKDAY($A782)=6</formula>
    </cfRule>
    <cfRule type="expression" dxfId="51785" priority="98602" stopIfTrue="1">
      <formula>WEEKDAY($A782)=7</formula>
    </cfRule>
  </conditionalFormatting>
  <conditionalFormatting sqref="I782">
    <cfRule type="expression" dxfId="51784" priority="98589" stopIfTrue="1">
      <formula>WEEKDAY($A782)=1</formula>
    </cfRule>
    <cfRule type="expression" dxfId="51783" priority="98590" stopIfTrue="1">
      <formula>WEEKDAY($A782)=2</formula>
    </cfRule>
    <cfRule type="expression" dxfId="51782" priority="98591" stopIfTrue="1">
      <formula>WEEKDAY($A782)=3</formula>
    </cfRule>
    <cfRule type="expression" dxfId="51781" priority="98592" stopIfTrue="1">
      <formula>WEEKDAY($A782)=4</formula>
    </cfRule>
    <cfRule type="expression" dxfId="51780" priority="98593" stopIfTrue="1">
      <formula>WEEKDAY($A782)=5</formula>
    </cfRule>
    <cfRule type="expression" dxfId="51779" priority="98594" stopIfTrue="1">
      <formula>WEEKDAY($A782)=6</formula>
    </cfRule>
    <cfRule type="expression" dxfId="51778" priority="98595" stopIfTrue="1">
      <formula>WEEKDAY($A782)=7</formula>
    </cfRule>
  </conditionalFormatting>
  <conditionalFormatting sqref="I782">
    <cfRule type="expression" dxfId="51777" priority="98582" stopIfTrue="1">
      <formula>WEEKDAY($A782)=1</formula>
    </cfRule>
    <cfRule type="expression" dxfId="51776" priority="98583" stopIfTrue="1">
      <formula>WEEKDAY($A782)=2</formula>
    </cfRule>
    <cfRule type="expression" dxfId="51775" priority="98584" stopIfTrue="1">
      <formula>WEEKDAY($A782)=3</formula>
    </cfRule>
    <cfRule type="expression" dxfId="51774" priority="98585" stopIfTrue="1">
      <formula>WEEKDAY($A782)=4</formula>
    </cfRule>
    <cfRule type="expression" dxfId="51773" priority="98586" stopIfTrue="1">
      <formula>WEEKDAY($A782)=5</formula>
    </cfRule>
    <cfRule type="expression" dxfId="51772" priority="98587" stopIfTrue="1">
      <formula>WEEKDAY($A782)=6</formula>
    </cfRule>
    <cfRule type="expression" dxfId="51771" priority="98588" stopIfTrue="1">
      <formula>WEEKDAY($A782)=7</formula>
    </cfRule>
  </conditionalFormatting>
  <conditionalFormatting sqref="I782">
    <cfRule type="expression" dxfId="51770" priority="98575" stopIfTrue="1">
      <formula>WEEKDAY($A782)=1</formula>
    </cfRule>
    <cfRule type="expression" dxfId="51769" priority="98576" stopIfTrue="1">
      <formula>WEEKDAY($A782)=2</formula>
    </cfRule>
    <cfRule type="expression" dxfId="51768" priority="98577" stopIfTrue="1">
      <formula>WEEKDAY($A782)=3</formula>
    </cfRule>
    <cfRule type="expression" dxfId="51767" priority="98578" stopIfTrue="1">
      <formula>WEEKDAY($A782)=4</formula>
    </cfRule>
    <cfRule type="expression" dxfId="51766" priority="98579" stopIfTrue="1">
      <formula>WEEKDAY($A782)=5</formula>
    </cfRule>
    <cfRule type="expression" dxfId="51765" priority="98580" stopIfTrue="1">
      <formula>WEEKDAY($A782)=6</formula>
    </cfRule>
    <cfRule type="expression" dxfId="51764" priority="98581" stopIfTrue="1">
      <formula>WEEKDAY($A782)=7</formula>
    </cfRule>
  </conditionalFormatting>
  <conditionalFormatting sqref="I782">
    <cfRule type="expression" dxfId="51763" priority="98568" stopIfTrue="1">
      <formula>WEEKDAY($A782)=1</formula>
    </cfRule>
    <cfRule type="expression" dxfId="51762" priority="98569" stopIfTrue="1">
      <formula>WEEKDAY($A782)=2</formula>
    </cfRule>
    <cfRule type="expression" dxfId="51761" priority="98570" stopIfTrue="1">
      <formula>WEEKDAY($A782)=3</formula>
    </cfRule>
    <cfRule type="expression" dxfId="51760" priority="98571" stopIfTrue="1">
      <formula>WEEKDAY($A782)=4</formula>
    </cfRule>
    <cfRule type="expression" dxfId="51759" priority="98572" stopIfTrue="1">
      <formula>WEEKDAY($A782)=5</formula>
    </cfRule>
    <cfRule type="expression" dxfId="51758" priority="98573" stopIfTrue="1">
      <formula>WEEKDAY($A782)=6</formula>
    </cfRule>
    <cfRule type="expression" dxfId="51757" priority="98574" stopIfTrue="1">
      <formula>WEEKDAY($A782)=7</formula>
    </cfRule>
  </conditionalFormatting>
  <conditionalFormatting sqref="I782">
    <cfRule type="expression" dxfId="51756" priority="98561" stopIfTrue="1">
      <formula>WEEKDAY($A782)=1</formula>
    </cfRule>
    <cfRule type="expression" dxfId="51755" priority="98562" stopIfTrue="1">
      <formula>WEEKDAY($A782)=2</formula>
    </cfRule>
    <cfRule type="expression" dxfId="51754" priority="98563" stopIfTrue="1">
      <formula>WEEKDAY($A782)=3</formula>
    </cfRule>
    <cfRule type="expression" dxfId="51753" priority="98564" stopIfTrue="1">
      <formula>WEEKDAY($A782)=4</formula>
    </cfRule>
    <cfRule type="expression" dxfId="51752" priority="98565" stopIfTrue="1">
      <formula>WEEKDAY($A782)=5</formula>
    </cfRule>
    <cfRule type="expression" dxfId="51751" priority="98566" stopIfTrue="1">
      <formula>WEEKDAY($A782)=6</formula>
    </cfRule>
    <cfRule type="expression" dxfId="51750" priority="98567" stopIfTrue="1">
      <formula>WEEKDAY($A782)=7</formula>
    </cfRule>
  </conditionalFormatting>
  <conditionalFormatting sqref="I782">
    <cfRule type="expression" dxfId="51749" priority="98554" stopIfTrue="1">
      <formula>WEEKDAY($A782)=1</formula>
    </cfRule>
    <cfRule type="expression" dxfId="51748" priority="98555" stopIfTrue="1">
      <formula>WEEKDAY($A782)=2</formula>
    </cfRule>
    <cfRule type="expression" dxfId="51747" priority="98556" stopIfTrue="1">
      <formula>WEEKDAY($A782)=3</formula>
    </cfRule>
    <cfRule type="expression" dxfId="51746" priority="98557" stopIfTrue="1">
      <formula>WEEKDAY($A782)=4</formula>
    </cfRule>
    <cfRule type="expression" dxfId="51745" priority="98558" stopIfTrue="1">
      <formula>WEEKDAY($A782)=5</formula>
    </cfRule>
    <cfRule type="expression" dxfId="51744" priority="98559" stopIfTrue="1">
      <formula>WEEKDAY($A782)=6</formula>
    </cfRule>
    <cfRule type="expression" dxfId="51743" priority="98560" stopIfTrue="1">
      <formula>WEEKDAY($A782)=7</formula>
    </cfRule>
  </conditionalFormatting>
  <conditionalFormatting sqref="I782">
    <cfRule type="expression" dxfId="51742" priority="98547" stopIfTrue="1">
      <formula>WEEKDAY($A782)=1</formula>
    </cfRule>
    <cfRule type="expression" dxfId="51741" priority="98548" stopIfTrue="1">
      <formula>WEEKDAY($A782)=2</formula>
    </cfRule>
    <cfRule type="expression" dxfId="51740" priority="98549" stopIfTrue="1">
      <formula>WEEKDAY($A782)=3</formula>
    </cfRule>
    <cfRule type="expression" dxfId="51739" priority="98550" stopIfTrue="1">
      <formula>WEEKDAY($A782)=4</formula>
    </cfRule>
    <cfRule type="expression" dxfId="51738" priority="98551" stopIfTrue="1">
      <formula>WEEKDAY($A782)=5</formula>
    </cfRule>
    <cfRule type="expression" dxfId="51737" priority="98552" stopIfTrue="1">
      <formula>WEEKDAY($A782)=6</formula>
    </cfRule>
    <cfRule type="expression" dxfId="51736" priority="98553" stopIfTrue="1">
      <formula>WEEKDAY($A782)=7</formula>
    </cfRule>
  </conditionalFormatting>
  <conditionalFormatting sqref="I782">
    <cfRule type="expression" dxfId="51735" priority="98540" stopIfTrue="1">
      <formula>WEEKDAY($A782)=1</formula>
    </cfRule>
    <cfRule type="expression" dxfId="51734" priority="98541" stopIfTrue="1">
      <formula>WEEKDAY($A782)=2</formula>
    </cfRule>
    <cfRule type="expression" dxfId="51733" priority="98542" stopIfTrue="1">
      <formula>WEEKDAY($A782)=3</formula>
    </cfRule>
    <cfRule type="expression" dxfId="51732" priority="98543" stopIfTrue="1">
      <formula>WEEKDAY($A782)=4</formula>
    </cfRule>
    <cfRule type="expression" dxfId="51731" priority="98544" stopIfTrue="1">
      <formula>WEEKDAY($A782)=5</formula>
    </cfRule>
    <cfRule type="expression" dxfId="51730" priority="98545" stopIfTrue="1">
      <formula>WEEKDAY($A782)=6</formula>
    </cfRule>
    <cfRule type="expression" dxfId="51729" priority="98546" stopIfTrue="1">
      <formula>WEEKDAY($A782)=7</formula>
    </cfRule>
  </conditionalFormatting>
  <conditionalFormatting sqref="I782">
    <cfRule type="expression" dxfId="51728" priority="98533" stopIfTrue="1">
      <formula>WEEKDAY($A782)=1</formula>
    </cfRule>
    <cfRule type="expression" dxfId="51727" priority="98534" stopIfTrue="1">
      <formula>WEEKDAY($A782)=2</formula>
    </cfRule>
    <cfRule type="expression" dxfId="51726" priority="98535" stopIfTrue="1">
      <formula>WEEKDAY($A782)=3</formula>
    </cfRule>
    <cfRule type="expression" dxfId="51725" priority="98536" stopIfTrue="1">
      <formula>WEEKDAY($A782)=4</formula>
    </cfRule>
    <cfRule type="expression" dxfId="51724" priority="98537" stopIfTrue="1">
      <formula>WEEKDAY($A782)=5</formula>
    </cfRule>
    <cfRule type="expression" dxfId="51723" priority="98538" stopIfTrue="1">
      <formula>WEEKDAY($A782)=6</formula>
    </cfRule>
    <cfRule type="expression" dxfId="51722" priority="98539" stopIfTrue="1">
      <formula>WEEKDAY($A782)=7</formula>
    </cfRule>
  </conditionalFormatting>
  <conditionalFormatting sqref="I782">
    <cfRule type="expression" dxfId="51721" priority="98526" stopIfTrue="1">
      <formula>WEEKDAY($A782)=1</formula>
    </cfRule>
    <cfRule type="expression" dxfId="51720" priority="98527" stopIfTrue="1">
      <formula>WEEKDAY($A782)=2</formula>
    </cfRule>
    <cfRule type="expression" dxfId="51719" priority="98528" stopIfTrue="1">
      <formula>WEEKDAY($A782)=3</formula>
    </cfRule>
    <cfRule type="expression" dxfId="51718" priority="98529" stopIfTrue="1">
      <formula>WEEKDAY($A782)=4</formula>
    </cfRule>
    <cfRule type="expression" dxfId="51717" priority="98530" stopIfTrue="1">
      <formula>WEEKDAY($A782)=5</formula>
    </cfRule>
    <cfRule type="expression" dxfId="51716" priority="98531" stopIfTrue="1">
      <formula>WEEKDAY($A782)=6</formula>
    </cfRule>
    <cfRule type="expression" dxfId="51715" priority="98532" stopIfTrue="1">
      <formula>WEEKDAY($A782)=7</formula>
    </cfRule>
  </conditionalFormatting>
  <conditionalFormatting sqref="I782">
    <cfRule type="expression" dxfId="51714" priority="98519" stopIfTrue="1">
      <formula>WEEKDAY($A782)=1</formula>
    </cfRule>
    <cfRule type="expression" dxfId="51713" priority="98520" stopIfTrue="1">
      <formula>WEEKDAY($A782)=2</formula>
    </cfRule>
    <cfRule type="expression" dxfId="51712" priority="98521" stopIfTrue="1">
      <formula>WEEKDAY($A782)=3</formula>
    </cfRule>
    <cfRule type="expression" dxfId="51711" priority="98522" stopIfTrue="1">
      <formula>WEEKDAY($A782)=4</formula>
    </cfRule>
    <cfRule type="expression" dxfId="51710" priority="98523" stopIfTrue="1">
      <formula>WEEKDAY($A782)=5</formula>
    </cfRule>
    <cfRule type="expression" dxfId="51709" priority="98524" stopIfTrue="1">
      <formula>WEEKDAY($A782)=6</formula>
    </cfRule>
    <cfRule type="expression" dxfId="51708" priority="98525" stopIfTrue="1">
      <formula>WEEKDAY($A782)=7</formula>
    </cfRule>
  </conditionalFormatting>
  <conditionalFormatting sqref="I782">
    <cfRule type="expression" dxfId="51707" priority="98512" stopIfTrue="1">
      <formula>WEEKDAY($A782)=1</formula>
    </cfRule>
    <cfRule type="expression" dxfId="51706" priority="98513" stopIfTrue="1">
      <formula>WEEKDAY($A782)=2</formula>
    </cfRule>
    <cfRule type="expression" dxfId="51705" priority="98514" stopIfTrue="1">
      <formula>WEEKDAY($A782)=3</formula>
    </cfRule>
    <cfRule type="expression" dxfId="51704" priority="98515" stopIfTrue="1">
      <formula>WEEKDAY($A782)=4</formula>
    </cfRule>
    <cfRule type="expression" dxfId="51703" priority="98516" stopIfTrue="1">
      <formula>WEEKDAY($A782)=5</formula>
    </cfRule>
    <cfRule type="expression" dxfId="51702" priority="98517" stopIfTrue="1">
      <formula>WEEKDAY($A782)=6</formula>
    </cfRule>
    <cfRule type="expression" dxfId="51701" priority="98518" stopIfTrue="1">
      <formula>WEEKDAY($A782)=7</formula>
    </cfRule>
  </conditionalFormatting>
  <conditionalFormatting sqref="I782">
    <cfRule type="expression" dxfId="51700" priority="98505" stopIfTrue="1">
      <formula>WEEKDAY($A782)=1</formula>
    </cfRule>
    <cfRule type="expression" dxfId="51699" priority="98506" stopIfTrue="1">
      <formula>WEEKDAY($A782)=2</formula>
    </cfRule>
    <cfRule type="expression" dxfId="51698" priority="98507" stopIfTrue="1">
      <formula>WEEKDAY($A782)=3</formula>
    </cfRule>
    <cfRule type="expression" dxfId="51697" priority="98508" stopIfTrue="1">
      <formula>WEEKDAY($A782)=4</formula>
    </cfRule>
    <cfRule type="expression" dxfId="51696" priority="98509" stopIfTrue="1">
      <formula>WEEKDAY($A782)=5</formula>
    </cfRule>
    <cfRule type="expression" dxfId="51695" priority="98510" stopIfTrue="1">
      <formula>WEEKDAY($A782)=6</formula>
    </cfRule>
    <cfRule type="expression" dxfId="51694" priority="98511" stopIfTrue="1">
      <formula>WEEKDAY($A782)=7</formula>
    </cfRule>
  </conditionalFormatting>
  <conditionalFormatting sqref="I782">
    <cfRule type="expression" dxfId="51693" priority="98498" stopIfTrue="1">
      <formula>WEEKDAY($A782)=1</formula>
    </cfRule>
    <cfRule type="expression" dxfId="51692" priority="98499" stopIfTrue="1">
      <formula>WEEKDAY($A782)=2</formula>
    </cfRule>
    <cfRule type="expression" dxfId="51691" priority="98500" stopIfTrue="1">
      <formula>WEEKDAY($A782)=3</formula>
    </cfRule>
    <cfRule type="expression" dxfId="51690" priority="98501" stopIfTrue="1">
      <formula>WEEKDAY($A782)=4</formula>
    </cfRule>
    <cfRule type="expression" dxfId="51689" priority="98502" stopIfTrue="1">
      <formula>WEEKDAY($A782)=5</formula>
    </cfRule>
    <cfRule type="expression" dxfId="51688" priority="98503" stopIfTrue="1">
      <formula>WEEKDAY($A782)=6</formula>
    </cfRule>
    <cfRule type="expression" dxfId="51687" priority="98504" stopIfTrue="1">
      <formula>WEEKDAY($A782)=7</formula>
    </cfRule>
  </conditionalFormatting>
  <conditionalFormatting sqref="I782">
    <cfRule type="expression" dxfId="51686" priority="98491" stopIfTrue="1">
      <formula>WEEKDAY($A782)=1</formula>
    </cfRule>
    <cfRule type="expression" dxfId="51685" priority="98492" stopIfTrue="1">
      <formula>WEEKDAY($A782)=2</formula>
    </cfRule>
    <cfRule type="expression" dxfId="51684" priority="98493" stopIfTrue="1">
      <formula>WEEKDAY($A782)=3</formula>
    </cfRule>
    <cfRule type="expression" dxfId="51683" priority="98494" stopIfTrue="1">
      <formula>WEEKDAY($A782)=4</formula>
    </cfRule>
    <cfRule type="expression" dxfId="51682" priority="98495" stopIfTrue="1">
      <formula>WEEKDAY($A782)=5</formula>
    </cfRule>
    <cfRule type="expression" dxfId="51681" priority="98496" stopIfTrue="1">
      <formula>WEEKDAY($A782)=6</formula>
    </cfRule>
    <cfRule type="expression" dxfId="51680" priority="98497" stopIfTrue="1">
      <formula>WEEKDAY($A782)=7</formula>
    </cfRule>
  </conditionalFormatting>
  <conditionalFormatting sqref="I782">
    <cfRule type="expression" dxfId="51679" priority="98484" stopIfTrue="1">
      <formula>WEEKDAY($A782)=1</formula>
    </cfRule>
    <cfRule type="expression" dxfId="51678" priority="98485" stopIfTrue="1">
      <formula>WEEKDAY($A782)=2</formula>
    </cfRule>
    <cfRule type="expression" dxfId="51677" priority="98486" stopIfTrue="1">
      <formula>WEEKDAY($A782)=3</formula>
    </cfRule>
    <cfRule type="expression" dxfId="51676" priority="98487" stopIfTrue="1">
      <formula>WEEKDAY($A782)=4</formula>
    </cfRule>
    <cfRule type="expression" dxfId="51675" priority="98488" stopIfTrue="1">
      <formula>WEEKDAY($A782)=5</formula>
    </cfRule>
    <cfRule type="expression" dxfId="51674" priority="98489" stopIfTrue="1">
      <formula>WEEKDAY($A782)=6</formula>
    </cfRule>
    <cfRule type="expression" dxfId="51673" priority="98490" stopIfTrue="1">
      <formula>WEEKDAY($A782)=7</formula>
    </cfRule>
  </conditionalFormatting>
  <conditionalFormatting sqref="I782">
    <cfRule type="expression" dxfId="51672" priority="98477" stopIfTrue="1">
      <formula>WEEKDAY($A782)=1</formula>
    </cfRule>
    <cfRule type="expression" dxfId="51671" priority="98478" stopIfTrue="1">
      <formula>WEEKDAY($A782)=2</formula>
    </cfRule>
    <cfRule type="expression" dxfId="51670" priority="98479" stopIfTrue="1">
      <formula>WEEKDAY($A782)=3</formula>
    </cfRule>
    <cfRule type="expression" dxfId="51669" priority="98480" stopIfTrue="1">
      <formula>WEEKDAY($A782)=4</formula>
    </cfRule>
    <cfRule type="expression" dxfId="51668" priority="98481" stopIfTrue="1">
      <formula>WEEKDAY($A782)=5</formula>
    </cfRule>
    <cfRule type="expression" dxfId="51667" priority="98482" stopIfTrue="1">
      <formula>WEEKDAY($A782)=6</formula>
    </cfRule>
    <cfRule type="expression" dxfId="51666" priority="98483" stopIfTrue="1">
      <formula>WEEKDAY($A782)=7</formula>
    </cfRule>
  </conditionalFormatting>
  <conditionalFormatting sqref="I782">
    <cfRule type="expression" dxfId="51665" priority="98470" stopIfTrue="1">
      <formula>WEEKDAY($A782)=1</formula>
    </cfRule>
    <cfRule type="expression" dxfId="51664" priority="98471" stopIfTrue="1">
      <formula>WEEKDAY($A782)=2</formula>
    </cfRule>
    <cfRule type="expression" dxfId="51663" priority="98472" stopIfTrue="1">
      <formula>WEEKDAY($A782)=3</formula>
    </cfRule>
    <cfRule type="expression" dxfId="51662" priority="98473" stopIfTrue="1">
      <formula>WEEKDAY($A782)=4</formula>
    </cfRule>
    <cfRule type="expression" dxfId="51661" priority="98474" stopIfTrue="1">
      <formula>WEEKDAY($A782)=5</formula>
    </cfRule>
    <cfRule type="expression" dxfId="51660" priority="98475" stopIfTrue="1">
      <formula>WEEKDAY($A782)=6</formula>
    </cfRule>
    <cfRule type="expression" dxfId="51659" priority="98476" stopIfTrue="1">
      <formula>WEEKDAY($A782)=7</formula>
    </cfRule>
  </conditionalFormatting>
  <conditionalFormatting sqref="I782">
    <cfRule type="expression" dxfId="51658" priority="98463" stopIfTrue="1">
      <formula>WEEKDAY($A782)=1</formula>
    </cfRule>
    <cfRule type="expression" dxfId="51657" priority="98464" stopIfTrue="1">
      <formula>WEEKDAY($A782)=2</formula>
    </cfRule>
    <cfRule type="expression" dxfId="51656" priority="98465" stopIfTrue="1">
      <formula>WEEKDAY($A782)=3</formula>
    </cfRule>
    <cfRule type="expression" dxfId="51655" priority="98466" stopIfTrue="1">
      <formula>WEEKDAY($A782)=4</formula>
    </cfRule>
    <cfRule type="expression" dxfId="51654" priority="98467" stopIfTrue="1">
      <formula>WEEKDAY($A782)=5</formula>
    </cfRule>
    <cfRule type="expression" dxfId="51653" priority="98468" stopIfTrue="1">
      <formula>WEEKDAY($A782)=6</formula>
    </cfRule>
    <cfRule type="expression" dxfId="51652" priority="98469" stopIfTrue="1">
      <formula>WEEKDAY($A782)=7</formula>
    </cfRule>
  </conditionalFormatting>
  <conditionalFormatting sqref="I782">
    <cfRule type="expression" dxfId="51651" priority="98456" stopIfTrue="1">
      <formula>WEEKDAY($A782)=1</formula>
    </cfRule>
    <cfRule type="expression" dxfId="51650" priority="98457" stopIfTrue="1">
      <formula>WEEKDAY($A782)=2</formula>
    </cfRule>
    <cfRule type="expression" dxfId="51649" priority="98458" stopIfTrue="1">
      <formula>WEEKDAY($A782)=3</formula>
    </cfRule>
    <cfRule type="expression" dxfId="51648" priority="98459" stopIfTrue="1">
      <formula>WEEKDAY($A782)=4</formula>
    </cfRule>
    <cfRule type="expression" dxfId="51647" priority="98460" stopIfTrue="1">
      <formula>WEEKDAY($A782)=5</formula>
    </cfRule>
    <cfRule type="expression" dxfId="51646" priority="98461" stopIfTrue="1">
      <formula>WEEKDAY($A782)=6</formula>
    </cfRule>
    <cfRule type="expression" dxfId="51645" priority="98462" stopIfTrue="1">
      <formula>WEEKDAY($A782)=7</formula>
    </cfRule>
  </conditionalFormatting>
  <conditionalFormatting sqref="I782">
    <cfRule type="expression" dxfId="51644" priority="98449" stopIfTrue="1">
      <formula>WEEKDAY($A782)=1</formula>
    </cfRule>
    <cfRule type="expression" dxfId="51643" priority="98450" stopIfTrue="1">
      <formula>WEEKDAY($A782)=2</formula>
    </cfRule>
    <cfRule type="expression" dxfId="51642" priority="98451" stopIfTrue="1">
      <formula>WEEKDAY($A782)=3</formula>
    </cfRule>
    <cfRule type="expression" dxfId="51641" priority="98452" stopIfTrue="1">
      <formula>WEEKDAY($A782)=4</formula>
    </cfRule>
    <cfRule type="expression" dxfId="51640" priority="98453" stopIfTrue="1">
      <formula>WEEKDAY($A782)=5</formula>
    </cfRule>
    <cfRule type="expression" dxfId="51639" priority="98454" stopIfTrue="1">
      <formula>WEEKDAY($A782)=6</formula>
    </cfRule>
    <cfRule type="expression" dxfId="51638" priority="98455" stopIfTrue="1">
      <formula>WEEKDAY($A782)=7</formula>
    </cfRule>
  </conditionalFormatting>
  <conditionalFormatting sqref="I782">
    <cfRule type="expression" dxfId="51637" priority="98442" stopIfTrue="1">
      <formula>WEEKDAY($A782)=1</formula>
    </cfRule>
    <cfRule type="expression" dxfId="51636" priority="98443" stopIfTrue="1">
      <formula>WEEKDAY($A782)=2</formula>
    </cfRule>
    <cfRule type="expression" dxfId="51635" priority="98444" stopIfTrue="1">
      <formula>WEEKDAY($A782)=3</formula>
    </cfRule>
    <cfRule type="expression" dxfId="51634" priority="98445" stopIfTrue="1">
      <formula>WEEKDAY($A782)=4</formula>
    </cfRule>
    <cfRule type="expression" dxfId="51633" priority="98446" stopIfTrue="1">
      <formula>WEEKDAY($A782)=5</formula>
    </cfRule>
    <cfRule type="expression" dxfId="51632" priority="98447" stopIfTrue="1">
      <formula>WEEKDAY($A782)=6</formula>
    </cfRule>
    <cfRule type="expression" dxfId="51631" priority="98448" stopIfTrue="1">
      <formula>WEEKDAY($A782)=7</formula>
    </cfRule>
  </conditionalFormatting>
  <conditionalFormatting sqref="I782">
    <cfRule type="expression" dxfId="51630" priority="98435" stopIfTrue="1">
      <formula>WEEKDAY($A782)=1</formula>
    </cfRule>
    <cfRule type="expression" dxfId="51629" priority="98436" stopIfTrue="1">
      <formula>WEEKDAY($A782)=2</formula>
    </cfRule>
    <cfRule type="expression" dxfId="51628" priority="98437" stopIfTrue="1">
      <formula>WEEKDAY($A782)=3</formula>
    </cfRule>
    <cfRule type="expression" dxfId="51627" priority="98438" stopIfTrue="1">
      <formula>WEEKDAY($A782)=4</formula>
    </cfRule>
    <cfRule type="expression" dxfId="51626" priority="98439" stopIfTrue="1">
      <formula>WEEKDAY($A782)=5</formula>
    </cfRule>
    <cfRule type="expression" dxfId="51625" priority="98440" stopIfTrue="1">
      <formula>WEEKDAY($A782)=6</formula>
    </cfRule>
    <cfRule type="expression" dxfId="51624" priority="98441" stopIfTrue="1">
      <formula>WEEKDAY($A782)=7</formula>
    </cfRule>
  </conditionalFormatting>
  <conditionalFormatting sqref="I782">
    <cfRule type="expression" dxfId="51623" priority="98428" stopIfTrue="1">
      <formula>WEEKDAY($A782)=1</formula>
    </cfRule>
    <cfRule type="expression" dxfId="51622" priority="98429" stopIfTrue="1">
      <formula>WEEKDAY($A782)=2</formula>
    </cfRule>
    <cfRule type="expression" dxfId="51621" priority="98430" stopIfTrue="1">
      <formula>WEEKDAY($A782)=3</formula>
    </cfRule>
    <cfRule type="expression" dxfId="51620" priority="98431" stopIfTrue="1">
      <formula>WEEKDAY($A782)=4</formula>
    </cfRule>
    <cfRule type="expression" dxfId="51619" priority="98432" stopIfTrue="1">
      <formula>WEEKDAY($A782)=5</formula>
    </cfRule>
    <cfRule type="expression" dxfId="51618" priority="98433" stopIfTrue="1">
      <formula>WEEKDAY($A782)=6</formula>
    </cfRule>
    <cfRule type="expression" dxfId="51617" priority="98434" stopIfTrue="1">
      <formula>WEEKDAY($A782)=7</formula>
    </cfRule>
  </conditionalFormatting>
  <conditionalFormatting sqref="I782">
    <cfRule type="expression" dxfId="51616" priority="98421" stopIfTrue="1">
      <formula>WEEKDAY($A782)=1</formula>
    </cfRule>
    <cfRule type="expression" dxfId="51615" priority="98422" stopIfTrue="1">
      <formula>WEEKDAY($A782)=2</formula>
    </cfRule>
    <cfRule type="expression" dxfId="51614" priority="98423" stopIfTrue="1">
      <formula>WEEKDAY($A782)=3</formula>
    </cfRule>
    <cfRule type="expression" dxfId="51613" priority="98424" stopIfTrue="1">
      <formula>WEEKDAY($A782)=4</formula>
    </cfRule>
    <cfRule type="expression" dxfId="51612" priority="98425" stopIfTrue="1">
      <formula>WEEKDAY($A782)=5</formula>
    </cfRule>
    <cfRule type="expression" dxfId="51611" priority="98426" stopIfTrue="1">
      <formula>WEEKDAY($A782)=6</formula>
    </cfRule>
    <cfRule type="expression" dxfId="51610" priority="98427" stopIfTrue="1">
      <formula>WEEKDAY($A782)=7</formula>
    </cfRule>
  </conditionalFormatting>
  <conditionalFormatting sqref="I782">
    <cfRule type="expression" dxfId="51609" priority="98414" stopIfTrue="1">
      <formula>WEEKDAY($A782)=1</formula>
    </cfRule>
    <cfRule type="expression" dxfId="51608" priority="98415" stopIfTrue="1">
      <formula>WEEKDAY($A782)=2</formula>
    </cfRule>
    <cfRule type="expression" dxfId="51607" priority="98416" stopIfTrue="1">
      <formula>WEEKDAY($A782)=3</formula>
    </cfRule>
    <cfRule type="expression" dxfId="51606" priority="98417" stopIfTrue="1">
      <formula>WEEKDAY($A782)=4</formula>
    </cfRule>
    <cfRule type="expression" dxfId="51605" priority="98418" stopIfTrue="1">
      <formula>WEEKDAY($A782)=5</formula>
    </cfRule>
    <cfRule type="expression" dxfId="51604" priority="98419" stopIfTrue="1">
      <formula>WEEKDAY($A782)=6</formula>
    </cfRule>
    <cfRule type="expression" dxfId="51603" priority="98420" stopIfTrue="1">
      <formula>WEEKDAY($A782)=7</formula>
    </cfRule>
  </conditionalFormatting>
  <conditionalFormatting sqref="I782">
    <cfRule type="expression" dxfId="51602" priority="98407" stopIfTrue="1">
      <formula>WEEKDAY($A782)=1</formula>
    </cfRule>
    <cfRule type="expression" dxfId="51601" priority="98408" stopIfTrue="1">
      <formula>WEEKDAY($A782)=2</formula>
    </cfRule>
    <cfRule type="expression" dxfId="51600" priority="98409" stopIfTrue="1">
      <formula>WEEKDAY($A782)=3</formula>
    </cfRule>
    <cfRule type="expression" dxfId="51599" priority="98410" stopIfTrue="1">
      <formula>WEEKDAY($A782)=4</formula>
    </cfRule>
    <cfRule type="expression" dxfId="51598" priority="98411" stopIfTrue="1">
      <formula>WEEKDAY($A782)=5</formula>
    </cfRule>
    <cfRule type="expression" dxfId="51597" priority="98412" stopIfTrue="1">
      <formula>WEEKDAY($A782)=6</formula>
    </cfRule>
    <cfRule type="expression" dxfId="51596" priority="98413" stopIfTrue="1">
      <formula>WEEKDAY($A782)=7</formula>
    </cfRule>
  </conditionalFormatting>
  <conditionalFormatting sqref="I782">
    <cfRule type="expression" dxfId="51595" priority="98400" stopIfTrue="1">
      <formula>WEEKDAY($A782)=1</formula>
    </cfRule>
    <cfRule type="expression" dxfId="51594" priority="98401" stopIfTrue="1">
      <formula>WEEKDAY($A782)=2</formula>
    </cfRule>
    <cfRule type="expression" dxfId="51593" priority="98402" stopIfTrue="1">
      <formula>WEEKDAY($A782)=3</formula>
    </cfRule>
    <cfRule type="expression" dxfId="51592" priority="98403" stopIfTrue="1">
      <formula>WEEKDAY($A782)=4</formula>
    </cfRule>
    <cfRule type="expression" dxfId="51591" priority="98404" stopIfTrue="1">
      <formula>WEEKDAY($A782)=5</formula>
    </cfRule>
    <cfRule type="expression" dxfId="51590" priority="98405" stopIfTrue="1">
      <formula>WEEKDAY($A782)=6</formula>
    </cfRule>
    <cfRule type="expression" dxfId="51589" priority="98406" stopIfTrue="1">
      <formula>WEEKDAY($A782)=7</formula>
    </cfRule>
  </conditionalFormatting>
  <conditionalFormatting sqref="I782">
    <cfRule type="expression" dxfId="51588" priority="98393" stopIfTrue="1">
      <formula>WEEKDAY($A782)=1</formula>
    </cfRule>
    <cfRule type="expression" dxfId="51587" priority="98394" stopIfTrue="1">
      <formula>WEEKDAY($A782)=2</formula>
    </cfRule>
    <cfRule type="expression" dxfId="51586" priority="98395" stopIfTrue="1">
      <formula>WEEKDAY($A782)=3</formula>
    </cfRule>
    <cfRule type="expression" dxfId="51585" priority="98396" stopIfTrue="1">
      <formula>WEEKDAY($A782)=4</formula>
    </cfRule>
    <cfRule type="expression" dxfId="51584" priority="98397" stopIfTrue="1">
      <formula>WEEKDAY($A782)=5</formula>
    </cfRule>
    <cfRule type="expression" dxfId="51583" priority="98398" stopIfTrue="1">
      <formula>WEEKDAY($A782)=6</formula>
    </cfRule>
    <cfRule type="expression" dxfId="51582" priority="98399" stopIfTrue="1">
      <formula>WEEKDAY($A782)=7</formula>
    </cfRule>
  </conditionalFormatting>
  <conditionalFormatting sqref="I782">
    <cfRule type="expression" dxfId="51581" priority="98386" stopIfTrue="1">
      <formula>WEEKDAY($A782)=1</formula>
    </cfRule>
    <cfRule type="expression" dxfId="51580" priority="98387" stopIfTrue="1">
      <formula>WEEKDAY($A782)=2</formula>
    </cfRule>
    <cfRule type="expression" dxfId="51579" priority="98388" stopIfTrue="1">
      <formula>WEEKDAY($A782)=3</formula>
    </cfRule>
    <cfRule type="expression" dxfId="51578" priority="98389" stopIfTrue="1">
      <formula>WEEKDAY($A782)=4</formula>
    </cfRule>
    <cfRule type="expression" dxfId="51577" priority="98390" stopIfTrue="1">
      <formula>WEEKDAY($A782)=5</formula>
    </cfRule>
    <cfRule type="expression" dxfId="51576" priority="98391" stopIfTrue="1">
      <formula>WEEKDAY($A782)=6</formula>
    </cfRule>
    <cfRule type="expression" dxfId="51575" priority="98392" stopIfTrue="1">
      <formula>WEEKDAY($A782)=7</formula>
    </cfRule>
  </conditionalFormatting>
  <conditionalFormatting sqref="I782">
    <cfRule type="expression" dxfId="51574" priority="98379" stopIfTrue="1">
      <formula>WEEKDAY($A782)=1</formula>
    </cfRule>
    <cfRule type="expression" dxfId="51573" priority="98380" stopIfTrue="1">
      <formula>WEEKDAY($A782)=2</formula>
    </cfRule>
    <cfRule type="expression" dxfId="51572" priority="98381" stopIfTrue="1">
      <formula>WEEKDAY($A782)=3</formula>
    </cfRule>
    <cfRule type="expression" dxfId="51571" priority="98382" stopIfTrue="1">
      <formula>WEEKDAY($A782)=4</formula>
    </cfRule>
    <cfRule type="expression" dxfId="51570" priority="98383" stopIfTrue="1">
      <formula>WEEKDAY($A782)=5</formula>
    </cfRule>
    <cfRule type="expression" dxfId="51569" priority="98384" stopIfTrue="1">
      <formula>WEEKDAY($A782)=6</formula>
    </cfRule>
    <cfRule type="expression" dxfId="51568" priority="98385" stopIfTrue="1">
      <formula>WEEKDAY($A782)=7</formula>
    </cfRule>
  </conditionalFormatting>
  <conditionalFormatting sqref="I782">
    <cfRule type="expression" dxfId="51567" priority="98372" stopIfTrue="1">
      <formula>WEEKDAY($A782)=1</formula>
    </cfRule>
    <cfRule type="expression" dxfId="51566" priority="98373" stopIfTrue="1">
      <formula>WEEKDAY($A782)=2</formula>
    </cfRule>
    <cfRule type="expression" dxfId="51565" priority="98374" stopIfTrue="1">
      <formula>WEEKDAY($A782)=3</formula>
    </cfRule>
    <cfRule type="expression" dxfId="51564" priority="98375" stopIfTrue="1">
      <formula>WEEKDAY($A782)=4</formula>
    </cfRule>
    <cfRule type="expression" dxfId="51563" priority="98376" stopIfTrue="1">
      <formula>WEEKDAY($A782)=5</formula>
    </cfRule>
    <cfRule type="expression" dxfId="51562" priority="98377" stopIfTrue="1">
      <formula>WEEKDAY($A782)=6</formula>
    </cfRule>
    <cfRule type="expression" dxfId="51561" priority="98378" stopIfTrue="1">
      <formula>WEEKDAY($A782)=7</formula>
    </cfRule>
  </conditionalFormatting>
  <conditionalFormatting sqref="I782">
    <cfRule type="expression" dxfId="51560" priority="98365" stopIfTrue="1">
      <formula>WEEKDAY($A782)=1</formula>
    </cfRule>
    <cfRule type="expression" dxfId="51559" priority="98366" stopIfTrue="1">
      <formula>WEEKDAY($A782)=2</formula>
    </cfRule>
    <cfRule type="expression" dxfId="51558" priority="98367" stopIfTrue="1">
      <formula>WEEKDAY($A782)=3</formula>
    </cfRule>
    <cfRule type="expression" dxfId="51557" priority="98368" stopIfTrue="1">
      <formula>WEEKDAY($A782)=4</formula>
    </cfRule>
    <cfRule type="expression" dxfId="51556" priority="98369" stopIfTrue="1">
      <formula>WEEKDAY($A782)=5</formula>
    </cfRule>
    <cfRule type="expression" dxfId="51555" priority="98370" stopIfTrue="1">
      <formula>WEEKDAY($A782)=6</formula>
    </cfRule>
    <cfRule type="expression" dxfId="51554" priority="98371" stopIfTrue="1">
      <formula>WEEKDAY($A782)=7</formula>
    </cfRule>
  </conditionalFormatting>
  <conditionalFormatting sqref="A782">
    <cfRule type="expression" dxfId="51553" priority="98358" stopIfTrue="1">
      <formula>WEEKDAY($A782)=1</formula>
    </cfRule>
    <cfRule type="expression" dxfId="51552" priority="98359" stopIfTrue="1">
      <formula>WEEKDAY($A782)=2</formula>
    </cfRule>
    <cfRule type="expression" dxfId="51551" priority="98360" stopIfTrue="1">
      <formula>WEEKDAY($A782)=3</formula>
    </cfRule>
    <cfRule type="expression" dxfId="51550" priority="98361" stopIfTrue="1">
      <formula>WEEKDAY($A782)=4</formula>
    </cfRule>
    <cfRule type="expression" dxfId="51549" priority="98362" stopIfTrue="1">
      <formula>WEEKDAY($A782)=5</formula>
    </cfRule>
    <cfRule type="expression" dxfId="51548" priority="98363" stopIfTrue="1">
      <formula>WEEKDAY($A782)=6</formula>
    </cfRule>
    <cfRule type="expression" dxfId="51547" priority="98364" stopIfTrue="1">
      <formula>WEEKDAY($A782)=7</formula>
    </cfRule>
  </conditionalFormatting>
  <conditionalFormatting sqref="I782">
    <cfRule type="expression" dxfId="51546" priority="98351" stopIfTrue="1">
      <formula>WEEKDAY($A782)=1</formula>
    </cfRule>
    <cfRule type="expression" dxfId="51545" priority="98352" stopIfTrue="1">
      <formula>WEEKDAY($A782)=2</formula>
    </cfRule>
    <cfRule type="expression" dxfId="51544" priority="98353" stopIfTrue="1">
      <formula>WEEKDAY($A782)=3</formula>
    </cfRule>
    <cfRule type="expression" dxfId="51543" priority="98354" stopIfTrue="1">
      <formula>WEEKDAY($A782)=4</formula>
    </cfRule>
    <cfRule type="expression" dxfId="51542" priority="98355" stopIfTrue="1">
      <formula>WEEKDAY($A782)=5</formula>
    </cfRule>
    <cfRule type="expression" dxfId="51541" priority="98356" stopIfTrue="1">
      <formula>WEEKDAY($A782)=6</formula>
    </cfRule>
    <cfRule type="expression" dxfId="51540" priority="98357" stopIfTrue="1">
      <formula>WEEKDAY($A782)=7</formula>
    </cfRule>
  </conditionalFormatting>
  <conditionalFormatting sqref="I782">
    <cfRule type="expression" dxfId="51539" priority="98344" stopIfTrue="1">
      <formula>WEEKDAY($A782)=1</formula>
    </cfRule>
    <cfRule type="expression" dxfId="51538" priority="98345" stopIfTrue="1">
      <formula>WEEKDAY($A782)=2</formula>
    </cfRule>
    <cfRule type="expression" dxfId="51537" priority="98346" stopIfTrue="1">
      <formula>WEEKDAY($A782)=3</formula>
    </cfRule>
    <cfRule type="expression" dxfId="51536" priority="98347" stopIfTrue="1">
      <formula>WEEKDAY($A782)=4</formula>
    </cfRule>
    <cfRule type="expression" dxfId="51535" priority="98348" stopIfTrue="1">
      <formula>WEEKDAY($A782)=5</formula>
    </cfRule>
    <cfRule type="expression" dxfId="51534" priority="98349" stopIfTrue="1">
      <formula>WEEKDAY($A782)=6</formula>
    </cfRule>
    <cfRule type="expression" dxfId="51533" priority="98350" stopIfTrue="1">
      <formula>WEEKDAY($A782)=7</formula>
    </cfRule>
  </conditionalFormatting>
  <conditionalFormatting sqref="I782">
    <cfRule type="expression" dxfId="51532" priority="98337" stopIfTrue="1">
      <formula>WEEKDAY($A782)=1</formula>
    </cfRule>
    <cfRule type="expression" dxfId="51531" priority="98338" stopIfTrue="1">
      <formula>WEEKDAY($A782)=2</formula>
    </cfRule>
    <cfRule type="expression" dxfId="51530" priority="98339" stopIfTrue="1">
      <formula>WEEKDAY($A782)=3</formula>
    </cfRule>
    <cfRule type="expression" dxfId="51529" priority="98340" stopIfTrue="1">
      <formula>WEEKDAY($A782)=4</formula>
    </cfRule>
    <cfRule type="expression" dxfId="51528" priority="98341" stopIfTrue="1">
      <formula>WEEKDAY($A782)=5</formula>
    </cfRule>
    <cfRule type="expression" dxfId="51527" priority="98342" stopIfTrue="1">
      <formula>WEEKDAY($A782)=6</formula>
    </cfRule>
    <cfRule type="expression" dxfId="51526" priority="98343" stopIfTrue="1">
      <formula>WEEKDAY($A782)=7</formula>
    </cfRule>
  </conditionalFormatting>
  <conditionalFormatting sqref="A782">
    <cfRule type="expression" dxfId="51525" priority="98330" stopIfTrue="1">
      <formula>WEEKDAY($A782)=1</formula>
    </cfRule>
    <cfRule type="expression" dxfId="51524" priority="98331" stopIfTrue="1">
      <formula>WEEKDAY($A782)=2</formula>
    </cfRule>
    <cfRule type="expression" dxfId="51523" priority="98332" stopIfTrue="1">
      <formula>WEEKDAY($A782)=3</formula>
    </cfRule>
    <cfRule type="expression" dxfId="51522" priority="98333" stopIfTrue="1">
      <formula>WEEKDAY($A782)=4</formula>
    </cfRule>
    <cfRule type="expression" dxfId="51521" priority="98334" stopIfTrue="1">
      <formula>WEEKDAY($A782)=5</formula>
    </cfRule>
    <cfRule type="expression" dxfId="51520" priority="98335" stopIfTrue="1">
      <formula>WEEKDAY($A782)=6</formula>
    </cfRule>
    <cfRule type="expression" dxfId="51519" priority="98336" stopIfTrue="1">
      <formula>WEEKDAY($A782)=7</formula>
    </cfRule>
  </conditionalFormatting>
  <conditionalFormatting sqref="I782">
    <cfRule type="expression" dxfId="51518" priority="98323" stopIfTrue="1">
      <formula>WEEKDAY($A782)=1</formula>
    </cfRule>
    <cfRule type="expression" dxfId="51517" priority="98324" stopIfTrue="1">
      <formula>WEEKDAY($A782)=2</formula>
    </cfRule>
    <cfRule type="expression" dxfId="51516" priority="98325" stopIfTrue="1">
      <formula>WEEKDAY($A782)=3</formula>
    </cfRule>
    <cfRule type="expression" dxfId="51515" priority="98326" stopIfTrue="1">
      <formula>WEEKDAY($A782)=4</formula>
    </cfRule>
    <cfRule type="expression" dxfId="51514" priority="98327" stopIfTrue="1">
      <formula>WEEKDAY($A782)=5</formula>
    </cfRule>
    <cfRule type="expression" dxfId="51513" priority="98328" stopIfTrue="1">
      <formula>WEEKDAY($A782)=6</formula>
    </cfRule>
    <cfRule type="expression" dxfId="51512" priority="98329" stopIfTrue="1">
      <formula>WEEKDAY($A782)=7</formula>
    </cfRule>
  </conditionalFormatting>
  <conditionalFormatting sqref="I782">
    <cfRule type="expression" dxfId="51511" priority="98316" stopIfTrue="1">
      <formula>WEEKDAY($A782)=1</formula>
    </cfRule>
    <cfRule type="expression" dxfId="51510" priority="98317" stopIfTrue="1">
      <formula>WEEKDAY($A782)=2</formula>
    </cfRule>
    <cfRule type="expression" dxfId="51509" priority="98318" stopIfTrue="1">
      <formula>WEEKDAY($A782)=3</formula>
    </cfRule>
    <cfRule type="expression" dxfId="51508" priority="98319" stopIfTrue="1">
      <formula>WEEKDAY($A782)=4</formula>
    </cfRule>
    <cfRule type="expression" dxfId="51507" priority="98320" stopIfTrue="1">
      <formula>WEEKDAY($A782)=5</formula>
    </cfRule>
    <cfRule type="expression" dxfId="51506" priority="98321" stopIfTrue="1">
      <formula>WEEKDAY($A782)=6</formula>
    </cfRule>
    <cfRule type="expression" dxfId="51505" priority="98322" stopIfTrue="1">
      <formula>WEEKDAY($A782)=7</formula>
    </cfRule>
  </conditionalFormatting>
  <conditionalFormatting sqref="I782">
    <cfRule type="expression" dxfId="51504" priority="98309" stopIfTrue="1">
      <formula>WEEKDAY($A782)=1</formula>
    </cfRule>
    <cfRule type="expression" dxfId="51503" priority="98310" stopIfTrue="1">
      <formula>WEEKDAY($A782)=2</formula>
    </cfRule>
    <cfRule type="expression" dxfId="51502" priority="98311" stopIfTrue="1">
      <formula>WEEKDAY($A782)=3</formula>
    </cfRule>
    <cfRule type="expression" dxfId="51501" priority="98312" stopIfTrue="1">
      <formula>WEEKDAY($A782)=4</formula>
    </cfRule>
    <cfRule type="expression" dxfId="51500" priority="98313" stopIfTrue="1">
      <formula>WEEKDAY($A782)=5</formula>
    </cfRule>
    <cfRule type="expression" dxfId="51499" priority="98314" stopIfTrue="1">
      <formula>WEEKDAY($A782)=6</formula>
    </cfRule>
    <cfRule type="expression" dxfId="51498" priority="98315" stopIfTrue="1">
      <formula>WEEKDAY($A782)=7</formula>
    </cfRule>
  </conditionalFormatting>
  <conditionalFormatting sqref="I782">
    <cfRule type="expression" dxfId="51497" priority="98302" stopIfTrue="1">
      <formula>WEEKDAY($A782)=1</formula>
    </cfRule>
    <cfRule type="expression" dxfId="51496" priority="98303" stopIfTrue="1">
      <formula>WEEKDAY($A782)=2</formula>
    </cfRule>
    <cfRule type="expression" dxfId="51495" priority="98304" stopIfTrue="1">
      <formula>WEEKDAY($A782)=3</formula>
    </cfRule>
    <cfRule type="expression" dxfId="51494" priority="98305" stopIfTrue="1">
      <formula>WEEKDAY($A782)=4</formula>
    </cfRule>
    <cfRule type="expression" dxfId="51493" priority="98306" stopIfTrue="1">
      <formula>WEEKDAY($A782)=5</formula>
    </cfRule>
    <cfRule type="expression" dxfId="51492" priority="98307" stopIfTrue="1">
      <formula>WEEKDAY($A782)=6</formula>
    </cfRule>
    <cfRule type="expression" dxfId="51491" priority="98308" stopIfTrue="1">
      <formula>WEEKDAY($A782)=7</formula>
    </cfRule>
  </conditionalFormatting>
  <conditionalFormatting sqref="I782">
    <cfRule type="expression" dxfId="51490" priority="98295" stopIfTrue="1">
      <formula>WEEKDAY($A782)=1</formula>
    </cfRule>
    <cfRule type="expression" dxfId="51489" priority="98296" stopIfTrue="1">
      <formula>WEEKDAY($A782)=2</formula>
    </cfRule>
    <cfRule type="expression" dxfId="51488" priority="98297" stopIfTrue="1">
      <formula>WEEKDAY($A782)=3</formula>
    </cfRule>
    <cfRule type="expression" dxfId="51487" priority="98298" stopIfTrue="1">
      <formula>WEEKDAY($A782)=4</formula>
    </cfRule>
    <cfRule type="expression" dxfId="51486" priority="98299" stopIfTrue="1">
      <formula>WEEKDAY($A782)=5</formula>
    </cfRule>
    <cfRule type="expression" dxfId="51485" priority="98300" stopIfTrue="1">
      <formula>WEEKDAY($A782)=6</formula>
    </cfRule>
    <cfRule type="expression" dxfId="51484" priority="98301" stopIfTrue="1">
      <formula>WEEKDAY($A782)=7</formula>
    </cfRule>
  </conditionalFormatting>
  <conditionalFormatting sqref="I782">
    <cfRule type="expression" dxfId="51483" priority="98288" stopIfTrue="1">
      <formula>WEEKDAY($A782)=1</formula>
    </cfRule>
    <cfRule type="expression" dxfId="51482" priority="98289" stopIfTrue="1">
      <formula>WEEKDAY($A782)=2</formula>
    </cfRule>
    <cfRule type="expression" dxfId="51481" priority="98290" stopIfTrue="1">
      <formula>WEEKDAY($A782)=3</formula>
    </cfRule>
    <cfRule type="expression" dxfId="51480" priority="98291" stopIfTrue="1">
      <formula>WEEKDAY($A782)=4</formula>
    </cfRule>
    <cfRule type="expression" dxfId="51479" priority="98292" stopIfTrue="1">
      <formula>WEEKDAY($A782)=5</formula>
    </cfRule>
    <cfRule type="expression" dxfId="51478" priority="98293" stopIfTrue="1">
      <formula>WEEKDAY($A782)=6</formula>
    </cfRule>
    <cfRule type="expression" dxfId="51477" priority="98294" stopIfTrue="1">
      <formula>WEEKDAY($A782)=7</formula>
    </cfRule>
  </conditionalFormatting>
  <conditionalFormatting sqref="I782">
    <cfRule type="expression" dxfId="51476" priority="98281" stopIfTrue="1">
      <formula>WEEKDAY($A782)=1</formula>
    </cfRule>
    <cfRule type="expression" dxfId="51475" priority="98282" stopIfTrue="1">
      <formula>WEEKDAY($A782)=2</formula>
    </cfRule>
    <cfRule type="expression" dxfId="51474" priority="98283" stopIfTrue="1">
      <formula>WEEKDAY($A782)=3</formula>
    </cfRule>
    <cfRule type="expression" dxfId="51473" priority="98284" stopIfTrue="1">
      <formula>WEEKDAY($A782)=4</formula>
    </cfRule>
    <cfRule type="expression" dxfId="51472" priority="98285" stopIfTrue="1">
      <formula>WEEKDAY($A782)=5</formula>
    </cfRule>
    <cfRule type="expression" dxfId="51471" priority="98286" stopIfTrue="1">
      <formula>WEEKDAY($A782)=6</formula>
    </cfRule>
    <cfRule type="expression" dxfId="51470" priority="98287" stopIfTrue="1">
      <formula>WEEKDAY($A782)=7</formula>
    </cfRule>
  </conditionalFormatting>
  <conditionalFormatting sqref="I782">
    <cfRule type="expression" dxfId="51469" priority="98274" stopIfTrue="1">
      <formula>WEEKDAY($A782)=1</formula>
    </cfRule>
    <cfRule type="expression" dxfId="51468" priority="98275" stopIfTrue="1">
      <formula>WEEKDAY($A782)=2</formula>
    </cfRule>
    <cfRule type="expression" dxfId="51467" priority="98276" stopIfTrue="1">
      <formula>WEEKDAY($A782)=3</formula>
    </cfRule>
    <cfRule type="expression" dxfId="51466" priority="98277" stopIfTrue="1">
      <formula>WEEKDAY($A782)=4</formula>
    </cfRule>
    <cfRule type="expression" dxfId="51465" priority="98278" stopIfTrue="1">
      <formula>WEEKDAY($A782)=5</formula>
    </cfRule>
    <cfRule type="expression" dxfId="51464" priority="98279" stopIfTrue="1">
      <formula>WEEKDAY($A782)=6</formula>
    </cfRule>
    <cfRule type="expression" dxfId="51463" priority="98280" stopIfTrue="1">
      <formula>WEEKDAY($A782)=7</formula>
    </cfRule>
  </conditionalFormatting>
  <conditionalFormatting sqref="I782">
    <cfRule type="expression" dxfId="51462" priority="98267" stopIfTrue="1">
      <formula>WEEKDAY($A782)=1</formula>
    </cfRule>
    <cfRule type="expression" dxfId="51461" priority="98268" stopIfTrue="1">
      <formula>WEEKDAY($A782)=2</formula>
    </cfRule>
    <cfRule type="expression" dxfId="51460" priority="98269" stopIfTrue="1">
      <formula>WEEKDAY($A782)=3</formula>
    </cfRule>
    <cfRule type="expression" dxfId="51459" priority="98270" stopIfTrue="1">
      <formula>WEEKDAY($A782)=4</formula>
    </cfRule>
    <cfRule type="expression" dxfId="51458" priority="98271" stopIfTrue="1">
      <formula>WEEKDAY($A782)=5</formula>
    </cfRule>
    <cfRule type="expression" dxfId="51457" priority="98272" stopIfTrue="1">
      <formula>WEEKDAY($A782)=6</formula>
    </cfRule>
    <cfRule type="expression" dxfId="51456" priority="98273" stopIfTrue="1">
      <formula>WEEKDAY($A782)=7</formula>
    </cfRule>
  </conditionalFormatting>
  <conditionalFormatting sqref="I782">
    <cfRule type="expression" dxfId="51455" priority="98260" stopIfTrue="1">
      <formula>WEEKDAY($A782)=1</formula>
    </cfRule>
    <cfRule type="expression" dxfId="51454" priority="98261" stopIfTrue="1">
      <formula>WEEKDAY($A782)=2</formula>
    </cfRule>
    <cfRule type="expression" dxfId="51453" priority="98262" stopIfTrue="1">
      <formula>WEEKDAY($A782)=3</formula>
    </cfRule>
    <cfRule type="expression" dxfId="51452" priority="98263" stopIfTrue="1">
      <formula>WEEKDAY($A782)=4</formula>
    </cfRule>
    <cfRule type="expression" dxfId="51451" priority="98264" stopIfTrue="1">
      <formula>WEEKDAY($A782)=5</formula>
    </cfRule>
    <cfRule type="expression" dxfId="51450" priority="98265" stopIfTrue="1">
      <formula>WEEKDAY($A782)=6</formula>
    </cfRule>
    <cfRule type="expression" dxfId="51449" priority="98266" stopIfTrue="1">
      <formula>WEEKDAY($A782)=7</formula>
    </cfRule>
  </conditionalFormatting>
  <conditionalFormatting sqref="I782">
    <cfRule type="expression" dxfId="51448" priority="98253" stopIfTrue="1">
      <formula>WEEKDAY($A782)=1</formula>
    </cfRule>
    <cfRule type="expression" dxfId="51447" priority="98254" stopIfTrue="1">
      <formula>WEEKDAY($A782)=2</formula>
    </cfRule>
    <cfRule type="expression" dxfId="51446" priority="98255" stopIfTrue="1">
      <formula>WEEKDAY($A782)=3</formula>
    </cfRule>
    <cfRule type="expression" dxfId="51445" priority="98256" stopIfTrue="1">
      <formula>WEEKDAY($A782)=4</formula>
    </cfRule>
    <cfRule type="expression" dxfId="51444" priority="98257" stopIfTrue="1">
      <formula>WEEKDAY($A782)=5</formula>
    </cfRule>
    <cfRule type="expression" dxfId="51443" priority="98258" stopIfTrue="1">
      <formula>WEEKDAY($A782)=6</formula>
    </cfRule>
    <cfRule type="expression" dxfId="51442" priority="98259" stopIfTrue="1">
      <formula>WEEKDAY($A782)=7</formula>
    </cfRule>
  </conditionalFormatting>
  <conditionalFormatting sqref="I782">
    <cfRule type="expression" dxfId="51441" priority="98246" stopIfTrue="1">
      <formula>WEEKDAY($A782)=1</formula>
    </cfRule>
    <cfRule type="expression" dxfId="51440" priority="98247" stopIfTrue="1">
      <formula>WEEKDAY($A782)=2</formula>
    </cfRule>
    <cfRule type="expression" dxfId="51439" priority="98248" stopIfTrue="1">
      <formula>WEEKDAY($A782)=3</formula>
    </cfRule>
    <cfRule type="expression" dxfId="51438" priority="98249" stopIfTrue="1">
      <formula>WEEKDAY($A782)=4</formula>
    </cfRule>
    <cfRule type="expression" dxfId="51437" priority="98250" stopIfTrue="1">
      <formula>WEEKDAY($A782)=5</formula>
    </cfRule>
    <cfRule type="expression" dxfId="51436" priority="98251" stopIfTrue="1">
      <formula>WEEKDAY($A782)=6</formula>
    </cfRule>
    <cfRule type="expression" dxfId="51435" priority="98252" stopIfTrue="1">
      <formula>WEEKDAY($A782)=7</formula>
    </cfRule>
  </conditionalFormatting>
  <conditionalFormatting sqref="I782">
    <cfRule type="expression" dxfId="51434" priority="98239" stopIfTrue="1">
      <formula>WEEKDAY($A782)=1</formula>
    </cfRule>
    <cfRule type="expression" dxfId="51433" priority="98240" stopIfTrue="1">
      <formula>WEEKDAY($A782)=2</formula>
    </cfRule>
    <cfRule type="expression" dxfId="51432" priority="98241" stopIfTrue="1">
      <formula>WEEKDAY($A782)=3</formula>
    </cfRule>
    <cfRule type="expression" dxfId="51431" priority="98242" stopIfTrue="1">
      <formula>WEEKDAY($A782)=4</formula>
    </cfRule>
    <cfRule type="expression" dxfId="51430" priority="98243" stopIfTrue="1">
      <formula>WEEKDAY($A782)=5</formula>
    </cfRule>
    <cfRule type="expression" dxfId="51429" priority="98244" stopIfTrue="1">
      <formula>WEEKDAY($A782)=6</formula>
    </cfRule>
    <cfRule type="expression" dxfId="51428" priority="98245" stopIfTrue="1">
      <formula>WEEKDAY($A782)=7</formula>
    </cfRule>
  </conditionalFormatting>
  <conditionalFormatting sqref="I782">
    <cfRule type="expression" dxfId="51427" priority="98232" stopIfTrue="1">
      <formula>WEEKDAY($A782)=1</formula>
    </cfRule>
    <cfRule type="expression" dxfId="51426" priority="98233" stopIfTrue="1">
      <formula>WEEKDAY($A782)=2</formula>
    </cfRule>
    <cfRule type="expression" dxfId="51425" priority="98234" stopIfTrue="1">
      <formula>WEEKDAY($A782)=3</formula>
    </cfRule>
    <cfRule type="expression" dxfId="51424" priority="98235" stopIfTrue="1">
      <formula>WEEKDAY($A782)=4</formula>
    </cfRule>
    <cfRule type="expression" dxfId="51423" priority="98236" stopIfTrue="1">
      <formula>WEEKDAY($A782)=5</formula>
    </cfRule>
    <cfRule type="expression" dxfId="51422" priority="98237" stopIfTrue="1">
      <formula>WEEKDAY($A782)=6</formula>
    </cfRule>
    <cfRule type="expression" dxfId="51421" priority="98238" stopIfTrue="1">
      <formula>WEEKDAY($A782)=7</formula>
    </cfRule>
  </conditionalFormatting>
  <conditionalFormatting sqref="I782">
    <cfRule type="expression" dxfId="51420" priority="98225" stopIfTrue="1">
      <formula>WEEKDAY($A782)=1</formula>
    </cfRule>
    <cfRule type="expression" dxfId="51419" priority="98226" stopIfTrue="1">
      <formula>WEEKDAY($A782)=2</formula>
    </cfRule>
    <cfRule type="expression" dxfId="51418" priority="98227" stopIfTrue="1">
      <formula>WEEKDAY($A782)=3</formula>
    </cfRule>
    <cfRule type="expression" dxfId="51417" priority="98228" stopIfTrue="1">
      <formula>WEEKDAY($A782)=4</formula>
    </cfRule>
    <cfRule type="expression" dxfId="51416" priority="98229" stopIfTrue="1">
      <formula>WEEKDAY($A782)=5</formula>
    </cfRule>
    <cfRule type="expression" dxfId="51415" priority="98230" stopIfTrue="1">
      <formula>WEEKDAY($A782)=6</formula>
    </cfRule>
    <cfRule type="expression" dxfId="51414" priority="98231" stopIfTrue="1">
      <formula>WEEKDAY($A782)=7</formula>
    </cfRule>
  </conditionalFormatting>
  <conditionalFormatting sqref="I782">
    <cfRule type="expression" dxfId="51413" priority="98218" stopIfTrue="1">
      <formula>WEEKDAY($A782)=1</formula>
    </cfRule>
    <cfRule type="expression" dxfId="51412" priority="98219" stopIfTrue="1">
      <formula>WEEKDAY($A782)=2</formula>
    </cfRule>
    <cfRule type="expression" dxfId="51411" priority="98220" stopIfTrue="1">
      <formula>WEEKDAY($A782)=3</formula>
    </cfRule>
    <cfRule type="expression" dxfId="51410" priority="98221" stopIfTrue="1">
      <formula>WEEKDAY($A782)=4</formula>
    </cfRule>
    <cfRule type="expression" dxfId="51409" priority="98222" stopIfTrue="1">
      <formula>WEEKDAY($A782)=5</formula>
    </cfRule>
    <cfRule type="expression" dxfId="51408" priority="98223" stopIfTrue="1">
      <formula>WEEKDAY($A782)=6</formula>
    </cfRule>
    <cfRule type="expression" dxfId="51407" priority="98224" stopIfTrue="1">
      <formula>WEEKDAY($A782)=7</formula>
    </cfRule>
  </conditionalFormatting>
  <conditionalFormatting sqref="I782">
    <cfRule type="expression" dxfId="51406" priority="98211" stopIfTrue="1">
      <formula>WEEKDAY($A782)=1</formula>
    </cfRule>
    <cfRule type="expression" dxfId="51405" priority="98212" stopIfTrue="1">
      <formula>WEEKDAY($A782)=2</formula>
    </cfRule>
    <cfRule type="expression" dxfId="51404" priority="98213" stopIfTrue="1">
      <formula>WEEKDAY($A782)=3</formula>
    </cfRule>
    <cfRule type="expression" dxfId="51403" priority="98214" stopIfTrue="1">
      <formula>WEEKDAY($A782)=4</formula>
    </cfRule>
    <cfRule type="expression" dxfId="51402" priority="98215" stopIfTrue="1">
      <formula>WEEKDAY($A782)=5</formula>
    </cfRule>
    <cfRule type="expression" dxfId="51401" priority="98216" stopIfTrue="1">
      <formula>WEEKDAY($A782)=6</formula>
    </cfRule>
    <cfRule type="expression" dxfId="51400" priority="98217" stopIfTrue="1">
      <formula>WEEKDAY($A782)=7</formula>
    </cfRule>
  </conditionalFormatting>
  <conditionalFormatting sqref="I782">
    <cfRule type="expression" dxfId="51399" priority="98204" stopIfTrue="1">
      <formula>WEEKDAY($A782)=1</formula>
    </cfRule>
    <cfRule type="expression" dxfId="51398" priority="98205" stopIfTrue="1">
      <formula>WEEKDAY($A782)=2</formula>
    </cfRule>
    <cfRule type="expression" dxfId="51397" priority="98206" stopIfTrue="1">
      <formula>WEEKDAY($A782)=3</formula>
    </cfRule>
    <cfRule type="expression" dxfId="51396" priority="98207" stopIfTrue="1">
      <formula>WEEKDAY($A782)=4</formula>
    </cfRule>
    <cfRule type="expression" dxfId="51395" priority="98208" stopIfTrue="1">
      <formula>WEEKDAY($A782)=5</formula>
    </cfRule>
    <cfRule type="expression" dxfId="51394" priority="98209" stopIfTrue="1">
      <formula>WEEKDAY($A782)=6</formula>
    </cfRule>
    <cfRule type="expression" dxfId="51393" priority="98210" stopIfTrue="1">
      <formula>WEEKDAY($A782)=7</formula>
    </cfRule>
  </conditionalFormatting>
  <conditionalFormatting sqref="I782">
    <cfRule type="expression" dxfId="51392" priority="98197" stopIfTrue="1">
      <formula>WEEKDAY($A782)=1</formula>
    </cfRule>
    <cfRule type="expression" dxfId="51391" priority="98198" stopIfTrue="1">
      <formula>WEEKDAY($A782)=2</formula>
    </cfRule>
    <cfRule type="expression" dxfId="51390" priority="98199" stopIfTrue="1">
      <formula>WEEKDAY($A782)=3</formula>
    </cfRule>
    <cfRule type="expression" dxfId="51389" priority="98200" stopIfTrue="1">
      <formula>WEEKDAY($A782)=4</formula>
    </cfRule>
    <cfRule type="expression" dxfId="51388" priority="98201" stopIfTrue="1">
      <formula>WEEKDAY($A782)=5</formula>
    </cfRule>
    <cfRule type="expression" dxfId="51387" priority="98202" stopIfTrue="1">
      <formula>WEEKDAY($A782)=6</formula>
    </cfRule>
    <cfRule type="expression" dxfId="51386" priority="98203" stopIfTrue="1">
      <formula>WEEKDAY($A782)=7</formula>
    </cfRule>
  </conditionalFormatting>
  <conditionalFormatting sqref="I782">
    <cfRule type="expression" dxfId="51385" priority="98190" stopIfTrue="1">
      <formula>WEEKDAY($A782)=1</formula>
    </cfRule>
    <cfRule type="expression" dxfId="51384" priority="98191" stopIfTrue="1">
      <formula>WEEKDAY($A782)=2</formula>
    </cfRule>
    <cfRule type="expression" dxfId="51383" priority="98192" stopIfTrue="1">
      <formula>WEEKDAY($A782)=3</formula>
    </cfRule>
    <cfRule type="expression" dxfId="51382" priority="98193" stopIfTrue="1">
      <formula>WEEKDAY($A782)=4</formula>
    </cfRule>
    <cfRule type="expression" dxfId="51381" priority="98194" stopIfTrue="1">
      <formula>WEEKDAY($A782)=5</formula>
    </cfRule>
    <cfRule type="expression" dxfId="51380" priority="98195" stopIfTrue="1">
      <formula>WEEKDAY($A782)=6</formula>
    </cfRule>
    <cfRule type="expression" dxfId="51379" priority="98196" stopIfTrue="1">
      <formula>WEEKDAY($A782)=7</formula>
    </cfRule>
  </conditionalFormatting>
  <conditionalFormatting sqref="I782">
    <cfRule type="expression" dxfId="51378" priority="98183" stopIfTrue="1">
      <formula>WEEKDAY($A782)=1</formula>
    </cfRule>
    <cfRule type="expression" dxfId="51377" priority="98184" stopIfTrue="1">
      <formula>WEEKDAY($A782)=2</formula>
    </cfRule>
    <cfRule type="expression" dxfId="51376" priority="98185" stopIfTrue="1">
      <formula>WEEKDAY($A782)=3</formula>
    </cfRule>
    <cfRule type="expression" dxfId="51375" priority="98186" stopIfTrue="1">
      <formula>WEEKDAY($A782)=4</formula>
    </cfRule>
    <cfRule type="expression" dxfId="51374" priority="98187" stopIfTrue="1">
      <formula>WEEKDAY($A782)=5</formula>
    </cfRule>
    <cfRule type="expression" dxfId="51373" priority="98188" stopIfTrue="1">
      <formula>WEEKDAY($A782)=6</formula>
    </cfRule>
    <cfRule type="expression" dxfId="51372" priority="98189" stopIfTrue="1">
      <formula>WEEKDAY($A782)=7</formula>
    </cfRule>
  </conditionalFormatting>
  <conditionalFormatting sqref="I782">
    <cfRule type="expression" dxfId="51371" priority="98176" stopIfTrue="1">
      <formula>WEEKDAY($A782)=1</formula>
    </cfRule>
    <cfRule type="expression" dxfId="51370" priority="98177" stopIfTrue="1">
      <formula>WEEKDAY($A782)=2</formula>
    </cfRule>
    <cfRule type="expression" dxfId="51369" priority="98178" stopIfTrue="1">
      <formula>WEEKDAY($A782)=3</formula>
    </cfRule>
    <cfRule type="expression" dxfId="51368" priority="98179" stopIfTrue="1">
      <formula>WEEKDAY($A782)=4</formula>
    </cfRule>
    <cfRule type="expression" dxfId="51367" priority="98180" stopIfTrue="1">
      <formula>WEEKDAY($A782)=5</formula>
    </cfRule>
    <cfRule type="expression" dxfId="51366" priority="98181" stopIfTrue="1">
      <formula>WEEKDAY($A782)=6</formula>
    </cfRule>
    <cfRule type="expression" dxfId="51365" priority="98182" stopIfTrue="1">
      <formula>WEEKDAY($A782)=7</formula>
    </cfRule>
  </conditionalFormatting>
  <conditionalFormatting sqref="A782">
    <cfRule type="expression" dxfId="51364" priority="98169" stopIfTrue="1">
      <formula>WEEKDAY($A782)=1</formula>
    </cfRule>
    <cfRule type="expression" dxfId="51363" priority="98170" stopIfTrue="1">
      <formula>WEEKDAY($A782)=2</formula>
    </cfRule>
    <cfRule type="expression" dxfId="51362" priority="98171" stopIfTrue="1">
      <formula>WEEKDAY($A782)=3</formula>
    </cfRule>
    <cfRule type="expression" dxfId="51361" priority="98172" stopIfTrue="1">
      <formula>WEEKDAY($A782)=4</formula>
    </cfRule>
    <cfRule type="expression" dxfId="51360" priority="98173" stopIfTrue="1">
      <formula>WEEKDAY($A782)=5</formula>
    </cfRule>
    <cfRule type="expression" dxfId="51359" priority="98174" stopIfTrue="1">
      <formula>WEEKDAY($A782)=6</formula>
    </cfRule>
    <cfRule type="expression" dxfId="51358" priority="98175" stopIfTrue="1">
      <formula>WEEKDAY($A782)=7</formula>
    </cfRule>
  </conditionalFormatting>
  <conditionalFormatting sqref="I782">
    <cfRule type="expression" dxfId="51357" priority="98162" stopIfTrue="1">
      <formula>WEEKDAY($A782)=1</formula>
    </cfRule>
    <cfRule type="expression" dxfId="51356" priority="98163" stopIfTrue="1">
      <formula>WEEKDAY($A782)=2</formula>
    </cfRule>
    <cfRule type="expression" dxfId="51355" priority="98164" stopIfTrue="1">
      <formula>WEEKDAY($A782)=3</formula>
    </cfRule>
    <cfRule type="expression" dxfId="51354" priority="98165" stopIfTrue="1">
      <formula>WEEKDAY($A782)=4</formula>
    </cfRule>
    <cfRule type="expression" dxfId="51353" priority="98166" stopIfTrue="1">
      <formula>WEEKDAY($A782)=5</formula>
    </cfRule>
    <cfRule type="expression" dxfId="51352" priority="98167" stopIfTrue="1">
      <formula>WEEKDAY($A782)=6</formula>
    </cfRule>
    <cfRule type="expression" dxfId="51351" priority="98168" stopIfTrue="1">
      <formula>WEEKDAY($A782)=7</formula>
    </cfRule>
  </conditionalFormatting>
  <conditionalFormatting sqref="A782">
    <cfRule type="expression" dxfId="51350" priority="98155" stopIfTrue="1">
      <formula>WEEKDAY($A782)=1</formula>
    </cfRule>
    <cfRule type="expression" dxfId="51349" priority="98156" stopIfTrue="1">
      <formula>WEEKDAY($A782)=2</formula>
    </cfRule>
    <cfRule type="expression" dxfId="51348" priority="98157" stopIfTrue="1">
      <formula>WEEKDAY($A782)=3</formula>
    </cfRule>
    <cfRule type="expression" dxfId="51347" priority="98158" stopIfTrue="1">
      <formula>WEEKDAY($A782)=4</formula>
    </cfRule>
    <cfRule type="expression" dxfId="51346" priority="98159" stopIfTrue="1">
      <formula>WEEKDAY($A782)=5</formula>
    </cfRule>
    <cfRule type="expression" dxfId="51345" priority="98160" stopIfTrue="1">
      <formula>WEEKDAY($A782)=6</formula>
    </cfRule>
    <cfRule type="expression" dxfId="51344" priority="98161" stopIfTrue="1">
      <formula>WEEKDAY($A782)=7</formula>
    </cfRule>
  </conditionalFormatting>
  <conditionalFormatting sqref="A782">
    <cfRule type="expression" dxfId="51343" priority="98148" stopIfTrue="1">
      <formula>WEEKDAY($A782)=1</formula>
    </cfRule>
    <cfRule type="expression" dxfId="51342" priority="98149" stopIfTrue="1">
      <formula>WEEKDAY($A782)=2</formula>
    </cfRule>
    <cfRule type="expression" dxfId="51341" priority="98150" stopIfTrue="1">
      <formula>WEEKDAY($A782)=3</formula>
    </cfRule>
    <cfRule type="expression" dxfId="51340" priority="98151" stopIfTrue="1">
      <formula>WEEKDAY($A782)=4</formula>
    </cfRule>
    <cfRule type="expression" dxfId="51339" priority="98152" stopIfTrue="1">
      <formula>WEEKDAY($A782)=5</formula>
    </cfRule>
    <cfRule type="expression" dxfId="51338" priority="98153" stopIfTrue="1">
      <formula>WEEKDAY($A782)=6</formula>
    </cfRule>
    <cfRule type="expression" dxfId="51337" priority="98154" stopIfTrue="1">
      <formula>WEEKDAY($A782)=7</formula>
    </cfRule>
  </conditionalFormatting>
  <conditionalFormatting sqref="I782">
    <cfRule type="expression" dxfId="51336" priority="98141" stopIfTrue="1">
      <formula>WEEKDAY($A782)=1</formula>
    </cfRule>
    <cfRule type="expression" dxfId="51335" priority="98142" stopIfTrue="1">
      <formula>WEEKDAY($A782)=2</formula>
    </cfRule>
    <cfRule type="expression" dxfId="51334" priority="98143" stopIfTrue="1">
      <formula>WEEKDAY($A782)=3</formula>
    </cfRule>
    <cfRule type="expression" dxfId="51333" priority="98144" stopIfTrue="1">
      <formula>WEEKDAY($A782)=4</formula>
    </cfRule>
    <cfRule type="expression" dxfId="51332" priority="98145" stopIfTrue="1">
      <formula>WEEKDAY($A782)=5</formula>
    </cfRule>
    <cfRule type="expression" dxfId="51331" priority="98146" stopIfTrue="1">
      <formula>WEEKDAY($A782)=6</formula>
    </cfRule>
    <cfRule type="expression" dxfId="51330" priority="98147" stopIfTrue="1">
      <formula>WEEKDAY($A782)=7</formula>
    </cfRule>
  </conditionalFormatting>
  <conditionalFormatting sqref="A782">
    <cfRule type="expression" dxfId="51329" priority="98134" stopIfTrue="1">
      <formula>WEEKDAY($A782)=1</formula>
    </cfRule>
    <cfRule type="expression" dxfId="51328" priority="98135" stopIfTrue="1">
      <formula>WEEKDAY($A782)=2</formula>
    </cfRule>
    <cfRule type="expression" dxfId="51327" priority="98136" stopIfTrue="1">
      <formula>WEEKDAY($A782)=3</formula>
    </cfRule>
    <cfRule type="expression" dxfId="51326" priority="98137" stopIfTrue="1">
      <formula>WEEKDAY($A782)=4</formula>
    </cfRule>
    <cfRule type="expression" dxfId="51325" priority="98138" stopIfTrue="1">
      <formula>WEEKDAY($A782)=5</formula>
    </cfRule>
    <cfRule type="expression" dxfId="51324" priority="98139" stopIfTrue="1">
      <formula>WEEKDAY($A782)=6</formula>
    </cfRule>
    <cfRule type="expression" dxfId="51323" priority="98140" stopIfTrue="1">
      <formula>WEEKDAY($A782)=7</formula>
    </cfRule>
  </conditionalFormatting>
  <conditionalFormatting sqref="I782">
    <cfRule type="expression" dxfId="51322" priority="98127" stopIfTrue="1">
      <formula>WEEKDAY($A782)=1</formula>
    </cfRule>
    <cfRule type="expression" dxfId="51321" priority="98128" stopIfTrue="1">
      <formula>WEEKDAY($A782)=2</formula>
    </cfRule>
    <cfRule type="expression" dxfId="51320" priority="98129" stopIfTrue="1">
      <formula>WEEKDAY($A782)=3</formula>
    </cfRule>
    <cfRule type="expression" dxfId="51319" priority="98130" stopIfTrue="1">
      <formula>WEEKDAY($A782)=4</formula>
    </cfRule>
    <cfRule type="expression" dxfId="51318" priority="98131" stopIfTrue="1">
      <formula>WEEKDAY($A782)=5</formula>
    </cfRule>
    <cfRule type="expression" dxfId="51317" priority="98132" stopIfTrue="1">
      <formula>WEEKDAY($A782)=6</formula>
    </cfRule>
    <cfRule type="expression" dxfId="51316" priority="98133" stopIfTrue="1">
      <formula>WEEKDAY($A782)=7</formula>
    </cfRule>
  </conditionalFormatting>
  <conditionalFormatting sqref="A782">
    <cfRule type="expression" dxfId="51315" priority="98120" stopIfTrue="1">
      <formula>WEEKDAY($A782)=1</formula>
    </cfRule>
    <cfRule type="expression" dxfId="51314" priority="98121" stopIfTrue="1">
      <formula>WEEKDAY($A782)=2</formula>
    </cfRule>
    <cfRule type="expression" dxfId="51313" priority="98122" stopIfTrue="1">
      <formula>WEEKDAY($A782)=3</formula>
    </cfRule>
    <cfRule type="expression" dxfId="51312" priority="98123" stopIfTrue="1">
      <formula>WEEKDAY($A782)=4</formula>
    </cfRule>
    <cfRule type="expression" dxfId="51311" priority="98124" stopIfTrue="1">
      <formula>WEEKDAY($A782)=5</formula>
    </cfRule>
    <cfRule type="expression" dxfId="51310" priority="98125" stopIfTrue="1">
      <formula>WEEKDAY($A782)=6</formula>
    </cfRule>
    <cfRule type="expression" dxfId="51309" priority="98126" stopIfTrue="1">
      <formula>WEEKDAY($A782)=7</formula>
    </cfRule>
  </conditionalFormatting>
  <conditionalFormatting sqref="A782">
    <cfRule type="expression" dxfId="51308" priority="98113" stopIfTrue="1">
      <formula>WEEKDAY($A782)=1</formula>
    </cfRule>
    <cfRule type="expression" dxfId="51307" priority="98114" stopIfTrue="1">
      <formula>WEEKDAY($A782)=2</formula>
    </cfRule>
    <cfRule type="expression" dxfId="51306" priority="98115" stopIfTrue="1">
      <formula>WEEKDAY($A782)=3</formula>
    </cfRule>
    <cfRule type="expression" dxfId="51305" priority="98116" stopIfTrue="1">
      <formula>WEEKDAY($A782)=4</formula>
    </cfRule>
    <cfRule type="expression" dxfId="51304" priority="98117" stopIfTrue="1">
      <formula>WEEKDAY($A782)=5</formula>
    </cfRule>
    <cfRule type="expression" dxfId="51303" priority="98118" stopIfTrue="1">
      <formula>WEEKDAY($A782)=6</formula>
    </cfRule>
    <cfRule type="expression" dxfId="51302" priority="98119" stopIfTrue="1">
      <formula>WEEKDAY($A782)=7</formula>
    </cfRule>
  </conditionalFormatting>
  <conditionalFormatting sqref="I782">
    <cfRule type="expression" dxfId="51301" priority="98106" stopIfTrue="1">
      <formula>WEEKDAY($A782)=1</formula>
    </cfRule>
    <cfRule type="expression" dxfId="51300" priority="98107" stopIfTrue="1">
      <formula>WEEKDAY($A782)=2</formula>
    </cfRule>
    <cfRule type="expression" dxfId="51299" priority="98108" stopIfTrue="1">
      <formula>WEEKDAY($A782)=3</formula>
    </cfRule>
    <cfRule type="expression" dxfId="51298" priority="98109" stopIfTrue="1">
      <formula>WEEKDAY($A782)=4</formula>
    </cfRule>
    <cfRule type="expression" dxfId="51297" priority="98110" stopIfTrue="1">
      <formula>WEEKDAY($A782)=5</formula>
    </cfRule>
    <cfRule type="expression" dxfId="51296" priority="98111" stopIfTrue="1">
      <formula>WEEKDAY($A782)=6</formula>
    </cfRule>
    <cfRule type="expression" dxfId="51295" priority="98112" stopIfTrue="1">
      <formula>WEEKDAY($A782)=7</formula>
    </cfRule>
  </conditionalFormatting>
  <conditionalFormatting sqref="A782">
    <cfRule type="expression" dxfId="51294" priority="98099" stopIfTrue="1">
      <formula>WEEKDAY($A782)=1</formula>
    </cfRule>
    <cfRule type="expression" dxfId="51293" priority="98100" stopIfTrue="1">
      <formula>WEEKDAY($A782)=2</formula>
    </cfRule>
    <cfRule type="expression" dxfId="51292" priority="98101" stopIfTrue="1">
      <formula>WEEKDAY($A782)=3</formula>
    </cfRule>
    <cfRule type="expression" dxfId="51291" priority="98102" stopIfTrue="1">
      <formula>WEEKDAY($A782)=4</formula>
    </cfRule>
    <cfRule type="expression" dxfId="51290" priority="98103" stopIfTrue="1">
      <formula>WEEKDAY($A782)=5</formula>
    </cfRule>
    <cfRule type="expression" dxfId="51289" priority="98104" stopIfTrue="1">
      <formula>WEEKDAY($A782)=6</formula>
    </cfRule>
    <cfRule type="expression" dxfId="51288" priority="98105" stopIfTrue="1">
      <formula>WEEKDAY($A782)=7</formula>
    </cfRule>
  </conditionalFormatting>
  <conditionalFormatting sqref="A782">
    <cfRule type="expression" dxfId="51287" priority="98092" stopIfTrue="1">
      <formula>WEEKDAY($A782)=1</formula>
    </cfRule>
    <cfRule type="expression" dxfId="51286" priority="98093" stopIfTrue="1">
      <formula>WEEKDAY($A782)=2</formula>
    </cfRule>
    <cfRule type="expression" dxfId="51285" priority="98094" stopIfTrue="1">
      <formula>WEEKDAY($A782)=3</formula>
    </cfRule>
    <cfRule type="expression" dxfId="51284" priority="98095" stopIfTrue="1">
      <formula>WEEKDAY($A782)=4</formula>
    </cfRule>
    <cfRule type="expression" dxfId="51283" priority="98096" stopIfTrue="1">
      <formula>WEEKDAY($A782)=5</formula>
    </cfRule>
    <cfRule type="expression" dxfId="51282" priority="98097" stopIfTrue="1">
      <formula>WEEKDAY($A782)=6</formula>
    </cfRule>
    <cfRule type="expression" dxfId="51281" priority="98098" stopIfTrue="1">
      <formula>WEEKDAY($A782)=7</formula>
    </cfRule>
  </conditionalFormatting>
  <conditionalFormatting sqref="I782">
    <cfRule type="expression" dxfId="51280" priority="98085" stopIfTrue="1">
      <formula>WEEKDAY($A782)=1</formula>
    </cfRule>
    <cfRule type="expression" dxfId="51279" priority="98086" stopIfTrue="1">
      <formula>WEEKDAY($A782)=2</formula>
    </cfRule>
    <cfRule type="expression" dxfId="51278" priority="98087" stopIfTrue="1">
      <formula>WEEKDAY($A782)=3</formula>
    </cfRule>
    <cfRule type="expression" dxfId="51277" priority="98088" stopIfTrue="1">
      <formula>WEEKDAY($A782)=4</formula>
    </cfRule>
    <cfRule type="expression" dxfId="51276" priority="98089" stopIfTrue="1">
      <formula>WEEKDAY($A782)=5</formula>
    </cfRule>
    <cfRule type="expression" dxfId="51275" priority="98090" stopIfTrue="1">
      <formula>WEEKDAY($A782)=6</formula>
    </cfRule>
    <cfRule type="expression" dxfId="51274" priority="98091" stopIfTrue="1">
      <formula>WEEKDAY($A782)=7</formula>
    </cfRule>
  </conditionalFormatting>
  <conditionalFormatting sqref="I782">
    <cfRule type="expression" dxfId="51273" priority="98078" stopIfTrue="1">
      <formula>WEEKDAY($A782)=1</formula>
    </cfRule>
    <cfRule type="expression" dxfId="51272" priority="98079" stopIfTrue="1">
      <formula>WEEKDAY($A782)=2</formula>
    </cfRule>
    <cfRule type="expression" dxfId="51271" priority="98080" stopIfTrue="1">
      <formula>WEEKDAY($A782)=3</formula>
    </cfRule>
    <cfRule type="expression" dxfId="51270" priority="98081" stopIfTrue="1">
      <formula>WEEKDAY($A782)=4</formula>
    </cfRule>
    <cfRule type="expression" dxfId="51269" priority="98082" stopIfTrue="1">
      <formula>WEEKDAY($A782)=5</formula>
    </cfRule>
    <cfRule type="expression" dxfId="51268" priority="98083" stopIfTrue="1">
      <formula>WEEKDAY($A782)=6</formula>
    </cfRule>
    <cfRule type="expression" dxfId="51267" priority="98084" stopIfTrue="1">
      <formula>WEEKDAY($A782)=7</formula>
    </cfRule>
  </conditionalFormatting>
  <conditionalFormatting sqref="I782">
    <cfRule type="expression" dxfId="51266" priority="98071" stopIfTrue="1">
      <formula>WEEKDAY($A782)=1</formula>
    </cfRule>
    <cfRule type="expression" dxfId="51265" priority="98072" stopIfTrue="1">
      <formula>WEEKDAY($A782)=2</formula>
    </cfRule>
    <cfRule type="expression" dxfId="51264" priority="98073" stopIfTrue="1">
      <formula>WEEKDAY($A782)=3</formula>
    </cfRule>
    <cfRule type="expression" dxfId="51263" priority="98074" stopIfTrue="1">
      <formula>WEEKDAY($A782)=4</formula>
    </cfRule>
    <cfRule type="expression" dxfId="51262" priority="98075" stopIfTrue="1">
      <formula>WEEKDAY($A782)=5</formula>
    </cfRule>
    <cfRule type="expression" dxfId="51261" priority="98076" stopIfTrue="1">
      <formula>WEEKDAY($A782)=6</formula>
    </cfRule>
    <cfRule type="expression" dxfId="51260" priority="98077" stopIfTrue="1">
      <formula>WEEKDAY($A782)=7</formula>
    </cfRule>
  </conditionalFormatting>
  <conditionalFormatting sqref="I782">
    <cfRule type="expression" dxfId="51259" priority="98064" stopIfTrue="1">
      <formula>WEEKDAY($A782)=1</formula>
    </cfRule>
    <cfRule type="expression" dxfId="51258" priority="98065" stopIfTrue="1">
      <formula>WEEKDAY($A782)=2</formula>
    </cfRule>
    <cfRule type="expression" dxfId="51257" priority="98066" stopIfTrue="1">
      <formula>WEEKDAY($A782)=3</formula>
    </cfRule>
    <cfRule type="expression" dxfId="51256" priority="98067" stopIfTrue="1">
      <formula>WEEKDAY($A782)=4</formula>
    </cfRule>
    <cfRule type="expression" dxfId="51255" priority="98068" stopIfTrue="1">
      <formula>WEEKDAY($A782)=5</formula>
    </cfRule>
    <cfRule type="expression" dxfId="51254" priority="98069" stopIfTrue="1">
      <formula>WEEKDAY($A782)=6</formula>
    </cfRule>
    <cfRule type="expression" dxfId="51253" priority="98070" stopIfTrue="1">
      <formula>WEEKDAY($A782)=7</formula>
    </cfRule>
  </conditionalFormatting>
  <conditionalFormatting sqref="A782">
    <cfRule type="expression" dxfId="51252" priority="98057" stopIfTrue="1">
      <formula>WEEKDAY($A782)=1</formula>
    </cfRule>
    <cfRule type="expression" dxfId="51251" priority="98058" stopIfTrue="1">
      <formula>WEEKDAY($A782)=2</formula>
    </cfRule>
    <cfRule type="expression" dxfId="51250" priority="98059" stopIfTrue="1">
      <formula>WEEKDAY($A782)=3</formula>
    </cfRule>
    <cfRule type="expression" dxfId="51249" priority="98060" stopIfTrue="1">
      <formula>WEEKDAY($A782)=4</formula>
    </cfRule>
    <cfRule type="expression" dxfId="51248" priority="98061" stopIfTrue="1">
      <formula>WEEKDAY($A782)=5</formula>
    </cfRule>
    <cfRule type="expression" dxfId="51247" priority="98062" stopIfTrue="1">
      <formula>WEEKDAY($A782)=6</formula>
    </cfRule>
    <cfRule type="expression" dxfId="51246" priority="98063" stopIfTrue="1">
      <formula>WEEKDAY($A782)=7</formula>
    </cfRule>
  </conditionalFormatting>
  <conditionalFormatting sqref="I782">
    <cfRule type="expression" dxfId="51245" priority="98050" stopIfTrue="1">
      <formula>WEEKDAY($A782)=1</formula>
    </cfRule>
    <cfRule type="expression" dxfId="51244" priority="98051" stopIfTrue="1">
      <formula>WEEKDAY($A782)=2</formula>
    </cfRule>
    <cfRule type="expression" dxfId="51243" priority="98052" stopIfTrue="1">
      <formula>WEEKDAY($A782)=3</formula>
    </cfRule>
    <cfRule type="expression" dxfId="51242" priority="98053" stopIfTrue="1">
      <formula>WEEKDAY($A782)=4</formula>
    </cfRule>
    <cfRule type="expression" dxfId="51241" priority="98054" stopIfTrue="1">
      <formula>WEEKDAY($A782)=5</formula>
    </cfRule>
    <cfRule type="expression" dxfId="51240" priority="98055" stopIfTrue="1">
      <formula>WEEKDAY($A782)=6</formula>
    </cfRule>
    <cfRule type="expression" dxfId="51239" priority="98056" stopIfTrue="1">
      <formula>WEEKDAY($A782)=7</formula>
    </cfRule>
  </conditionalFormatting>
  <conditionalFormatting sqref="I782">
    <cfRule type="expression" dxfId="51238" priority="98043" stopIfTrue="1">
      <formula>WEEKDAY($A782)=1</formula>
    </cfRule>
    <cfRule type="expression" dxfId="51237" priority="98044" stopIfTrue="1">
      <formula>WEEKDAY($A782)=2</formula>
    </cfRule>
    <cfRule type="expression" dxfId="51236" priority="98045" stopIfTrue="1">
      <formula>WEEKDAY($A782)=3</formula>
    </cfRule>
    <cfRule type="expression" dxfId="51235" priority="98046" stopIfTrue="1">
      <formula>WEEKDAY($A782)=4</formula>
    </cfRule>
    <cfRule type="expression" dxfId="51234" priority="98047" stopIfTrue="1">
      <formula>WEEKDAY($A782)=5</formula>
    </cfRule>
    <cfRule type="expression" dxfId="51233" priority="98048" stopIfTrue="1">
      <formula>WEEKDAY($A782)=6</formula>
    </cfRule>
    <cfRule type="expression" dxfId="51232" priority="98049" stopIfTrue="1">
      <formula>WEEKDAY($A782)=7</formula>
    </cfRule>
  </conditionalFormatting>
  <conditionalFormatting sqref="I782">
    <cfRule type="expression" dxfId="51231" priority="98036" stopIfTrue="1">
      <formula>WEEKDAY($A782)=1</formula>
    </cfRule>
    <cfRule type="expression" dxfId="51230" priority="98037" stopIfTrue="1">
      <formula>WEEKDAY($A782)=2</formula>
    </cfRule>
    <cfRule type="expression" dxfId="51229" priority="98038" stopIfTrue="1">
      <formula>WEEKDAY($A782)=3</formula>
    </cfRule>
    <cfRule type="expression" dxfId="51228" priority="98039" stopIfTrue="1">
      <formula>WEEKDAY($A782)=4</formula>
    </cfRule>
    <cfRule type="expression" dxfId="51227" priority="98040" stopIfTrue="1">
      <formula>WEEKDAY($A782)=5</formula>
    </cfRule>
    <cfRule type="expression" dxfId="51226" priority="98041" stopIfTrue="1">
      <formula>WEEKDAY($A782)=6</formula>
    </cfRule>
    <cfRule type="expression" dxfId="51225" priority="98042" stopIfTrue="1">
      <formula>WEEKDAY($A782)=7</formula>
    </cfRule>
  </conditionalFormatting>
  <conditionalFormatting sqref="I782">
    <cfRule type="expression" dxfId="51224" priority="98029" stopIfTrue="1">
      <formula>WEEKDAY($A782)=1</formula>
    </cfRule>
    <cfRule type="expression" dxfId="51223" priority="98030" stopIfTrue="1">
      <formula>WEEKDAY($A782)=2</formula>
    </cfRule>
    <cfRule type="expression" dxfId="51222" priority="98031" stopIfTrue="1">
      <formula>WEEKDAY($A782)=3</formula>
    </cfRule>
    <cfRule type="expression" dxfId="51221" priority="98032" stopIfTrue="1">
      <formula>WEEKDAY($A782)=4</formula>
    </cfRule>
    <cfRule type="expression" dxfId="51220" priority="98033" stopIfTrue="1">
      <formula>WEEKDAY($A782)=5</formula>
    </cfRule>
    <cfRule type="expression" dxfId="51219" priority="98034" stopIfTrue="1">
      <formula>WEEKDAY($A782)=6</formula>
    </cfRule>
    <cfRule type="expression" dxfId="51218" priority="98035" stopIfTrue="1">
      <formula>WEEKDAY($A782)=7</formula>
    </cfRule>
  </conditionalFormatting>
  <conditionalFormatting sqref="I782">
    <cfRule type="expression" dxfId="51217" priority="98022" stopIfTrue="1">
      <formula>WEEKDAY($A782)=1</formula>
    </cfRule>
    <cfRule type="expression" dxfId="51216" priority="98023" stopIfTrue="1">
      <formula>WEEKDAY($A782)=2</formula>
    </cfRule>
    <cfRule type="expression" dxfId="51215" priority="98024" stopIfTrue="1">
      <formula>WEEKDAY($A782)=3</formula>
    </cfRule>
    <cfRule type="expression" dxfId="51214" priority="98025" stopIfTrue="1">
      <formula>WEEKDAY($A782)=4</formula>
    </cfRule>
    <cfRule type="expression" dxfId="51213" priority="98026" stopIfTrue="1">
      <formula>WEEKDAY($A782)=5</formula>
    </cfRule>
    <cfRule type="expression" dxfId="51212" priority="98027" stopIfTrue="1">
      <formula>WEEKDAY($A782)=6</formula>
    </cfRule>
    <cfRule type="expression" dxfId="51211" priority="98028" stopIfTrue="1">
      <formula>WEEKDAY($A782)=7</formula>
    </cfRule>
  </conditionalFormatting>
  <conditionalFormatting sqref="I782">
    <cfRule type="expression" dxfId="51210" priority="98015" stopIfTrue="1">
      <formula>WEEKDAY($A782)=1</formula>
    </cfRule>
    <cfRule type="expression" dxfId="51209" priority="98016" stopIfTrue="1">
      <formula>WEEKDAY($A782)=2</formula>
    </cfRule>
    <cfRule type="expression" dxfId="51208" priority="98017" stopIfTrue="1">
      <formula>WEEKDAY($A782)=3</formula>
    </cfRule>
    <cfRule type="expression" dxfId="51207" priority="98018" stopIfTrue="1">
      <formula>WEEKDAY($A782)=4</formula>
    </cfRule>
    <cfRule type="expression" dxfId="51206" priority="98019" stopIfTrue="1">
      <formula>WEEKDAY($A782)=5</formula>
    </cfRule>
    <cfRule type="expression" dxfId="51205" priority="98020" stopIfTrue="1">
      <formula>WEEKDAY($A782)=6</formula>
    </cfRule>
    <cfRule type="expression" dxfId="51204" priority="98021" stopIfTrue="1">
      <formula>WEEKDAY($A782)=7</formula>
    </cfRule>
  </conditionalFormatting>
  <conditionalFormatting sqref="I782">
    <cfRule type="expression" dxfId="51203" priority="98008" stopIfTrue="1">
      <formula>WEEKDAY($A782)=1</formula>
    </cfRule>
    <cfRule type="expression" dxfId="51202" priority="98009" stopIfTrue="1">
      <formula>WEEKDAY($A782)=2</formula>
    </cfRule>
    <cfRule type="expression" dxfId="51201" priority="98010" stopIfTrue="1">
      <formula>WEEKDAY($A782)=3</formula>
    </cfRule>
    <cfRule type="expression" dxfId="51200" priority="98011" stopIfTrue="1">
      <formula>WEEKDAY($A782)=4</formula>
    </cfRule>
    <cfRule type="expression" dxfId="51199" priority="98012" stopIfTrue="1">
      <formula>WEEKDAY($A782)=5</formula>
    </cfRule>
    <cfRule type="expression" dxfId="51198" priority="98013" stopIfTrue="1">
      <formula>WEEKDAY($A782)=6</formula>
    </cfRule>
    <cfRule type="expression" dxfId="51197" priority="98014" stopIfTrue="1">
      <formula>WEEKDAY($A782)=7</formula>
    </cfRule>
  </conditionalFormatting>
  <conditionalFormatting sqref="I782">
    <cfRule type="expression" dxfId="51196" priority="98001" stopIfTrue="1">
      <formula>WEEKDAY($A782)=1</formula>
    </cfRule>
    <cfRule type="expression" dxfId="51195" priority="98002" stopIfTrue="1">
      <formula>WEEKDAY($A782)=2</formula>
    </cfRule>
    <cfRule type="expression" dxfId="51194" priority="98003" stopIfTrue="1">
      <formula>WEEKDAY($A782)=3</formula>
    </cfRule>
    <cfRule type="expression" dxfId="51193" priority="98004" stopIfTrue="1">
      <formula>WEEKDAY($A782)=4</formula>
    </cfRule>
    <cfRule type="expression" dxfId="51192" priority="98005" stopIfTrue="1">
      <formula>WEEKDAY($A782)=5</formula>
    </cfRule>
    <cfRule type="expression" dxfId="51191" priority="98006" stopIfTrue="1">
      <formula>WEEKDAY($A782)=6</formula>
    </cfRule>
    <cfRule type="expression" dxfId="51190" priority="98007" stopIfTrue="1">
      <formula>WEEKDAY($A782)=7</formula>
    </cfRule>
  </conditionalFormatting>
  <conditionalFormatting sqref="I782">
    <cfRule type="expression" dxfId="51189" priority="97994" stopIfTrue="1">
      <formula>WEEKDAY($A782)=1</formula>
    </cfRule>
    <cfRule type="expression" dxfId="51188" priority="97995" stopIfTrue="1">
      <formula>WEEKDAY($A782)=2</formula>
    </cfRule>
    <cfRule type="expression" dxfId="51187" priority="97996" stopIfTrue="1">
      <formula>WEEKDAY($A782)=3</formula>
    </cfRule>
    <cfRule type="expression" dxfId="51186" priority="97997" stopIfTrue="1">
      <formula>WEEKDAY($A782)=4</formula>
    </cfRule>
    <cfRule type="expression" dxfId="51185" priority="97998" stopIfTrue="1">
      <formula>WEEKDAY($A782)=5</formula>
    </cfRule>
    <cfRule type="expression" dxfId="51184" priority="97999" stopIfTrue="1">
      <formula>WEEKDAY($A782)=6</formula>
    </cfRule>
    <cfRule type="expression" dxfId="51183" priority="98000" stopIfTrue="1">
      <formula>WEEKDAY($A782)=7</formula>
    </cfRule>
  </conditionalFormatting>
  <conditionalFormatting sqref="I782">
    <cfRule type="expression" dxfId="51182" priority="97987" stopIfTrue="1">
      <formula>WEEKDAY($A782)=1</formula>
    </cfRule>
    <cfRule type="expression" dxfId="51181" priority="97988" stopIfTrue="1">
      <formula>WEEKDAY($A782)=2</formula>
    </cfRule>
    <cfRule type="expression" dxfId="51180" priority="97989" stopIfTrue="1">
      <formula>WEEKDAY($A782)=3</formula>
    </cfRule>
    <cfRule type="expression" dxfId="51179" priority="97990" stopIfTrue="1">
      <formula>WEEKDAY($A782)=4</formula>
    </cfRule>
    <cfRule type="expression" dxfId="51178" priority="97991" stopIfTrue="1">
      <formula>WEEKDAY($A782)=5</formula>
    </cfRule>
    <cfRule type="expression" dxfId="51177" priority="97992" stopIfTrue="1">
      <formula>WEEKDAY($A782)=6</formula>
    </cfRule>
    <cfRule type="expression" dxfId="51176" priority="97993" stopIfTrue="1">
      <formula>WEEKDAY($A782)=7</formula>
    </cfRule>
  </conditionalFormatting>
  <conditionalFormatting sqref="I782">
    <cfRule type="expression" dxfId="51175" priority="97980" stopIfTrue="1">
      <formula>WEEKDAY($A782)=1</formula>
    </cfRule>
    <cfRule type="expression" dxfId="51174" priority="97981" stopIfTrue="1">
      <formula>WEEKDAY($A782)=2</formula>
    </cfRule>
    <cfRule type="expression" dxfId="51173" priority="97982" stopIfTrue="1">
      <formula>WEEKDAY($A782)=3</formula>
    </cfRule>
    <cfRule type="expression" dxfId="51172" priority="97983" stopIfTrue="1">
      <formula>WEEKDAY($A782)=4</formula>
    </cfRule>
    <cfRule type="expression" dxfId="51171" priority="97984" stopIfTrue="1">
      <formula>WEEKDAY($A782)=5</formula>
    </cfRule>
    <cfRule type="expression" dxfId="51170" priority="97985" stopIfTrue="1">
      <formula>WEEKDAY($A782)=6</formula>
    </cfRule>
    <cfRule type="expression" dxfId="51169" priority="97986" stopIfTrue="1">
      <formula>WEEKDAY($A782)=7</formula>
    </cfRule>
  </conditionalFormatting>
  <conditionalFormatting sqref="I782">
    <cfRule type="expression" dxfId="51168" priority="97973" stopIfTrue="1">
      <formula>WEEKDAY($A782)=1</formula>
    </cfRule>
    <cfRule type="expression" dxfId="51167" priority="97974" stopIfTrue="1">
      <formula>WEEKDAY($A782)=2</formula>
    </cfRule>
    <cfRule type="expression" dxfId="51166" priority="97975" stopIfTrue="1">
      <formula>WEEKDAY($A782)=3</formula>
    </cfRule>
    <cfRule type="expression" dxfId="51165" priority="97976" stopIfTrue="1">
      <formula>WEEKDAY($A782)=4</formula>
    </cfRule>
    <cfRule type="expression" dxfId="51164" priority="97977" stopIfTrue="1">
      <formula>WEEKDAY($A782)=5</formula>
    </cfRule>
    <cfRule type="expression" dxfId="51163" priority="97978" stopIfTrue="1">
      <formula>WEEKDAY($A782)=6</formula>
    </cfRule>
    <cfRule type="expression" dxfId="51162" priority="97979" stopIfTrue="1">
      <formula>WEEKDAY($A782)=7</formula>
    </cfRule>
  </conditionalFormatting>
  <conditionalFormatting sqref="I782">
    <cfRule type="expression" dxfId="51161" priority="97966" stopIfTrue="1">
      <formula>WEEKDAY($A782)=1</formula>
    </cfRule>
    <cfRule type="expression" dxfId="51160" priority="97967" stopIfTrue="1">
      <formula>WEEKDAY($A782)=2</formula>
    </cfRule>
    <cfRule type="expression" dxfId="51159" priority="97968" stopIfTrue="1">
      <formula>WEEKDAY($A782)=3</formula>
    </cfRule>
    <cfRule type="expression" dxfId="51158" priority="97969" stopIfTrue="1">
      <formula>WEEKDAY($A782)=4</formula>
    </cfRule>
    <cfRule type="expression" dxfId="51157" priority="97970" stopIfTrue="1">
      <formula>WEEKDAY($A782)=5</formula>
    </cfRule>
    <cfRule type="expression" dxfId="51156" priority="97971" stopIfTrue="1">
      <formula>WEEKDAY($A782)=6</formula>
    </cfRule>
    <cfRule type="expression" dxfId="51155" priority="97972" stopIfTrue="1">
      <formula>WEEKDAY($A782)=7</formula>
    </cfRule>
  </conditionalFormatting>
  <conditionalFormatting sqref="I782">
    <cfRule type="expression" dxfId="51154" priority="97959" stopIfTrue="1">
      <formula>WEEKDAY($A782)=1</formula>
    </cfRule>
    <cfRule type="expression" dxfId="51153" priority="97960" stopIfTrue="1">
      <formula>WEEKDAY($A782)=2</formula>
    </cfRule>
    <cfRule type="expression" dxfId="51152" priority="97961" stopIfTrue="1">
      <formula>WEEKDAY($A782)=3</formula>
    </cfRule>
    <cfRule type="expression" dxfId="51151" priority="97962" stopIfTrue="1">
      <formula>WEEKDAY($A782)=4</formula>
    </cfRule>
    <cfRule type="expression" dxfId="51150" priority="97963" stopIfTrue="1">
      <formula>WEEKDAY($A782)=5</formula>
    </cfRule>
    <cfRule type="expression" dxfId="51149" priority="97964" stopIfTrue="1">
      <formula>WEEKDAY($A782)=6</formula>
    </cfRule>
    <cfRule type="expression" dxfId="51148" priority="97965" stopIfTrue="1">
      <formula>WEEKDAY($A782)=7</formula>
    </cfRule>
  </conditionalFormatting>
  <conditionalFormatting sqref="I782">
    <cfRule type="expression" dxfId="51147" priority="97952" stopIfTrue="1">
      <formula>WEEKDAY($A782)=1</formula>
    </cfRule>
    <cfRule type="expression" dxfId="51146" priority="97953" stopIfTrue="1">
      <formula>WEEKDAY($A782)=2</formula>
    </cfRule>
    <cfRule type="expression" dxfId="51145" priority="97954" stopIfTrue="1">
      <formula>WEEKDAY($A782)=3</formula>
    </cfRule>
    <cfRule type="expression" dxfId="51144" priority="97955" stopIfTrue="1">
      <formula>WEEKDAY($A782)=4</formula>
    </cfRule>
    <cfRule type="expression" dxfId="51143" priority="97956" stopIfTrue="1">
      <formula>WEEKDAY($A782)=5</formula>
    </cfRule>
    <cfRule type="expression" dxfId="51142" priority="97957" stopIfTrue="1">
      <formula>WEEKDAY($A782)=6</formula>
    </cfRule>
    <cfRule type="expression" dxfId="51141" priority="97958" stopIfTrue="1">
      <formula>WEEKDAY($A782)=7</formula>
    </cfRule>
  </conditionalFormatting>
  <conditionalFormatting sqref="I782">
    <cfRule type="expression" dxfId="51140" priority="97945" stopIfTrue="1">
      <formula>WEEKDAY($A782)=1</formula>
    </cfRule>
    <cfRule type="expression" dxfId="51139" priority="97946" stopIfTrue="1">
      <formula>WEEKDAY($A782)=2</formula>
    </cfRule>
    <cfRule type="expression" dxfId="51138" priority="97947" stopIfTrue="1">
      <formula>WEEKDAY($A782)=3</formula>
    </cfRule>
    <cfRule type="expression" dxfId="51137" priority="97948" stopIfTrue="1">
      <formula>WEEKDAY($A782)=4</formula>
    </cfRule>
    <cfRule type="expression" dxfId="51136" priority="97949" stopIfTrue="1">
      <formula>WEEKDAY($A782)=5</formula>
    </cfRule>
    <cfRule type="expression" dxfId="51135" priority="97950" stopIfTrue="1">
      <formula>WEEKDAY($A782)=6</formula>
    </cfRule>
    <cfRule type="expression" dxfId="51134" priority="97951" stopIfTrue="1">
      <formula>WEEKDAY($A782)=7</formula>
    </cfRule>
  </conditionalFormatting>
  <conditionalFormatting sqref="I782">
    <cfRule type="expression" dxfId="51133" priority="97938" stopIfTrue="1">
      <formula>WEEKDAY($A782)=1</formula>
    </cfRule>
    <cfRule type="expression" dxfId="51132" priority="97939" stopIfTrue="1">
      <formula>WEEKDAY($A782)=2</formula>
    </cfRule>
    <cfRule type="expression" dxfId="51131" priority="97940" stopIfTrue="1">
      <formula>WEEKDAY($A782)=3</formula>
    </cfRule>
    <cfRule type="expression" dxfId="51130" priority="97941" stopIfTrue="1">
      <formula>WEEKDAY($A782)=4</formula>
    </cfRule>
    <cfRule type="expression" dxfId="51129" priority="97942" stopIfTrue="1">
      <formula>WEEKDAY($A782)=5</formula>
    </cfRule>
    <cfRule type="expression" dxfId="51128" priority="97943" stopIfTrue="1">
      <formula>WEEKDAY($A782)=6</formula>
    </cfRule>
    <cfRule type="expression" dxfId="51127" priority="97944" stopIfTrue="1">
      <formula>WEEKDAY($A782)=7</formula>
    </cfRule>
  </conditionalFormatting>
  <conditionalFormatting sqref="I782">
    <cfRule type="expression" dxfId="51126" priority="97931" stopIfTrue="1">
      <formula>WEEKDAY($A782)=1</formula>
    </cfRule>
    <cfRule type="expression" dxfId="51125" priority="97932" stopIfTrue="1">
      <formula>WEEKDAY($A782)=2</formula>
    </cfRule>
    <cfRule type="expression" dxfId="51124" priority="97933" stopIfTrue="1">
      <formula>WEEKDAY($A782)=3</formula>
    </cfRule>
    <cfRule type="expression" dxfId="51123" priority="97934" stopIfTrue="1">
      <formula>WEEKDAY($A782)=4</formula>
    </cfRule>
    <cfRule type="expression" dxfId="51122" priority="97935" stopIfTrue="1">
      <formula>WEEKDAY($A782)=5</formula>
    </cfRule>
    <cfRule type="expression" dxfId="51121" priority="97936" stopIfTrue="1">
      <formula>WEEKDAY($A782)=6</formula>
    </cfRule>
    <cfRule type="expression" dxfId="51120" priority="97937" stopIfTrue="1">
      <formula>WEEKDAY($A782)=7</formula>
    </cfRule>
  </conditionalFormatting>
  <conditionalFormatting sqref="I782">
    <cfRule type="expression" dxfId="51119" priority="97924" stopIfTrue="1">
      <formula>WEEKDAY($A782)=1</formula>
    </cfRule>
    <cfRule type="expression" dxfId="51118" priority="97925" stopIfTrue="1">
      <formula>WEEKDAY($A782)=2</formula>
    </cfRule>
    <cfRule type="expression" dxfId="51117" priority="97926" stopIfTrue="1">
      <formula>WEEKDAY($A782)=3</formula>
    </cfRule>
    <cfRule type="expression" dxfId="51116" priority="97927" stopIfTrue="1">
      <formula>WEEKDAY($A782)=4</formula>
    </cfRule>
    <cfRule type="expression" dxfId="51115" priority="97928" stopIfTrue="1">
      <formula>WEEKDAY($A782)=5</formula>
    </cfRule>
    <cfRule type="expression" dxfId="51114" priority="97929" stopIfTrue="1">
      <formula>WEEKDAY($A782)=6</formula>
    </cfRule>
    <cfRule type="expression" dxfId="51113" priority="97930" stopIfTrue="1">
      <formula>WEEKDAY($A782)=7</formula>
    </cfRule>
  </conditionalFormatting>
  <conditionalFormatting sqref="I782">
    <cfRule type="expression" dxfId="51112" priority="97917" stopIfTrue="1">
      <formula>WEEKDAY($A782)=1</formula>
    </cfRule>
    <cfRule type="expression" dxfId="51111" priority="97918" stopIfTrue="1">
      <formula>WEEKDAY($A782)=2</formula>
    </cfRule>
    <cfRule type="expression" dxfId="51110" priority="97919" stopIfTrue="1">
      <formula>WEEKDAY($A782)=3</formula>
    </cfRule>
    <cfRule type="expression" dxfId="51109" priority="97920" stopIfTrue="1">
      <formula>WEEKDAY($A782)=4</formula>
    </cfRule>
    <cfRule type="expression" dxfId="51108" priority="97921" stopIfTrue="1">
      <formula>WEEKDAY($A782)=5</formula>
    </cfRule>
    <cfRule type="expression" dxfId="51107" priority="97922" stopIfTrue="1">
      <formula>WEEKDAY($A782)=6</formula>
    </cfRule>
    <cfRule type="expression" dxfId="51106" priority="97923" stopIfTrue="1">
      <formula>WEEKDAY($A782)=7</formula>
    </cfRule>
  </conditionalFormatting>
  <conditionalFormatting sqref="I782">
    <cfRule type="expression" dxfId="51105" priority="97910" stopIfTrue="1">
      <formula>WEEKDAY($A782)=1</formula>
    </cfRule>
    <cfRule type="expression" dxfId="51104" priority="97911" stopIfTrue="1">
      <formula>WEEKDAY($A782)=2</formula>
    </cfRule>
    <cfRule type="expression" dxfId="51103" priority="97912" stopIfTrue="1">
      <formula>WEEKDAY($A782)=3</formula>
    </cfRule>
    <cfRule type="expression" dxfId="51102" priority="97913" stopIfTrue="1">
      <formula>WEEKDAY($A782)=4</formula>
    </cfRule>
    <cfRule type="expression" dxfId="51101" priority="97914" stopIfTrue="1">
      <formula>WEEKDAY($A782)=5</formula>
    </cfRule>
    <cfRule type="expression" dxfId="51100" priority="97915" stopIfTrue="1">
      <formula>WEEKDAY($A782)=6</formula>
    </cfRule>
    <cfRule type="expression" dxfId="51099" priority="97916" stopIfTrue="1">
      <formula>WEEKDAY($A782)=7</formula>
    </cfRule>
  </conditionalFormatting>
  <conditionalFormatting sqref="I782">
    <cfRule type="expression" dxfId="51098" priority="97903" stopIfTrue="1">
      <formula>WEEKDAY($A782)=1</formula>
    </cfRule>
    <cfRule type="expression" dxfId="51097" priority="97904" stopIfTrue="1">
      <formula>WEEKDAY($A782)=2</formula>
    </cfRule>
    <cfRule type="expression" dxfId="51096" priority="97905" stopIfTrue="1">
      <formula>WEEKDAY($A782)=3</formula>
    </cfRule>
    <cfRule type="expression" dxfId="51095" priority="97906" stopIfTrue="1">
      <formula>WEEKDAY($A782)=4</formula>
    </cfRule>
    <cfRule type="expression" dxfId="51094" priority="97907" stopIfTrue="1">
      <formula>WEEKDAY($A782)=5</formula>
    </cfRule>
    <cfRule type="expression" dxfId="51093" priority="97908" stopIfTrue="1">
      <formula>WEEKDAY($A782)=6</formula>
    </cfRule>
    <cfRule type="expression" dxfId="51092" priority="97909" stopIfTrue="1">
      <formula>WEEKDAY($A782)=7</formula>
    </cfRule>
  </conditionalFormatting>
  <conditionalFormatting sqref="A782">
    <cfRule type="expression" dxfId="51091" priority="97896" stopIfTrue="1">
      <formula>WEEKDAY($A782)=1</formula>
    </cfRule>
    <cfRule type="expression" dxfId="51090" priority="97897" stopIfTrue="1">
      <formula>WEEKDAY($A782)=2</formula>
    </cfRule>
    <cfRule type="expression" dxfId="51089" priority="97898" stopIfTrue="1">
      <formula>WEEKDAY($A782)=3</formula>
    </cfRule>
    <cfRule type="expression" dxfId="51088" priority="97899" stopIfTrue="1">
      <formula>WEEKDAY($A782)=4</formula>
    </cfRule>
    <cfRule type="expression" dxfId="51087" priority="97900" stopIfTrue="1">
      <formula>WEEKDAY($A782)=5</formula>
    </cfRule>
    <cfRule type="expression" dxfId="51086" priority="97901" stopIfTrue="1">
      <formula>WEEKDAY($A782)=6</formula>
    </cfRule>
    <cfRule type="expression" dxfId="51085" priority="97902" stopIfTrue="1">
      <formula>WEEKDAY($A782)=7</formula>
    </cfRule>
  </conditionalFormatting>
  <conditionalFormatting sqref="I782">
    <cfRule type="expression" dxfId="51084" priority="97889" stopIfTrue="1">
      <formula>WEEKDAY($A782)=1</formula>
    </cfRule>
    <cfRule type="expression" dxfId="51083" priority="97890" stopIfTrue="1">
      <formula>WEEKDAY($A782)=2</formula>
    </cfRule>
    <cfRule type="expression" dxfId="51082" priority="97891" stopIfTrue="1">
      <formula>WEEKDAY($A782)=3</formula>
    </cfRule>
    <cfRule type="expression" dxfId="51081" priority="97892" stopIfTrue="1">
      <formula>WEEKDAY($A782)=4</formula>
    </cfRule>
    <cfRule type="expression" dxfId="51080" priority="97893" stopIfTrue="1">
      <formula>WEEKDAY($A782)=5</formula>
    </cfRule>
    <cfRule type="expression" dxfId="51079" priority="97894" stopIfTrue="1">
      <formula>WEEKDAY($A782)=6</formula>
    </cfRule>
    <cfRule type="expression" dxfId="51078" priority="97895" stopIfTrue="1">
      <formula>WEEKDAY($A782)=7</formula>
    </cfRule>
  </conditionalFormatting>
  <conditionalFormatting sqref="A782">
    <cfRule type="expression" dxfId="51077" priority="97882" stopIfTrue="1">
      <formula>WEEKDAY($A782)=1</formula>
    </cfRule>
    <cfRule type="expression" dxfId="51076" priority="97883" stopIfTrue="1">
      <formula>WEEKDAY($A782)=2</formula>
    </cfRule>
    <cfRule type="expression" dxfId="51075" priority="97884" stopIfTrue="1">
      <formula>WEEKDAY($A782)=3</formula>
    </cfRule>
    <cfRule type="expression" dxfId="51074" priority="97885" stopIfTrue="1">
      <formula>WEEKDAY($A782)=4</formula>
    </cfRule>
    <cfRule type="expression" dxfId="51073" priority="97886" stopIfTrue="1">
      <formula>WEEKDAY($A782)=5</formula>
    </cfRule>
    <cfRule type="expression" dxfId="51072" priority="97887" stopIfTrue="1">
      <formula>WEEKDAY($A782)=6</formula>
    </cfRule>
    <cfRule type="expression" dxfId="51071" priority="97888" stopIfTrue="1">
      <formula>WEEKDAY($A782)=7</formula>
    </cfRule>
  </conditionalFormatting>
  <conditionalFormatting sqref="A782">
    <cfRule type="expression" dxfId="51070" priority="97875" stopIfTrue="1">
      <formula>WEEKDAY($A782)=1</formula>
    </cfRule>
    <cfRule type="expression" dxfId="51069" priority="97876" stopIfTrue="1">
      <formula>WEEKDAY($A782)=2</formula>
    </cfRule>
    <cfRule type="expression" dxfId="51068" priority="97877" stopIfTrue="1">
      <formula>WEEKDAY($A782)=3</formula>
    </cfRule>
    <cfRule type="expression" dxfId="51067" priority="97878" stopIfTrue="1">
      <formula>WEEKDAY($A782)=4</formula>
    </cfRule>
    <cfRule type="expression" dxfId="51066" priority="97879" stopIfTrue="1">
      <formula>WEEKDAY($A782)=5</formula>
    </cfRule>
    <cfRule type="expression" dxfId="51065" priority="97880" stopIfTrue="1">
      <formula>WEEKDAY($A782)=6</formula>
    </cfRule>
    <cfRule type="expression" dxfId="51064" priority="97881" stopIfTrue="1">
      <formula>WEEKDAY($A782)=7</formula>
    </cfRule>
  </conditionalFormatting>
  <conditionalFormatting sqref="I782">
    <cfRule type="expression" dxfId="51063" priority="97868" stopIfTrue="1">
      <formula>WEEKDAY($A782)=1</formula>
    </cfRule>
    <cfRule type="expression" dxfId="51062" priority="97869" stopIfTrue="1">
      <formula>WEEKDAY($A782)=2</formula>
    </cfRule>
    <cfRule type="expression" dxfId="51061" priority="97870" stopIfTrue="1">
      <formula>WEEKDAY($A782)=3</formula>
    </cfRule>
    <cfRule type="expression" dxfId="51060" priority="97871" stopIfTrue="1">
      <formula>WEEKDAY($A782)=4</formula>
    </cfRule>
    <cfRule type="expression" dxfId="51059" priority="97872" stopIfTrue="1">
      <formula>WEEKDAY($A782)=5</formula>
    </cfRule>
    <cfRule type="expression" dxfId="51058" priority="97873" stopIfTrue="1">
      <formula>WEEKDAY($A782)=6</formula>
    </cfRule>
    <cfRule type="expression" dxfId="51057" priority="97874" stopIfTrue="1">
      <formula>WEEKDAY($A782)=7</formula>
    </cfRule>
  </conditionalFormatting>
  <conditionalFormatting sqref="A782">
    <cfRule type="expression" dxfId="51056" priority="97861" stopIfTrue="1">
      <formula>WEEKDAY($A782)=1</formula>
    </cfRule>
    <cfRule type="expression" dxfId="51055" priority="97862" stopIfTrue="1">
      <formula>WEEKDAY($A782)=2</formula>
    </cfRule>
    <cfRule type="expression" dxfId="51054" priority="97863" stopIfTrue="1">
      <formula>WEEKDAY($A782)=3</formula>
    </cfRule>
    <cfRule type="expression" dxfId="51053" priority="97864" stopIfTrue="1">
      <formula>WEEKDAY($A782)=4</formula>
    </cfRule>
    <cfRule type="expression" dxfId="51052" priority="97865" stopIfTrue="1">
      <formula>WEEKDAY($A782)=5</formula>
    </cfRule>
    <cfRule type="expression" dxfId="51051" priority="97866" stopIfTrue="1">
      <formula>WEEKDAY($A782)=6</formula>
    </cfRule>
    <cfRule type="expression" dxfId="51050" priority="97867" stopIfTrue="1">
      <formula>WEEKDAY($A782)=7</formula>
    </cfRule>
  </conditionalFormatting>
  <conditionalFormatting sqref="I782">
    <cfRule type="expression" dxfId="51049" priority="97854" stopIfTrue="1">
      <formula>WEEKDAY($A782)=1</formula>
    </cfRule>
    <cfRule type="expression" dxfId="51048" priority="97855" stopIfTrue="1">
      <formula>WEEKDAY($A782)=2</formula>
    </cfRule>
    <cfRule type="expression" dxfId="51047" priority="97856" stopIfTrue="1">
      <formula>WEEKDAY($A782)=3</formula>
    </cfRule>
    <cfRule type="expression" dxfId="51046" priority="97857" stopIfTrue="1">
      <formula>WEEKDAY($A782)=4</formula>
    </cfRule>
    <cfRule type="expression" dxfId="51045" priority="97858" stopIfTrue="1">
      <formula>WEEKDAY($A782)=5</formula>
    </cfRule>
    <cfRule type="expression" dxfId="51044" priority="97859" stopIfTrue="1">
      <formula>WEEKDAY($A782)=6</formula>
    </cfRule>
    <cfRule type="expression" dxfId="51043" priority="97860" stopIfTrue="1">
      <formula>WEEKDAY($A782)=7</formula>
    </cfRule>
  </conditionalFormatting>
  <conditionalFormatting sqref="A782">
    <cfRule type="expression" dxfId="51042" priority="97847" stopIfTrue="1">
      <formula>WEEKDAY($A782)=1</formula>
    </cfRule>
    <cfRule type="expression" dxfId="51041" priority="97848" stopIfTrue="1">
      <formula>WEEKDAY($A782)=2</formula>
    </cfRule>
    <cfRule type="expression" dxfId="51040" priority="97849" stopIfTrue="1">
      <formula>WEEKDAY($A782)=3</formula>
    </cfRule>
    <cfRule type="expression" dxfId="51039" priority="97850" stopIfTrue="1">
      <formula>WEEKDAY($A782)=4</formula>
    </cfRule>
    <cfRule type="expression" dxfId="51038" priority="97851" stopIfTrue="1">
      <formula>WEEKDAY($A782)=5</formula>
    </cfRule>
    <cfRule type="expression" dxfId="51037" priority="97852" stopIfTrue="1">
      <formula>WEEKDAY($A782)=6</formula>
    </cfRule>
    <cfRule type="expression" dxfId="51036" priority="97853" stopIfTrue="1">
      <formula>WEEKDAY($A782)=7</formula>
    </cfRule>
  </conditionalFormatting>
  <conditionalFormatting sqref="A782">
    <cfRule type="expression" dxfId="51035" priority="97840" stopIfTrue="1">
      <formula>WEEKDAY($A782)=1</formula>
    </cfRule>
    <cfRule type="expression" dxfId="51034" priority="97841" stopIfTrue="1">
      <formula>WEEKDAY($A782)=2</formula>
    </cfRule>
    <cfRule type="expression" dxfId="51033" priority="97842" stopIfTrue="1">
      <formula>WEEKDAY($A782)=3</formula>
    </cfRule>
    <cfRule type="expression" dxfId="51032" priority="97843" stopIfTrue="1">
      <formula>WEEKDAY($A782)=4</formula>
    </cfRule>
    <cfRule type="expression" dxfId="51031" priority="97844" stopIfTrue="1">
      <formula>WEEKDAY($A782)=5</formula>
    </cfRule>
    <cfRule type="expression" dxfId="51030" priority="97845" stopIfTrue="1">
      <formula>WEEKDAY($A782)=6</formula>
    </cfRule>
    <cfRule type="expression" dxfId="51029" priority="97846" stopIfTrue="1">
      <formula>WEEKDAY($A782)=7</formula>
    </cfRule>
  </conditionalFormatting>
  <conditionalFormatting sqref="I782">
    <cfRule type="expression" dxfId="51028" priority="97833" stopIfTrue="1">
      <formula>WEEKDAY($A782)=1</formula>
    </cfRule>
    <cfRule type="expression" dxfId="51027" priority="97834" stopIfTrue="1">
      <formula>WEEKDAY($A782)=2</formula>
    </cfRule>
    <cfRule type="expression" dxfId="51026" priority="97835" stopIfTrue="1">
      <formula>WEEKDAY($A782)=3</formula>
    </cfRule>
    <cfRule type="expression" dxfId="51025" priority="97836" stopIfTrue="1">
      <formula>WEEKDAY($A782)=4</formula>
    </cfRule>
    <cfRule type="expression" dxfId="51024" priority="97837" stopIfTrue="1">
      <formula>WEEKDAY($A782)=5</formula>
    </cfRule>
    <cfRule type="expression" dxfId="51023" priority="97838" stopIfTrue="1">
      <formula>WEEKDAY($A782)=6</formula>
    </cfRule>
    <cfRule type="expression" dxfId="51022" priority="97839" stopIfTrue="1">
      <formula>WEEKDAY($A782)=7</formula>
    </cfRule>
  </conditionalFormatting>
  <conditionalFormatting sqref="A782">
    <cfRule type="expression" dxfId="51021" priority="97826" stopIfTrue="1">
      <formula>WEEKDAY($A782)=1</formula>
    </cfRule>
    <cfRule type="expression" dxfId="51020" priority="97827" stopIfTrue="1">
      <formula>WEEKDAY($A782)=2</formula>
    </cfRule>
    <cfRule type="expression" dxfId="51019" priority="97828" stopIfTrue="1">
      <formula>WEEKDAY($A782)=3</formula>
    </cfRule>
    <cfRule type="expression" dxfId="51018" priority="97829" stopIfTrue="1">
      <formula>WEEKDAY($A782)=4</formula>
    </cfRule>
    <cfRule type="expression" dxfId="51017" priority="97830" stopIfTrue="1">
      <formula>WEEKDAY($A782)=5</formula>
    </cfRule>
    <cfRule type="expression" dxfId="51016" priority="97831" stopIfTrue="1">
      <formula>WEEKDAY($A782)=6</formula>
    </cfRule>
    <cfRule type="expression" dxfId="51015" priority="97832" stopIfTrue="1">
      <formula>WEEKDAY($A782)=7</formula>
    </cfRule>
  </conditionalFormatting>
  <conditionalFormatting sqref="A782">
    <cfRule type="expression" dxfId="51014" priority="97819" stopIfTrue="1">
      <formula>WEEKDAY($A782)=1</formula>
    </cfRule>
    <cfRule type="expression" dxfId="51013" priority="97820" stopIfTrue="1">
      <formula>WEEKDAY($A782)=2</formula>
    </cfRule>
    <cfRule type="expression" dxfId="51012" priority="97821" stopIfTrue="1">
      <formula>WEEKDAY($A782)=3</formula>
    </cfRule>
    <cfRule type="expression" dxfId="51011" priority="97822" stopIfTrue="1">
      <formula>WEEKDAY($A782)=4</formula>
    </cfRule>
    <cfRule type="expression" dxfId="51010" priority="97823" stopIfTrue="1">
      <formula>WEEKDAY($A782)=5</formula>
    </cfRule>
    <cfRule type="expression" dxfId="51009" priority="97824" stopIfTrue="1">
      <formula>WEEKDAY($A782)=6</formula>
    </cfRule>
    <cfRule type="expression" dxfId="51008" priority="97825" stopIfTrue="1">
      <formula>WEEKDAY($A782)=7</formula>
    </cfRule>
  </conditionalFormatting>
  <conditionalFormatting sqref="I782">
    <cfRule type="expression" dxfId="51007" priority="97812" stopIfTrue="1">
      <formula>WEEKDAY($A782)=1</formula>
    </cfRule>
    <cfRule type="expression" dxfId="51006" priority="97813" stopIfTrue="1">
      <formula>WEEKDAY($A782)=2</formula>
    </cfRule>
    <cfRule type="expression" dxfId="51005" priority="97814" stopIfTrue="1">
      <formula>WEEKDAY($A782)=3</formula>
    </cfRule>
    <cfRule type="expression" dxfId="51004" priority="97815" stopIfTrue="1">
      <formula>WEEKDAY($A782)=4</formula>
    </cfRule>
    <cfRule type="expression" dxfId="51003" priority="97816" stopIfTrue="1">
      <formula>WEEKDAY($A782)=5</formula>
    </cfRule>
    <cfRule type="expression" dxfId="51002" priority="97817" stopIfTrue="1">
      <formula>WEEKDAY($A782)=6</formula>
    </cfRule>
    <cfRule type="expression" dxfId="51001" priority="97818" stopIfTrue="1">
      <formula>WEEKDAY($A782)=7</formula>
    </cfRule>
  </conditionalFormatting>
  <conditionalFormatting sqref="I782">
    <cfRule type="expression" dxfId="51000" priority="97805" stopIfTrue="1">
      <formula>WEEKDAY($A782)=1</formula>
    </cfRule>
    <cfRule type="expression" dxfId="50999" priority="97806" stopIfTrue="1">
      <formula>WEEKDAY($A782)=2</formula>
    </cfRule>
    <cfRule type="expression" dxfId="50998" priority="97807" stopIfTrue="1">
      <formula>WEEKDAY($A782)=3</formula>
    </cfRule>
    <cfRule type="expression" dxfId="50997" priority="97808" stopIfTrue="1">
      <formula>WEEKDAY($A782)=4</formula>
    </cfRule>
    <cfRule type="expression" dxfId="50996" priority="97809" stopIfTrue="1">
      <formula>WEEKDAY($A782)=5</formula>
    </cfRule>
    <cfRule type="expression" dxfId="50995" priority="97810" stopIfTrue="1">
      <formula>WEEKDAY($A782)=6</formula>
    </cfRule>
    <cfRule type="expression" dxfId="50994" priority="97811" stopIfTrue="1">
      <formula>WEEKDAY($A782)=7</formula>
    </cfRule>
  </conditionalFormatting>
  <conditionalFormatting sqref="A782">
    <cfRule type="expression" dxfId="50993" priority="97798" stopIfTrue="1">
      <formula>WEEKDAY($A782)=1</formula>
    </cfRule>
    <cfRule type="expression" dxfId="50992" priority="97799" stopIfTrue="1">
      <formula>WEEKDAY($A782)=2</formula>
    </cfRule>
    <cfRule type="expression" dxfId="50991" priority="97800" stopIfTrue="1">
      <formula>WEEKDAY($A782)=3</formula>
    </cfRule>
    <cfRule type="expression" dxfId="50990" priority="97801" stopIfTrue="1">
      <formula>WEEKDAY($A782)=4</formula>
    </cfRule>
    <cfRule type="expression" dxfId="50989" priority="97802" stopIfTrue="1">
      <formula>WEEKDAY($A782)=5</formula>
    </cfRule>
    <cfRule type="expression" dxfId="50988" priority="97803" stopIfTrue="1">
      <formula>WEEKDAY($A782)=6</formula>
    </cfRule>
    <cfRule type="expression" dxfId="50987" priority="97804" stopIfTrue="1">
      <formula>WEEKDAY($A782)=7</formula>
    </cfRule>
  </conditionalFormatting>
  <conditionalFormatting sqref="A782">
    <cfRule type="expression" dxfId="50986" priority="97791" stopIfTrue="1">
      <formula>WEEKDAY($A782)=1</formula>
    </cfRule>
    <cfRule type="expression" dxfId="50985" priority="97792" stopIfTrue="1">
      <formula>WEEKDAY($A782)=2</formula>
    </cfRule>
    <cfRule type="expression" dxfId="50984" priority="97793" stopIfTrue="1">
      <formula>WEEKDAY($A782)=3</formula>
    </cfRule>
    <cfRule type="expression" dxfId="50983" priority="97794" stopIfTrue="1">
      <formula>WEEKDAY($A782)=4</formula>
    </cfRule>
    <cfRule type="expression" dxfId="50982" priority="97795" stopIfTrue="1">
      <formula>WEEKDAY($A782)=5</formula>
    </cfRule>
    <cfRule type="expression" dxfId="50981" priority="97796" stopIfTrue="1">
      <formula>WEEKDAY($A782)=6</formula>
    </cfRule>
    <cfRule type="expression" dxfId="50980" priority="97797" stopIfTrue="1">
      <formula>WEEKDAY($A782)=7</formula>
    </cfRule>
  </conditionalFormatting>
  <conditionalFormatting sqref="I782">
    <cfRule type="expression" dxfId="50979" priority="97784" stopIfTrue="1">
      <formula>WEEKDAY($A782)=1</formula>
    </cfRule>
    <cfRule type="expression" dxfId="50978" priority="97785" stopIfTrue="1">
      <formula>WEEKDAY($A782)=2</formula>
    </cfRule>
    <cfRule type="expression" dxfId="50977" priority="97786" stopIfTrue="1">
      <formula>WEEKDAY($A782)=3</formula>
    </cfRule>
    <cfRule type="expression" dxfId="50976" priority="97787" stopIfTrue="1">
      <formula>WEEKDAY($A782)=4</formula>
    </cfRule>
    <cfRule type="expression" dxfId="50975" priority="97788" stopIfTrue="1">
      <formula>WEEKDAY($A782)=5</formula>
    </cfRule>
    <cfRule type="expression" dxfId="50974" priority="97789" stopIfTrue="1">
      <formula>WEEKDAY($A782)=6</formula>
    </cfRule>
    <cfRule type="expression" dxfId="50973" priority="97790" stopIfTrue="1">
      <formula>WEEKDAY($A782)=7</formula>
    </cfRule>
  </conditionalFormatting>
  <conditionalFormatting sqref="A782">
    <cfRule type="expression" dxfId="50972" priority="97777" stopIfTrue="1">
      <formula>WEEKDAY($A782)=1</formula>
    </cfRule>
    <cfRule type="expression" dxfId="50971" priority="97778" stopIfTrue="1">
      <formula>WEEKDAY($A782)=2</formula>
    </cfRule>
    <cfRule type="expression" dxfId="50970" priority="97779" stopIfTrue="1">
      <formula>WEEKDAY($A782)=3</formula>
    </cfRule>
    <cfRule type="expression" dxfId="50969" priority="97780" stopIfTrue="1">
      <formula>WEEKDAY($A782)=4</formula>
    </cfRule>
    <cfRule type="expression" dxfId="50968" priority="97781" stopIfTrue="1">
      <formula>WEEKDAY($A782)=5</formula>
    </cfRule>
    <cfRule type="expression" dxfId="50967" priority="97782" stopIfTrue="1">
      <formula>WEEKDAY($A782)=6</formula>
    </cfRule>
    <cfRule type="expression" dxfId="50966" priority="97783" stopIfTrue="1">
      <formula>WEEKDAY($A782)=7</formula>
    </cfRule>
  </conditionalFormatting>
  <conditionalFormatting sqref="I782">
    <cfRule type="expression" dxfId="50965" priority="97770" stopIfTrue="1">
      <formula>WEEKDAY($A782)=1</formula>
    </cfRule>
    <cfRule type="expression" dxfId="50964" priority="97771" stopIfTrue="1">
      <formula>WEEKDAY($A782)=2</formula>
    </cfRule>
    <cfRule type="expression" dxfId="50963" priority="97772" stopIfTrue="1">
      <formula>WEEKDAY($A782)=3</formula>
    </cfRule>
    <cfRule type="expression" dxfId="50962" priority="97773" stopIfTrue="1">
      <formula>WEEKDAY($A782)=4</formula>
    </cfRule>
    <cfRule type="expression" dxfId="50961" priority="97774" stopIfTrue="1">
      <formula>WEEKDAY($A782)=5</formula>
    </cfRule>
    <cfRule type="expression" dxfId="50960" priority="97775" stopIfTrue="1">
      <formula>WEEKDAY($A782)=6</formula>
    </cfRule>
    <cfRule type="expression" dxfId="50959" priority="97776" stopIfTrue="1">
      <formula>WEEKDAY($A782)=7</formula>
    </cfRule>
  </conditionalFormatting>
  <conditionalFormatting sqref="A782">
    <cfRule type="expression" dxfId="50958" priority="97763" stopIfTrue="1">
      <formula>WEEKDAY($A782)=1</formula>
    </cfRule>
    <cfRule type="expression" dxfId="50957" priority="97764" stopIfTrue="1">
      <formula>WEEKDAY($A782)=2</formula>
    </cfRule>
    <cfRule type="expression" dxfId="50956" priority="97765" stopIfTrue="1">
      <formula>WEEKDAY($A782)=3</formula>
    </cfRule>
    <cfRule type="expression" dxfId="50955" priority="97766" stopIfTrue="1">
      <formula>WEEKDAY($A782)=4</formula>
    </cfRule>
    <cfRule type="expression" dxfId="50954" priority="97767" stopIfTrue="1">
      <formula>WEEKDAY($A782)=5</formula>
    </cfRule>
    <cfRule type="expression" dxfId="50953" priority="97768" stopIfTrue="1">
      <formula>WEEKDAY($A782)=6</formula>
    </cfRule>
    <cfRule type="expression" dxfId="50952" priority="97769" stopIfTrue="1">
      <formula>WEEKDAY($A782)=7</formula>
    </cfRule>
  </conditionalFormatting>
  <conditionalFormatting sqref="A782">
    <cfRule type="expression" dxfId="50951" priority="97756" stopIfTrue="1">
      <formula>WEEKDAY($A782)=1</formula>
    </cfRule>
    <cfRule type="expression" dxfId="50950" priority="97757" stopIfTrue="1">
      <formula>WEEKDAY($A782)=2</formula>
    </cfRule>
    <cfRule type="expression" dxfId="50949" priority="97758" stopIfTrue="1">
      <formula>WEEKDAY($A782)=3</formula>
    </cfRule>
    <cfRule type="expression" dxfId="50948" priority="97759" stopIfTrue="1">
      <formula>WEEKDAY($A782)=4</formula>
    </cfRule>
    <cfRule type="expression" dxfId="50947" priority="97760" stopIfTrue="1">
      <formula>WEEKDAY($A782)=5</formula>
    </cfRule>
    <cfRule type="expression" dxfId="50946" priority="97761" stopIfTrue="1">
      <formula>WEEKDAY($A782)=6</formula>
    </cfRule>
    <cfRule type="expression" dxfId="50945" priority="97762" stopIfTrue="1">
      <formula>WEEKDAY($A782)=7</formula>
    </cfRule>
  </conditionalFormatting>
  <conditionalFormatting sqref="A782">
    <cfRule type="expression" dxfId="50944" priority="97749" stopIfTrue="1">
      <formula>WEEKDAY($A782)=1</formula>
    </cfRule>
    <cfRule type="expression" dxfId="50943" priority="97750" stopIfTrue="1">
      <formula>WEEKDAY($A782)=2</formula>
    </cfRule>
    <cfRule type="expression" dxfId="50942" priority="97751" stopIfTrue="1">
      <formula>WEEKDAY($A782)=3</formula>
    </cfRule>
    <cfRule type="expression" dxfId="50941" priority="97752" stopIfTrue="1">
      <formula>WEEKDAY($A782)=4</formula>
    </cfRule>
    <cfRule type="expression" dxfId="50940" priority="97753" stopIfTrue="1">
      <formula>WEEKDAY($A782)=5</formula>
    </cfRule>
    <cfRule type="expression" dxfId="50939" priority="97754" stopIfTrue="1">
      <formula>WEEKDAY($A782)=6</formula>
    </cfRule>
    <cfRule type="expression" dxfId="50938" priority="97755" stopIfTrue="1">
      <formula>WEEKDAY($A782)=7</formula>
    </cfRule>
  </conditionalFormatting>
  <conditionalFormatting sqref="A782">
    <cfRule type="expression" dxfId="50937" priority="97742" stopIfTrue="1">
      <formula>WEEKDAY($A782)=1</formula>
    </cfRule>
    <cfRule type="expression" dxfId="50936" priority="97743" stopIfTrue="1">
      <formula>WEEKDAY($A782)=2</formula>
    </cfRule>
    <cfRule type="expression" dxfId="50935" priority="97744" stopIfTrue="1">
      <formula>WEEKDAY($A782)=3</formula>
    </cfRule>
    <cfRule type="expression" dxfId="50934" priority="97745" stopIfTrue="1">
      <formula>WEEKDAY($A782)=4</formula>
    </cfRule>
    <cfRule type="expression" dxfId="50933" priority="97746" stopIfTrue="1">
      <formula>WEEKDAY($A782)=5</formula>
    </cfRule>
    <cfRule type="expression" dxfId="50932" priority="97747" stopIfTrue="1">
      <formula>WEEKDAY($A782)=6</formula>
    </cfRule>
    <cfRule type="expression" dxfId="50931" priority="97748" stopIfTrue="1">
      <formula>WEEKDAY($A782)=7</formula>
    </cfRule>
  </conditionalFormatting>
  <conditionalFormatting sqref="I782">
    <cfRule type="expression" dxfId="50930" priority="97735" stopIfTrue="1">
      <formula>WEEKDAY($A782)=1</formula>
    </cfRule>
    <cfRule type="expression" dxfId="50929" priority="97736" stopIfTrue="1">
      <formula>WEEKDAY($A782)=2</formula>
    </cfRule>
    <cfRule type="expression" dxfId="50928" priority="97737" stopIfTrue="1">
      <formula>WEEKDAY($A782)=3</formula>
    </cfRule>
    <cfRule type="expression" dxfId="50927" priority="97738" stopIfTrue="1">
      <formula>WEEKDAY($A782)=4</formula>
    </cfRule>
    <cfRule type="expression" dxfId="50926" priority="97739" stopIfTrue="1">
      <formula>WEEKDAY($A782)=5</formula>
    </cfRule>
    <cfRule type="expression" dxfId="50925" priority="97740" stopIfTrue="1">
      <formula>WEEKDAY($A782)=6</formula>
    </cfRule>
    <cfRule type="expression" dxfId="50924" priority="97741" stopIfTrue="1">
      <formula>WEEKDAY($A782)=7</formula>
    </cfRule>
  </conditionalFormatting>
  <conditionalFormatting sqref="A782">
    <cfRule type="expression" dxfId="50923" priority="97728" stopIfTrue="1">
      <formula>WEEKDAY($A782)=1</formula>
    </cfRule>
    <cfRule type="expression" dxfId="50922" priority="97729" stopIfTrue="1">
      <formula>WEEKDAY($A782)=2</formula>
    </cfRule>
    <cfRule type="expression" dxfId="50921" priority="97730" stopIfTrue="1">
      <formula>WEEKDAY($A782)=3</formula>
    </cfRule>
    <cfRule type="expression" dxfId="50920" priority="97731" stopIfTrue="1">
      <formula>WEEKDAY($A782)=4</formula>
    </cfRule>
    <cfRule type="expression" dxfId="50919" priority="97732" stopIfTrue="1">
      <formula>WEEKDAY($A782)=5</formula>
    </cfRule>
    <cfRule type="expression" dxfId="50918" priority="97733" stopIfTrue="1">
      <formula>WEEKDAY($A782)=6</formula>
    </cfRule>
    <cfRule type="expression" dxfId="50917" priority="97734" stopIfTrue="1">
      <formula>WEEKDAY($A782)=7</formula>
    </cfRule>
  </conditionalFormatting>
  <conditionalFormatting sqref="A782">
    <cfRule type="expression" dxfId="50916" priority="97721" stopIfTrue="1">
      <formula>WEEKDAY($A782)=1</formula>
    </cfRule>
    <cfRule type="expression" dxfId="50915" priority="97722" stopIfTrue="1">
      <formula>WEEKDAY($A782)=2</formula>
    </cfRule>
    <cfRule type="expression" dxfId="50914" priority="97723" stopIfTrue="1">
      <formula>WEEKDAY($A782)=3</formula>
    </cfRule>
    <cfRule type="expression" dxfId="50913" priority="97724" stopIfTrue="1">
      <formula>WEEKDAY($A782)=4</formula>
    </cfRule>
    <cfRule type="expression" dxfId="50912" priority="97725" stopIfTrue="1">
      <formula>WEEKDAY($A782)=5</formula>
    </cfRule>
    <cfRule type="expression" dxfId="50911" priority="97726" stopIfTrue="1">
      <formula>WEEKDAY($A782)=6</formula>
    </cfRule>
    <cfRule type="expression" dxfId="50910" priority="97727" stopIfTrue="1">
      <formula>WEEKDAY($A782)=7</formula>
    </cfRule>
  </conditionalFormatting>
  <conditionalFormatting sqref="I782">
    <cfRule type="expression" dxfId="50909" priority="97714" stopIfTrue="1">
      <formula>WEEKDAY($A782)=1</formula>
    </cfRule>
    <cfRule type="expression" dxfId="50908" priority="97715" stopIfTrue="1">
      <formula>WEEKDAY($A782)=2</formula>
    </cfRule>
    <cfRule type="expression" dxfId="50907" priority="97716" stopIfTrue="1">
      <formula>WEEKDAY($A782)=3</formula>
    </cfRule>
    <cfRule type="expression" dxfId="50906" priority="97717" stopIfTrue="1">
      <formula>WEEKDAY($A782)=4</formula>
    </cfRule>
    <cfRule type="expression" dxfId="50905" priority="97718" stopIfTrue="1">
      <formula>WEEKDAY($A782)=5</formula>
    </cfRule>
    <cfRule type="expression" dxfId="50904" priority="97719" stopIfTrue="1">
      <formula>WEEKDAY($A782)=6</formula>
    </cfRule>
    <cfRule type="expression" dxfId="50903" priority="97720" stopIfTrue="1">
      <formula>WEEKDAY($A782)=7</formula>
    </cfRule>
  </conditionalFormatting>
  <conditionalFormatting sqref="I782">
    <cfRule type="expression" dxfId="50902" priority="97707" stopIfTrue="1">
      <formula>WEEKDAY($A782)=1</formula>
    </cfRule>
    <cfRule type="expression" dxfId="50901" priority="97708" stopIfTrue="1">
      <formula>WEEKDAY($A782)=2</formula>
    </cfRule>
    <cfRule type="expression" dxfId="50900" priority="97709" stopIfTrue="1">
      <formula>WEEKDAY($A782)=3</formula>
    </cfRule>
    <cfRule type="expression" dxfId="50899" priority="97710" stopIfTrue="1">
      <formula>WEEKDAY($A782)=4</formula>
    </cfRule>
    <cfRule type="expression" dxfId="50898" priority="97711" stopIfTrue="1">
      <formula>WEEKDAY($A782)=5</formula>
    </cfRule>
    <cfRule type="expression" dxfId="50897" priority="97712" stopIfTrue="1">
      <formula>WEEKDAY($A782)=6</formula>
    </cfRule>
    <cfRule type="expression" dxfId="50896" priority="97713" stopIfTrue="1">
      <formula>WEEKDAY($A782)=7</formula>
    </cfRule>
  </conditionalFormatting>
  <conditionalFormatting sqref="A782">
    <cfRule type="expression" dxfId="50895" priority="97700" stopIfTrue="1">
      <formula>WEEKDAY($A782)=1</formula>
    </cfRule>
    <cfRule type="expression" dxfId="50894" priority="97701" stopIfTrue="1">
      <formula>WEEKDAY($A782)=2</formula>
    </cfRule>
    <cfRule type="expression" dxfId="50893" priority="97702" stopIfTrue="1">
      <formula>WEEKDAY($A782)=3</formula>
    </cfRule>
    <cfRule type="expression" dxfId="50892" priority="97703" stopIfTrue="1">
      <formula>WEEKDAY($A782)=4</formula>
    </cfRule>
    <cfRule type="expression" dxfId="50891" priority="97704" stopIfTrue="1">
      <formula>WEEKDAY($A782)=5</formula>
    </cfRule>
    <cfRule type="expression" dxfId="50890" priority="97705" stopIfTrue="1">
      <formula>WEEKDAY($A782)=6</formula>
    </cfRule>
    <cfRule type="expression" dxfId="50889" priority="97706" stopIfTrue="1">
      <formula>WEEKDAY($A782)=7</formula>
    </cfRule>
  </conditionalFormatting>
  <conditionalFormatting sqref="I782">
    <cfRule type="expression" dxfId="50888" priority="97693" stopIfTrue="1">
      <formula>WEEKDAY($A782)=1</formula>
    </cfRule>
    <cfRule type="expression" dxfId="50887" priority="97694" stopIfTrue="1">
      <formula>WEEKDAY($A782)=2</formula>
    </cfRule>
    <cfRule type="expression" dxfId="50886" priority="97695" stopIfTrue="1">
      <formula>WEEKDAY($A782)=3</formula>
    </cfRule>
    <cfRule type="expression" dxfId="50885" priority="97696" stopIfTrue="1">
      <formula>WEEKDAY($A782)=4</formula>
    </cfRule>
    <cfRule type="expression" dxfId="50884" priority="97697" stopIfTrue="1">
      <formula>WEEKDAY($A782)=5</formula>
    </cfRule>
    <cfRule type="expression" dxfId="50883" priority="97698" stopIfTrue="1">
      <formula>WEEKDAY($A782)=6</formula>
    </cfRule>
    <cfRule type="expression" dxfId="50882" priority="97699" stopIfTrue="1">
      <formula>WEEKDAY($A782)=7</formula>
    </cfRule>
  </conditionalFormatting>
  <conditionalFormatting sqref="A782">
    <cfRule type="expression" dxfId="50881" priority="97686" stopIfTrue="1">
      <formula>WEEKDAY($A782)=1</formula>
    </cfRule>
    <cfRule type="expression" dxfId="50880" priority="97687" stopIfTrue="1">
      <formula>WEEKDAY($A782)=2</formula>
    </cfRule>
    <cfRule type="expression" dxfId="50879" priority="97688" stopIfTrue="1">
      <formula>WEEKDAY($A782)=3</formula>
    </cfRule>
    <cfRule type="expression" dxfId="50878" priority="97689" stopIfTrue="1">
      <formula>WEEKDAY($A782)=4</formula>
    </cfRule>
    <cfRule type="expression" dxfId="50877" priority="97690" stopIfTrue="1">
      <formula>WEEKDAY($A782)=5</formula>
    </cfRule>
    <cfRule type="expression" dxfId="50876" priority="97691" stopIfTrue="1">
      <formula>WEEKDAY($A782)=6</formula>
    </cfRule>
    <cfRule type="expression" dxfId="50875" priority="97692" stopIfTrue="1">
      <formula>WEEKDAY($A782)=7</formula>
    </cfRule>
  </conditionalFormatting>
  <conditionalFormatting sqref="A782">
    <cfRule type="expression" dxfId="50874" priority="97679" stopIfTrue="1">
      <formula>WEEKDAY($A782)=1</formula>
    </cfRule>
    <cfRule type="expression" dxfId="50873" priority="97680" stopIfTrue="1">
      <formula>WEEKDAY($A782)=2</formula>
    </cfRule>
    <cfRule type="expression" dxfId="50872" priority="97681" stopIfTrue="1">
      <formula>WEEKDAY($A782)=3</formula>
    </cfRule>
    <cfRule type="expression" dxfId="50871" priority="97682" stopIfTrue="1">
      <formula>WEEKDAY($A782)=4</formula>
    </cfRule>
    <cfRule type="expression" dxfId="50870" priority="97683" stopIfTrue="1">
      <formula>WEEKDAY($A782)=5</formula>
    </cfRule>
    <cfRule type="expression" dxfId="50869" priority="97684" stopIfTrue="1">
      <formula>WEEKDAY($A782)=6</formula>
    </cfRule>
    <cfRule type="expression" dxfId="50868" priority="97685" stopIfTrue="1">
      <formula>WEEKDAY($A782)=7</formula>
    </cfRule>
  </conditionalFormatting>
  <conditionalFormatting sqref="A782">
    <cfRule type="expression" dxfId="50867" priority="97672" stopIfTrue="1">
      <formula>WEEKDAY($A782)=1</formula>
    </cfRule>
    <cfRule type="expression" dxfId="50866" priority="97673" stopIfTrue="1">
      <formula>WEEKDAY($A782)=2</formula>
    </cfRule>
    <cfRule type="expression" dxfId="50865" priority="97674" stopIfTrue="1">
      <formula>WEEKDAY($A782)=3</formula>
    </cfRule>
    <cfRule type="expression" dxfId="50864" priority="97675" stopIfTrue="1">
      <formula>WEEKDAY($A782)=4</formula>
    </cfRule>
    <cfRule type="expression" dxfId="50863" priority="97676" stopIfTrue="1">
      <formula>WEEKDAY($A782)=5</formula>
    </cfRule>
    <cfRule type="expression" dxfId="50862" priority="97677" stopIfTrue="1">
      <formula>WEEKDAY($A782)=6</formula>
    </cfRule>
    <cfRule type="expression" dxfId="50861" priority="97678" stopIfTrue="1">
      <formula>WEEKDAY($A782)=7</formula>
    </cfRule>
  </conditionalFormatting>
  <conditionalFormatting sqref="A782">
    <cfRule type="expression" dxfId="50860" priority="97665" stopIfTrue="1">
      <formula>WEEKDAY($A782)=1</formula>
    </cfRule>
    <cfRule type="expression" dxfId="50859" priority="97666" stopIfTrue="1">
      <formula>WEEKDAY($A782)=2</formula>
    </cfRule>
    <cfRule type="expression" dxfId="50858" priority="97667" stopIfTrue="1">
      <formula>WEEKDAY($A782)=3</formula>
    </cfRule>
    <cfRule type="expression" dxfId="50857" priority="97668" stopIfTrue="1">
      <formula>WEEKDAY($A782)=4</formula>
    </cfRule>
    <cfRule type="expression" dxfId="50856" priority="97669" stopIfTrue="1">
      <formula>WEEKDAY($A782)=5</formula>
    </cfRule>
    <cfRule type="expression" dxfId="50855" priority="97670" stopIfTrue="1">
      <formula>WEEKDAY($A782)=6</formula>
    </cfRule>
    <cfRule type="expression" dxfId="50854" priority="97671" stopIfTrue="1">
      <formula>WEEKDAY($A782)=7</formula>
    </cfRule>
  </conditionalFormatting>
  <conditionalFormatting sqref="I782">
    <cfRule type="expression" dxfId="50853" priority="97658" stopIfTrue="1">
      <formula>WEEKDAY($A782)=1</formula>
    </cfRule>
    <cfRule type="expression" dxfId="50852" priority="97659" stopIfTrue="1">
      <formula>WEEKDAY($A782)=2</formula>
    </cfRule>
    <cfRule type="expression" dxfId="50851" priority="97660" stopIfTrue="1">
      <formula>WEEKDAY($A782)=3</formula>
    </cfRule>
    <cfRule type="expression" dxfId="50850" priority="97661" stopIfTrue="1">
      <formula>WEEKDAY($A782)=4</formula>
    </cfRule>
    <cfRule type="expression" dxfId="50849" priority="97662" stopIfTrue="1">
      <formula>WEEKDAY($A782)=5</formula>
    </cfRule>
    <cfRule type="expression" dxfId="50848" priority="97663" stopIfTrue="1">
      <formula>WEEKDAY($A782)=6</formula>
    </cfRule>
    <cfRule type="expression" dxfId="50847" priority="97664" stopIfTrue="1">
      <formula>WEEKDAY($A782)=7</formula>
    </cfRule>
  </conditionalFormatting>
  <conditionalFormatting sqref="A782">
    <cfRule type="expression" dxfId="50846" priority="97651" stopIfTrue="1">
      <formula>WEEKDAY($A782)=1</formula>
    </cfRule>
    <cfRule type="expression" dxfId="50845" priority="97652" stopIfTrue="1">
      <formula>WEEKDAY($A782)=2</formula>
    </cfRule>
    <cfRule type="expression" dxfId="50844" priority="97653" stopIfTrue="1">
      <formula>WEEKDAY($A782)=3</formula>
    </cfRule>
    <cfRule type="expression" dxfId="50843" priority="97654" stopIfTrue="1">
      <formula>WEEKDAY($A782)=4</formula>
    </cfRule>
    <cfRule type="expression" dxfId="50842" priority="97655" stopIfTrue="1">
      <formula>WEEKDAY($A782)=5</formula>
    </cfRule>
    <cfRule type="expression" dxfId="50841" priority="97656" stopIfTrue="1">
      <formula>WEEKDAY($A782)=6</formula>
    </cfRule>
    <cfRule type="expression" dxfId="50840" priority="97657" stopIfTrue="1">
      <formula>WEEKDAY($A782)=7</formula>
    </cfRule>
  </conditionalFormatting>
  <conditionalFormatting sqref="A782">
    <cfRule type="expression" dxfId="50839" priority="97644" stopIfTrue="1">
      <formula>WEEKDAY($A782)=1</formula>
    </cfRule>
    <cfRule type="expression" dxfId="50838" priority="97645" stopIfTrue="1">
      <formula>WEEKDAY($A782)=2</formula>
    </cfRule>
    <cfRule type="expression" dxfId="50837" priority="97646" stopIfTrue="1">
      <formula>WEEKDAY($A782)=3</formula>
    </cfRule>
    <cfRule type="expression" dxfId="50836" priority="97647" stopIfTrue="1">
      <formula>WEEKDAY($A782)=4</formula>
    </cfRule>
    <cfRule type="expression" dxfId="50835" priority="97648" stopIfTrue="1">
      <formula>WEEKDAY($A782)=5</formula>
    </cfRule>
    <cfRule type="expression" dxfId="50834" priority="97649" stopIfTrue="1">
      <formula>WEEKDAY($A782)=6</formula>
    </cfRule>
    <cfRule type="expression" dxfId="50833" priority="97650" stopIfTrue="1">
      <formula>WEEKDAY($A782)=7</formula>
    </cfRule>
  </conditionalFormatting>
  <conditionalFormatting sqref="I782">
    <cfRule type="expression" dxfId="50832" priority="97637" stopIfTrue="1">
      <formula>WEEKDAY($A782)=1</formula>
    </cfRule>
    <cfRule type="expression" dxfId="50831" priority="97638" stopIfTrue="1">
      <formula>WEEKDAY($A782)=2</formula>
    </cfRule>
    <cfRule type="expression" dxfId="50830" priority="97639" stopIfTrue="1">
      <formula>WEEKDAY($A782)=3</formula>
    </cfRule>
    <cfRule type="expression" dxfId="50829" priority="97640" stopIfTrue="1">
      <formula>WEEKDAY($A782)=4</formula>
    </cfRule>
    <cfRule type="expression" dxfId="50828" priority="97641" stopIfTrue="1">
      <formula>WEEKDAY($A782)=5</formula>
    </cfRule>
    <cfRule type="expression" dxfId="50827" priority="97642" stopIfTrue="1">
      <formula>WEEKDAY($A782)=6</formula>
    </cfRule>
    <cfRule type="expression" dxfId="50826" priority="97643" stopIfTrue="1">
      <formula>WEEKDAY($A782)=7</formula>
    </cfRule>
  </conditionalFormatting>
  <conditionalFormatting sqref="I782">
    <cfRule type="expression" dxfId="50825" priority="97630" stopIfTrue="1">
      <formula>WEEKDAY($A782)=1</formula>
    </cfRule>
    <cfRule type="expression" dxfId="50824" priority="97631" stopIfTrue="1">
      <formula>WEEKDAY($A782)=2</formula>
    </cfRule>
    <cfRule type="expression" dxfId="50823" priority="97632" stopIfTrue="1">
      <formula>WEEKDAY($A782)=3</formula>
    </cfRule>
    <cfRule type="expression" dxfId="50822" priority="97633" stopIfTrue="1">
      <formula>WEEKDAY($A782)=4</formula>
    </cfRule>
    <cfRule type="expression" dxfId="50821" priority="97634" stopIfTrue="1">
      <formula>WEEKDAY($A782)=5</formula>
    </cfRule>
    <cfRule type="expression" dxfId="50820" priority="97635" stopIfTrue="1">
      <formula>WEEKDAY($A782)=6</formula>
    </cfRule>
    <cfRule type="expression" dxfId="50819" priority="97636" stopIfTrue="1">
      <formula>WEEKDAY($A782)=7</formula>
    </cfRule>
  </conditionalFormatting>
  <conditionalFormatting sqref="A782">
    <cfRule type="expression" dxfId="50818" priority="97623" stopIfTrue="1">
      <formula>WEEKDAY($A782)=1</formula>
    </cfRule>
    <cfRule type="expression" dxfId="50817" priority="97624" stopIfTrue="1">
      <formula>WEEKDAY($A782)=2</formula>
    </cfRule>
    <cfRule type="expression" dxfId="50816" priority="97625" stopIfTrue="1">
      <formula>WEEKDAY($A782)=3</formula>
    </cfRule>
    <cfRule type="expression" dxfId="50815" priority="97626" stopIfTrue="1">
      <formula>WEEKDAY($A782)=4</formula>
    </cfRule>
    <cfRule type="expression" dxfId="50814" priority="97627" stopIfTrue="1">
      <formula>WEEKDAY($A782)=5</formula>
    </cfRule>
    <cfRule type="expression" dxfId="50813" priority="97628" stopIfTrue="1">
      <formula>WEEKDAY($A782)=6</formula>
    </cfRule>
    <cfRule type="expression" dxfId="50812" priority="97629" stopIfTrue="1">
      <formula>WEEKDAY($A782)=7</formula>
    </cfRule>
  </conditionalFormatting>
  <conditionalFormatting sqref="A782">
    <cfRule type="expression" dxfId="50811" priority="97616" stopIfTrue="1">
      <formula>WEEKDAY($A782)=1</formula>
    </cfRule>
    <cfRule type="expression" dxfId="50810" priority="97617" stopIfTrue="1">
      <formula>WEEKDAY($A782)=2</formula>
    </cfRule>
    <cfRule type="expression" dxfId="50809" priority="97618" stopIfTrue="1">
      <formula>WEEKDAY($A782)=3</formula>
    </cfRule>
    <cfRule type="expression" dxfId="50808" priority="97619" stopIfTrue="1">
      <formula>WEEKDAY($A782)=4</formula>
    </cfRule>
    <cfRule type="expression" dxfId="50807" priority="97620" stopIfTrue="1">
      <formula>WEEKDAY($A782)=5</formula>
    </cfRule>
    <cfRule type="expression" dxfId="50806" priority="97621" stopIfTrue="1">
      <formula>WEEKDAY($A782)=6</formula>
    </cfRule>
    <cfRule type="expression" dxfId="50805" priority="97622" stopIfTrue="1">
      <formula>WEEKDAY($A782)=7</formula>
    </cfRule>
  </conditionalFormatting>
  <conditionalFormatting sqref="I782">
    <cfRule type="expression" dxfId="50804" priority="97609" stopIfTrue="1">
      <formula>WEEKDAY($A782)=1</formula>
    </cfRule>
    <cfRule type="expression" dxfId="50803" priority="97610" stopIfTrue="1">
      <formula>WEEKDAY($A782)=2</formula>
    </cfRule>
    <cfRule type="expression" dxfId="50802" priority="97611" stopIfTrue="1">
      <formula>WEEKDAY($A782)=3</formula>
    </cfRule>
    <cfRule type="expression" dxfId="50801" priority="97612" stopIfTrue="1">
      <formula>WEEKDAY($A782)=4</formula>
    </cfRule>
    <cfRule type="expression" dxfId="50800" priority="97613" stopIfTrue="1">
      <formula>WEEKDAY($A782)=5</formula>
    </cfRule>
    <cfRule type="expression" dxfId="50799" priority="97614" stopIfTrue="1">
      <formula>WEEKDAY($A782)=6</formula>
    </cfRule>
    <cfRule type="expression" dxfId="50798" priority="97615" stopIfTrue="1">
      <formula>WEEKDAY($A782)=7</formula>
    </cfRule>
  </conditionalFormatting>
  <conditionalFormatting sqref="I782">
    <cfRule type="expression" dxfId="50797" priority="97602" stopIfTrue="1">
      <formula>WEEKDAY($A782)=1</formula>
    </cfRule>
    <cfRule type="expression" dxfId="50796" priority="97603" stopIfTrue="1">
      <formula>WEEKDAY($A782)=2</formula>
    </cfRule>
    <cfRule type="expression" dxfId="50795" priority="97604" stopIfTrue="1">
      <formula>WEEKDAY($A782)=3</formula>
    </cfRule>
    <cfRule type="expression" dxfId="50794" priority="97605" stopIfTrue="1">
      <formula>WEEKDAY($A782)=4</formula>
    </cfRule>
    <cfRule type="expression" dxfId="50793" priority="97606" stopIfTrue="1">
      <formula>WEEKDAY($A782)=5</formula>
    </cfRule>
    <cfRule type="expression" dxfId="50792" priority="97607" stopIfTrue="1">
      <formula>WEEKDAY($A782)=6</formula>
    </cfRule>
    <cfRule type="expression" dxfId="50791" priority="97608" stopIfTrue="1">
      <formula>WEEKDAY($A782)=7</formula>
    </cfRule>
  </conditionalFormatting>
  <conditionalFormatting sqref="I782">
    <cfRule type="expression" dxfId="50790" priority="97595" stopIfTrue="1">
      <formula>WEEKDAY($A782)=1</formula>
    </cfRule>
    <cfRule type="expression" dxfId="50789" priority="97596" stopIfTrue="1">
      <formula>WEEKDAY($A782)=2</formula>
    </cfRule>
    <cfRule type="expression" dxfId="50788" priority="97597" stopIfTrue="1">
      <formula>WEEKDAY($A782)=3</formula>
    </cfRule>
    <cfRule type="expression" dxfId="50787" priority="97598" stopIfTrue="1">
      <formula>WEEKDAY($A782)=4</formula>
    </cfRule>
    <cfRule type="expression" dxfId="50786" priority="97599" stopIfTrue="1">
      <formula>WEEKDAY($A782)=5</formula>
    </cfRule>
    <cfRule type="expression" dxfId="50785" priority="97600" stopIfTrue="1">
      <formula>WEEKDAY($A782)=6</formula>
    </cfRule>
    <cfRule type="expression" dxfId="50784" priority="97601" stopIfTrue="1">
      <formula>WEEKDAY($A782)=7</formula>
    </cfRule>
  </conditionalFormatting>
  <conditionalFormatting sqref="I782">
    <cfRule type="expression" dxfId="50783" priority="97588" stopIfTrue="1">
      <formula>WEEKDAY($A782)=1</formula>
    </cfRule>
    <cfRule type="expression" dxfId="50782" priority="97589" stopIfTrue="1">
      <formula>WEEKDAY($A782)=2</formula>
    </cfRule>
    <cfRule type="expression" dxfId="50781" priority="97590" stopIfTrue="1">
      <formula>WEEKDAY($A782)=3</formula>
    </cfRule>
    <cfRule type="expression" dxfId="50780" priority="97591" stopIfTrue="1">
      <formula>WEEKDAY($A782)=4</formula>
    </cfRule>
    <cfRule type="expression" dxfId="50779" priority="97592" stopIfTrue="1">
      <formula>WEEKDAY($A782)=5</formula>
    </cfRule>
    <cfRule type="expression" dxfId="50778" priority="97593" stopIfTrue="1">
      <formula>WEEKDAY($A782)=6</formula>
    </cfRule>
    <cfRule type="expression" dxfId="50777" priority="97594" stopIfTrue="1">
      <formula>WEEKDAY($A782)=7</formula>
    </cfRule>
  </conditionalFormatting>
  <conditionalFormatting sqref="A782">
    <cfRule type="expression" dxfId="50776" priority="97581" stopIfTrue="1">
      <formula>WEEKDAY($A782)=1</formula>
    </cfRule>
    <cfRule type="expression" dxfId="50775" priority="97582" stopIfTrue="1">
      <formula>WEEKDAY($A782)=2</formula>
    </cfRule>
    <cfRule type="expression" dxfId="50774" priority="97583" stopIfTrue="1">
      <formula>WEEKDAY($A782)=3</formula>
    </cfRule>
    <cfRule type="expression" dxfId="50773" priority="97584" stopIfTrue="1">
      <formula>WEEKDAY($A782)=4</formula>
    </cfRule>
    <cfRule type="expression" dxfId="50772" priority="97585" stopIfTrue="1">
      <formula>WEEKDAY($A782)=5</formula>
    </cfRule>
    <cfRule type="expression" dxfId="50771" priority="97586" stopIfTrue="1">
      <formula>WEEKDAY($A782)=6</formula>
    </cfRule>
    <cfRule type="expression" dxfId="50770" priority="97587" stopIfTrue="1">
      <formula>WEEKDAY($A782)=7</formula>
    </cfRule>
  </conditionalFormatting>
  <conditionalFormatting sqref="A782">
    <cfRule type="expression" dxfId="50769" priority="97574" stopIfTrue="1">
      <formula>WEEKDAY($A782)=1</formula>
    </cfRule>
    <cfRule type="expression" dxfId="50768" priority="97575" stopIfTrue="1">
      <formula>WEEKDAY($A782)=2</formula>
    </cfRule>
    <cfRule type="expression" dxfId="50767" priority="97576" stopIfTrue="1">
      <formula>WEEKDAY($A782)=3</formula>
    </cfRule>
    <cfRule type="expression" dxfId="50766" priority="97577" stopIfTrue="1">
      <formula>WEEKDAY($A782)=4</formula>
    </cfRule>
    <cfRule type="expression" dxfId="50765" priority="97578" stopIfTrue="1">
      <formula>WEEKDAY($A782)=5</formula>
    </cfRule>
    <cfRule type="expression" dxfId="50764" priority="97579" stopIfTrue="1">
      <formula>WEEKDAY($A782)=6</formula>
    </cfRule>
    <cfRule type="expression" dxfId="50763" priority="97580" stopIfTrue="1">
      <formula>WEEKDAY($A782)=7</formula>
    </cfRule>
  </conditionalFormatting>
  <conditionalFormatting sqref="I782">
    <cfRule type="expression" dxfId="50762" priority="97567" stopIfTrue="1">
      <formula>WEEKDAY($A782)=1</formula>
    </cfRule>
    <cfRule type="expression" dxfId="50761" priority="97568" stopIfTrue="1">
      <formula>WEEKDAY($A782)=2</formula>
    </cfRule>
    <cfRule type="expression" dxfId="50760" priority="97569" stopIfTrue="1">
      <formula>WEEKDAY($A782)=3</formula>
    </cfRule>
    <cfRule type="expression" dxfId="50759" priority="97570" stopIfTrue="1">
      <formula>WEEKDAY($A782)=4</formula>
    </cfRule>
    <cfRule type="expression" dxfId="50758" priority="97571" stopIfTrue="1">
      <formula>WEEKDAY($A782)=5</formula>
    </cfRule>
    <cfRule type="expression" dxfId="50757" priority="97572" stopIfTrue="1">
      <formula>WEEKDAY($A782)=6</formula>
    </cfRule>
    <cfRule type="expression" dxfId="50756" priority="97573" stopIfTrue="1">
      <formula>WEEKDAY($A782)=7</formula>
    </cfRule>
  </conditionalFormatting>
  <conditionalFormatting sqref="I782">
    <cfRule type="expression" dxfId="50755" priority="97560" stopIfTrue="1">
      <formula>WEEKDAY($A782)=1</formula>
    </cfRule>
    <cfRule type="expression" dxfId="50754" priority="97561" stopIfTrue="1">
      <formula>WEEKDAY($A782)=2</formula>
    </cfRule>
    <cfRule type="expression" dxfId="50753" priority="97562" stopIfTrue="1">
      <formula>WEEKDAY($A782)=3</formula>
    </cfRule>
    <cfRule type="expression" dxfId="50752" priority="97563" stopIfTrue="1">
      <formula>WEEKDAY($A782)=4</formula>
    </cfRule>
    <cfRule type="expression" dxfId="50751" priority="97564" stopIfTrue="1">
      <formula>WEEKDAY($A782)=5</formula>
    </cfRule>
    <cfRule type="expression" dxfId="50750" priority="97565" stopIfTrue="1">
      <formula>WEEKDAY($A782)=6</formula>
    </cfRule>
    <cfRule type="expression" dxfId="50749" priority="97566" stopIfTrue="1">
      <formula>WEEKDAY($A782)=7</formula>
    </cfRule>
  </conditionalFormatting>
  <conditionalFormatting sqref="B782:G782 J782:M782">
    <cfRule type="expression" dxfId="50748" priority="97553" stopIfTrue="1">
      <formula>WEEKDAY($A782)=1</formula>
    </cfRule>
    <cfRule type="expression" dxfId="50747" priority="97554" stopIfTrue="1">
      <formula>WEEKDAY($A782)=2</formula>
    </cfRule>
    <cfRule type="expression" dxfId="50746" priority="97555" stopIfTrue="1">
      <formula>WEEKDAY($A782)=3</formula>
    </cfRule>
    <cfRule type="expression" dxfId="50745" priority="97556" stopIfTrue="1">
      <formula>WEEKDAY($A782)=4</formula>
    </cfRule>
    <cfRule type="expression" dxfId="50744" priority="97557" stopIfTrue="1">
      <formula>WEEKDAY($A782)=5</formula>
    </cfRule>
    <cfRule type="expression" dxfId="50743" priority="97558" stopIfTrue="1">
      <formula>WEEKDAY($A782)=6</formula>
    </cfRule>
    <cfRule type="expression" dxfId="50742" priority="97559" stopIfTrue="1">
      <formula>WEEKDAY($A782)=7</formula>
    </cfRule>
  </conditionalFormatting>
  <conditionalFormatting sqref="A782">
    <cfRule type="expression" dxfId="50741" priority="97546" stopIfTrue="1">
      <formula>WEEKDAY($A782)=1</formula>
    </cfRule>
    <cfRule type="expression" dxfId="50740" priority="97547" stopIfTrue="1">
      <formula>WEEKDAY($A782)=2</formula>
    </cfRule>
    <cfRule type="expression" dxfId="50739" priority="97548" stopIfTrue="1">
      <formula>WEEKDAY($A782)=3</formula>
    </cfRule>
    <cfRule type="expression" dxfId="50738" priority="97549" stopIfTrue="1">
      <formula>WEEKDAY($A782)=4</formula>
    </cfRule>
    <cfRule type="expression" dxfId="50737" priority="97550" stopIfTrue="1">
      <formula>WEEKDAY($A782)=5</formula>
    </cfRule>
    <cfRule type="expression" dxfId="50736" priority="97551" stopIfTrue="1">
      <formula>WEEKDAY($A782)=6</formula>
    </cfRule>
    <cfRule type="expression" dxfId="50735" priority="97552" stopIfTrue="1">
      <formula>WEEKDAY($A782)=7</formula>
    </cfRule>
  </conditionalFormatting>
  <conditionalFormatting sqref="A782">
    <cfRule type="expression" dxfId="50734" priority="97539" stopIfTrue="1">
      <formula>WEEKDAY($A782)=1</formula>
    </cfRule>
    <cfRule type="expression" dxfId="50733" priority="97540" stopIfTrue="1">
      <formula>WEEKDAY($A782)=2</formula>
    </cfRule>
    <cfRule type="expression" dxfId="50732" priority="97541" stopIfTrue="1">
      <formula>WEEKDAY($A782)=3</formula>
    </cfRule>
    <cfRule type="expression" dxfId="50731" priority="97542" stopIfTrue="1">
      <formula>WEEKDAY($A782)=4</formula>
    </cfRule>
    <cfRule type="expression" dxfId="50730" priority="97543" stopIfTrue="1">
      <formula>WEEKDAY($A782)=5</formula>
    </cfRule>
    <cfRule type="expression" dxfId="50729" priority="97544" stopIfTrue="1">
      <formula>WEEKDAY($A782)=6</formula>
    </cfRule>
    <cfRule type="expression" dxfId="50728" priority="97545" stopIfTrue="1">
      <formula>WEEKDAY($A782)=7</formula>
    </cfRule>
  </conditionalFormatting>
  <conditionalFormatting sqref="A782">
    <cfRule type="expression" dxfId="50727" priority="97532" stopIfTrue="1">
      <formula>WEEKDAY($A782)=1</formula>
    </cfRule>
    <cfRule type="expression" dxfId="50726" priority="97533" stopIfTrue="1">
      <formula>WEEKDAY($A782)=2</formula>
    </cfRule>
    <cfRule type="expression" dxfId="50725" priority="97534" stopIfTrue="1">
      <formula>WEEKDAY($A782)=3</formula>
    </cfRule>
    <cfRule type="expression" dxfId="50724" priority="97535" stopIfTrue="1">
      <formula>WEEKDAY($A782)=4</formula>
    </cfRule>
    <cfRule type="expression" dxfId="50723" priority="97536" stopIfTrue="1">
      <formula>WEEKDAY($A782)=5</formula>
    </cfRule>
    <cfRule type="expression" dxfId="50722" priority="97537" stopIfTrue="1">
      <formula>WEEKDAY($A782)=6</formula>
    </cfRule>
    <cfRule type="expression" dxfId="50721" priority="97538" stopIfTrue="1">
      <formula>WEEKDAY($A782)=7</formula>
    </cfRule>
  </conditionalFormatting>
  <conditionalFormatting sqref="H782">
    <cfRule type="expression" dxfId="50720" priority="97525" stopIfTrue="1">
      <formula>WEEKDAY($A782)=1</formula>
    </cfRule>
    <cfRule type="expression" dxfId="50719" priority="97526" stopIfTrue="1">
      <formula>WEEKDAY($A782)=2</formula>
    </cfRule>
    <cfRule type="expression" dxfId="50718" priority="97527" stopIfTrue="1">
      <formula>WEEKDAY($A782)=3</formula>
    </cfRule>
    <cfRule type="expression" dxfId="50717" priority="97528" stopIfTrue="1">
      <formula>WEEKDAY($A782)=4</formula>
    </cfRule>
    <cfRule type="expression" dxfId="50716" priority="97529" stopIfTrue="1">
      <formula>WEEKDAY($A782)=5</formula>
    </cfRule>
    <cfRule type="expression" dxfId="50715" priority="97530" stopIfTrue="1">
      <formula>WEEKDAY($A782)=6</formula>
    </cfRule>
    <cfRule type="expression" dxfId="50714" priority="97531" stopIfTrue="1">
      <formula>WEEKDAY($A782)=7</formula>
    </cfRule>
  </conditionalFormatting>
  <conditionalFormatting sqref="H782">
    <cfRule type="expression" dxfId="50713" priority="97518" stopIfTrue="1">
      <formula>WEEKDAY($A782)=1</formula>
    </cfRule>
    <cfRule type="expression" dxfId="50712" priority="97519" stopIfTrue="1">
      <formula>WEEKDAY($A782)=2</formula>
    </cfRule>
    <cfRule type="expression" dxfId="50711" priority="97520" stopIfTrue="1">
      <formula>WEEKDAY($A782)=3</formula>
    </cfRule>
    <cfRule type="expression" dxfId="50710" priority="97521" stopIfTrue="1">
      <formula>WEEKDAY($A782)=4</formula>
    </cfRule>
    <cfRule type="expression" dxfId="50709" priority="97522" stopIfTrue="1">
      <formula>WEEKDAY($A782)=5</formula>
    </cfRule>
    <cfRule type="expression" dxfId="50708" priority="97523" stopIfTrue="1">
      <formula>WEEKDAY($A782)=6</formula>
    </cfRule>
    <cfRule type="expression" dxfId="50707" priority="97524" stopIfTrue="1">
      <formula>WEEKDAY($A782)=7</formula>
    </cfRule>
  </conditionalFormatting>
  <conditionalFormatting sqref="H782">
    <cfRule type="expression" dxfId="50706" priority="97511" stopIfTrue="1">
      <formula>WEEKDAY($A782)=1</formula>
    </cfRule>
    <cfRule type="expression" dxfId="50705" priority="97512" stopIfTrue="1">
      <formula>WEEKDAY($A782)=2</formula>
    </cfRule>
    <cfRule type="expression" dxfId="50704" priority="97513" stopIfTrue="1">
      <formula>WEEKDAY($A782)=3</formula>
    </cfRule>
    <cfRule type="expression" dxfId="50703" priority="97514" stopIfTrue="1">
      <formula>WEEKDAY($A782)=4</formula>
    </cfRule>
    <cfRule type="expression" dxfId="50702" priority="97515" stopIfTrue="1">
      <formula>WEEKDAY($A782)=5</formula>
    </cfRule>
    <cfRule type="expression" dxfId="50701" priority="97516" stopIfTrue="1">
      <formula>WEEKDAY($A782)=6</formula>
    </cfRule>
    <cfRule type="expression" dxfId="50700" priority="97517" stopIfTrue="1">
      <formula>WEEKDAY($A782)=7</formula>
    </cfRule>
  </conditionalFormatting>
  <conditionalFormatting sqref="I782">
    <cfRule type="expression" dxfId="50699" priority="97504" stopIfTrue="1">
      <formula>WEEKDAY($A782)=1</formula>
    </cfRule>
    <cfRule type="expression" dxfId="50698" priority="97505" stopIfTrue="1">
      <formula>WEEKDAY($A782)=2</formula>
    </cfRule>
    <cfRule type="expression" dxfId="50697" priority="97506" stopIfTrue="1">
      <formula>WEEKDAY($A782)=3</formula>
    </cfRule>
    <cfRule type="expression" dxfId="50696" priority="97507" stopIfTrue="1">
      <formula>WEEKDAY($A782)=4</formula>
    </cfRule>
    <cfRule type="expression" dxfId="50695" priority="97508" stopIfTrue="1">
      <formula>WEEKDAY($A782)=5</formula>
    </cfRule>
    <cfRule type="expression" dxfId="50694" priority="97509" stopIfTrue="1">
      <formula>WEEKDAY($A782)=6</formula>
    </cfRule>
    <cfRule type="expression" dxfId="50693" priority="97510" stopIfTrue="1">
      <formula>WEEKDAY($A782)=7</formula>
    </cfRule>
  </conditionalFormatting>
  <conditionalFormatting sqref="I782">
    <cfRule type="expression" dxfId="50692" priority="97497" stopIfTrue="1">
      <formula>WEEKDAY($A782)=1</formula>
    </cfRule>
    <cfRule type="expression" dxfId="50691" priority="97498" stopIfTrue="1">
      <formula>WEEKDAY($A782)=2</formula>
    </cfRule>
    <cfRule type="expression" dxfId="50690" priority="97499" stopIfTrue="1">
      <formula>WEEKDAY($A782)=3</formula>
    </cfRule>
    <cfRule type="expression" dxfId="50689" priority="97500" stopIfTrue="1">
      <formula>WEEKDAY($A782)=4</formula>
    </cfRule>
    <cfRule type="expression" dxfId="50688" priority="97501" stopIfTrue="1">
      <formula>WEEKDAY($A782)=5</formula>
    </cfRule>
    <cfRule type="expression" dxfId="50687" priority="97502" stopIfTrue="1">
      <formula>WEEKDAY($A782)=6</formula>
    </cfRule>
    <cfRule type="expression" dxfId="50686" priority="97503" stopIfTrue="1">
      <formula>WEEKDAY($A782)=7</formula>
    </cfRule>
  </conditionalFormatting>
  <conditionalFormatting sqref="I782">
    <cfRule type="expression" dxfId="50685" priority="97490" stopIfTrue="1">
      <formula>WEEKDAY($A782)=1</formula>
    </cfRule>
    <cfRule type="expression" dxfId="50684" priority="97491" stopIfTrue="1">
      <formula>WEEKDAY($A782)=2</formula>
    </cfRule>
    <cfRule type="expression" dxfId="50683" priority="97492" stopIfTrue="1">
      <formula>WEEKDAY($A782)=3</formula>
    </cfRule>
    <cfRule type="expression" dxfId="50682" priority="97493" stopIfTrue="1">
      <formula>WEEKDAY($A782)=4</formula>
    </cfRule>
    <cfRule type="expression" dxfId="50681" priority="97494" stopIfTrue="1">
      <formula>WEEKDAY($A782)=5</formula>
    </cfRule>
    <cfRule type="expression" dxfId="50680" priority="97495" stopIfTrue="1">
      <formula>WEEKDAY($A782)=6</formula>
    </cfRule>
    <cfRule type="expression" dxfId="50679" priority="97496" stopIfTrue="1">
      <formula>WEEKDAY($A782)=7</formula>
    </cfRule>
  </conditionalFormatting>
  <conditionalFormatting sqref="A782">
    <cfRule type="expression" dxfId="50678" priority="97483" stopIfTrue="1">
      <formula>WEEKDAY($A782)=1</formula>
    </cfRule>
    <cfRule type="expression" dxfId="50677" priority="97484" stopIfTrue="1">
      <formula>WEEKDAY($A782)=2</formula>
    </cfRule>
    <cfRule type="expression" dxfId="50676" priority="97485" stopIfTrue="1">
      <formula>WEEKDAY($A782)=3</formula>
    </cfRule>
    <cfRule type="expression" dxfId="50675" priority="97486" stopIfTrue="1">
      <formula>WEEKDAY($A782)=4</formula>
    </cfRule>
    <cfRule type="expression" dxfId="50674" priority="97487" stopIfTrue="1">
      <formula>WEEKDAY($A782)=5</formula>
    </cfRule>
    <cfRule type="expression" dxfId="50673" priority="97488" stopIfTrue="1">
      <formula>WEEKDAY($A782)=6</formula>
    </cfRule>
    <cfRule type="expression" dxfId="50672" priority="97489" stopIfTrue="1">
      <formula>WEEKDAY($A782)=7</formula>
    </cfRule>
  </conditionalFormatting>
  <conditionalFormatting sqref="A782">
    <cfRule type="expression" dxfId="50671" priority="97476" stopIfTrue="1">
      <formula>WEEKDAY($A782)=1</formula>
    </cfRule>
    <cfRule type="expression" dxfId="50670" priority="97477" stopIfTrue="1">
      <formula>WEEKDAY($A782)=2</formula>
    </cfRule>
    <cfRule type="expression" dxfId="50669" priority="97478" stopIfTrue="1">
      <formula>WEEKDAY($A782)=3</formula>
    </cfRule>
    <cfRule type="expression" dxfId="50668" priority="97479" stopIfTrue="1">
      <formula>WEEKDAY($A782)=4</formula>
    </cfRule>
    <cfRule type="expression" dxfId="50667" priority="97480" stopIfTrue="1">
      <formula>WEEKDAY($A782)=5</formula>
    </cfRule>
    <cfRule type="expression" dxfId="50666" priority="97481" stopIfTrue="1">
      <formula>WEEKDAY($A782)=6</formula>
    </cfRule>
    <cfRule type="expression" dxfId="50665" priority="97482" stopIfTrue="1">
      <formula>WEEKDAY($A782)=7</formula>
    </cfRule>
  </conditionalFormatting>
  <conditionalFormatting sqref="A782">
    <cfRule type="expression" dxfId="50664" priority="97469" stopIfTrue="1">
      <formula>WEEKDAY($A782)=1</formula>
    </cfRule>
    <cfRule type="expression" dxfId="50663" priority="97470" stopIfTrue="1">
      <formula>WEEKDAY($A782)=2</formula>
    </cfRule>
    <cfRule type="expression" dxfId="50662" priority="97471" stopIfTrue="1">
      <formula>WEEKDAY($A782)=3</formula>
    </cfRule>
    <cfRule type="expression" dxfId="50661" priority="97472" stopIfTrue="1">
      <formula>WEEKDAY($A782)=4</formula>
    </cfRule>
    <cfRule type="expression" dxfId="50660" priority="97473" stopIfTrue="1">
      <formula>WEEKDAY($A782)=5</formula>
    </cfRule>
    <cfRule type="expression" dxfId="50659" priority="97474" stopIfTrue="1">
      <formula>WEEKDAY($A782)=6</formula>
    </cfRule>
    <cfRule type="expression" dxfId="50658" priority="97475" stopIfTrue="1">
      <formula>WEEKDAY($A782)=7</formula>
    </cfRule>
  </conditionalFormatting>
  <conditionalFormatting sqref="I782">
    <cfRule type="expression" dxfId="50657" priority="97462" stopIfTrue="1">
      <formula>WEEKDAY($A782)=1</formula>
    </cfRule>
    <cfRule type="expression" dxfId="50656" priority="97463" stopIfTrue="1">
      <formula>WEEKDAY($A782)=2</formula>
    </cfRule>
    <cfRule type="expression" dxfId="50655" priority="97464" stopIfTrue="1">
      <formula>WEEKDAY($A782)=3</formula>
    </cfRule>
    <cfRule type="expression" dxfId="50654" priority="97465" stopIfTrue="1">
      <formula>WEEKDAY($A782)=4</formula>
    </cfRule>
    <cfRule type="expression" dxfId="50653" priority="97466" stopIfTrue="1">
      <formula>WEEKDAY($A782)=5</formula>
    </cfRule>
    <cfRule type="expression" dxfId="50652" priority="97467" stopIfTrue="1">
      <formula>WEEKDAY($A782)=6</formula>
    </cfRule>
    <cfRule type="expression" dxfId="50651" priority="97468" stopIfTrue="1">
      <formula>WEEKDAY($A782)=7</formula>
    </cfRule>
  </conditionalFormatting>
  <conditionalFormatting sqref="I782">
    <cfRule type="expression" dxfId="50650" priority="97455" stopIfTrue="1">
      <formula>WEEKDAY($A782)=1</formula>
    </cfRule>
    <cfRule type="expression" dxfId="50649" priority="97456" stopIfTrue="1">
      <formula>WEEKDAY($A782)=2</formula>
    </cfRule>
    <cfRule type="expression" dxfId="50648" priority="97457" stopIfTrue="1">
      <formula>WEEKDAY($A782)=3</formula>
    </cfRule>
    <cfRule type="expression" dxfId="50647" priority="97458" stopIfTrue="1">
      <formula>WEEKDAY($A782)=4</formula>
    </cfRule>
    <cfRule type="expression" dxfId="50646" priority="97459" stopIfTrue="1">
      <formula>WEEKDAY($A782)=5</formula>
    </cfRule>
    <cfRule type="expression" dxfId="50645" priority="97460" stopIfTrue="1">
      <formula>WEEKDAY($A782)=6</formula>
    </cfRule>
    <cfRule type="expression" dxfId="50644" priority="97461" stopIfTrue="1">
      <formula>WEEKDAY($A782)=7</formula>
    </cfRule>
  </conditionalFormatting>
  <conditionalFormatting sqref="I782">
    <cfRule type="expression" dxfId="50643" priority="97448" stopIfTrue="1">
      <formula>WEEKDAY($A782)=1</formula>
    </cfRule>
    <cfRule type="expression" dxfId="50642" priority="97449" stopIfTrue="1">
      <formula>WEEKDAY($A782)=2</formula>
    </cfRule>
    <cfRule type="expression" dxfId="50641" priority="97450" stopIfTrue="1">
      <formula>WEEKDAY($A782)=3</formula>
    </cfRule>
    <cfRule type="expression" dxfId="50640" priority="97451" stopIfTrue="1">
      <formula>WEEKDAY($A782)=4</formula>
    </cfRule>
    <cfRule type="expression" dxfId="50639" priority="97452" stopIfTrue="1">
      <formula>WEEKDAY($A782)=5</formula>
    </cfRule>
    <cfRule type="expression" dxfId="50638" priority="97453" stopIfTrue="1">
      <formula>WEEKDAY($A782)=6</formula>
    </cfRule>
    <cfRule type="expression" dxfId="50637" priority="97454" stopIfTrue="1">
      <formula>WEEKDAY($A782)=7</formula>
    </cfRule>
  </conditionalFormatting>
  <conditionalFormatting sqref="A776:A782">
    <cfRule type="expression" dxfId="50636" priority="97441" stopIfTrue="1">
      <formula>WEEKDAY($A776)=1</formula>
    </cfRule>
    <cfRule type="expression" dxfId="50635" priority="97442" stopIfTrue="1">
      <formula>WEEKDAY($A776)=2</formula>
    </cfRule>
    <cfRule type="expression" dxfId="50634" priority="97443" stopIfTrue="1">
      <formula>WEEKDAY($A776)=3</formula>
    </cfRule>
    <cfRule type="expression" dxfId="50633" priority="97444" stopIfTrue="1">
      <formula>WEEKDAY($A776)=4</formula>
    </cfRule>
    <cfRule type="expression" dxfId="50632" priority="97445" stopIfTrue="1">
      <formula>WEEKDAY($A776)=5</formula>
    </cfRule>
    <cfRule type="expression" dxfId="50631" priority="97446" stopIfTrue="1">
      <formula>WEEKDAY($A776)=6</formula>
    </cfRule>
    <cfRule type="expression" dxfId="50630" priority="97447" stopIfTrue="1">
      <formula>WEEKDAY($A776)=7</formula>
    </cfRule>
  </conditionalFormatting>
  <conditionalFormatting sqref="I776:I782">
    <cfRule type="expression" dxfId="50629" priority="97434" stopIfTrue="1">
      <formula>WEEKDAY($A776)=1</formula>
    </cfRule>
    <cfRule type="expression" dxfId="50628" priority="97435" stopIfTrue="1">
      <formula>WEEKDAY($A776)=2</formula>
    </cfRule>
    <cfRule type="expression" dxfId="50627" priority="97436" stopIfTrue="1">
      <formula>WEEKDAY($A776)=3</formula>
    </cfRule>
    <cfRule type="expression" dxfId="50626" priority="97437" stopIfTrue="1">
      <formula>WEEKDAY($A776)=4</formula>
    </cfRule>
    <cfRule type="expression" dxfId="50625" priority="97438" stopIfTrue="1">
      <formula>WEEKDAY($A776)=5</formula>
    </cfRule>
    <cfRule type="expression" dxfId="50624" priority="97439" stopIfTrue="1">
      <formula>WEEKDAY($A776)=6</formula>
    </cfRule>
    <cfRule type="expression" dxfId="50623" priority="97440" stopIfTrue="1">
      <formula>WEEKDAY($A776)=7</formula>
    </cfRule>
  </conditionalFormatting>
  <conditionalFormatting sqref="A783:M783">
    <cfRule type="expression" dxfId="50622" priority="97427" stopIfTrue="1">
      <formula>WEEKDAY($A783)=1</formula>
    </cfRule>
    <cfRule type="expression" dxfId="50621" priority="97428" stopIfTrue="1">
      <formula>WEEKDAY($A783)=2</formula>
    </cfRule>
    <cfRule type="expression" dxfId="50620" priority="97429" stopIfTrue="1">
      <formula>WEEKDAY($A783)=3</formula>
    </cfRule>
    <cfRule type="expression" dxfId="50619" priority="97430" stopIfTrue="1">
      <formula>WEEKDAY($A783)=4</formula>
    </cfRule>
    <cfRule type="expression" dxfId="50618" priority="97431" stopIfTrue="1">
      <formula>WEEKDAY($A783)=5</formula>
    </cfRule>
    <cfRule type="expression" dxfId="50617" priority="97432" stopIfTrue="1">
      <formula>WEEKDAY($A783)=6</formula>
    </cfRule>
    <cfRule type="expression" dxfId="50616" priority="97433" stopIfTrue="1">
      <formula>WEEKDAY($A783)=7</formula>
    </cfRule>
  </conditionalFormatting>
  <conditionalFormatting sqref="I784:I788">
    <cfRule type="expression" dxfId="50615" priority="97420" stopIfTrue="1">
      <formula>WEEKDAY($A784)=1</formula>
    </cfRule>
    <cfRule type="expression" dxfId="50614" priority="97421" stopIfTrue="1">
      <formula>WEEKDAY($A784)=2</formula>
    </cfRule>
    <cfRule type="expression" dxfId="50613" priority="97422" stopIfTrue="1">
      <formula>WEEKDAY($A784)=3</formula>
    </cfRule>
    <cfRule type="expression" dxfId="50612" priority="97423" stopIfTrue="1">
      <formula>WEEKDAY($A784)=4</formula>
    </cfRule>
    <cfRule type="expression" dxfId="50611" priority="97424" stopIfTrue="1">
      <formula>WEEKDAY($A784)=5</formula>
    </cfRule>
    <cfRule type="expression" dxfId="50610" priority="97425" stopIfTrue="1">
      <formula>WEEKDAY($A784)=6</formula>
    </cfRule>
    <cfRule type="expression" dxfId="50609" priority="97426" stopIfTrue="1">
      <formula>WEEKDAY($A784)=7</formula>
    </cfRule>
  </conditionalFormatting>
  <conditionalFormatting sqref="I784:I788">
    <cfRule type="expression" dxfId="50608" priority="97413" stopIfTrue="1">
      <formula>WEEKDAY($A784)=1</formula>
    </cfRule>
    <cfRule type="expression" dxfId="50607" priority="97414" stopIfTrue="1">
      <formula>WEEKDAY($A784)=2</formula>
    </cfRule>
    <cfRule type="expression" dxfId="50606" priority="97415" stopIfTrue="1">
      <formula>WEEKDAY($A784)=3</formula>
    </cfRule>
    <cfRule type="expression" dxfId="50605" priority="97416" stopIfTrue="1">
      <formula>WEEKDAY($A784)=4</formula>
    </cfRule>
    <cfRule type="expression" dxfId="50604" priority="97417" stopIfTrue="1">
      <formula>WEEKDAY($A784)=5</formula>
    </cfRule>
    <cfRule type="expression" dxfId="50603" priority="97418" stopIfTrue="1">
      <formula>WEEKDAY($A784)=6</formula>
    </cfRule>
    <cfRule type="expression" dxfId="50602" priority="97419" stopIfTrue="1">
      <formula>WEEKDAY($A784)=7</formula>
    </cfRule>
  </conditionalFormatting>
  <conditionalFormatting sqref="I784:I788">
    <cfRule type="expression" dxfId="50601" priority="97406" stopIfTrue="1">
      <formula>WEEKDAY($A784)=1</formula>
    </cfRule>
    <cfRule type="expression" dxfId="50600" priority="97407" stopIfTrue="1">
      <formula>WEEKDAY($A784)=2</formula>
    </cfRule>
    <cfRule type="expression" dxfId="50599" priority="97408" stopIfTrue="1">
      <formula>WEEKDAY($A784)=3</formula>
    </cfRule>
    <cfRule type="expression" dxfId="50598" priority="97409" stopIfTrue="1">
      <formula>WEEKDAY($A784)=4</formula>
    </cfRule>
    <cfRule type="expression" dxfId="50597" priority="97410" stopIfTrue="1">
      <formula>WEEKDAY($A784)=5</formula>
    </cfRule>
    <cfRule type="expression" dxfId="50596" priority="97411" stopIfTrue="1">
      <formula>WEEKDAY($A784)=6</formula>
    </cfRule>
    <cfRule type="expression" dxfId="50595" priority="97412" stopIfTrue="1">
      <formula>WEEKDAY($A784)=7</formula>
    </cfRule>
  </conditionalFormatting>
  <conditionalFormatting sqref="I784:I788">
    <cfRule type="expression" dxfId="50594" priority="97399" stopIfTrue="1">
      <formula>WEEKDAY($A784)=1</formula>
    </cfRule>
    <cfRule type="expression" dxfId="50593" priority="97400" stopIfTrue="1">
      <formula>WEEKDAY($A784)=2</formula>
    </cfRule>
    <cfRule type="expression" dxfId="50592" priority="97401" stopIfTrue="1">
      <formula>WEEKDAY($A784)=3</formula>
    </cfRule>
    <cfRule type="expression" dxfId="50591" priority="97402" stopIfTrue="1">
      <formula>WEEKDAY($A784)=4</formula>
    </cfRule>
    <cfRule type="expression" dxfId="50590" priority="97403" stopIfTrue="1">
      <formula>WEEKDAY($A784)=5</formula>
    </cfRule>
    <cfRule type="expression" dxfId="50589" priority="97404" stopIfTrue="1">
      <formula>WEEKDAY($A784)=6</formula>
    </cfRule>
    <cfRule type="expression" dxfId="50588" priority="97405" stopIfTrue="1">
      <formula>WEEKDAY($A784)=7</formula>
    </cfRule>
  </conditionalFormatting>
  <conditionalFormatting sqref="I784:I788">
    <cfRule type="expression" dxfId="50587" priority="97392" stopIfTrue="1">
      <formula>WEEKDAY($A784)=1</formula>
    </cfRule>
    <cfRule type="expression" dxfId="50586" priority="97393" stopIfTrue="1">
      <formula>WEEKDAY($A784)=2</formula>
    </cfRule>
    <cfRule type="expression" dxfId="50585" priority="97394" stopIfTrue="1">
      <formula>WEEKDAY($A784)=3</formula>
    </cfRule>
    <cfRule type="expression" dxfId="50584" priority="97395" stopIfTrue="1">
      <formula>WEEKDAY($A784)=4</formula>
    </cfRule>
    <cfRule type="expression" dxfId="50583" priority="97396" stopIfTrue="1">
      <formula>WEEKDAY($A784)=5</formula>
    </cfRule>
    <cfRule type="expression" dxfId="50582" priority="97397" stopIfTrue="1">
      <formula>WEEKDAY($A784)=6</formula>
    </cfRule>
    <cfRule type="expression" dxfId="50581" priority="97398" stopIfTrue="1">
      <formula>WEEKDAY($A784)=7</formula>
    </cfRule>
  </conditionalFormatting>
  <conditionalFormatting sqref="I784:I788">
    <cfRule type="expression" dxfId="50580" priority="97385" stopIfTrue="1">
      <formula>WEEKDAY($A784)=1</formula>
    </cfRule>
    <cfRule type="expression" dxfId="50579" priority="97386" stopIfTrue="1">
      <formula>WEEKDAY($A784)=2</formula>
    </cfRule>
    <cfRule type="expression" dxfId="50578" priority="97387" stopIfTrue="1">
      <formula>WEEKDAY($A784)=3</formula>
    </cfRule>
    <cfRule type="expression" dxfId="50577" priority="97388" stopIfTrue="1">
      <formula>WEEKDAY($A784)=4</formula>
    </cfRule>
    <cfRule type="expression" dxfId="50576" priority="97389" stopIfTrue="1">
      <formula>WEEKDAY($A784)=5</formula>
    </cfRule>
    <cfRule type="expression" dxfId="50575" priority="97390" stopIfTrue="1">
      <formula>WEEKDAY($A784)=6</formula>
    </cfRule>
    <cfRule type="expression" dxfId="50574" priority="97391" stopIfTrue="1">
      <formula>WEEKDAY($A784)=7</formula>
    </cfRule>
  </conditionalFormatting>
  <conditionalFormatting sqref="I784:I788">
    <cfRule type="expression" dxfId="50573" priority="97378" stopIfTrue="1">
      <formula>WEEKDAY($A784)=1</formula>
    </cfRule>
    <cfRule type="expression" dxfId="50572" priority="97379" stopIfTrue="1">
      <formula>WEEKDAY($A784)=2</formula>
    </cfRule>
    <cfRule type="expression" dxfId="50571" priority="97380" stopIfTrue="1">
      <formula>WEEKDAY($A784)=3</formula>
    </cfRule>
    <cfRule type="expression" dxfId="50570" priority="97381" stopIfTrue="1">
      <formula>WEEKDAY($A784)=4</formula>
    </cfRule>
    <cfRule type="expression" dxfId="50569" priority="97382" stopIfTrue="1">
      <formula>WEEKDAY($A784)=5</formula>
    </cfRule>
    <cfRule type="expression" dxfId="50568" priority="97383" stopIfTrue="1">
      <formula>WEEKDAY($A784)=6</formula>
    </cfRule>
    <cfRule type="expression" dxfId="50567" priority="97384" stopIfTrue="1">
      <formula>WEEKDAY($A784)=7</formula>
    </cfRule>
  </conditionalFormatting>
  <conditionalFormatting sqref="I784:I788">
    <cfRule type="expression" dxfId="50566" priority="97371" stopIfTrue="1">
      <formula>WEEKDAY($A784)=1</formula>
    </cfRule>
    <cfRule type="expression" dxfId="50565" priority="97372" stopIfTrue="1">
      <formula>WEEKDAY($A784)=2</formula>
    </cfRule>
    <cfRule type="expression" dxfId="50564" priority="97373" stopIfTrue="1">
      <formula>WEEKDAY($A784)=3</formula>
    </cfRule>
    <cfRule type="expression" dxfId="50563" priority="97374" stopIfTrue="1">
      <formula>WEEKDAY($A784)=4</formula>
    </cfRule>
    <cfRule type="expression" dxfId="50562" priority="97375" stopIfTrue="1">
      <formula>WEEKDAY($A784)=5</formula>
    </cfRule>
    <cfRule type="expression" dxfId="50561" priority="97376" stopIfTrue="1">
      <formula>WEEKDAY($A784)=6</formula>
    </cfRule>
    <cfRule type="expression" dxfId="50560" priority="97377" stopIfTrue="1">
      <formula>WEEKDAY($A784)=7</formula>
    </cfRule>
  </conditionalFormatting>
  <conditionalFormatting sqref="I784:I788">
    <cfRule type="expression" dxfId="50559" priority="97364" stopIfTrue="1">
      <formula>WEEKDAY($A784)=1</formula>
    </cfRule>
    <cfRule type="expression" dxfId="50558" priority="97365" stopIfTrue="1">
      <formula>WEEKDAY($A784)=2</formula>
    </cfRule>
    <cfRule type="expression" dxfId="50557" priority="97366" stopIfTrue="1">
      <formula>WEEKDAY($A784)=3</formula>
    </cfRule>
    <cfRule type="expression" dxfId="50556" priority="97367" stopIfTrue="1">
      <formula>WEEKDAY($A784)=4</formula>
    </cfRule>
    <cfRule type="expression" dxfId="50555" priority="97368" stopIfTrue="1">
      <formula>WEEKDAY($A784)=5</formula>
    </cfRule>
    <cfRule type="expression" dxfId="50554" priority="97369" stopIfTrue="1">
      <formula>WEEKDAY($A784)=6</formula>
    </cfRule>
    <cfRule type="expression" dxfId="50553" priority="97370" stopIfTrue="1">
      <formula>WEEKDAY($A784)=7</formula>
    </cfRule>
  </conditionalFormatting>
  <conditionalFormatting sqref="I784:I788">
    <cfRule type="expression" dxfId="50552" priority="97357" stopIfTrue="1">
      <formula>WEEKDAY($A784)=1</formula>
    </cfRule>
    <cfRule type="expression" dxfId="50551" priority="97358" stopIfTrue="1">
      <formula>WEEKDAY($A784)=2</formula>
    </cfRule>
    <cfRule type="expression" dxfId="50550" priority="97359" stopIfTrue="1">
      <formula>WEEKDAY($A784)=3</formula>
    </cfRule>
    <cfRule type="expression" dxfId="50549" priority="97360" stopIfTrue="1">
      <formula>WEEKDAY($A784)=4</formula>
    </cfRule>
    <cfRule type="expression" dxfId="50548" priority="97361" stopIfTrue="1">
      <formula>WEEKDAY($A784)=5</formula>
    </cfRule>
    <cfRule type="expression" dxfId="50547" priority="97362" stopIfTrue="1">
      <formula>WEEKDAY($A784)=6</formula>
    </cfRule>
    <cfRule type="expression" dxfId="50546" priority="97363" stopIfTrue="1">
      <formula>WEEKDAY($A784)=7</formula>
    </cfRule>
  </conditionalFormatting>
  <conditionalFormatting sqref="I784:I788">
    <cfRule type="expression" dxfId="50545" priority="97350" stopIfTrue="1">
      <formula>WEEKDAY($A784)=1</formula>
    </cfRule>
    <cfRule type="expression" dxfId="50544" priority="97351" stopIfTrue="1">
      <formula>WEEKDAY($A784)=2</formula>
    </cfRule>
    <cfRule type="expression" dxfId="50543" priority="97352" stopIfTrue="1">
      <formula>WEEKDAY($A784)=3</formula>
    </cfRule>
    <cfRule type="expression" dxfId="50542" priority="97353" stopIfTrue="1">
      <formula>WEEKDAY($A784)=4</formula>
    </cfRule>
    <cfRule type="expression" dxfId="50541" priority="97354" stopIfTrue="1">
      <formula>WEEKDAY($A784)=5</formula>
    </cfRule>
    <cfRule type="expression" dxfId="50540" priority="97355" stopIfTrue="1">
      <formula>WEEKDAY($A784)=6</formula>
    </cfRule>
    <cfRule type="expression" dxfId="50539" priority="97356" stopIfTrue="1">
      <formula>WEEKDAY($A784)=7</formula>
    </cfRule>
  </conditionalFormatting>
  <conditionalFormatting sqref="I784:I788">
    <cfRule type="expression" dxfId="50538" priority="97343" stopIfTrue="1">
      <formula>WEEKDAY($A784)=1</formula>
    </cfRule>
    <cfRule type="expression" dxfId="50537" priority="97344" stopIfTrue="1">
      <formula>WEEKDAY($A784)=2</formula>
    </cfRule>
    <cfRule type="expression" dxfId="50536" priority="97345" stopIfTrue="1">
      <formula>WEEKDAY($A784)=3</formula>
    </cfRule>
    <cfRule type="expression" dxfId="50535" priority="97346" stopIfTrue="1">
      <formula>WEEKDAY($A784)=4</formula>
    </cfRule>
    <cfRule type="expression" dxfId="50534" priority="97347" stopIfTrue="1">
      <formula>WEEKDAY($A784)=5</formula>
    </cfRule>
    <cfRule type="expression" dxfId="50533" priority="97348" stopIfTrue="1">
      <formula>WEEKDAY($A784)=6</formula>
    </cfRule>
    <cfRule type="expression" dxfId="50532" priority="97349" stopIfTrue="1">
      <formula>WEEKDAY($A784)=7</formula>
    </cfRule>
  </conditionalFormatting>
  <conditionalFormatting sqref="I784:I788">
    <cfRule type="expression" dxfId="50531" priority="97336" stopIfTrue="1">
      <formula>WEEKDAY($A784)=1</formula>
    </cfRule>
    <cfRule type="expression" dxfId="50530" priority="97337" stopIfTrue="1">
      <formula>WEEKDAY($A784)=2</formula>
    </cfRule>
    <cfRule type="expression" dxfId="50529" priority="97338" stopIfTrue="1">
      <formula>WEEKDAY($A784)=3</formula>
    </cfRule>
    <cfRule type="expression" dxfId="50528" priority="97339" stopIfTrue="1">
      <formula>WEEKDAY($A784)=4</formula>
    </cfRule>
    <cfRule type="expression" dxfId="50527" priority="97340" stopIfTrue="1">
      <formula>WEEKDAY($A784)=5</formula>
    </cfRule>
    <cfRule type="expression" dxfId="50526" priority="97341" stopIfTrue="1">
      <formula>WEEKDAY($A784)=6</formula>
    </cfRule>
    <cfRule type="expression" dxfId="50525" priority="97342" stopIfTrue="1">
      <formula>WEEKDAY($A784)=7</formula>
    </cfRule>
  </conditionalFormatting>
  <conditionalFormatting sqref="I784:I788">
    <cfRule type="expression" dxfId="50524" priority="97329" stopIfTrue="1">
      <formula>WEEKDAY($A784)=1</formula>
    </cfRule>
    <cfRule type="expression" dxfId="50523" priority="97330" stopIfTrue="1">
      <formula>WEEKDAY($A784)=2</formula>
    </cfRule>
    <cfRule type="expression" dxfId="50522" priority="97331" stopIfTrue="1">
      <formula>WEEKDAY($A784)=3</formula>
    </cfRule>
    <cfRule type="expression" dxfId="50521" priority="97332" stopIfTrue="1">
      <formula>WEEKDAY($A784)=4</formula>
    </cfRule>
    <cfRule type="expression" dxfId="50520" priority="97333" stopIfTrue="1">
      <formula>WEEKDAY($A784)=5</formula>
    </cfRule>
    <cfRule type="expression" dxfId="50519" priority="97334" stopIfTrue="1">
      <formula>WEEKDAY($A784)=6</formula>
    </cfRule>
    <cfRule type="expression" dxfId="50518" priority="97335" stopIfTrue="1">
      <formula>WEEKDAY($A784)=7</formula>
    </cfRule>
  </conditionalFormatting>
  <conditionalFormatting sqref="I784:I788">
    <cfRule type="expression" dxfId="50517" priority="97322" stopIfTrue="1">
      <formula>WEEKDAY($A784)=1</formula>
    </cfRule>
    <cfRule type="expression" dxfId="50516" priority="97323" stopIfTrue="1">
      <formula>WEEKDAY($A784)=2</formula>
    </cfRule>
    <cfRule type="expression" dxfId="50515" priority="97324" stopIfTrue="1">
      <formula>WEEKDAY($A784)=3</formula>
    </cfRule>
    <cfRule type="expression" dxfId="50514" priority="97325" stopIfTrue="1">
      <formula>WEEKDAY($A784)=4</formula>
    </cfRule>
    <cfRule type="expression" dxfId="50513" priority="97326" stopIfTrue="1">
      <formula>WEEKDAY($A784)=5</formula>
    </cfRule>
    <cfRule type="expression" dxfId="50512" priority="97327" stopIfTrue="1">
      <formula>WEEKDAY($A784)=6</formula>
    </cfRule>
    <cfRule type="expression" dxfId="50511" priority="97328" stopIfTrue="1">
      <formula>WEEKDAY($A784)=7</formula>
    </cfRule>
  </conditionalFormatting>
  <conditionalFormatting sqref="I784:I788">
    <cfRule type="expression" dxfId="50510" priority="97315" stopIfTrue="1">
      <formula>WEEKDAY($A784)=1</formula>
    </cfRule>
    <cfRule type="expression" dxfId="50509" priority="97316" stopIfTrue="1">
      <formula>WEEKDAY($A784)=2</formula>
    </cfRule>
    <cfRule type="expression" dxfId="50508" priority="97317" stopIfTrue="1">
      <formula>WEEKDAY($A784)=3</formula>
    </cfRule>
    <cfRule type="expression" dxfId="50507" priority="97318" stopIfTrue="1">
      <formula>WEEKDAY($A784)=4</formula>
    </cfRule>
    <cfRule type="expression" dxfId="50506" priority="97319" stopIfTrue="1">
      <formula>WEEKDAY($A784)=5</formula>
    </cfRule>
    <cfRule type="expression" dxfId="50505" priority="97320" stopIfTrue="1">
      <formula>WEEKDAY($A784)=6</formula>
    </cfRule>
    <cfRule type="expression" dxfId="50504" priority="97321" stopIfTrue="1">
      <formula>WEEKDAY($A784)=7</formula>
    </cfRule>
  </conditionalFormatting>
  <conditionalFormatting sqref="I784:I788">
    <cfRule type="expression" dxfId="50503" priority="97308" stopIfTrue="1">
      <formula>WEEKDAY($A784)=1</formula>
    </cfRule>
    <cfRule type="expression" dxfId="50502" priority="97309" stopIfTrue="1">
      <formula>WEEKDAY($A784)=2</formula>
    </cfRule>
    <cfRule type="expression" dxfId="50501" priority="97310" stopIfTrue="1">
      <formula>WEEKDAY($A784)=3</formula>
    </cfRule>
    <cfRule type="expression" dxfId="50500" priority="97311" stopIfTrue="1">
      <formula>WEEKDAY($A784)=4</formula>
    </cfRule>
    <cfRule type="expression" dxfId="50499" priority="97312" stopIfTrue="1">
      <formula>WEEKDAY($A784)=5</formula>
    </cfRule>
    <cfRule type="expression" dxfId="50498" priority="97313" stopIfTrue="1">
      <formula>WEEKDAY($A784)=6</formula>
    </cfRule>
    <cfRule type="expression" dxfId="50497" priority="97314" stopIfTrue="1">
      <formula>WEEKDAY($A784)=7</formula>
    </cfRule>
  </conditionalFormatting>
  <conditionalFormatting sqref="I784:I788">
    <cfRule type="expression" dxfId="50496" priority="97301" stopIfTrue="1">
      <formula>WEEKDAY($A784)=1</formula>
    </cfRule>
    <cfRule type="expression" dxfId="50495" priority="97302" stopIfTrue="1">
      <formula>WEEKDAY($A784)=2</formula>
    </cfRule>
    <cfRule type="expression" dxfId="50494" priority="97303" stopIfTrue="1">
      <formula>WEEKDAY($A784)=3</formula>
    </cfRule>
    <cfRule type="expression" dxfId="50493" priority="97304" stopIfTrue="1">
      <formula>WEEKDAY($A784)=4</formula>
    </cfRule>
    <cfRule type="expression" dxfId="50492" priority="97305" stopIfTrue="1">
      <formula>WEEKDAY($A784)=5</formula>
    </cfRule>
    <cfRule type="expression" dxfId="50491" priority="97306" stopIfTrue="1">
      <formula>WEEKDAY($A784)=6</formula>
    </cfRule>
    <cfRule type="expression" dxfId="50490" priority="97307" stopIfTrue="1">
      <formula>WEEKDAY($A784)=7</formula>
    </cfRule>
  </conditionalFormatting>
  <conditionalFormatting sqref="I784:I788">
    <cfRule type="expression" dxfId="50489" priority="97294" stopIfTrue="1">
      <formula>WEEKDAY($A784)=1</formula>
    </cfRule>
    <cfRule type="expression" dxfId="50488" priority="97295" stopIfTrue="1">
      <formula>WEEKDAY($A784)=2</formula>
    </cfRule>
    <cfRule type="expression" dxfId="50487" priority="97296" stopIfTrue="1">
      <formula>WEEKDAY($A784)=3</formula>
    </cfRule>
    <cfRule type="expression" dxfId="50486" priority="97297" stopIfTrue="1">
      <formula>WEEKDAY($A784)=4</formula>
    </cfRule>
    <cfRule type="expression" dxfId="50485" priority="97298" stopIfTrue="1">
      <formula>WEEKDAY($A784)=5</formula>
    </cfRule>
    <cfRule type="expression" dxfId="50484" priority="97299" stopIfTrue="1">
      <formula>WEEKDAY($A784)=6</formula>
    </cfRule>
    <cfRule type="expression" dxfId="50483" priority="97300" stopIfTrue="1">
      <formula>WEEKDAY($A784)=7</formula>
    </cfRule>
  </conditionalFormatting>
  <conditionalFormatting sqref="I784:I788">
    <cfRule type="expression" dxfId="50482" priority="97287" stopIfTrue="1">
      <formula>WEEKDAY($A784)=1</formula>
    </cfRule>
    <cfRule type="expression" dxfId="50481" priority="97288" stopIfTrue="1">
      <formula>WEEKDAY($A784)=2</formula>
    </cfRule>
    <cfRule type="expression" dxfId="50480" priority="97289" stopIfTrue="1">
      <formula>WEEKDAY($A784)=3</formula>
    </cfRule>
    <cfRule type="expression" dxfId="50479" priority="97290" stopIfTrue="1">
      <formula>WEEKDAY($A784)=4</formula>
    </cfRule>
    <cfRule type="expression" dxfId="50478" priority="97291" stopIfTrue="1">
      <formula>WEEKDAY($A784)=5</formula>
    </cfRule>
    <cfRule type="expression" dxfId="50477" priority="97292" stopIfTrue="1">
      <formula>WEEKDAY($A784)=6</formula>
    </cfRule>
    <cfRule type="expression" dxfId="50476" priority="97293" stopIfTrue="1">
      <formula>WEEKDAY($A784)=7</formula>
    </cfRule>
  </conditionalFormatting>
  <conditionalFormatting sqref="I784:I788">
    <cfRule type="expression" dxfId="50475" priority="97280" stopIfTrue="1">
      <formula>WEEKDAY($A784)=1</formula>
    </cfRule>
    <cfRule type="expression" dxfId="50474" priority="97281" stopIfTrue="1">
      <formula>WEEKDAY($A784)=2</formula>
    </cfRule>
    <cfRule type="expression" dxfId="50473" priority="97282" stopIfTrue="1">
      <formula>WEEKDAY($A784)=3</formula>
    </cfRule>
    <cfRule type="expression" dxfId="50472" priority="97283" stopIfTrue="1">
      <formula>WEEKDAY($A784)=4</formula>
    </cfRule>
    <cfRule type="expression" dxfId="50471" priority="97284" stopIfTrue="1">
      <formula>WEEKDAY($A784)=5</formula>
    </cfRule>
    <cfRule type="expression" dxfId="50470" priority="97285" stopIfTrue="1">
      <formula>WEEKDAY($A784)=6</formula>
    </cfRule>
    <cfRule type="expression" dxfId="50469" priority="97286" stopIfTrue="1">
      <formula>WEEKDAY($A784)=7</formula>
    </cfRule>
  </conditionalFormatting>
  <conditionalFormatting sqref="I784:I788">
    <cfRule type="expression" dxfId="50468" priority="97273" stopIfTrue="1">
      <formula>WEEKDAY($A784)=1</formula>
    </cfRule>
    <cfRule type="expression" dxfId="50467" priority="97274" stopIfTrue="1">
      <formula>WEEKDAY($A784)=2</formula>
    </cfRule>
    <cfRule type="expression" dxfId="50466" priority="97275" stopIfTrue="1">
      <formula>WEEKDAY($A784)=3</formula>
    </cfRule>
    <cfRule type="expression" dxfId="50465" priority="97276" stopIfTrue="1">
      <formula>WEEKDAY($A784)=4</formula>
    </cfRule>
    <cfRule type="expression" dxfId="50464" priority="97277" stopIfTrue="1">
      <formula>WEEKDAY($A784)=5</formula>
    </cfRule>
    <cfRule type="expression" dxfId="50463" priority="97278" stopIfTrue="1">
      <formula>WEEKDAY($A784)=6</formula>
    </cfRule>
    <cfRule type="expression" dxfId="50462" priority="97279" stopIfTrue="1">
      <formula>WEEKDAY($A784)=7</formula>
    </cfRule>
  </conditionalFormatting>
  <conditionalFormatting sqref="I784:I788">
    <cfRule type="expression" dxfId="50461" priority="97266" stopIfTrue="1">
      <formula>WEEKDAY($A784)=1</formula>
    </cfRule>
    <cfRule type="expression" dxfId="50460" priority="97267" stopIfTrue="1">
      <formula>WEEKDAY($A784)=2</formula>
    </cfRule>
    <cfRule type="expression" dxfId="50459" priority="97268" stopIfTrue="1">
      <formula>WEEKDAY($A784)=3</formula>
    </cfRule>
    <cfRule type="expression" dxfId="50458" priority="97269" stopIfTrue="1">
      <formula>WEEKDAY($A784)=4</formula>
    </cfRule>
    <cfRule type="expression" dxfId="50457" priority="97270" stopIfTrue="1">
      <formula>WEEKDAY($A784)=5</formula>
    </cfRule>
    <cfRule type="expression" dxfId="50456" priority="97271" stopIfTrue="1">
      <formula>WEEKDAY($A784)=6</formula>
    </cfRule>
    <cfRule type="expression" dxfId="50455" priority="97272" stopIfTrue="1">
      <formula>WEEKDAY($A784)=7</formula>
    </cfRule>
  </conditionalFormatting>
  <conditionalFormatting sqref="I784:I788">
    <cfRule type="expression" dxfId="50454" priority="97259" stopIfTrue="1">
      <formula>WEEKDAY($A784)=1</formula>
    </cfRule>
    <cfRule type="expression" dxfId="50453" priority="97260" stopIfTrue="1">
      <formula>WEEKDAY($A784)=2</formula>
    </cfRule>
    <cfRule type="expression" dxfId="50452" priority="97261" stopIfTrue="1">
      <formula>WEEKDAY($A784)=3</formula>
    </cfRule>
    <cfRule type="expression" dxfId="50451" priority="97262" stopIfTrue="1">
      <formula>WEEKDAY($A784)=4</formula>
    </cfRule>
    <cfRule type="expression" dxfId="50450" priority="97263" stopIfTrue="1">
      <formula>WEEKDAY($A784)=5</formula>
    </cfRule>
    <cfRule type="expression" dxfId="50449" priority="97264" stopIfTrue="1">
      <formula>WEEKDAY($A784)=6</formula>
    </cfRule>
    <cfRule type="expression" dxfId="50448" priority="97265" stopIfTrue="1">
      <formula>WEEKDAY($A784)=7</formula>
    </cfRule>
  </conditionalFormatting>
  <conditionalFormatting sqref="I784:I788">
    <cfRule type="expression" dxfId="50447" priority="97252" stopIfTrue="1">
      <formula>WEEKDAY($A784)=1</formula>
    </cfRule>
    <cfRule type="expression" dxfId="50446" priority="97253" stopIfTrue="1">
      <formula>WEEKDAY($A784)=2</formula>
    </cfRule>
    <cfRule type="expression" dxfId="50445" priority="97254" stopIfTrue="1">
      <formula>WEEKDAY($A784)=3</formula>
    </cfRule>
    <cfRule type="expression" dxfId="50444" priority="97255" stopIfTrue="1">
      <formula>WEEKDAY($A784)=4</formula>
    </cfRule>
    <cfRule type="expression" dxfId="50443" priority="97256" stopIfTrue="1">
      <formula>WEEKDAY($A784)=5</formula>
    </cfRule>
    <cfRule type="expression" dxfId="50442" priority="97257" stopIfTrue="1">
      <formula>WEEKDAY($A784)=6</formula>
    </cfRule>
    <cfRule type="expression" dxfId="50441" priority="97258" stopIfTrue="1">
      <formula>WEEKDAY($A784)=7</formula>
    </cfRule>
  </conditionalFormatting>
  <conditionalFormatting sqref="I784:I788">
    <cfRule type="expression" dxfId="50440" priority="97245" stopIfTrue="1">
      <formula>WEEKDAY($A784)=1</formula>
    </cfRule>
    <cfRule type="expression" dxfId="50439" priority="97246" stopIfTrue="1">
      <formula>WEEKDAY($A784)=2</formula>
    </cfRule>
    <cfRule type="expression" dxfId="50438" priority="97247" stopIfTrue="1">
      <formula>WEEKDAY($A784)=3</formula>
    </cfRule>
    <cfRule type="expression" dxfId="50437" priority="97248" stopIfTrue="1">
      <formula>WEEKDAY($A784)=4</formula>
    </cfRule>
    <cfRule type="expression" dxfId="50436" priority="97249" stopIfTrue="1">
      <formula>WEEKDAY($A784)=5</formula>
    </cfRule>
    <cfRule type="expression" dxfId="50435" priority="97250" stopIfTrue="1">
      <formula>WEEKDAY($A784)=6</formula>
    </cfRule>
    <cfRule type="expression" dxfId="50434" priority="97251" stopIfTrue="1">
      <formula>WEEKDAY($A784)=7</formula>
    </cfRule>
  </conditionalFormatting>
  <conditionalFormatting sqref="I784:I788">
    <cfRule type="expression" dxfId="50433" priority="97238" stopIfTrue="1">
      <formula>WEEKDAY($A784)=1</formula>
    </cfRule>
    <cfRule type="expression" dxfId="50432" priority="97239" stopIfTrue="1">
      <formula>WEEKDAY($A784)=2</formula>
    </cfRule>
    <cfRule type="expression" dxfId="50431" priority="97240" stopIfTrue="1">
      <formula>WEEKDAY($A784)=3</formula>
    </cfRule>
    <cfRule type="expression" dxfId="50430" priority="97241" stopIfTrue="1">
      <formula>WEEKDAY($A784)=4</formula>
    </cfRule>
    <cfRule type="expression" dxfId="50429" priority="97242" stopIfTrue="1">
      <formula>WEEKDAY($A784)=5</formula>
    </cfRule>
    <cfRule type="expression" dxfId="50428" priority="97243" stopIfTrue="1">
      <formula>WEEKDAY($A784)=6</formula>
    </cfRule>
    <cfRule type="expression" dxfId="50427" priority="97244" stopIfTrue="1">
      <formula>WEEKDAY($A784)=7</formula>
    </cfRule>
  </conditionalFormatting>
  <conditionalFormatting sqref="I784:I788">
    <cfRule type="expression" dxfId="50426" priority="97231" stopIfTrue="1">
      <formula>WEEKDAY($A784)=1</formula>
    </cfRule>
    <cfRule type="expression" dxfId="50425" priority="97232" stopIfTrue="1">
      <formula>WEEKDAY($A784)=2</formula>
    </cfRule>
    <cfRule type="expression" dxfId="50424" priority="97233" stopIfTrue="1">
      <formula>WEEKDAY($A784)=3</formula>
    </cfRule>
    <cfRule type="expression" dxfId="50423" priority="97234" stopIfTrue="1">
      <formula>WEEKDAY($A784)=4</formula>
    </cfRule>
    <cfRule type="expression" dxfId="50422" priority="97235" stopIfTrue="1">
      <formula>WEEKDAY($A784)=5</formula>
    </cfRule>
    <cfRule type="expression" dxfId="50421" priority="97236" stopIfTrue="1">
      <formula>WEEKDAY($A784)=6</formula>
    </cfRule>
    <cfRule type="expression" dxfId="50420" priority="97237" stopIfTrue="1">
      <formula>WEEKDAY($A784)=7</formula>
    </cfRule>
  </conditionalFormatting>
  <conditionalFormatting sqref="I784:I788">
    <cfRule type="expression" dxfId="50419" priority="97224" stopIfTrue="1">
      <formula>WEEKDAY($A784)=1</formula>
    </cfRule>
    <cfRule type="expression" dxfId="50418" priority="97225" stopIfTrue="1">
      <formula>WEEKDAY($A784)=2</formula>
    </cfRule>
    <cfRule type="expression" dxfId="50417" priority="97226" stopIfTrue="1">
      <formula>WEEKDAY($A784)=3</formula>
    </cfRule>
    <cfRule type="expression" dxfId="50416" priority="97227" stopIfTrue="1">
      <formula>WEEKDAY($A784)=4</formula>
    </cfRule>
    <cfRule type="expression" dxfId="50415" priority="97228" stopIfTrue="1">
      <formula>WEEKDAY($A784)=5</formula>
    </cfRule>
    <cfRule type="expression" dxfId="50414" priority="97229" stopIfTrue="1">
      <formula>WEEKDAY($A784)=6</formula>
    </cfRule>
    <cfRule type="expression" dxfId="50413" priority="97230" stopIfTrue="1">
      <formula>WEEKDAY($A784)=7</formula>
    </cfRule>
  </conditionalFormatting>
  <conditionalFormatting sqref="I784:I788">
    <cfRule type="expression" dxfId="50412" priority="97217" stopIfTrue="1">
      <formula>WEEKDAY($A784)=1</formula>
    </cfRule>
    <cfRule type="expression" dxfId="50411" priority="97218" stopIfTrue="1">
      <formula>WEEKDAY($A784)=2</formula>
    </cfRule>
    <cfRule type="expression" dxfId="50410" priority="97219" stopIfTrue="1">
      <formula>WEEKDAY($A784)=3</formula>
    </cfRule>
    <cfRule type="expression" dxfId="50409" priority="97220" stopIfTrue="1">
      <formula>WEEKDAY($A784)=4</formula>
    </cfRule>
    <cfRule type="expression" dxfId="50408" priority="97221" stopIfTrue="1">
      <formula>WEEKDAY($A784)=5</formula>
    </cfRule>
    <cfRule type="expression" dxfId="50407" priority="97222" stopIfTrue="1">
      <formula>WEEKDAY($A784)=6</formula>
    </cfRule>
    <cfRule type="expression" dxfId="50406" priority="97223" stopIfTrue="1">
      <formula>WEEKDAY($A784)=7</formula>
    </cfRule>
  </conditionalFormatting>
  <conditionalFormatting sqref="I784:I788">
    <cfRule type="expression" dxfId="50405" priority="97210" stopIfTrue="1">
      <formula>WEEKDAY($A784)=1</formula>
    </cfRule>
    <cfRule type="expression" dxfId="50404" priority="97211" stopIfTrue="1">
      <formula>WEEKDAY($A784)=2</formula>
    </cfRule>
    <cfRule type="expression" dxfId="50403" priority="97212" stopIfTrue="1">
      <formula>WEEKDAY($A784)=3</formula>
    </cfRule>
    <cfRule type="expression" dxfId="50402" priority="97213" stopIfTrue="1">
      <formula>WEEKDAY($A784)=4</formula>
    </cfRule>
    <cfRule type="expression" dxfId="50401" priority="97214" stopIfTrue="1">
      <formula>WEEKDAY($A784)=5</formula>
    </cfRule>
    <cfRule type="expression" dxfId="50400" priority="97215" stopIfTrue="1">
      <formula>WEEKDAY($A784)=6</formula>
    </cfRule>
    <cfRule type="expression" dxfId="50399" priority="97216" stopIfTrue="1">
      <formula>WEEKDAY($A784)=7</formula>
    </cfRule>
  </conditionalFormatting>
  <conditionalFormatting sqref="I784:I788">
    <cfRule type="expression" dxfId="50398" priority="97203" stopIfTrue="1">
      <formula>WEEKDAY($A784)=1</formula>
    </cfRule>
    <cfRule type="expression" dxfId="50397" priority="97204" stopIfTrue="1">
      <formula>WEEKDAY($A784)=2</formula>
    </cfRule>
    <cfRule type="expression" dxfId="50396" priority="97205" stopIfTrue="1">
      <formula>WEEKDAY($A784)=3</formula>
    </cfRule>
    <cfRule type="expression" dxfId="50395" priority="97206" stopIfTrue="1">
      <formula>WEEKDAY($A784)=4</formula>
    </cfRule>
    <cfRule type="expression" dxfId="50394" priority="97207" stopIfTrue="1">
      <formula>WEEKDAY($A784)=5</formula>
    </cfRule>
    <cfRule type="expression" dxfId="50393" priority="97208" stopIfTrue="1">
      <formula>WEEKDAY($A784)=6</formula>
    </cfRule>
    <cfRule type="expression" dxfId="50392" priority="97209" stopIfTrue="1">
      <formula>WEEKDAY($A784)=7</formula>
    </cfRule>
  </conditionalFormatting>
  <conditionalFormatting sqref="I784:I788">
    <cfRule type="expression" dxfId="50391" priority="97196" stopIfTrue="1">
      <formula>WEEKDAY($A784)=1</formula>
    </cfRule>
    <cfRule type="expression" dxfId="50390" priority="97197" stopIfTrue="1">
      <formula>WEEKDAY($A784)=2</formula>
    </cfRule>
    <cfRule type="expression" dxfId="50389" priority="97198" stopIfTrue="1">
      <formula>WEEKDAY($A784)=3</formula>
    </cfRule>
    <cfRule type="expression" dxfId="50388" priority="97199" stopIfTrue="1">
      <formula>WEEKDAY($A784)=4</formula>
    </cfRule>
    <cfRule type="expression" dxfId="50387" priority="97200" stopIfTrue="1">
      <formula>WEEKDAY($A784)=5</formula>
    </cfRule>
    <cfRule type="expression" dxfId="50386" priority="97201" stopIfTrue="1">
      <formula>WEEKDAY($A784)=6</formula>
    </cfRule>
    <cfRule type="expression" dxfId="50385" priority="97202" stopIfTrue="1">
      <formula>WEEKDAY($A784)=7</formula>
    </cfRule>
  </conditionalFormatting>
  <conditionalFormatting sqref="I784:I788">
    <cfRule type="expression" dxfId="50384" priority="97189" stopIfTrue="1">
      <formula>WEEKDAY($A784)=1</formula>
    </cfRule>
    <cfRule type="expression" dxfId="50383" priority="97190" stopIfTrue="1">
      <formula>WEEKDAY($A784)=2</formula>
    </cfRule>
    <cfRule type="expression" dxfId="50382" priority="97191" stopIfTrue="1">
      <formula>WEEKDAY($A784)=3</formula>
    </cfRule>
    <cfRule type="expression" dxfId="50381" priority="97192" stopIfTrue="1">
      <formula>WEEKDAY($A784)=4</formula>
    </cfRule>
    <cfRule type="expression" dxfId="50380" priority="97193" stopIfTrue="1">
      <formula>WEEKDAY($A784)=5</formula>
    </cfRule>
    <cfRule type="expression" dxfId="50379" priority="97194" stopIfTrue="1">
      <formula>WEEKDAY($A784)=6</formula>
    </cfRule>
    <cfRule type="expression" dxfId="50378" priority="97195" stopIfTrue="1">
      <formula>WEEKDAY($A784)=7</formula>
    </cfRule>
  </conditionalFormatting>
  <conditionalFormatting sqref="I784:I788">
    <cfRule type="expression" dxfId="50377" priority="97182" stopIfTrue="1">
      <formula>WEEKDAY($A784)=1</formula>
    </cfRule>
    <cfRule type="expression" dxfId="50376" priority="97183" stopIfTrue="1">
      <formula>WEEKDAY($A784)=2</formula>
    </cfRule>
    <cfRule type="expression" dxfId="50375" priority="97184" stopIfTrue="1">
      <formula>WEEKDAY($A784)=3</formula>
    </cfRule>
    <cfRule type="expression" dxfId="50374" priority="97185" stopIfTrue="1">
      <formula>WEEKDAY($A784)=4</formula>
    </cfRule>
    <cfRule type="expression" dxfId="50373" priority="97186" stopIfTrue="1">
      <formula>WEEKDAY($A784)=5</formula>
    </cfRule>
    <cfRule type="expression" dxfId="50372" priority="97187" stopIfTrue="1">
      <formula>WEEKDAY($A784)=6</formula>
    </cfRule>
    <cfRule type="expression" dxfId="50371" priority="97188" stopIfTrue="1">
      <formula>WEEKDAY($A784)=7</formula>
    </cfRule>
  </conditionalFormatting>
  <conditionalFormatting sqref="I784:I788">
    <cfRule type="expression" dxfId="50370" priority="97175" stopIfTrue="1">
      <formula>WEEKDAY($A784)=1</formula>
    </cfRule>
    <cfRule type="expression" dxfId="50369" priority="97176" stopIfTrue="1">
      <formula>WEEKDAY($A784)=2</formula>
    </cfRule>
    <cfRule type="expression" dxfId="50368" priority="97177" stopIfTrue="1">
      <formula>WEEKDAY($A784)=3</formula>
    </cfRule>
    <cfRule type="expression" dxfId="50367" priority="97178" stopIfTrue="1">
      <formula>WEEKDAY($A784)=4</formula>
    </cfRule>
    <cfRule type="expression" dxfId="50366" priority="97179" stopIfTrue="1">
      <formula>WEEKDAY($A784)=5</formula>
    </cfRule>
    <cfRule type="expression" dxfId="50365" priority="97180" stopIfTrue="1">
      <formula>WEEKDAY($A784)=6</formula>
    </cfRule>
    <cfRule type="expression" dxfId="50364" priority="97181" stopIfTrue="1">
      <formula>WEEKDAY($A784)=7</formula>
    </cfRule>
  </conditionalFormatting>
  <conditionalFormatting sqref="I784:I788">
    <cfRule type="expression" dxfId="50363" priority="97168" stopIfTrue="1">
      <formula>WEEKDAY($A784)=1</formula>
    </cfRule>
    <cfRule type="expression" dxfId="50362" priority="97169" stopIfTrue="1">
      <formula>WEEKDAY($A784)=2</formula>
    </cfRule>
    <cfRule type="expression" dxfId="50361" priority="97170" stopIfTrue="1">
      <formula>WEEKDAY($A784)=3</formula>
    </cfRule>
    <cfRule type="expression" dxfId="50360" priority="97171" stopIfTrue="1">
      <formula>WEEKDAY($A784)=4</formula>
    </cfRule>
    <cfRule type="expression" dxfId="50359" priority="97172" stopIfTrue="1">
      <formula>WEEKDAY($A784)=5</formula>
    </cfRule>
    <cfRule type="expression" dxfId="50358" priority="97173" stopIfTrue="1">
      <formula>WEEKDAY($A784)=6</formula>
    </cfRule>
    <cfRule type="expression" dxfId="50357" priority="97174" stopIfTrue="1">
      <formula>WEEKDAY($A784)=7</formula>
    </cfRule>
  </conditionalFormatting>
  <conditionalFormatting sqref="I784:I788">
    <cfRule type="expression" dxfId="50356" priority="97161" stopIfTrue="1">
      <formula>WEEKDAY($A784)=1</formula>
    </cfRule>
    <cfRule type="expression" dxfId="50355" priority="97162" stopIfTrue="1">
      <formula>WEEKDAY($A784)=2</formula>
    </cfRule>
    <cfRule type="expression" dxfId="50354" priority="97163" stopIfTrue="1">
      <formula>WEEKDAY($A784)=3</formula>
    </cfRule>
    <cfRule type="expression" dxfId="50353" priority="97164" stopIfTrue="1">
      <formula>WEEKDAY($A784)=4</formula>
    </cfRule>
    <cfRule type="expression" dxfId="50352" priority="97165" stopIfTrue="1">
      <formula>WEEKDAY($A784)=5</formula>
    </cfRule>
    <cfRule type="expression" dxfId="50351" priority="97166" stopIfTrue="1">
      <formula>WEEKDAY($A784)=6</formula>
    </cfRule>
    <cfRule type="expression" dxfId="50350" priority="97167" stopIfTrue="1">
      <formula>WEEKDAY($A784)=7</formula>
    </cfRule>
  </conditionalFormatting>
  <conditionalFormatting sqref="I784:I788">
    <cfRule type="expression" dxfId="50349" priority="97154" stopIfTrue="1">
      <formula>WEEKDAY($A784)=1</formula>
    </cfRule>
    <cfRule type="expression" dxfId="50348" priority="97155" stopIfTrue="1">
      <formula>WEEKDAY($A784)=2</formula>
    </cfRule>
    <cfRule type="expression" dxfId="50347" priority="97156" stopIfTrue="1">
      <formula>WEEKDAY($A784)=3</formula>
    </cfRule>
    <cfRule type="expression" dxfId="50346" priority="97157" stopIfTrue="1">
      <formula>WEEKDAY($A784)=4</formula>
    </cfRule>
    <cfRule type="expression" dxfId="50345" priority="97158" stopIfTrue="1">
      <formula>WEEKDAY($A784)=5</formula>
    </cfRule>
    <cfRule type="expression" dxfId="50344" priority="97159" stopIfTrue="1">
      <formula>WEEKDAY($A784)=6</formula>
    </cfRule>
    <cfRule type="expression" dxfId="50343" priority="97160" stopIfTrue="1">
      <formula>WEEKDAY($A784)=7</formula>
    </cfRule>
  </conditionalFormatting>
  <conditionalFormatting sqref="I784:I788">
    <cfRule type="expression" dxfId="50342" priority="97147" stopIfTrue="1">
      <formula>WEEKDAY($A784)=1</formula>
    </cfRule>
    <cfRule type="expression" dxfId="50341" priority="97148" stopIfTrue="1">
      <formula>WEEKDAY($A784)=2</formula>
    </cfRule>
    <cfRule type="expression" dxfId="50340" priority="97149" stopIfTrue="1">
      <formula>WEEKDAY($A784)=3</formula>
    </cfRule>
    <cfRule type="expression" dxfId="50339" priority="97150" stopIfTrue="1">
      <formula>WEEKDAY($A784)=4</formula>
    </cfRule>
    <cfRule type="expression" dxfId="50338" priority="97151" stopIfTrue="1">
      <formula>WEEKDAY($A784)=5</formula>
    </cfRule>
    <cfRule type="expression" dxfId="50337" priority="97152" stopIfTrue="1">
      <formula>WEEKDAY($A784)=6</formula>
    </cfRule>
    <cfRule type="expression" dxfId="50336" priority="97153" stopIfTrue="1">
      <formula>WEEKDAY($A784)=7</formula>
    </cfRule>
  </conditionalFormatting>
  <conditionalFormatting sqref="I784:I788">
    <cfRule type="expression" dxfId="50335" priority="97140" stopIfTrue="1">
      <formula>WEEKDAY($A784)=1</formula>
    </cfRule>
    <cfRule type="expression" dxfId="50334" priority="97141" stopIfTrue="1">
      <formula>WEEKDAY($A784)=2</formula>
    </cfRule>
    <cfRule type="expression" dxfId="50333" priority="97142" stopIfTrue="1">
      <formula>WEEKDAY($A784)=3</formula>
    </cfRule>
    <cfRule type="expression" dxfId="50332" priority="97143" stopIfTrue="1">
      <formula>WEEKDAY($A784)=4</formula>
    </cfRule>
    <cfRule type="expression" dxfId="50331" priority="97144" stopIfTrue="1">
      <formula>WEEKDAY($A784)=5</formula>
    </cfRule>
    <cfRule type="expression" dxfId="50330" priority="97145" stopIfTrue="1">
      <formula>WEEKDAY($A784)=6</formula>
    </cfRule>
    <cfRule type="expression" dxfId="50329" priority="97146" stopIfTrue="1">
      <formula>WEEKDAY($A784)=7</formula>
    </cfRule>
  </conditionalFormatting>
  <conditionalFormatting sqref="I784:I788">
    <cfRule type="expression" dxfId="50328" priority="97133" stopIfTrue="1">
      <formula>WEEKDAY($A784)=1</formula>
    </cfRule>
    <cfRule type="expression" dxfId="50327" priority="97134" stopIfTrue="1">
      <formula>WEEKDAY($A784)=2</formula>
    </cfRule>
    <cfRule type="expression" dxfId="50326" priority="97135" stopIfTrue="1">
      <formula>WEEKDAY($A784)=3</formula>
    </cfRule>
    <cfRule type="expression" dxfId="50325" priority="97136" stopIfTrue="1">
      <formula>WEEKDAY($A784)=4</formula>
    </cfRule>
    <cfRule type="expression" dxfId="50324" priority="97137" stopIfTrue="1">
      <formula>WEEKDAY($A784)=5</formula>
    </cfRule>
    <cfRule type="expression" dxfId="50323" priority="97138" stopIfTrue="1">
      <formula>WEEKDAY($A784)=6</formula>
    </cfRule>
    <cfRule type="expression" dxfId="50322" priority="97139" stopIfTrue="1">
      <formula>WEEKDAY($A784)=7</formula>
    </cfRule>
  </conditionalFormatting>
  <conditionalFormatting sqref="I784:I788">
    <cfRule type="expression" dxfId="50321" priority="97126" stopIfTrue="1">
      <formula>WEEKDAY($A784)=1</formula>
    </cfRule>
    <cfRule type="expression" dxfId="50320" priority="97127" stopIfTrue="1">
      <formula>WEEKDAY($A784)=2</formula>
    </cfRule>
    <cfRule type="expression" dxfId="50319" priority="97128" stopIfTrue="1">
      <formula>WEEKDAY($A784)=3</formula>
    </cfRule>
    <cfRule type="expression" dxfId="50318" priority="97129" stopIfTrue="1">
      <formula>WEEKDAY($A784)=4</formula>
    </cfRule>
    <cfRule type="expression" dxfId="50317" priority="97130" stopIfTrue="1">
      <formula>WEEKDAY($A784)=5</formula>
    </cfRule>
    <cfRule type="expression" dxfId="50316" priority="97131" stopIfTrue="1">
      <formula>WEEKDAY($A784)=6</formula>
    </cfRule>
    <cfRule type="expression" dxfId="50315" priority="97132" stopIfTrue="1">
      <formula>WEEKDAY($A784)=7</formula>
    </cfRule>
  </conditionalFormatting>
  <conditionalFormatting sqref="A784:E784 G784:M784">
    <cfRule type="expression" dxfId="50314" priority="97119" stopIfTrue="1">
      <formula>WEEKDAY($A784)=1</formula>
    </cfRule>
    <cfRule type="expression" dxfId="50313" priority="97120" stopIfTrue="1">
      <formula>WEEKDAY($A784)=2</formula>
    </cfRule>
    <cfRule type="expression" dxfId="50312" priority="97121" stopIfTrue="1">
      <formula>WEEKDAY($A784)=3</formula>
    </cfRule>
    <cfRule type="expression" dxfId="50311" priority="97122" stopIfTrue="1">
      <formula>WEEKDAY($A784)=4</formula>
    </cfRule>
    <cfRule type="expression" dxfId="50310" priority="97123" stopIfTrue="1">
      <formula>WEEKDAY($A784)=5</formula>
    </cfRule>
    <cfRule type="expression" dxfId="50309" priority="97124" stopIfTrue="1">
      <formula>WEEKDAY($A784)=6</formula>
    </cfRule>
    <cfRule type="expression" dxfId="50308" priority="97125" stopIfTrue="1">
      <formula>WEEKDAY($A784)=7</formula>
    </cfRule>
  </conditionalFormatting>
  <conditionalFormatting sqref="A784:A788">
    <cfRule type="expression" dxfId="50307" priority="97112" stopIfTrue="1">
      <formula>WEEKDAY($A784)=1</formula>
    </cfRule>
    <cfRule type="expression" dxfId="50306" priority="97113" stopIfTrue="1">
      <formula>WEEKDAY($A784)=2</formula>
    </cfRule>
    <cfRule type="expression" dxfId="50305" priority="97114" stopIfTrue="1">
      <formula>WEEKDAY($A784)=3</formula>
    </cfRule>
    <cfRule type="expression" dxfId="50304" priority="97115" stopIfTrue="1">
      <formula>WEEKDAY($A784)=4</formula>
    </cfRule>
    <cfRule type="expression" dxfId="50303" priority="97116" stopIfTrue="1">
      <formula>WEEKDAY($A784)=5</formula>
    </cfRule>
    <cfRule type="expression" dxfId="50302" priority="97117" stopIfTrue="1">
      <formula>WEEKDAY($A784)=6</formula>
    </cfRule>
    <cfRule type="expression" dxfId="50301" priority="97118" stopIfTrue="1">
      <formula>WEEKDAY($A784)=7</formula>
    </cfRule>
  </conditionalFormatting>
  <conditionalFormatting sqref="I784:I788">
    <cfRule type="expression" dxfId="50300" priority="97105" stopIfTrue="1">
      <formula>WEEKDAY($A784)=1</formula>
    </cfRule>
    <cfRule type="expression" dxfId="50299" priority="97106" stopIfTrue="1">
      <formula>WEEKDAY($A784)=2</formula>
    </cfRule>
    <cfRule type="expression" dxfId="50298" priority="97107" stopIfTrue="1">
      <formula>WEEKDAY($A784)=3</formula>
    </cfRule>
    <cfRule type="expression" dxfId="50297" priority="97108" stopIfTrue="1">
      <formula>WEEKDAY($A784)=4</formula>
    </cfRule>
    <cfRule type="expression" dxfId="50296" priority="97109" stopIfTrue="1">
      <formula>WEEKDAY($A784)=5</formula>
    </cfRule>
    <cfRule type="expression" dxfId="50295" priority="97110" stopIfTrue="1">
      <formula>WEEKDAY($A784)=6</formula>
    </cfRule>
    <cfRule type="expression" dxfId="50294" priority="97111" stopIfTrue="1">
      <formula>WEEKDAY($A784)=7</formula>
    </cfRule>
  </conditionalFormatting>
  <conditionalFormatting sqref="I784:I788">
    <cfRule type="expression" dxfId="50293" priority="97098" stopIfTrue="1">
      <formula>WEEKDAY($A784)=1</formula>
    </cfRule>
    <cfRule type="expression" dxfId="50292" priority="97099" stopIfTrue="1">
      <formula>WEEKDAY($A784)=2</formula>
    </cfRule>
    <cfRule type="expression" dxfId="50291" priority="97100" stopIfTrue="1">
      <formula>WEEKDAY($A784)=3</formula>
    </cfRule>
    <cfRule type="expression" dxfId="50290" priority="97101" stopIfTrue="1">
      <formula>WEEKDAY($A784)=4</formula>
    </cfRule>
    <cfRule type="expression" dxfId="50289" priority="97102" stopIfTrue="1">
      <formula>WEEKDAY($A784)=5</formula>
    </cfRule>
    <cfRule type="expression" dxfId="50288" priority="97103" stopIfTrue="1">
      <formula>WEEKDAY($A784)=6</formula>
    </cfRule>
    <cfRule type="expression" dxfId="50287" priority="97104" stopIfTrue="1">
      <formula>WEEKDAY($A784)=7</formula>
    </cfRule>
  </conditionalFormatting>
  <conditionalFormatting sqref="I784:I788">
    <cfRule type="expression" dxfId="50286" priority="97091" stopIfTrue="1">
      <formula>WEEKDAY($A784)=1</formula>
    </cfRule>
    <cfRule type="expression" dxfId="50285" priority="97092" stopIfTrue="1">
      <formula>WEEKDAY($A784)=2</formula>
    </cfRule>
    <cfRule type="expression" dxfId="50284" priority="97093" stopIfTrue="1">
      <formula>WEEKDAY($A784)=3</formula>
    </cfRule>
    <cfRule type="expression" dxfId="50283" priority="97094" stopIfTrue="1">
      <formula>WEEKDAY($A784)=4</formula>
    </cfRule>
    <cfRule type="expression" dxfId="50282" priority="97095" stopIfTrue="1">
      <formula>WEEKDAY($A784)=5</formula>
    </cfRule>
    <cfRule type="expression" dxfId="50281" priority="97096" stopIfTrue="1">
      <formula>WEEKDAY($A784)=6</formula>
    </cfRule>
    <cfRule type="expression" dxfId="50280" priority="97097" stopIfTrue="1">
      <formula>WEEKDAY($A784)=7</formula>
    </cfRule>
  </conditionalFormatting>
  <conditionalFormatting sqref="A784:A788">
    <cfRule type="expression" dxfId="50279" priority="97084" stopIfTrue="1">
      <formula>WEEKDAY($A784)=1</formula>
    </cfRule>
    <cfRule type="expression" dxfId="50278" priority="97085" stopIfTrue="1">
      <formula>WEEKDAY($A784)=2</formula>
    </cfRule>
    <cfRule type="expression" dxfId="50277" priority="97086" stopIfTrue="1">
      <formula>WEEKDAY($A784)=3</formula>
    </cfRule>
    <cfRule type="expression" dxfId="50276" priority="97087" stopIfTrue="1">
      <formula>WEEKDAY($A784)=4</formula>
    </cfRule>
    <cfRule type="expression" dxfId="50275" priority="97088" stopIfTrue="1">
      <formula>WEEKDAY($A784)=5</formula>
    </cfRule>
    <cfRule type="expression" dxfId="50274" priority="97089" stopIfTrue="1">
      <formula>WEEKDAY($A784)=6</formula>
    </cfRule>
    <cfRule type="expression" dxfId="50273" priority="97090" stopIfTrue="1">
      <formula>WEEKDAY($A784)=7</formula>
    </cfRule>
  </conditionalFormatting>
  <conditionalFormatting sqref="F784">
    <cfRule type="expression" dxfId="50272" priority="97077" stopIfTrue="1">
      <formula>WEEKDAY($A784)=1</formula>
    </cfRule>
    <cfRule type="expression" dxfId="50271" priority="97078" stopIfTrue="1">
      <formula>WEEKDAY($A784)=2</formula>
    </cfRule>
    <cfRule type="expression" dxfId="50270" priority="97079" stopIfTrue="1">
      <formula>WEEKDAY($A784)=3</formula>
    </cfRule>
    <cfRule type="expression" dxfId="50269" priority="97080" stopIfTrue="1">
      <formula>WEEKDAY($A784)=4</formula>
    </cfRule>
    <cfRule type="expression" dxfId="50268" priority="97081" stopIfTrue="1">
      <formula>WEEKDAY($A784)=5</formula>
    </cfRule>
    <cfRule type="expression" dxfId="50267" priority="97082" stopIfTrue="1">
      <formula>WEEKDAY($A784)=6</formula>
    </cfRule>
    <cfRule type="expression" dxfId="50266" priority="97083" stopIfTrue="1">
      <formula>WEEKDAY($A784)=7</formula>
    </cfRule>
  </conditionalFormatting>
  <conditionalFormatting sqref="I784:I788">
    <cfRule type="expression" dxfId="50265" priority="97070" stopIfTrue="1">
      <formula>WEEKDAY($A784)=1</formula>
    </cfRule>
    <cfRule type="expression" dxfId="50264" priority="97071" stopIfTrue="1">
      <formula>WEEKDAY($A784)=2</formula>
    </cfRule>
    <cfRule type="expression" dxfId="50263" priority="97072" stopIfTrue="1">
      <formula>WEEKDAY($A784)=3</formula>
    </cfRule>
    <cfRule type="expression" dxfId="50262" priority="97073" stopIfTrue="1">
      <formula>WEEKDAY($A784)=4</formula>
    </cfRule>
    <cfRule type="expression" dxfId="50261" priority="97074" stopIfTrue="1">
      <formula>WEEKDAY($A784)=5</formula>
    </cfRule>
    <cfRule type="expression" dxfId="50260" priority="97075" stopIfTrue="1">
      <formula>WEEKDAY($A784)=6</formula>
    </cfRule>
    <cfRule type="expression" dxfId="50259" priority="97076" stopIfTrue="1">
      <formula>WEEKDAY($A784)=7</formula>
    </cfRule>
  </conditionalFormatting>
  <conditionalFormatting sqref="I785:I788">
    <cfRule type="expression" dxfId="50258" priority="97063" stopIfTrue="1">
      <formula>WEEKDAY($A785)=1</formula>
    </cfRule>
    <cfRule type="expression" dxfId="50257" priority="97064" stopIfTrue="1">
      <formula>WEEKDAY($A785)=2</formula>
    </cfRule>
    <cfRule type="expression" dxfId="50256" priority="97065" stopIfTrue="1">
      <formula>WEEKDAY($A785)=3</formula>
    </cfRule>
    <cfRule type="expression" dxfId="50255" priority="97066" stopIfTrue="1">
      <formula>WEEKDAY($A785)=4</formula>
    </cfRule>
    <cfRule type="expression" dxfId="50254" priority="97067" stopIfTrue="1">
      <formula>WEEKDAY($A785)=5</formula>
    </cfRule>
    <cfRule type="expression" dxfId="50253" priority="97068" stopIfTrue="1">
      <formula>WEEKDAY($A785)=6</formula>
    </cfRule>
    <cfRule type="expression" dxfId="50252" priority="97069" stopIfTrue="1">
      <formula>WEEKDAY($A785)=7</formula>
    </cfRule>
  </conditionalFormatting>
  <conditionalFormatting sqref="I785:I788">
    <cfRule type="expression" dxfId="50251" priority="97056" stopIfTrue="1">
      <formula>WEEKDAY($A785)=1</formula>
    </cfRule>
    <cfRule type="expression" dxfId="50250" priority="97057" stopIfTrue="1">
      <formula>WEEKDAY($A785)=2</formula>
    </cfRule>
    <cfRule type="expression" dxfId="50249" priority="97058" stopIfTrue="1">
      <formula>WEEKDAY($A785)=3</formula>
    </cfRule>
    <cfRule type="expression" dxfId="50248" priority="97059" stopIfTrue="1">
      <formula>WEEKDAY($A785)=4</formula>
    </cfRule>
    <cfRule type="expression" dxfId="50247" priority="97060" stopIfTrue="1">
      <formula>WEEKDAY($A785)=5</formula>
    </cfRule>
    <cfRule type="expression" dxfId="50246" priority="97061" stopIfTrue="1">
      <formula>WEEKDAY($A785)=6</formula>
    </cfRule>
    <cfRule type="expression" dxfId="50245" priority="97062" stopIfTrue="1">
      <formula>WEEKDAY($A785)=7</formula>
    </cfRule>
  </conditionalFormatting>
  <conditionalFormatting sqref="I785:I788">
    <cfRule type="expression" dxfId="50244" priority="97049" stopIfTrue="1">
      <formula>WEEKDAY($A785)=1</formula>
    </cfRule>
    <cfRule type="expression" dxfId="50243" priority="97050" stopIfTrue="1">
      <formula>WEEKDAY($A785)=2</formula>
    </cfRule>
    <cfRule type="expression" dxfId="50242" priority="97051" stopIfTrue="1">
      <formula>WEEKDAY($A785)=3</formula>
    </cfRule>
    <cfRule type="expression" dxfId="50241" priority="97052" stopIfTrue="1">
      <formula>WEEKDAY($A785)=4</formula>
    </cfRule>
    <cfRule type="expression" dxfId="50240" priority="97053" stopIfTrue="1">
      <formula>WEEKDAY($A785)=5</formula>
    </cfRule>
    <cfRule type="expression" dxfId="50239" priority="97054" stopIfTrue="1">
      <formula>WEEKDAY($A785)=6</formula>
    </cfRule>
    <cfRule type="expression" dxfId="50238" priority="97055" stopIfTrue="1">
      <formula>WEEKDAY($A785)=7</formula>
    </cfRule>
  </conditionalFormatting>
  <conditionalFormatting sqref="I785:I788">
    <cfRule type="expression" dxfId="50237" priority="97042" stopIfTrue="1">
      <formula>WEEKDAY($A785)=1</formula>
    </cfRule>
    <cfRule type="expression" dxfId="50236" priority="97043" stopIfTrue="1">
      <formula>WEEKDAY($A785)=2</formula>
    </cfRule>
    <cfRule type="expression" dxfId="50235" priority="97044" stopIfTrue="1">
      <formula>WEEKDAY($A785)=3</formula>
    </cfRule>
    <cfRule type="expression" dxfId="50234" priority="97045" stopIfTrue="1">
      <formula>WEEKDAY($A785)=4</formula>
    </cfRule>
    <cfRule type="expression" dxfId="50233" priority="97046" stopIfTrue="1">
      <formula>WEEKDAY($A785)=5</formula>
    </cfRule>
    <cfRule type="expression" dxfId="50232" priority="97047" stopIfTrue="1">
      <formula>WEEKDAY($A785)=6</formula>
    </cfRule>
    <cfRule type="expression" dxfId="50231" priority="97048" stopIfTrue="1">
      <formula>WEEKDAY($A785)=7</formula>
    </cfRule>
  </conditionalFormatting>
  <conditionalFormatting sqref="I785:I788">
    <cfRule type="expression" dxfId="50230" priority="97035" stopIfTrue="1">
      <formula>WEEKDAY($A785)=1</formula>
    </cfRule>
    <cfRule type="expression" dxfId="50229" priority="97036" stopIfTrue="1">
      <formula>WEEKDAY($A785)=2</formula>
    </cfRule>
    <cfRule type="expression" dxfId="50228" priority="97037" stopIfTrue="1">
      <formula>WEEKDAY($A785)=3</formula>
    </cfRule>
    <cfRule type="expression" dxfId="50227" priority="97038" stopIfTrue="1">
      <formula>WEEKDAY($A785)=4</formula>
    </cfRule>
    <cfRule type="expression" dxfId="50226" priority="97039" stopIfTrue="1">
      <formula>WEEKDAY($A785)=5</formula>
    </cfRule>
    <cfRule type="expression" dxfId="50225" priority="97040" stopIfTrue="1">
      <formula>WEEKDAY($A785)=6</formula>
    </cfRule>
    <cfRule type="expression" dxfId="50224" priority="97041" stopIfTrue="1">
      <formula>WEEKDAY($A785)=7</formula>
    </cfRule>
  </conditionalFormatting>
  <conditionalFormatting sqref="I785:I788">
    <cfRule type="expression" dxfId="50223" priority="97028" stopIfTrue="1">
      <formula>WEEKDAY($A785)=1</formula>
    </cfRule>
    <cfRule type="expression" dxfId="50222" priority="97029" stopIfTrue="1">
      <formula>WEEKDAY($A785)=2</formula>
    </cfRule>
    <cfRule type="expression" dxfId="50221" priority="97030" stopIfTrue="1">
      <formula>WEEKDAY($A785)=3</formula>
    </cfRule>
    <cfRule type="expression" dxfId="50220" priority="97031" stopIfTrue="1">
      <formula>WEEKDAY($A785)=4</formula>
    </cfRule>
    <cfRule type="expression" dxfId="50219" priority="97032" stopIfTrue="1">
      <formula>WEEKDAY($A785)=5</formula>
    </cfRule>
    <cfRule type="expression" dxfId="50218" priority="97033" stopIfTrue="1">
      <formula>WEEKDAY($A785)=6</formula>
    </cfRule>
    <cfRule type="expression" dxfId="50217" priority="97034" stopIfTrue="1">
      <formula>WEEKDAY($A785)=7</formula>
    </cfRule>
  </conditionalFormatting>
  <conditionalFormatting sqref="I785:I788">
    <cfRule type="expression" dxfId="50216" priority="97021" stopIfTrue="1">
      <formula>WEEKDAY($A785)=1</formula>
    </cfRule>
    <cfRule type="expression" dxfId="50215" priority="97022" stopIfTrue="1">
      <formula>WEEKDAY($A785)=2</formula>
    </cfRule>
    <cfRule type="expression" dxfId="50214" priority="97023" stopIfTrue="1">
      <formula>WEEKDAY($A785)=3</formula>
    </cfRule>
    <cfRule type="expression" dxfId="50213" priority="97024" stopIfTrue="1">
      <formula>WEEKDAY($A785)=4</formula>
    </cfRule>
    <cfRule type="expression" dxfId="50212" priority="97025" stopIfTrue="1">
      <formula>WEEKDAY($A785)=5</formula>
    </cfRule>
    <cfRule type="expression" dxfId="50211" priority="97026" stopIfTrue="1">
      <formula>WEEKDAY($A785)=6</formula>
    </cfRule>
    <cfRule type="expression" dxfId="50210" priority="97027" stopIfTrue="1">
      <formula>WEEKDAY($A785)=7</formula>
    </cfRule>
  </conditionalFormatting>
  <conditionalFormatting sqref="I785:I788">
    <cfRule type="expression" dxfId="50209" priority="97014" stopIfTrue="1">
      <formula>WEEKDAY($A785)=1</formula>
    </cfRule>
    <cfRule type="expression" dxfId="50208" priority="97015" stopIfTrue="1">
      <formula>WEEKDAY($A785)=2</formula>
    </cfRule>
    <cfRule type="expression" dxfId="50207" priority="97016" stopIfTrue="1">
      <formula>WEEKDAY($A785)=3</formula>
    </cfRule>
    <cfRule type="expression" dxfId="50206" priority="97017" stopIfTrue="1">
      <formula>WEEKDAY($A785)=4</formula>
    </cfRule>
    <cfRule type="expression" dxfId="50205" priority="97018" stopIfTrue="1">
      <formula>WEEKDAY($A785)=5</formula>
    </cfRule>
    <cfRule type="expression" dxfId="50204" priority="97019" stopIfTrue="1">
      <formula>WEEKDAY($A785)=6</formula>
    </cfRule>
    <cfRule type="expression" dxfId="50203" priority="97020" stopIfTrue="1">
      <formula>WEEKDAY($A785)=7</formula>
    </cfRule>
  </conditionalFormatting>
  <conditionalFormatting sqref="I785:I788">
    <cfRule type="expression" dxfId="50202" priority="97007" stopIfTrue="1">
      <formula>WEEKDAY($A785)=1</formula>
    </cfRule>
    <cfRule type="expression" dxfId="50201" priority="97008" stopIfTrue="1">
      <formula>WEEKDAY($A785)=2</formula>
    </cfRule>
    <cfRule type="expression" dxfId="50200" priority="97009" stopIfTrue="1">
      <formula>WEEKDAY($A785)=3</formula>
    </cfRule>
    <cfRule type="expression" dxfId="50199" priority="97010" stopIfTrue="1">
      <formula>WEEKDAY($A785)=4</formula>
    </cfRule>
    <cfRule type="expression" dxfId="50198" priority="97011" stopIfTrue="1">
      <formula>WEEKDAY($A785)=5</formula>
    </cfRule>
    <cfRule type="expression" dxfId="50197" priority="97012" stopIfTrue="1">
      <formula>WEEKDAY($A785)=6</formula>
    </cfRule>
    <cfRule type="expression" dxfId="50196" priority="97013" stopIfTrue="1">
      <formula>WEEKDAY($A785)=7</formula>
    </cfRule>
  </conditionalFormatting>
  <conditionalFormatting sqref="I785:I788">
    <cfRule type="expression" dxfId="50195" priority="97000" stopIfTrue="1">
      <formula>WEEKDAY($A785)=1</formula>
    </cfRule>
    <cfRule type="expression" dxfId="50194" priority="97001" stopIfTrue="1">
      <formula>WEEKDAY($A785)=2</formula>
    </cfRule>
    <cfRule type="expression" dxfId="50193" priority="97002" stopIfTrue="1">
      <formula>WEEKDAY($A785)=3</formula>
    </cfRule>
    <cfRule type="expression" dxfId="50192" priority="97003" stopIfTrue="1">
      <formula>WEEKDAY($A785)=4</formula>
    </cfRule>
    <cfRule type="expression" dxfId="50191" priority="97004" stopIfTrue="1">
      <formula>WEEKDAY($A785)=5</formula>
    </cfRule>
    <cfRule type="expression" dxfId="50190" priority="97005" stopIfTrue="1">
      <formula>WEEKDAY($A785)=6</formula>
    </cfRule>
    <cfRule type="expression" dxfId="50189" priority="97006" stopIfTrue="1">
      <formula>WEEKDAY($A785)=7</formula>
    </cfRule>
  </conditionalFormatting>
  <conditionalFormatting sqref="I785:I788">
    <cfRule type="expression" dxfId="50188" priority="96993" stopIfTrue="1">
      <formula>WEEKDAY($A785)=1</formula>
    </cfRule>
    <cfRule type="expression" dxfId="50187" priority="96994" stopIfTrue="1">
      <formula>WEEKDAY($A785)=2</formula>
    </cfRule>
    <cfRule type="expression" dxfId="50186" priority="96995" stopIfTrue="1">
      <formula>WEEKDAY($A785)=3</formula>
    </cfRule>
    <cfRule type="expression" dxfId="50185" priority="96996" stopIfTrue="1">
      <formula>WEEKDAY($A785)=4</formula>
    </cfRule>
    <cfRule type="expression" dxfId="50184" priority="96997" stopIfTrue="1">
      <formula>WEEKDAY($A785)=5</formula>
    </cfRule>
    <cfRule type="expression" dxfId="50183" priority="96998" stopIfTrue="1">
      <formula>WEEKDAY($A785)=6</formula>
    </cfRule>
    <cfRule type="expression" dxfId="50182" priority="96999" stopIfTrue="1">
      <formula>WEEKDAY($A785)=7</formula>
    </cfRule>
  </conditionalFormatting>
  <conditionalFormatting sqref="I785:I788">
    <cfRule type="expression" dxfId="50181" priority="96986" stopIfTrue="1">
      <formula>WEEKDAY($A785)=1</formula>
    </cfRule>
    <cfRule type="expression" dxfId="50180" priority="96987" stopIfTrue="1">
      <formula>WEEKDAY($A785)=2</formula>
    </cfRule>
    <cfRule type="expression" dxfId="50179" priority="96988" stopIfTrue="1">
      <formula>WEEKDAY($A785)=3</formula>
    </cfRule>
    <cfRule type="expression" dxfId="50178" priority="96989" stopIfTrue="1">
      <formula>WEEKDAY($A785)=4</formula>
    </cfRule>
    <cfRule type="expression" dxfId="50177" priority="96990" stopIfTrue="1">
      <formula>WEEKDAY($A785)=5</formula>
    </cfRule>
    <cfRule type="expression" dxfId="50176" priority="96991" stopIfTrue="1">
      <formula>WEEKDAY($A785)=6</formula>
    </cfRule>
    <cfRule type="expression" dxfId="50175" priority="96992" stopIfTrue="1">
      <formula>WEEKDAY($A785)=7</formula>
    </cfRule>
  </conditionalFormatting>
  <conditionalFormatting sqref="I785:I788">
    <cfRule type="expression" dxfId="50174" priority="96979" stopIfTrue="1">
      <formula>WEEKDAY($A785)=1</formula>
    </cfRule>
    <cfRule type="expression" dxfId="50173" priority="96980" stopIfTrue="1">
      <formula>WEEKDAY($A785)=2</formula>
    </cfRule>
    <cfRule type="expression" dxfId="50172" priority="96981" stopIfTrue="1">
      <formula>WEEKDAY($A785)=3</formula>
    </cfRule>
    <cfRule type="expression" dxfId="50171" priority="96982" stopIfTrue="1">
      <formula>WEEKDAY($A785)=4</formula>
    </cfRule>
    <cfRule type="expression" dxfId="50170" priority="96983" stopIfTrue="1">
      <formula>WEEKDAY($A785)=5</formula>
    </cfRule>
    <cfRule type="expression" dxfId="50169" priority="96984" stopIfTrue="1">
      <formula>WEEKDAY($A785)=6</formula>
    </cfRule>
    <cfRule type="expression" dxfId="50168" priority="96985" stopIfTrue="1">
      <formula>WEEKDAY($A785)=7</formula>
    </cfRule>
  </conditionalFormatting>
  <conditionalFormatting sqref="I785:I788">
    <cfRule type="expression" dxfId="50167" priority="96972" stopIfTrue="1">
      <formula>WEEKDAY($A785)=1</formula>
    </cfRule>
    <cfRule type="expression" dxfId="50166" priority="96973" stopIfTrue="1">
      <formula>WEEKDAY($A785)=2</formula>
    </cfRule>
    <cfRule type="expression" dxfId="50165" priority="96974" stopIfTrue="1">
      <formula>WEEKDAY($A785)=3</formula>
    </cfRule>
    <cfRule type="expression" dxfId="50164" priority="96975" stopIfTrue="1">
      <formula>WEEKDAY($A785)=4</formula>
    </cfRule>
    <cfRule type="expression" dxfId="50163" priority="96976" stopIfTrue="1">
      <formula>WEEKDAY($A785)=5</formula>
    </cfRule>
    <cfRule type="expression" dxfId="50162" priority="96977" stopIfTrue="1">
      <formula>WEEKDAY($A785)=6</formula>
    </cfRule>
    <cfRule type="expression" dxfId="50161" priority="96978" stopIfTrue="1">
      <formula>WEEKDAY($A785)=7</formula>
    </cfRule>
  </conditionalFormatting>
  <conditionalFormatting sqref="I785:I788">
    <cfRule type="expression" dxfId="50160" priority="96965" stopIfTrue="1">
      <formula>WEEKDAY($A785)=1</formula>
    </cfRule>
    <cfRule type="expression" dxfId="50159" priority="96966" stopIfTrue="1">
      <formula>WEEKDAY($A785)=2</formula>
    </cfRule>
    <cfRule type="expression" dxfId="50158" priority="96967" stopIfTrue="1">
      <formula>WEEKDAY($A785)=3</formula>
    </cfRule>
    <cfRule type="expression" dxfId="50157" priority="96968" stopIfTrue="1">
      <formula>WEEKDAY($A785)=4</formula>
    </cfRule>
    <cfRule type="expression" dxfId="50156" priority="96969" stopIfTrue="1">
      <formula>WEEKDAY($A785)=5</formula>
    </cfRule>
    <cfRule type="expression" dxfId="50155" priority="96970" stopIfTrue="1">
      <formula>WEEKDAY($A785)=6</formula>
    </cfRule>
    <cfRule type="expression" dxfId="50154" priority="96971" stopIfTrue="1">
      <formula>WEEKDAY($A785)=7</formula>
    </cfRule>
  </conditionalFormatting>
  <conditionalFormatting sqref="I785:I788">
    <cfRule type="expression" dxfId="50153" priority="96958" stopIfTrue="1">
      <formula>WEEKDAY($A785)=1</formula>
    </cfRule>
    <cfRule type="expression" dxfId="50152" priority="96959" stopIfTrue="1">
      <formula>WEEKDAY($A785)=2</formula>
    </cfRule>
    <cfRule type="expression" dxfId="50151" priority="96960" stopIfTrue="1">
      <formula>WEEKDAY($A785)=3</formula>
    </cfRule>
    <cfRule type="expression" dxfId="50150" priority="96961" stopIfTrue="1">
      <formula>WEEKDAY($A785)=4</formula>
    </cfRule>
    <cfRule type="expression" dxfId="50149" priority="96962" stopIfTrue="1">
      <formula>WEEKDAY($A785)=5</formula>
    </cfRule>
    <cfRule type="expression" dxfId="50148" priority="96963" stopIfTrue="1">
      <formula>WEEKDAY($A785)=6</formula>
    </cfRule>
    <cfRule type="expression" dxfId="50147" priority="96964" stopIfTrue="1">
      <formula>WEEKDAY($A785)=7</formula>
    </cfRule>
  </conditionalFormatting>
  <conditionalFormatting sqref="I785:I788">
    <cfRule type="expression" dxfId="50146" priority="96951" stopIfTrue="1">
      <formula>WEEKDAY($A785)=1</formula>
    </cfRule>
    <cfRule type="expression" dxfId="50145" priority="96952" stopIfTrue="1">
      <formula>WEEKDAY($A785)=2</formula>
    </cfRule>
    <cfRule type="expression" dxfId="50144" priority="96953" stopIfTrue="1">
      <formula>WEEKDAY($A785)=3</formula>
    </cfRule>
    <cfRule type="expression" dxfId="50143" priority="96954" stopIfTrue="1">
      <formula>WEEKDAY($A785)=4</formula>
    </cfRule>
    <cfRule type="expression" dxfId="50142" priority="96955" stopIfTrue="1">
      <formula>WEEKDAY($A785)=5</formula>
    </cfRule>
    <cfRule type="expression" dxfId="50141" priority="96956" stopIfTrue="1">
      <formula>WEEKDAY($A785)=6</formula>
    </cfRule>
    <cfRule type="expression" dxfId="50140" priority="96957" stopIfTrue="1">
      <formula>WEEKDAY($A785)=7</formula>
    </cfRule>
  </conditionalFormatting>
  <conditionalFormatting sqref="I785:I788">
    <cfRule type="expression" dxfId="50139" priority="96944" stopIfTrue="1">
      <formula>WEEKDAY($A785)=1</formula>
    </cfRule>
    <cfRule type="expression" dxfId="50138" priority="96945" stopIfTrue="1">
      <formula>WEEKDAY($A785)=2</formula>
    </cfRule>
    <cfRule type="expression" dxfId="50137" priority="96946" stopIfTrue="1">
      <formula>WEEKDAY($A785)=3</formula>
    </cfRule>
    <cfRule type="expression" dxfId="50136" priority="96947" stopIfTrue="1">
      <formula>WEEKDAY($A785)=4</formula>
    </cfRule>
    <cfRule type="expression" dxfId="50135" priority="96948" stopIfTrue="1">
      <formula>WEEKDAY($A785)=5</formula>
    </cfRule>
    <cfRule type="expression" dxfId="50134" priority="96949" stopIfTrue="1">
      <formula>WEEKDAY($A785)=6</formula>
    </cfRule>
    <cfRule type="expression" dxfId="50133" priority="96950" stopIfTrue="1">
      <formula>WEEKDAY($A785)=7</formula>
    </cfRule>
  </conditionalFormatting>
  <conditionalFormatting sqref="I785:I788">
    <cfRule type="expression" dxfId="50132" priority="96937" stopIfTrue="1">
      <formula>WEEKDAY($A785)=1</formula>
    </cfRule>
    <cfRule type="expression" dxfId="50131" priority="96938" stopIfTrue="1">
      <formula>WEEKDAY($A785)=2</formula>
    </cfRule>
    <cfRule type="expression" dxfId="50130" priority="96939" stopIfTrue="1">
      <formula>WEEKDAY($A785)=3</formula>
    </cfRule>
    <cfRule type="expression" dxfId="50129" priority="96940" stopIfTrue="1">
      <formula>WEEKDAY($A785)=4</formula>
    </cfRule>
    <cfRule type="expression" dxfId="50128" priority="96941" stopIfTrue="1">
      <formula>WEEKDAY($A785)=5</formula>
    </cfRule>
    <cfRule type="expression" dxfId="50127" priority="96942" stopIfTrue="1">
      <formula>WEEKDAY($A785)=6</formula>
    </cfRule>
    <cfRule type="expression" dxfId="50126" priority="96943" stopIfTrue="1">
      <formula>WEEKDAY($A785)=7</formula>
    </cfRule>
  </conditionalFormatting>
  <conditionalFormatting sqref="I785:I788">
    <cfRule type="expression" dxfId="50125" priority="96930" stopIfTrue="1">
      <formula>WEEKDAY($A785)=1</formula>
    </cfRule>
    <cfRule type="expression" dxfId="50124" priority="96931" stopIfTrue="1">
      <formula>WEEKDAY($A785)=2</formula>
    </cfRule>
    <cfRule type="expression" dxfId="50123" priority="96932" stopIfTrue="1">
      <formula>WEEKDAY($A785)=3</formula>
    </cfRule>
    <cfRule type="expression" dxfId="50122" priority="96933" stopIfTrue="1">
      <formula>WEEKDAY($A785)=4</formula>
    </cfRule>
    <cfRule type="expression" dxfId="50121" priority="96934" stopIfTrue="1">
      <formula>WEEKDAY($A785)=5</formula>
    </cfRule>
    <cfRule type="expression" dxfId="50120" priority="96935" stopIfTrue="1">
      <formula>WEEKDAY($A785)=6</formula>
    </cfRule>
    <cfRule type="expression" dxfId="50119" priority="96936" stopIfTrue="1">
      <formula>WEEKDAY($A785)=7</formula>
    </cfRule>
  </conditionalFormatting>
  <conditionalFormatting sqref="I785:I788">
    <cfRule type="expression" dxfId="50118" priority="96923" stopIfTrue="1">
      <formula>WEEKDAY($A785)=1</formula>
    </cfRule>
    <cfRule type="expression" dxfId="50117" priority="96924" stopIfTrue="1">
      <formula>WEEKDAY($A785)=2</formula>
    </cfRule>
    <cfRule type="expression" dxfId="50116" priority="96925" stopIfTrue="1">
      <formula>WEEKDAY($A785)=3</formula>
    </cfRule>
    <cfRule type="expression" dxfId="50115" priority="96926" stopIfTrue="1">
      <formula>WEEKDAY($A785)=4</formula>
    </cfRule>
    <cfRule type="expression" dxfId="50114" priority="96927" stopIfTrue="1">
      <formula>WEEKDAY($A785)=5</formula>
    </cfRule>
    <cfRule type="expression" dxfId="50113" priority="96928" stopIfTrue="1">
      <formula>WEEKDAY($A785)=6</formula>
    </cfRule>
    <cfRule type="expression" dxfId="50112" priority="96929" stopIfTrue="1">
      <formula>WEEKDAY($A785)=7</formula>
    </cfRule>
  </conditionalFormatting>
  <conditionalFormatting sqref="A785:A788">
    <cfRule type="expression" dxfId="50111" priority="96916" stopIfTrue="1">
      <formula>WEEKDAY($A785)=1</formula>
    </cfRule>
    <cfRule type="expression" dxfId="50110" priority="96917" stopIfTrue="1">
      <formula>WEEKDAY($A785)=2</formula>
    </cfRule>
    <cfRule type="expression" dxfId="50109" priority="96918" stopIfTrue="1">
      <formula>WEEKDAY($A785)=3</formula>
    </cfRule>
    <cfRule type="expression" dxfId="50108" priority="96919" stopIfTrue="1">
      <formula>WEEKDAY($A785)=4</formula>
    </cfRule>
    <cfRule type="expression" dxfId="50107" priority="96920" stopIfTrue="1">
      <formula>WEEKDAY($A785)=5</formula>
    </cfRule>
    <cfRule type="expression" dxfId="50106" priority="96921" stopIfTrue="1">
      <formula>WEEKDAY($A785)=6</formula>
    </cfRule>
    <cfRule type="expression" dxfId="50105" priority="96922" stopIfTrue="1">
      <formula>WEEKDAY($A785)=7</formula>
    </cfRule>
  </conditionalFormatting>
  <conditionalFormatting sqref="I785:I788">
    <cfRule type="expression" dxfId="50104" priority="96909" stopIfTrue="1">
      <formula>WEEKDAY($A785)=1</formula>
    </cfRule>
    <cfRule type="expression" dxfId="50103" priority="96910" stopIfTrue="1">
      <formula>WEEKDAY($A785)=2</formula>
    </cfRule>
    <cfRule type="expression" dxfId="50102" priority="96911" stopIfTrue="1">
      <formula>WEEKDAY($A785)=3</formula>
    </cfRule>
    <cfRule type="expression" dxfId="50101" priority="96912" stopIfTrue="1">
      <formula>WEEKDAY($A785)=4</formula>
    </cfRule>
    <cfRule type="expression" dxfId="50100" priority="96913" stopIfTrue="1">
      <formula>WEEKDAY($A785)=5</formula>
    </cfRule>
    <cfRule type="expression" dxfId="50099" priority="96914" stopIfTrue="1">
      <formula>WEEKDAY($A785)=6</formula>
    </cfRule>
    <cfRule type="expression" dxfId="50098" priority="96915" stopIfTrue="1">
      <formula>WEEKDAY($A785)=7</formula>
    </cfRule>
  </conditionalFormatting>
  <conditionalFormatting sqref="A785:I785 K785:M785">
    <cfRule type="expression" dxfId="50097" priority="96902" stopIfTrue="1">
      <formula>WEEKDAY($A785)=1</formula>
    </cfRule>
    <cfRule type="expression" dxfId="50096" priority="96903" stopIfTrue="1">
      <formula>WEEKDAY($A785)=2</formula>
    </cfRule>
    <cfRule type="expression" dxfId="50095" priority="96904" stopIfTrue="1">
      <formula>WEEKDAY($A785)=3</formula>
    </cfRule>
    <cfRule type="expression" dxfId="50094" priority="96905" stopIfTrue="1">
      <formula>WEEKDAY($A785)=4</formula>
    </cfRule>
    <cfRule type="expression" dxfId="50093" priority="96906" stopIfTrue="1">
      <formula>WEEKDAY($A785)=5</formula>
    </cfRule>
    <cfRule type="expression" dxfId="50092" priority="96907" stopIfTrue="1">
      <formula>WEEKDAY($A785)=6</formula>
    </cfRule>
    <cfRule type="expression" dxfId="50091" priority="96908" stopIfTrue="1">
      <formula>WEEKDAY($A785)=7</formula>
    </cfRule>
  </conditionalFormatting>
  <conditionalFormatting sqref="A785:I785 K785:M785">
    <cfRule type="expression" dxfId="50090" priority="96895" stopIfTrue="1">
      <formula>WEEKDAY($A785)=1</formula>
    </cfRule>
    <cfRule type="expression" dxfId="50089" priority="96896" stopIfTrue="1">
      <formula>WEEKDAY($A785)=2</formula>
    </cfRule>
    <cfRule type="expression" dxfId="50088" priority="96897" stopIfTrue="1">
      <formula>WEEKDAY($A785)=3</formula>
    </cfRule>
    <cfRule type="expression" dxfId="50087" priority="96898" stopIfTrue="1">
      <formula>WEEKDAY($A785)=4</formula>
    </cfRule>
    <cfRule type="expression" dxfId="50086" priority="96899" stopIfTrue="1">
      <formula>WEEKDAY($A785)=5</formula>
    </cfRule>
    <cfRule type="expression" dxfId="50085" priority="96900" stopIfTrue="1">
      <formula>WEEKDAY($A785)=6</formula>
    </cfRule>
    <cfRule type="expression" dxfId="50084" priority="96901" stopIfTrue="1">
      <formula>WEEKDAY($A785)=7</formula>
    </cfRule>
  </conditionalFormatting>
  <conditionalFormatting sqref="A785:A788">
    <cfRule type="expression" dxfId="50083" priority="96888" stopIfTrue="1">
      <formula>WEEKDAY($A785)=1</formula>
    </cfRule>
    <cfRule type="expression" dxfId="50082" priority="96889" stopIfTrue="1">
      <formula>WEEKDAY($A785)=2</formula>
    </cfRule>
    <cfRule type="expression" dxfId="50081" priority="96890" stopIfTrue="1">
      <formula>WEEKDAY($A785)=3</formula>
    </cfRule>
    <cfRule type="expression" dxfId="50080" priority="96891" stopIfTrue="1">
      <formula>WEEKDAY($A785)=4</formula>
    </cfRule>
    <cfRule type="expression" dxfId="50079" priority="96892" stopIfTrue="1">
      <formula>WEEKDAY($A785)=5</formula>
    </cfRule>
    <cfRule type="expression" dxfId="50078" priority="96893" stopIfTrue="1">
      <formula>WEEKDAY($A785)=6</formula>
    </cfRule>
    <cfRule type="expression" dxfId="50077" priority="96894" stopIfTrue="1">
      <formula>WEEKDAY($A785)=7</formula>
    </cfRule>
  </conditionalFormatting>
  <conditionalFormatting sqref="A785:A788">
    <cfRule type="expression" dxfId="50076" priority="96881" stopIfTrue="1">
      <formula>WEEKDAY($A785)=1</formula>
    </cfRule>
    <cfRule type="expression" dxfId="50075" priority="96882" stopIfTrue="1">
      <formula>WEEKDAY($A785)=2</formula>
    </cfRule>
    <cfRule type="expression" dxfId="50074" priority="96883" stopIfTrue="1">
      <formula>WEEKDAY($A785)=3</formula>
    </cfRule>
    <cfRule type="expression" dxfId="50073" priority="96884" stopIfTrue="1">
      <formula>WEEKDAY($A785)=4</formula>
    </cfRule>
    <cfRule type="expression" dxfId="50072" priority="96885" stopIfTrue="1">
      <formula>WEEKDAY($A785)=5</formula>
    </cfRule>
    <cfRule type="expression" dxfId="50071" priority="96886" stopIfTrue="1">
      <formula>WEEKDAY($A785)=6</formula>
    </cfRule>
    <cfRule type="expression" dxfId="50070" priority="96887" stopIfTrue="1">
      <formula>WEEKDAY($A785)=7</formula>
    </cfRule>
  </conditionalFormatting>
  <conditionalFormatting sqref="I785:I788">
    <cfRule type="expression" dxfId="50069" priority="96874" stopIfTrue="1">
      <formula>WEEKDAY($A785)=1</formula>
    </cfRule>
    <cfRule type="expression" dxfId="50068" priority="96875" stopIfTrue="1">
      <formula>WEEKDAY($A785)=2</formula>
    </cfRule>
    <cfRule type="expression" dxfId="50067" priority="96876" stopIfTrue="1">
      <formula>WEEKDAY($A785)=3</formula>
    </cfRule>
    <cfRule type="expression" dxfId="50066" priority="96877" stopIfTrue="1">
      <formula>WEEKDAY($A785)=4</formula>
    </cfRule>
    <cfRule type="expression" dxfId="50065" priority="96878" stopIfTrue="1">
      <formula>WEEKDAY($A785)=5</formula>
    </cfRule>
    <cfRule type="expression" dxfId="50064" priority="96879" stopIfTrue="1">
      <formula>WEEKDAY($A785)=6</formula>
    </cfRule>
    <cfRule type="expression" dxfId="50063" priority="96880" stopIfTrue="1">
      <formula>WEEKDAY($A785)=7</formula>
    </cfRule>
  </conditionalFormatting>
  <conditionalFormatting sqref="A785:A788">
    <cfRule type="expression" dxfId="50062" priority="96867" stopIfTrue="1">
      <formula>WEEKDAY($A785)=1</formula>
    </cfRule>
    <cfRule type="expression" dxfId="50061" priority="96868" stopIfTrue="1">
      <formula>WEEKDAY($A785)=2</formula>
    </cfRule>
    <cfRule type="expression" dxfId="50060" priority="96869" stopIfTrue="1">
      <formula>WEEKDAY($A785)=3</formula>
    </cfRule>
    <cfRule type="expression" dxfId="50059" priority="96870" stopIfTrue="1">
      <formula>WEEKDAY($A785)=4</formula>
    </cfRule>
    <cfRule type="expression" dxfId="50058" priority="96871" stopIfTrue="1">
      <formula>WEEKDAY($A785)=5</formula>
    </cfRule>
    <cfRule type="expression" dxfId="50057" priority="96872" stopIfTrue="1">
      <formula>WEEKDAY($A785)=6</formula>
    </cfRule>
    <cfRule type="expression" dxfId="50056" priority="96873" stopIfTrue="1">
      <formula>WEEKDAY($A785)=7</formula>
    </cfRule>
  </conditionalFormatting>
  <conditionalFormatting sqref="I785:I788">
    <cfRule type="expression" dxfId="50055" priority="96860" stopIfTrue="1">
      <formula>WEEKDAY($A785)=1</formula>
    </cfRule>
    <cfRule type="expression" dxfId="50054" priority="96861" stopIfTrue="1">
      <formula>WEEKDAY($A785)=2</formula>
    </cfRule>
    <cfRule type="expression" dxfId="50053" priority="96862" stopIfTrue="1">
      <formula>WEEKDAY($A785)=3</formula>
    </cfRule>
    <cfRule type="expression" dxfId="50052" priority="96863" stopIfTrue="1">
      <formula>WEEKDAY($A785)=4</formula>
    </cfRule>
    <cfRule type="expression" dxfId="50051" priority="96864" stopIfTrue="1">
      <formula>WEEKDAY($A785)=5</formula>
    </cfRule>
    <cfRule type="expression" dxfId="50050" priority="96865" stopIfTrue="1">
      <formula>WEEKDAY($A785)=6</formula>
    </cfRule>
    <cfRule type="expression" dxfId="50049" priority="96866" stopIfTrue="1">
      <formula>WEEKDAY($A785)=7</formula>
    </cfRule>
  </conditionalFormatting>
  <conditionalFormatting sqref="A786:I786 K786:M786">
    <cfRule type="expression" dxfId="50048" priority="96853" stopIfTrue="1">
      <formula>WEEKDAY($A786)=1</formula>
    </cfRule>
    <cfRule type="expression" dxfId="50047" priority="96854" stopIfTrue="1">
      <formula>WEEKDAY($A786)=2</formula>
    </cfRule>
    <cfRule type="expression" dxfId="50046" priority="96855" stopIfTrue="1">
      <formula>WEEKDAY($A786)=3</formula>
    </cfRule>
    <cfRule type="expression" dxfId="50045" priority="96856" stopIfTrue="1">
      <formula>WEEKDAY($A786)=4</formula>
    </cfRule>
    <cfRule type="expression" dxfId="50044" priority="96857" stopIfTrue="1">
      <formula>WEEKDAY($A786)=5</formula>
    </cfRule>
    <cfRule type="expression" dxfId="50043" priority="96858" stopIfTrue="1">
      <formula>WEEKDAY($A786)=6</formula>
    </cfRule>
    <cfRule type="expression" dxfId="50042" priority="96859" stopIfTrue="1">
      <formula>WEEKDAY($A786)=7</formula>
    </cfRule>
  </conditionalFormatting>
  <conditionalFormatting sqref="A786:I786 K786:M786">
    <cfRule type="expression" dxfId="50041" priority="96846" stopIfTrue="1">
      <formula>WEEKDAY($A786)=1</formula>
    </cfRule>
    <cfRule type="expression" dxfId="50040" priority="96847" stopIfTrue="1">
      <formula>WEEKDAY($A786)=2</formula>
    </cfRule>
    <cfRule type="expression" dxfId="50039" priority="96848" stopIfTrue="1">
      <formula>WEEKDAY($A786)=3</formula>
    </cfRule>
    <cfRule type="expression" dxfId="50038" priority="96849" stopIfTrue="1">
      <formula>WEEKDAY($A786)=4</formula>
    </cfRule>
    <cfRule type="expression" dxfId="50037" priority="96850" stopIfTrue="1">
      <formula>WEEKDAY($A786)=5</formula>
    </cfRule>
    <cfRule type="expression" dxfId="50036" priority="96851" stopIfTrue="1">
      <formula>WEEKDAY($A786)=6</formula>
    </cfRule>
    <cfRule type="expression" dxfId="50035" priority="96852" stopIfTrue="1">
      <formula>WEEKDAY($A786)=7</formula>
    </cfRule>
  </conditionalFormatting>
  <conditionalFormatting sqref="A786:A788">
    <cfRule type="expression" dxfId="50034" priority="96839" stopIfTrue="1">
      <formula>WEEKDAY($A786)=1</formula>
    </cfRule>
    <cfRule type="expression" dxfId="50033" priority="96840" stopIfTrue="1">
      <formula>WEEKDAY($A786)=2</formula>
    </cfRule>
    <cfRule type="expression" dxfId="50032" priority="96841" stopIfTrue="1">
      <formula>WEEKDAY($A786)=3</formula>
    </cfRule>
    <cfRule type="expression" dxfId="50031" priority="96842" stopIfTrue="1">
      <formula>WEEKDAY($A786)=4</formula>
    </cfRule>
    <cfRule type="expression" dxfId="50030" priority="96843" stopIfTrue="1">
      <formula>WEEKDAY($A786)=5</formula>
    </cfRule>
    <cfRule type="expression" dxfId="50029" priority="96844" stopIfTrue="1">
      <formula>WEEKDAY($A786)=6</formula>
    </cfRule>
    <cfRule type="expression" dxfId="50028" priority="96845" stopIfTrue="1">
      <formula>WEEKDAY($A786)=7</formula>
    </cfRule>
  </conditionalFormatting>
  <conditionalFormatting sqref="A786:A788">
    <cfRule type="expression" dxfId="50027" priority="96832" stopIfTrue="1">
      <formula>WEEKDAY($A786)=1</formula>
    </cfRule>
    <cfRule type="expression" dxfId="50026" priority="96833" stopIfTrue="1">
      <formula>WEEKDAY($A786)=2</formula>
    </cfRule>
    <cfRule type="expression" dxfId="50025" priority="96834" stopIfTrue="1">
      <formula>WEEKDAY($A786)=3</formula>
    </cfRule>
    <cfRule type="expression" dxfId="50024" priority="96835" stopIfTrue="1">
      <formula>WEEKDAY($A786)=4</formula>
    </cfRule>
    <cfRule type="expression" dxfId="50023" priority="96836" stopIfTrue="1">
      <formula>WEEKDAY($A786)=5</formula>
    </cfRule>
    <cfRule type="expression" dxfId="50022" priority="96837" stopIfTrue="1">
      <formula>WEEKDAY($A786)=6</formula>
    </cfRule>
    <cfRule type="expression" dxfId="50021" priority="96838" stopIfTrue="1">
      <formula>WEEKDAY($A786)=7</formula>
    </cfRule>
  </conditionalFormatting>
  <conditionalFormatting sqref="I786:I788">
    <cfRule type="expression" dxfId="50020" priority="96825" stopIfTrue="1">
      <formula>WEEKDAY($A786)=1</formula>
    </cfRule>
    <cfRule type="expression" dxfId="50019" priority="96826" stopIfTrue="1">
      <formula>WEEKDAY($A786)=2</formula>
    </cfRule>
    <cfRule type="expression" dxfId="50018" priority="96827" stopIfTrue="1">
      <formula>WEEKDAY($A786)=3</formula>
    </cfRule>
    <cfRule type="expression" dxfId="50017" priority="96828" stopIfTrue="1">
      <formula>WEEKDAY($A786)=4</formula>
    </cfRule>
    <cfRule type="expression" dxfId="50016" priority="96829" stopIfTrue="1">
      <formula>WEEKDAY($A786)=5</formula>
    </cfRule>
    <cfRule type="expression" dxfId="50015" priority="96830" stopIfTrue="1">
      <formula>WEEKDAY($A786)=6</formula>
    </cfRule>
    <cfRule type="expression" dxfId="50014" priority="96831" stopIfTrue="1">
      <formula>WEEKDAY($A786)=7</formula>
    </cfRule>
  </conditionalFormatting>
  <conditionalFormatting sqref="A786:A788">
    <cfRule type="expression" dxfId="50013" priority="96818" stopIfTrue="1">
      <formula>WEEKDAY($A786)=1</formula>
    </cfRule>
    <cfRule type="expression" dxfId="50012" priority="96819" stopIfTrue="1">
      <formula>WEEKDAY($A786)=2</formula>
    </cfRule>
    <cfRule type="expression" dxfId="50011" priority="96820" stopIfTrue="1">
      <formula>WEEKDAY($A786)=3</formula>
    </cfRule>
    <cfRule type="expression" dxfId="50010" priority="96821" stopIfTrue="1">
      <formula>WEEKDAY($A786)=4</formula>
    </cfRule>
    <cfRule type="expression" dxfId="50009" priority="96822" stopIfTrue="1">
      <formula>WEEKDAY($A786)=5</formula>
    </cfRule>
    <cfRule type="expression" dxfId="50008" priority="96823" stopIfTrue="1">
      <formula>WEEKDAY($A786)=6</formula>
    </cfRule>
    <cfRule type="expression" dxfId="50007" priority="96824" stopIfTrue="1">
      <formula>WEEKDAY($A786)=7</formula>
    </cfRule>
  </conditionalFormatting>
  <conditionalFormatting sqref="A786:A788">
    <cfRule type="expression" dxfId="50006" priority="96811" stopIfTrue="1">
      <formula>WEEKDAY($A786)=1</formula>
    </cfRule>
    <cfRule type="expression" dxfId="50005" priority="96812" stopIfTrue="1">
      <formula>WEEKDAY($A786)=2</formula>
    </cfRule>
    <cfRule type="expression" dxfId="50004" priority="96813" stopIfTrue="1">
      <formula>WEEKDAY($A786)=3</formula>
    </cfRule>
    <cfRule type="expression" dxfId="50003" priority="96814" stopIfTrue="1">
      <formula>WEEKDAY($A786)=4</formula>
    </cfRule>
    <cfRule type="expression" dxfId="50002" priority="96815" stopIfTrue="1">
      <formula>WEEKDAY($A786)=5</formula>
    </cfRule>
    <cfRule type="expression" dxfId="50001" priority="96816" stopIfTrue="1">
      <formula>WEEKDAY($A786)=6</formula>
    </cfRule>
    <cfRule type="expression" dxfId="50000" priority="96817" stopIfTrue="1">
      <formula>WEEKDAY($A786)=7</formula>
    </cfRule>
  </conditionalFormatting>
  <conditionalFormatting sqref="I786:I788">
    <cfRule type="expression" dxfId="49999" priority="96804" stopIfTrue="1">
      <formula>WEEKDAY($A786)=1</formula>
    </cfRule>
    <cfRule type="expression" dxfId="49998" priority="96805" stopIfTrue="1">
      <formula>WEEKDAY($A786)=2</formula>
    </cfRule>
    <cfRule type="expression" dxfId="49997" priority="96806" stopIfTrue="1">
      <formula>WEEKDAY($A786)=3</formula>
    </cfRule>
    <cfRule type="expression" dxfId="49996" priority="96807" stopIfTrue="1">
      <formula>WEEKDAY($A786)=4</formula>
    </cfRule>
    <cfRule type="expression" dxfId="49995" priority="96808" stopIfTrue="1">
      <formula>WEEKDAY($A786)=5</formula>
    </cfRule>
    <cfRule type="expression" dxfId="49994" priority="96809" stopIfTrue="1">
      <formula>WEEKDAY($A786)=6</formula>
    </cfRule>
    <cfRule type="expression" dxfId="49993" priority="96810" stopIfTrue="1">
      <formula>WEEKDAY($A786)=7</formula>
    </cfRule>
  </conditionalFormatting>
  <conditionalFormatting sqref="I786:I788">
    <cfRule type="expression" dxfId="49992" priority="96797" stopIfTrue="1">
      <formula>WEEKDAY($A786)=1</formula>
    </cfRule>
    <cfRule type="expression" dxfId="49991" priority="96798" stopIfTrue="1">
      <formula>WEEKDAY($A786)=2</formula>
    </cfRule>
    <cfRule type="expression" dxfId="49990" priority="96799" stopIfTrue="1">
      <formula>WEEKDAY($A786)=3</formula>
    </cfRule>
    <cfRule type="expression" dxfId="49989" priority="96800" stopIfTrue="1">
      <formula>WEEKDAY($A786)=4</formula>
    </cfRule>
    <cfRule type="expression" dxfId="49988" priority="96801" stopIfTrue="1">
      <formula>WEEKDAY($A786)=5</formula>
    </cfRule>
    <cfRule type="expression" dxfId="49987" priority="96802" stopIfTrue="1">
      <formula>WEEKDAY($A786)=6</formula>
    </cfRule>
    <cfRule type="expression" dxfId="49986" priority="96803" stopIfTrue="1">
      <formula>WEEKDAY($A786)=7</formula>
    </cfRule>
  </conditionalFormatting>
  <conditionalFormatting sqref="I785:I788">
    <cfRule type="expression" dxfId="49985" priority="96790" stopIfTrue="1">
      <formula>WEEKDAY($A785)=1</formula>
    </cfRule>
    <cfRule type="expression" dxfId="49984" priority="96791" stopIfTrue="1">
      <formula>WEEKDAY($A785)=2</formula>
    </cfRule>
    <cfRule type="expression" dxfId="49983" priority="96792" stopIfTrue="1">
      <formula>WEEKDAY($A785)=3</formula>
    </cfRule>
    <cfRule type="expression" dxfId="49982" priority="96793" stopIfTrue="1">
      <formula>WEEKDAY($A785)=4</formula>
    </cfRule>
    <cfRule type="expression" dxfId="49981" priority="96794" stopIfTrue="1">
      <formula>WEEKDAY($A785)=5</formula>
    </cfRule>
    <cfRule type="expression" dxfId="49980" priority="96795" stopIfTrue="1">
      <formula>WEEKDAY($A785)=6</formula>
    </cfRule>
    <cfRule type="expression" dxfId="49979" priority="96796" stopIfTrue="1">
      <formula>WEEKDAY($A785)=7</formula>
    </cfRule>
  </conditionalFormatting>
  <conditionalFormatting sqref="I785:I788">
    <cfRule type="expression" dxfId="49978" priority="96783" stopIfTrue="1">
      <formula>WEEKDAY($A785)=1</formula>
    </cfRule>
    <cfRule type="expression" dxfId="49977" priority="96784" stopIfTrue="1">
      <formula>WEEKDAY($A785)=2</formula>
    </cfRule>
    <cfRule type="expression" dxfId="49976" priority="96785" stopIfTrue="1">
      <formula>WEEKDAY($A785)=3</formula>
    </cfRule>
    <cfRule type="expression" dxfId="49975" priority="96786" stopIfTrue="1">
      <formula>WEEKDAY($A785)=4</formula>
    </cfRule>
    <cfRule type="expression" dxfId="49974" priority="96787" stopIfTrue="1">
      <formula>WEEKDAY($A785)=5</formula>
    </cfRule>
    <cfRule type="expression" dxfId="49973" priority="96788" stopIfTrue="1">
      <formula>WEEKDAY($A785)=6</formula>
    </cfRule>
    <cfRule type="expression" dxfId="49972" priority="96789" stopIfTrue="1">
      <formula>WEEKDAY($A785)=7</formula>
    </cfRule>
  </conditionalFormatting>
  <conditionalFormatting sqref="A785:A788">
    <cfRule type="expression" dxfId="49971" priority="96776" stopIfTrue="1">
      <formula>WEEKDAY($A785)=1</formula>
    </cfRule>
    <cfRule type="expression" dxfId="49970" priority="96777" stopIfTrue="1">
      <formula>WEEKDAY($A785)=2</formula>
    </cfRule>
    <cfRule type="expression" dxfId="49969" priority="96778" stopIfTrue="1">
      <formula>WEEKDAY($A785)=3</formula>
    </cfRule>
    <cfRule type="expression" dxfId="49968" priority="96779" stopIfTrue="1">
      <formula>WEEKDAY($A785)=4</formula>
    </cfRule>
    <cfRule type="expression" dxfId="49967" priority="96780" stopIfTrue="1">
      <formula>WEEKDAY($A785)=5</formula>
    </cfRule>
    <cfRule type="expression" dxfId="49966" priority="96781" stopIfTrue="1">
      <formula>WEEKDAY($A785)=6</formula>
    </cfRule>
    <cfRule type="expression" dxfId="49965" priority="96782" stopIfTrue="1">
      <formula>WEEKDAY($A785)=7</formula>
    </cfRule>
  </conditionalFormatting>
  <conditionalFormatting sqref="I785:I788">
    <cfRule type="expression" dxfId="49964" priority="96769" stopIfTrue="1">
      <formula>WEEKDAY($A785)=1</formula>
    </cfRule>
    <cfRule type="expression" dxfId="49963" priority="96770" stopIfTrue="1">
      <formula>WEEKDAY($A785)=2</formula>
    </cfRule>
    <cfRule type="expression" dxfId="49962" priority="96771" stopIfTrue="1">
      <formula>WEEKDAY($A785)=3</formula>
    </cfRule>
    <cfRule type="expression" dxfId="49961" priority="96772" stopIfTrue="1">
      <formula>WEEKDAY($A785)=4</formula>
    </cfRule>
    <cfRule type="expression" dxfId="49960" priority="96773" stopIfTrue="1">
      <formula>WEEKDAY($A785)=5</formula>
    </cfRule>
    <cfRule type="expression" dxfId="49959" priority="96774" stopIfTrue="1">
      <formula>WEEKDAY($A785)=6</formula>
    </cfRule>
    <cfRule type="expression" dxfId="49958" priority="96775" stopIfTrue="1">
      <formula>WEEKDAY($A785)=7</formula>
    </cfRule>
  </conditionalFormatting>
  <conditionalFormatting sqref="J785">
    <cfRule type="expression" dxfId="49957" priority="96762" stopIfTrue="1">
      <formula>WEEKDAY($A785)=1</formula>
    </cfRule>
    <cfRule type="expression" dxfId="49956" priority="96763" stopIfTrue="1">
      <formula>WEEKDAY($A785)=2</formula>
    </cfRule>
    <cfRule type="expression" dxfId="49955" priority="96764" stopIfTrue="1">
      <formula>WEEKDAY($A785)=3</formula>
    </cfRule>
    <cfRule type="expression" dxfId="49954" priority="96765" stopIfTrue="1">
      <formula>WEEKDAY($A785)=4</formula>
    </cfRule>
    <cfRule type="expression" dxfId="49953" priority="96766" stopIfTrue="1">
      <formula>WEEKDAY($A785)=5</formula>
    </cfRule>
    <cfRule type="expression" dxfId="49952" priority="96767" stopIfTrue="1">
      <formula>WEEKDAY($A785)=6</formula>
    </cfRule>
    <cfRule type="expression" dxfId="49951" priority="96768" stopIfTrue="1">
      <formula>WEEKDAY($A785)=7</formula>
    </cfRule>
  </conditionalFormatting>
  <conditionalFormatting sqref="J786">
    <cfRule type="expression" dxfId="49950" priority="96755" stopIfTrue="1">
      <formula>WEEKDAY($A786)=1</formula>
    </cfRule>
    <cfRule type="expression" dxfId="49949" priority="96756" stopIfTrue="1">
      <formula>WEEKDAY($A786)=2</formula>
    </cfRule>
    <cfRule type="expression" dxfId="49948" priority="96757" stopIfTrue="1">
      <formula>WEEKDAY($A786)=3</formula>
    </cfRule>
    <cfRule type="expression" dxfId="49947" priority="96758" stopIfTrue="1">
      <formula>WEEKDAY($A786)=4</formula>
    </cfRule>
    <cfRule type="expression" dxfId="49946" priority="96759" stopIfTrue="1">
      <formula>WEEKDAY($A786)=5</formula>
    </cfRule>
    <cfRule type="expression" dxfId="49945" priority="96760" stopIfTrue="1">
      <formula>WEEKDAY($A786)=6</formula>
    </cfRule>
    <cfRule type="expression" dxfId="49944" priority="96761" stopIfTrue="1">
      <formula>WEEKDAY($A786)=7</formula>
    </cfRule>
  </conditionalFormatting>
  <conditionalFormatting sqref="I787:I788">
    <cfRule type="expression" dxfId="49943" priority="96748" stopIfTrue="1">
      <formula>WEEKDAY($A787)=1</formula>
    </cfRule>
    <cfRule type="expression" dxfId="49942" priority="96749" stopIfTrue="1">
      <formula>WEEKDAY($A787)=2</formula>
    </cfRule>
    <cfRule type="expression" dxfId="49941" priority="96750" stopIfTrue="1">
      <formula>WEEKDAY($A787)=3</formula>
    </cfRule>
    <cfRule type="expression" dxfId="49940" priority="96751" stopIfTrue="1">
      <formula>WEEKDAY($A787)=4</formula>
    </cfRule>
    <cfRule type="expression" dxfId="49939" priority="96752" stopIfTrue="1">
      <formula>WEEKDAY($A787)=5</formula>
    </cfRule>
    <cfRule type="expression" dxfId="49938" priority="96753" stopIfTrue="1">
      <formula>WEEKDAY($A787)=6</formula>
    </cfRule>
    <cfRule type="expression" dxfId="49937" priority="96754" stopIfTrue="1">
      <formula>WEEKDAY($A787)=7</formula>
    </cfRule>
  </conditionalFormatting>
  <conditionalFormatting sqref="I787:I788">
    <cfRule type="expression" dxfId="49936" priority="96741" stopIfTrue="1">
      <formula>WEEKDAY($A787)=1</formula>
    </cfRule>
    <cfRule type="expression" dxfId="49935" priority="96742" stopIfTrue="1">
      <formula>WEEKDAY($A787)=2</formula>
    </cfRule>
    <cfRule type="expression" dxfId="49934" priority="96743" stopIfTrue="1">
      <formula>WEEKDAY($A787)=3</formula>
    </cfRule>
    <cfRule type="expression" dxfId="49933" priority="96744" stopIfTrue="1">
      <formula>WEEKDAY($A787)=4</formula>
    </cfRule>
    <cfRule type="expression" dxfId="49932" priority="96745" stopIfTrue="1">
      <formula>WEEKDAY($A787)=5</formula>
    </cfRule>
    <cfRule type="expression" dxfId="49931" priority="96746" stopIfTrue="1">
      <formula>WEEKDAY($A787)=6</formula>
    </cfRule>
    <cfRule type="expression" dxfId="49930" priority="96747" stopIfTrue="1">
      <formula>WEEKDAY($A787)=7</formula>
    </cfRule>
  </conditionalFormatting>
  <conditionalFormatting sqref="I787:I788">
    <cfRule type="expression" dxfId="49929" priority="96734" stopIfTrue="1">
      <formula>WEEKDAY($A787)=1</formula>
    </cfRule>
    <cfRule type="expression" dxfId="49928" priority="96735" stopIfTrue="1">
      <formula>WEEKDAY($A787)=2</formula>
    </cfRule>
    <cfRule type="expression" dxfId="49927" priority="96736" stopIfTrue="1">
      <formula>WEEKDAY($A787)=3</formula>
    </cfRule>
    <cfRule type="expression" dxfId="49926" priority="96737" stopIfTrue="1">
      <formula>WEEKDAY($A787)=4</formula>
    </cfRule>
    <cfRule type="expression" dxfId="49925" priority="96738" stopIfTrue="1">
      <formula>WEEKDAY($A787)=5</formula>
    </cfRule>
    <cfRule type="expression" dxfId="49924" priority="96739" stopIfTrue="1">
      <formula>WEEKDAY($A787)=6</formula>
    </cfRule>
    <cfRule type="expression" dxfId="49923" priority="96740" stopIfTrue="1">
      <formula>WEEKDAY($A787)=7</formula>
    </cfRule>
  </conditionalFormatting>
  <conditionalFormatting sqref="I787:I788">
    <cfRule type="expression" dxfId="49922" priority="96727" stopIfTrue="1">
      <formula>WEEKDAY($A787)=1</formula>
    </cfRule>
    <cfRule type="expression" dxfId="49921" priority="96728" stopIfTrue="1">
      <formula>WEEKDAY($A787)=2</formula>
    </cfRule>
    <cfRule type="expression" dxfId="49920" priority="96729" stopIfTrue="1">
      <formula>WEEKDAY($A787)=3</formula>
    </cfRule>
    <cfRule type="expression" dxfId="49919" priority="96730" stopIfTrue="1">
      <formula>WEEKDAY($A787)=4</formula>
    </cfRule>
    <cfRule type="expression" dxfId="49918" priority="96731" stopIfTrue="1">
      <formula>WEEKDAY($A787)=5</formula>
    </cfRule>
    <cfRule type="expression" dxfId="49917" priority="96732" stopIfTrue="1">
      <formula>WEEKDAY($A787)=6</formula>
    </cfRule>
    <cfRule type="expression" dxfId="49916" priority="96733" stopIfTrue="1">
      <formula>WEEKDAY($A787)=7</formula>
    </cfRule>
  </conditionalFormatting>
  <conditionalFormatting sqref="I787:I788">
    <cfRule type="expression" dxfId="49915" priority="96720" stopIfTrue="1">
      <formula>WEEKDAY($A787)=1</formula>
    </cfRule>
    <cfRule type="expression" dxfId="49914" priority="96721" stopIfTrue="1">
      <formula>WEEKDAY($A787)=2</formula>
    </cfRule>
    <cfRule type="expression" dxfId="49913" priority="96722" stopIfTrue="1">
      <formula>WEEKDAY($A787)=3</formula>
    </cfRule>
    <cfRule type="expression" dxfId="49912" priority="96723" stopIfTrue="1">
      <formula>WEEKDAY($A787)=4</formula>
    </cfRule>
    <cfRule type="expression" dxfId="49911" priority="96724" stopIfTrue="1">
      <formula>WEEKDAY($A787)=5</formula>
    </cfRule>
    <cfRule type="expression" dxfId="49910" priority="96725" stopIfTrue="1">
      <formula>WEEKDAY($A787)=6</formula>
    </cfRule>
    <cfRule type="expression" dxfId="49909" priority="96726" stopIfTrue="1">
      <formula>WEEKDAY($A787)=7</formula>
    </cfRule>
  </conditionalFormatting>
  <conditionalFormatting sqref="I787:I788">
    <cfRule type="expression" dxfId="49908" priority="96713" stopIfTrue="1">
      <formula>WEEKDAY($A787)=1</formula>
    </cfRule>
    <cfRule type="expression" dxfId="49907" priority="96714" stopIfTrue="1">
      <formula>WEEKDAY($A787)=2</formula>
    </cfRule>
    <cfRule type="expression" dxfId="49906" priority="96715" stopIfTrue="1">
      <formula>WEEKDAY($A787)=3</formula>
    </cfRule>
    <cfRule type="expression" dxfId="49905" priority="96716" stopIfTrue="1">
      <formula>WEEKDAY($A787)=4</formula>
    </cfRule>
    <cfRule type="expression" dxfId="49904" priority="96717" stopIfTrue="1">
      <formula>WEEKDAY($A787)=5</formula>
    </cfRule>
    <cfRule type="expression" dxfId="49903" priority="96718" stopIfTrue="1">
      <formula>WEEKDAY($A787)=6</formula>
    </cfRule>
    <cfRule type="expression" dxfId="49902" priority="96719" stopIfTrue="1">
      <formula>WEEKDAY($A787)=7</formula>
    </cfRule>
  </conditionalFormatting>
  <conditionalFormatting sqref="I787:I788">
    <cfRule type="expression" dxfId="49901" priority="96706" stopIfTrue="1">
      <formula>WEEKDAY($A787)=1</formula>
    </cfRule>
    <cfRule type="expression" dxfId="49900" priority="96707" stopIfTrue="1">
      <formula>WEEKDAY($A787)=2</formula>
    </cfRule>
    <cfRule type="expression" dxfId="49899" priority="96708" stopIfTrue="1">
      <formula>WEEKDAY($A787)=3</formula>
    </cfRule>
    <cfRule type="expression" dxfId="49898" priority="96709" stopIfTrue="1">
      <formula>WEEKDAY($A787)=4</formula>
    </cfRule>
    <cfRule type="expression" dxfId="49897" priority="96710" stopIfTrue="1">
      <formula>WEEKDAY($A787)=5</formula>
    </cfRule>
    <cfRule type="expression" dxfId="49896" priority="96711" stopIfTrue="1">
      <formula>WEEKDAY($A787)=6</formula>
    </cfRule>
    <cfRule type="expression" dxfId="49895" priority="96712" stopIfTrue="1">
      <formula>WEEKDAY($A787)=7</formula>
    </cfRule>
  </conditionalFormatting>
  <conditionalFormatting sqref="I787:I788">
    <cfRule type="expression" dxfId="49894" priority="96699" stopIfTrue="1">
      <formula>WEEKDAY($A787)=1</formula>
    </cfRule>
    <cfRule type="expression" dxfId="49893" priority="96700" stopIfTrue="1">
      <formula>WEEKDAY($A787)=2</formula>
    </cfRule>
    <cfRule type="expression" dxfId="49892" priority="96701" stopIfTrue="1">
      <formula>WEEKDAY($A787)=3</formula>
    </cfRule>
    <cfRule type="expression" dxfId="49891" priority="96702" stopIfTrue="1">
      <formula>WEEKDAY($A787)=4</formula>
    </cfRule>
    <cfRule type="expression" dxfId="49890" priority="96703" stopIfTrue="1">
      <formula>WEEKDAY($A787)=5</formula>
    </cfRule>
    <cfRule type="expression" dxfId="49889" priority="96704" stopIfTrue="1">
      <formula>WEEKDAY($A787)=6</formula>
    </cfRule>
    <cfRule type="expression" dxfId="49888" priority="96705" stopIfTrue="1">
      <formula>WEEKDAY($A787)=7</formula>
    </cfRule>
  </conditionalFormatting>
  <conditionalFormatting sqref="I787:I788">
    <cfRule type="expression" dxfId="49887" priority="96692" stopIfTrue="1">
      <formula>WEEKDAY($A787)=1</formula>
    </cfRule>
    <cfRule type="expression" dxfId="49886" priority="96693" stopIfTrue="1">
      <formula>WEEKDAY($A787)=2</formula>
    </cfRule>
    <cfRule type="expression" dxfId="49885" priority="96694" stopIfTrue="1">
      <formula>WEEKDAY($A787)=3</formula>
    </cfRule>
    <cfRule type="expression" dxfId="49884" priority="96695" stopIfTrue="1">
      <formula>WEEKDAY($A787)=4</formula>
    </cfRule>
    <cfRule type="expression" dxfId="49883" priority="96696" stopIfTrue="1">
      <formula>WEEKDAY($A787)=5</formula>
    </cfRule>
    <cfRule type="expression" dxfId="49882" priority="96697" stopIfTrue="1">
      <formula>WEEKDAY($A787)=6</formula>
    </cfRule>
    <cfRule type="expression" dxfId="49881" priority="96698" stopIfTrue="1">
      <formula>WEEKDAY($A787)=7</formula>
    </cfRule>
  </conditionalFormatting>
  <conditionalFormatting sqref="I787:I788">
    <cfRule type="expression" dxfId="49880" priority="96685" stopIfTrue="1">
      <formula>WEEKDAY($A787)=1</formula>
    </cfRule>
    <cfRule type="expression" dxfId="49879" priority="96686" stopIfTrue="1">
      <formula>WEEKDAY($A787)=2</formula>
    </cfRule>
    <cfRule type="expression" dxfId="49878" priority="96687" stopIfTrue="1">
      <formula>WEEKDAY($A787)=3</formula>
    </cfRule>
    <cfRule type="expression" dxfId="49877" priority="96688" stopIfTrue="1">
      <formula>WEEKDAY($A787)=4</formula>
    </cfRule>
    <cfRule type="expression" dxfId="49876" priority="96689" stopIfTrue="1">
      <formula>WEEKDAY($A787)=5</formula>
    </cfRule>
    <cfRule type="expression" dxfId="49875" priority="96690" stopIfTrue="1">
      <formula>WEEKDAY($A787)=6</formula>
    </cfRule>
    <cfRule type="expression" dxfId="49874" priority="96691" stopIfTrue="1">
      <formula>WEEKDAY($A787)=7</formula>
    </cfRule>
  </conditionalFormatting>
  <conditionalFormatting sqref="I787:I788">
    <cfRule type="expression" dxfId="49873" priority="96678" stopIfTrue="1">
      <formula>WEEKDAY($A787)=1</formula>
    </cfRule>
    <cfRule type="expression" dxfId="49872" priority="96679" stopIfTrue="1">
      <formula>WEEKDAY($A787)=2</formula>
    </cfRule>
    <cfRule type="expression" dxfId="49871" priority="96680" stopIfTrue="1">
      <formula>WEEKDAY($A787)=3</formula>
    </cfRule>
    <cfRule type="expression" dxfId="49870" priority="96681" stopIfTrue="1">
      <formula>WEEKDAY($A787)=4</formula>
    </cfRule>
    <cfRule type="expression" dxfId="49869" priority="96682" stopIfTrue="1">
      <formula>WEEKDAY($A787)=5</formula>
    </cfRule>
    <cfRule type="expression" dxfId="49868" priority="96683" stopIfTrue="1">
      <formula>WEEKDAY($A787)=6</formula>
    </cfRule>
    <cfRule type="expression" dxfId="49867" priority="96684" stopIfTrue="1">
      <formula>WEEKDAY($A787)=7</formula>
    </cfRule>
  </conditionalFormatting>
  <conditionalFormatting sqref="I787:I788">
    <cfRule type="expression" dxfId="49866" priority="96671" stopIfTrue="1">
      <formula>WEEKDAY($A787)=1</formula>
    </cfRule>
    <cfRule type="expression" dxfId="49865" priority="96672" stopIfTrue="1">
      <formula>WEEKDAY($A787)=2</formula>
    </cfRule>
    <cfRule type="expression" dxfId="49864" priority="96673" stopIfTrue="1">
      <formula>WEEKDAY($A787)=3</formula>
    </cfRule>
    <cfRule type="expression" dxfId="49863" priority="96674" stopIfTrue="1">
      <formula>WEEKDAY($A787)=4</formula>
    </cfRule>
    <cfRule type="expression" dxfId="49862" priority="96675" stopIfTrue="1">
      <formula>WEEKDAY($A787)=5</formula>
    </cfRule>
    <cfRule type="expression" dxfId="49861" priority="96676" stopIfTrue="1">
      <formula>WEEKDAY($A787)=6</formula>
    </cfRule>
    <cfRule type="expression" dxfId="49860" priority="96677" stopIfTrue="1">
      <formula>WEEKDAY($A787)=7</formula>
    </cfRule>
  </conditionalFormatting>
  <conditionalFormatting sqref="I787:I788">
    <cfRule type="expression" dxfId="49859" priority="96664" stopIfTrue="1">
      <formula>WEEKDAY($A787)=1</formula>
    </cfRule>
    <cfRule type="expression" dxfId="49858" priority="96665" stopIfTrue="1">
      <formula>WEEKDAY($A787)=2</formula>
    </cfRule>
    <cfRule type="expression" dxfId="49857" priority="96666" stopIfTrue="1">
      <formula>WEEKDAY($A787)=3</formula>
    </cfRule>
    <cfRule type="expression" dxfId="49856" priority="96667" stopIfTrue="1">
      <formula>WEEKDAY($A787)=4</formula>
    </cfRule>
    <cfRule type="expression" dxfId="49855" priority="96668" stopIfTrue="1">
      <formula>WEEKDAY($A787)=5</formula>
    </cfRule>
    <cfRule type="expression" dxfId="49854" priority="96669" stopIfTrue="1">
      <formula>WEEKDAY($A787)=6</formula>
    </cfRule>
    <cfRule type="expression" dxfId="49853" priority="96670" stopIfTrue="1">
      <formula>WEEKDAY($A787)=7</formula>
    </cfRule>
  </conditionalFormatting>
  <conditionalFormatting sqref="I787:I788">
    <cfRule type="expression" dxfId="49852" priority="96657" stopIfTrue="1">
      <formula>WEEKDAY($A787)=1</formula>
    </cfRule>
    <cfRule type="expression" dxfId="49851" priority="96658" stopIfTrue="1">
      <formula>WEEKDAY($A787)=2</formula>
    </cfRule>
    <cfRule type="expression" dxfId="49850" priority="96659" stopIfTrue="1">
      <formula>WEEKDAY($A787)=3</formula>
    </cfRule>
    <cfRule type="expression" dxfId="49849" priority="96660" stopIfTrue="1">
      <formula>WEEKDAY($A787)=4</formula>
    </cfRule>
    <cfRule type="expression" dxfId="49848" priority="96661" stopIfTrue="1">
      <formula>WEEKDAY($A787)=5</formula>
    </cfRule>
    <cfRule type="expression" dxfId="49847" priority="96662" stopIfTrue="1">
      <formula>WEEKDAY($A787)=6</formula>
    </cfRule>
    <cfRule type="expression" dxfId="49846" priority="96663" stopIfTrue="1">
      <formula>WEEKDAY($A787)=7</formula>
    </cfRule>
  </conditionalFormatting>
  <conditionalFormatting sqref="I787:I788">
    <cfRule type="expression" dxfId="49845" priority="96650" stopIfTrue="1">
      <formula>WEEKDAY($A787)=1</formula>
    </cfRule>
    <cfRule type="expression" dxfId="49844" priority="96651" stopIfTrue="1">
      <formula>WEEKDAY($A787)=2</formula>
    </cfRule>
    <cfRule type="expression" dxfId="49843" priority="96652" stopIfTrue="1">
      <formula>WEEKDAY($A787)=3</formula>
    </cfRule>
    <cfRule type="expression" dxfId="49842" priority="96653" stopIfTrue="1">
      <formula>WEEKDAY($A787)=4</formula>
    </cfRule>
    <cfRule type="expression" dxfId="49841" priority="96654" stopIfTrue="1">
      <formula>WEEKDAY($A787)=5</formula>
    </cfRule>
    <cfRule type="expression" dxfId="49840" priority="96655" stopIfTrue="1">
      <formula>WEEKDAY($A787)=6</formula>
    </cfRule>
    <cfRule type="expression" dxfId="49839" priority="96656" stopIfTrue="1">
      <formula>WEEKDAY($A787)=7</formula>
    </cfRule>
  </conditionalFormatting>
  <conditionalFormatting sqref="I787:I788">
    <cfRule type="expression" dxfId="49838" priority="96643" stopIfTrue="1">
      <formula>WEEKDAY($A787)=1</formula>
    </cfRule>
    <cfRule type="expression" dxfId="49837" priority="96644" stopIfTrue="1">
      <formula>WEEKDAY($A787)=2</formula>
    </cfRule>
    <cfRule type="expression" dxfId="49836" priority="96645" stopIfTrue="1">
      <formula>WEEKDAY($A787)=3</formula>
    </cfRule>
    <cfRule type="expression" dxfId="49835" priority="96646" stopIfTrue="1">
      <formula>WEEKDAY($A787)=4</formula>
    </cfRule>
    <cfRule type="expression" dxfId="49834" priority="96647" stopIfTrue="1">
      <formula>WEEKDAY($A787)=5</formula>
    </cfRule>
    <cfRule type="expression" dxfId="49833" priority="96648" stopIfTrue="1">
      <formula>WEEKDAY($A787)=6</formula>
    </cfRule>
    <cfRule type="expression" dxfId="49832" priority="96649" stopIfTrue="1">
      <formula>WEEKDAY($A787)=7</formula>
    </cfRule>
  </conditionalFormatting>
  <conditionalFormatting sqref="I787:I788">
    <cfRule type="expression" dxfId="49831" priority="96636" stopIfTrue="1">
      <formula>WEEKDAY($A787)=1</formula>
    </cfRule>
    <cfRule type="expression" dxfId="49830" priority="96637" stopIfTrue="1">
      <formula>WEEKDAY($A787)=2</formula>
    </cfRule>
    <cfRule type="expression" dxfId="49829" priority="96638" stopIfTrue="1">
      <formula>WEEKDAY($A787)=3</formula>
    </cfRule>
    <cfRule type="expression" dxfId="49828" priority="96639" stopIfTrue="1">
      <formula>WEEKDAY($A787)=4</formula>
    </cfRule>
    <cfRule type="expression" dxfId="49827" priority="96640" stopIfTrue="1">
      <formula>WEEKDAY($A787)=5</formula>
    </cfRule>
    <cfRule type="expression" dxfId="49826" priority="96641" stopIfTrue="1">
      <formula>WEEKDAY($A787)=6</formula>
    </cfRule>
    <cfRule type="expression" dxfId="49825" priority="96642" stopIfTrue="1">
      <formula>WEEKDAY($A787)=7</formula>
    </cfRule>
  </conditionalFormatting>
  <conditionalFormatting sqref="I787:I788">
    <cfRule type="expression" dxfId="49824" priority="96629" stopIfTrue="1">
      <formula>WEEKDAY($A787)=1</formula>
    </cfRule>
    <cfRule type="expression" dxfId="49823" priority="96630" stopIfTrue="1">
      <formula>WEEKDAY($A787)=2</formula>
    </cfRule>
    <cfRule type="expression" dxfId="49822" priority="96631" stopIfTrue="1">
      <formula>WEEKDAY($A787)=3</formula>
    </cfRule>
    <cfRule type="expression" dxfId="49821" priority="96632" stopIfTrue="1">
      <formula>WEEKDAY($A787)=4</formula>
    </cfRule>
    <cfRule type="expression" dxfId="49820" priority="96633" stopIfTrue="1">
      <formula>WEEKDAY($A787)=5</formula>
    </cfRule>
    <cfRule type="expression" dxfId="49819" priority="96634" stopIfTrue="1">
      <formula>WEEKDAY($A787)=6</formula>
    </cfRule>
    <cfRule type="expression" dxfId="49818" priority="96635" stopIfTrue="1">
      <formula>WEEKDAY($A787)=7</formula>
    </cfRule>
  </conditionalFormatting>
  <conditionalFormatting sqref="I787:I788">
    <cfRule type="expression" dxfId="49817" priority="96622" stopIfTrue="1">
      <formula>WEEKDAY($A787)=1</formula>
    </cfRule>
    <cfRule type="expression" dxfId="49816" priority="96623" stopIfTrue="1">
      <formula>WEEKDAY($A787)=2</formula>
    </cfRule>
    <cfRule type="expression" dxfId="49815" priority="96624" stopIfTrue="1">
      <formula>WEEKDAY($A787)=3</formula>
    </cfRule>
    <cfRule type="expression" dxfId="49814" priority="96625" stopIfTrue="1">
      <formula>WEEKDAY($A787)=4</formula>
    </cfRule>
    <cfRule type="expression" dxfId="49813" priority="96626" stopIfTrue="1">
      <formula>WEEKDAY($A787)=5</formula>
    </cfRule>
    <cfRule type="expression" dxfId="49812" priority="96627" stopIfTrue="1">
      <formula>WEEKDAY($A787)=6</formula>
    </cfRule>
    <cfRule type="expression" dxfId="49811" priority="96628" stopIfTrue="1">
      <formula>WEEKDAY($A787)=7</formula>
    </cfRule>
  </conditionalFormatting>
  <conditionalFormatting sqref="I787:I788">
    <cfRule type="expression" dxfId="49810" priority="96615" stopIfTrue="1">
      <formula>WEEKDAY($A787)=1</formula>
    </cfRule>
    <cfRule type="expression" dxfId="49809" priority="96616" stopIfTrue="1">
      <formula>WEEKDAY($A787)=2</formula>
    </cfRule>
    <cfRule type="expression" dxfId="49808" priority="96617" stopIfTrue="1">
      <formula>WEEKDAY($A787)=3</formula>
    </cfRule>
    <cfRule type="expression" dxfId="49807" priority="96618" stopIfTrue="1">
      <formula>WEEKDAY($A787)=4</formula>
    </cfRule>
    <cfRule type="expression" dxfId="49806" priority="96619" stopIfTrue="1">
      <formula>WEEKDAY($A787)=5</formula>
    </cfRule>
    <cfRule type="expression" dxfId="49805" priority="96620" stopIfTrue="1">
      <formula>WEEKDAY($A787)=6</formula>
    </cfRule>
    <cfRule type="expression" dxfId="49804" priority="96621" stopIfTrue="1">
      <formula>WEEKDAY($A787)=7</formula>
    </cfRule>
  </conditionalFormatting>
  <conditionalFormatting sqref="I787:I788">
    <cfRule type="expression" dxfId="49803" priority="96608" stopIfTrue="1">
      <formula>WEEKDAY($A787)=1</formula>
    </cfRule>
    <cfRule type="expression" dxfId="49802" priority="96609" stopIfTrue="1">
      <formula>WEEKDAY($A787)=2</formula>
    </cfRule>
    <cfRule type="expression" dxfId="49801" priority="96610" stopIfTrue="1">
      <formula>WEEKDAY($A787)=3</formula>
    </cfRule>
    <cfRule type="expression" dxfId="49800" priority="96611" stopIfTrue="1">
      <formula>WEEKDAY($A787)=4</formula>
    </cfRule>
    <cfRule type="expression" dxfId="49799" priority="96612" stopIfTrue="1">
      <formula>WEEKDAY($A787)=5</formula>
    </cfRule>
    <cfRule type="expression" dxfId="49798" priority="96613" stopIfTrue="1">
      <formula>WEEKDAY($A787)=6</formula>
    </cfRule>
    <cfRule type="expression" dxfId="49797" priority="96614" stopIfTrue="1">
      <formula>WEEKDAY($A787)=7</formula>
    </cfRule>
  </conditionalFormatting>
  <conditionalFormatting sqref="A787:A788">
    <cfRule type="expression" dxfId="49796" priority="96601" stopIfTrue="1">
      <formula>WEEKDAY($A787)=1</formula>
    </cfRule>
    <cfRule type="expression" dxfId="49795" priority="96602" stopIfTrue="1">
      <formula>WEEKDAY($A787)=2</formula>
    </cfRule>
    <cfRule type="expression" dxfId="49794" priority="96603" stopIfTrue="1">
      <formula>WEEKDAY($A787)=3</formula>
    </cfRule>
    <cfRule type="expression" dxfId="49793" priority="96604" stopIfTrue="1">
      <formula>WEEKDAY($A787)=4</formula>
    </cfRule>
    <cfRule type="expression" dxfId="49792" priority="96605" stopIfTrue="1">
      <formula>WEEKDAY($A787)=5</formula>
    </cfRule>
    <cfRule type="expression" dxfId="49791" priority="96606" stopIfTrue="1">
      <formula>WEEKDAY($A787)=6</formula>
    </cfRule>
    <cfRule type="expression" dxfId="49790" priority="96607" stopIfTrue="1">
      <formula>WEEKDAY($A787)=7</formula>
    </cfRule>
  </conditionalFormatting>
  <conditionalFormatting sqref="I787:I788">
    <cfRule type="expression" dxfId="49789" priority="96594" stopIfTrue="1">
      <formula>WEEKDAY($A787)=1</formula>
    </cfRule>
    <cfRule type="expression" dxfId="49788" priority="96595" stopIfTrue="1">
      <formula>WEEKDAY($A787)=2</formula>
    </cfRule>
    <cfRule type="expression" dxfId="49787" priority="96596" stopIfTrue="1">
      <formula>WEEKDAY($A787)=3</formula>
    </cfRule>
    <cfRule type="expression" dxfId="49786" priority="96597" stopIfTrue="1">
      <formula>WEEKDAY($A787)=4</formula>
    </cfRule>
    <cfRule type="expression" dxfId="49785" priority="96598" stopIfTrue="1">
      <formula>WEEKDAY($A787)=5</formula>
    </cfRule>
    <cfRule type="expression" dxfId="49784" priority="96599" stopIfTrue="1">
      <formula>WEEKDAY($A787)=6</formula>
    </cfRule>
    <cfRule type="expression" dxfId="49783" priority="96600" stopIfTrue="1">
      <formula>WEEKDAY($A787)=7</formula>
    </cfRule>
  </conditionalFormatting>
  <conditionalFormatting sqref="A787:A788">
    <cfRule type="expression" dxfId="49782" priority="96587" stopIfTrue="1">
      <formula>WEEKDAY($A787)=1</formula>
    </cfRule>
    <cfRule type="expression" dxfId="49781" priority="96588" stopIfTrue="1">
      <formula>WEEKDAY($A787)=2</formula>
    </cfRule>
    <cfRule type="expression" dxfId="49780" priority="96589" stopIfTrue="1">
      <formula>WEEKDAY($A787)=3</formula>
    </cfRule>
    <cfRule type="expression" dxfId="49779" priority="96590" stopIfTrue="1">
      <formula>WEEKDAY($A787)=4</formula>
    </cfRule>
    <cfRule type="expression" dxfId="49778" priority="96591" stopIfTrue="1">
      <formula>WEEKDAY($A787)=5</formula>
    </cfRule>
    <cfRule type="expression" dxfId="49777" priority="96592" stopIfTrue="1">
      <formula>WEEKDAY($A787)=6</formula>
    </cfRule>
    <cfRule type="expression" dxfId="49776" priority="96593" stopIfTrue="1">
      <formula>WEEKDAY($A787)=7</formula>
    </cfRule>
  </conditionalFormatting>
  <conditionalFormatting sqref="A787:A788">
    <cfRule type="expression" dxfId="49775" priority="96580" stopIfTrue="1">
      <formula>WEEKDAY($A787)=1</formula>
    </cfRule>
    <cfRule type="expression" dxfId="49774" priority="96581" stopIfTrue="1">
      <formula>WEEKDAY($A787)=2</formula>
    </cfRule>
    <cfRule type="expression" dxfId="49773" priority="96582" stopIfTrue="1">
      <formula>WEEKDAY($A787)=3</formula>
    </cfRule>
    <cfRule type="expression" dxfId="49772" priority="96583" stopIfTrue="1">
      <formula>WEEKDAY($A787)=4</formula>
    </cfRule>
    <cfRule type="expression" dxfId="49771" priority="96584" stopIfTrue="1">
      <formula>WEEKDAY($A787)=5</formula>
    </cfRule>
    <cfRule type="expression" dxfId="49770" priority="96585" stopIfTrue="1">
      <formula>WEEKDAY($A787)=6</formula>
    </cfRule>
    <cfRule type="expression" dxfId="49769" priority="96586" stopIfTrue="1">
      <formula>WEEKDAY($A787)=7</formula>
    </cfRule>
  </conditionalFormatting>
  <conditionalFormatting sqref="I787:I788">
    <cfRule type="expression" dxfId="49768" priority="96573" stopIfTrue="1">
      <formula>WEEKDAY($A787)=1</formula>
    </cfRule>
    <cfRule type="expression" dxfId="49767" priority="96574" stopIfTrue="1">
      <formula>WEEKDAY($A787)=2</formula>
    </cfRule>
    <cfRule type="expression" dxfId="49766" priority="96575" stopIfTrue="1">
      <formula>WEEKDAY($A787)=3</formula>
    </cfRule>
    <cfRule type="expression" dxfId="49765" priority="96576" stopIfTrue="1">
      <formula>WEEKDAY($A787)=4</formula>
    </cfRule>
    <cfRule type="expression" dxfId="49764" priority="96577" stopIfTrue="1">
      <formula>WEEKDAY($A787)=5</formula>
    </cfRule>
    <cfRule type="expression" dxfId="49763" priority="96578" stopIfTrue="1">
      <formula>WEEKDAY($A787)=6</formula>
    </cfRule>
    <cfRule type="expression" dxfId="49762" priority="96579" stopIfTrue="1">
      <formula>WEEKDAY($A787)=7</formula>
    </cfRule>
  </conditionalFormatting>
  <conditionalFormatting sqref="A787:A788">
    <cfRule type="expression" dxfId="49761" priority="96566" stopIfTrue="1">
      <formula>WEEKDAY($A787)=1</formula>
    </cfRule>
    <cfRule type="expression" dxfId="49760" priority="96567" stopIfTrue="1">
      <formula>WEEKDAY($A787)=2</formula>
    </cfRule>
    <cfRule type="expression" dxfId="49759" priority="96568" stopIfTrue="1">
      <formula>WEEKDAY($A787)=3</formula>
    </cfRule>
    <cfRule type="expression" dxfId="49758" priority="96569" stopIfTrue="1">
      <formula>WEEKDAY($A787)=4</formula>
    </cfRule>
    <cfRule type="expression" dxfId="49757" priority="96570" stopIfTrue="1">
      <formula>WEEKDAY($A787)=5</formula>
    </cfRule>
    <cfRule type="expression" dxfId="49756" priority="96571" stopIfTrue="1">
      <formula>WEEKDAY($A787)=6</formula>
    </cfRule>
    <cfRule type="expression" dxfId="49755" priority="96572" stopIfTrue="1">
      <formula>WEEKDAY($A787)=7</formula>
    </cfRule>
  </conditionalFormatting>
  <conditionalFormatting sqref="I787:I788">
    <cfRule type="expression" dxfId="49754" priority="96559" stopIfTrue="1">
      <formula>WEEKDAY($A787)=1</formula>
    </cfRule>
    <cfRule type="expression" dxfId="49753" priority="96560" stopIfTrue="1">
      <formula>WEEKDAY($A787)=2</formula>
    </cfRule>
    <cfRule type="expression" dxfId="49752" priority="96561" stopIfTrue="1">
      <formula>WEEKDAY($A787)=3</formula>
    </cfRule>
    <cfRule type="expression" dxfId="49751" priority="96562" stopIfTrue="1">
      <formula>WEEKDAY($A787)=4</formula>
    </cfRule>
    <cfRule type="expression" dxfId="49750" priority="96563" stopIfTrue="1">
      <formula>WEEKDAY($A787)=5</formula>
    </cfRule>
    <cfRule type="expression" dxfId="49749" priority="96564" stopIfTrue="1">
      <formula>WEEKDAY($A787)=6</formula>
    </cfRule>
    <cfRule type="expression" dxfId="49748" priority="96565" stopIfTrue="1">
      <formula>WEEKDAY($A787)=7</formula>
    </cfRule>
  </conditionalFormatting>
  <conditionalFormatting sqref="A787:A788">
    <cfRule type="expression" dxfId="49747" priority="96552" stopIfTrue="1">
      <formula>WEEKDAY($A787)=1</formula>
    </cfRule>
    <cfRule type="expression" dxfId="49746" priority="96553" stopIfTrue="1">
      <formula>WEEKDAY($A787)=2</formula>
    </cfRule>
    <cfRule type="expression" dxfId="49745" priority="96554" stopIfTrue="1">
      <formula>WEEKDAY($A787)=3</formula>
    </cfRule>
    <cfRule type="expression" dxfId="49744" priority="96555" stopIfTrue="1">
      <formula>WEEKDAY($A787)=4</formula>
    </cfRule>
    <cfRule type="expression" dxfId="49743" priority="96556" stopIfTrue="1">
      <formula>WEEKDAY($A787)=5</formula>
    </cfRule>
    <cfRule type="expression" dxfId="49742" priority="96557" stopIfTrue="1">
      <formula>WEEKDAY($A787)=6</formula>
    </cfRule>
    <cfRule type="expression" dxfId="49741" priority="96558" stopIfTrue="1">
      <formula>WEEKDAY($A787)=7</formula>
    </cfRule>
  </conditionalFormatting>
  <conditionalFormatting sqref="A787:A788">
    <cfRule type="expression" dxfId="49740" priority="96545" stopIfTrue="1">
      <formula>WEEKDAY($A787)=1</formula>
    </cfRule>
    <cfRule type="expression" dxfId="49739" priority="96546" stopIfTrue="1">
      <formula>WEEKDAY($A787)=2</formula>
    </cfRule>
    <cfRule type="expression" dxfId="49738" priority="96547" stopIfTrue="1">
      <formula>WEEKDAY($A787)=3</formula>
    </cfRule>
    <cfRule type="expression" dxfId="49737" priority="96548" stopIfTrue="1">
      <formula>WEEKDAY($A787)=4</formula>
    </cfRule>
    <cfRule type="expression" dxfId="49736" priority="96549" stopIfTrue="1">
      <formula>WEEKDAY($A787)=5</formula>
    </cfRule>
    <cfRule type="expression" dxfId="49735" priority="96550" stopIfTrue="1">
      <formula>WEEKDAY($A787)=6</formula>
    </cfRule>
    <cfRule type="expression" dxfId="49734" priority="96551" stopIfTrue="1">
      <formula>WEEKDAY($A787)=7</formula>
    </cfRule>
  </conditionalFormatting>
  <conditionalFormatting sqref="I787:I788">
    <cfRule type="expression" dxfId="49733" priority="96538" stopIfTrue="1">
      <formula>WEEKDAY($A787)=1</formula>
    </cfRule>
    <cfRule type="expression" dxfId="49732" priority="96539" stopIfTrue="1">
      <formula>WEEKDAY($A787)=2</formula>
    </cfRule>
    <cfRule type="expression" dxfId="49731" priority="96540" stopIfTrue="1">
      <formula>WEEKDAY($A787)=3</formula>
    </cfRule>
    <cfRule type="expression" dxfId="49730" priority="96541" stopIfTrue="1">
      <formula>WEEKDAY($A787)=4</formula>
    </cfRule>
    <cfRule type="expression" dxfId="49729" priority="96542" stopIfTrue="1">
      <formula>WEEKDAY($A787)=5</formula>
    </cfRule>
    <cfRule type="expression" dxfId="49728" priority="96543" stopIfTrue="1">
      <formula>WEEKDAY($A787)=6</formula>
    </cfRule>
    <cfRule type="expression" dxfId="49727" priority="96544" stopIfTrue="1">
      <formula>WEEKDAY($A787)=7</formula>
    </cfRule>
  </conditionalFormatting>
  <conditionalFormatting sqref="A787:A788">
    <cfRule type="expression" dxfId="49726" priority="96531" stopIfTrue="1">
      <formula>WEEKDAY($A787)=1</formula>
    </cfRule>
    <cfRule type="expression" dxfId="49725" priority="96532" stopIfTrue="1">
      <formula>WEEKDAY($A787)=2</formula>
    </cfRule>
    <cfRule type="expression" dxfId="49724" priority="96533" stopIfTrue="1">
      <formula>WEEKDAY($A787)=3</formula>
    </cfRule>
    <cfRule type="expression" dxfId="49723" priority="96534" stopIfTrue="1">
      <formula>WEEKDAY($A787)=4</formula>
    </cfRule>
    <cfRule type="expression" dxfId="49722" priority="96535" stopIfTrue="1">
      <formula>WEEKDAY($A787)=5</formula>
    </cfRule>
    <cfRule type="expression" dxfId="49721" priority="96536" stopIfTrue="1">
      <formula>WEEKDAY($A787)=6</formula>
    </cfRule>
    <cfRule type="expression" dxfId="49720" priority="96537" stopIfTrue="1">
      <formula>WEEKDAY($A787)=7</formula>
    </cfRule>
  </conditionalFormatting>
  <conditionalFormatting sqref="A787:A788">
    <cfRule type="expression" dxfId="49719" priority="96524" stopIfTrue="1">
      <formula>WEEKDAY($A787)=1</formula>
    </cfRule>
    <cfRule type="expression" dxfId="49718" priority="96525" stopIfTrue="1">
      <formula>WEEKDAY($A787)=2</formula>
    </cfRule>
    <cfRule type="expression" dxfId="49717" priority="96526" stopIfTrue="1">
      <formula>WEEKDAY($A787)=3</formula>
    </cfRule>
    <cfRule type="expression" dxfId="49716" priority="96527" stopIfTrue="1">
      <formula>WEEKDAY($A787)=4</formula>
    </cfRule>
    <cfRule type="expression" dxfId="49715" priority="96528" stopIfTrue="1">
      <formula>WEEKDAY($A787)=5</formula>
    </cfRule>
    <cfRule type="expression" dxfId="49714" priority="96529" stopIfTrue="1">
      <formula>WEEKDAY($A787)=6</formula>
    </cfRule>
    <cfRule type="expression" dxfId="49713" priority="96530" stopIfTrue="1">
      <formula>WEEKDAY($A787)=7</formula>
    </cfRule>
  </conditionalFormatting>
  <conditionalFormatting sqref="I787:I788">
    <cfRule type="expression" dxfId="49712" priority="96517" stopIfTrue="1">
      <formula>WEEKDAY($A787)=1</formula>
    </cfRule>
    <cfRule type="expression" dxfId="49711" priority="96518" stopIfTrue="1">
      <formula>WEEKDAY($A787)=2</formula>
    </cfRule>
    <cfRule type="expression" dxfId="49710" priority="96519" stopIfTrue="1">
      <formula>WEEKDAY($A787)=3</formula>
    </cfRule>
    <cfRule type="expression" dxfId="49709" priority="96520" stopIfTrue="1">
      <formula>WEEKDAY($A787)=4</formula>
    </cfRule>
    <cfRule type="expression" dxfId="49708" priority="96521" stopIfTrue="1">
      <formula>WEEKDAY($A787)=5</formula>
    </cfRule>
    <cfRule type="expression" dxfId="49707" priority="96522" stopIfTrue="1">
      <formula>WEEKDAY($A787)=6</formula>
    </cfRule>
    <cfRule type="expression" dxfId="49706" priority="96523" stopIfTrue="1">
      <formula>WEEKDAY($A787)=7</formula>
    </cfRule>
  </conditionalFormatting>
  <conditionalFormatting sqref="I787:I788">
    <cfRule type="expression" dxfId="49705" priority="96510" stopIfTrue="1">
      <formula>WEEKDAY($A787)=1</formula>
    </cfRule>
    <cfRule type="expression" dxfId="49704" priority="96511" stopIfTrue="1">
      <formula>WEEKDAY($A787)=2</formula>
    </cfRule>
    <cfRule type="expression" dxfId="49703" priority="96512" stopIfTrue="1">
      <formula>WEEKDAY($A787)=3</formula>
    </cfRule>
    <cfRule type="expression" dxfId="49702" priority="96513" stopIfTrue="1">
      <formula>WEEKDAY($A787)=4</formula>
    </cfRule>
    <cfRule type="expression" dxfId="49701" priority="96514" stopIfTrue="1">
      <formula>WEEKDAY($A787)=5</formula>
    </cfRule>
    <cfRule type="expression" dxfId="49700" priority="96515" stopIfTrue="1">
      <formula>WEEKDAY($A787)=6</formula>
    </cfRule>
    <cfRule type="expression" dxfId="49699" priority="96516" stopIfTrue="1">
      <formula>WEEKDAY($A787)=7</formula>
    </cfRule>
  </conditionalFormatting>
  <conditionalFormatting sqref="A787:A788">
    <cfRule type="expression" dxfId="49698" priority="96503" stopIfTrue="1">
      <formula>WEEKDAY($A787)=1</formula>
    </cfRule>
    <cfRule type="expression" dxfId="49697" priority="96504" stopIfTrue="1">
      <formula>WEEKDAY($A787)=2</formula>
    </cfRule>
    <cfRule type="expression" dxfId="49696" priority="96505" stopIfTrue="1">
      <formula>WEEKDAY($A787)=3</formula>
    </cfRule>
    <cfRule type="expression" dxfId="49695" priority="96506" stopIfTrue="1">
      <formula>WEEKDAY($A787)=4</formula>
    </cfRule>
    <cfRule type="expression" dxfId="49694" priority="96507" stopIfTrue="1">
      <formula>WEEKDAY($A787)=5</formula>
    </cfRule>
    <cfRule type="expression" dxfId="49693" priority="96508" stopIfTrue="1">
      <formula>WEEKDAY($A787)=6</formula>
    </cfRule>
    <cfRule type="expression" dxfId="49692" priority="96509" stopIfTrue="1">
      <formula>WEEKDAY($A787)=7</formula>
    </cfRule>
  </conditionalFormatting>
  <conditionalFormatting sqref="A787:A788">
    <cfRule type="expression" dxfId="49691" priority="96496" stopIfTrue="1">
      <formula>WEEKDAY($A787)=1</formula>
    </cfRule>
    <cfRule type="expression" dxfId="49690" priority="96497" stopIfTrue="1">
      <formula>WEEKDAY($A787)=2</formula>
    </cfRule>
    <cfRule type="expression" dxfId="49689" priority="96498" stopIfTrue="1">
      <formula>WEEKDAY($A787)=3</formula>
    </cfRule>
    <cfRule type="expression" dxfId="49688" priority="96499" stopIfTrue="1">
      <formula>WEEKDAY($A787)=4</formula>
    </cfRule>
    <cfRule type="expression" dxfId="49687" priority="96500" stopIfTrue="1">
      <formula>WEEKDAY($A787)=5</formula>
    </cfRule>
    <cfRule type="expression" dxfId="49686" priority="96501" stopIfTrue="1">
      <formula>WEEKDAY($A787)=6</formula>
    </cfRule>
    <cfRule type="expression" dxfId="49685" priority="96502" stopIfTrue="1">
      <formula>WEEKDAY($A787)=7</formula>
    </cfRule>
  </conditionalFormatting>
  <conditionalFormatting sqref="I787:I788">
    <cfRule type="expression" dxfId="49684" priority="96489" stopIfTrue="1">
      <formula>WEEKDAY($A787)=1</formula>
    </cfRule>
    <cfRule type="expression" dxfId="49683" priority="96490" stopIfTrue="1">
      <formula>WEEKDAY($A787)=2</formula>
    </cfRule>
    <cfRule type="expression" dxfId="49682" priority="96491" stopIfTrue="1">
      <formula>WEEKDAY($A787)=3</formula>
    </cfRule>
    <cfRule type="expression" dxfId="49681" priority="96492" stopIfTrue="1">
      <formula>WEEKDAY($A787)=4</formula>
    </cfRule>
    <cfRule type="expression" dxfId="49680" priority="96493" stopIfTrue="1">
      <formula>WEEKDAY($A787)=5</formula>
    </cfRule>
    <cfRule type="expression" dxfId="49679" priority="96494" stopIfTrue="1">
      <formula>WEEKDAY($A787)=6</formula>
    </cfRule>
    <cfRule type="expression" dxfId="49678" priority="96495" stopIfTrue="1">
      <formula>WEEKDAY($A787)=7</formula>
    </cfRule>
  </conditionalFormatting>
  <conditionalFormatting sqref="A787:M787">
    <cfRule type="expression" dxfId="49677" priority="96482" stopIfTrue="1">
      <formula>WEEKDAY($A787)=1</formula>
    </cfRule>
    <cfRule type="expression" dxfId="49676" priority="96483" stopIfTrue="1">
      <formula>WEEKDAY($A787)=2</formula>
    </cfRule>
    <cfRule type="expression" dxfId="49675" priority="96484" stopIfTrue="1">
      <formula>WEEKDAY($A787)=3</formula>
    </cfRule>
    <cfRule type="expression" dxfId="49674" priority="96485" stopIfTrue="1">
      <formula>WEEKDAY($A787)=4</formula>
    </cfRule>
    <cfRule type="expression" dxfId="49673" priority="96486" stopIfTrue="1">
      <formula>WEEKDAY($A787)=5</formula>
    </cfRule>
    <cfRule type="expression" dxfId="49672" priority="96487" stopIfTrue="1">
      <formula>WEEKDAY($A787)=6</formula>
    </cfRule>
    <cfRule type="expression" dxfId="49671" priority="96488" stopIfTrue="1">
      <formula>WEEKDAY($A787)=7</formula>
    </cfRule>
  </conditionalFormatting>
  <conditionalFormatting sqref="A787:A788">
    <cfRule type="expression" dxfId="49670" priority="96475" stopIfTrue="1">
      <formula>WEEKDAY($A787)=1</formula>
    </cfRule>
    <cfRule type="expression" dxfId="49669" priority="96476" stopIfTrue="1">
      <formula>WEEKDAY($A787)=2</formula>
    </cfRule>
    <cfRule type="expression" dxfId="49668" priority="96477" stopIfTrue="1">
      <formula>WEEKDAY($A787)=3</formula>
    </cfRule>
    <cfRule type="expression" dxfId="49667" priority="96478" stopIfTrue="1">
      <formula>WEEKDAY($A787)=4</formula>
    </cfRule>
    <cfRule type="expression" dxfId="49666" priority="96479" stopIfTrue="1">
      <formula>WEEKDAY($A787)=5</formula>
    </cfRule>
    <cfRule type="expression" dxfId="49665" priority="96480" stopIfTrue="1">
      <formula>WEEKDAY($A787)=6</formula>
    </cfRule>
    <cfRule type="expression" dxfId="49664" priority="96481" stopIfTrue="1">
      <formula>WEEKDAY($A787)=7</formula>
    </cfRule>
  </conditionalFormatting>
  <conditionalFormatting sqref="A787:M787">
    <cfRule type="expression" dxfId="49663" priority="96468" stopIfTrue="1">
      <formula>WEEKDAY($A787)=1</formula>
    </cfRule>
    <cfRule type="expression" dxfId="49662" priority="96469" stopIfTrue="1">
      <formula>WEEKDAY($A787)=2</formula>
    </cfRule>
    <cfRule type="expression" dxfId="49661" priority="96470" stopIfTrue="1">
      <formula>WEEKDAY($A787)=3</formula>
    </cfRule>
    <cfRule type="expression" dxfId="49660" priority="96471" stopIfTrue="1">
      <formula>WEEKDAY($A787)=4</formula>
    </cfRule>
    <cfRule type="expression" dxfId="49659" priority="96472" stopIfTrue="1">
      <formula>WEEKDAY($A787)=5</formula>
    </cfRule>
    <cfRule type="expression" dxfId="49658" priority="96473" stopIfTrue="1">
      <formula>WEEKDAY($A787)=6</formula>
    </cfRule>
    <cfRule type="expression" dxfId="49657" priority="96474" stopIfTrue="1">
      <formula>WEEKDAY($A787)=7</formula>
    </cfRule>
  </conditionalFormatting>
  <conditionalFormatting sqref="I787:I788">
    <cfRule type="expression" dxfId="49656" priority="96461" stopIfTrue="1">
      <formula>WEEKDAY($A787)=1</formula>
    </cfRule>
    <cfRule type="expression" dxfId="49655" priority="96462" stopIfTrue="1">
      <formula>WEEKDAY($A787)=2</formula>
    </cfRule>
    <cfRule type="expression" dxfId="49654" priority="96463" stopIfTrue="1">
      <formula>WEEKDAY($A787)=3</formula>
    </cfRule>
    <cfRule type="expression" dxfId="49653" priority="96464" stopIfTrue="1">
      <formula>WEEKDAY($A787)=4</formula>
    </cfRule>
    <cfRule type="expression" dxfId="49652" priority="96465" stopIfTrue="1">
      <formula>WEEKDAY($A787)=5</formula>
    </cfRule>
    <cfRule type="expression" dxfId="49651" priority="96466" stopIfTrue="1">
      <formula>WEEKDAY($A787)=6</formula>
    </cfRule>
    <cfRule type="expression" dxfId="49650" priority="96467" stopIfTrue="1">
      <formula>WEEKDAY($A787)=7</formula>
    </cfRule>
  </conditionalFormatting>
  <conditionalFormatting sqref="A787:A788">
    <cfRule type="expression" dxfId="49649" priority="96454" stopIfTrue="1">
      <formula>WEEKDAY($A787)=1</formula>
    </cfRule>
    <cfRule type="expression" dxfId="49648" priority="96455" stopIfTrue="1">
      <formula>WEEKDAY($A787)=2</formula>
    </cfRule>
    <cfRule type="expression" dxfId="49647" priority="96456" stopIfTrue="1">
      <formula>WEEKDAY($A787)=3</formula>
    </cfRule>
    <cfRule type="expression" dxfId="49646" priority="96457" stopIfTrue="1">
      <formula>WEEKDAY($A787)=4</formula>
    </cfRule>
    <cfRule type="expression" dxfId="49645" priority="96458" stopIfTrue="1">
      <formula>WEEKDAY($A787)=5</formula>
    </cfRule>
    <cfRule type="expression" dxfId="49644" priority="96459" stopIfTrue="1">
      <formula>WEEKDAY($A787)=6</formula>
    </cfRule>
    <cfRule type="expression" dxfId="49643" priority="96460" stopIfTrue="1">
      <formula>WEEKDAY($A787)=7</formula>
    </cfRule>
  </conditionalFormatting>
  <conditionalFormatting sqref="A787:A788">
    <cfRule type="expression" dxfId="49642" priority="96447" stopIfTrue="1">
      <formula>WEEKDAY($A787)=1</formula>
    </cfRule>
    <cfRule type="expression" dxfId="49641" priority="96448" stopIfTrue="1">
      <formula>WEEKDAY($A787)=2</formula>
    </cfRule>
    <cfRule type="expression" dxfId="49640" priority="96449" stopIfTrue="1">
      <formula>WEEKDAY($A787)=3</formula>
    </cfRule>
    <cfRule type="expression" dxfId="49639" priority="96450" stopIfTrue="1">
      <formula>WEEKDAY($A787)=4</formula>
    </cfRule>
    <cfRule type="expression" dxfId="49638" priority="96451" stopIfTrue="1">
      <formula>WEEKDAY($A787)=5</formula>
    </cfRule>
    <cfRule type="expression" dxfId="49637" priority="96452" stopIfTrue="1">
      <formula>WEEKDAY($A787)=6</formula>
    </cfRule>
    <cfRule type="expression" dxfId="49636" priority="96453" stopIfTrue="1">
      <formula>WEEKDAY($A787)=7</formula>
    </cfRule>
  </conditionalFormatting>
  <conditionalFormatting sqref="A787:A788">
    <cfRule type="expression" dxfId="49635" priority="96440" stopIfTrue="1">
      <formula>WEEKDAY($A787)=1</formula>
    </cfRule>
    <cfRule type="expression" dxfId="49634" priority="96441" stopIfTrue="1">
      <formula>WEEKDAY($A787)=2</formula>
    </cfRule>
    <cfRule type="expression" dxfId="49633" priority="96442" stopIfTrue="1">
      <formula>WEEKDAY($A787)=3</formula>
    </cfRule>
    <cfRule type="expression" dxfId="49632" priority="96443" stopIfTrue="1">
      <formula>WEEKDAY($A787)=4</formula>
    </cfRule>
    <cfRule type="expression" dxfId="49631" priority="96444" stopIfTrue="1">
      <formula>WEEKDAY($A787)=5</formula>
    </cfRule>
    <cfRule type="expression" dxfId="49630" priority="96445" stopIfTrue="1">
      <formula>WEEKDAY($A787)=6</formula>
    </cfRule>
    <cfRule type="expression" dxfId="49629" priority="96446" stopIfTrue="1">
      <formula>WEEKDAY($A787)=7</formula>
    </cfRule>
  </conditionalFormatting>
  <conditionalFormatting sqref="A787:A788">
    <cfRule type="expression" dxfId="49628" priority="96433" stopIfTrue="1">
      <formula>WEEKDAY($A787)=1</formula>
    </cfRule>
    <cfRule type="expression" dxfId="49627" priority="96434" stopIfTrue="1">
      <formula>WEEKDAY($A787)=2</formula>
    </cfRule>
    <cfRule type="expression" dxfId="49626" priority="96435" stopIfTrue="1">
      <formula>WEEKDAY($A787)=3</formula>
    </cfRule>
    <cfRule type="expression" dxfId="49625" priority="96436" stopIfTrue="1">
      <formula>WEEKDAY($A787)=4</formula>
    </cfRule>
    <cfRule type="expression" dxfId="49624" priority="96437" stopIfTrue="1">
      <formula>WEEKDAY($A787)=5</formula>
    </cfRule>
    <cfRule type="expression" dxfId="49623" priority="96438" stopIfTrue="1">
      <formula>WEEKDAY($A787)=6</formula>
    </cfRule>
    <cfRule type="expression" dxfId="49622" priority="96439" stopIfTrue="1">
      <formula>WEEKDAY($A787)=7</formula>
    </cfRule>
  </conditionalFormatting>
  <conditionalFormatting sqref="I787:I788">
    <cfRule type="expression" dxfId="49621" priority="96426" stopIfTrue="1">
      <formula>WEEKDAY($A787)=1</formula>
    </cfRule>
    <cfRule type="expression" dxfId="49620" priority="96427" stopIfTrue="1">
      <formula>WEEKDAY($A787)=2</formula>
    </cfRule>
    <cfRule type="expression" dxfId="49619" priority="96428" stopIfTrue="1">
      <formula>WEEKDAY($A787)=3</formula>
    </cfRule>
    <cfRule type="expression" dxfId="49618" priority="96429" stopIfTrue="1">
      <formula>WEEKDAY($A787)=4</formula>
    </cfRule>
    <cfRule type="expression" dxfId="49617" priority="96430" stopIfTrue="1">
      <formula>WEEKDAY($A787)=5</formula>
    </cfRule>
    <cfRule type="expression" dxfId="49616" priority="96431" stopIfTrue="1">
      <formula>WEEKDAY($A787)=6</formula>
    </cfRule>
    <cfRule type="expression" dxfId="49615" priority="96432" stopIfTrue="1">
      <formula>WEEKDAY($A787)=7</formula>
    </cfRule>
  </conditionalFormatting>
  <conditionalFormatting sqref="A787:A788">
    <cfRule type="expression" dxfId="49614" priority="96419" stopIfTrue="1">
      <formula>WEEKDAY($A787)=1</formula>
    </cfRule>
    <cfRule type="expression" dxfId="49613" priority="96420" stopIfTrue="1">
      <formula>WEEKDAY($A787)=2</formula>
    </cfRule>
    <cfRule type="expression" dxfId="49612" priority="96421" stopIfTrue="1">
      <formula>WEEKDAY($A787)=3</formula>
    </cfRule>
    <cfRule type="expression" dxfId="49611" priority="96422" stopIfTrue="1">
      <formula>WEEKDAY($A787)=4</formula>
    </cfRule>
    <cfRule type="expression" dxfId="49610" priority="96423" stopIfTrue="1">
      <formula>WEEKDAY($A787)=5</formula>
    </cfRule>
    <cfRule type="expression" dxfId="49609" priority="96424" stopIfTrue="1">
      <formula>WEEKDAY($A787)=6</formula>
    </cfRule>
    <cfRule type="expression" dxfId="49608" priority="96425" stopIfTrue="1">
      <formula>WEEKDAY($A787)=7</formula>
    </cfRule>
  </conditionalFormatting>
  <conditionalFormatting sqref="A787:A788">
    <cfRule type="expression" dxfId="49607" priority="96412" stopIfTrue="1">
      <formula>WEEKDAY($A787)=1</formula>
    </cfRule>
    <cfRule type="expression" dxfId="49606" priority="96413" stopIfTrue="1">
      <formula>WEEKDAY($A787)=2</formula>
    </cfRule>
    <cfRule type="expression" dxfId="49605" priority="96414" stopIfTrue="1">
      <formula>WEEKDAY($A787)=3</formula>
    </cfRule>
    <cfRule type="expression" dxfId="49604" priority="96415" stopIfTrue="1">
      <formula>WEEKDAY($A787)=4</formula>
    </cfRule>
    <cfRule type="expression" dxfId="49603" priority="96416" stopIfTrue="1">
      <formula>WEEKDAY($A787)=5</formula>
    </cfRule>
    <cfRule type="expression" dxfId="49602" priority="96417" stopIfTrue="1">
      <formula>WEEKDAY($A787)=6</formula>
    </cfRule>
    <cfRule type="expression" dxfId="49601" priority="96418" stopIfTrue="1">
      <formula>WEEKDAY($A787)=7</formula>
    </cfRule>
  </conditionalFormatting>
  <conditionalFormatting sqref="I787:I788">
    <cfRule type="expression" dxfId="49600" priority="96405" stopIfTrue="1">
      <formula>WEEKDAY($A787)=1</formula>
    </cfRule>
    <cfRule type="expression" dxfId="49599" priority="96406" stopIfTrue="1">
      <formula>WEEKDAY($A787)=2</formula>
    </cfRule>
    <cfRule type="expression" dxfId="49598" priority="96407" stopIfTrue="1">
      <formula>WEEKDAY($A787)=3</formula>
    </cfRule>
    <cfRule type="expression" dxfId="49597" priority="96408" stopIfTrue="1">
      <formula>WEEKDAY($A787)=4</formula>
    </cfRule>
    <cfRule type="expression" dxfId="49596" priority="96409" stopIfTrue="1">
      <formula>WEEKDAY($A787)=5</formula>
    </cfRule>
    <cfRule type="expression" dxfId="49595" priority="96410" stopIfTrue="1">
      <formula>WEEKDAY($A787)=6</formula>
    </cfRule>
    <cfRule type="expression" dxfId="49594" priority="96411" stopIfTrue="1">
      <formula>WEEKDAY($A787)=7</formula>
    </cfRule>
  </conditionalFormatting>
  <conditionalFormatting sqref="I787:I788">
    <cfRule type="expression" dxfId="49593" priority="96398" stopIfTrue="1">
      <formula>WEEKDAY($A787)=1</formula>
    </cfRule>
    <cfRule type="expression" dxfId="49592" priority="96399" stopIfTrue="1">
      <formula>WEEKDAY($A787)=2</formula>
    </cfRule>
    <cfRule type="expression" dxfId="49591" priority="96400" stopIfTrue="1">
      <formula>WEEKDAY($A787)=3</formula>
    </cfRule>
    <cfRule type="expression" dxfId="49590" priority="96401" stopIfTrue="1">
      <formula>WEEKDAY($A787)=4</formula>
    </cfRule>
    <cfRule type="expression" dxfId="49589" priority="96402" stopIfTrue="1">
      <formula>WEEKDAY($A787)=5</formula>
    </cfRule>
    <cfRule type="expression" dxfId="49588" priority="96403" stopIfTrue="1">
      <formula>WEEKDAY($A787)=6</formula>
    </cfRule>
    <cfRule type="expression" dxfId="49587" priority="96404" stopIfTrue="1">
      <formula>WEEKDAY($A787)=7</formula>
    </cfRule>
  </conditionalFormatting>
  <conditionalFormatting sqref="A788:M788">
    <cfRule type="expression" dxfId="49586" priority="96391" stopIfTrue="1">
      <formula>WEEKDAY($A788)=1</formula>
    </cfRule>
    <cfRule type="expression" dxfId="49585" priority="96392" stopIfTrue="1">
      <formula>WEEKDAY($A788)=2</formula>
    </cfRule>
    <cfRule type="expression" dxfId="49584" priority="96393" stopIfTrue="1">
      <formula>WEEKDAY($A788)=3</formula>
    </cfRule>
    <cfRule type="expression" dxfId="49583" priority="96394" stopIfTrue="1">
      <formula>WEEKDAY($A788)=4</formula>
    </cfRule>
    <cfRule type="expression" dxfId="49582" priority="96395" stopIfTrue="1">
      <formula>WEEKDAY($A788)=5</formula>
    </cfRule>
    <cfRule type="expression" dxfId="49581" priority="96396" stopIfTrue="1">
      <formula>WEEKDAY($A788)=6</formula>
    </cfRule>
    <cfRule type="expression" dxfId="49580" priority="96397" stopIfTrue="1">
      <formula>WEEKDAY($A788)=7</formula>
    </cfRule>
  </conditionalFormatting>
  <conditionalFormatting sqref="A788">
    <cfRule type="expression" dxfId="49579" priority="96384" stopIfTrue="1">
      <formula>WEEKDAY($A788)=1</formula>
    </cfRule>
    <cfRule type="expression" dxfId="49578" priority="96385" stopIfTrue="1">
      <formula>WEEKDAY($A788)=2</formula>
    </cfRule>
    <cfRule type="expression" dxfId="49577" priority="96386" stopIfTrue="1">
      <formula>WEEKDAY($A788)=3</formula>
    </cfRule>
    <cfRule type="expression" dxfId="49576" priority="96387" stopIfTrue="1">
      <formula>WEEKDAY($A788)=4</formula>
    </cfRule>
    <cfRule type="expression" dxfId="49575" priority="96388" stopIfTrue="1">
      <formula>WEEKDAY($A788)=5</formula>
    </cfRule>
    <cfRule type="expression" dxfId="49574" priority="96389" stopIfTrue="1">
      <formula>WEEKDAY($A788)=6</formula>
    </cfRule>
    <cfRule type="expression" dxfId="49573" priority="96390" stopIfTrue="1">
      <formula>WEEKDAY($A788)=7</formula>
    </cfRule>
  </conditionalFormatting>
  <conditionalFormatting sqref="A788:M788">
    <cfRule type="expression" dxfId="49572" priority="96377" stopIfTrue="1">
      <formula>WEEKDAY($A788)=1</formula>
    </cfRule>
    <cfRule type="expression" dxfId="49571" priority="96378" stopIfTrue="1">
      <formula>WEEKDAY($A788)=2</formula>
    </cfRule>
    <cfRule type="expression" dxfId="49570" priority="96379" stopIfTrue="1">
      <formula>WEEKDAY($A788)=3</formula>
    </cfRule>
    <cfRule type="expression" dxfId="49569" priority="96380" stopIfTrue="1">
      <formula>WEEKDAY($A788)=4</formula>
    </cfRule>
    <cfRule type="expression" dxfId="49568" priority="96381" stopIfTrue="1">
      <formula>WEEKDAY($A788)=5</formula>
    </cfRule>
    <cfRule type="expression" dxfId="49567" priority="96382" stopIfTrue="1">
      <formula>WEEKDAY($A788)=6</formula>
    </cfRule>
    <cfRule type="expression" dxfId="49566" priority="96383" stopIfTrue="1">
      <formula>WEEKDAY($A788)=7</formula>
    </cfRule>
  </conditionalFormatting>
  <conditionalFormatting sqref="I788">
    <cfRule type="expression" dxfId="49565" priority="96370" stopIfTrue="1">
      <formula>WEEKDAY($A788)=1</formula>
    </cfRule>
    <cfRule type="expression" dxfId="49564" priority="96371" stopIfTrue="1">
      <formula>WEEKDAY($A788)=2</formula>
    </cfRule>
    <cfRule type="expression" dxfId="49563" priority="96372" stopIfTrue="1">
      <formula>WEEKDAY($A788)=3</formula>
    </cfRule>
    <cfRule type="expression" dxfId="49562" priority="96373" stopIfTrue="1">
      <formula>WEEKDAY($A788)=4</formula>
    </cfRule>
    <cfRule type="expression" dxfId="49561" priority="96374" stopIfTrue="1">
      <formula>WEEKDAY($A788)=5</formula>
    </cfRule>
    <cfRule type="expression" dxfId="49560" priority="96375" stopIfTrue="1">
      <formula>WEEKDAY($A788)=6</formula>
    </cfRule>
    <cfRule type="expression" dxfId="49559" priority="96376" stopIfTrue="1">
      <formula>WEEKDAY($A788)=7</formula>
    </cfRule>
  </conditionalFormatting>
  <conditionalFormatting sqref="A788">
    <cfRule type="expression" dxfId="49558" priority="96363" stopIfTrue="1">
      <formula>WEEKDAY($A788)=1</formula>
    </cfRule>
    <cfRule type="expression" dxfId="49557" priority="96364" stopIfTrue="1">
      <formula>WEEKDAY($A788)=2</formula>
    </cfRule>
    <cfRule type="expression" dxfId="49556" priority="96365" stopIfTrue="1">
      <formula>WEEKDAY($A788)=3</formula>
    </cfRule>
    <cfRule type="expression" dxfId="49555" priority="96366" stopIfTrue="1">
      <formula>WEEKDAY($A788)=4</formula>
    </cfRule>
    <cfRule type="expression" dxfId="49554" priority="96367" stopIfTrue="1">
      <formula>WEEKDAY($A788)=5</formula>
    </cfRule>
    <cfRule type="expression" dxfId="49553" priority="96368" stopIfTrue="1">
      <formula>WEEKDAY($A788)=6</formula>
    </cfRule>
    <cfRule type="expression" dxfId="49552" priority="96369" stopIfTrue="1">
      <formula>WEEKDAY($A788)=7</formula>
    </cfRule>
  </conditionalFormatting>
  <conditionalFormatting sqref="A788:M788">
    <cfRule type="expression" dxfId="49551" priority="96356" stopIfTrue="1">
      <formula>WEEKDAY($A788)=1</formula>
    </cfRule>
    <cfRule type="expression" dxfId="49550" priority="96357" stopIfTrue="1">
      <formula>WEEKDAY($A788)=2</formula>
    </cfRule>
    <cfRule type="expression" dxfId="49549" priority="96358" stopIfTrue="1">
      <formula>WEEKDAY($A788)=3</formula>
    </cfRule>
    <cfRule type="expression" dxfId="49548" priority="96359" stopIfTrue="1">
      <formula>WEEKDAY($A788)=4</formula>
    </cfRule>
    <cfRule type="expression" dxfId="49547" priority="96360" stopIfTrue="1">
      <formula>WEEKDAY($A788)=5</formula>
    </cfRule>
    <cfRule type="expression" dxfId="49546" priority="96361" stopIfTrue="1">
      <formula>WEEKDAY($A788)=6</formula>
    </cfRule>
    <cfRule type="expression" dxfId="49545" priority="96362" stopIfTrue="1">
      <formula>WEEKDAY($A788)=7</formula>
    </cfRule>
  </conditionalFormatting>
  <conditionalFormatting sqref="A788">
    <cfRule type="expression" dxfId="49544" priority="96349" stopIfTrue="1">
      <formula>WEEKDAY($A788)=1</formula>
    </cfRule>
    <cfRule type="expression" dxfId="49543" priority="96350" stopIfTrue="1">
      <formula>WEEKDAY($A788)=2</formula>
    </cfRule>
    <cfRule type="expression" dxfId="49542" priority="96351" stopIfTrue="1">
      <formula>WEEKDAY($A788)=3</formula>
    </cfRule>
    <cfRule type="expression" dxfId="49541" priority="96352" stopIfTrue="1">
      <formula>WEEKDAY($A788)=4</formula>
    </cfRule>
    <cfRule type="expression" dxfId="49540" priority="96353" stopIfTrue="1">
      <formula>WEEKDAY($A788)=5</formula>
    </cfRule>
    <cfRule type="expression" dxfId="49539" priority="96354" stopIfTrue="1">
      <formula>WEEKDAY($A788)=6</formula>
    </cfRule>
    <cfRule type="expression" dxfId="49538" priority="96355" stopIfTrue="1">
      <formula>WEEKDAY($A788)=7</formula>
    </cfRule>
  </conditionalFormatting>
  <conditionalFormatting sqref="A788">
    <cfRule type="expression" dxfId="49537" priority="96342" stopIfTrue="1">
      <formula>WEEKDAY($A788)=1</formula>
    </cfRule>
    <cfRule type="expression" dxfId="49536" priority="96343" stopIfTrue="1">
      <formula>WEEKDAY($A788)=2</formula>
    </cfRule>
    <cfRule type="expression" dxfId="49535" priority="96344" stopIfTrue="1">
      <formula>WEEKDAY($A788)=3</formula>
    </cfRule>
    <cfRule type="expression" dxfId="49534" priority="96345" stopIfTrue="1">
      <formula>WEEKDAY($A788)=4</formula>
    </cfRule>
    <cfRule type="expression" dxfId="49533" priority="96346" stopIfTrue="1">
      <formula>WEEKDAY($A788)=5</formula>
    </cfRule>
    <cfRule type="expression" dxfId="49532" priority="96347" stopIfTrue="1">
      <formula>WEEKDAY($A788)=6</formula>
    </cfRule>
    <cfRule type="expression" dxfId="49531" priority="96348" stopIfTrue="1">
      <formula>WEEKDAY($A788)=7</formula>
    </cfRule>
  </conditionalFormatting>
  <conditionalFormatting sqref="A788">
    <cfRule type="expression" dxfId="49530" priority="96335" stopIfTrue="1">
      <formula>WEEKDAY($A788)=1</formula>
    </cfRule>
    <cfRule type="expression" dxfId="49529" priority="96336" stopIfTrue="1">
      <formula>WEEKDAY($A788)=2</formula>
    </cfRule>
    <cfRule type="expression" dxfId="49528" priority="96337" stopIfTrue="1">
      <formula>WEEKDAY($A788)=3</formula>
    </cfRule>
    <cfRule type="expression" dxfId="49527" priority="96338" stopIfTrue="1">
      <formula>WEEKDAY($A788)=4</formula>
    </cfRule>
    <cfRule type="expression" dxfId="49526" priority="96339" stopIfTrue="1">
      <formula>WEEKDAY($A788)=5</formula>
    </cfRule>
    <cfRule type="expression" dxfId="49525" priority="96340" stopIfTrue="1">
      <formula>WEEKDAY($A788)=6</formula>
    </cfRule>
    <cfRule type="expression" dxfId="49524" priority="96341" stopIfTrue="1">
      <formula>WEEKDAY($A788)=7</formula>
    </cfRule>
  </conditionalFormatting>
  <conditionalFormatting sqref="I788">
    <cfRule type="expression" dxfId="49523" priority="96328" stopIfTrue="1">
      <formula>WEEKDAY($A788)=1</formula>
    </cfRule>
    <cfRule type="expression" dxfId="49522" priority="96329" stopIfTrue="1">
      <formula>WEEKDAY($A788)=2</formula>
    </cfRule>
    <cfRule type="expression" dxfId="49521" priority="96330" stopIfTrue="1">
      <formula>WEEKDAY($A788)=3</formula>
    </cfRule>
    <cfRule type="expression" dxfId="49520" priority="96331" stopIfTrue="1">
      <formula>WEEKDAY($A788)=4</formula>
    </cfRule>
    <cfRule type="expression" dxfId="49519" priority="96332" stopIfTrue="1">
      <formula>WEEKDAY($A788)=5</formula>
    </cfRule>
    <cfRule type="expression" dxfId="49518" priority="96333" stopIfTrue="1">
      <formula>WEEKDAY($A788)=6</formula>
    </cfRule>
    <cfRule type="expression" dxfId="49517" priority="96334" stopIfTrue="1">
      <formula>WEEKDAY($A788)=7</formula>
    </cfRule>
  </conditionalFormatting>
  <conditionalFormatting sqref="A788">
    <cfRule type="expression" dxfId="49516" priority="96321" stopIfTrue="1">
      <formula>WEEKDAY($A788)=1</formula>
    </cfRule>
    <cfRule type="expression" dxfId="49515" priority="96322" stopIfTrue="1">
      <formula>WEEKDAY($A788)=2</formula>
    </cfRule>
    <cfRule type="expression" dxfId="49514" priority="96323" stopIfTrue="1">
      <formula>WEEKDAY($A788)=3</formula>
    </cfRule>
    <cfRule type="expression" dxfId="49513" priority="96324" stopIfTrue="1">
      <formula>WEEKDAY($A788)=4</formula>
    </cfRule>
    <cfRule type="expression" dxfId="49512" priority="96325" stopIfTrue="1">
      <formula>WEEKDAY($A788)=5</formula>
    </cfRule>
    <cfRule type="expression" dxfId="49511" priority="96326" stopIfTrue="1">
      <formula>WEEKDAY($A788)=6</formula>
    </cfRule>
    <cfRule type="expression" dxfId="49510" priority="96327" stopIfTrue="1">
      <formula>WEEKDAY($A788)=7</formula>
    </cfRule>
  </conditionalFormatting>
  <conditionalFormatting sqref="A788">
    <cfRule type="expression" dxfId="49509" priority="96314" stopIfTrue="1">
      <formula>WEEKDAY($A788)=1</formula>
    </cfRule>
    <cfRule type="expression" dxfId="49508" priority="96315" stopIfTrue="1">
      <formula>WEEKDAY($A788)=2</formula>
    </cfRule>
    <cfRule type="expression" dxfId="49507" priority="96316" stopIfTrue="1">
      <formula>WEEKDAY($A788)=3</formula>
    </cfRule>
    <cfRule type="expression" dxfId="49506" priority="96317" stopIfTrue="1">
      <formula>WEEKDAY($A788)=4</formula>
    </cfRule>
    <cfRule type="expression" dxfId="49505" priority="96318" stopIfTrue="1">
      <formula>WEEKDAY($A788)=5</formula>
    </cfRule>
    <cfRule type="expression" dxfId="49504" priority="96319" stopIfTrue="1">
      <formula>WEEKDAY($A788)=6</formula>
    </cfRule>
    <cfRule type="expression" dxfId="49503" priority="96320" stopIfTrue="1">
      <formula>WEEKDAY($A788)=7</formula>
    </cfRule>
  </conditionalFormatting>
  <conditionalFormatting sqref="I788">
    <cfRule type="expression" dxfId="49502" priority="96307" stopIfTrue="1">
      <formula>WEEKDAY($A788)=1</formula>
    </cfRule>
    <cfRule type="expression" dxfId="49501" priority="96308" stopIfTrue="1">
      <formula>WEEKDAY($A788)=2</formula>
    </cfRule>
    <cfRule type="expression" dxfId="49500" priority="96309" stopIfTrue="1">
      <formula>WEEKDAY($A788)=3</formula>
    </cfRule>
    <cfRule type="expression" dxfId="49499" priority="96310" stopIfTrue="1">
      <formula>WEEKDAY($A788)=4</formula>
    </cfRule>
    <cfRule type="expression" dxfId="49498" priority="96311" stopIfTrue="1">
      <formula>WEEKDAY($A788)=5</formula>
    </cfRule>
    <cfRule type="expression" dxfId="49497" priority="96312" stopIfTrue="1">
      <formula>WEEKDAY($A788)=6</formula>
    </cfRule>
    <cfRule type="expression" dxfId="49496" priority="96313" stopIfTrue="1">
      <formula>WEEKDAY($A788)=7</formula>
    </cfRule>
  </conditionalFormatting>
  <conditionalFormatting sqref="I788">
    <cfRule type="expression" dxfId="49495" priority="96300" stopIfTrue="1">
      <formula>WEEKDAY($A788)=1</formula>
    </cfRule>
    <cfRule type="expression" dxfId="49494" priority="96301" stopIfTrue="1">
      <formula>WEEKDAY($A788)=2</formula>
    </cfRule>
    <cfRule type="expression" dxfId="49493" priority="96302" stopIfTrue="1">
      <formula>WEEKDAY($A788)=3</formula>
    </cfRule>
    <cfRule type="expression" dxfId="49492" priority="96303" stopIfTrue="1">
      <formula>WEEKDAY($A788)=4</formula>
    </cfRule>
    <cfRule type="expression" dxfId="49491" priority="96304" stopIfTrue="1">
      <formula>WEEKDAY($A788)=5</formula>
    </cfRule>
    <cfRule type="expression" dxfId="49490" priority="96305" stopIfTrue="1">
      <formula>WEEKDAY($A788)=6</formula>
    </cfRule>
    <cfRule type="expression" dxfId="49489" priority="96306" stopIfTrue="1">
      <formula>WEEKDAY($A788)=7</formula>
    </cfRule>
  </conditionalFormatting>
  <conditionalFormatting sqref="A787:A788">
    <cfRule type="expression" dxfId="49488" priority="96293" stopIfTrue="1">
      <formula>WEEKDAY($A787)=1</formula>
    </cfRule>
    <cfRule type="expression" dxfId="49487" priority="96294" stopIfTrue="1">
      <formula>WEEKDAY($A787)=2</formula>
    </cfRule>
    <cfRule type="expression" dxfId="49486" priority="96295" stopIfTrue="1">
      <formula>WEEKDAY($A787)=3</formula>
    </cfRule>
    <cfRule type="expression" dxfId="49485" priority="96296" stopIfTrue="1">
      <formula>WEEKDAY($A787)=4</formula>
    </cfRule>
    <cfRule type="expression" dxfId="49484" priority="96297" stopIfTrue="1">
      <formula>WEEKDAY($A787)=5</formula>
    </cfRule>
    <cfRule type="expression" dxfId="49483" priority="96298" stopIfTrue="1">
      <formula>WEEKDAY($A787)=6</formula>
    </cfRule>
    <cfRule type="expression" dxfId="49482" priority="96299" stopIfTrue="1">
      <formula>WEEKDAY($A787)=7</formula>
    </cfRule>
  </conditionalFormatting>
  <conditionalFormatting sqref="A787:A788">
    <cfRule type="expression" dxfId="49481" priority="96286" stopIfTrue="1">
      <formula>WEEKDAY($A787)=1</formula>
    </cfRule>
    <cfRule type="expression" dxfId="49480" priority="96287" stopIfTrue="1">
      <formula>WEEKDAY($A787)=2</formula>
    </cfRule>
    <cfRule type="expression" dxfId="49479" priority="96288" stopIfTrue="1">
      <formula>WEEKDAY($A787)=3</formula>
    </cfRule>
    <cfRule type="expression" dxfId="49478" priority="96289" stopIfTrue="1">
      <formula>WEEKDAY($A787)=4</formula>
    </cfRule>
    <cfRule type="expression" dxfId="49477" priority="96290" stopIfTrue="1">
      <formula>WEEKDAY($A787)=5</formula>
    </cfRule>
    <cfRule type="expression" dxfId="49476" priority="96291" stopIfTrue="1">
      <formula>WEEKDAY($A787)=6</formula>
    </cfRule>
    <cfRule type="expression" dxfId="49475" priority="96292" stopIfTrue="1">
      <formula>WEEKDAY($A787)=7</formula>
    </cfRule>
  </conditionalFormatting>
  <conditionalFormatting sqref="I787:I788">
    <cfRule type="expression" dxfId="49474" priority="96279" stopIfTrue="1">
      <formula>WEEKDAY($A787)=1</formula>
    </cfRule>
    <cfRule type="expression" dxfId="49473" priority="96280" stopIfTrue="1">
      <formula>WEEKDAY($A787)=2</formula>
    </cfRule>
    <cfRule type="expression" dxfId="49472" priority="96281" stopIfTrue="1">
      <formula>WEEKDAY($A787)=3</formula>
    </cfRule>
    <cfRule type="expression" dxfId="49471" priority="96282" stopIfTrue="1">
      <formula>WEEKDAY($A787)=4</formula>
    </cfRule>
    <cfRule type="expression" dxfId="49470" priority="96283" stopIfTrue="1">
      <formula>WEEKDAY($A787)=5</formula>
    </cfRule>
    <cfRule type="expression" dxfId="49469" priority="96284" stopIfTrue="1">
      <formula>WEEKDAY($A787)=6</formula>
    </cfRule>
    <cfRule type="expression" dxfId="49468" priority="96285" stopIfTrue="1">
      <formula>WEEKDAY($A787)=7</formula>
    </cfRule>
  </conditionalFormatting>
  <conditionalFormatting sqref="I787:I788">
    <cfRule type="expression" dxfId="49467" priority="96272" stopIfTrue="1">
      <formula>WEEKDAY($A787)=1</formula>
    </cfRule>
    <cfRule type="expression" dxfId="49466" priority="96273" stopIfTrue="1">
      <formula>WEEKDAY($A787)=2</formula>
    </cfRule>
    <cfRule type="expression" dxfId="49465" priority="96274" stopIfTrue="1">
      <formula>WEEKDAY($A787)=3</formula>
    </cfRule>
    <cfRule type="expression" dxfId="49464" priority="96275" stopIfTrue="1">
      <formula>WEEKDAY($A787)=4</formula>
    </cfRule>
    <cfRule type="expression" dxfId="49463" priority="96276" stopIfTrue="1">
      <formula>WEEKDAY($A787)=5</formula>
    </cfRule>
    <cfRule type="expression" dxfId="49462" priority="96277" stopIfTrue="1">
      <formula>WEEKDAY($A787)=6</formula>
    </cfRule>
    <cfRule type="expression" dxfId="49461" priority="96278" stopIfTrue="1">
      <formula>WEEKDAY($A787)=7</formula>
    </cfRule>
  </conditionalFormatting>
  <conditionalFormatting sqref="I787:I788">
    <cfRule type="expression" dxfId="49460" priority="96265" stopIfTrue="1">
      <formula>WEEKDAY($A787)=1</formula>
    </cfRule>
    <cfRule type="expression" dxfId="49459" priority="96266" stopIfTrue="1">
      <formula>WEEKDAY($A787)=2</formula>
    </cfRule>
    <cfRule type="expression" dxfId="49458" priority="96267" stopIfTrue="1">
      <formula>WEEKDAY($A787)=3</formula>
    </cfRule>
    <cfRule type="expression" dxfId="49457" priority="96268" stopIfTrue="1">
      <formula>WEEKDAY($A787)=4</formula>
    </cfRule>
    <cfRule type="expression" dxfId="49456" priority="96269" stopIfTrue="1">
      <formula>WEEKDAY($A787)=5</formula>
    </cfRule>
    <cfRule type="expression" dxfId="49455" priority="96270" stopIfTrue="1">
      <formula>WEEKDAY($A787)=6</formula>
    </cfRule>
    <cfRule type="expression" dxfId="49454" priority="96271" stopIfTrue="1">
      <formula>WEEKDAY($A787)=7</formula>
    </cfRule>
  </conditionalFormatting>
  <conditionalFormatting sqref="I787:I788">
    <cfRule type="expression" dxfId="49453" priority="96258" stopIfTrue="1">
      <formula>WEEKDAY($A787)=1</formula>
    </cfRule>
    <cfRule type="expression" dxfId="49452" priority="96259" stopIfTrue="1">
      <formula>WEEKDAY($A787)=2</formula>
    </cfRule>
    <cfRule type="expression" dxfId="49451" priority="96260" stopIfTrue="1">
      <formula>WEEKDAY($A787)=3</formula>
    </cfRule>
    <cfRule type="expression" dxfId="49450" priority="96261" stopIfTrue="1">
      <formula>WEEKDAY($A787)=4</formula>
    </cfRule>
    <cfRule type="expression" dxfId="49449" priority="96262" stopIfTrue="1">
      <formula>WEEKDAY($A787)=5</formula>
    </cfRule>
    <cfRule type="expression" dxfId="49448" priority="96263" stopIfTrue="1">
      <formula>WEEKDAY($A787)=6</formula>
    </cfRule>
    <cfRule type="expression" dxfId="49447" priority="96264" stopIfTrue="1">
      <formula>WEEKDAY($A787)=7</formula>
    </cfRule>
  </conditionalFormatting>
  <conditionalFormatting sqref="A787:A788">
    <cfRule type="expression" dxfId="49446" priority="96251" stopIfTrue="1">
      <formula>WEEKDAY($A787)=1</formula>
    </cfRule>
    <cfRule type="expression" dxfId="49445" priority="96252" stopIfTrue="1">
      <formula>WEEKDAY($A787)=2</formula>
    </cfRule>
    <cfRule type="expression" dxfId="49444" priority="96253" stopIfTrue="1">
      <formula>WEEKDAY($A787)=3</formula>
    </cfRule>
    <cfRule type="expression" dxfId="49443" priority="96254" stopIfTrue="1">
      <formula>WEEKDAY($A787)=4</formula>
    </cfRule>
    <cfRule type="expression" dxfId="49442" priority="96255" stopIfTrue="1">
      <formula>WEEKDAY($A787)=5</formula>
    </cfRule>
    <cfRule type="expression" dxfId="49441" priority="96256" stopIfTrue="1">
      <formula>WEEKDAY($A787)=6</formula>
    </cfRule>
    <cfRule type="expression" dxfId="49440" priority="96257" stopIfTrue="1">
      <formula>WEEKDAY($A787)=7</formula>
    </cfRule>
  </conditionalFormatting>
  <conditionalFormatting sqref="A787:A788">
    <cfRule type="expression" dxfId="49439" priority="96244" stopIfTrue="1">
      <formula>WEEKDAY($A787)=1</formula>
    </cfRule>
    <cfRule type="expression" dxfId="49438" priority="96245" stopIfTrue="1">
      <formula>WEEKDAY($A787)=2</formula>
    </cfRule>
    <cfRule type="expression" dxfId="49437" priority="96246" stopIfTrue="1">
      <formula>WEEKDAY($A787)=3</formula>
    </cfRule>
    <cfRule type="expression" dxfId="49436" priority="96247" stopIfTrue="1">
      <formula>WEEKDAY($A787)=4</formula>
    </cfRule>
    <cfRule type="expression" dxfId="49435" priority="96248" stopIfTrue="1">
      <formula>WEEKDAY($A787)=5</formula>
    </cfRule>
    <cfRule type="expression" dxfId="49434" priority="96249" stopIfTrue="1">
      <formula>WEEKDAY($A787)=6</formula>
    </cfRule>
    <cfRule type="expression" dxfId="49433" priority="96250" stopIfTrue="1">
      <formula>WEEKDAY($A787)=7</formula>
    </cfRule>
  </conditionalFormatting>
  <conditionalFormatting sqref="I787:I788">
    <cfRule type="expression" dxfId="49432" priority="96237" stopIfTrue="1">
      <formula>WEEKDAY($A787)=1</formula>
    </cfRule>
    <cfRule type="expression" dxfId="49431" priority="96238" stopIfTrue="1">
      <formula>WEEKDAY($A787)=2</formula>
    </cfRule>
    <cfRule type="expression" dxfId="49430" priority="96239" stopIfTrue="1">
      <formula>WEEKDAY($A787)=3</formula>
    </cfRule>
    <cfRule type="expression" dxfId="49429" priority="96240" stopIfTrue="1">
      <formula>WEEKDAY($A787)=4</formula>
    </cfRule>
    <cfRule type="expression" dxfId="49428" priority="96241" stopIfTrue="1">
      <formula>WEEKDAY($A787)=5</formula>
    </cfRule>
    <cfRule type="expression" dxfId="49427" priority="96242" stopIfTrue="1">
      <formula>WEEKDAY($A787)=6</formula>
    </cfRule>
    <cfRule type="expression" dxfId="49426" priority="96243" stopIfTrue="1">
      <formula>WEEKDAY($A787)=7</formula>
    </cfRule>
  </conditionalFormatting>
  <conditionalFormatting sqref="I787:I788">
    <cfRule type="expression" dxfId="49425" priority="96230" stopIfTrue="1">
      <formula>WEEKDAY($A787)=1</formula>
    </cfRule>
    <cfRule type="expression" dxfId="49424" priority="96231" stopIfTrue="1">
      <formula>WEEKDAY($A787)=2</formula>
    </cfRule>
    <cfRule type="expression" dxfId="49423" priority="96232" stopIfTrue="1">
      <formula>WEEKDAY($A787)=3</formula>
    </cfRule>
    <cfRule type="expression" dxfId="49422" priority="96233" stopIfTrue="1">
      <formula>WEEKDAY($A787)=4</formula>
    </cfRule>
    <cfRule type="expression" dxfId="49421" priority="96234" stopIfTrue="1">
      <formula>WEEKDAY($A787)=5</formula>
    </cfRule>
    <cfRule type="expression" dxfId="49420" priority="96235" stopIfTrue="1">
      <formula>WEEKDAY($A787)=6</formula>
    </cfRule>
    <cfRule type="expression" dxfId="49419" priority="96236" stopIfTrue="1">
      <formula>WEEKDAY($A787)=7</formula>
    </cfRule>
  </conditionalFormatting>
  <conditionalFormatting sqref="A784:A788">
    <cfRule type="expression" dxfId="49418" priority="96223" stopIfTrue="1">
      <formula>WEEKDAY($A784)=1</formula>
    </cfRule>
    <cfRule type="expression" dxfId="49417" priority="96224" stopIfTrue="1">
      <formula>WEEKDAY($A784)=2</formula>
    </cfRule>
    <cfRule type="expression" dxfId="49416" priority="96225" stopIfTrue="1">
      <formula>WEEKDAY($A784)=3</formula>
    </cfRule>
    <cfRule type="expression" dxfId="49415" priority="96226" stopIfTrue="1">
      <formula>WEEKDAY($A784)=4</formula>
    </cfRule>
    <cfRule type="expression" dxfId="49414" priority="96227" stopIfTrue="1">
      <formula>WEEKDAY($A784)=5</formula>
    </cfRule>
    <cfRule type="expression" dxfId="49413" priority="96228" stopIfTrue="1">
      <formula>WEEKDAY($A784)=6</formula>
    </cfRule>
    <cfRule type="expression" dxfId="49412" priority="96229" stopIfTrue="1">
      <formula>WEEKDAY($A784)=7</formula>
    </cfRule>
  </conditionalFormatting>
  <conditionalFormatting sqref="I784:I788">
    <cfRule type="expression" dxfId="49411" priority="96216" stopIfTrue="1">
      <formula>WEEKDAY($A784)=1</formula>
    </cfRule>
    <cfRule type="expression" dxfId="49410" priority="96217" stopIfTrue="1">
      <formula>WEEKDAY($A784)=2</formula>
    </cfRule>
    <cfRule type="expression" dxfId="49409" priority="96218" stopIfTrue="1">
      <formula>WEEKDAY($A784)=3</formula>
    </cfRule>
    <cfRule type="expression" dxfId="49408" priority="96219" stopIfTrue="1">
      <formula>WEEKDAY($A784)=4</formula>
    </cfRule>
    <cfRule type="expression" dxfId="49407" priority="96220" stopIfTrue="1">
      <formula>WEEKDAY($A784)=5</formula>
    </cfRule>
    <cfRule type="expression" dxfId="49406" priority="96221" stopIfTrue="1">
      <formula>WEEKDAY($A784)=6</formula>
    </cfRule>
    <cfRule type="expression" dxfId="49405" priority="96222" stopIfTrue="1">
      <formula>WEEKDAY($A784)=7</formula>
    </cfRule>
  </conditionalFormatting>
  <conditionalFormatting sqref="A784:A788">
    <cfRule type="expression" dxfId="49404" priority="96209" stopIfTrue="1">
      <formula>WEEKDAY($A784)=1</formula>
    </cfRule>
    <cfRule type="expression" dxfId="49403" priority="96210" stopIfTrue="1">
      <formula>WEEKDAY($A784)=2</formula>
    </cfRule>
    <cfRule type="expression" dxfId="49402" priority="96211" stopIfTrue="1">
      <formula>WEEKDAY($A784)=3</formula>
    </cfRule>
    <cfRule type="expression" dxfId="49401" priority="96212" stopIfTrue="1">
      <formula>WEEKDAY($A784)=4</formula>
    </cfRule>
    <cfRule type="expression" dxfId="49400" priority="96213" stopIfTrue="1">
      <formula>WEEKDAY($A784)=5</formula>
    </cfRule>
    <cfRule type="expression" dxfId="49399" priority="96214" stopIfTrue="1">
      <formula>WEEKDAY($A784)=6</formula>
    </cfRule>
    <cfRule type="expression" dxfId="49398" priority="96215" stopIfTrue="1">
      <formula>WEEKDAY($A784)=7</formula>
    </cfRule>
  </conditionalFormatting>
  <conditionalFormatting sqref="I784:I788">
    <cfRule type="expression" dxfId="49397" priority="96202" stopIfTrue="1">
      <formula>WEEKDAY($A784)=1</formula>
    </cfRule>
    <cfRule type="expression" dxfId="49396" priority="96203" stopIfTrue="1">
      <formula>WEEKDAY($A784)=2</formula>
    </cfRule>
    <cfRule type="expression" dxfId="49395" priority="96204" stopIfTrue="1">
      <formula>WEEKDAY($A784)=3</formula>
    </cfRule>
    <cfRule type="expression" dxfId="49394" priority="96205" stopIfTrue="1">
      <formula>WEEKDAY($A784)=4</formula>
    </cfRule>
    <cfRule type="expression" dxfId="49393" priority="96206" stopIfTrue="1">
      <formula>WEEKDAY($A784)=5</formula>
    </cfRule>
    <cfRule type="expression" dxfId="49392" priority="96207" stopIfTrue="1">
      <formula>WEEKDAY($A784)=6</formula>
    </cfRule>
    <cfRule type="expression" dxfId="49391" priority="96208" stopIfTrue="1">
      <formula>WEEKDAY($A784)=7</formula>
    </cfRule>
  </conditionalFormatting>
  <conditionalFormatting sqref="A784:A788">
    <cfRule type="expression" dxfId="49390" priority="96195" stopIfTrue="1">
      <formula>WEEKDAY($A784)=1</formula>
    </cfRule>
    <cfRule type="expression" dxfId="49389" priority="96196" stopIfTrue="1">
      <formula>WEEKDAY($A784)=2</formula>
    </cfRule>
    <cfRule type="expression" dxfId="49388" priority="96197" stopIfTrue="1">
      <formula>WEEKDAY($A784)=3</formula>
    </cfRule>
    <cfRule type="expression" dxfId="49387" priority="96198" stopIfTrue="1">
      <formula>WEEKDAY($A784)=4</formula>
    </cfRule>
    <cfRule type="expression" dxfId="49386" priority="96199" stopIfTrue="1">
      <formula>WEEKDAY($A784)=5</formula>
    </cfRule>
    <cfRule type="expression" dxfId="49385" priority="96200" stopIfTrue="1">
      <formula>WEEKDAY($A784)=6</formula>
    </cfRule>
    <cfRule type="expression" dxfId="49384" priority="96201" stopIfTrue="1">
      <formula>WEEKDAY($A784)=7</formula>
    </cfRule>
  </conditionalFormatting>
  <conditionalFormatting sqref="I784:I788">
    <cfRule type="expression" dxfId="49383" priority="96188" stopIfTrue="1">
      <formula>WEEKDAY($A784)=1</formula>
    </cfRule>
    <cfRule type="expression" dxfId="49382" priority="96189" stopIfTrue="1">
      <formula>WEEKDAY($A784)=2</formula>
    </cfRule>
    <cfRule type="expression" dxfId="49381" priority="96190" stopIfTrue="1">
      <formula>WEEKDAY($A784)=3</formula>
    </cfRule>
    <cfRule type="expression" dxfId="49380" priority="96191" stopIfTrue="1">
      <formula>WEEKDAY($A784)=4</formula>
    </cfRule>
    <cfRule type="expression" dxfId="49379" priority="96192" stopIfTrue="1">
      <formula>WEEKDAY($A784)=5</formula>
    </cfRule>
    <cfRule type="expression" dxfId="49378" priority="96193" stopIfTrue="1">
      <formula>WEEKDAY($A784)=6</formula>
    </cfRule>
    <cfRule type="expression" dxfId="49377" priority="96194" stopIfTrue="1">
      <formula>WEEKDAY($A784)=7</formula>
    </cfRule>
  </conditionalFormatting>
  <conditionalFormatting sqref="A784:A788">
    <cfRule type="expression" dxfId="49376" priority="96181" stopIfTrue="1">
      <formula>WEEKDAY($A784)=1</formula>
    </cfRule>
    <cfRule type="expression" dxfId="49375" priority="96182" stopIfTrue="1">
      <formula>WEEKDAY($A784)=2</formula>
    </cfRule>
    <cfRule type="expression" dxfId="49374" priority="96183" stopIfTrue="1">
      <formula>WEEKDAY($A784)=3</formula>
    </cfRule>
    <cfRule type="expression" dxfId="49373" priority="96184" stopIfTrue="1">
      <formula>WEEKDAY($A784)=4</formula>
    </cfRule>
    <cfRule type="expression" dxfId="49372" priority="96185" stopIfTrue="1">
      <formula>WEEKDAY($A784)=5</formula>
    </cfRule>
    <cfRule type="expression" dxfId="49371" priority="96186" stopIfTrue="1">
      <formula>WEEKDAY($A784)=6</formula>
    </cfRule>
    <cfRule type="expression" dxfId="49370" priority="96187" stopIfTrue="1">
      <formula>WEEKDAY($A784)=7</formula>
    </cfRule>
  </conditionalFormatting>
  <conditionalFormatting sqref="I784:I788">
    <cfRule type="expression" dxfId="49369" priority="96174" stopIfTrue="1">
      <formula>WEEKDAY($A784)=1</formula>
    </cfRule>
    <cfRule type="expression" dxfId="49368" priority="96175" stopIfTrue="1">
      <formula>WEEKDAY($A784)=2</formula>
    </cfRule>
    <cfRule type="expression" dxfId="49367" priority="96176" stopIfTrue="1">
      <formula>WEEKDAY($A784)=3</formula>
    </cfRule>
    <cfRule type="expression" dxfId="49366" priority="96177" stopIfTrue="1">
      <formula>WEEKDAY($A784)=4</formula>
    </cfRule>
    <cfRule type="expression" dxfId="49365" priority="96178" stopIfTrue="1">
      <formula>WEEKDAY($A784)=5</formula>
    </cfRule>
    <cfRule type="expression" dxfId="49364" priority="96179" stopIfTrue="1">
      <formula>WEEKDAY($A784)=6</formula>
    </cfRule>
    <cfRule type="expression" dxfId="49363" priority="96180" stopIfTrue="1">
      <formula>WEEKDAY($A784)=7</formula>
    </cfRule>
  </conditionalFormatting>
  <conditionalFormatting sqref="A784:A788">
    <cfRule type="expression" dxfId="49362" priority="96167" stopIfTrue="1">
      <formula>WEEKDAY($A784)=1</formula>
    </cfRule>
    <cfRule type="expression" dxfId="49361" priority="96168" stopIfTrue="1">
      <formula>WEEKDAY($A784)=2</formula>
    </cfRule>
    <cfRule type="expression" dxfId="49360" priority="96169" stopIfTrue="1">
      <formula>WEEKDAY($A784)=3</formula>
    </cfRule>
    <cfRule type="expression" dxfId="49359" priority="96170" stopIfTrue="1">
      <formula>WEEKDAY($A784)=4</formula>
    </cfRule>
    <cfRule type="expression" dxfId="49358" priority="96171" stopIfTrue="1">
      <formula>WEEKDAY($A784)=5</formula>
    </cfRule>
    <cfRule type="expression" dxfId="49357" priority="96172" stopIfTrue="1">
      <formula>WEEKDAY($A784)=6</formula>
    </cfRule>
    <cfRule type="expression" dxfId="49356" priority="96173" stopIfTrue="1">
      <formula>WEEKDAY($A784)=7</formula>
    </cfRule>
  </conditionalFormatting>
  <conditionalFormatting sqref="I784:I788">
    <cfRule type="expression" dxfId="49355" priority="96160" stopIfTrue="1">
      <formula>WEEKDAY($A784)=1</formula>
    </cfRule>
    <cfRule type="expression" dxfId="49354" priority="96161" stopIfTrue="1">
      <formula>WEEKDAY($A784)=2</formula>
    </cfRule>
    <cfRule type="expression" dxfId="49353" priority="96162" stopIfTrue="1">
      <formula>WEEKDAY($A784)=3</formula>
    </cfRule>
    <cfRule type="expression" dxfId="49352" priority="96163" stopIfTrue="1">
      <formula>WEEKDAY($A784)=4</formula>
    </cfRule>
    <cfRule type="expression" dxfId="49351" priority="96164" stopIfTrue="1">
      <formula>WEEKDAY($A784)=5</formula>
    </cfRule>
    <cfRule type="expression" dxfId="49350" priority="96165" stopIfTrue="1">
      <formula>WEEKDAY($A784)=6</formula>
    </cfRule>
    <cfRule type="expression" dxfId="49349" priority="96166" stopIfTrue="1">
      <formula>WEEKDAY($A784)=7</formula>
    </cfRule>
  </conditionalFormatting>
  <conditionalFormatting sqref="A789:M789">
    <cfRule type="expression" dxfId="49348" priority="96153" stopIfTrue="1">
      <formula>WEEKDAY($A789)=1</formula>
    </cfRule>
    <cfRule type="expression" dxfId="49347" priority="96154" stopIfTrue="1">
      <formula>WEEKDAY($A789)=2</formula>
    </cfRule>
    <cfRule type="expression" dxfId="49346" priority="96155" stopIfTrue="1">
      <formula>WEEKDAY($A789)=3</formula>
    </cfRule>
    <cfRule type="expression" dxfId="49345" priority="96156" stopIfTrue="1">
      <formula>WEEKDAY($A789)=4</formula>
    </cfRule>
    <cfRule type="expression" dxfId="49344" priority="96157" stopIfTrue="1">
      <formula>WEEKDAY($A789)=5</formula>
    </cfRule>
    <cfRule type="expression" dxfId="49343" priority="96158" stopIfTrue="1">
      <formula>WEEKDAY($A789)=6</formula>
    </cfRule>
    <cfRule type="expression" dxfId="49342" priority="96159" stopIfTrue="1">
      <formula>WEEKDAY($A789)=7</formula>
    </cfRule>
  </conditionalFormatting>
  <conditionalFormatting sqref="I790:I797">
    <cfRule type="expression" dxfId="49341" priority="96146" stopIfTrue="1">
      <formula>WEEKDAY($A790)=1</formula>
    </cfRule>
    <cfRule type="expression" dxfId="49340" priority="96147" stopIfTrue="1">
      <formula>WEEKDAY($A790)=2</formula>
    </cfRule>
    <cfRule type="expression" dxfId="49339" priority="96148" stopIfTrue="1">
      <formula>WEEKDAY($A790)=3</formula>
    </cfRule>
    <cfRule type="expression" dxfId="49338" priority="96149" stopIfTrue="1">
      <formula>WEEKDAY($A790)=4</formula>
    </cfRule>
    <cfRule type="expression" dxfId="49337" priority="96150" stopIfTrue="1">
      <formula>WEEKDAY($A790)=5</formula>
    </cfRule>
    <cfRule type="expression" dxfId="49336" priority="96151" stopIfTrue="1">
      <formula>WEEKDAY($A790)=6</formula>
    </cfRule>
    <cfRule type="expression" dxfId="49335" priority="96152" stopIfTrue="1">
      <formula>WEEKDAY($A790)=7</formula>
    </cfRule>
  </conditionalFormatting>
  <conditionalFormatting sqref="I790:I797">
    <cfRule type="expression" dxfId="49334" priority="96139" stopIfTrue="1">
      <formula>WEEKDAY($A790)=1</formula>
    </cfRule>
    <cfRule type="expression" dxfId="49333" priority="96140" stopIfTrue="1">
      <formula>WEEKDAY($A790)=2</formula>
    </cfRule>
    <cfRule type="expression" dxfId="49332" priority="96141" stopIfTrue="1">
      <formula>WEEKDAY($A790)=3</formula>
    </cfRule>
    <cfRule type="expression" dxfId="49331" priority="96142" stopIfTrue="1">
      <formula>WEEKDAY($A790)=4</formula>
    </cfRule>
    <cfRule type="expression" dxfId="49330" priority="96143" stopIfTrue="1">
      <formula>WEEKDAY($A790)=5</formula>
    </cfRule>
    <cfRule type="expression" dxfId="49329" priority="96144" stopIfTrue="1">
      <formula>WEEKDAY($A790)=6</formula>
    </cfRule>
    <cfRule type="expression" dxfId="49328" priority="96145" stopIfTrue="1">
      <formula>WEEKDAY($A790)=7</formula>
    </cfRule>
  </conditionalFormatting>
  <conditionalFormatting sqref="I790:I797">
    <cfRule type="expression" dxfId="49327" priority="96132" stopIfTrue="1">
      <formula>WEEKDAY($A790)=1</formula>
    </cfRule>
    <cfRule type="expression" dxfId="49326" priority="96133" stopIfTrue="1">
      <formula>WEEKDAY($A790)=2</formula>
    </cfRule>
    <cfRule type="expression" dxfId="49325" priority="96134" stopIfTrue="1">
      <formula>WEEKDAY($A790)=3</formula>
    </cfRule>
    <cfRule type="expression" dxfId="49324" priority="96135" stopIfTrue="1">
      <formula>WEEKDAY($A790)=4</formula>
    </cfRule>
    <cfRule type="expression" dxfId="49323" priority="96136" stopIfTrue="1">
      <formula>WEEKDAY($A790)=5</formula>
    </cfRule>
    <cfRule type="expression" dxfId="49322" priority="96137" stopIfTrue="1">
      <formula>WEEKDAY($A790)=6</formula>
    </cfRule>
    <cfRule type="expression" dxfId="49321" priority="96138" stopIfTrue="1">
      <formula>WEEKDAY($A790)=7</formula>
    </cfRule>
  </conditionalFormatting>
  <conditionalFormatting sqref="I790:I797">
    <cfRule type="expression" dxfId="49320" priority="96125" stopIfTrue="1">
      <formula>WEEKDAY($A790)=1</formula>
    </cfRule>
    <cfRule type="expression" dxfId="49319" priority="96126" stopIfTrue="1">
      <formula>WEEKDAY($A790)=2</formula>
    </cfRule>
    <cfRule type="expression" dxfId="49318" priority="96127" stopIfTrue="1">
      <formula>WEEKDAY($A790)=3</formula>
    </cfRule>
    <cfRule type="expression" dxfId="49317" priority="96128" stopIfTrue="1">
      <formula>WEEKDAY($A790)=4</formula>
    </cfRule>
    <cfRule type="expression" dxfId="49316" priority="96129" stopIfTrue="1">
      <formula>WEEKDAY($A790)=5</formula>
    </cfRule>
    <cfRule type="expression" dxfId="49315" priority="96130" stopIfTrue="1">
      <formula>WEEKDAY($A790)=6</formula>
    </cfRule>
    <cfRule type="expression" dxfId="49314" priority="96131" stopIfTrue="1">
      <formula>WEEKDAY($A790)=7</formula>
    </cfRule>
  </conditionalFormatting>
  <conditionalFormatting sqref="I790:I797">
    <cfRule type="expression" dxfId="49313" priority="96118" stopIfTrue="1">
      <formula>WEEKDAY($A790)=1</formula>
    </cfRule>
    <cfRule type="expression" dxfId="49312" priority="96119" stopIfTrue="1">
      <formula>WEEKDAY($A790)=2</formula>
    </cfRule>
    <cfRule type="expression" dxfId="49311" priority="96120" stopIfTrue="1">
      <formula>WEEKDAY($A790)=3</formula>
    </cfRule>
    <cfRule type="expression" dxfId="49310" priority="96121" stopIfTrue="1">
      <formula>WEEKDAY($A790)=4</formula>
    </cfRule>
    <cfRule type="expression" dxfId="49309" priority="96122" stopIfTrue="1">
      <formula>WEEKDAY($A790)=5</formula>
    </cfRule>
    <cfRule type="expression" dxfId="49308" priority="96123" stopIfTrue="1">
      <formula>WEEKDAY($A790)=6</formula>
    </cfRule>
    <cfRule type="expression" dxfId="49307" priority="96124" stopIfTrue="1">
      <formula>WEEKDAY($A790)=7</formula>
    </cfRule>
  </conditionalFormatting>
  <conditionalFormatting sqref="I790:I797">
    <cfRule type="expression" dxfId="49306" priority="96111" stopIfTrue="1">
      <formula>WEEKDAY($A790)=1</formula>
    </cfRule>
    <cfRule type="expression" dxfId="49305" priority="96112" stopIfTrue="1">
      <formula>WEEKDAY($A790)=2</formula>
    </cfRule>
    <cfRule type="expression" dxfId="49304" priority="96113" stopIfTrue="1">
      <formula>WEEKDAY($A790)=3</formula>
    </cfRule>
    <cfRule type="expression" dxfId="49303" priority="96114" stopIfTrue="1">
      <formula>WEEKDAY($A790)=4</formula>
    </cfRule>
    <cfRule type="expression" dxfId="49302" priority="96115" stopIfTrue="1">
      <formula>WEEKDAY($A790)=5</formula>
    </cfRule>
    <cfRule type="expression" dxfId="49301" priority="96116" stopIfTrue="1">
      <formula>WEEKDAY($A790)=6</formula>
    </cfRule>
    <cfRule type="expression" dxfId="49300" priority="96117" stopIfTrue="1">
      <formula>WEEKDAY($A790)=7</formula>
    </cfRule>
  </conditionalFormatting>
  <conditionalFormatting sqref="I790:I797">
    <cfRule type="expression" dxfId="49299" priority="96104" stopIfTrue="1">
      <formula>WEEKDAY($A790)=1</formula>
    </cfRule>
    <cfRule type="expression" dxfId="49298" priority="96105" stopIfTrue="1">
      <formula>WEEKDAY($A790)=2</formula>
    </cfRule>
    <cfRule type="expression" dxfId="49297" priority="96106" stopIfTrue="1">
      <formula>WEEKDAY($A790)=3</formula>
    </cfRule>
    <cfRule type="expression" dxfId="49296" priority="96107" stopIfTrue="1">
      <formula>WEEKDAY($A790)=4</formula>
    </cfRule>
    <cfRule type="expression" dxfId="49295" priority="96108" stopIfTrue="1">
      <formula>WEEKDAY($A790)=5</formula>
    </cfRule>
    <cfRule type="expression" dxfId="49294" priority="96109" stopIfTrue="1">
      <formula>WEEKDAY($A790)=6</formula>
    </cfRule>
    <cfRule type="expression" dxfId="49293" priority="96110" stopIfTrue="1">
      <formula>WEEKDAY($A790)=7</formula>
    </cfRule>
  </conditionalFormatting>
  <conditionalFormatting sqref="I790:I797">
    <cfRule type="expression" dxfId="49292" priority="96097" stopIfTrue="1">
      <formula>WEEKDAY($A790)=1</formula>
    </cfRule>
    <cfRule type="expression" dxfId="49291" priority="96098" stopIfTrue="1">
      <formula>WEEKDAY($A790)=2</formula>
    </cfRule>
    <cfRule type="expression" dxfId="49290" priority="96099" stopIfTrue="1">
      <formula>WEEKDAY($A790)=3</formula>
    </cfRule>
    <cfRule type="expression" dxfId="49289" priority="96100" stopIfTrue="1">
      <formula>WEEKDAY($A790)=4</formula>
    </cfRule>
    <cfRule type="expression" dxfId="49288" priority="96101" stopIfTrue="1">
      <formula>WEEKDAY($A790)=5</formula>
    </cfRule>
    <cfRule type="expression" dxfId="49287" priority="96102" stopIfTrue="1">
      <formula>WEEKDAY($A790)=6</formula>
    </cfRule>
    <cfRule type="expression" dxfId="49286" priority="96103" stopIfTrue="1">
      <formula>WEEKDAY($A790)=7</formula>
    </cfRule>
  </conditionalFormatting>
  <conditionalFormatting sqref="I790:I797">
    <cfRule type="expression" dxfId="49285" priority="96090" stopIfTrue="1">
      <formula>WEEKDAY($A790)=1</formula>
    </cfRule>
    <cfRule type="expression" dxfId="49284" priority="96091" stopIfTrue="1">
      <formula>WEEKDAY($A790)=2</formula>
    </cfRule>
    <cfRule type="expression" dxfId="49283" priority="96092" stopIfTrue="1">
      <formula>WEEKDAY($A790)=3</formula>
    </cfRule>
    <cfRule type="expression" dxfId="49282" priority="96093" stopIfTrue="1">
      <formula>WEEKDAY($A790)=4</formula>
    </cfRule>
    <cfRule type="expression" dxfId="49281" priority="96094" stopIfTrue="1">
      <formula>WEEKDAY($A790)=5</formula>
    </cfRule>
    <cfRule type="expression" dxfId="49280" priority="96095" stopIfTrue="1">
      <formula>WEEKDAY($A790)=6</formula>
    </cfRule>
    <cfRule type="expression" dxfId="49279" priority="96096" stopIfTrue="1">
      <formula>WEEKDAY($A790)=7</formula>
    </cfRule>
  </conditionalFormatting>
  <conditionalFormatting sqref="I790:I797">
    <cfRule type="expression" dxfId="49278" priority="96083" stopIfTrue="1">
      <formula>WEEKDAY($A790)=1</formula>
    </cfRule>
    <cfRule type="expression" dxfId="49277" priority="96084" stopIfTrue="1">
      <formula>WEEKDAY($A790)=2</formula>
    </cfRule>
    <cfRule type="expression" dxfId="49276" priority="96085" stopIfTrue="1">
      <formula>WEEKDAY($A790)=3</formula>
    </cfRule>
    <cfRule type="expression" dxfId="49275" priority="96086" stopIfTrue="1">
      <formula>WEEKDAY($A790)=4</formula>
    </cfRule>
    <cfRule type="expression" dxfId="49274" priority="96087" stopIfTrue="1">
      <formula>WEEKDAY($A790)=5</formula>
    </cfRule>
    <cfRule type="expression" dxfId="49273" priority="96088" stopIfTrue="1">
      <formula>WEEKDAY($A790)=6</formula>
    </cfRule>
    <cfRule type="expression" dxfId="49272" priority="96089" stopIfTrue="1">
      <formula>WEEKDAY($A790)=7</formula>
    </cfRule>
  </conditionalFormatting>
  <conditionalFormatting sqref="I790:I797">
    <cfRule type="expression" dxfId="49271" priority="96076" stopIfTrue="1">
      <formula>WEEKDAY($A790)=1</formula>
    </cfRule>
    <cfRule type="expression" dxfId="49270" priority="96077" stopIfTrue="1">
      <formula>WEEKDAY($A790)=2</formula>
    </cfRule>
    <cfRule type="expression" dxfId="49269" priority="96078" stopIfTrue="1">
      <formula>WEEKDAY($A790)=3</formula>
    </cfRule>
    <cfRule type="expression" dxfId="49268" priority="96079" stopIfTrue="1">
      <formula>WEEKDAY($A790)=4</formula>
    </cfRule>
    <cfRule type="expression" dxfId="49267" priority="96080" stopIfTrue="1">
      <formula>WEEKDAY($A790)=5</formula>
    </cfRule>
    <cfRule type="expression" dxfId="49266" priority="96081" stopIfTrue="1">
      <formula>WEEKDAY($A790)=6</formula>
    </cfRule>
    <cfRule type="expression" dxfId="49265" priority="96082" stopIfTrue="1">
      <formula>WEEKDAY($A790)=7</formula>
    </cfRule>
  </conditionalFormatting>
  <conditionalFormatting sqref="I790:I797">
    <cfRule type="expression" dxfId="49264" priority="96069" stopIfTrue="1">
      <formula>WEEKDAY($A790)=1</formula>
    </cfRule>
    <cfRule type="expression" dxfId="49263" priority="96070" stopIfTrue="1">
      <formula>WEEKDAY($A790)=2</formula>
    </cfRule>
    <cfRule type="expression" dxfId="49262" priority="96071" stopIfTrue="1">
      <formula>WEEKDAY($A790)=3</formula>
    </cfRule>
    <cfRule type="expression" dxfId="49261" priority="96072" stopIfTrue="1">
      <formula>WEEKDAY($A790)=4</formula>
    </cfRule>
    <cfRule type="expression" dxfId="49260" priority="96073" stopIfTrue="1">
      <formula>WEEKDAY($A790)=5</formula>
    </cfRule>
    <cfRule type="expression" dxfId="49259" priority="96074" stopIfTrue="1">
      <formula>WEEKDAY($A790)=6</formula>
    </cfRule>
    <cfRule type="expression" dxfId="49258" priority="96075" stopIfTrue="1">
      <formula>WEEKDAY($A790)=7</formula>
    </cfRule>
  </conditionalFormatting>
  <conditionalFormatting sqref="I790:I797">
    <cfRule type="expression" dxfId="49257" priority="96062" stopIfTrue="1">
      <formula>WEEKDAY($A790)=1</formula>
    </cfRule>
    <cfRule type="expression" dxfId="49256" priority="96063" stopIfTrue="1">
      <formula>WEEKDAY($A790)=2</formula>
    </cfRule>
    <cfRule type="expression" dxfId="49255" priority="96064" stopIfTrue="1">
      <formula>WEEKDAY($A790)=3</formula>
    </cfRule>
    <cfRule type="expression" dxfId="49254" priority="96065" stopIfTrue="1">
      <formula>WEEKDAY($A790)=4</formula>
    </cfRule>
    <cfRule type="expression" dxfId="49253" priority="96066" stopIfTrue="1">
      <formula>WEEKDAY($A790)=5</formula>
    </cfRule>
    <cfRule type="expression" dxfId="49252" priority="96067" stopIfTrue="1">
      <formula>WEEKDAY($A790)=6</formula>
    </cfRule>
    <cfRule type="expression" dxfId="49251" priority="96068" stopIfTrue="1">
      <formula>WEEKDAY($A790)=7</formula>
    </cfRule>
  </conditionalFormatting>
  <conditionalFormatting sqref="I790:I797">
    <cfRule type="expression" dxfId="49250" priority="96055" stopIfTrue="1">
      <formula>WEEKDAY($A790)=1</formula>
    </cfRule>
    <cfRule type="expression" dxfId="49249" priority="96056" stopIfTrue="1">
      <formula>WEEKDAY($A790)=2</formula>
    </cfRule>
    <cfRule type="expression" dxfId="49248" priority="96057" stopIfTrue="1">
      <formula>WEEKDAY($A790)=3</formula>
    </cfRule>
    <cfRule type="expression" dxfId="49247" priority="96058" stopIfTrue="1">
      <formula>WEEKDAY($A790)=4</formula>
    </cfRule>
    <cfRule type="expression" dxfId="49246" priority="96059" stopIfTrue="1">
      <formula>WEEKDAY($A790)=5</formula>
    </cfRule>
    <cfRule type="expression" dxfId="49245" priority="96060" stopIfTrue="1">
      <formula>WEEKDAY($A790)=6</formula>
    </cfRule>
    <cfRule type="expression" dxfId="49244" priority="96061" stopIfTrue="1">
      <formula>WEEKDAY($A790)=7</formula>
    </cfRule>
  </conditionalFormatting>
  <conditionalFormatting sqref="I790:I797">
    <cfRule type="expression" dxfId="49243" priority="96048" stopIfTrue="1">
      <formula>WEEKDAY($A790)=1</formula>
    </cfRule>
    <cfRule type="expression" dxfId="49242" priority="96049" stopIfTrue="1">
      <formula>WEEKDAY($A790)=2</formula>
    </cfRule>
    <cfRule type="expression" dxfId="49241" priority="96050" stopIfTrue="1">
      <formula>WEEKDAY($A790)=3</formula>
    </cfRule>
    <cfRule type="expression" dxfId="49240" priority="96051" stopIfTrue="1">
      <formula>WEEKDAY($A790)=4</formula>
    </cfRule>
    <cfRule type="expression" dxfId="49239" priority="96052" stopIfTrue="1">
      <formula>WEEKDAY($A790)=5</formula>
    </cfRule>
    <cfRule type="expression" dxfId="49238" priority="96053" stopIfTrue="1">
      <formula>WEEKDAY($A790)=6</formula>
    </cfRule>
    <cfRule type="expression" dxfId="49237" priority="96054" stopIfTrue="1">
      <formula>WEEKDAY($A790)=7</formula>
    </cfRule>
  </conditionalFormatting>
  <conditionalFormatting sqref="I790:I797">
    <cfRule type="expression" dxfId="49236" priority="96041" stopIfTrue="1">
      <formula>WEEKDAY($A790)=1</formula>
    </cfRule>
    <cfRule type="expression" dxfId="49235" priority="96042" stopIfTrue="1">
      <formula>WEEKDAY($A790)=2</formula>
    </cfRule>
    <cfRule type="expression" dxfId="49234" priority="96043" stopIfTrue="1">
      <formula>WEEKDAY($A790)=3</formula>
    </cfRule>
    <cfRule type="expression" dxfId="49233" priority="96044" stopIfTrue="1">
      <formula>WEEKDAY($A790)=4</formula>
    </cfRule>
    <cfRule type="expression" dxfId="49232" priority="96045" stopIfTrue="1">
      <formula>WEEKDAY($A790)=5</formula>
    </cfRule>
    <cfRule type="expression" dxfId="49231" priority="96046" stopIfTrue="1">
      <formula>WEEKDAY($A790)=6</formula>
    </cfRule>
    <cfRule type="expression" dxfId="49230" priority="96047" stopIfTrue="1">
      <formula>WEEKDAY($A790)=7</formula>
    </cfRule>
  </conditionalFormatting>
  <conditionalFormatting sqref="I790:I797">
    <cfRule type="expression" dxfId="49229" priority="96034" stopIfTrue="1">
      <formula>WEEKDAY($A790)=1</formula>
    </cfRule>
    <cfRule type="expression" dxfId="49228" priority="96035" stopIfTrue="1">
      <formula>WEEKDAY($A790)=2</formula>
    </cfRule>
    <cfRule type="expression" dxfId="49227" priority="96036" stopIfTrue="1">
      <formula>WEEKDAY($A790)=3</formula>
    </cfRule>
    <cfRule type="expression" dxfId="49226" priority="96037" stopIfTrue="1">
      <formula>WEEKDAY($A790)=4</formula>
    </cfRule>
    <cfRule type="expression" dxfId="49225" priority="96038" stopIfTrue="1">
      <formula>WEEKDAY($A790)=5</formula>
    </cfRule>
    <cfRule type="expression" dxfId="49224" priority="96039" stopIfTrue="1">
      <formula>WEEKDAY($A790)=6</formula>
    </cfRule>
    <cfRule type="expression" dxfId="49223" priority="96040" stopIfTrue="1">
      <formula>WEEKDAY($A790)=7</formula>
    </cfRule>
  </conditionalFormatting>
  <conditionalFormatting sqref="I790:I797">
    <cfRule type="expression" dxfId="49222" priority="96027" stopIfTrue="1">
      <formula>WEEKDAY($A790)=1</formula>
    </cfRule>
    <cfRule type="expression" dxfId="49221" priority="96028" stopIfTrue="1">
      <formula>WEEKDAY($A790)=2</formula>
    </cfRule>
    <cfRule type="expression" dxfId="49220" priority="96029" stopIfTrue="1">
      <formula>WEEKDAY($A790)=3</formula>
    </cfRule>
    <cfRule type="expression" dxfId="49219" priority="96030" stopIfTrue="1">
      <formula>WEEKDAY($A790)=4</formula>
    </cfRule>
    <cfRule type="expression" dxfId="49218" priority="96031" stopIfTrue="1">
      <formula>WEEKDAY($A790)=5</formula>
    </cfRule>
    <cfRule type="expression" dxfId="49217" priority="96032" stopIfTrue="1">
      <formula>WEEKDAY($A790)=6</formula>
    </cfRule>
    <cfRule type="expression" dxfId="49216" priority="96033" stopIfTrue="1">
      <formula>WEEKDAY($A790)=7</formula>
    </cfRule>
  </conditionalFormatting>
  <conditionalFormatting sqref="I790:I797">
    <cfRule type="expression" dxfId="49215" priority="96020" stopIfTrue="1">
      <formula>WEEKDAY($A790)=1</formula>
    </cfRule>
    <cfRule type="expression" dxfId="49214" priority="96021" stopIfTrue="1">
      <formula>WEEKDAY($A790)=2</formula>
    </cfRule>
    <cfRule type="expression" dxfId="49213" priority="96022" stopIfTrue="1">
      <formula>WEEKDAY($A790)=3</formula>
    </cfRule>
    <cfRule type="expression" dxfId="49212" priority="96023" stopIfTrue="1">
      <formula>WEEKDAY($A790)=4</formula>
    </cfRule>
    <cfRule type="expression" dxfId="49211" priority="96024" stopIfTrue="1">
      <formula>WEEKDAY($A790)=5</formula>
    </cfRule>
    <cfRule type="expression" dxfId="49210" priority="96025" stopIfTrue="1">
      <formula>WEEKDAY($A790)=6</formula>
    </cfRule>
    <cfRule type="expression" dxfId="49209" priority="96026" stopIfTrue="1">
      <formula>WEEKDAY($A790)=7</formula>
    </cfRule>
  </conditionalFormatting>
  <conditionalFormatting sqref="I790:I797">
    <cfRule type="expression" dxfId="49208" priority="96013" stopIfTrue="1">
      <formula>WEEKDAY($A790)=1</formula>
    </cfRule>
    <cfRule type="expression" dxfId="49207" priority="96014" stopIfTrue="1">
      <formula>WEEKDAY($A790)=2</formula>
    </cfRule>
    <cfRule type="expression" dxfId="49206" priority="96015" stopIfTrue="1">
      <formula>WEEKDAY($A790)=3</formula>
    </cfRule>
    <cfRule type="expression" dxfId="49205" priority="96016" stopIfTrue="1">
      <formula>WEEKDAY($A790)=4</formula>
    </cfRule>
    <cfRule type="expression" dxfId="49204" priority="96017" stopIfTrue="1">
      <formula>WEEKDAY($A790)=5</formula>
    </cfRule>
    <cfRule type="expression" dxfId="49203" priority="96018" stopIfTrue="1">
      <formula>WEEKDAY($A790)=6</formula>
    </cfRule>
    <cfRule type="expression" dxfId="49202" priority="96019" stopIfTrue="1">
      <formula>WEEKDAY($A790)=7</formula>
    </cfRule>
  </conditionalFormatting>
  <conditionalFormatting sqref="I790:I797">
    <cfRule type="expression" dxfId="49201" priority="96006" stopIfTrue="1">
      <formula>WEEKDAY($A790)=1</formula>
    </cfRule>
    <cfRule type="expression" dxfId="49200" priority="96007" stopIfTrue="1">
      <formula>WEEKDAY($A790)=2</formula>
    </cfRule>
    <cfRule type="expression" dxfId="49199" priority="96008" stopIfTrue="1">
      <formula>WEEKDAY($A790)=3</formula>
    </cfRule>
    <cfRule type="expression" dxfId="49198" priority="96009" stopIfTrue="1">
      <formula>WEEKDAY($A790)=4</formula>
    </cfRule>
    <cfRule type="expression" dxfId="49197" priority="96010" stopIfTrue="1">
      <formula>WEEKDAY($A790)=5</formula>
    </cfRule>
    <cfRule type="expression" dxfId="49196" priority="96011" stopIfTrue="1">
      <formula>WEEKDAY($A790)=6</formula>
    </cfRule>
    <cfRule type="expression" dxfId="49195" priority="96012" stopIfTrue="1">
      <formula>WEEKDAY($A790)=7</formula>
    </cfRule>
  </conditionalFormatting>
  <conditionalFormatting sqref="I790:I797">
    <cfRule type="expression" dxfId="49194" priority="95999" stopIfTrue="1">
      <formula>WEEKDAY($A790)=1</formula>
    </cfRule>
    <cfRule type="expression" dxfId="49193" priority="96000" stopIfTrue="1">
      <formula>WEEKDAY($A790)=2</formula>
    </cfRule>
    <cfRule type="expression" dxfId="49192" priority="96001" stopIfTrue="1">
      <formula>WEEKDAY($A790)=3</formula>
    </cfRule>
    <cfRule type="expression" dxfId="49191" priority="96002" stopIfTrue="1">
      <formula>WEEKDAY($A790)=4</formula>
    </cfRule>
    <cfRule type="expression" dxfId="49190" priority="96003" stopIfTrue="1">
      <formula>WEEKDAY($A790)=5</formula>
    </cfRule>
    <cfRule type="expression" dxfId="49189" priority="96004" stopIfTrue="1">
      <formula>WEEKDAY($A790)=6</formula>
    </cfRule>
    <cfRule type="expression" dxfId="49188" priority="96005" stopIfTrue="1">
      <formula>WEEKDAY($A790)=7</formula>
    </cfRule>
  </conditionalFormatting>
  <conditionalFormatting sqref="I790:I797">
    <cfRule type="expression" dxfId="49187" priority="95992" stopIfTrue="1">
      <formula>WEEKDAY($A790)=1</formula>
    </cfRule>
    <cfRule type="expression" dxfId="49186" priority="95993" stopIfTrue="1">
      <formula>WEEKDAY($A790)=2</formula>
    </cfRule>
    <cfRule type="expression" dxfId="49185" priority="95994" stopIfTrue="1">
      <formula>WEEKDAY($A790)=3</formula>
    </cfRule>
    <cfRule type="expression" dxfId="49184" priority="95995" stopIfTrue="1">
      <formula>WEEKDAY($A790)=4</formula>
    </cfRule>
    <cfRule type="expression" dxfId="49183" priority="95996" stopIfTrue="1">
      <formula>WEEKDAY($A790)=5</formula>
    </cfRule>
    <cfRule type="expression" dxfId="49182" priority="95997" stopIfTrue="1">
      <formula>WEEKDAY($A790)=6</formula>
    </cfRule>
    <cfRule type="expression" dxfId="49181" priority="95998" stopIfTrue="1">
      <formula>WEEKDAY($A790)=7</formula>
    </cfRule>
  </conditionalFormatting>
  <conditionalFormatting sqref="I790:I797">
    <cfRule type="expression" dxfId="49180" priority="95985" stopIfTrue="1">
      <formula>WEEKDAY($A790)=1</formula>
    </cfRule>
    <cfRule type="expression" dxfId="49179" priority="95986" stopIfTrue="1">
      <formula>WEEKDAY($A790)=2</formula>
    </cfRule>
    <cfRule type="expression" dxfId="49178" priority="95987" stopIfTrue="1">
      <formula>WEEKDAY($A790)=3</formula>
    </cfRule>
    <cfRule type="expression" dxfId="49177" priority="95988" stopIfTrue="1">
      <formula>WEEKDAY($A790)=4</formula>
    </cfRule>
    <cfRule type="expression" dxfId="49176" priority="95989" stopIfTrue="1">
      <formula>WEEKDAY($A790)=5</formula>
    </cfRule>
    <cfRule type="expression" dxfId="49175" priority="95990" stopIfTrue="1">
      <formula>WEEKDAY($A790)=6</formula>
    </cfRule>
    <cfRule type="expression" dxfId="49174" priority="95991" stopIfTrue="1">
      <formula>WEEKDAY($A790)=7</formula>
    </cfRule>
  </conditionalFormatting>
  <conditionalFormatting sqref="I790:I797">
    <cfRule type="expression" dxfId="49173" priority="95978" stopIfTrue="1">
      <formula>WEEKDAY($A790)=1</formula>
    </cfRule>
    <cfRule type="expression" dxfId="49172" priority="95979" stopIfTrue="1">
      <formula>WEEKDAY($A790)=2</formula>
    </cfRule>
    <cfRule type="expression" dxfId="49171" priority="95980" stopIfTrue="1">
      <formula>WEEKDAY($A790)=3</formula>
    </cfRule>
    <cfRule type="expression" dxfId="49170" priority="95981" stopIfTrue="1">
      <formula>WEEKDAY($A790)=4</formula>
    </cfRule>
    <cfRule type="expression" dxfId="49169" priority="95982" stopIfTrue="1">
      <formula>WEEKDAY($A790)=5</formula>
    </cfRule>
    <cfRule type="expression" dxfId="49168" priority="95983" stopIfTrue="1">
      <formula>WEEKDAY($A790)=6</formula>
    </cfRule>
    <cfRule type="expression" dxfId="49167" priority="95984" stopIfTrue="1">
      <formula>WEEKDAY($A790)=7</formula>
    </cfRule>
  </conditionalFormatting>
  <conditionalFormatting sqref="I790:I797">
    <cfRule type="expression" dxfId="49166" priority="95971" stopIfTrue="1">
      <formula>WEEKDAY($A790)=1</formula>
    </cfRule>
    <cfRule type="expression" dxfId="49165" priority="95972" stopIfTrue="1">
      <formula>WEEKDAY($A790)=2</formula>
    </cfRule>
    <cfRule type="expression" dxfId="49164" priority="95973" stopIfTrue="1">
      <formula>WEEKDAY($A790)=3</formula>
    </cfRule>
    <cfRule type="expression" dxfId="49163" priority="95974" stopIfTrue="1">
      <formula>WEEKDAY($A790)=4</formula>
    </cfRule>
    <cfRule type="expression" dxfId="49162" priority="95975" stopIfTrue="1">
      <formula>WEEKDAY($A790)=5</formula>
    </cfRule>
    <cfRule type="expression" dxfId="49161" priority="95976" stopIfTrue="1">
      <formula>WEEKDAY($A790)=6</formula>
    </cfRule>
    <cfRule type="expression" dxfId="49160" priority="95977" stopIfTrue="1">
      <formula>WEEKDAY($A790)=7</formula>
    </cfRule>
  </conditionalFormatting>
  <conditionalFormatting sqref="I790:I797">
    <cfRule type="expression" dxfId="49159" priority="95964" stopIfTrue="1">
      <formula>WEEKDAY($A790)=1</formula>
    </cfRule>
    <cfRule type="expression" dxfId="49158" priority="95965" stopIfTrue="1">
      <formula>WEEKDAY($A790)=2</formula>
    </cfRule>
    <cfRule type="expression" dxfId="49157" priority="95966" stopIfTrue="1">
      <formula>WEEKDAY($A790)=3</formula>
    </cfRule>
    <cfRule type="expression" dxfId="49156" priority="95967" stopIfTrue="1">
      <formula>WEEKDAY($A790)=4</formula>
    </cfRule>
    <cfRule type="expression" dxfId="49155" priority="95968" stopIfTrue="1">
      <formula>WEEKDAY($A790)=5</formula>
    </cfRule>
    <cfRule type="expression" dxfId="49154" priority="95969" stopIfTrue="1">
      <formula>WEEKDAY($A790)=6</formula>
    </cfRule>
    <cfRule type="expression" dxfId="49153" priority="95970" stopIfTrue="1">
      <formula>WEEKDAY($A790)=7</formula>
    </cfRule>
  </conditionalFormatting>
  <conditionalFormatting sqref="I790:I797">
    <cfRule type="expression" dxfId="49152" priority="95957" stopIfTrue="1">
      <formula>WEEKDAY($A790)=1</formula>
    </cfRule>
    <cfRule type="expression" dxfId="49151" priority="95958" stopIfTrue="1">
      <formula>WEEKDAY($A790)=2</formula>
    </cfRule>
    <cfRule type="expression" dxfId="49150" priority="95959" stopIfTrue="1">
      <formula>WEEKDAY($A790)=3</formula>
    </cfRule>
    <cfRule type="expression" dxfId="49149" priority="95960" stopIfTrue="1">
      <formula>WEEKDAY($A790)=4</formula>
    </cfRule>
    <cfRule type="expression" dxfId="49148" priority="95961" stopIfTrue="1">
      <formula>WEEKDAY($A790)=5</formula>
    </cfRule>
    <cfRule type="expression" dxfId="49147" priority="95962" stopIfTrue="1">
      <formula>WEEKDAY($A790)=6</formula>
    </cfRule>
    <cfRule type="expression" dxfId="49146" priority="95963" stopIfTrue="1">
      <formula>WEEKDAY($A790)=7</formula>
    </cfRule>
  </conditionalFormatting>
  <conditionalFormatting sqref="I790:I797">
    <cfRule type="expression" dxfId="49145" priority="95950" stopIfTrue="1">
      <formula>WEEKDAY($A790)=1</formula>
    </cfRule>
    <cfRule type="expression" dxfId="49144" priority="95951" stopIfTrue="1">
      <formula>WEEKDAY($A790)=2</formula>
    </cfRule>
    <cfRule type="expression" dxfId="49143" priority="95952" stopIfTrue="1">
      <formula>WEEKDAY($A790)=3</formula>
    </cfRule>
    <cfRule type="expression" dxfId="49142" priority="95953" stopIfTrue="1">
      <formula>WEEKDAY($A790)=4</formula>
    </cfRule>
    <cfRule type="expression" dxfId="49141" priority="95954" stopIfTrue="1">
      <formula>WEEKDAY($A790)=5</formula>
    </cfRule>
    <cfRule type="expression" dxfId="49140" priority="95955" stopIfTrue="1">
      <formula>WEEKDAY($A790)=6</formula>
    </cfRule>
    <cfRule type="expression" dxfId="49139" priority="95956" stopIfTrue="1">
      <formula>WEEKDAY($A790)=7</formula>
    </cfRule>
  </conditionalFormatting>
  <conditionalFormatting sqref="I790:I797">
    <cfRule type="expression" dxfId="49138" priority="95943" stopIfTrue="1">
      <formula>WEEKDAY($A790)=1</formula>
    </cfRule>
    <cfRule type="expression" dxfId="49137" priority="95944" stopIfTrue="1">
      <formula>WEEKDAY($A790)=2</formula>
    </cfRule>
    <cfRule type="expression" dxfId="49136" priority="95945" stopIfTrue="1">
      <formula>WEEKDAY($A790)=3</formula>
    </cfRule>
    <cfRule type="expression" dxfId="49135" priority="95946" stopIfTrue="1">
      <formula>WEEKDAY($A790)=4</formula>
    </cfRule>
    <cfRule type="expression" dxfId="49134" priority="95947" stopIfTrue="1">
      <formula>WEEKDAY($A790)=5</formula>
    </cfRule>
    <cfRule type="expression" dxfId="49133" priority="95948" stopIfTrue="1">
      <formula>WEEKDAY($A790)=6</formula>
    </cfRule>
    <cfRule type="expression" dxfId="49132" priority="95949" stopIfTrue="1">
      <formula>WEEKDAY($A790)=7</formula>
    </cfRule>
  </conditionalFormatting>
  <conditionalFormatting sqref="I790:I797">
    <cfRule type="expression" dxfId="49131" priority="95936" stopIfTrue="1">
      <formula>WEEKDAY($A790)=1</formula>
    </cfRule>
    <cfRule type="expression" dxfId="49130" priority="95937" stopIfTrue="1">
      <formula>WEEKDAY($A790)=2</formula>
    </cfRule>
    <cfRule type="expression" dxfId="49129" priority="95938" stopIfTrue="1">
      <formula>WEEKDAY($A790)=3</formula>
    </cfRule>
    <cfRule type="expression" dxfId="49128" priority="95939" stopIfTrue="1">
      <formula>WEEKDAY($A790)=4</formula>
    </cfRule>
    <cfRule type="expression" dxfId="49127" priority="95940" stopIfTrue="1">
      <formula>WEEKDAY($A790)=5</formula>
    </cfRule>
    <cfRule type="expression" dxfId="49126" priority="95941" stopIfTrue="1">
      <formula>WEEKDAY($A790)=6</formula>
    </cfRule>
    <cfRule type="expression" dxfId="49125" priority="95942" stopIfTrue="1">
      <formula>WEEKDAY($A790)=7</formula>
    </cfRule>
  </conditionalFormatting>
  <conditionalFormatting sqref="I790:I797">
    <cfRule type="expression" dxfId="49124" priority="95929" stopIfTrue="1">
      <formula>WEEKDAY($A790)=1</formula>
    </cfRule>
    <cfRule type="expression" dxfId="49123" priority="95930" stopIfTrue="1">
      <formula>WEEKDAY($A790)=2</formula>
    </cfRule>
    <cfRule type="expression" dxfId="49122" priority="95931" stopIfTrue="1">
      <formula>WEEKDAY($A790)=3</formula>
    </cfRule>
    <cfRule type="expression" dxfId="49121" priority="95932" stopIfTrue="1">
      <formula>WEEKDAY($A790)=4</formula>
    </cfRule>
    <cfRule type="expression" dxfId="49120" priority="95933" stopIfTrue="1">
      <formula>WEEKDAY($A790)=5</formula>
    </cfRule>
    <cfRule type="expression" dxfId="49119" priority="95934" stopIfTrue="1">
      <formula>WEEKDAY($A790)=6</formula>
    </cfRule>
    <cfRule type="expression" dxfId="49118" priority="95935" stopIfTrue="1">
      <formula>WEEKDAY($A790)=7</formula>
    </cfRule>
  </conditionalFormatting>
  <conditionalFormatting sqref="I790:I797">
    <cfRule type="expression" dxfId="49117" priority="95922" stopIfTrue="1">
      <formula>WEEKDAY($A790)=1</formula>
    </cfRule>
    <cfRule type="expression" dxfId="49116" priority="95923" stopIfTrue="1">
      <formula>WEEKDAY($A790)=2</formula>
    </cfRule>
    <cfRule type="expression" dxfId="49115" priority="95924" stopIfTrue="1">
      <formula>WEEKDAY($A790)=3</formula>
    </cfRule>
    <cfRule type="expression" dxfId="49114" priority="95925" stopIfTrue="1">
      <formula>WEEKDAY($A790)=4</formula>
    </cfRule>
    <cfRule type="expression" dxfId="49113" priority="95926" stopIfTrue="1">
      <formula>WEEKDAY($A790)=5</formula>
    </cfRule>
    <cfRule type="expression" dxfId="49112" priority="95927" stopIfTrue="1">
      <formula>WEEKDAY($A790)=6</formula>
    </cfRule>
    <cfRule type="expression" dxfId="49111" priority="95928" stopIfTrue="1">
      <formula>WEEKDAY($A790)=7</formula>
    </cfRule>
  </conditionalFormatting>
  <conditionalFormatting sqref="I790:I797">
    <cfRule type="expression" dxfId="49110" priority="95915" stopIfTrue="1">
      <formula>WEEKDAY($A790)=1</formula>
    </cfRule>
    <cfRule type="expression" dxfId="49109" priority="95916" stopIfTrue="1">
      <formula>WEEKDAY($A790)=2</formula>
    </cfRule>
    <cfRule type="expression" dxfId="49108" priority="95917" stopIfTrue="1">
      <formula>WEEKDAY($A790)=3</formula>
    </cfRule>
    <cfRule type="expression" dxfId="49107" priority="95918" stopIfTrue="1">
      <formula>WEEKDAY($A790)=4</formula>
    </cfRule>
    <cfRule type="expression" dxfId="49106" priority="95919" stopIfTrue="1">
      <formula>WEEKDAY($A790)=5</formula>
    </cfRule>
    <cfRule type="expression" dxfId="49105" priority="95920" stopIfTrue="1">
      <formula>WEEKDAY($A790)=6</formula>
    </cfRule>
    <cfRule type="expression" dxfId="49104" priority="95921" stopIfTrue="1">
      <formula>WEEKDAY($A790)=7</formula>
    </cfRule>
  </conditionalFormatting>
  <conditionalFormatting sqref="I790:I797">
    <cfRule type="expression" dxfId="49103" priority="95908" stopIfTrue="1">
      <formula>WEEKDAY($A790)=1</formula>
    </cfRule>
    <cfRule type="expression" dxfId="49102" priority="95909" stopIfTrue="1">
      <formula>WEEKDAY($A790)=2</formula>
    </cfRule>
    <cfRule type="expression" dxfId="49101" priority="95910" stopIfTrue="1">
      <formula>WEEKDAY($A790)=3</formula>
    </cfRule>
    <cfRule type="expression" dxfId="49100" priority="95911" stopIfTrue="1">
      <formula>WEEKDAY($A790)=4</formula>
    </cfRule>
    <cfRule type="expression" dxfId="49099" priority="95912" stopIfTrue="1">
      <formula>WEEKDAY($A790)=5</formula>
    </cfRule>
    <cfRule type="expression" dxfId="49098" priority="95913" stopIfTrue="1">
      <formula>WEEKDAY($A790)=6</formula>
    </cfRule>
    <cfRule type="expression" dxfId="49097" priority="95914" stopIfTrue="1">
      <formula>WEEKDAY($A790)=7</formula>
    </cfRule>
  </conditionalFormatting>
  <conditionalFormatting sqref="I790:I797">
    <cfRule type="expression" dxfId="49096" priority="95901" stopIfTrue="1">
      <formula>WEEKDAY($A790)=1</formula>
    </cfRule>
    <cfRule type="expression" dxfId="49095" priority="95902" stopIfTrue="1">
      <formula>WEEKDAY($A790)=2</formula>
    </cfRule>
    <cfRule type="expression" dxfId="49094" priority="95903" stopIfTrue="1">
      <formula>WEEKDAY($A790)=3</formula>
    </cfRule>
    <cfRule type="expression" dxfId="49093" priority="95904" stopIfTrue="1">
      <formula>WEEKDAY($A790)=4</formula>
    </cfRule>
    <cfRule type="expression" dxfId="49092" priority="95905" stopIfTrue="1">
      <formula>WEEKDAY($A790)=5</formula>
    </cfRule>
    <cfRule type="expression" dxfId="49091" priority="95906" stopIfTrue="1">
      <formula>WEEKDAY($A790)=6</formula>
    </cfRule>
    <cfRule type="expression" dxfId="49090" priority="95907" stopIfTrue="1">
      <formula>WEEKDAY($A790)=7</formula>
    </cfRule>
  </conditionalFormatting>
  <conditionalFormatting sqref="I790:I797">
    <cfRule type="expression" dxfId="49089" priority="95894" stopIfTrue="1">
      <formula>WEEKDAY($A790)=1</formula>
    </cfRule>
    <cfRule type="expression" dxfId="49088" priority="95895" stopIfTrue="1">
      <formula>WEEKDAY($A790)=2</formula>
    </cfRule>
    <cfRule type="expression" dxfId="49087" priority="95896" stopIfTrue="1">
      <formula>WEEKDAY($A790)=3</formula>
    </cfRule>
    <cfRule type="expression" dxfId="49086" priority="95897" stopIfTrue="1">
      <formula>WEEKDAY($A790)=4</formula>
    </cfRule>
    <cfRule type="expression" dxfId="49085" priority="95898" stopIfTrue="1">
      <formula>WEEKDAY($A790)=5</formula>
    </cfRule>
    <cfRule type="expression" dxfId="49084" priority="95899" stopIfTrue="1">
      <formula>WEEKDAY($A790)=6</formula>
    </cfRule>
    <cfRule type="expression" dxfId="49083" priority="95900" stopIfTrue="1">
      <formula>WEEKDAY($A790)=7</formula>
    </cfRule>
  </conditionalFormatting>
  <conditionalFormatting sqref="I790:I797">
    <cfRule type="expression" dxfId="49082" priority="95887" stopIfTrue="1">
      <formula>WEEKDAY($A790)=1</formula>
    </cfRule>
    <cfRule type="expression" dxfId="49081" priority="95888" stopIfTrue="1">
      <formula>WEEKDAY($A790)=2</formula>
    </cfRule>
    <cfRule type="expression" dxfId="49080" priority="95889" stopIfTrue="1">
      <formula>WEEKDAY($A790)=3</formula>
    </cfRule>
    <cfRule type="expression" dxfId="49079" priority="95890" stopIfTrue="1">
      <formula>WEEKDAY($A790)=4</formula>
    </cfRule>
    <cfRule type="expression" dxfId="49078" priority="95891" stopIfTrue="1">
      <formula>WEEKDAY($A790)=5</formula>
    </cfRule>
    <cfRule type="expression" dxfId="49077" priority="95892" stopIfTrue="1">
      <formula>WEEKDAY($A790)=6</formula>
    </cfRule>
    <cfRule type="expression" dxfId="49076" priority="95893" stopIfTrue="1">
      <formula>WEEKDAY($A790)=7</formula>
    </cfRule>
  </conditionalFormatting>
  <conditionalFormatting sqref="I790:I797">
    <cfRule type="expression" dxfId="49075" priority="95880" stopIfTrue="1">
      <formula>WEEKDAY($A790)=1</formula>
    </cfRule>
    <cfRule type="expression" dxfId="49074" priority="95881" stopIfTrue="1">
      <formula>WEEKDAY($A790)=2</formula>
    </cfRule>
    <cfRule type="expression" dxfId="49073" priority="95882" stopIfTrue="1">
      <formula>WEEKDAY($A790)=3</formula>
    </cfRule>
    <cfRule type="expression" dxfId="49072" priority="95883" stopIfTrue="1">
      <formula>WEEKDAY($A790)=4</formula>
    </cfRule>
    <cfRule type="expression" dxfId="49071" priority="95884" stopIfTrue="1">
      <formula>WEEKDAY($A790)=5</formula>
    </cfRule>
    <cfRule type="expression" dxfId="49070" priority="95885" stopIfTrue="1">
      <formula>WEEKDAY($A790)=6</formula>
    </cfRule>
    <cfRule type="expression" dxfId="49069" priority="95886" stopIfTrue="1">
      <formula>WEEKDAY($A790)=7</formula>
    </cfRule>
  </conditionalFormatting>
  <conditionalFormatting sqref="I790:I797">
    <cfRule type="expression" dxfId="49068" priority="95873" stopIfTrue="1">
      <formula>WEEKDAY($A790)=1</formula>
    </cfRule>
    <cfRule type="expression" dxfId="49067" priority="95874" stopIfTrue="1">
      <formula>WEEKDAY($A790)=2</formula>
    </cfRule>
    <cfRule type="expression" dxfId="49066" priority="95875" stopIfTrue="1">
      <formula>WEEKDAY($A790)=3</formula>
    </cfRule>
    <cfRule type="expression" dxfId="49065" priority="95876" stopIfTrue="1">
      <formula>WEEKDAY($A790)=4</formula>
    </cfRule>
    <cfRule type="expression" dxfId="49064" priority="95877" stopIfTrue="1">
      <formula>WEEKDAY($A790)=5</formula>
    </cfRule>
    <cfRule type="expression" dxfId="49063" priority="95878" stopIfTrue="1">
      <formula>WEEKDAY($A790)=6</formula>
    </cfRule>
    <cfRule type="expression" dxfId="49062" priority="95879" stopIfTrue="1">
      <formula>WEEKDAY($A790)=7</formula>
    </cfRule>
  </conditionalFormatting>
  <conditionalFormatting sqref="I790:I797">
    <cfRule type="expression" dxfId="49061" priority="95866" stopIfTrue="1">
      <formula>WEEKDAY($A790)=1</formula>
    </cfRule>
    <cfRule type="expression" dxfId="49060" priority="95867" stopIfTrue="1">
      <formula>WEEKDAY($A790)=2</formula>
    </cfRule>
    <cfRule type="expression" dxfId="49059" priority="95868" stopIfTrue="1">
      <formula>WEEKDAY($A790)=3</formula>
    </cfRule>
    <cfRule type="expression" dxfId="49058" priority="95869" stopIfTrue="1">
      <formula>WEEKDAY($A790)=4</formula>
    </cfRule>
    <cfRule type="expression" dxfId="49057" priority="95870" stopIfTrue="1">
      <formula>WEEKDAY($A790)=5</formula>
    </cfRule>
    <cfRule type="expression" dxfId="49056" priority="95871" stopIfTrue="1">
      <formula>WEEKDAY($A790)=6</formula>
    </cfRule>
    <cfRule type="expression" dxfId="49055" priority="95872" stopIfTrue="1">
      <formula>WEEKDAY($A790)=7</formula>
    </cfRule>
  </conditionalFormatting>
  <conditionalFormatting sqref="I790:I797">
    <cfRule type="expression" dxfId="49054" priority="95859" stopIfTrue="1">
      <formula>WEEKDAY($A790)=1</formula>
    </cfRule>
    <cfRule type="expression" dxfId="49053" priority="95860" stopIfTrue="1">
      <formula>WEEKDAY($A790)=2</formula>
    </cfRule>
    <cfRule type="expression" dxfId="49052" priority="95861" stopIfTrue="1">
      <formula>WEEKDAY($A790)=3</formula>
    </cfRule>
    <cfRule type="expression" dxfId="49051" priority="95862" stopIfTrue="1">
      <formula>WEEKDAY($A790)=4</formula>
    </cfRule>
    <cfRule type="expression" dxfId="49050" priority="95863" stopIfTrue="1">
      <formula>WEEKDAY($A790)=5</formula>
    </cfRule>
    <cfRule type="expression" dxfId="49049" priority="95864" stopIfTrue="1">
      <formula>WEEKDAY($A790)=6</formula>
    </cfRule>
    <cfRule type="expression" dxfId="49048" priority="95865" stopIfTrue="1">
      <formula>WEEKDAY($A790)=7</formula>
    </cfRule>
  </conditionalFormatting>
  <conditionalFormatting sqref="I790:I797">
    <cfRule type="expression" dxfId="49047" priority="95852" stopIfTrue="1">
      <formula>WEEKDAY($A790)=1</formula>
    </cfRule>
    <cfRule type="expression" dxfId="49046" priority="95853" stopIfTrue="1">
      <formula>WEEKDAY($A790)=2</formula>
    </cfRule>
    <cfRule type="expression" dxfId="49045" priority="95854" stopIfTrue="1">
      <formula>WEEKDAY($A790)=3</formula>
    </cfRule>
    <cfRule type="expression" dxfId="49044" priority="95855" stopIfTrue="1">
      <formula>WEEKDAY($A790)=4</formula>
    </cfRule>
    <cfRule type="expression" dxfId="49043" priority="95856" stopIfTrue="1">
      <formula>WEEKDAY($A790)=5</formula>
    </cfRule>
    <cfRule type="expression" dxfId="49042" priority="95857" stopIfTrue="1">
      <formula>WEEKDAY($A790)=6</formula>
    </cfRule>
    <cfRule type="expression" dxfId="49041" priority="95858" stopIfTrue="1">
      <formula>WEEKDAY($A790)=7</formula>
    </cfRule>
  </conditionalFormatting>
  <conditionalFormatting sqref="A790:E790 G790:M790">
    <cfRule type="expression" dxfId="49040" priority="95845" stopIfTrue="1">
      <formula>WEEKDAY($A790)=1</formula>
    </cfRule>
    <cfRule type="expression" dxfId="49039" priority="95846" stopIfTrue="1">
      <formula>WEEKDAY($A790)=2</formula>
    </cfRule>
    <cfRule type="expression" dxfId="49038" priority="95847" stopIfTrue="1">
      <formula>WEEKDAY($A790)=3</formula>
    </cfRule>
    <cfRule type="expression" dxfId="49037" priority="95848" stopIfTrue="1">
      <formula>WEEKDAY($A790)=4</formula>
    </cfRule>
    <cfRule type="expression" dxfId="49036" priority="95849" stopIfTrue="1">
      <formula>WEEKDAY($A790)=5</formula>
    </cfRule>
    <cfRule type="expression" dxfId="49035" priority="95850" stopIfTrue="1">
      <formula>WEEKDAY($A790)=6</formula>
    </cfRule>
    <cfRule type="expression" dxfId="49034" priority="95851" stopIfTrue="1">
      <formula>WEEKDAY($A790)=7</formula>
    </cfRule>
  </conditionalFormatting>
  <conditionalFormatting sqref="A790:A797">
    <cfRule type="expression" dxfId="49033" priority="95838" stopIfTrue="1">
      <formula>WEEKDAY($A790)=1</formula>
    </cfRule>
    <cfRule type="expression" dxfId="49032" priority="95839" stopIfTrue="1">
      <formula>WEEKDAY($A790)=2</formula>
    </cfRule>
    <cfRule type="expression" dxfId="49031" priority="95840" stopIfTrue="1">
      <formula>WEEKDAY($A790)=3</formula>
    </cfRule>
    <cfRule type="expression" dxfId="49030" priority="95841" stopIfTrue="1">
      <formula>WEEKDAY($A790)=4</formula>
    </cfRule>
    <cfRule type="expression" dxfId="49029" priority="95842" stopIfTrue="1">
      <formula>WEEKDAY($A790)=5</formula>
    </cfRule>
    <cfRule type="expression" dxfId="49028" priority="95843" stopIfTrue="1">
      <formula>WEEKDAY($A790)=6</formula>
    </cfRule>
    <cfRule type="expression" dxfId="49027" priority="95844" stopIfTrue="1">
      <formula>WEEKDAY($A790)=7</formula>
    </cfRule>
  </conditionalFormatting>
  <conditionalFormatting sqref="I790:I797">
    <cfRule type="expression" dxfId="49026" priority="95831" stopIfTrue="1">
      <formula>WEEKDAY($A790)=1</formula>
    </cfRule>
    <cfRule type="expression" dxfId="49025" priority="95832" stopIfTrue="1">
      <formula>WEEKDAY($A790)=2</formula>
    </cfRule>
    <cfRule type="expression" dxfId="49024" priority="95833" stopIfTrue="1">
      <formula>WEEKDAY($A790)=3</formula>
    </cfRule>
    <cfRule type="expression" dxfId="49023" priority="95834" stopIfTrue="1">
      <formula>WEEKDAY($A790)=4</formula>
    </cfRule>
    <cfRule type="expression" dxfId="49022" priority="95835" stopIfTrue="1">
      <formula>WEEKDAY($A790)=5</formula>
    </cfRule>
    <cfRule type="expression" dxfId="49021" priority="95836" stopIfTrue="1">
      <formula>WEEKDAY($A790)=6</formula>
    </cfRule>
    <cfRule type="expression" dxfId="49020" priority="95837" stopIfTrue="1">
      <formula>WEEKDAY($A790)=7</formula>
    </cfRule>
  </conditionalFormatting>
  <conditionalFormatting sqref="I790:I797">
    <cfRule type="expression" dxfId="49019" priority="95824" stopIfTrue="1">
      <formula>WEEKDAY($A790)=1</formula>
    </cfRule>
    <cfRule type="expression" dxfId="49018" priority="95825" stopIfTrue="1">
      <formula>WEEKDAY($A790)=2</formula>
    </cfRule>
    <cfRule type="expression" dxfId="49017" priority="95826" stopIfTrue="1">
      <formula>WEEKDAY($A790)=3</formula>
    </cfRule>
    <cfRule type="expression" dxfId="49016" priority="95827" stopIfTrue="1">
      <formula>WEEKDAY($A790)=4</formula>
    </cfRule>
    <cfRule type="expression" dxfId="49015" priority="95828" stopIfTrue="1">
      <formula>WEEKDAY($A790)=5</formula>
    </cfRule>
    <cfRule type="expression" dxfId="49014" priority="95829" stopIfTrue="1">
      <formula>WEEKDAY($A790)=6</formula>
    </cfRule>
    <cfRule type="expression" dxfId="49013" priority="95830" stopIfTrue="1">
      <formula>WEEKDAY($A790)=7</formula>
    </cfRule>
  </conditionalFormatting>
  <conditionalFormatting sqref="I790:I797">
    <cfRule type="expression" dxfId="49012" priority="95817" stopIfTrue="1">
      <formula>WEEKDAY($A790)=1</formula>
    </cfRule>
    <cfRule type="expression" dxfId="49011" priority="95818" stopIfTrue="1">
      <formula>WEEKDAY($A790)=2</formula>
    </cfRule>
    <cfRule type="expression" dxfId="49010" priority="95819" stopIfTrue="1">
      <formula>WEEKDAY($A790)=3</formula>
    </cfRule>
    <cfRule type="expression" dxfId="49009" priority="95820" stopIfTrue="1">
      <formula>WEEKDAY($A790)=4</formula>
    </cfRule>
    <cfRule type="expression" dxfId="49008" priority="95821" stopIfTrue="1">
      <formula>WEEKDAY($A790)=5</formula>
    </cfRule>
    <cfRule type="expression" dxfId="49007" priority="95822" stopIfTrue="1">
      <formula>WEEKDAY($A790)=6</formula>
    </cfRule>
    <cfRule type="expression" dxfId="49006" priority="95823" stopIfTrue="1">
      <formula>WEEKDAY($A790)=7</formula>
    </cfRule>
  </conditionalFormatting>
  <conditionalFormatting sqref="A790:A797">
    <cfRule type="expression" dxfId="49005" priority="95810" stopIfTrue="1">
      <formula>WEEKDAY($A790)=1</formula>
    </cfRule>
    <cfRule type="expression" dxfId="49004" priority="95811" stopIfTrue="1">
      <formula>WEEKDAY($A790)=2</formula>
    </cfRule>
    <cfRule type="expression" dxfId="49003" priority="95812" stopIfTrue="1">
      <formula>WEEKDAY($A790)=3</formula>
    </cfRule>
    <cfRule type="expression" dxfId="49002" priority="95813" stopIfTrue="1">
      <formula>WEEKDAY($A790)=4</formula>
    </cfRule>
    <cfRule type="expression" dxfId="49001" priority="95814" stopIfTrue="1">
      <formula>WEEKDAY($A790)=5</formula>
    </cfRule>
    <cfRule type="expression" dxfId="49000" priority="95815" stopIfTrue="1">
      <formula>WEEKDAY($A790)=6</formula>
    </cfRule>
    <cfRule type="expression" dxfId="48999" priority="95816" stopIfTrue="1">
      <formula>WEEKDAY($A790)=7</formula>
    </cfRule>
  </conditionalFormatting>
  <conditionalFormatting sqref="F790">
    <cfRule type="expression" dxfId="48998" priority="95803" stopIfTrue="1">
      <formula>WEEKDAY($A790)=1</formula>
    </cfRule>
    <cfRule type="expression" dxfId="48997" priority="95804" stopIfTrue="1">
      <formula>WEEKDAY($A790)=2</formula>
    </cfRule>
    <cfRule type="expression" dxfId="48996" priority="95805" stopIfTrue="1">
      <formula>WEEKDAY($A790)=3</formula>
    </cfRule>
    <cfRule type="expression" dxfId="48995" priority="95806" stopIfTrue="1">
      <formula>WEEKDAY($A790)=4</formula>
    </cfRule>
    <cfRule type="expression" dxfId="48994" priority="95807" stopIfTrue="1">
      <formula>WEEKDAY($A790)=5</formula>
    </cfRule>
    <cfRule type="expression" dxfId="48993" priority="95808" stopIfTrue="1">
      <formula>WEEKDAY($A790)=6</formula>
    </cfRule>
    <cfRule type="expression" dxfId="48992" priority="95809" stopIfTrue="1">
      <formula>WEEKDAY($A790)=7</formula>
    </cfRule>
  </conditionalFormatting>
  <conditionalFormatting sqref="I790:I797">
    <cfRule type="expression" dxfId="48991" priority="95796" stopIfTrue="1">
      <formula>WEEKDAY($A790)=1</formula>
    </cfRule>
    <cfRule type="expression" dxfId="48990" priority="95797" stopIfTrue="1">
      <formula>WEEKDAY($A790)=2</formula>
    </cfRule>
    <cfRule type="expression" dxfId="48989" priority="95798" stopIfTrue="1">
      <formula>WEEKDAY($A790)=3</formula>
    </cfRule>
    <cfRule type="expression" dxfId="48988" priority="95799" stopIfTrue="1">
      <formula>WEEKDAY($A790)=4</formula>
    </cfRule>
    <cfRule type="expression" dxfId="48987" priority="95800" stopIfTrue="1">
      <formula>WEEKDAY($A790)=5</formula>
    </cfRule>
    <cfRule type="expression" dxfId="48986" priority="95801" stopIfTrue="1">
      <formula>WEEKDAY($A790)=6</formula>
    </cfRule>
    <cfRule type="expression" dxfId="48985" priority="95802" stopIfTrue="1">
      <formula>WEEKDAY($A790)=7</formula>
    </cfRule>
  </conditionalFormatting>
  <conditionalFormatting sqref="A790:A797">
    <cfRule type="expression" dxfId="48984" priority="95789" stopIfTrue="1">
      <formula>WEEKDAY($A790)=1</formula>
    </cfRule>
    <cfRule type="expression" dxfId="48983" priority="95790" stopIfTrue="1">
      <formula>WEEKDAY($A790)=2</formula>
    </cfRule>
    <cfRule type="expression" dxfId="48982" priority="95791" stopIfTrue="1">
      <formula>WEEKDAY($A790)=3</formula>
    </cfRule>
    <cfRule type="expression" dxfId="48981" priority="95792" stopIfTrue="1">
      <formula>WEEKDAY($A790)=4</formula>
    </cfRule>
    <cfRule type="expression" dxfId="48980" priority="95793" stopIfTrue="1">
      <formula>WEEKDAY($A790)=5</formula>
    </cfRule>
    <cfRule type="expression" dxfId="48979" priority="95794" stopIfTrue="1">
      <formula>WEEKDAY($A790)=6</formula>
    </cfRule>
    <cfRule type="expression" dxfId="48978" priority="95795" stopIfTrue="1">
      <formula>WEEKDAY($A790)=7</formula>
    </cfRule>
  </conditionalFormatting>
  <conditionalFormatting sqref="I790:I797">
    <cfRule type="expression" dxfId="48977" priority="95782" stopIfTrue="1">
      <formula>WEEKDAY($A790)=1</formula>
    </cfRule>
    <cfRule type="expression" dxfId="48976" priority="95783" stopIfTrue="1">
      <formula>WEEKDAY($A790)=2</formula>
    </cfRule>
    <cfRule type="expression" dxfId="48975" priority="95784" stopIfTrue="1">
      <formula>WEEKDAY($A790)=3</formula>
    </cfRule>
    <cfRule type="expression" dxfId="48974" priority="95785" stopIfTrue="1">
      <formula>WEEKDAY($A790)=4</formula>
    </cfRule>
    <cfRule type="expression" dxfId="48973" priority="95786" stopIfTrue="1">
      <formula>WEEKDAY($A790)=5</formula>
    </cfRule>
    <cfRule type="expression" dxfId="48972" priority="95787" stopIfTrue="1">
      <formula>WEEKDAY($A790)=6</formula>
    </cfRule>
    <cfRule type="expression" dxfId="48971" priority="95788" stopIfTrue="1">
      <formula>WEEKDAY($A790)=7</formula>
    </cfRule>
  </conditionalFormatting>
  <conditionalFormatting sqref="A790:A797">
    <cfRule type="expression" dxfId="48970" priority="95775" stopIfTrue="1">
      <formula>WEEKDAY($A790)=1</formula>
    </cfRule>
    <cfRule type="expression" dxfId="48969" priority="95776" stopIfTrue="1">
      <formula>WEEKDAY($A790)=2</formula>
    </cfRule>
    <cfRule type="expression" dxfId="48968" priority="95777" stopIfTrue="1">
      <formula>WEEKDAY($A790)=3</formula>
    </cfRule>
    <cfRule type="expression" dxfId="48967" priority="95778" stopIfTrue="1">
      <formula>WEEKDAY($A790)=4</formula>
    </cfRule>
    <cfRule type="expression" dxfId="48966" priority="95779" stopIfTrue="1">
      <formula>WEEKDAY($A790)=5</formula>
    </cfRule>
    <cfRule type="expression" dxfId="48965" priority="95780" stopIfTrue="1">
      <formula>WEEKDAY($A790)=6</formula>
    </cfRule>
    <cfRule type="expression" dxfId="48964" priority="95781" stopIfTrue="1">
      <formula>WEEKDAY($A790)=7</formula>
    </cfRule>
  </conditionalFormatting>
  <conditionalFormatting sqref="I790:I797">
    <cfRule type="expression" dxfId="48963" priority="95768" stopIfTrue="1">
      <formula>WEEKDAY($A790)=1</formula>
    </cfRule>
    <cfRule type="expression" dxfId="48962" priority="95769" stopIfTrue="1">
      <formula>WEEKDAY($A790)=2</formula>
    </cfRule>
    <cfRule type="expression" dxfId="48961" priority="95770" stopIfTrue="1">
      <formula>WEEKDAY($A790)=3</formula>
    </cfRule>
    <cfRule type="expression" dxfId="48960" priority="95771" stopIfTrue="1">
      <formula>WEEKDAY($A790)=4</formula>
    </cfRule>
    <cfRule type="expression" dxfId="48959" priority="95772" stopIfTrue="1">
      <formula>WEEKDAY($A790)=5</formula>
    </cfRule>
    <cfRule type="expression" dxfId="48958" priority="95773" stopIfTrue="1">
      <formula>WEEKDAY($A790)=6</formula>
    </cfRule>
    <cfRule type="expression" dxfId="48957" priority="95774" stopIfTrue="1">
      <formula>WEEKDAY($A790)=7</formula>
    </cfRule>
  </conditionalFormatting>
  <conditionalFormatting sqref="A790:A797">
    <cfRule type="expression" dxfId="48956" priority="95761" stopIfTrue="1">
      <formula>WEEKDAY($A790)=1</formula>
    </cfRule>
    <cfRule type="expression" dxfId="48955" priority="95762" stopIfTrue="1">
      <formula>WEEKDAY($A790)=2</formula>
    </cfRule>
    <cfRule type="expression" dxfId="48954" priority="95763" stopIfTrue="1">
      <formula>WEEKDAY($A790)=3</formula>
    </cfRule>
    <cfRule type="expression" dxfId="48953" priority="95764" stopIfTrue="1">
      <formula>WEEKDAY($A790)=4</formula>
    </cfRule>
    <cfRule type="expression" dxfId="48952" priority="95765" stopIfTrue="1">
      <formula>WEEKDAY($A790)=5</formula>
    </cfRule>
    <cfRule type="expression" dxfId="48951" priority="95766" stopIfTrue="1">
      <formula>WEEKDAY($A790)=6</formula>
    </cfRule>
    <cfRule type="expression" dxfId="48950" priority="95767" stopIfTrue="1">
      <formula>WEEKDAY($A790)=7</formula>
    </cfRule>
  </conditionalFormatting>
  <conditionalFormatting sqref="I790:I797">
    <cfRule type="expression" dxfId="48949" priority="95754" stopIfTrue="1">
      <formula>WEEKDAY($A790)=1</formula>
    </cfRule>
    <cfRule type="expression" dxfId="48948" priority="95755" stopIfTrue="1">
      <formula>WEEKDAY($A790)=2</formula>
    </cfRule>
    <cfRule type="expression" dxfId="48947" priority="95756" stopIfTrue="1">
      <formula>WEEKDAY($A790)=3</formula>
    </cfRule>
    <cfRule type="expression" dxfId="48946" priority="95757" stopIfTrue="1">
      <formula>WEEKDAY($A790)=4</formula>
    </cfRule>
    <cfRule type="expression" dxfId="48945" priority="95758" stopIfTrue="1">
      <formula>WEEKDAY($A790)=5</formula>
    </cfRule>
    <cfRule type="expression" dxfId="48944" priority="95759" stopIfTrue="1">
      <formula>WEEKDAY($A790)=6</formula>
    </cfRule>
    <cfRule type="expression" dxfId="48943" priority="95760" stopIfTrue="1">
      <formula>WEEKDAY($A790)=7</formula>
    </cfRule>
  </conditionalFormatting>
  <conditionalFormatting sqref="A790:A797">
    <cfRule type="expression" dxfId="48942" priority="95747" stopIfTrue="1">
      <formula>WEEKDAY($A790)=1</formula>
    </cfRule>
    <cfRule type="expression" dxfId="48941" priority="95748" stopIfTrue="1">
      <formula>WEEKDAY($A790)=2</formula>
    </cfRule>
    <cfRule type="expression" dxfId="48940" priority="95749" stopIfTrue="1">
      <formula>WEEKDAY($A790)=3</formula>
    </cfRule>
    <cfRule type="expression" dxfId="48939" priority="95750" stopIfTrue="1">
      <formula>WEEKDAY($A790)=4</formula>
    </cfRule>
    <cfRule type="expression" dxfId="48938" priority="95751" stopIfTrue="1">
      <formula>WEEKDAY($A790)=5</formula>
    </cfRule>
    <cfRule type="expression" dxfId="48937" priority="95752" stopIfTrue="1">
      <formula>WEEKDAY($A790)=6</formula>
    </cfRule>
    <cfRule type="expression" dxfId="48936" priority="95753" stopIfTrue="1">
      <formula>WEEKDAY($A790)=7</formula>
    </cfRule>
  </conditionalFormatting>
  <conditionalFormatting sqref="I790:I797">
    <cfRule type="expression" dxfId="48935" priority="95740" stopIfTrue="1">
      <formula>WEEKDAY($A790)=1</formula>
    </cfRule>
    <cfRule type="expression" dxfId="48934" priority="95741" stopIfTrue="1">
      <formula>WEEKDAY($A790)=2</formula>
    </cfRule>
    <cfRule type="expression" dxfId="48933" priority="95742" stopIfTrue="1">
      <formula>WEEKDAY($A790)=3</formula>
    </cfRule>
    <cfRule type="expression" dxfId="48932" priority="95743" stopIfTrue="1">
      <formula>WEEKDAY($A790)=4</formula>
    </cfRule>
    <cfRule type="expression" dxfId="48931" priority="95744" stopIfTrue="1">
      <formula>WEEKDAY($A790)=5</formula>
    </cfRule>
    <cfRule type="expression" dxfId="48930" priority="95745" stopIfTrue="1">
      <formula>WEEKDAY($A790)=6</formula>
    </cfRule>
    <cfRule type="expression" dxfId="48929" priority="95746" stopIfTrue="1">
      <formula>WEEKDAY($A790)=7</formula>
    </cfRule>
  </conditionalFormatting>
  <conditionalFormatting sqref="A790:A797">
    <cfRule type="expression" dxfId="48928" priority="95733" stopIfTrue="1">
      <formula>WEEKDAY($A790)=1</formula>
    </cfRule>
    <cfRule type="expression" dxfId="48927" priority="95734" stopIfTrue="1">
      <formula>WEEKDAY($A790)=2</formula>
    </cfRule>
    <cfRule type="expression" dxfId="48926" priority="95735" stopIfTrue="1">
      <formula>WEEKDAY($A790)=3</formula>
    </cfRule>
    <cfRule type="expression" dxfId="48925" priority="95736" stopIfTrue="1">
      <formula>WEEKDAY($A790)=4</formula>
    </cfRule>
    <cfRule type="expression" dxfId="48924" priority="95737" stopIfTrue="1">
      <formula>WEEKDAY($A790)=5</formula>
    </cfRule>
    <cfRule type="expression" dxfId="48923" priority="95738" stopIfTrue="1">
      <formula>WEEKDAY($A790)=6</formula>
    </cfRule>
    <cfRule type="expression" dxfId="48922" priority="95739" stopIfTrue="1">
      <formula>WEEKDAY($A790)=7</formula>
    </cfRule>
  </conditionalFormatting>
  <conditionalFormatting sqref="I790:I797">
    <cfRule type="expression" dxfId="48921" priority="95726" stopIfTrue="1">
      <formula>WEEKDAY($A790)=1</formula>
    </cfRule>
    <cfRule type="expression" dxfId="48920" priority="95727" stopIfTrue="1">
      <formula>WEEKDAY($A790)=2</formula>
    </cfRule>
    <cfRule type="expression" dxfId="48919" priority="95728" stopIfTrue="1">
      <formula>WEEKDAY($A790)=3</formula>
    </cfRule>
    <cfRule type="expression" dxfId="48918" priority="95729" stopIfTrue="1">
      <formula>WEEKDAY($A790)=4</formula>
    </cfRule>
    <cfRule type="expression" dxfId="48917" priority="95730" stopIfTrue="1">
      <formula>WEEKDAY($A790)=5</formula>
    </cfRule>
    <cfRule type="expression" dxfId="48916" priority="95731" stopIfTrue="1">
      <formula>WEEKDAY($A790)=6</formula>
    </cfRule>
    <cfRule type="expression" dxfId="48915" priority="95732" stopIfTrue="1">
      <formula>WEEKDAY($A790)=7</formula>
    </cfRule>
  </conditionalFormatting>
  <conditionalFormatting sqref="A790:A797">
    <cfRule type="expression" dxfId="48914" priority="95719" stopIfTrue="1">
      <formula>WEEKDAY($A790)=1</formula>
    </cfRule>
    <cfRule type="expression" dxfId="48913" priority="95720" stopIfTrue="1">
      <formula>WEEKDAY($A790)=2</formula>
    </cfRule>
    <cfRule type="expression" dxfId="48912" priority="95721" stopIfTrue="1">
      <formula>WEEKDAY($A790)=3</formula>
    </cfRule>
    <cfRule type="expression" dxfId="48911" priority="95722" stopIfTrue="1">
      <formula>WEEKDAY($A790)=4</formula>
    </cfRule>
    <cfRule type="expression" dxfId="48910" priority="95723" stopIfTrue="1">
      <formula>WEEKDAY($A790)=5</formula>
    </cfRule>
    <cfRule type="expression" dxfId="48909" priority="95724" stopIfTrue="1">
      <formula>WEEKDAY($A790)=6</formula>
    </cfRule>
    <cfRule type="expression" dxfId="48908" priority="95725" stopIfTrue="1">
      <formula>WEEKDAY($A790)=7</formula>
    </cfRule>
  </conditionalFormatting>
  <conditionalFormatting sqref="I790:I797">
    <cfRule type="expression" dxfId="48907" priority="95712" stopIfTrue="1">
      <formula>WEEKDAY($A790)=1</formula>
    </cfRule>
    <cfRule type="expression" dxfId="48906" priority="95713" stopIfTrue="1">
      <formula>WEEKDAY($A790)=2</formula>
    </cfRule>
    <cfRule type="expression" dxfId="48905" priority="95714" stopIfTrue="1">
      <formula>WEEKDAY($A790)=3</formula>
    </cfRule>
    <cfRule type="expression" dxfId="48904" priority="95715" stopIfTrue="1">
      <formula>WEEKDAY($A790)=4</formula>
    </cfRule>
    <cfRule type="expression" dxfId="48903" priority="95716" stopIfTrue="1">
      <formula>WEEKDAY($A790)=5</formula>
    </cfRule>
    <cfRule type="expression" dxfId="48902" priority="95717" stopIfTrue="1">
      <formula>WEEKDAY($A790)=6</formula>
    </cfRule>
    <cfRule type="expression" dxfId="48901" priority="95718" stopIfTrue="1">
      <formula>WEEKDAY($A790)=7</formula>
    </cfRule>
  </conditionalFormatting>
  <conditionalFormatting sqref="I791:I797">
    <cfRule type="expression" dxfId="48900" priority="95705" stopIfTrue="1">
      <formula>WEEKDAY($A791)=1</formula>
    </cfRule>
    <cfRule type="expression" dxfId="48899" priority="95706" stopIfTrue="1">
      <formula>WEEKDAY($A791)=2</formula>
    </cfRule>
    <cfRule type="expression" dxfId="48898" priority="95707" stopIfTrue="1">
      <formula>WEEKDAY($A791)=3</formula>
    </cfRule>
    <cfRule type="expression" dxfId="48897" priority="95708" stopIfTrue="1">
      <formula>WEEKDAY($A791)=4</formula>
    </cfRule>
    <cfRule type="expression" dxfId="48896" priority="95709" stopIfTrue="1">
      <formula>WEEKDAY($A791)=5</formula>
    </cfRule>
    <cfRule type="expression" dxfId="48895" priority="95710" stopIfTrue="1">
      <formula>WEEKDAY($A791)=6</formula>
    </cfRule>
    <cfRule type="expression" dxfId="48894" priority="95711" stopIfTrue="1">
      <formula>WEEKDAY($A791)=7</formula>
    </cfRule>
  </conditionalFormatting>
  <conditionalFormatting sqref="I791:I797">
    <cfRule type="expression" dxfId="48893" priority="95698" stopIfTrue="1">
      <formula>WEEKDAY($A791)=1</formula>
    </cfRule>
    <cfRule type="expression" dxfId="48892" priority="95699" stopIfTrue="1">
      <formula>WEEKDAY($A791)=2</formula>
    </cfRule>
    <cfRule type="expression" dxfId="48891" priority="95700" stopIfTrue="1">
      <formula>WEEKDAY($A791)=3</formula>
    </cfRule>
    <cfRule type="expression" dxfId="48890" priority="95701" stopIfTrue="1">
      <formula>WEEKDAY($A791)=4</formula>
    </cfRule>
    <cfRule type="expression" dxfId="48889" priority="95702" stopIfTrue="1">
      <formula>WEEKDAY($A791)=5</formula>
    </cfRule>
    <cfRule type="expression" dxfId="48888" priority="95703" stopIfTrue="1">
      <formula>WEEKDAY($A791)=6</formula>
    </cfRule>
    <cfRule type="expression" dxfId="48887" priority="95704" stopIfTrue="1">
      <formula>WEEKDAY($A791)=7</formula>
    </cfRule>
  </conditionalFormatting>
  <conditionalFormatting sqref="I791:I797">
    <cfRule type="expression" dxfId="48886" priority="95691" stopIfTrue="1">
      <formula>WEEKDAY($A791)=1</formula>
    </cfRule>
    <cfRule type="expression" dxfId="48885" priority="95692" stopIfTrue="1">
      <formula>WEEKDAY($A791)=2</formula>
    </cfRule>
    <cfRule type="expression" dxfId="48884" priority="95693" stopIfTrue="1">
      <formula>WEEKDAY($A791)=3</formula>
    </cfRule>
    <cfRule type="expression" dxfId="48883" priority="95694" stopIfTrue="1">
      <formula>WEEKDAY($A791)=4</formula>
    </cfRule>
    <cfRule type="expression" dxfId="48882" priority="95695" stopIfTrue="1">
      <formula>WEEKDAY($A791)=5</formula>
    </cfRule>
    <cfRule type="expression" dxfId="48881" priority="95696" stopIfTrue="1">
      <formula>WEEKDAY($A791)=6</formula>
    </cfRule>
    <cfRule type="expression" dxfId="48880" priority="95697" stopIfTrue="1">
      <formula>WEEKDAY($A791)=7</formula>
    </cfRule>
  </conditionalFormatting>
  <conditionalFormatting sqref="I791:I797">
    <cfRule type="expression" dxfId="48879" priority="95684" stopIfTrue="1">
      <formula>WEEKDAY($A791)=1</formula>
    </cfRule>
    <cfRule type="expression" dxfId="48878" priority="95685" stopIfTrue="1">
      <formula>WEEKDAY($A791)=2</formula>
    </cfRule>
    <cfRule type="expression" dxfId="48877" priority="95686" stopIfTrue="1">
      <formula>WEEKDAY($A791)=3</formula>
    </cfRule>
    <cfRule type="expression" dxfId="48876" priority="95687" stopIfTrue="1">
      <formula>WEEKDAY($A791)=4</formula>
    </cfRule>
    <cfRule type="expression" dxfId="48875" priority="95688" stopIfTrue="1">
      <formula>WEEKDAY($A791)=5</formula>
    </cfRule>
    <cfRule type="expression" dxfId="48874" priority="95689" stopIfTrue="1">
      <formula>WEEKDAY($A791)=6</formula>
    </cfRule>
    <cfRule type="expression" dxfId="48873" priority="95690" stopIfTrue="1">
      <formula>WEEKDAY($A791)=7</formula>
    </cfRule>
  </conditionalFormatting>
  <conditionalFormatting sqref="I791:I797">
    <cfRule type="expression" dxfId="48872" priority="95677" stopIfTrue="1">
      <formula>WEEKDAY($A791)=1</formula>
    </cfRule>
    <cfRule type="expression" dxfId="48871" priority="95678" stopIfTrue="1">
      <formula>WEEKDAY($A791)=2</formula>
    </cfRule>
    <cfRule type="expression" dxfId="48870" priority="95679" stopIfTrue="1">
      <formula>WEEKDAY($A791)=3</formula>
    </cfRule>
    <cfRule type="expression" dxfId="48869" priority="95680" stopIfTrue="1">
      <formula>WEEKDAY($A791)=4</formula>
    </cfRule>
    <cfRule type="expression" dxfId="48868" priority="95681" stopIfTrue="1">
      <formula>WEEKDAY($A791)=5</formula>
    </cfRule>
    <cfRule type="expression" dxfId="48867" priority="95682" stopIfTrue="1">
      <formula>WEEKDAY($A791)=6</formula>
    </cfRule>
    <cfRule type="expression" dxfId="48866" priority="95683" stopIfTrue="1">
      <formula>WEEKDAY($A791)=7</formula>
    </cfRule>
  </conditionalFormatting>
  <conditionalFormatting sqref="I791:I797">
    <cfRule type="expression" dxfId="48865" priority="95670" stopIfTrue="1">
      <formula>WEEKDAY($A791)=1</formula>
    </cfRule>
    <cfRule type="expression" dxfId="48864" priority="95671" stopIfTrue="1">
      <formula>WEEKDAY($A791)=2</formula>
    </cfRule>
    <cfRule type="expression" dxfId="48863" priority="95672" stopIfTrue="1">
      <formula>WEEKDAY($A791)=3</formula>
    </cfRule>
    <cfRule type="expression" dxfId="48862" priority="95673" stopIfTrue="1">
      <formula>WEEKDAY($A791)=4</formula>
    </cfRule>
    <cfRule type="expression" dxfId="48861" priority="95674" stopIfTrue="1">
      <formula>WEEKDAY($A791)=5</formula>
    </cfRule>
    <cfRule type="expression" dxfId="48860" priority="95675" stopIfTrue="1">
      <formula>WEEKDAY($A791)=6</formula>
    </cfRule>
    <cfRule type="expression" dxfId="48859" priority="95676" stopIfTrue="1">
      <formula>WEEKDAY($A791)=7</formula>
    </cfRule>
  </conditionalFormatting>
  <conditionalFormatting sqref="I791:I797">
    <cfRule type="expression" dxfId="48858" priority="95663" stopIfTrue="1">
      <formula>WEEKDAY($A791)=1</formula>
    </cfRule>
    <cfRule type="expression" dxfId="48857" priority="95664" stopIfTrue="1">
      <formula>WEEKDAY($A791)=2</formula>
    </cfRule>
    <cfRule type="expression" dxfId="48856" priority="95665" stopIfTrue="1">
      <formula>WEEKDAY($A791)=3</formula>
    </cfRule>
    <cfRule type="expression" dxfId="48855" priority="95666" stopIfTrue="1">
      <formula>WEEKDAY($A791)=4</formula>
    </cfRule>
    <cfRule type="expression" dxfId="48854" priority="95667" stopIfTrue="1">
      <formula>WEEKDAY($A791)=5</formula>
    </cfRule>
    <cfRule type="expression" dxfId="48853" priority="95668" stopIfTrue="1">
      <formula>WEEKDAY($A791)=6</formula>
    </cfRule>
    <cfRule type="expression" dxfId="48852" priority="95669" stopIfTrue="1">
      <formula>WEEKDAY($A791)=7</formula>
    </cfRule>
  </conditionalFormatting>
  <conditionalFormatting sqref="I791:I797">
    <cfRule type="expression" dxfId="48851" priority="95656" stopIfTrue="1">
      <formula>WEEKDAY($A791)=1</formula>
    </cfRule>
    <cfRule type="expression" dxfId="48850" priority="95657" stopIfTrue="1">
      <formula>WEEKDAY($A791)=2</formula>
    </cfRule>
    <cfRule type="expression" dxfId="48849" priority="95658" stopIfTrue="1">
      <formula>WEEKDAY($A791)=3</formula>
    </cfRule>
    <cfRule type="expression" dxfId="48848" priority="95659" stopIfTrue="1">
      <formula>WEEKDAY($A791)=4</formula>
    </cfRule>
    <cfRule type="expression" dxfId="48847" priority="95660" stopIfTrue="1">
      <formula>WEEKDAY($A791)=5</formula>
    </cfRule>
    <cfRule type="expression" dxfId="48846" priority="95661" stopIfTrue="1">
      <formula>WEEKDAY($A791)=6</formula>
    </cfRule>
    <cfRule type="expression" dxfId="48845" priority="95662" stopIfTrue="1">
      <formula>WEEKDAY($A791)=7</formula>
    </cfRule>
  </conditionalFormatting>
  <conditionalFormatting sqref="I791:I797">
    <cfRule type="expression" dxfId="48844" priority="95649" stopIfTrue="1">
      <formula>WEEKDAY($A791)=1</formula>
    </cfRule>
    <cfRule type="expression" dxfId="48843" priority="95650" stopIfTrue="1">
      <formula>WEEKDAY($A791)=2</formula>
    </cfRule>
    <cfRule type="expression" dxfId="48842" priority="95651" stopIfTrue="1">
      <formula>WEEKDAY($A791)=3</formula>
    </cfRule>
    <cfRule type="expression" dxfId="48841" priority="95652" stopIfTrue="1">
      <formula>WEEKDAY($A791)=4</formula>
    </cfRule>
    <cfRule type="expression" dxfId="48840" priority="95653" stopIfTrue="1">
      <formula>WEEKDAY($A791)=5</formula>
    </cfRule>
    <cfRule type="expression" dxfId="48839" priority="95654" stopIfTrue="1">
      <formula>WEEKDAY($A791)=6</formula>
    </cfRule>
    <cfRule type="expression" dxfId="48838" priority="95655" stopIfTrue="1">
      <formula>WEEKDAY($A791)=7</formula>
    </cfRule>
  </conditionalFormatting>
  <conditionalFormatting sqref="I791:I797">
    <cfRule type="expression" dxfId="48837" priority="95642" stopIfTrue="1">
      <formula>WEEKDAY($A791)=1</formula>
    </cfRule>
    <cfRule type="expression" dxfId="48836" priority="95643" stopIfTrue="1">
      <formula>WEEKDAY($A791)=2</formula>
    </cfRule>
    <cfRule type="expression" dxfId="48835" priority="95644" stopIfTrue="1">
      <formula>WEEKDAY($A791)=3</formula>
    </cfRule>
    <cfRule type="expression" dxfId="48834" priority="95645" stopIfTrue="1">
      <formula>WEEKDAY($A791)=4</formula>
    </cfRule>
    <cfRule type="expression" dxfId="48833" priority="95646" stopIfTrue="1">
      <formula>WEEKDAY($A791)=5</formula>
    </cfRule>
    <cfRule type="expression" dxfId="48832" priority="95647" stopIfTrue="1">
      <formula>WEEKDAY($A791)=6</formula>
    </cfRule>
    <cfRule type="expression" dxfId="48831" priority="95648" stopIfTrue="1">
      <formula>WEEKDAY($A791)=7</formula>
    </cfRule>
  </conditionalFormatting>
  <conditionalFormatting sqref="I791:I797">
    <cfRule type="expression" dxfId="48830" priority="95635" stopIfTrue="1">
      <formula>WEEKDAY($A791)=1</formula>
    </cfRule>
    <cfRule type="expression" dxfId="48829" priority="95636" stopIfTrue="1">
      <formula>WEEKDAY($A791)=2</formula>
    </cfRule>
    <cfRule type="expression" dxfId="48828" priority="95637" stopIfTrue="1">
      <formula>WEEKDAY($A791)=3</formula>
    </cfRule>
    <cfRule type="expression" dxfId="48827" priority="95638" stopIfTrue="1">
      <formula>WEEKDAY($A791)=4</formula>
    </cfRule>
    <cfRule type="expression" dxfId="48826" priority="95639" stopIfTrue="1">
      <formula>WEEKDAY($A791)=5</formula>
    </cfRule>
    <cfRule type="expression" dxfId="48825" priority="95640" stopIfTrue="1">
      <formula>WEEKDAY($A791)=6</formula>
    </cfRule>
    <cfRule type="expression" dxfId="48824" priority="95641" stopIfTrue="1">
      <formula>WEEKDAY($A791)=7</formula>
    </cfRule>
  </conditionalFormatting>
  <conditionalFormatting sqref="I791:I797">
    <cfRule type="expression" dxfId="48823" priority="95628" stopIfTrue="1">
      <formula>WEEKDAY($A791)=1</formula>
    </cfRule>
    <cfRule type="expression" dxfId="48822" priority="95629" stopIfTrue="1">
      <formula>WEEKDAY($A791)=2</formula>
    </cfRule>
    <cfRule type="expression" dxfId="48821" priority="95630" stopIfTrue="1">
      <formula>WEEKDAY($A791)=3</formula>
    </cfRule>
    <cfRule type="expression" dxfId="48820" priority="95631" stopIfTrue="1">
      <formula>WEEKDAY($A791)=4</formula>
    </cfRule>
    <cfRule type="expression" dxfId="48819" priority="95632" stopIfTrue="1">
      <formula>WEEKDAY($A791)=5</formula>
    </cfRule>
    <cfRule type="expression" dxfId="48818" priority="95633" stopIfTrue="1">
      <formula>WEEKDAY($A791)=6</formula>
    </cfRule>
    <cfRule type="expression" dxfId="48817" priority="95634" stopIfTrue="1">
      <formula>WEEKDAY($A791)=7</formula>
    </cfRule>
  </conditionalFormatting>
  <conditionalFormatting sqref="I791:I797">
    <cfRule type="expression" dxfId="48816" priority="95621" stopIfTrue="1">
      <formula>WEEKDAY($A791)=1</formula>
    </cfRule>
    <cfRule type="expression" dxfId="48815" priority="95622" stopIfTrue="1">
      <formula>WEEKDAY($A791)=2</formula>
    </cfRule>
    <cfRule type="expression" dxfId="48814" priority="95623" stopIfTrue="1">
      <formula>WEEKDAY($A791)=3</formula>
    </cfRule>
    <cfRule type="expression" dxfId="48813" priority="95624" stopIfTrue="1">
      <formula>WEEKDAY($A791)=4</formula>
    </cfRule>
    <cfRule type="expression" dxfId="48812" priority="95625" stopIfTrue="1">
      <formula>WEEKDAY($A791)=5</formula>
    </cfRule>
    <cfRule type="expression" dxfId="48811" priority="95626" stopIfTrue="1">
      <formula>WEEKDAY($A791)=6</formula>
    </cfRule>
    <cfRule type="expression" dxfId="48810" priority="95627" stopIfTrue="1">
      <formula>WEEKDAY($A791)=7</formula>
    </cfRule>
  </conditionalFormatting>
  <conditionalFormatting sqref="I791:I797">
    <cfRule type="expression" dxfId="48809" priority="95614" stopIfTrue="1">
      <formula>WEEKDAY($A791)=1</formula>
    </cfRule>
    <cfRule type="expression" dxfId="48808" priority="95615" stopIfTrue="1">
      <formula>WEEKDAY($A791)=2</formula>
    </cfRule>
    <cfRule type="expression" dxfId="48807" priority="95616" stopIfTrue="1">
      <formula>WEEKDAY($A791)=3</formula>
    </cfRule>
    <cfRule type="expression" dxfId="48806" priority="95617" stopIfTrue="1">
      <formula>WEEKDAY($A791)=4</formula>
    </cfRule>
    <cfRule type="expression" dxfId="48805" priority="95618" stopIfTrue="1">
      <formula>WEEKDAY($A791)=5</formula>
    </cfRule>
    <cfRule type="expression" dxfId="48804" priority="95619" stopIfTrue="1">
      <formula>WEEKDAY($A791)=6</formula>
    </cfRule>
    <cfRule type="expression" dxfId="48803" priority="95620" stopIfTrue="1">
      <formula>WEEKDAY($A791)=7</formula>
    </cfRule>
  </conditionalFormatting>
  <conditionalFormatting sqref="I791:I797">
    <cfRule type="expression" dxfId="48802" priority="95607" stopIfTrue="1">
      <formula>WEEKDAY($A791)=1</formula>
    </cfRule>
    <cfRule type="expression" dxfId="48801" priority="95608" stopIfTrue="1">
      <formula>WEEKDAY($A791)=2</formula>
    </cfRule>
    <cfRule type="expression" dxfId="48800" priority="95609" stopIfTrue="1">
      <formula>WEEKDAY($A791)=3</formula>
    </cfRule>
    <cfRule type="expression" dxfId="48799" priority="95610" stopIfTrue="1">
      <formula>WEEKDAY($A791)=4</formula>
    </cfRule>
    <cfRule type="expression" dxfId="48798" priority="95611" stopIfTrue="1">
      <formula>WEEKDAY($A791)=5</formula>
    </cfRule>
    <cfRule type="expression" dxfId="48797" priority="95612" stopIfTrue="1">
      <formula>WEEKDAY($A791)=6</formula>
    </cfRule>
    <cfRule type="expression" dxfId="48796" priority="95613" stopIfTrue="1">
      <formula>WEEKDAY($A791)=7</formula>
    </cfRule>
  </conditionalFormatting>
  <conditionalFormatting sqref="I791:I797">
    <cfRule type="expression" dxfId="48795" priority="95600" stopIfTrue="1">
      <formula>WEEKDAY($A791)=1</formula>
    </cfRule>
    <cfRule type="expression" dxfId="48794" priority="95601" stopIfTrue="1">
      <formula>WEEKDAY($A791)=2</formula>
    </cfRule>
    <cfRule type="expression" dxfId="48793" priority="95602" stopIfTrue="1">
      <formula>WEEKDAY($A791)=3</formula>
    </cfRule>
    <cfRule type="expression" dxfId="48792" priority="95603" stopIfTrue="1">
      <formula>WEEKDAY($A791)=4</formula>
    </cfRule>
    <cfRule type="expression" dxfId="48791" priority="95604" stopIfTrue="1">
      <formula>WEEKDAY($A791)=5</formula>
    </cfRule>
    <cfRule type="expression" dxfId="48790" priority="95605" stopIfTrue="1">
      <formula>WEEKDAY($A791)=6</formula>
    </cfRule>
    <cfRule type="expression" dxfId="48789" priority="95606" stopIfTrue="1">
      <formula>WEEKDAY($A791)=7</formula>
    </cfRule>
  </conditionalFormatting>
  <conditionalFormatting sqref="I791:I797">
    <cfRule type="expression" dxfId="48788" priority="95593" stopIfTrue="1">
      <formula>WEEKDAY($A791)=1</formula>
    </cfRule>
    <cfRule type="expression" dxfId="48787" priority="95594" stopIfTrue="1">
      <formula>WEEKDAY($A791)=2</formula>
    </cfRule>
    <cfRule type="expression" dxfId="48786" priority="95595" stopIfTrue="1">
      <formula>WEEKDAY($A791)=3</formula>
    </cfRule>
    <cfRule type="expression" dxfId="48785" priority="95596" stopIfTrue="1">
      <formula>WEEKDAY($A791)=4</formula>
    </cfRule>
    <cfRule type="expression" dxfId="48784" priority="95597" stopIfTrue="1">
      <formula>WEEKDAY($A791)=5</formula>
    </cfRule>
    <cfRule type="expression" dxfId="48783" priority="95598" stopIfTrue="1">
      <formula>WEEKDAY($A791)=6</formula>
    </cfRule>
    <cfRule type="expression" dxfId="48782" priority="95599" stopIfTrue="1">
      <formula>WEEKDAY($A791)=7</formula>
    </cfRule>
  </conditionalFormatting>
  <conditionalFormatting sqref="I791:I797">
    <cfRule type="expression" dxfId="48781" priority="95586" stopIfTrue="1">
      <formula>WEEKDAY($A791)=1</formula>
    </cfRule>
    <cfRule type="expression" dxfId="48780" priority="95587" stopIfTrue="1">
      <formula>WEEKDAY($A791)=2</formula>
    </cfRule>
    <cfRule type="expression" dxfId="48779" priority="95588" stopIfTrue="1">
      <formula>WEEKDAY($A791)=3</formula>
    </cfRule>
    <cfRule type="expression" dxfId="48778" priority="95589" stopIfTrue="1">
      <formula>WEEKDAY($A791)=4</formula>
    </cfRule>
    <cfRule type="expression" dxfId="48777" priority="95590" stopIfTrue="1">
      <formula>WEEKDAY($A791)=5</formula>
    </cfRule>
    <cfRule type="expression" dxfId="48776" priority="95591" stopIfTrue="1">
      <formula>WEEKDAY($A791)=6</formula>
    </cfRule>
    <cfRule type="expression" dxfId="48775" priority="95592" stopIfTrue="1">
      <formula>WEEKDAY($A791)=7</formula>
    </cfRule>
  </conditionalFormatting>
  <conditionalFormatting sqref="I791:I797">
    <cfRule type="expression" dxfId="48774" priority="95579" stopIfTrue="1">
      <formula>WEEKDAY($A791)=1</formula>
    </cfRule>
    <cfRule type="expression" dxfId="48773" priority="95580" stopIfTrue="1">
      <formula>WEEKDAY($A791)=2</formula>
    </cfRule>
    <cfRule type="expression" dxfId="48772" priority="95581" stopIfTrue="1">
      <formula>WEEKDAY($A791)=3</formula>
    </cfRule>
    <cfRule type="expression" dxfId="48771" priority="95582" stopIfTrue="1">
      <formula>WEEKDAY($A791)=4</formula>
    </cfRule>
    <cfRule type="expression" dxfId="48770" priority="95583" stopIfTrue="1">
      <formula>WEEKDAY($A791)=5</formula>
    </cfRule>
    <cfRule type="expression" dxfId="48769" priority="95584" stopIfTrue="1">
      <formula>WEEKDAY($A791)=6</formula>
    </cfRule>
    <cfRule type="expression" dxfId="48768" priority="95585" stopIfTrue="1">
      <formula>WEEKDAY($A791)=7</formula>
    </cfRule>
  </conditionalFormatting>
  <conditionalFormatting sqref="I791:I797">
    <cfRule type="expression" dxfId="48767" priority="95572" stopIfTrue="1">
      <formula>WEEKDAY($A791)=1</formula>
    </cfRule>
    <cfRule type="expression" dxfId="48766" priority="95573" stopIfTrue="1">
      <formula>WEEKDAY($A791)=2</formula>
    </cfRule>
    <cfRule type="expression" dxfId="48765" priority="95574" stopIfTrue="1">
      <formula>WEEKDAY($A791)=3</formula>
    </cfRule>
    <cfRule type="expression" dxfId="48764" priority="95575" stopIfTrue="1">
      <formula>WEEKDAY($A791)=4</formula>
    </cfRule>
    <cfRule type="expression" dxfId="48763" priority="95576" stopIfTrue="1">
      <formula>WEEKDAY($A791)=5</formula>
    </cfRule>
    <cfRule type="expression" dxfId="48762" priority="95577" stopIfTrue="1">
      <formula>WEEKDAY($A791)=6</formula>
    </cfRule>
    <cfRule type="expression" dxfId="48761" priority="95578" stopIfTrue="1">
      <formula>WEEKDAY($A791)=7</formula>
    </cfRule>
  </conditionalFormatting>
  <conditionalFormatting sqref="I791:I797">
    <cfRule type="expression" dxfId="48760" priority="95565" stopIfTrue="1">
      <formula>WEEKDAY($A791)=1</formula>
    </cfRule>
    <cfRule type="expression" dxfId="48759" priority="95566" stopIfTrue="1">
      <formula>WEEKDAY($A791)=2</formula>
    </cfRule>
    <cfRule type="expression" dxfId="48758" priority="95567" stopIfTrue="1">
      <formula>WEEKDAY($A791)=3</formula>
    </cfRule>
    <cfRule type="expression" dxfId="48757" priority="95568" stopIfTrue="1">
      <formula>WEEKDAY($A791)=4</formula>
    </cfRule>
    <cfRule type="expression" dxfId="48756" priority="95569" stopIfTrue="1">
      <formula>WEEKDAY($A791)=5</formula>
    </cfRule>
    <cfRule type="expression" dxfId="48755" priority="95570" stopIfTrue="1">
      <formula>WEEKDAY($A791)=6</formula>
    </cfRule>
    <cfRule type="expression" dxfId="48754" priority="95571" stopIfTrue="1">
      <formula>WEEKDAY($A791)=7</formula>
    </cfRule>
  </conditionalFormatting>
  <conditionalFormatting sqref="I791:I797">
    <cfRule type="expression" dxfId="48753" priority="95558" stopIfTrue="1">
      <formula>WEEKDAY($A791)=1</formula>
    </cfRule>
    <cfRule type="expression" dxfId="48752" priority="95559" stopIfTrue="1">
      <formula>WEEKDAY($A791)=2</formula>
    </cfRule>
    <cfRule type="expression" dxfId="48751" priority="95560" stopIfTrue="1">
      <formula>WEEKDAY($A791)=3</formula>
    </cfRule>
    <cfRule type="expression" dxfId="48750" priority="95561" stopIfTrue="1">
      <formula>WEEKDAY($A791)=4</formula>
    </cfRule>
    <cfRule type="expression" dxfId="48749" priority="95562" stopIfTrue="1">
      <formula>WEEKDAY($A791)=5</formula>
    </cfRule>
    <cfRule type="expression" dxfId="48748" priority="95563" stopIfTrue="1">
      <formula>WEEKDAY($A791)=6</formula>
    </cfRule>
    <cfRule type="expression" dxfId="48747" priority="95564" stopIfTrue="1">
      <formula>WEEKDAY($A791)=7</formula>
    </cfRule>
  </conditionalFormatting>
  <conditionalFormatting sqref="I791:I797">
    <cfRule type="expression" dxfId="48746" priority="95551" stopIfTrue="1">
      <formula>WEEKDAY($A791)=1</formula>
    </cfRule>
    <cfRule type="expression" dxfId="48745" priority="95552" stopIfTrue="1">
      <formula>WEEKDAY($A791)=2</formula>
    </cfRule>
    <cfRule type="expression" dxfId="48744" priority="95553" stopIfTrue="1">
      <formula>WEEKDAY($A791)=3</formula>
    </cfRule>
    <cfRule type="expression" dxfId="48743" priority="95554" stopIfTrue="1">
      <formula>WEEKDAY($A791)=4</formula>
    </cfRule>
    <cfRule type="expression" dxfId="48742" priority="95555" stopIfTrue="1">
      <formula>WEEKDAY($A791)=5</formula>
    </cfRule>
    <cfRule type="expression" dxfId="48741" priority="95556" stopIfTrue="1">
      <formula>WEEKDAY($A791)=6</formula>
    </cfRule>
    <cfRule type="expression" dxfId="48740" priority="95557" stopIfTrue="1">
      <formula>WEEKDAY($A791)=7</formula>
    </cfRule>
  </conditionalFormatting>
  <conditionalFormatting sqref="I791:I797">
    <cfRule type="expression" dxfId="48739" priority="95544" stopIfTrue="1">
      <formula>WEEKDAY($A791)=1</formula>
    </cfRule>
    <cfRule type="expression" dxfId="48738" priority="95545" stopIfTrue="1">
      <formula>WEEKDAY($A791)=2</formula>
    </cfRule>
    <cfRule type="expression" dxfId="48737" priority="95546" stopIfTrue="1">
      <formula>WEEKDAY($A791)=3</formula>
    </cfRule>
    <cfRule type="expression" dxfId="48736" priority="95547" stopIfTrue="1">
      <formula>WEEKDAY($A791)=4</formula>
    </cfRule>
    <cfRule type="expression" dxfId="48735" priority="95548" stopIfTrue="1">
      <formula>WEEKDAY($A791)=5</formula>
    </cfRule>
    <cfRule type="expression" dxfId="48734" priority="95549" stopIfTrue="1">
      <formula>WEEKDAY($A791)=6</formula>
    </cfRule>
    <cfRule type="expression" dxfId="48733" priority="95550" stopIfTrue="1">
      <formula>WEEKDAY($A791)=7</formula>
    </cfRule>
  </conditionalFormatting>
  <conditionalFormatting sqref="I791:I797">
    <cfRule type="expression" dxfId="48732" priority="95537" stopIfTrue="1">
      <formula>WEEKDAY($A791)=1</formula>
    </cfRule>
    <cfRule type="expression" dxfId="48731" priority="95538" stopIfTrue="1">
      <formula>WEEKDAY($A791)=2</formula>
    </cfRule>
    <cfRule type="expression" dxfId="48730" priority="95539" stopIfTrue="1">
      <formula>WEEKDAY($A791)=3</formula>
    </cfRule>
    <cfRule type="expression" dxfId="48729" priority="95540" stopIfTrue="1">
      <formula>WEEKDAY($A791)=4</formula>
    </cfRule>
    <cfRule type="expression" dxfId="48728" priority="95541" stopIfTrue="1">
      <formula>WEEKDAY($A791)=5</formula>
    </cfRule>
    <cfRule type="expression" dxfId="48727" priority="95542" stopIfTrue="1">
      <formula>WEEKDAY($A791)=6</formula>
    </cfRule>
    <cfRule type="expression" dxfId="48726" priority="95543" stopIfTrue="1">
      <formula>WEEKDAY($A791)=7</formula>
    </cfRule>
  </conditionalFormatting>
  <conditionalFormatting sqref="I791:I797">
    <cfRule type="expression" dxfId="48725" priority="95530" stopIfTrue="1">
      <formula>WEEKDAY($A791)=1</formula>
    </cfRule>
    <cfRule type="expression" dxfId="48724" priority="95531" stopIfTrue="1">
      <formula>WEEKDAY($A791)=2</formula>
    </cfRule>
    <cfRule type="expression" dxfId="48723" priority="95532" stopIfTrue="1">
      <formula>WEEKDAY($A791)=3</formula>
    </cfRule>
    <cfRule type="expression" dxfId="48722" priority="95533" stopIfTrue="1">
      <formula>WEEKDAY($A791)=4</formula>
    </cfRule>
    <cfRule type="expression" dxfId="48721" priority="95534" stopIfTrue="1">
      <formula>WEEKDAY($A791)=5</formula>
    </cfRule>
    <cfRule type="expression" dxfId="48720" priority="95535" stopIfTrue="1">
      <formula>WEEKDAY($A791)=6</formula>
    </cfRule>
    <cfRule type="expression" dxfId="48719" priority="95536" stopIfTrue="1">
      <formula>WEEKDAY($A791)=7</formula>
    </cfRule>
  </conditionalFormatting>
  <conditionalFormatting sqref="I791:I797">
    <cfRule type="expression" dxfId="48718" priority="95523" stopIfTrue="1">
      <formula>WEEKDAY($A791)=1</formula>
    </cfRule>
    <cfRule type="expression" dxfId="48717" priority="95524" stopIfTrue="1">
      <formula>WEEKDAY($A791)=2</formula>
    </cfRule>
    <cfRule type="expression" dxfId="48716" priority="95525" stopIfTrue="1">
      <formula>WEEKDAY($A791)=3</formula>
    </cfRule>
    <cfRule type="expression" dxfId="48715" priority="95526" stopIfTrue="1">
      <formula>WEEKDAY($A791)=4</formula>
    </cfRule>
    <cfRule type="expression" dxfId="48714" priority="95527" stopIfTrue="1">
      <formula>WEEKDAY($A791)=5</formula>
    </cfRule>
    <cfRule type="expression" dxfId="48713" priority="95528" stopIfTrue="1">
      <formula>WEEKDAY($A791)=6</formula>
    </cfRule>
    <cfRule type="expression" dxfId="48712" priority="95529" stopIfTrue="1">
      <formula>WEEKDAY($A791)=7</formula>
    </cfRule>
  </conditionalFormatting>
  <conditionalFormatting sqref="I791:I797">
    <cfRule type="expression" dxfId="48711" priority="95516" stopIfTrue="1">
      <formula>WEEKDAY($A791)=1</formula>
    </cfRule>
    <cfRule type="expression" dxfId="48710" priority="95517" stopIfTrue="1">
      <formula>WEEKDAY($A791)=2</formula>
    </cfRule>
    <cfRule type="expression" dxfId="48709" priority="95518" stopIfTrue="1">
      <formula>WEEKDAY($A791)=3</formula>
    </cfRule>
    <cfRule type="expression" dxfId="48708" priority="95519" stopIfTrue="1">
      <formula>WEEKDAY($A791)=4</formula>
    </cfRule>
    <cfRule type="expression" dxfId="48707" priority="95520" stopIfTrue="1">
      <formula>WEEKDAY($A791)=5</formula>
    </cfRule>
    <cfRule type="expression" dxfId="48706" priority="95521" stopIfTrue="1">
      <formula>WEEKDAY($A791)=6</formula>
    </cfRule>
    <cfRule type="expression" dxfId="48705" priority="95522" stopIfTrue="1">
      <formula>WEEKDAY($A791)=7</formula>
    </cfRule>
  </conditionalFormatting>
  <conditionalFormatting sqref="I791:I797">
    <cfRule type="expression" dxfId="48704" priority="95509" stopIfTrue="1">
      <formula>WEEKDAY($A791)=1</formula>
    </cfRule>
    <cfRule type="expression" dxfId="48703" priority="95510" stopIfTrue="1">
      <formula>WEEKDAY($A791)=2</formula>
    </cfRule>
    <cfRule type="expression" dxfId="48702" priority="95511" stopIfTrue="1">
      <formula>WEEKDAY($A791)=3</formula>
    </cfRule>
    <cfRule type="expression" dxfId="48701" priority="95512" stopIfTrue="1">
      <formula>WEEKDAY($A791)=4</formula>
    </cfRule>
    <cfRule type="expression" dxfId="48700" priority="95513" stopIfTrue="1">
      <formula>WEEKDAY($A791)=5</formula>
    </cfRule>
    <cfRule type="expression" dxfId="48699" priority="95514" stopIfTrue="1">
      <formula>WEEKDAY($A791)=6</formula>
    </cfRule>
    <cfRule type="expression" dxfId="48698" priority="95515" stopIfTrue="1">
      <formula>WEEKDAY($A791)=7</formula>
    </cfRule>
  </conditionalFormatting>
  <conditionalFormatting sqref="I791:I797">
    <cfRule type="expression" dxfId="48697" priority="95502" stopIfTrue="1">
      <formula>WEEKDAY($A791)=1</formula>
    </cfRule>
    <cfRule type="expression" dxfId="48696" priority="95503" stopIfTrue="1">
      <formula>WEEKDAY($A791)=2</formula>
    </cfRule>
    <cfRule type="expression" dxfId="48695" priority="95504" stopIfTrue="1">
      <formula>WEEKDAY($A791)=3</formula>
    </cfRule>
    <cfRule type="expression" dxfId="48694" priority="95505" stopIfTrue="1">
      <formula>WEEKDAY($A791)=4</formula>
    </cfRule>
    <cfRule type="expression" dxfId="48693" priority="95506" stopIfTrue="1">
      <formula>WEEKDAY($A791)=5</formula>
    </cfRule>
    <cfRule type="expression" dxfId="48692" priority="95507" stopIfTrue="1">
      <formula>WEEKDAY($A791)=6</formula>
    </cfRule>
    <cfRule type="expression" dxfId="48691" priority="95508" stopIfTrue="1">
      <formula>WEEKDAY($A791)=7</formula>
    </cfRule>
  </conditionalFormatting>
  <conditionalFormatting sqref="I791:I797">
    <cfRule type="expression" dxfId="48690" priority="95495" stopIfTrue="1">
      <formula>WEEKDAY($A791)=1</formula>
    </cfRule>
    <cfRule type="expression" dxfId="48689" priority="95496" stopIfTrue="1">
      <formula>WEEKDAY($A791)=2</formula>
    </cfRule>
    <cfRule type="expression" dxfId="48688" priority="95497" stopIfTrue="1">
      <formula>WEEKDAY($A791)=3</formula>
    </cfRule>
    <cfRule type="expression" dxfId="48687" priority="95498" stopIfTrue="1">
      <formula>WEEKDAY($A791)=4</formula>
    </cfRule>
    <cfRule type="expression" dxfId="48686" priority="95499" stopIfTrue="1">
      <formula>WEEKDAY($A791)=5</formula>
    </cfRule>
    <cfRule type="expression" dxfId="48685" priority="95500" stopIfTrue="1">
      <formula>WEEKDAY($A791)=6</formula>
    </cfRule>
    <cfRule type="expression" dxfId="48684" priority="95501" stopIfTrue="1">
      <formula>WEEKDAY($A791)=7</formula>
    </cfRule>
  </conditionalFormatting>
  <conditionalFormatting sqref="I791:I797">
    <cfRule type="expression" dxfId="48683" priority="95488" stopIfTrue="1">
      <formula>WEEKDAY($A791)=1</formula>
    </cfRule>
    <cfRule type="expression" dxfId="48682" priority="95489" stopIfTrue="1">
      <formula>WEEKDAY($A791)=2</formula>
    </cfRule>
    <cfRule type="expression" dxfId="48681" priority="95490" stopIfTrue="1">
      <formula>WEEKDAY($A791)=3</formula>
    </cfRule>
    <cfRule type="expression" dxfId="48680" priority="95491" stopIfTrue="1">
      <formula>WEEKDAY($A791)=4</formula>
    </cfRule>
    <cfRule type="expression" dxfId="48679" priority="95492" stopIfTrue="1">
      <formula>WEEKDAY($A791)=5</formula>
    </cfRule>
    <cfRule type="expression" dxfId="48678" priority="95493" stopIfTrue="1">
      <formula>WEEKDAY($A791)=6</formula>
    </cfRule>
    <cfRule type="expression" dxfId="48677" priority="95494" stopIfTrue="1">
      <formula>WEEKDAY($A791)=7</formula>
    </cfRule>
  </conditionalFormatting>
  <conditionalFormatting sqref="I791:I797">
    <cfRule type="expression" dxfId="48676" priority="95481" stopIfTrue="1">
      <formula>WEEKDAY($A791)=1</formula>
    </cfRule>
    <cfRule type="expression" dxfId="48675" priority="95482" stopIfTrue="1">
      <formula>WEEKDAY($A791)=2</formula>
    </cfRule>
    <cfRule type="expression" dxfId="48674" priority="95483" stopIfTrue="1">
      <formula>WEEKDAY($A791)=3</formula>
    </cfRule>
    <cfRule type="expression" dxfId="48673" priority="95484" stopIfTrue="1">
      <formula>WEEKDAY($A791)=4</formula>
    </cfRule>
    <cfRule type="expression" dxfId="48672" priority="95485" stopIfTrue="1">
      <formula>WEEKDAY($A791)=5</formula>
    </cfRule>
    <cfRule type="expression" dxfId="48671" priority="95486" stopIfTrue="1">
      <formula>WEEKDAY($A791)=6</formula>
    </cfRule>
    <cfRule type="expression" dxfId="48670" priority="95487" stopIfTrue="1">
      <formula>WEEKDAY($A791)=7</formula>
    </cfRule>
  </conditionalFormatting>
  <conditionalFormatting sqref="I791:I797">
    <cfRule type="expression" dxfId="48669" priority="95474" stopIfTrue="1">
      <formula>WEEKDAY($A791)=1</formula>
    </cfRule>
    <cfRule type="expression" dxfId="48668" priority="95475" stopIfTrue="1">
      <formula>WEEKDAY($A791)=2</formula>
    </cfRule>
    <cfRule type="expression" dxfId="48667" priority="95476" stopIfTrue="1">
      <formula>WEEKDAY($A791)=3</formula>
    </cfRule>
    <cfRule type="expression" dxfId="48666" priority="95477" stopIfTrue="1">
      <formula>WEEKDAY($A791)=4</formula>
    </cfRule>
    <cfRule type="expression" dxfId="48665" priority="95478" stopIfTrue="1">
      <formula>WEEKDAY($A791)=5</formula>
    </cfRule>
    <cfRule type="expression" dxfId="48664" priority="95479" stopIfTrue="1">
      <formula>WEEKDAY($A791)=6</formula>
    </cfRule>
    <cfRule type="expression" dxfId="48663" priority="95480" stopIfTrue="1">
      <formula>WEEKDAY($A791)=7</formula>
    </cfRule>
  </conditionalFormatting>
  <conditionalFormatting sqref="I791:I797">
    <cfRule type="expression" dxfId="48662" priority="95467" stopIfTrue="1">
      <formula>WEEKDAY($A791)=1</formula>
    </cfRule>
    <cfRule type="expression" dxfId="48661" priority="95468" stopIfTrue="1">
      <formula>WEEKDAY($A791)=2</formula>
    </cfRule>
    <cfRule type="expression" dxfId="48660" priority="95469" stopIfTrue="1">
      <formula>WEEKDAY($A791)=3</formula>
    </cfRule>
    <cfRule type="expression" dxfId="48659" priority="95470" stopIfTrue="1">
      <formula>WEEKDAY($A791)=4</formula>
    </cfRule>
    <cfRule type="expression" dxfId="48658" priority="95471" stopIfTrue="1">
      <formula>WEEKDAY($A791)=5</formula>
    </cfRule>
    <cfRule type="expression" dxfId="48657" priority="95472" stopIfTrue="1">
      <formula>WEEKDAY($A791)=6</formula>
    </cfRule>
    <cfRule type="expression" dxfId="48656" priority="95473" stopIfTrue="1">
      <formula>WEEKDAY($A791)=7</formula>
    </cfRule>
  </conditionalFormatting>
  <conditionalFormatting sqref="I791:I797">
    <cfRule type="expression" dxfId="48655" priority="95460" stopIfTrue="1">
      <formula>WEEKDAY($A791)=1</formula>
    </cfRule>
    <cfRule type="expression" dxfId="48654" priority="95461" stopIfTrue="1">
      <formula>WEEKDAY($A791)=2</formula>
    </cfRule>
    <cfRule type="expression" dxfId="48653" priority="95462" stopIfTrue="1">
      <formula>WEEKDAY($A791)=3</formula>
    </cfRule>
    <cfRule type="expression" dxfId="48652" priority="95463" stopIfTrue="1">
      <formula>WEEKDAY($A791)=4</formula>
    </cfRule>
    <cfRule type="expression" dxfId="48651" priority="95464" stopIfTrue="1">
      <formula>WEEKDAY($A791)=5</formula>
    </cfRule>
    <cfRule type="expression" dxfId="48650" priority="95465" stopIfTrue="1">
      <formula>WEEKDAY($A791)=6</formula>
    </cfRule>
    <cfRule type="expression" dxfId="48649" priority="95466" stopIfTrue="1">
      <formula>WEEKDAY($A791)=7</formula>
    </cfRule>
  </conditionalFormatting>
  <conditionalFormatting sqref="I791:I797">
    <cfRule type="expression" dxfId="48648" priority="95453" stopIfTrue="1">
      <formula>WEEKDAY($A791)=1</formula>
    </cfRule>
    <cfRule type="expression" dxfId="48647" priority="95454" stopIfTrue="1">
      <formula>WEEKDAY($A791)=2</formula>
    </cfRule>
    <cfRule type="expression" dxfId="48646" priority="95455" stopIfTrue="1">
      <formula>WEEKDAY($A791)=3</formula>
    </cfRule>
    <cfRule type="expression" dxfId="48645" priority="95456" stopIfTrue="1">
      <formula>WEEKDAY($A791)=4</formula>
    </cfRule>
    <cfRule type="expression" dxfId="48644" priority="95457" stopIfTrue="1">
      <formula>WEEKDAY($A791)=5</formula>
    </cfRule>
    <cfRule type="expression" dxfId="48643" priority="95458" stopIfTrue="1">
      <formula>WEEKDAY($A791)=6</formula>
    </cfRule>
    <cfRule type="expression" dxfId="48642" priority="95459" stopIfTrue="1">
      <formula>WEEKDAY($A791)=7</formula>
    </cfRule>
  </conditionalFormatting>
  <conditionalFormatting sqref="I791:I797">
    <cfRule type="expression" dxfId="48641" priority="95446" stopIfTrue="1">
      <formula>WEEKDAY($A791)=1</formula>
    </cfRule>
    <cfRule type="expression" dxfId="48640" priority="95447" stopIfTrue="1">
      <formula>WEEKDAY($A791)=2</formula>
    </cfRule>
    <cfRule type="expression" dxfId="48639" priority="95448" stopIfTrue="1">
      <formula>WEEKDAY($A791)=3</formula>
    </cfRule>
    <cfRule type="expression" dxfId="48638" priority="95449" stopIfTrue="1">
      <formula>WEEKDAY($A791)=4</formula>
    </cfRule>
    <cfRule type="expression" dxfId="48637" priority="95450" stopIfTrue="1">
      <formula>WEEKDAY($A791)=5</formula>
    </cfRule>
    <cfRule type="expression" dxfId="48636" priority="95451" stopIfTrue="1">
      <formula>WEEKDAY($A791)=6</formula>
    </cfRule>
    <cfRule type="expression" dxfId="48635" priority="95452" stopIfTrue="1">
      <formula>WEEKDAY($A791)=7</formula>
    </cfRule>
  </conditionalFormatting>
  <conditionalFormatting sqref="I791:I797">
    <cfRule type="expression" dxfId="48634" priority="95439" stopIfTrue="1">
      <formula>WEEKDAY($A791)=1</formula>
    </cfRule>
    <cfRule type="expression" dxfId="48633" priority="95440" stopIfTrue="1">
      <formula>WEEKDAY($A791)=2</formula>
    </cfRule>
    <cfRule type="expression" dxfId="48632" priority="95441" stopIfTrue="1">
      <formula>WEEKDAY($A791)=3</formula>
    </cfRule>
    <cfRule type="expression" dxfId="48631" priority="95442" stopIfTrue="1">
      <formula>WEEKDAY($A791)=4</formula>
    </cfRule>
    <cfRule type="expression" dxfId="48630" priority="95443" stopIfTrue="1">
      <formula>WEEKDAY($A791)=5</formula>
    </cfRule>
    <cfRule type="expression" dxfId="48629" priority="95444" stopIfTrue="1">
      <formula>WEEKDAY($A791)=6</formula>
    </cfRule>
    <cfRule type="expression" dxfId="48628" priority="95445" stopIfTrue="1">
      <formula>WEEKDAY($A791)=7</formula>
    </cfRule>
  </conditionalFormatting>
  <conditionalFormatting sqref="I791:I797">
    <cfRule type="expression" dxfId="48627" priority="95432" stopIfTrue="1">
      <formula>WEEKDAY($A791)=1</formula>
    </cfRule>
    <cfRule type="expression" dxfId="48626" priority="95433" stopIfTrue="1">
      <formula>WEEKDAY($A791)=2</formula>
    </cfRule>
    <cfRule type="expression" dxfId="48625" priority="95434" stopIfTrue="1">
      <formula>WEEKDAY($A791)=3</formula>
    </cfRule>
    <cfRule type="expression" dxfId="48624" priority="95435" stopIfTrue="1">
      <formula>WEEKDAY($A791)=4</formula>
    </cfRule>
    <cfRule type="expression" dxfId="48623" priority="95436" stopIfTrue="1">
      <formula>WEEKDAY($A791)=5</formula>
    </cfRule>
    <cfRule type="expression" dxfId="48622" priority="95437" stopIfTrue="1">
      <formula>WEEKDAY($A791)=6</formula>
    </cfRule>
    <cfRule type="expression" dxfId="48621" priority="95438" stopIfTrue="1">
      <formula>WEEKDAY($A791)=7</formula>
    </cfRule>
  </conditionalFormatting>
  <conditionalFormatting sqref="I791:I797">
    <cfRule type="expression" dxfId="48620" priority="95425" stopIfTrue="1">
      <formula>WEEKDAY($A791)=1</formula>
    </cfRule>
    <cfRule type="expression" dxfId="48619" priority="95426" stopIfTrue="1">
      <formula>WEEKDAY($A791)=2</formula>
    </cfRule>
    <cfRule type="expression" dxfId="48618" priority="95427" stopIfTrue="1">
      <formula>WEEKDAY($A791)=3</formula>
    </cfRule>
    <cfRule type="expression" dxfId="48617" priority="95428" stopIfTrue="1">
      <formula>WEEKDAY($A791)=4</formula>
    </cfRule>
    <cfRule type="expression" dxfId="48616" priority="95429" stopIfTrue="1">
      <formula>WEEKDAY($A791)=5</formula>
    </cfRule>
    <cfRule type="expression" dxfId="48615" priority="95430" stopIfTrue="1">
      <formula>WEEKDAY($A791)=6</formula>
    </cfRule>
    <cfRule type="expression" dxfId="48614" priority="95431" stopIfTrue="1">
      <formula>WEEKDAY($A791)=7</formula>
    </cfRule>
  </conditionalFormatting>
  <conditionalFormatting sqref="I791:I797">
    <cfRule type="expression" dxfId="48613" priority="95418" stopIfTrue="1">
      <formula>WEEKDAY($A791)=1</formula>
    </cfRule>
    <cfRule type="expression" dxfId="48612" priority="95419" stopIfTrue="1">
      <formula>WEEKDAY($A791)=2</formula>
    </cfRule>
    <cfRule type="expression" dxfId="48611" priority="95420" stopIfTrue="1">
      <formula>WEEKDAY($A791)=3</formula>
    </cfRule>
    <cfRule type="expression" dxfId="48610" priority="95421" stopIfTrue="1">
      <formula>WEEKDAY($A791)=4</formula>
    </cfRule>
    <cfRule type="expression" dxfId="48609" priority="95422" stopIfTrue="1">
      <formula>WEEKDAY($A791)=5</formula>
    </cfRule>
    <cfRule type="expression" dxfId="48608" priority="95423" stopIfTrue="1">
      <formula>WEEKDAY($A791)=6</formula>
    </cfRule>
    <cfRule type="expression" dxfId="48607" priority="95424" stopIfTrue="1">
      <formula>WEEKDAY($A791)=7</formula>
    </cfRule>
  </conditionalFormatting>
  <conditionalFormatting sqref="I791:I797">
    <cfRule type="expression" dxfId="48606" priority="95411" stopIfTrue="1">
      <formula>WEEKDAY($A791)=1</formula>
    </cfRule>
    <cfRule type="expression" dxfId="48605" priority="95412" stopIfTrue="1">
      <formula>WEEKDAY($A791)=2</formula>
    </cfRule>
    <cfRule type="expression" dxfId="48604" priority="95413" stopIfTrue="1">
      <formula>WEEKDAY($A791)=3</formula>
    </cfRule>
    <cfRule type="expression" dxfId="48603" priority="95414" stopIfTrue="1">
      <formula>WEEKDAY($A791)=4</formula>
    </cfRule>
    <cfRule type="expression" dxfId="48602" priority="95415" stopIfTrue="1">
      <formula>WEEKDAY($A791)=5</formula>
    </cfRule>
    <cfRule type="expression" dxfId="48601" priority="95416" stopIfTrue="1">
      <formula>WEEKDAY($A791)=6</formula>
    </cfRule>
    <cfRule type="expression" dxfId="48600" priority="95417" stopIfTrue="1">
      <formula>WEEKDAY($A791)=7</formula>
    </cfRule>
  </conditionalFormatting>
  <conditionalFormatting sqref="A791:A797">
    <cfRule type="expression" dxfId="48599" priority="95404" stopIfTrue="1">
      <formula>WEEKDAY($A791)=1</formula>
    </cfRule>
    <cfRule type="expression" dxfId="48598" priority="95405" stopIfTrue="1">
      <formula>WEEKDAY($A791)=2</formula>
    </cfRule>
    <cfRule type="expression" dxfId="48597" priority="95406" stopIfTrue="1">
      <formula>WEEKDAY($A791)=3</formula>
    </cfRule>
    <cfRule type="expression" dxfId="48596" priority="95407" stopIfTrue="1">
      <formula>WEEKDAY($A791)=4</formula>
    </cfRule>
    <cfRule type="expression" dxfId="48595" priority="95408" stopIfTrue="1">
      <formula>WEEKDAY($A791)=5</formula>
    </cfRule>
    <cfRule type="expression" dxfId="48594" priority="95409" stopIfTrue="1">
      <formula>WEEKDAY($A791)=6</formula>
    </cfRule>
    <cfRule type="expression" dxfId="48593" priority="95410" stopIfTrue="1">
      <formula>WEEKDAY($A791)=7</formula>
    </cfRule>
  </conditionalFormatting>
  <conditionalFormatting sqref="I791:I797">
    <cfRule type="expression" dxfId="48592" priority="95397" stopIfTrue="1">
      <formula>WEEKDAY($A791)=1</formula>
    </cfRule>
    <cfRule type="expression" dxfId="48591" priority="95398" stopIfTrue="1">
      <formula>WEEKDAY($A791)=2</formula>
    </cfRule>
    <cfRule type="expression" dxfId="48590" priority="95399" stopIfTrue="1">
      <formula>WEEKDAY($A791)=3</formula>
    </cfRule>
    <cfRule type="expression" dxfId="48589" priority="95400" stopIfTrue="1">
      <formula>WEEKDAY($A791)=4</formula>
    </cfRule>
    <cfRule type="expression" dxfId="48588" priority="95401" stopIfTrue="1">
      <formula>WEEKDAY($A791)=5</formula>
    </cfRule>
    <cfRule type="expression" dxfId="48587" priority="95402" stopIfTrue="1">
      <formula>WEEKDAY($A791)=6</formula>
    </cfRule>
    <cfRule type="expression" dxfId="48586" priority="95403" stopIfTrue="1">
      <formula>WEEKDAY($A791)=7</formula>
    </cfRule>
  </conditionalFormatting>
  <conditionalFormatting sqref="I791:I797">
    <cfRule type="expression" dxfId="48585" priority="95390" stopIfTrue="1">
      <formula>WEEKDAY($A791)=1</formula>
    </cfRule>
    <cfRule type="expression" dxfId="48584" priority="95391" stopIfTrue="1">
      <formula>WEEKDAY($A791)=2</formula>
    </cfRule>
    <cfRule type="expression" dxfId="48583" priority="95392" stopIfTrue="1">
      <formula>WEEKDAY($A791)=3</formula>
    </cfRule>
    <cfRule type="expression" dxfId="48582" priority="95393" stopIfTrue="1">
      <formula>WEEKDAY($A791)=4</formula>
    </cfRule>
    <cfRule type="expression" dxfId="48581" priority="95394" stopIfTrue="1">
      <formula>WEEKDAY($A791)=5</formula>
    </cfRule>
    <cfRule type="expression" dxfId="48580" priority="95395" stopIfTrue="1">
      <formula>WEEKDAY($A791)=6</formula>
    </cfRule>
    <cfRule type="expression" dxfId="48579" priority="95396" stopIfTrue="1">
      <formula>WEEKDAY($A791)=7</formula>
    </cfRule>
  </conditionalFormatting>
  <conditionalFormatting sqref="I791:I797">
    <cfRule type="expression" dxfId="48578" priority="95383" stopIfTrue="1">
      <formula>WEEKDAY($A791)=1</formula>
    </cfRule>
    <cfRule type="expression" dxfId="48577" priority="95384" stopIfTrue="1">
      <formula>WEEKDAY($A791)=2</formula>
    </cfRule>
    <cfRule type="expression" dxfId="48576" priority="95385" stopIfTrue="1">
      <formula>WEEKDAY($A791)=3</formula>
    </cfRule>
    <cfRule type="expression" dxfId="48575" priority="95386" stopIfTrue="1">
      <formula>WEEKDAY($A791)=4</formula>
    </cfRule>
    <cfRule type="expression" dxfId="48574" priority="95387" stopIfTrue="1">
      <formula>WEEKDAY($A791)=5</formula>
    </cfRule>
    <cfRule type="expression" dxfId="48573" priority="95388" stopIfTrue="1">
      <formula>WEEKDAY($A791)=6</formula>
    </cfRule>
    <cfRule type="expression" dxfId="48572" priority="95389" stopIfTrue="1">
      <formula>WEEKDAY($A791)=7</formula>
    </cfRule>
  </conditionalFormatting>
  <conditionalFormatting sqref="A791:A797">
    <cfRule type="expression" dxfId="48571" priority="95376" stopIfTrue="1">
      <formula>WEEKDAY($A791)=1</formula>
    </cfRule>
    <cfRule type="expression" dxfId="48570" priority="95377" stopIfTrue="1">
      <formula>WEEKDAY($A791)=2</formula>
    </cfRule>
    <cfRule type="expression" dxfId="48569" priority="95378" stopIfTrue="1">
      <formula>WEEKDAY($A791)=3</formula>
    </cfRule>
    <cfRule type="expression" dxfId="48568" priority="95379" stopIfTrue="1">
      <formula>WEEKDAY($A791)=4</formula>
    </cfRule>
    <cfRule type="expression" dxfId="48567" priority="95380" stopIfTrue="1">
      <formula>WEEKDAY($A791)=5</formula>
    </cfRule>
    <cfRule type="expression" dxfId="48566" priority="95381" stopIfTrue="1">
      <formula>WEEKDAY($A791)=6</formula>
    </cfRule>
    <cfRule type="expression" dxfId="48565" priority="95382" stopIfTrue="1">
      <formula>WEEKDAY($A791)=7</formula>
    </cfRule>
  </conditionalFormatting>
  <conditionalFormatting sqref="I791:I797">
    <cfRule type="expression" dxfId="48564" priority="95369" stopIfTrue="1">
      <formula>WEEKDAY($A791)=1</formula>
    </cfRule>
    <cfRule type="expression" dxfId="48563" priority="95370" stopIfTrue="1">
      <formula>WEEKDAY($A791)=2</formula>
    </cfRule>
    <cfRule type="expression" dxfId="48562" priority="95371" stopIfTrue="1">
      <formula>WEEKDAY($A791)=3</formula>
    </cfRule>
    <cfRule type="expression" dxfId="48561" priority="95372" stopIfTrue="1">
      <formula>WEEKDAY($A791)=4</formula>
    </cfRule>
    <cfRule type="expression" dxfId="48560" priority="95373" stopIfTrue="1">
      <formula>WEEKDAY($A791)=5</formula>
    </cfRule>
    <cfRule type="expression" dxfId="48559" priority="95374" stopIfTrue="1">
      <formula>WEEKDAY($A791)=6</formula>
    </cfRule>
    <cfRule type="expression" dxfId="48558" priority="95375" stopIfTrue="1">
      <formula>WEEKDAY($A791)=7</formula>
    </cfRule>
  </conditionalFormatting>
  <conditionalFormatting sqref="I791:I797">
    <cfRule type="expression" dxfId="48557" priority="95362" stopIfTrue="1">
      <formula>WEEKDAY($A791)=1</formula>
    </cfRule>
    <cfRule type="expression" dxfId="48556" priority="95363" stopIfTrue="1">
      <formula>WEEKDAY($A791)=2</formula>
    </cfRule>
    <cfRule type="expression" dxfId="48555" priority="95364" stopIfTrue="1">
      <formula>WEEKDAY($A791)=3</formula>
    </cfRule>
    <cfRule type="expression" dxfId="48554" priority="95365" stopIfTrue="1">
      <formula>WEEKDAY($A791)=4</formula>
    </cfRule>
    <cfRule type="expression" dxfId="48553" priority="95366" stopIfTrue="1">
      <formula>WEEKDAY($A791)=5</formula>
    </cfRule>
    <cfRule type="expression" dxfId="48552" priority="95367" stopIfTrue="1">
      <formula>WEEKDAY($A791)=6</formula>
    </cfRule>
    <cfRule type="expression" dxfId="48551" priority="95368" stopIfTrue="1">
      <formula>WEEKDAY($A791)=7</formula>
    </cfRule>
  </conditionalFormatting>
  <conditionalFormatting sqref="I791:I797">
    <cfRule type="expression" dxfId="48550" priority="95355" stopIfTrue="1">
      <formula>WEEKDAY($A791)=1</formula>
    </cfRule>
    <cfRule type="expression" dxfId="48549" priority="95356" stopIfTrue="1">
      <formula>WEEKDAY($A791)=2</formula>
    </cfRule>
    <cfRule type="expression" dxfId="48548" priority="95357" stopIfTrue="1">
      <formula>WEEKDAY($A791)=3</formula>
    </cfRule>
    <cfRule type="expression" dxfId="48547" priority="95358" stopIfTrue="1">
      <formula>WEEKDAY($A791)=4</formula>
    </cfRule>
    <cfRule type="expression" dxfId="48546" priority="95359" stopIfTrue="1">
      <formula>WEEKDAY($A791)=5</formula>
    </cfRule>
    <cfRule type="expression" dxfId="48545" priority="95360" stopIfTrue="1">
      <formula>WEEKDAY($A791)=6</formula>
    </cfRule>
    <cfRule type="expression" dxfId="48544" priority="95361" stopIfTrue="1">
      <formula>WEEKDAY($A791)=7</formula>
    </cfRule>
  </conditionalFormatting>
  <conditionalFormatting sqref="I791:I797">
    <cfRule type="expression" dxfId="48543" priority="95348" stopIfTrue="1">
      <formula>WEEKDAY($A791)=1</formula>
    </cfRule>
    <cfRule type="expression" dxfId="48542" priority="95349" stopIfTrue="1">
      <formula>WEEKDAY($A791)=2</formula>
    </cfRule>
    <cfRule type="expression" dxfId="48541" priority="95350" stopIfTrue="1">
      <formula>WEEKDAY($A791)=3</formula>
    </cfRule>
    <cfRule type="expression" dxfId="48540" priority="95351" stopIfTrue="1">
      <formula>WEEKDAY($A791)=4</formula>
    </cfRule>
    <cfRule type="expression" dxfId="48539" priority="95352" stopIfTrue="1">
      <formula>WEEKDAY($A791)=5</formula>
    </cfRule>
    <cfRule type="expression" dxfId="48538" priority="95353" stopIfTrue="1">
      <formula>WEEKDAY($A791)=6</formula>
    </cfRule>
    <cfRule type="expression" dxfId="48537" priority="95354" stopIfTrue="1">
      <formula>WEEKDAY($A791)=7</formula>
    </cfRule>
  </conditionalFormatting>
  <conditionalFormatting sqref="I791:I797">
    <cfRule type="expression" dxfId="48536" priority="95341" stopIfTrue="1">
      <formula>WEEKDAY($A791)=1</formula>
    </cfRule>
    <cfRule type="expression" dxfId="48535" priority="95342" stopIfTrue="1">
      <formula>WEEKDAY($A791)=2</formula>
    </cfRule>
    <cfRule type="expression" dxfId="48534" priority="95343" stopIfTrue="1">
      <formula>WEEKDAY($A791)=3</formula>
    </cfRule>
    <cfRule type="expression" dxfId="48533" priority="95344" stopIfTrue="1">
      <formula>WEEKDAY($A791)=4</formula>
    </cfRule>
    <cfRule type="expression" dxfId="48532" priority="95345" stopIfTrue="1">
      <formula>WEEKDAY($A791)=5</formula>
    </cfRule>
    <cfRule type="expression" dxfId="48531" priority="95346" stopIfTrue="1">
      <formula>WEEKDAY($A791)=6</formula>
    </cfRule>
    <cfRule type="expression" dxfId="48530" priority="95347" stopIfTrue="1">
      <formula>WEEKDAY($A791)=7</formula>
    </cfRule>
  </conditionalFormatting>
  <conditionalFormatting sqref="I791:I797">
    <cfRule type="expression" dxfId="48529" priority="95334" stopIfTrue="1">
      <formula>WEEKDAY($A791)=1</formula>
    </cfRule>
    <cfRule type="expression" dxfId="48528" priority="95335" stopIfTrue="1">
      <formula>WEEKDAY($A791)=2</formula>
    </cfRule>
    <cfRule type="expression" dxfId="48527" priority="95336" stopIfTrue="1">
      <formula>WEEKDAY($A791)=3</formula>
    </cfRule>
    <cfRule type="expression" dxfId="48526" priority="95337" stopIfTrue="1">
      <formula>WEEKDAY($A791)=4</formula>
    </cfRule>
    <cfRule type="expression" dxfId="48525" priority="95338" stopIfTrue="1">
      <formula>WEEKDAY($A791)=5</formula>
    </cfRule>
    <cfRule type="expression" dxfId="48524" priority="95339" stopIfTrue="1">
      <formula>WEEKDAY($A791)=6</formula>
    </cfRule>
    <cfRule type="expression" dxfId="48523" priority="95340" stopIfTrue="1">
      <formula>WEEKDAY($A791)=7</formula>
    </cfRule>
  </conditionalFormatting>
  <conditionalFormatting sqref="I791:I797">
    <cfRule type="expression" dxfId="48522" priority="95327" stopIfTrue="1">
      <formula>WEEKDAY($A791)=1</formula>
    </cfRule>
    <cfRule type="expression" dxfId="48521" priority="95328" stopIfTrue="1">
      <formula>WEEKDAY($A791)=2</formula>
    </cfRule>
    <cfRule type="expression" dxfId="48520" priority="95329" stopIfTrue="1">
      <formula>WEEKDAY($A791)=3</formula>
    </cfRule>
    <cfRule type="expression" dxfId="48519" priority="95330" stopIfTrue="1">
      <formula>WEEKDAY($A791)=4</formula>
    </cfRule>
    <cfRule type="expression" dxfId="48518" priority="95331" stopIfTrue="1">
      <formula>WEEKDAY($A791)=5</formula>
    </cfRule>
    <cfRule type="expression" dxfId="48517" priority="95332" stopIfTrue="1">
      <formula>WEEKDAY($A791)=6</formula>
    </cfRule>
    <cfRule type="expression" dxfId="48516" priority="95333" stopIfTrue="1">
      <formula>WEEKDAY($A791)=7</formula>
    </cfRule>
  </conditionalFormatting>
  <conditionalFormatting sqref="I791:I797">
    <cfRule type="expression" dxfId="48515" priority="95320" stopIfTrue="1">
      <formula>WEEKDAY($A791)=1</formula>
    </cfRule>
    <cfRule type="expression" dxfId="48514" priority="95321" stopIfTrue="1">
      <formula>WEEKDAY($A791)=2</formula>
    </cfRule>
    <cfRule type="expression" dxfId="48513" priority="95322" stopIfTrue="1">
      <formula>WEEKDAY($A791)=3</formula>
    </cfRule>
    <cfRule type="expression" dxfId="48512" priority="95323" stopIfTrue="1">
      <formula>WEEKDAY($A791)=4</formula>
    </cfRule>
    <cfRule type="expression" dxfId="48511" priority="95324" stopIfTrue="1">
      <formula>WEEKDAY($A791)=5</formula>
    </cfRule>
    <cfRule type="expression" dxfId="48510" priority="95325" stopIfTrue="1">
      <formula>WEEKDAY($A791)=6</formula>
    </cfRule>
    <cfRule type="expression" dxfId="48509" priority="95326" stopIfTrue="1">
      <formula>WEEKDAY($A791)=7</formula>
    </cfRule>
  </conditionalFormatting>
  <conditionalFormatting sqref="I791:I797">
    <cfRule type="expression" dxfId="48508" priority="95313" stopIfTrue="1">
      <formula>WEEKDAY($A791)=1</formula>
    </cfRule>
    <cfRule type="expression" dxfId="48507" priority="95314" stopIfTrue="1">
      <formula>WEEKDAY($A791)=2</formula>
    </cfRule>
    <cfRule type="expression" dxfId="48506" priority="95315" stopIfTrue="1">
      <formula>WEEKDAY($A791)=3</formula>
    </cfRule>
    <cfRule type="expression" dxfId="48505" priority="95316" stopIfTrue="1">
      <formula>WEEKDAY($A791)=4</formula>
    </cfRule>
    <cfRule type="expression" dxfId="48504" priority="95317" stopIfTrue="1">
      <formula>WEEKDAY($A791)=5</formula>
    </cfRule>
    <cfRule type="expression" dxfId="48503" priority="95318" stopIfTrue="1">
      <formula>WEEKDAY($A791)=6</formula>
    </cfRule>
    <cfRule type="expression" dxfId="48502" priority="95319" stopIfTrue="1">
      <formula>WEEKDAY($A791)=7</formula>
    </cfRule>
  </conditionalFormatting>
  <conditionalFormatting sqref="I791:I797">
    <cfRule type="expression" dxfId="48501" priority="95306" stopIfTrue="1">
      <formula>WEEKDAY($A791)=1</formula>
    </cfRule>
    <cfRule type="expression" dxfId="48500" priority="95307" stopIfTrue="1">
      <formula>WEEKDAY($A791)=2</formula>
    </cfRule>
    <cfRule type="expression" dxfId="48499" priority="95308" stopIfTrue="1">
      <formula>WEEKDAY($A791)=3</formula>
    </cfRule>
    <cfRule type="expression" dxfId="48498" priority="95309" stopIfTrue="1">
      <formula>WEEKDAY($A791)=4</formula>
    </cfRule>
    <cfRule type="expression" dxfId="48497" priority="95310" stopIfTrue="1">
      <formula>WEEKDAY($A791)=5</formula>
    </cfRule>
    <cfRule type="expression" dxfId="48496" priority="95311" stopIfTrue="1">
      <formula>WEEKDAY($A791)=6</formula>
    </cfRule>
    <cfRule type="expression" dxfId="48495" priority="95312" stopIfTrue="1">
      <formula>WEEKDAY($A791)=7</formula>
    </cfRule>
  </conditionalFormatting>
  <conditionalFormatting sqref="I791:I797">
    <cfRule type="expression" dxfId="48494" priority="95299" stopIfTrue="1">
      <formula>WEEKDAY($A791)=1</formula>
    </cfRule>
    <cfRule type="expression" dxfId="48493" priority="95300" stopIfTrue="1">
      <formula>WEEKDAY($A791)=2</formula>
    </cfRule>
    <cfRule type="expression" dxfId="48492" priority="95301" stopIfTrue="1">
      <formula>WEEKDAY($A791)=3</formula>
    </cfRule>
    <cfRule type="expression" dxfId="48491" priority="95302" stopIfTrue="1">
      <formula>WEEKDAY($A791)=4</formula>
    </cfRule>
    <cfRule type="expression" dxfId="48490" priority="95303" stopIfTrue="1">
      <formula>WEEKDAY($A791)=5</formula>
    </cfRule>
    <cfRule type="expression" dxfId="48489" priority="95304" stopIfTrue="1">
      <formula>WEEKDAY($A791)=6</formula>
    </cfRule>
    <cfRule type="expression" dxfId="48488" priority="95305" stopIfTrue="1">
      <formula>WEEKDAY($A791)=7</formula>
    </cfRule>
  </conditionalFormatting>
  <conditionalFormatting sqref="I791:I797">
    <cfRule type="expression" dxfId="48487" priority="95292" stopIfTrue="1">
      <formula>WEEKDAY($A791)=1</formula>
    </cfRule>
    <cfRule type="expression" dxfId="48486" priority="95293" stopIfTrue="1">
      <formula>WEEKDAY($A791)=2</formula>
    </cfRule>
    <cfRule type="expression" dxfId="48485" priority="95294" stopIfTrue="1">
      <formula>WEEKDAY($A791)=3</formula>
    </cfRule>
    <cfRule type="expression" dxfId="48484" priority="95295" stopIfTrue="1">
      <formula>WEEKDAY($A791)=4</formula>
    </cfRule>
    <cfRule type="expression" dxfId="48483" priority="95296" stopIfTrue="1">
      <formula>WEEKDAY($A791)=5</formula>
    </cfRule>
    <cfRule type="expression" dxfId="48482" priority="95297" stopIfTrue="1">
      <formula>WEEKDAY($A791)=6</formula>
    </cfRule>
    <cfRule type="expression" dxfId="48481" priority="95298" stopIfTrue="1">
      <formula>WEEKDAY($A791)=7</formula>
    </cfRule>
  </conditionalFormatting>
  <conditionalFormatting sqref="I791:I797">
    <cfRule type="expression" dxfId="48480" priority="95285" stopIfTrue="1">
      <formula>WEEKDAY($A791)=1</formula>
    </cfRule>
    <cfRule type="expression" dxfId="48479" priority="95286" stopIfTrue="1">
      <formula>WEEKDAY($A791)=2</formula>
    </cfRule>
    <cfRule type="expression" dxfId="48478" priority="95287" stopIfTrue="1">
      <formula>WEEKDAY($A791)=3</formula>
    </cfRule>
    <cfRule type="expression" dxfId="48477" priority="95288" stopIfTrue="1">
      <formula>WEEKDAY($A791)=4</formula>
    </cfRule>
    <cfRule type="expression" dxfId="48476" priority="95289" stopIfTrue="1">
      <formula>WEEKDAY($A791)=5</formula>
    </cfRule>
    <cfRule type="expression" dxfId="48475" priority="95290" stopIfTrue="1">
      <formula>WEEKDAY($A791)=6</formula>
    </cfRule>
    <cfRule type="expression" dxfId="48474" priority="95291" stopIfTrue="1">
      <formula>WEEKDAY($A791)=7</formula>
    </cfRule>
  </conditionalFormatting>
  <conditionalFormatting sqref="I791:I797">
    <cfRule type="expression" dxfId="48473" priority="95278" stopIfTrue="1">
      <formula>WEEKDAY($A791)=1</formula>
    </cfRule>
    <cfRule type="expression" dxfId="48472" priority="95279" stopIfTrue="1">
      <formula>WEEKDAY($A791)=2</formula>
    </cfRule>
    <cfRule type="expression" dxfId="48471" priority="95280" stopIfTrue="1">
      <formula>WEEKDAY($A791)=3</formula>
    </cfRule>
    <cfRule type="expression" dxfId="48470" priority="95281" stopIfTrue="1">
      <formula>WEEKDAY($A791)=4</formula>
    </cfRule>
    <cfRule type="expression" dxfId="48469" priority="95282" stopIfTrue="1">
      <formula>WEEKDAY($A791)=5</formula>
    </cfRule>
    <cfRule type="expression" dxfId="48468" priority="95283" stopIfTrue="1">
      <formula>WEEKDAY($A791)=6</formula>
    </cfRule>
    <cfRule type="expression" dxfId="48467" priority="95284" stopIfTrue="1">
      <formula>WEEKDAY($A791)=7</formula>
    </cfRule>
  </conditionalFormatting>
  <conditionalFormatting sqref="I791:I797">
    <cfRule type="expression" dxfId="48466" priority="95271" stopIfTrue="1">
      <formula>WEEKDAY($A791)=1</formula>
    </cfRule>
    <cfRule type="expression" dxfId="48465" priority="95272" stopIfTrue="1">
      <formula>WEEKDAY($A791)=2</formula>
    </cfRule>
    <cfRule type="expression" dxfId="48464" priority="95273" stopIfTrue="1">
      <formula>WEEKDAY($A791)=3</formula>
    </cfRule>
    <cfRule type="expression" dxfId="48463" priority="95274" stopIfTrue="1">
      <formula>WEEKDAY($A791)=4</formula>
    </cfRule>
    <cfRule type="expression" dxfId="48462" priority="95275" stopIfTrue="1">
      <formula>WEEKDAY($A791)=5</formula>
    </cfRule>
    <cfRule type="expression" dxfId="48461" priority="95276" stopIfTrue="1">
      <formula>WEEKDAY($A791)=6</formula>
    </cfRule>
    <cfRule type="expression" dxfId="48460" priority="95277" stopIfTrue="1">
      <formula>WEEKDAY($A791)=7</formula>
    </cfRule>
  </conditionalFormatting>
  <conditionalFormatting sqref="I791:I797">
    <cfRule type="expression" dxfId="48459" priority="95264" stopIfTrue="1">
      <formula>WEEKDAY($A791)=1</formula>
    </cfRule>
    <cfRule type="expression" dxfId="48458" priority="95265" stopIfTrue="1">
      <formula>WEEKDAY($A791)=2</formula>
    </cfRule>
    <cfRule type="expression" dxfId="48457" priority="95266" stopIfTrue="1">
      <formula>WEEKDAY($A791)=3</formula>
    </cfRule>
    <cfRule type="expression" dxfId="48456" priority="95267" stopIfTrue="1">
      <formula>WEEKDAY($A791)=4</formula>
    </cfRule>
    <cfRule type="expression" dxfId="48455" priority="95268" stopIfTrue="1">
      <formula>WEEKDAY($A791)=5</formula>
    </cfRule>
    <cfRule type="expression" dxfId="48454" priority="95269" stopIfTrue="1">
      <formula>WEEKDAY($A791)=6</formula>
    </cfRule>
    <cfRule type="expression" dxfId="48453" priority="95270" stopIfTrue="1">
      <formula>WEEKDAY($A791)=7</formula>
    </cfRule>
  </conditionalFormatting>
  <conditionalFormatting sqref="I791:I797">
    <cfRule type="expression" dxfId="48452" priority="95257" stopIfTrue="1">
      <formula>WEEKDAY($A791)=1</formula>
    </cfRule>
    <cfRule type="expression" dxfId="48451" priority="95258" stopIfTrue="1">
      <formula>WEEKDAY($A791)=2</formula>
    </cfRule>
    <cfRule type="expression" dxfId="48450" priority="95259" stopIfTrue="1">
      <formula>WEEKDAY($A791)=3</formula>
    </cfRule>
    <cfRule type="expression" dxfId="48449" priority="95260" stopIfTrue="1">
      <formula>WEEKDAY($A791)=4</formula>
    </cfRule>
    <cfRule type="expression" dxfId="48448" priority="95261" stopIfTrue="1">
      <formula>WEEKDAY($A791)=5</formula>
    </cfRule>
    <cfRule type="expression" dxfId="48447" priority="95262" stopIfTrue="1">
      <formula>WEEKDAY($A791)=6</formula>
    </cfRule>
    <cfRule type="expression" dxfId="48446" priority="95263" stopIfTrue="1">
      <formula>WEEKDAY($A791)=7</formula>
    </cfRule>
  </conditionalFormatting>
  <conditionalFormatting sqref="I791:I797">
    <cfRule type="expression" dxfId="48445" priority="95250" stopIfTrue="1">
      <formula>WEEKDAY($A791)=1</formula>
    </cfRule>
    <cfRule type="expression" dxfId="48444" priority="95251" stopIfTrue="1">
      <formula>WEEKDAY($A791)=2</formula>
    </cfRule>
    <cfRule type="expression" dxfId="48443" priority="95252" stopIfTrue="1">
      <formula>WEEKDAY($A791)=3</formula>
    </cfRule>
    <cfRule type="expression" dxfId="48442" priority="95253" stopIfTrue="1">
      <formula>WEEKDAY($A791)=4</formula>
    </cfRule>
    <cfRule type="expression" dxfId="48441" priority="95254" stopIfTrue="1">
      <formula>WEEKDAY($A791)=5</formula>
    </cfRule>
    <cfRule type="expression" dxfId="48440" priority="95255" stopIfTrue="1">
      <formula>WEEKDAY($A791)=6</formula>
    </cfRule>
    <cfRule type="expression" dxfId="48439" priority="95256" stopIfTrue="1">
      <formula>WEEKDAY($A791)=7</formula>
    </cfRule>
  </conditionalFormatting>
  <conditionalFormatting sqref="I791:I797">
    <cfRule type="expression" dxfId="48438" priority="95243" stopIfTrue="1">
      <formula>WEEKDAY($A791)=1</formula>
    </cfRule>
    <cfRule type="expression" dxfId="48437" priority="95244" stopIfTrue="1">
      <formula>WEEKDAY($A791)=2</formula>
    </cfRule>
    <cfRule type="expression" dxfId="48436" priority="95245" stopIfTrue="1">
      <formula>WEEKDAY($A791)=3</formula>
    </cfRule>
    <cfRule type="expression" dxfId="48435" priority="95246" stopIfTrue="1">
      <formula>WEEKDAY($A791)=4</formula>
    </cfRule>
    <cfRule type="expression" dxfId="48434" priority="95247" stopIfTrue="1">
      <formula>WEEKDAY($A791)=5</formula>
    </cfRule>
    <cfRule type="expression" dxfId="48433" priority="95248" stopIfTrue="1">
      <formula>WEEKDAY($A791)=6</formula>
    </cfRule>
    <cfRule type="expression" dxfId="48432" priority="95249" stopIfTrue="1">
      <formula>WEEKDAY($A791)=7</formula>
    </cfRule>
  </conditionalFormatting>
  <conditionalFormatting sqref="I791:I797">
    <cfRule type="expression" dxfId="48431" priority="95236" stopIfTrue="1">
      <formula>WEEKDAY($A791)=1</formula>
    </cfRule>
    <cfRule type="expression" dxfId="48430" priority="95237" stopIfTrue="1">
      <formula>WEEKDAY($A791)=2</formula>
    </cfRule>
    <cfRule type="expression" dxfId="48429" priority="95238" stopIfTrue="1">
      <formula>WEEKDAY($A791)=3</formula>
    </cfRule>
    <cfRule type="expression" dxfId="48428" priority="95239" stopIfTrue="1">
      <formula>WEEKDAY($A791)=4</formula>
    </cfRule>
    <cfRule type="expression" dxfId="48427" priority="95240" stopIfTrue="1">
      <formula>WEEKDAY($A791)=5</formula>
    </cfRule>
    <cfRule type="expression" dxfId="48426" priority="95241" stopIfTrue="1">
      <formula>WEEKDAY($A791)=6</formula>
    </cfRule>
    <cfRule type="expression" dxfId="48425" priority="95242" stopIfTrue="1">
      <formula>WEEKDAY($A791)=7</formula>
    </cfRule>
  </conditionalFormatting>
  <conditionalFormatting sqref="I791:I797">
    <cfRule type="expression" dxfId="48424" priority="95229" stopIfTrue="1">
      <formula>WEEKDAY($A791)=1</formula>
    </cfRule>
    <cfRule type="expression" dxfId="48423" priority="95230" stopIfTrue="1">
      <formula>WEEKDAY($A791)=2</formula>
    </cfRule>
    <cfRule type="expression" dxfId="48422" priority="95231" stopIfTrue="1">
      <formula>WEEKDAY($A791)=3</formula>
    </cfRule>
    <cfRule type="expression" dxfId="48421" priority="95232" stopIfTrue="1">
      <formula>WEEKDAY($A791)=4</formula>
    </cfRule>
    <cfRule type="expression" dxfId="48420" priority="95233" stopIfTrue="1">
      <formula>WEEKDAY($A791)=5</formula>
    </cfRule>
    <cfRule type="expression" dxfId="48419" priority="95234" stopIfTrue="1">
      <formula>WEEKDAY($A791)=6</formula>
    </cfRule>
    <cfRule type="expression" dxfId="48418" priority="95235" stopIfTrue="1">
      <formula>WEEKDAY($A791)=7</formula>
    </cfRule>
  </conditionalFormatting>
  <conditionalFormatting sqref="I791:I797">
    <cfRule type="expression" dxfId="48417" priority="95222" stopIfTrue="1">
      <formula>WEEKDAY($A791)=1</formula>
    </cfRule>
    <cfRule type="expression" dxfId="48416" priority="95223" stopIfTrue="1">
      <formula>WEEKDAY($A791)=2</formula>
    </cfRule>
    <cfRule type="expression" dxfId="48415" priority="95224" stopIfTrue="1">
      <formula>WEEKDAY($A791)=3</formula>
    </cfRule>
    <cfRule type="expression" dxfId="48414" priority="95225" stopIfTrue="1">
      <formula>WEEKDAY($A791)=4</formula>
    </cfRule>
    <cfRule type="expression" dxfId="48413" priority="95226" stopIfTrue="1">
      <formula>WEEKDAY($A791)=5</formula>
    </cfRule>
    <cfRule type="expression" dxfId="48412" priority="95227" stopIfTrue="1">
      <formula>WEEKDAY($A791)=6</formula>
    </cfRule>
    <cfRule type="expression" dxfId="48411" priority="95228" stopIfTrue="1">
      <formula>WEEKDAY($A791)=7</formula>
    </cfRule>
  </conditionalFormatting>
  <conditionalFormatting sqref="A791:A797">
    <cfRule type="expression" dxfId="48410" priority="95215" stopIfTrue="1">
      <formula>WEEKDAY($A791)=1</formula>
    </cfRule>
    <cfRule type="expression" dxfId="48409" priority="95216" stopIfTrue="1">
      <formula>WEEKDAY($A791)=2</formula>
    </cfRule>
    <cfRule type="expression" dxfId="48408" priority="95217" stopIfTrue="1">
      <formula>WEEKDAY($A791)=3</formula>
    </cfRule>
    <cfRule type="expression" dxfId="48407" priority="95218" stopIfTrue="1">
      <formula>WEEKDAY($A791)=4</formula>
    </cfRule>
    <cfRule type="expression" dxfId="48406" priority="95219" stopIfTrue="1">
      <formula>WEEKDAY($A791)=5</formula>
    </cfRule>
    <cfRule type="expression" dxfId="48405" priority="95220" stopIfTrue="1">
      <formula>WEEKDAY($A791)=6</formula>
    </cfRule>
    <cfRule type="expression" dxfId="48404" priority="95221" stopIfTrue="1">
      <formula>WEEKDAY($A791)=7</formula>
    </cfRule>
  </conditionalFormatting>
  <conditionalFormatting sqref="I791:I797">
    <cfRule type="expression" dxfId="48403" priority="95208" stopIfTrue="1">
      <formula>WEEKDAY($A791)=1</formula>
    </cfRule>
    <cfRule type="expression" dxfId="48402" priority="95209" stopIfTrue="1">
      <formula>WEEKDAY($A791)=2</formula>
    </cfRule>
    <cfRule type="expression" dxfId="48401" priority="95210" stopIfTrue="1">
      <formula>WEEKDAY($A791)=3</formula>
    </cfRule>
    <cfRule type="expression" dxfId="48400" priority="95211" stopIfTrue="1">
      <formula>WEEKDAY($A791)=4</formula>
    </cfRule>
    <cfRule type="expression" dxfId="48399" priority="95212" stopIfTrue="1">
      <formula>WEEKDAY($A791)=5</formula>
    </cfRule>
    <cfRule type="expression" dxfId="48398" priority="95213" stopIfTrue="1">
      <formula>WEEKDAY($A791)=6</formula>
    </cfRule>
    <cfRule type="expression" dxfId="48397" priority="95214" stopIfTrue="1">
      <formula>WEEKDAY($A791)=7</formula>
    </cfRule>
  </conditionalFormatting>
  <conditionalFormatting sqref="A791:I791 K791:M791">
    <cfRule type="expression" dxfId="48396" priority="95201" stopIfTrue="1">
      <formula>WEEKDAY($A791)=1</formula>
    </cfRule>
    <cfRule type="expression" dxfId="48395" priority="95202" stopIfTrue="1">
      <formula>WEEKDAY($A791)=2</formula>
    </cfRule>
    <cfRule type="expression" dxfId="48394" priority="95203" stopIfTrue="1">
      <formula>WEEKDAY($A791)=3</formula>
    </cfRule>
    <cfRule type="expression" dxfId="48393" priority="95204" stopIfTrue="1">
      <formula>WEEKDAY($A791)=4</formula>
    </cfRule>
    <cfRule type="expression" dxfId="48392" priority="95205" stopIfTrue="1">
      <formula>WEEKDAY($A791)=5</formula>
    </cfRule>
    <cfRule type="expression" dxfId="48391" priority="95206" stopIfTrue="1">
      <formula>WEEKDAY($A791)=6</formula>
    </cfRule>
    <cfRule type="expression" dxfId="48390" priority="95207" stopIfTrue="1">
      <formula>WEEKDAY($A791)=7</formula>
    </cfRule>
  </conditionalFormatting>
  <conditionalFormatting sqref="A791:I791 K791:M791">
    <cfRule type="expression" dxfId="48389" priority="95194" stopIfTrue="1">
      <formula>WEEKDAY($A791)=1</formula>
    </cfRule>
    <cfRule type="expression" dxfId="48388" priority="95195" stopIfTrue="1">
      <formula>WEEKDAY($A791)=2</formula>
    </cfRule>
    <cfRule type="expression" dxfId="48387" priority="95196" stopIfTrue="1">
      <formula>WEEKDAY($A791)=3</formula>
    </cfRule>
    <cfRule type="expression" dxfId="48386" priority="95197" stopIfTrue="1">
      <formula>WEEKDAY($A791)=4</formula>
    </cfRule>
    <cfRule type="expression" dxfId="48385" priority="95198" stopIfTrue="1">
      <formula>WEEKDAY($A791)=5</formula>
    </cfRule>
    <cfRule type="expression" dxfId="48384" priority="95199" stopIfTrue="1">
      <formula>WEEKDAY($A791)=6</formula>
    </cfRule>
    <cfRule type="expression" dxfId="48383" priority="95200" stopIfTrue="1">
      <formula>WEEKDAY($A791)=7</formula>
    </cfRule>
  </conditionalFormatting>
  <conditionalFormatting sqref="A791:A797">
    <cfRule type="expression" dxfId="48382" priority="95187" stopIfTrue="1">
      <formula>WEEKDAY($A791)=1</formula>
    </cfRule>
    <cfRule type="expression" dxfId="48381" priority="95188" stopIfTrue="1">
      <formula>WEEKDAY($A791)=2</formula>
    </cfRule>
    <cfRule type="expression" dxfId="48380" priority="95189" stopIfTrue="1">
      <formula>WEEKDAY($A791)=3</formula>
    </cfRule>
    <cfRule type="expression" dxfId="48379" priority="95190" stopIfTrue="1">
      <formula>WEEKDAY($A791)=4</formula>
    </cfRule>
    <cfRule type="expression" dxfId="48378" priority="95191" stopIfTrue="1">
      <formula>WEEKDAY($A791)=5</formula>
    </cfRule>
    <cfRule type="expression" dxfId="48377" priority="95192" stopIfTrue="1">
      <formula>WEEKDAY($A791)=6</formula>
    </cfRule>
    <cfRule type="expression" dxfId="48376" priority="95193" stopIfTrue="1">
      <formula>WEEKDAY($A791)=7</formula>
    </cfRule>
  </conditionalFormatting>
  <conditionalFormatting sqref="A791:A797">
    <cfRule type="expression" dxfId="48375" priority="95180" stopIfTrue="1">
      <formula>WEEKDAY($A791)=1</formula>
    </cfRule>
    <cfRule type="expression" dxfId="48374" priority="95181" stopIfTrue="1">
      <formula>WEEKDAY($A791)=2</formula>
    </cfRule>
    <cfRule type="expression" dxfId="48373" priority="95182" stopIfTrue="1">
      <formula>WEEKDAY($A791)=3</formula>
    </cfRule>
    <cfRule type="expression" dxfId="48372" priority="95183" stopIfTrue="1">
      <formula>WEEKDAY($A791)=4</formula>
    </cfRule>
    <cfRule type="expression" dxfId="48371" priority="95184" stopIfTrue="1">
      <formula>WEEKDAY($A791)=5</formula>
    </cfRule>
    <cfRule type="expression" dxfId="48370" priority="95185" stopIfTrue="1">
      <formula>WEEKDAY($A791)=6</formula>
    </cfRule>
    <cfRule type="expression" dxfId="48369" priority="95186" stopIfTrue="1">
      <formula>WEEKDAY($A791)=7</formula>
    </cfRule>
  </conditionalFormatting>
  <conditionalFormatting sqref="I791:I797">
    <cfRule type="expression" dxfId="48368" priority="95173" stopIfTrue="1">
      <formula>WEEKDAY($A791)=1</formula>
    </cfRule>
    <cfRule type="expression" dxfId="48367" priority="95174" stopIfTrue="1">
      <formula>WEEKDAY($A791)=2</formula>
    </cfRule>
    <cfRule type="expression" dxfId="48366" priority="95175" stopIfTrue="1">
      <formula>WEEKDAY($A791)=3</formula>
    </cfRule>
    <cfRule type="expression" dxfId="48365" priority="95176" stopIfTrue="1">
      <formula>WEEKDAY($A791)=4</formula>
    </cfRule>
    <cfRule type="expression" dxfId="48364" priority="95177" stopIfTrue="1">
      <formula>WEEKDAY($A791)=5</formula>
    </cfRule>
    <cfRule type="expression" dxfId="48363" priority="95178" stopIfTrue="1">
      <formula>WEEKDAY($A791)=6</formula>
    </cfRule>
    <cfRule type="expression" dxfId="48362" priority="95179" stopIfTrue="1">
      <formula>WEEKDAY($A791)=7</formula>
    </cfRule>
  </conditionalFormatting>
  <conditionalFormatting sqref="A791:A797">
    <cfRule type="expression" dxfId="48361" priority="95166" stopIfTrue="1">
      <formula>WEEKDAY($A791)=1</formula>
    </cfRule>
    <cfRule type="expression" dxfId="48360" priority="95167" stopIfTrue="1">
      <formula>WEEKDAY($A791)=2</formula>
    </cfRule>
    <cfRule type="expression" dxfId="48359" priority="95168" stopIfTrue="1">
      <formula>WEEKDAY($A791)=3</formula>
    </cfRule>
    <cfRule type="expression" dxfId="48358" priority="95169" stopIfTrue="1">
      <formula>WEEKDAY($A791)=4</formula>
    </cfRule>
    <cfRule type="expression" dxfId="48357" priority="95170" stopIfTrue="1">
      <formula>WEEKDAY($A791)=5</formula>
    </cfRule>
    <cfRule type="expression" dxfId="48356" priority="95171" stopIfTrue="1">
      <formula>WEEKDAY($A791)=6</formula>
    </cfRule>
    <cfRule type="expression" dxfId="48355" priority="95172" stopIfTrue="1">
      <formula>WEEKDAY($A791)=7</formula>
    </cfRule>
  </conditionalFormatting>
  <conditionalFormatting sqref="I791:I797">
    <cfRule type="expression" dxfId="48354" priority="95159" stopIfTrue="1">
      <formula>WEEKDAY($A791)=1</formula>
    </cfRule>
    <cfRule type="expression" dxfId="48353" priority="95160" stopIfTrue="1">
      <formula>WEEKDAY($A791)=2</formula>
    </cfRule>
    <cfRule type="expression" dxfId="48352" priority="95161" stopIfTrue="1">
      <formula>WEEKDAY($A791)=3</formula>
    </cfRule>
    <cfRule type="expression" dxfId="48351" priority="95162" stopIfTrue="1">
      <formula>WEEKDAY($A791)=4</formula>
    </cfRule>
    <cfRule type="expression" dxfId="48350" priority="95163" stopIfTrue="1">
      <formula>WEEKDAY($A791)=5</formula>
    </cfRule>
    <cfRule type="expression" dxfId="48349" priority="95164" stopIfTrue="1">
      <formula>WEEKDAY($A791)=6</formula>
    </cfRule>
    <cfRule type="expression" dxfId="48348" priority="95165" stopIfTrue="1">
      <formula>WEEKDAY($A791)=7</formula>
    </cfRule>
  </conditionalFormatting>
  <conditionalFormatting sqref="A792:I792 K792:M792">
    <cfRule type="expression" dxfId="48347" priority="95152" stopIfTrue="1">
      <formula>WEEKDAY($A792)=1</formula>
    </cfRule>
    <cfRule type="expression" dxfId="48346" priority="95153" stopIfTrue="1">
      <formula>WEEKDAY($A792)=2</formula>
    </cfRule>
    <cfRule type="expression" dxfId="48345" priority="95154" stopIfTrue="1">
      <formula>WEEKDAY($A792)=3</formula>
    </cfRule>
    <cfRule type="expression" dxfId="48344" priority="95155" stopIfTrue="1">
      <formula>WEEKDAY($A792)=4</formula>
    </cfRule>
    <cfRule type="expression" dxfId="48343" priority="95156" stopIfTrue="1">
      <formula>WEEKDAY($A792)=5</formula>
    </cfRule>
    <cfRule type="expression" dxfId="48342" priority="95157" stopIfTrue="1">
      <formula>WEEKDAY($A792)=6</formula>
    </cfRule>
    <cfRule type="expression" dxfId="48341" priority="95158" stopIfTrue="1">
      <formula>WEEKDAY($A792)=7</formula>
    </cfRule>
  </conditionalFormatting>
  <conditionalFormatting sqref="A792:I792 K792:M792">
    <cfRule type="expression" dxfId="48340" priority="95145" stopIfTrue="1">
      <formula>WEEKDAY($A792)=1</formula>
    </cfRule>
    <cfRule type="expression" dxfId="48339" priority="95146" stopIfTrue="1">
      <formula>WEEKDAY($A792)=2</formula>
    </cfRule>
    <cfRule type="expression" dxfId="48338" priority="95147" stopIfTrue="1">
      <formula>WEEKDAY($A792)=3</formula>
    </cfRule>
    <cfRule type="expression" dxfId="48337" priority="95148" stopIfTrue="1">
      <formula>WEEKDAY($A792)=4</formula>
    </cfRule>
    <cfRule type="expression" dxfId="48336" priority="95149" stopIfTrue="1">
      <formula>WEEKDAY($A792)=5</formula>
    </cfRule>
    <cfRule type="expression" dxfId="48335" priority="95150" stopIfTrue="1">
      <formula>WEEKDAY($A792)=6</formula>
    </cfRule>
    <cfRule type="expression" dxfId="48334" priority="95151" stopIfTrue="1">
      <formula>WEEKDAY($A792)=7</formula>
    </cfRule>
  </conditionalFormatting>
  <conditionalFormatting sqref="A792:A797">
    <cfRule type="expression" dxfId="48333" priority="95138" stopIfTrue="1">
      <formula>WEEKDAY($A792)=1</formula>
    </cfRule>
    <cfRule type="expression" dxfId="48332" priority="95139" stopIfTrue="1">
      <formula>WEEKDAY($A792)=2</formula>
    </cfRule>
    <cfRule type="expression" dxfId="48331" priority="95140" stopIfTrue="1">
      <formula>WEEKDAY($A792)=3</formula>
    </cfRule>
    <cfRule type="expression" dxfId="48330" priority="95141" stopIfTrue="1">
      <formula>WEEKDAY($A792)=4</formula>
    </cfRule>
    <cfRule type="expression" dxfId="48329" priority="95142" stopIfTrue="1">
      <formula>WEEKDAY($A792)=5</formula>
    </cfRule>
    <cfRule type="expression" dxfId="48328" priority="95143" stopIfTrue="1">
      <formula>WEEKDAY($A792)=6</formula>
    </cfRule>
    <cfRule type="expression" dxfId="48327" priority="95144" stopIfTrue="1">
      <formula>WEEKDAY($A792)=7</formula>
    </cfRule>
  </conditionalFormatting>
  <conditionalFormatting sqref="A792:A797">
    <cfRule type="expression" dxfId="48326" priority="95131" stopIfTrue="1">
      <formula>WEEKDAY($A792)=1</formula>
    </cfRule>
    <cfRule type="expression" dxfId="48325" priority="95132" stopIfTrue="1">
      <formula>WEEKDAY($A792)=2</formula>
    </cfRule>
    <cfRule type="expression" dxfId="48324" priority="95133" stopIfTrue="1">
      <formula>WEEKDAY($A792)=3</formula>
    </cfRule>
    <cfRule type="expression" dxfId="48323" priority="95134" stopIfTrue="1">
      <formula>WEEKDAY($A792)=4</formula>
    </cfRule>
    <cfRule type="expression" dxfId="48322" priority="95135" stopIfTrue="1">
      <formula>WEEKDAY($A792)=5</formula>
    </cfRule>
    <cfRule type="expression" dxfId="48321" priority="95136" stopIfTrue="1">
      <formula>WEEKDAY($A792)=6</formula>
    </cfRule>
    <cfRule type="expression" dxfId="48320" priority="95137" stopIfTrue="1">
      <formula>WEEKDAY($A792)=7</formula>
    </cfRule>
  </conditionalFormatting>
  <conditionalFormatting sqref="I792:I797">
    <cfRule type="expression" dxfId="48319" priority="95124" stopIfTrue="1">
      <formula>WEEKDAY($A792)=1</formula>
    </cfRule>
    <cfRule type="expression" dxfId="48318" priority="95125" stopIfTrue="1">
      <formula>WEEKDAY($A792)=2</formula>
    </cfRule>
    <cfRule type="expression" dxfId="48317" priority="95126" stopIfTrue="1">
      <formula>WEEKDAY($A792)=3</formula>
    </cfRule>
    <cfRule type="expression" dxfId="48316" priority="95127" stopIfTrue="1">
      <formula>WEEKDAY($A792)=4</formula>
    </cfRule>
    <cfRule type="expression" dxfId="48315" priority="95128" stopIfTrue="1">
      <formula>WEEKDAY($A792)=5</formula>
    </cfRule>
    <cfRule type="expression" dxfId="48314" priority="95129" stopIfTrue="1">
      <formula>WEEKDAY($A792)=6</formula>
    </cfRule>
    <cfRule type="expression" dxfId="48313" priority="95130" stopIfTrue="1">
      <formula>WEEKDAY($A792)=7</formula>
    </cfRule>
  </conditionalFormatting>
  <conditionalFormatting sqref="A792:A797">
    <cfRule type="expression" dxfId="48312" priority="95117" stopIfTrue="1">
      <formula>WEEKDAY($A792)=1</formula>
    </cfRule>
    <cfRule type="expression" dxfId="48311" priority="95118" stopIfTrue="1">
      <formula>WEEKDAY($A792)=2</formula>
    </cfRule>
    <cfRule type="expression" dxfId="48310" priority="95119" stopIfTrue="1">
      <formula>WEEKDAY($A792)=3</formula>
    </cfRule>
    <cfRule type="expression" dxfId="48309" priority="95120" stopIfTrue="1">
      <formula>WEEKDAY($A792)=4</formula>
    </cfRule>
    <cfRule type="expression" dxfId="48308" priority="95121" stopIfTrue="1">
      <formula>WEEKDAY($A792)=5</formula>
    </cfRule>
    <cfRule type="expression" dxfId="48307" priority="95122" stopIfTrue="1">
      <formula>WEEKDAY($A792)=6</formula>
    </cfRule>
    <cfRule type="expression" dxfId="48306" priority="95123" stopIfTrue="1">
      <formula>WEEKDAY($A792)=7</formula>
    </cfRule>
  </conditionalFormatting>
  <conditionalFormatting sqref="A792:A797">
    <cfRule type="expression" dxfId="48305" priority="95110" stopIfTrue="1">
      <formula>WEEKDAY($A792)=1</formula>
    </cfRule>
    <cfRule type="expression" dxfId="48304" priority="95111" stopIfTrue="1">
      <formula>WEEKDAY($A792)=2</formula>
    </cfRule>
    <cfRule type="expression" dxfId="48303" priority="95112" stopIfTrue="1">
      <formula>WEEKDAY($A792)=3</formula>
    </cfRule>
    <cfRule type="expression" dxfId="48302" priority="95113" stopIfTrue="1">
      <formula>WEEKDAY($A792)=4</formula>
    </cfRule>
    <cfRule type="expression" dxfId="48301" priority="95114" stopIfTrue="1">
      <formula>WEEKDAY($A792)=5</formula>
    </cfRule>
    <cfRule type="expression" dxfId="48300" priority="95115" stopIfTrue="1">
      <formula>WEEKDAY($A792)=6</formula>
    </cfRule>
    <cfRule type="expression" dxfId="48299" priority="95116" stopIfTrue="1">
      <formula>WEEKDAY($A792)=7</formula>
    </cfRule>
  </conditionalFormatting>
  <conditionalFormatting sqref="I792:I797">
    <cfRule type="expression" dxfId="48298" priority="95103" stopIfTrue="1">
      <formula>WEEKDAY($A792)=1</formula>
    </cfRule>
    <cfRule type="expression" dxfId="48297" priority="95104" stopIfTrue="1">
      <formula>WEEKDAY($A792)=2</formula>
    </cfRule>
    <cfRule type="expression" dxfId="48296" priority="95105" stopIfTrue="1">
      <formula>WEEKDAY($A792)=3</formula>
    </cfRule>
    <cfRule type="expression" dxfId="48295" priority="95106" stopIfTrue="1">
      <formula>WEEKDAY($A792)=4</formula>
    </cfRule>
    <cfRule type="expression" dxfId="48294" priority="95107" stopIfTrue="1">
      <formula>WEEKDAY($A792)=5</formula>
    </cfRule>
    <cfRule type="expression" dxfId="48293" priority="95108" stopIfTrue="1">
      <formula>WEEKDAY($A792)=6</formula>
    </cfRule>
    <cfRule type="expression" dxfId="48292" priority="95109" stopIfTrue="1">
      <formula>WEEKDAY($A792)=7</formula>
    </cfRule>
  </conditionalFormatting>
  <conditionalFormatting sqref="I792:I797">
    <cfRule type="expression" dxfId="48291" priority="95096" stopIfTrue="1">
      <formula>WEEKDAY($A792)=1</formula>
    </cfRule>
    <cfRule type="expression" dxfId="48290" priority="95097" stopIfTrue="1">
      <formula>WEEKDAY($A792)=2</formula>
    </cfRule>
    <cfRule type="expression" dxfId="48289" priority="95098" stopIfTrue="1">
      <formula>WEEKDAY($A792)=3</formula>
    </cfRule>
    <cfRule type="expression" dxfId="48288" priority="95099" stopIfTrue="1">
      <formula>WEEKDAY($A792)=4</formula>
    </cfRule>
    <cfRule type="expression" dxfId="48287" priority="95100" stopIfTrue="1">
      <formula>WEEKDAY($A792)=5</formula>
    </cfRule>
    <cfRule type="expression" dxfId="48286" priority="95101" stopIfTrue="1">
      <formula>WEEKDAY($A792)=6</formula>
    </cfRule>
    <cfRule type="expression" dxfId="48285" priority="95102" stopIfTrue="1">
      <formula>WEEKDAY($A792)=7</formula>
    </cfRule>
  </conditionalFormatting>
  <conditionalFormatting sqref="I791:I797">
    <cfRule type="expression" dxfId="48284" priority="95089" stopIfTrue="1">
      <formula>WEEKDAY($A791)=1</formula>
    </cfRule>
    <cfRule type="expression" dxfId="48283" priority="95090" stopIfTrue="1">
      <formula>WEEKDAY($A791)=2</formula>
    </cfRule>
    <cfRule type="expression" dxfId="48282" priority="95091" stopIfTrue="1">
      <formula>WEEKDAY($A791)=3</formula>
    </cfRule>
    <cfRule type="expression" dxfId="48281" priority="95092" stopIfTrue="1">
      <formula>WEEKDAY($A791)=4</formula>
    </cfRule>
    <cfRule type="expression" dxfId="48280" priority="95093" stopIfTrue="1">
      <formula>WEEKDAY($A791)=5</formula>
    </cfRule>
    <cfRule type="expression" dxfId="48279" priority="95094" stopIfTrue="1">
      <formula>WEEKDAY($A791)=6</formula>
    </cfRule>
    <cfRule type="expression" dxfId="48278" priority="95095" stopIfTrue="1">
      <formula>WEEKDAY($A791)=7</formula>
    </cfRule>
  </conditionalFormatting>
  <conditionalFormatting sqref="I791:I797">
    <cfRule type="expression" dxfId="48277" priority="95082" stopIfTrue="1">
      <formula>WEEKDAY($A791)=1</formula>
    </cfRule>
    <cfRule type="expression" dxfId="48276" priority="95083" stopIfTrue="1">
      <formula>WEEKDAY($A791)=2</formula>
    </cfRule>
    <cfRule type="expression" dxfId="48275" priority="95084" stopIfTrue="1">
      <formula>WEEKDAY($A791)=3</formula>
    </cfRule>
    <cfRule type="expression" dxfId="48274" priority="95085" stopIfTrue="1">
      <formula>WEEKDAY($A791)=4</formula>
    </cfRule>
    <cfRule type="expression" dxfId="48273" priority="95086" stopIfTrue="1">
      <formula>WEEKDAY($A791)=5</formula>
    </cfRule>
    <cfRule type="expression" dxfId="48272" priority="95087" stopIfTrue="1">
      <formula>WEEKDAY($A791)=6</formula>
    </cfRule>
    <cfRule type="expression" dxfId="48271" priority="95088" stopIfTrue="1">
      <formula>WEEKDAY($A791)=7</formula>
    </cfRule>
  </conditionalFormatting>
  <conditionalFormatting sqref="A791:A797">
    <cfRule type="expression" dxfId="48270" priority="95075" stopIfTrue="1">
      <formula>WEEKDAY($A791)=1</formula>
    </cfRule>
    <cfRule type="expression" dxfId="48269" priority="95076" stopIfTrue="1">
      <formula>WEEKDAY($A791)=2</formula>
    </cfRule>
    <cfRule type="expression" dxfId="48268" priority="95077" stopIfTrue="1">
      <formula>WEEKDAY($A791)=3</formula>
    </cfRule>
    <cfRule type="expression" dxfId="48267" priority="95078" stopIfTrue="1">
      <formula>WEEKDAY($A791)=4</formula>
    </cfRule>
    <cfRule type="expression" dxfId="48266" priority="95079" stopIfTrue="1">
      <formula>WEEKDAY($A791)=5</formula>
    </cfRule>
    <cfRule type="expression" dxfId="48265" priority="95080" stopIfTrue="1">
      <formula>WEEKDAY($A791)=6</formula>
    </cfRule>
    <cfRule type="expression" dxfId="48264" priority="95081" stopIfTrue="1">
      <formula>WEEKDAY($A791)=7</formula>
    </cfRule>
  </conditionalFormatting>
  <conditionalFormatting sqref="I791:I797">
    <cfRule type="expression" dxfId="48263" priority="95068" stopIfTrue="1">
      <formula>WEEKDAY($A791)=1</formula>
    </cfRule>
    <cfRule type="expression" dxfId="48262" priority="95069" stopIfTrue="1">
      <formula>WEEKDAY($A791)=2</formula>
    </cfRule>
    <cfRule type="expression" dxfId="48261" priority="95070" stopIfTrue="1">
      <formula>WEEKDAY($A791)=3</formula>
    </cfRule>
    <cfRule type="expression" dxfId="48260" priority="95071" stopIfTrue="1">
      <formula>WEEKDAY($A791)=4</formula>
    </cfRule>
    <cfRule type="expression" dxfId="48259" priority="95072" stopIfTrue="1">
      <formula>WEEKDAY($A791)=5</formula>
    </cfRule>
    <cfRule type="expression" dxfId="48258" priority="95073" stopIfTrue="1">
      <formula>WEEKDAY($A791)=6</formula>
    </cfRule>
    <cfRule type="expression" dxfId="48257" priority="95074" stopIfTrue="1">
      <formula>WEEKDAY($A791)=7</formula>
    </cfRule>
  </conditionalFormatting>
  <conditionalFormatting sqref="J791">
    <cfRule type="expression" dxfId="48256" priority="95061" stopIfTrue="1">
      <formula>WEEKDAY($A791)=1</formula>
    </cfRule>
    <cfRule type="expression" dxfId="48255" priority="95062" stopIfTrue="1">
      <formula>WEEKDAY($A791)=2</formula>
    </cfRule>
    <cfRule type="expression" dxfId="48254" priority="95063" stopIfTrue="1">
      <formula>WEEKDAY($A791)=3</formula>
    </cfRule>
    <cfRule type="expression" dxfId="48253" priority="95064" stopIfTrue="1">
      <formula>WEEKDAY($A791)=4</formula>
    </cfRule>
    <cfRule type="expression" dxfId="48252" priority="95065" stopIfTrue="1">
      <formula>WEEKDAY($A791)=5</formula>
    </cfRule>
    <cfRule type="expression" dxfId="48251" priority="95066" stopIfTrue="1">
      <formula>WEEKDAY($A791)=6</formula>
    </cfRule>
    <cfRule type="expression" dxfId="48250" priority="95067" stopIfTrue="1">
      <formula>WEEKDAY($A791)=7</formula>
    </cfRule>
  </conditionalFormatting>
  <conditionalFormatting sqref="J792">
    <cfRule type="expression" dxfId="48249" priority="95054" stopIfTrue="1">
      <formula>WEEKDAY($A792)=1</formula>
    </cfRule>
    <cfRule type="expression" dxfId="48248" priority="95055" stopIfTrue="1">
      <formula>WEEKDAY($A792)=2</formula>
    </cfRule>
    <cfRule type="expression" dxfId="48247" priority="95056" stopIfTrue="1">
      <formula>WEEKDAY($A792)=3</formula>
    </cfRule>
    <cfRule type="expression" dxfId="48246" priority="95057" stopIfTrue="1">
      <formula>WEEKDAY($A792)=4</formula>
    </cfRule>
    <cfRule type="expression" dxfId="48245" priority="95058" stopIfTrue="1">
      <formula>WEEKDAY($A792)=5</formula>
    </cfRule>
    <cfRule type="expression" dxfId="48244" priority="95059" stopIfTrue="1">
      <formula>WEEKDAY($A792)=6</formula>
    </cfRule>
    <cfRule type="expression" dxfId="48243" priority="95060" stopIfTrue="1">
      <formula>WEEKDAY($A792)=7</formula>
    </cfRule>
  </conditionalFormatting>
  <conditionalFormatting sqref="A791:A797">
    <cfRule type="expression" dxfId="48242" priority="95047" stopIfTrue="1">
      <formula>WEEKDAY($A791)=1</formula>
    </cfRule>
    <cfRule type="expression" dxfId="48241" priority="95048" stopIfTrue="1">
      <formula>WEEKDAY($A791)=2</formula>
    </cfRule>
    <cfRule type="expression" dxfId="48240" priority="95049" stopIfTrue="1">
      <formula>WEEKDAY($A791)=3</formula>
    </cfRule>
    <cfRule type="expression" dxfId="48239" priority="95050" stopIfTrue="1">
      <formula>WEEKDAY($A791)=4</formula>
    </cfRule>
    <cfRule type="expression" dxfId="48238" priority="95051" stopIfTrue="1">
      <formula>WEEKDAY($A791)=5</formula>
    </cfRule>
    <cfRule type="expression" dxfId="48237" priority="95052" stopIfTrue="1">
      <formula>WEEKDAY($A791)=6</formula>
    </cfRule>
    <cfRule type="expression" dxfId="48236" priority="95053" stopIfTrue="1">
      <formula>WEEKDAY($A791)=7</formula>
    </cfRule>
  </conditionalFormatting>
  <conditionalFormatting sqref="I791:I797">
    <cfRule type="expression" dxfId="48235" priority="95040" stopIfTrue="1">
      <formula>WEEKDAY($A791)=1</formula>
    </cfRule>
    <cfRule type="expression" dxfId="48234" priority="95041" stopIfTrue="1">
      <formula>WEEKDAY($A791)=2</formula>
    </cfRule>
    <cfRule type="expression" dxfId="48233" priority="95042" stopIfTrue="1">
      <formula>WEEKDAY($A791)=3</formula>
    </cfRule>
    <cfRule type="expression" dxfId="48232" priority="95043" stopIfTrue="1">
      <formula>WEEKDAY($A791)=4</formula>
    </cfRule>
    <cfRule type="expression" dxfId="48231" priority="95044" stopIfTrue="1">
      <formula>WEEKDAY($A791)=5</formula>
    </cfRule>
    <cfRule type="expression" dxfId="48230" priority="95045" stopIfTrue="1">
      <formula>WEEKDAY($A791)=6</formula>
    </cfRule>
    <cfRule type="expression" dxfId="48229" priority="95046" stopIfTrue="1">
      <formula>WEEKDAY($A791)=7</formula>
    </cfRule>
  </conditionalFormatting>
  <conditionalFormatting sqref="A791:A797">
    <cfRule type="expression" dxfId="48228" priority="95033" stopIfTrue="1">
      <formula>WEEKDAY($A791)=1</formula>
    </cfRule>
    <cfRule type="expression" dxfId="48227" priority="95034" stopIfTrue="1">
      <formula>WEEKDAY($A791)=2</formula>
    </cfRule>
    <cfRule type="expression" dxfId="48226" priority="95035" stopIfTrue="1">
      <formula>WEEKDAY($A791)=3</formula>
    </cfRule>
    <cfRule type="expression" dxfId="48225" priority="95036" stopIfTrue="1">
      <formula>WEEKDAY($A791)=4</formula>
    </cfRule>
    <cfRule type="expression" dxfId="48224" priority="95037" stopIfTrue="1">
      <formula>WEEKDAY($A791)=5</formula>
    </cfRule>
    <cfRule type="expression" dxfId="48223" priority="95038" stopIfTrue="1">
      <formula>WEEKDAY($A791)=6</formula>
    </cfRule>
    <cfRule type="expression" dxfId="48222" priority="95039" stopIfTrue="1">
      <formula>WEEKDAY($A791)=7</formula>
    </cfRule>
  </conditionalFormatting>
  <conditionalFormatting sqref="I791:I797">
    <cfRule type="expression" dxfId="48221" priority="95026" stopIfTrue="1">
      <formula>WEEKDAY($A791)=1</formula>
    </cfRule>
    <cfRule type="expression" dxfId="48220" priority="95027" stopIfTrue="1">
      <formula>WEEKDAY($A791)=2</formula>
    </cfRule>
    <cfRule type="expression" dxfId="48219" priority="95028" stopIfTrue="1">
      <formula>WEEKDAY($A791)=3</formula>
    </cfRule>
    <cfRule type="expression" dxfId="48218" priority="95029" stopIfTrue="1">
      <formula>WEEKDAY($A791)=4</formula>
    </cfRule>
    <cfRule type="expression" dxfId="48217" priority="95030" stopIfTrue="1">
      <formula>WEEKDAY($A791)=5</formula>
    </cfRule>
    <cfRule type="expression" dxfId="48216" priority="95031" stopIfTrue="1">
      <formula>WEEKDAY($A791)=6</formula>
    </cfRule>
    <cfRule type="expression" dxfId="48215" priority="95032" stopIfTrue="1">
      <formula>WEEKDAY($A791)=7</formula>
    </cfRule>
  </conditionalFormatting>
  <conditionalFormatting sqref="A791:A797">
    <cfRule type="expression" dxfId="48214" priority="95019" stopIfTrue="1">
      <formula>WEEKDAY($A791)=1</formula>
    </cfRule>
    <cfRule type="expression" dxfId="48213" priority="95020" stopIfTrue="1">
      <formula>WEEKDAY($A791)=2</formula>
    </cfRule>
    <cfRule type="expression" dxfId="48212" priority="95021" stopIfTrue="1">
      <formula>WEEKDAY($A791)=3</formula>
    </cfRule>
    <cfRule type="expression" dxfId="48211" priority="95022" stopIfTrue="1">
      <formula>WEEKDAY($A791)=4</formula>
    </cfRule>
    <cfRule type="expression" dxfId="48210" priority="95023" stopIfTrue="1">
      <formula>WEEKDAY($A791)=5</formula>
    </cfRule>
    <cfRule type="expression" dxfId="48209" priority="95024" stopIfTrue="1">
      <formula>WEEKDAY($A791)=6</formula>
    </cfRule>
    <cfRule type="expression" dxfId="48208" priority="95025" stopIfTrue="1">
      <formula>WEEKDAY($A791)=7</formula>
    </cfRule>
  </conditionalFormatting>
  <conditionalFormatting sqref="I791:I797">
    <cfRule type="expression" dxfId="48207" priority="95012" stopIfTrue="1">
      <formula>WEEKDAY($A791)=1</formula>
    </cfRule>
    <cfRule type="expression" dxfId="48206" priority="95013" stopIfTrue="1">
      <formula>WEEKDAY($A791)=2</formula>
    </cfRule>
    <cfRule type="expression" dxfId="48205" priority="95014" stopIfTrue="1">
      <formula>WEEKDAY($A791)=3</formula>
    </cfRule>
    <cfRule type="expression" dxfId="48204" priority="95015" stopIfTrue="1">
      <formula>WEEKDAY($A791)=4</formula>
    </cfRule>
    <cfRule type="expression" dxfId="48203" priority="95016" stopIfTrue="1">
      <formula>WEEKDAY($A791)=5</formula>
    </cfRule>
    <cfRule type="expression" dxfId="48202" priority="95017" stopIfTrue="1">
      <formula>WEEKDAY($A791)=6</formula>
    </cfRule>
    <cfRule type="expression" dxfId="48201" priority="95018" stopIfTrue="1">
      <formula>WEEKDAY($A791)=7</formula>
    </cfRule>
  </conditionalFormatting>
  <conditionalFormatting sqref="A791:A797">
    <cfRule type="expression" dxfId="48200" priority="95005" stopIfTrue="1">
      <formula>WEEKDAY($A791)=1</formula>
    </cfRule>
    <cfRule type="expression" dxfId="48199" priority="95006" stopIfTrue="1">
      <formula>WEEKDAY($A791)=2</formula>
    </cfRule>
    <cfRule type="expression" dxfId="48198" priority="95007" stopIfTrue="1">
      <formula>WEEKDAY($A791)=3</formula>
    </cfRule>
    <cfRule type="expression" dxfId="48197" priority="95008" stopIfTrue="1">
      <formula>WEEKDAY($A791)=4</formula>
    </cfRule>
    <cfRule type="expression" dxfId="48196" priority="95009" stopIfTrue="1">
      <formula>WEEKDAY($A791)=5</formula>
    </cfRule>
    <cfRule type="expression" dxfId="48195" priority="95010" stopIfTrue="1">
      <formula>WEEKDAY($A791)=6</formula>
    </cfRule>
    <cfRule type="expression" dxfId="48194" priority="95011" stopIfTrue="1">
      <formula>WEEKDAY($A791)=7</formula>
    </cfRule>
  </conditionalFormatting>
  <conditionalFormatting sqref="I791:I797">
    <cfRule type="expression" dxfId="48193" priority="94998" stopIfTrue="1">
      <formula>WEEKDAY($A791)=1</formula>
    </cfRule>
    <cfRule type="expression" dxfId="48192" priority="94999" stopIfTrue="1">
      <formula>WEEKDAY($A791)=2</formula>
    </cfRule>
    <cfRule type="expression" dxfId="48191" priority="95000" stopIfTrue="1">
      <formula>WEEKDAY($A791)=3</formula>
    </cfRule>
    <cfRule type="expression" dxfId="48190" priority="95001" stopIfTrue="1">
      <formula>WEEKDAY($A791)=4</formula>
    </cfRule>
    <cfRule type="expression" dxfId="48189" priority="95002" stopIfTrue="1">
      <formula>WEEKDAY($A791)=5</formula>
    </cfRule>
    <cfRule type="expression" dxfId="48188" priority="95003" stopIfTrue="1">
      <formula>WEEKDAY($A791)=6</formula>
    </cfRule>
    <cfRule type="expression" dxfId="48187" priority="95004" stopIfTrue="1">
      <formula>WEEKDAY($A791)=7</formula>
    </cfRule>
  </conditionalFormatting>
  <conditionalFormatting sqref="A791:A797">
    <cfRule type="expression" dxfId="48186" priority="94991" stopIfTrue="1">
      <formula>WEEKDAY($A791)=1</formula>
    </cfRule>
    <cfRule type="expression" dxfId="48185" priority="94992" stopIfTrue="1">
      <formula>WEEKDAY($A791)=2</formula>
    </cfRule>
    <cfRule type="expression" dxfId="48184" priority="94993" stopIfTrue="1">
      <formula>WEEKDAY($A791)=3</formula>
    </cfRule>
    <cfRule type="expression" dxfId="48183" priority="94994" stopIfTrue="1">
      <formula>WEEKDAY($A791)=4</formula>
    </cfRule>
    <cfRule type="expression" dxfId="48182" priority="94995" stopIfTrue="1">
      <formula>WEEKDAY($A791)=5</formula>
    </cfRule>
    <cfRule type="expression" dxfId="48181" priority="94996" stopIfTrue="1">
      <formula>WEEKDAY($A791)=6</formula>
    </cfRule>
    <cfRule type="expression" dxfId="48180" priority="94997" stopIfTrue="1">
      <formula>WEEKDAY($A791)=7</formula>
    </cfRule>
  </conditionalFormatting>
  <conditionalFormatting sqref="I791:I797">
    <cfRule type="expression" dxfId="48179" priority="94984" stopIfTrue="1">
      <formula>WEEKDAY($A791)=1</formula>
    </cfRule>
    <cfRule type="expression" dxfId="48178" priority="94985" stopIfTrue="1">
      <formula>WEEKDAY($A791)=2</formula>
    </cfRule>
    <cfRule type="expression" dxfId="48177" priority="94986" stopIfTrue="1">
      <formula>WEEKDAY($A791)=3</formula>
    </cfRule>
    <cfRule type="expression" dxfId="48176" priority="94987" stopIfTrue="1">
      <formula>WEEKDAY($A791)=4</formula>
    </cfRule>
    <cfRule type="expression" dxfId="48175" priority="94988" stopIfTrue="1">
      <formula>WEEKDAY($A791)=5</formula>
    </cfRule>
    <cfRule type="expression" dxfId="48174" priority="94989" stopIfTrue="1">
      <formula>WEEKDAY($A791)=6</formula>
    </cfRule>
    <cfRule type="expression" dxfId="48173" priority="94990" stopIfTrue="1">
      <formula>WEEKDAY($A791)=7</formula>
    </cfRule>
  </conditionalFormatting>
  <conditionalFormatting sqref="A791:A797">
    <cfRule type="expression" dxfId="48172" priority="94977" stopIfTrue="1">
      <formula>WEEKDAY($A791)=1</formula>
    </cfRule>
    <cfRule type="expression" dxfId="48171" priority="94978" stopIfTrue="1">
      <formula>WEEKDAY($A791)=2</formula>
    </cfRule>
    <cfRule type="expression" dxfId="48170" priority="94979" stopIfTrue="1">
      <formula>WEEKDAY($A791)=3</formula>
    </cfRule>
    <cfRule type="expression" dxfId="48169" priority="94980" stopIfTrue="1">
      <formula>WEEKDAY($A791)=4</formula>
    </cfRule>
    <cfRule type="expression" dxfId="48168" priority="94981" stopIfTrue="1">
      <formula>WEEKDAY($A791)=5</formula>
    </cfRule>
    <cfRule type="expression" dxfId="48167" priority="94982" stopIfTrue="1">
      <formula>WEEKDAY($A791)=6</formula>
    </cfRule>
    <cfRule type="expression" dxfId="48166" priority="94983" stopIfTrue="1">
      <formula>WEEKDAY($A791)=7</formula>
    </cfRule>
  </conditionalFormatting>
  <conditionalFormatting sqref="I791:I797">
    <cfRule type="expression" dxfId="48165" priority="94970" stopIfTrue="1">
      <formula>WEEKDAY($A791)=1</formula>
    </cfRule>
    <cfRule type="expression" dxfId="48164" priority="94971" stopIfTrue="1">
      <formula>WEEKDAY($A791)=2</formula>
    </cfRule>
    <cfRule type="expression" dxfId="48163" priority="94972" stopIfTrue="1">
      <formula>WEEKDAY($A791)=3</formula>
    </cfRule>
    <cfRule type="expression" dxfId="48162" priority="94973" stopIfTrue="1">
      <formula>WEEKDAY($A791)=4</formula>
    </cfRule>
    <cfRule type="expression" dxfId="48161" priority="94974" stopIfTrue="1">
      <formula>WEEKDAY($A791)=5</formula>
    </cfRule>
    <cfRule type="expression" dxfId="48160" priority="94975" stopIfTrue="1">
      <formula>WEEKDAY($A791)=6</formula>
    </cfRule>
    <cfRule type="expression" dxfId="48159" priority="94976" stopIfTrue="1">
      <formula>WEEKDAY($A791)=7</formula>
    </cfRule>
  </conditionalFormatting>
  <conditionalFormatting sqref="I793:I797">
    <cfRule type="expression" dxfId="48158" priority="94963" stopIfTrue="1">
      <formula>WEEKDAY($A793)=1</formula>
    </cfRule>
    <cfRule type="expression" dxfId="48157" priority="94964" stopIfTrue="1">
      <formula>WEEKDAY($A793)=2</formula>
    </cfRule>
    <cfRule type="expression" dxfId="48156" priority="94965" stopIfTrue="1">
      <formula>WEEKDAY($A793)=3</formula>
    </cfRule>
    <cfRule type="expression" dxfId="48155" priority="94966" stopIfTrue="1">
      <formula>WEEKDAY($A793)=4</formula>
    </cfRule>
    <cfRule type="expression" dxfId="48154" priority="94967" stopIfTrue="1">
      <formula>WEEKDAY($A793)=5</formula>
    </cfRule>
    <cfRule type="expression" dxfId="48153" priority="94968" stopIfTrue="1">
      <formula>WEEKDAY($A793)=6</formula>
    </cfRule>
    <cfRule type="expression" dxfId="48152" priority="94969" stopIfTrue="1">
      <formula>WEEKDAY($A793)=7</formula>
    </cfRule>
  </conditionalFormatting>
  <conditionalFormatting sqref="I793:I797">
    <cfRule type="expression" dxfId="48151" priority="94956" stopIfTrue="1">
      <formula>WEEKDAY($A793)=1</formula>
    </cfRule>
    <cfRule type="expression" dxfId="48150" priority="94957" stopIfTrue="1">
      <formula>WEEKDAY($A793)=2</formula>
    </cfRule>
    <cfRule type="expression" dxfId="48149" priority="94958" stopIfTrue="1">
      <formula>WEEKDAY($A793)=3</formula>
    </cfRule>
    <cfRule type="expression" dxfId="48148" priority="94959" stopIfTrue="1">
      <formula>WEEKDAY($A793)=4</formula>
    </cfRule>
    <cfRule type="expression" dxfId="48147" priority="94960" stopIfTrue="1">
      <formula>WEEKDAY($A793)=5</formula>
    </cfRule>
    <cfRule type="expression" dxfId="48146" priority="94961" stopIfTrue="1">
      <formula>WEEKDAY($A793)=6</formula>
    </cfRule>
    <cfRule type="expression" dxfId="48145" priority="94962" stopIfTrue="1">
      <formula>WEEKDAY($A793)=7</formula>
    </cfRule>
  </conditionalFormatting>
  <conditionalFormatting sqref="I793:I797">
    <cfRule type="expression" dxfId="48144" priority="94949" stopIfTrue="1">
      <formula>WEEKDAY($A793)=1</formula>
    </cfRule>
    <cfRule type="expression" dxfId="48143" priority="94950" stopIfTrue="1">
      <formula>WEEKDAY($A793)=2</formula>
    </cfRule>
    <cfRule type="expression" dxfId="48142" priority="94951" stopIfTrue="1">
      <formula>WEEKDAY($A793)=3</formula>
    </cfRule>
    <cfRule type="expression" dxfId="48141" priority="94952" stopIfTrue="1">
      <formula>WEEKDAY($A793)=4</formula>
    </cfRule>
    <cfRule type="expression" dxfId="48140" priority="94953" stopIfTrue="1">
      <formula>WEEKDAY($A793)=5</formula>
    </cfRule>
    <cfRule type="expression" dxfId="48139" priority="94954" stopIfTrue="1">
      <formula>WEEKDAY($A793)=6</formula>
    </cfRule>
    <cfRule type="expression" dxfId="48138" priority="94955" stopIfTrue="1">
      <formula>WEEKDAY($A793)=7</formula>
    </cfRule>
  </conditionalFormatting>
  <conditionalFormatting sqref="I793:I797">
    <cfRule type="expression" dxfId="48137" priority="94942" stopIfTrue="1">
      <formula>WEEKDAY($A793)=1</formula>
    </cfRule>
    <cfRule type="expression" dxfId="48136" priority="94943" stopIfTrue="1">
      <formula>WEEKDAY($A793)=2</formula>
    </cfRule>
    <cfRule type="expression" dxfId="48135" priority="94944" stopIfTrue="1">
      <formula>WEEKDAY($A793)=3</formula>
    </cfRule>
    <cfRule type="expression" dxfId="48134" priority="94945" stopIfTrue="1">
      <formula>WEEKDAY($A793)=4</formula>
    </cfRule>
    <cfRule type="expression" dxfId="48133" priority="94946" stopIfTrue="1">
      <formula>WEEKDAY($A793)=5</formula>
    </cfRule>
    <cfRule type="expression" dxfId="48132" priority="94947" stopIfTrue="1">
      <formula>WEEKDAY($A793)=6</formula>
    </cfRule>
    <cfRule type="expression" dxfId="48131" priority="94948" stopIfTrue="1">
      <formula>WEEKDAY($A793)=7</formula>
    </cfRule>
  </conditionalFormatting>
  <conditionalFormatting sqref="I793:I797">
    <cfRule type="expression" dxfId="48130" priority="94935" stopIfTrue="1">
      <formula>WEEKDAY($A793)=1</formula>
    </cfRule>
    <cfRule type="expression" dxfId="48129" priority="94936" stopIfTrue="1">
      <formula>WEEKDAY($A793)=2</formula>
    </cfRule>
    <cfRule type="expression" dxfId="48128" priority="94937" stopIfTrue="1">
      <formula>WEEKDAY($A793)=3</formula>
    </cfRule>
    <cfRule type="expression" dxfId="48127" priority="94938" stopIfTrue="1">
      <formula>WEEKDAY($A793)=4</formula>
    </cfRule>
    <cfRule type="expression" dxfId="48126" priority="94939" stopIfTrue="1">
      <formula>WEEKDAY($A793)=5</formula>
    </cfRule>
    <cfRule type="expression" dxfId="48125" priority="94940" stopIfTrue="1">
      <formula>WEEKDAY($A793)=6</formula>
    </cfRule>
    <cfRule type="expression" dxfId="48124" priority="94941" stopIfTrue="1">
      <formula>WEEKDAY($A793)=7</formula>
    </cfRule>
  </conditionalFormatting>
  <conditionalFormatting sqref="I793:I797">
    <cfRule type="expression" dxfId="48123" priority="94928" stopIfTrue="1">
      <formula>WEEKDAY($A793)=1</formula>
    </cfRule>
    <cfRule type="expression" dxfId="48122" priority="94929" stopIfTrue="1">
      <formula>WEEKDAY($A793)=2</formula>
    </cfRule>
    <cfRule type="expression" dxfId="48121" priority="94930" stopIfTrue="1">
      <formula>WEEKDAY($A793)=3</formula>
    </cfRule>
    <cfRule type="expression" dxfId="48120" priority="94931" stopIfTrue="1">
      <formula>WEEKDAY($A793)=4</formula>
    </cfRule>
    <cfRule type="expression" dxfId="48119" priority="94932" stopIfTrue="1">
      <formula>WEEKDAY($A793)=5</formula>
    </cfRule>
    <cfRule type="expression" dxfId="48118" priority="94933" stopIfTrue="1">
      <formula>WEEKDAY($A793)=6</formula>
    </cfRule>
    <cfRule type="expression" dxfId="48117" priority="94934" stopIfTrue="1">
      <formula>WEEKDAY($A793)=7</formula>
    </cfRule>
  </conditionalFormatting>
  <conditionalFormatting sqref="I793:I797">
    <cfRule type="expression" dxfId="48116" priority="94921" stopIfTrue="1">
      <formula>WEEKDAY($A793)=1</formula>
    </cfRule>
    <cfRule type="expression" dxfId="48115" priority="94922" stopIfTrue="1">
      <formula>WEEKDAY($A793)=2</formula>
    </cfRule>
    <cfRule type="expression" dxfId="48114" priority="94923" stopIfTrue="1">
      <formula>WEEKDAY($A793)=3</formula>
    </cfRule>
    <cfRule type="expression" dxfId="48113" priority="94924" stopIfTrue="1">
      <formula>WEEKDAY($A793)=4</formula>
    </cfRule>
    <cfRule type="expression" dxfId="48112" priority="94925" stopIfTrue="1">
      <formula>WEEKDAY($A793)=5</formula>
    </cfRule>
    <cfRule type="expression" dxfId="48111" priority="94926" stopIfTrue="1">
      <formula>WEEKDAY($A793)=6</formula>
    </cfRule>
    <cfRule type="expression" dxfId="48110" priority="94927" stopIfTrue="1">
      <formula>WEEKDAY($A793)=7</formula>
    </cfRule>
  </conditionalFormatting>
  <conditionalFormatting sqref="I793:I797">
    <cfRule type="expression" dxfId="48109" priority="94914" stopIfTrue="1">
      <formula>WEEKDAY($A793)=1</formula>
    </cfRule>
    <cfRule type="expression" dxfId="48108" priority="94915" stopIfTrue="1">
      <formula>WEEKDAY($A793)=2</formula>
    </cfRule>
    <cfRule type="expression" dxfId="48107" priority="94916" stopIfTrue="1">
      <formula>WEEKDAY($A793)=3</formula>
    </cfRule>
    <cfRule type="expression" dxfId="48106" priority="94917" stopIfTrue="1">
      <formula>WEEKDAY($A793)=4</formula>
    </cfRule>
    <cfRule type="expression" dxfId="48105" priority="94918" stopIfTrue="1">
      <formula>WEEKDAY($A793)=5</formula>
    </cfRule>
    <cfRule type="expression" dxfId="48104" priority="94919" stopIfTrue="1">
      <formula>WEEKDAY($A793)=6</formula>
    </cfRule>
    <cfRule type="expression" dxfId="48103" priority="94920" stopIfTrue="1">
      <formula>WEEKDAY($A793)=7</formula>
    </cfRule>
  </conditionalFormatting>
  <conditionalFormatting sqref="I793:I797">
    <cfRule type="expression" dxfId="48102" priority="94907" stopIfTrue="1">
      <formula>WEEKDAY($A793)=1</formula>
    </cfRule>
    <cfRule type="expression" dxfId="48101" priority="94908" stopIfTrue="1">
      <formula>WEEKDAY($A793)=2</formula>
    </cfRule>
    <cfRule type="expression" dxfId="48100" priority="94909" stopIfTrue="1">
      <formula>WEEKDAY($A793)=3</formula>
    </cfRule>
    <cfRule type="expression" dxfId="48099" priority="94910" stopIfTrue="1">
      <formula>WEEKDAY($A793)=4</formula>
    </cfRule>
    <cfRule type="expression" dxfId="48098" priority="94911" stopIfTrue="1">
      <formula>WEEKDAY($A793)=5</formula>
    </cfRule>
    <cfRule type="expression" dxfId="48097" priority="94912" stopIfTrue="1">
      <formula>WEEKDAY($A793)=6</formula>
    </cfRule>
    <cfRule type="expression" dxfId="48096" priority="94913" stopIfTrue="1">
      <formula>WEEKDAY($A793)=7</formula>
    </cfRule>
  </conditionalFormatting>
  <conditionalFormatting sqref="I793:I797">
    <cfRule type="expression" dxfId="48095" priority="94900" stopIfTrue="1">
      <formula>WEEKDAY($A793)=1</formula>
    </cfRule>
    <cfRule type="expression" dxfId="48094" priority="94901" stopIfTrue="1">
      <formula>WEEKDAY($A793)=2</formula>
    </cfRule>
    <cfRule type="expression" dxfId="48093" priority="94902" stopIfTrue="1">
      <formula>WEEKDAY($A793)=3</formula>
    </cfRule>
    <cfRule type="expression" dxfId="48092" priority="94903" stopIfTrue="1">
      <formula>WEEKDAY($A793)=4</formula>
    </cfRule>
    <cfRule type="expression" dxfId="48091" priority="94904" stopIfTrue="1">
      <formula>WEEKDAY($A793)=5</formula>
    </cfRule>
    <cfRule type="expression" dxfId="48090" priority="94905" stopIfTrue="1">
      <formula>WEEKDAY($A793)=6</formula>
    </cfRule>
    <cfRule type="expression" dxfId="48089" priority="94906" stopIfTrue="1">
      <formula>WEEKDAY($A793)=7</formula>
    </cfRule>
  </conditionalFormatting>
  <conditionalFormatting sqref="I793:I797">
    <cfRule type="expression" dxfId="48088" priority="94893" stopIfTrue="1">
      <formula>WEEKDAY($A793)=1</formula>
    </cfRule>
    <cfRule type="expression" dxfId="48087" priority="94894" stopIfTrue="1">
      <formula>WEEKDAY($A793)=2</formula>
    </cfRule>
    <cfRule type="expression" dxfId="48086" priority="94895" stopIfTrue="1">
      <formula>WEEKDAY($A793)=3</formula>
    </cfRule>
    <cfRule type="expression" dxfId="48085" priority="94896" stopIfTrue="1">
      <formula>WEEKDAY($A793)=4</formula>
    </cfRule>
    <cfRule type="expression" dxfId="48084" priority="94897" stopIfTrue="1">
      <formula>WEEKDAY($A793)=5</formula>
    </cfRule>
    <cfRule type="expression" dxfId="48083" priority="94898" stopIfTrue="1">
      <formula>WEEKDAY($A793)=6</formula>
    </cfRule>
    <cfRule type="expression" dxfId="48082" priority="94899" stopIfTrue="1">
      <formula>WEEKDAY($A793)=7</formula>
    </cfRule>
  </conditionalFormatting>
  <conditionalFormatting sqref="I793:I797">
    <cfRule type="expression" dxfId="48081" priority="94886" stopIfTrue="1">
      <formula>WEEKDAY($A793)=1</formula>
    </cfRule>
    <cfRule type="expression" dxfId="48080" priority="94887" stopIfTrue="1">
      <formula>WEEKDAY($A793)=2</formula>
    </cfRule>
    <cfRule type="expression" dxfId="48079" priority="94888" stopIfTrue="1">
      <formula>WEEKDAY($A793)=3</formula>
    </cfRule>
    <cfRule type="expression" dxfId="48078" priority="94889" stopIfTrue="1">
      <formula>WEEKDAY($A793)=4</formula>
    </cfRule>
    <cfRule type="expression" dxfId="48077" priority="94890" stopIfTrue="1">
      <formula>WEEKDAY($A793)=5</formula>
    </cfRule>
    <cfRule type="expression" dxfId="48076" priority="94891" stopIfTrue="1">
      <formula>WEEKDAY($A793)=6</formula>
    </cfRule>
    <cfRule type="expression" dxfId="48075" priority="94892" stopIfTrue="1">
      <formula>WEEKDAY($A793)=7</formula>
    </cfRule>
  </conditionalFormatting>
  <conditionalFormatting sqref="I793:I797">
    <cfRule type="expression" dxfId="48074" priority="94879" stopIfTrue="1">
      <formula>WEEKDAY($A793)=1</formula>
    </cfRule>
    <cfRule type="expression" dxfId="48073" priority="94880" stopIfTrue="1">
      <formula>WEEKDAY($A793)=2</formula>
    </cfRule>
    <cfRule type="expression" dxfId="48072" priority="94881" stopIfTrue="1">
      <formula>WEEKDAY($A793)=3</formula>
    </cfRule>
    <cfRule type="expression" dxfId="48071" priority="94882" stopIfTrue="1">
      <formula>WEEKDAY($A793)=4</formula>
    </cfRule>
    <cfRule type="expression" dxfId="48070" priority="94883" stopIfTrue="1">
      <formula>WEEKDAY($A793)=5</formula>
    </cfRule>
    <cfRule type="expression" dxfId="48069" priority="94884" stopIfTrue="1">
      <formula>WEEKDAY($A793)=6</formula>
    </cfRule>
    <cfRule type="expression" dxfId="48068" priority="94885" stopIfTrue="1">
      <formula>WEEKDAY($A793)=7</formula>
    </cfRule>
  </conditionalFormatting>
  <conditionalFormatting sqref="I793:I797">
    <cfRule type="expression" dxfId="48067" priority="94872" stopIfTrue="1">
      <formula>WEEKDAY($A793)=1</formula>
    </cfRule>
    <cfRule type="expression" dxfId="48066" priority="94873" stopIfTrue="1">
      <formula>WEEKDAY($A793)=2</formula>
    </cfRule>
    <cfRule type="expression" dxfId="48065" priority="94874" stopIfTrue="1">
      <formula>WEEKDAY($A793)=3</formula>
    </cfRule>
    <cfRule type="expression" dxfId="48064" priority="94875" stopIfTrue="1">
      <formula>WEEKDAY($A793)=4</formula>
    </cfRule>
    <cfRule type="expression" dxfId="48063" priority="94876" stopIfTrue="1">
      <formula>WEEKDAY($A793)=5</formula>
    </cfRule>
    <cfRule type="expression" dxfId="48062" priority="94877" stopIfTrue="1">
      <formula>WEEKDAY($A793)=6</formula>
    </cfRule>
    <cfRule type="expression" dxfId="48061" priority="94878" stopIfTrue="1">
      <formula>WEEKDAY($A793)=7</formula>
    </cfRule>
  </conditionalFormatting>
  <conditionalFormatting sqref="I793:I797">
    <cfRule type="expression" dxfId="48060" priority="94865" stopIfTrue="1">
      <formula>WEEKDAY($A793)=1</formula>
    </cfRule>
    <cfRule type="expression" dxfId="48059" priority="94866" stopIfTrue="1">
      <formula>WEEKDAY($A793)=2</formula>
    </cfRule>
    <cfRule type="expression" dxfId="48058" priority="94867" stopIfTrue="1">
      <formula>WEEKDAY($A793)=3</formula>
    </cfRule>
    <cfRule type="expression" dxfId="48057" priority="94868" stopIfTrue="1">
      <formula>WEEKDAY($A793)=4</formula>
    </cfRule>
    <cfRule type="expression" dxfId="48056" priority="94869" stopIfTrue="1">
      <formula>WEEKDAY($A793)=5</formula>
    </cfRule>
    <cfRule type="expression" dxfId="48055" priority="94870" stopIfTrue="1">
      <formula>WEEKDAY($A793)=6</formula>
    </cfRule>
    <cfRule type="expression" dxfId="48054" priority="94871" stopIfTrue="1">
      <formula>WEEKDAY($A793)=7</formula>
    </cfRule>
  </conditionalFormatting>
  <conditionalFormatting sqref="I793:I797">
    <cfRule type="expression" dxfId="48053" priority="94858" stopIfTrue="1">
      <formula>WEEKDAY($A793)=1</formula>
    </cfRule>
    <cfRule type="expression" dxfId="48052" priority="94859" stopIfTrue="1">
      <formula>WEEKDAY($A793)=2</formula>
    </cfRule>
    <cfRule type="expression" dxfId="48051" priority="94860" stopIfTrue="1">
      <formula>WEEKDAY($A793)=3</formula>
    </cfRule>
    <cfRule type="expression" dxfId="48050" priority="94861" stopIfTrue="1">
      <formula>WEEKDAY($A793)=4</formula>
    </cfRule>
    <cfRule type="expression" dxfId="48049" priority="94862" stopIfTrue="1">
      <formula>WEEKDAY($A793)=5</formula>
    </cfRule>
    <cfRule type="expression" dxfId="48048" priority="94863" stopIfTrue="1">
      <formula>WEEKDAY($A793)=6</formula>
    </cfRule>
    <cfRule type="expression" dxfId="48047" priority="94864" stopIfTrue="1">
      <formula>WEEKDAY($A793)=7</formula>
    </cfRule>
  </conditionalFormatting>
  <conditionalFormatting sqref="I793:I797">
    <cfRule type="expression" dxfId="48046" priority="94851" stopIfTrue="1">
      <formula>WEEKDAY($A793)=1</formula>
    </cfRule>
    <cfRule type="expression" dxfId="48045" priority="94852" stopIfTrue="1">
      <formula>WEEKDAY($A793)=2</formula>
    </cfRule>
    <cfRule type="expression" dxfId="48044" priority="94853" stopIfTrue="1">
      <formula>WEEKDAY($A793)=3</formula>
    </cfRule>
    <cfRule type="expression" dxfId="48043" priority="94854" stopIfTrue="1">
      <formula>WEEKDAY($A793)=4</formula>
    </cfRule>
    <cfRule type="expression" dxfId="48042" priority="94855" stopIfTrue="1">
      <formula>WEEKDAY($A793)=5</formula>
    </cfRule>
    <cfRule type="expression" dxfId="48041" priority="94856" stopIfTrue="1">
      <formula>WEEKDAY($A793)=6</formula>
    </cfRule>
    <cfRule type="expression" dxfId="48040" priority="94857" stopIfTrue="1">
      <formula>WEEKDAY($A793)=7</formula>
    </cfRule>
  </conditionalFormatting>
  <conditionalFormatting sqref="I793:I797">
    <cfRule type="expression" dxfId="48039" priority="94844" stopIfTrue="1">
      <formula>WEEKDAY($A793)=1</formula>
    </cfRule>
    <cfRule type="expression" dxfId="48038" priority="94845" stopIfTrue="1">
      <formula>WEEKDAY($A793)=2</formula>
    </cfRule>
    <cfRule type="expression" dxfId="48037" priority="94846" stopIfTrue="1">
      <formula>WEEKDAY($A793)=3</formula>
    </cfRule>
    <cfRule type="expression" dxfId="48036" priority="94847" stopIfTrue="1">
      <formula>WEEKDAY($A793)=4</formula>
    </cfRule>
    <cfRule type="expression" dxfId="48035" priority="94848" stopIfTrue="1">
      <formula>WEEKDAY($A793)=5</formula>
    </cfRule>
    <cfRule type="expression" dxfId="48034" priority="94849" stopIfTrue="1">
      <formula>WEEKDAY($A793)=6</formula>
    </cfRule>
    <cfRule type="expression" dxfId="48033" priority="94850" stopIfTrue="1">
      <formula>WEEKDAY($A793)=7</formula>
    </cfRule>
  </conditionalFormatting>
  <conditionalFormatting sqref="I793:I797">
    <cfRule type="expression" dxfId="48032" priority="94837" stopIfTrue="1">
      <formula>WEEKDAY($A793)=1</formula>
    </cfRule>
    <cfRule type="expression" dxfId="48031" priority="94838" stopIfTrue="1">
      <formula>WEEKDAY($A793)=2</formula>
    </cfRule>
    <cfRule type="expression" dxfId="48030" priority="94839" stopIfTrue="1">
      <formula>WEEKDAY($A793)=3</formula>
    </cfRule>
    <cfRule type="expression" dxfId="48029" priority="94840" stopIfTrue="1">
      <formula>WEEKDAY($A793)=4</formula>
    </cfRule>
    <cfRule type="expression" dxfId="48028" priority="94841" stopIfTrue="1">
      <formula>WEEKDAY($A793)=5</formula>
    </cfRule>
    <cfRule type="expression" dxfId="48027" priority="94842" stopIfTrue="1">
      <formula>WEEKDAY($A793)=6</formula>
    </cfRule>
    <cfRule type="expression" dxfId="48026" priority="94843" stopIfTrue="1">
      <formula>WEEKDAY($A793)=7</formula>
    </cfRule>
  </conditionalFormatting>
  <conditionalFormatting sqref="I793:I797">
    <cfRule type="expression" dxfId="48025" priority="94830" stopIfTrue="1">
      <formula>WEEKDAY($A793)=1</formula>
    </cfRule>
    <cfRule type="expression" dxfId="48024" priority="94831" stopIfTrue="1">
      <formula>WEEKDAY($A793)=2</formula>
    </cfRule>
    <cfRule type="expression" dxfId="48023" priority="94832" stopIfTrue="1">
      <formula>WEEKDAY($A793)=3</formula>
    </cfRule>
    <cfRule type="expression" dxfId="48022" priority="94833" stopIfTrue="1">
      <formula>WEEKDAY($A793)=4</formula>
    </cfRule>
    <cfRule type="expression" dxfId="48021" priority="94834" stopIfTrue="1">
      <formula>WEEKDAY($A793)=5</formula>
    </cfRule>
    <cfRule type="expression" dxfId="48020" priority="94835" stopIfTrue="1">
      <formula>WEEKDAY($A793)=6</formula>
    </cfRule>
    <cfRule type="expression" dxfId="48019" priority="94836" stopIfTrue="1">
      <formula>WEEKDAY($A793)=7</formula>
    </cfRule>
  </conditionalFormatting>
  <conditionalFormatting sqref="I793:I797">
    <cfRule type="expression" dxfId="48018" priority="94823" stopIfTrue="1">
      <formula>WEEKDAY($A793)=1</formula>
    </cfRule>
    <cfRule type="expression" dxfId="48017" priority="94824" stopIfTrue="1">
      <formula>WEEKDAY($A793)=2</formula>
    </cfRule>
    <cfRule type="expression" dxfId="48016" priority="94825" stopIfTrue="1">
      <formula>WEEKDAY($A793)=3</formula>
    </cfRule>
    <cfRule type="expression" dxfId="48015" priority="94826" stopIfTrue="1">
      <formula>WEEKDAY($A793)=4</formula>
    </cfRule>
    <cfRule type="expression" dxfId="48014" priority="94827" stopIfTrue="1">
      <formula>WEEKDAY($A793)=5</formula>
    </cfRule>
    <cfRule type="expression" dxfId="48013" priority="94828" stopIfTrue="1">
      <formula>WEEKDAY($A793)=6</formula>
    </cfRule>
    <cfRule type="expression" dxfId="48012" priority="94829" stopIfTrue="1">
      <formula>WEEKDAY($A793)=7</formula>
    </cfRule>
  </conditionalFormatting>
  <conditionalFormatting sqref="I793:I797">
    <cfRule type="expression" dxfId="48011" priority="94816" stopIfTrue="1">
      <formula>WEEKDAY($A793)=1</formula>
    </cfRule>
    <cfRule type="expression" dxfId="48010" priority="94817" stopIfTrue="1">
      <formula>WEEKDAY($A793)=2</formula>
    </cfRule>
    <cfRule type="expression" dxfId="48009" priority="94818" stopIfTrue="1">
      <formula>WEEKDAY($A793)=3</formula>
    </cfRule>
    <cfRule type="expression" dxfId="48008" priority="94819" stopIfTrue="1">
      <formula>WEEKDAY($A793)=4</formula>
    </cfRule>
    <cfRule type="expression" dxfId="48007" priority="94820" stopIfTrue="1">
      <formula>WEEKDAY($A793)=5</formula>
    </cfRule>
    <cfRule type="expression" dxfId="48006" priority="94821" stopIfTrue="1">
      <formula>WEEKDAY($A793)=6</formula>
    </cfRule>
    <cfRule type="expression" dxfId="48005" priority="94822" stopIfTrue="1">
      <formula>WEEKDAY($A793)=7</formula>
    </cfRule>
  </conditionalFormatting>
  <conditionalFormatting sqref="I793:I797">
    <cfRule type="expression" dxfId="48004" priority="94809" stopIfTrue="1">
      <formula>WEEKDAY($A793)=1</formula>
    </cfRule>
    <cfRule type="expression" dxfId="48003" priority="94810" stopIfTrue="1">
      <formula>WEEKDAY($A793)=2</formula>
    </cfRule>
    <cfRule type="expression" dxfId="48002" priority="94811" stopIfTrue="1">
      <formula>WEEKDAY($A793)=3</formula>
    </cfRule>
    <cfRule type="expression" dxfId="48001" priority="94812" stopIfTrue="1">
      <formula>WEEKDAY($A793)=4</formula>
    </cfRule>
    <cfRule type="expression" dxfId="48000" priority="94813" stopIfTrue="1">
      <formula>WEEKDAY($A793)=5</formula>
    </cfRule>
    <cfRule type="expression" dxfId="47999" priority="94814" stopIfTrue="1">
      <formula>WEEKDAY($A793)=6</formula>
    </cfRule>
    <cfRule type="expression" dxfId="47998" priority="94815" stopIfTrue="1">
      <formula>WEEKDAY($A793)=7</formula>
    </cfRule>
  </conditionalFormatting>
  <conditionalFormatting sqref="I793:I797">
    <cfRule type="expression" dxfId="47997" priority="94802" stopIfTrue="1">
      <formula>WEEKDAY($A793)=1</formula>
    </cfRule>
    <cfRule type="expression" dxfId="47996" priority="94803" stopIfTrue="1">
      <formula>WEEKDAY($A793)=2</formula>
    </cfRule>
    <cfRule type="expression" dxfId="47995" priority="94804" stopIfTrue="1">
      <formula>WEEKDAY($A793)=3</formula>
    </cfRule>
    <cfRule type="expression" dxfId="47994" priority="94805" stopIfTrue="1">
      <formula>WEEKDAY($A793)=4</formula>
    </cfRule>
    <cfRule type="expression" dxfId="47993" priority="94806" stopIfTrue="1">
      <formula>WEEKDAY($A793)=5</formula>
    </cfRule>
    <cfRule type="expression" dxfId="47992" priority="94807" stopIfTrue="1">
      <formula>WEEKDAY($A793)=6</formula>
    </cfRule>
    <cfRule type="expression" dxfId="47991" priority="94808" stopIfTrue="1">
      <formula>WEEKDAY($A793)=7</formula>
    </cfRule>
  </conditionalFormatting>
  <conditionalFormatting sqref="I793:I797">
    <cfRule type="expression" dxfId="47990" priority="94795" stopIfTrue="1">
      <formula>WEEKDAY($A793)=1</formula>
    </cfRule>
    <cfRule type="expression" dxfId="47989" priority="94796" stopIfTrue="1">
      <formula>WEEKDAY($A793)=2</formula>
    </cfRule>
    <cfRule type="expression" dxfId="47988" priority="94797" stopIfTrue="1">
      <formula>WEEKDAY($A793)=3</formula>
    </cfRule>
    <cfRule type="expression" dxfId="47987" priority="94798" stopIfTrue="1">
      <formula>WEEKDAY($A793)=4</formula>
    </cfRule>
    <cfRule type="expression" dxfId="47986" priority="94799" stopIfTrue="1">
      <formula>WEEKDAY($A793)=5</formula>
    </cfRule>
    <cfRule type="expression" dxfId="47985" priority="94800" stopIfTrue="1">
      <formula>WEEKDAY($A793)=6</formula>
    </cfRule>
    <cfRule type="expression" dxfId="47984" priority="94801" stopIfTrue="1">
      <formula>WEEKDAY($A793)=7</formula>
    </cfRule>
  </conditionalFormatting>
  <conditionalFormatting sqref="I793:I797">
    <cfRule type="expression" dxfId="47983" priority="94788" stopIfTrue="1">
      <formula>WEEKDAY($A793)=1</formula>
    </cfRule>
    <cfRule type="expression" dxfId="47982" priority="94789" stopIfTrue="1">
      <formula>WEEKDAY($A793)=2</formula>
    </cfRule>
    <cfRule type="expression" dxfId="47981" priority="94790" stopIfTrue="1">
      <formula>WEEKDAY($A793)=3</formula>
    </cfRule>
    <cfRule type="expression" dxfId="47980" priority="94791" stopIfTrue="1">
      <formula>WEEKDAY($A793)=4</formula>
    </cfRule>
    <cfRule type="expression" dxfId="47979" priority="94792" stopIfTrue="1">
      <formula>WEEKDAY($A793)=5</formula>
    </cfRule>
    <cfRule type="expression" dxfId="47978" priority="94793" stopIfTrue="1">
      <formula>WEEKDAY($A793)=6</formula>
    </cfRule>
    <cfRule type="expression" dxfId="47977" priority="94794" stopIfTrue="1">
      <formula>WEEKDAY($A793)=7</formula>
    </cfRule>
  </conditionalFormatting>
  <conditionalFormatting sqref="I793:I797">
    <cfRule type="expression" dxfId="47976" priority="94781" stopIfTrue="1">
      <formula>WEEKDAY($A793)=1</formula>
    </cfRule>
    <cfRule type="expression" dxfId="47975" priority="94782" stopIfTrue="1">
      <formula>WEEKDAY($A793)=2</formula>
    </cfRule>
    <cfRule type="expression" dxfId="47974" priority="94783" stopIfTrue="1">
      <formula>WEEKDAY($A793)=3</formula>
    </cfRule>
    <cfRule type="expression" dxfId="47973" priority="94784" stopIfTrue="1">
      <formula>WEEKDAY($A793)=4</formula>
    </cfRule>
    <cfRule type="expression" dxfId="47972" priority="94785" stopIfTrue="1">
      <formula>WEEKDAY($A793)=5</formula>
    </cfRule>
    <cfRule type="expression" dxfId="47971" priority="94786" stopIfTrue="1">
      <formula>WEEKDAY($A793)=6</formula>
    </cfRule>
    <cfRule type="expression" dxfId="47970" priority="94787" stopIfTrue="1">
      <formula>WEEKDAY($A793)=7</formula>
    </cfRule>
  </conditionalFormatting>
  <conditionalFormatting sqref="I793:I797">
    <cfRule type="expression" dxfId="47969" priority="94774" stopIfTrue="1">
      <formula>WEEKDAY($A793)=1</formula>
    </cfRule>
    <cfRule type="expression" dxfId="47968" priority="94775" stopIfTrue="1">
      <formula>WEEKDAY($A793)=2</formula>
    </cfRule>
    <cfRule type="expression" dxfId="47967" priority="94776" stopIfTrue="1">
      <formula>WEEKDAY($A793)=3</formula>
    </cfRule>
    <cfRule type="expression" dxfId="47966" priority="94777" stopIfTrue="1">
      <formula>WEEKDAY($A793)=4</formula>
    </cfRule>
    <cfRule type="expression" dxfId="47965" priority="94778" stopIfTrue="1">
      <formula>WEEKDAY($A793)=5</formula>
    </cfRule>
    <cfRule type="expression" dxfId="47964" priority="94779" stopIfTrue="1">
      <formula>WEEKDAY($A793)=6</formula>
    </cfRule>
    <cfRule type="expression" dxfId="47963" priority="94780" stopIfTrue="1">
      <formula>WEEKDAY($A793)=7</formula>
    </cfRule>
  </conditionalFormatting>
  <conditionalFormatting sqref="I793:I797">
    <cfRule type="expression" dxfId="47962" priority="94767" stopIfTrue="1">
      <formula>WEEKDAY($A793)=1</formula>
    </cfRule>
    <cfRule type="expression" dxfId="47961" priority="94768" stopIfTrue="1">
      <formula>WEEKDAY($A793)=2</formula>
    </cfRule>
    <cfRule type="expression" dxfId="47960" priority="94769" stopIfTrue="1">
      <formula>WEEKDAY($A793)=3</formula>
    </cfRule>
    <cfRule type="expression" dxfId="47959" priority="94770" stopIfTrue="1">
      <formula>WEEKDAY($A793)=4</formula>
    </cfRule>
    <cfRule type="expression" dxfId="47958" priority="94771" stopIfTrue="1">
      <formula>WEEKDAY($A793)=5</formula>
    </cfRule>
    <cfRule type="expression" dxfId="47957" priority="94772" stopIfTrue="1">
      <formula>WEEKDAY($A793)=6</formula>
    </cfRule>
    <cfRule type="expression" dxfId="47956" priority="94773" stopIfTrue="1">
      <formula>WEEKDAY($A793)=7</formula>
    </cfRule>
  </conditionalFormatting>
  <conditionalFormatting sqref="I793:I797">
    <cfRule type="expression" dxfId="47955" priority="94760" stopIfTrue="1">
      <formula>WEEKDAY($A793)=1</formula>
    </cfRule>
    <cfRule type="expression" dxfId="47954" priority="94761" stopIfTrue="1">
      <formula>WEEKDAY($A793)=2</formula>
    </cfRule>
    <cfRule type="expression" dxfId="47953" priority="94762" stopIfTrue="1">
      <formula>WEEKDAY($A793)=3</formula>
    </cfRule>
    <cfRule type="expression" dxfId="47952" priority="94763" stopIfTrue="1">
      <formula>WEEKDAY($A793)=4</formula>
    </cfRule>
    <cfRule type="expression" dxfId="47951" priority="94764" stopIfTrue="1">
      <formula>WEEKDAY($A793)=5</formula>
    </cfRule>
    <cfRule type="expression" dxfId="47950" priority="94765" stopIfTrue="1">
      <formula>WEEKDAY($A793)=6</formula>
    </cfRule>
    <cfRule type="expression" dxfId="47949" priority="94766" stopIfTrue="1">
      <formula>WEEKDAY($A793)=7</formula>
    </cfRule>
  </conditionalFormatting>
  <conditionalFormatting sqref="I793:I797">
    <cfRule type="expression" dxfId="47948" priority="94753" stopIfTrue="1">
      <formula>WEEKDAY($A793)=1</formula>
    </cfRule>
    <cfRule type="expression" dxfId="47947" priority="94754" stopIfTrue="1">
      <formula>WEEKDAY($A793)=2</formula>
    </cfRule>
    <cfRule type="expression" dxfId="47946" priority="94755" stopIfTrue="1">
      <formula>WEEKDAY($A793)=3</formula>
    </cfRule>
    <cfRule type="expression" dxfId="47945" priority="94756" stopIfTrue="1">
      <formula>WEEKDAY($A793)=4</formula>
    </cfRule>
    <cfRule type="expression" dxfId="47944" priority="94757" stopIfTrue="1">
      <formula>WEEKDAY($A793)=5</formula>
    </cfRule>
    <cfRule type="expression" dxfId="47943" priority="94758" stopIfTrue="1">
      <formula>WEEKDAY($A793)=6</formula>
    </cfRule>
    <cfRule type="expression" dxfId="47942" priority="94759" stopIfTrue="1">
      <formula>WEEKDAY($A793)=7</formula>
    </cfRule>
  </conditionalFormatting>
  <conditionalFormatting sqref="I793:I797">
    <cfRule type="expression" dxfId="47941" priority="94746" stopIfTrue="1">
      <formula>WEEKDAY($A793)=1</formula>
    </cfRule>
    <cfRule type="expression" dxfId="47940" priority="94747" stopIfTrue="1">
      <formula>WEEKDAY($A793)=2</formula>
    </cfRule>
    <cfRule type="expression" dxfId="47939" priority="94748" stopIfTrue="1">
      <formula>WEEKDAY($A793)=3</formula>
    </cfRule>
    <cfRule type="expression" dxfId="47938" priority="94749" stopIfTrue="1">
      <formula>WEEKDAY($A793)=4</formula>
    </cfRule>
    <cfRule type="expression" dxfId="47937" priority="94750" stopIfTrue="1">
      <formula>WEEKDAY($A793)=5</formula>
    </cfRule>
    <cfRule type="expression" dxfId="47936" priority="94751" stopIfTrue="1">
      <formula>WEEKDAY($A793)=6</formula>
    </cfRule>
    <cfRule type="expression" dxfId="47935" priority="94752" stopIfTrue="1">
      <formula>WEEKDAY($A793)=7</formula>
    </cfRule>
  </conditionalFormatting>
  <conditionalFormatting sqref="I793:I797">
    <cfRule type="expression" dxfId="47934" priority="94739" stopIfTrue="1">
      <formula>WEEKDAY($A793)=1</formula>
    </cfRule>
    <cfRule type="expression" dxfId="47933" priority="94740" stopIfTrue="1">
      <formula>WEEKDAY($A793)=2</formula>
    </cfRule>
    <cfRule type="expression" dxfId="47932" priority="94741" stopIfTrue="1">
      <formula>WEEKDAY($A793)=3</formula>
    </cfRule>
    <cfRule type="expression" dxfId="47931" priority="94742" stopIfTrue="1">
      <formula>WEEKDAY($A793)=4</formula>
    </cfRule>
    <cfRule type="expression" dxfId="47930" priority="94743" stopIfTrue="1">
      <formula>WEEKDAY($A793)=5</formula>
    </cfRule>
    <cfRule type="expression" dxfId="47929" priority="94744" stopIfTrue="1">
      <formula>WEEKDAY($A793)=6</formula>
    </cfRule>
    <cfRule type="expression" dxfId="47928" priority="94745" stopIfTrue="1">
      <formula>WEEKDAY($A793)=7</formula>
    </cfRule>
  </conditionalFormatting>
  <conditionalFormatting sqref="I793:I797">
    <cfRule type="expression" dxfId="47927" priority="94732" stopIfTrue="1">
      <formula>WEEKDAY($A793)=1</formula>
    </cfRule>
    <cfRule type="expression" dxfId="47926" priority="94733" stopIfTrue="1">
      <formula>WEEKDAY($A793)=2</formula>
    </cfRule>
    <cfRule type="expression" dxfId="47925" priority="94734" stopIfTrue="1">
      <formula>WEEKDAY($A793)=3</formula>
    </cfRule>
    <cfRule type="expression" dxfId="47924" priority="94735" stopIfTrue="1">
      <formula>WEEKDAY($A793)=4</formula>
    </cfRule>
    <cfRule type="expression" dxfId="47923" priority="94736" stopIfTrue="1">
      <formula>WEEKDAY($A793)=5</formula>
    </cfRule>
    <cfRule type="expression" dxfId="47922" priority="94737" stopIfTrue="1">
      <formula>WEEKDAY($A793)=6</formula>
    </cfRule>
    <cfRule type="expression" dxfId="47921" priority="94738" stopIfTrue="1">
      <formula>WEEKDAY($A793)=7</formula>
    </cfRule>
  </conditionalFormatting>
  <conditionalFormatting sqref="I793:I797">
    <cfRule type="expression" dxfId="47920" priority="94725" stopIfTrue="1">
      <formula>WEEKDAY($A793)=1</formula>
    </cfRule>
    <cfRule type="expression" dxfId="47919" priority="94726" stopIfTrue="1">
      <formula>WEEKDAY($A793)=2</formula>
    </cfRule>
    <cfRule type="expression" dxfId="47918" priority="94727" stopIfTrue="1">
      <formula>WEEKDAY($A793)=3</formula>
    </cfRule>
    <cfRule type="expression" dxfId="47917" priority="94728" stopIfTrue="1">
      <formula>WEEKDAY($A793)=4</formula>
    </cfRule>
    <cfRule type="expression" dxfId="47916" priority="94729" stopIfTrue="1">
      <formula>WEEKDAY($A793)=5</formula>
    </cfRule>
    <cfRule type="expression" dxfId="47915" priority="94730" stopIfTrue="1">
      <formula>WEEKDAY($A793)=6</formula>
    </cfRule>
    <cfRule type="expression" dxfId="47914" priority="94731" stopIfTrue="1">
      <formula>WEEKDAY($A793)=7</formula>
    </cfRule>
  </conditionalFormatting>
  <conditionalFormatting sqref="I793:I797">
    <cfRule type="expression" dxfId="47913" priority="94718" stopIfTrue="1">
      <formula>WEEKDAY($A793)=1</formula>
    </cfRule>
    <cfRule type="expression" dxfId="47912" priority="94719" stopIfTrue="1">
      <formula>WEEKDAY($A793)=2</formula>
    </cfRule>
    <cfRule type="expression" dxfId="47911" priority="94720" stopIfTrue="1">
      <formula>WEEKDAY($A793)=3</formula>
    </cfRule>
    <cfRule type="expression" dxfId="47910" priority="94721" stopIfTrue="1">
      <formula>WEEKDAY($A793)=4</formula>
    </cfRule>
    <cfRule type="expression" dxfId="47909" priority="94722" stopIfTrue="1">
      <formula>WEEKDAY($A793)=5</formula>
    </cfRule>
    <cfRule type="expression" dxfId="47908" priority="94723" stopIfTrue="1">
      <formula>WEEKDAY($A793)=6</formula>
    </cfRule>
    <cfRule type="expression" dxfId="47907" priority="94724" stopIfTrue="1">
      <formula>WEEKDAY($A793)=7</formula>
    </cfRule>
  </conditionalFormatting>
  <conditionalFormatting sqref="I793:I797">
    <cfRule type="expression" dxfId="47906" priority="94711" stopIfTrue="1">
      <formula>WEEKDAY($A793)=1</formula>
    </cfRule>
    <cfRule type="expression" dxfId="47905" priority="94712" stopIfTrue="1">
      <formula>WEEKDAY($A793)=2</formula>
    </cfRule>
    <cfRule type="expression" dxfId="47904" priority="94713" stopIfTrue="1">
      <formula>WEEKDAY($A793)=3</formula>
    </cfRule>
    <cfRule type="expression" dxfId="47903" priority="94714" stopIfTrue="1">
      <formula>WEEKDAY($A793)=4</formula>
    </cfRule>
    <cfRule type="expression" dxfId="47902" priority="94715" stopIfTrue="1">
      <formula>WEEKDAY($A793)=5</formula>
    </cfRule>
    <cfRule type="expression" dxfId="47901" priority="94716" stopIfTrue="1">
      <formula>WEEKDAY($A793)=6</formula>
    </cfRule>
    <cfRule type="expression" dxfId="47900" priority="94717" stopIfTrue="1">
      <formula>WEEKDAY($A793)=7</formula>
    </cfRule>
  </conditionalFormatting>
  <conditionalFormatting sqref="I793:I797">
    <cfRule type="expression" dxfId="47899" priority="94704" stopIfTrue="1">
      <formula>WEEKDAY($A793)=1</formula>
    </cfRule>
    <cfRule type="expression" dxfId="47898" priority="94705" stopIfTrue="1">
      <formula>WEEKDAY($A793)=2</formula>
    </cfRule>
    <cfRule type="expression" dxfId="47897" priority="94706" stopIfTrue="1">
      <formula>WEEKDAY($A793)=3</formula>
    </cfRule>
    <cfRule type="expression" dxfId="47896" priority="94707" stopIfTrue="1">
      <formula>WEEKDAY($A793)=4</formula>
    </cfRule>
    <cfRule type="expression" dxfId="47895" priority="94708" stopIfTrue="1">
      <formula>WEEKDAY($A793)=5</formula>
    </cfRule>
    <cfRule type="expression" dxfId="47894" priority="94709" stopIfTrue="1">
      <formula>WEEKDAY($A793)=6</formula>
    </cfRule>
    <cfRule type="expression" dxfId="47893" priority="94710" stopIfTrue="1">
      <formula>WEEKDAY($A793)=7</formula>
    </cfRule>
  </conditionalFormatting>
  <conditionalFormatting sqref="I793:I797">
    <cfRule type="expression" dxfId="47892" priority="94697" stopIfTrue="1">
      <formula>WEEKDAY($A793)=1</formula>
    </cfRule>
    <cfRule type="expression" dxfId="47891" priority="94698" stopIfTrue="1">
      <formula>WEEKDAY($A793)=2</formula>
    </cfRule>
    <cfRule type="expression" dxfId="47890" priority="94699" stopIfTrue="1">
      <formula>WEEKDAY($A793)=3</formula>
    </cfRule>
    <cfRule type="expression" dxfId="47889" priority="94700" stopIfTrue="1">
      <formula>WEEKDAY($A793)=4</formula>
    </cfRule>
    <cfRule type="expression" dxfId="47888" priority="94701" stopIfTrue="1">
      <formula>WEEKDAY($A793)=5</formula>
    </cfRule>
    <cfRule type="expression" dxfId="47887" priority="94702" stopIfTrue="1">
      <formula>WEEKDAY($A793)=6</formula>
    </cfRule>
    <cfRule type="expression" dxfId="47886" priority="94703" stopIfTrue="1">
      <formula>WEEKDAY($A793)=7</formula>
    </cfRule>
  </conditionalFormatting>
  <conditionalFormatting sqref="I793:I797">
    <cfRule type="expression" dxfId="47885" priority="94690" stopIfTrue="1">
      <formula>WEEKDAY($A793)=1</formula>
    </cfRule>
    <cfRule type="expression" dxfId="47884" priority="94691" stopIfTrue="1">
      <formula>WEEKDAY($A793)=2</formula>
    </cfRule>
    <cfRule type="expression" dxfId="47883" priority="94692" stopIfTrue="1">
      <formula>WEEKDAY($A793)=3</formula>
    </cfRule>
    <cfRule type="expression" dxfId="47882" priority="94693" stopIfTrue="1">
      <formula>WEEKDAY($A793)=4</formula>
    </cfRule>
    <cfRule type="expression" dxfId="47881" priority="94694" stopIfTrue="1">
      <formula>WEEKDAY($A793)=5</formula>
    </cfRule>
    <cfRule type="expression" dxfId="47880" priority="94695" stopIfTrue="1">
      <formula>WEEKDAY($A793)=6</formula>
    </cfRule>
    <cfRule type="expression" dxfId="47879" priority="94696" stopIfTrue="1">
      <formula>WEEKDAY($A793)=7</formula>
    </cfRule>
  </conditionalFormatting>
  <conditionalFormatting sqref="I793:I797">
    <cfRule type="expression" dxfId="47878" priority="94683" stopIfTrue="1">
      <formula>WEEKDAY($A793)=1</formula>
    </cfRule>
    <cfRule type="expression" dxfId="47877" priority="94684" stopIfTrue="1">
      <formula>WEEKDAY($A793)=2</formula>
    </cfRule>
    <cfRule type="expression" dxfId="47876" priority="94685" stopIfTrue="1">
      <formula>WEEKDAY($A793)=3</formula>
    </cfRule>
    <cfRule type="expression" dxfId="47875" priority="94686" stopIfTrue="1">
      <formula>WEEKDAY($A793)=4</formula>
    </cfRule>
    <cfRule type="expression" dxfId="47874" priority="94687" stopIfTrue="1">
      <formula>WEEKDAY($A793)=5</formula>
    </cfRule>
    <cfRule type="expression" dxfId="47873" priority="94688" stopIfTrue="1">
      <formula>WEEKDAY($A793)=6</formula>
    </cfRule>
    <cfRule type="expression" dxfId="47872" priority="94689" stopIfTrue="1">
      <formula>WEEKDAY($A793)=7</formula>
    </cfRule>
  </conditionalFormatting>
  <conditionalFormatting sqref="I793:I797">
    <cfRule type="expression" dxfId="47871" priority="94676" stopIfTrue="1">
      <formula>WEEKDAY($A793)=1</formula>
    </cfRule>
    <cfRule type="expression" dxfId="47870" priority="94677" stopIfTrue="1">
      <formula>WEEKDAY($A793)=2</formula>
    </cfRule>
    <cfRule type="expression" dxfId="47869" priority="94678" stopIfTrue="1">
      <formula>WEEKDAY($A793)=3</formula>
    </cfRule>
    <cfRule type="expression" dxfId="47868" priority="94679" stopIfTrue="1">
      <formula>WEEKDAY($A793)=4</formula>
    </cfRule>
    <cfRule type="expression" dxfId="47867" priority="94680" stopIfTrue="1">
      <formula>WEEKDAY($A793)=5</formula>
    </cfRule>
    <cfRule type="expression" dxfId="47866" priority="94681" stopIfTrue="1">
      <formula>WEEKDAY($A793)=6</formula>
    </cfRule>
    <cfRule type="expression" dxfId="47865" priority="94682" stopIfTrue="1">
      <formula>WEEKDAY($A793)=7</formula>
    </cfRule>
  </conditionalFormatting>
  <conditionalFormatting sqref="I793:I797">
    <cfRule type="expression" dxfId="47864" priority="94669" stopIfTrue="1">
      <formula>WEEKDAY($A793)=1</formula>
    </cfRule>
    <cfRule type="expression" dxfId="47863" priority="94670" stopIfTrue="1">
      <formula>WEEKDAY($A793)=2</formula>
    </cfRule>
    <cfRule type="expression" dxfId="47862" priority="94671" stopIfTrue="1">
      <formula>WEEKDAY($A793)=3</formula>
    </cfRule>
    <cfRule type="expression" dxfId="47861" priority="94672" stopIfTrue="1">
      <formula>WEEKDAY($A793)=4</formula>
    </cfRule>
    <cfRule type="expression" dxfId="47860" priority="94673" stopIfTrue="1">
      <formula>WEEKDAY($A793)=5</formula>
    </cfRule>
    <cfRule type="expression" dxfId="47859" priority="94674" stopIfTrue="1">
      <formula>WEEKDAY($A793)=6</formula>
    </cfRule>
    <cfRule type="expression" dxfId="47858" priority="94675" stopIfTrue="1">
      <formula>WEEKDAY($A793)=7</formula>
    </cfRule>
  </conditionalFormatting>
  <conditionalFormatting sqref="A793:A797">
    <cfRule type="expression" dxfId="47857" priority="94662" stopIfTrue="1">
      <formula>WEEKDAY($A793)=1</formula>
    </cfRule>
    <cfRule type="expression" dxfId="47856" priority="94663" stopIfTrue="1">
      <formula>WEEKDAY($A793)=2</formula>
    </cfRule>
    <cfRule type="expression" dxfId="47855" priority="94664" stopIfTrue="1">
      <formula>WEEKDAY($A793)=3</formula>
    </cfRule>
    <cfRule type="expression" dxfId="47854" priority="94665" stopIfTrue="1">
      <formula>WEEKDAY($A793)=4</formula>
    </cfRule>
    <cfRule type="expression" dxfId="47853" priority="94666" stopIfTrue="1">
      <formula>WEEKDAY($A793)=5</formula>
    </cfRule>
    <cfRule type="expression" dxfId="47852" priority="94667" stopIfTrue="1">
      <formula>WEEKDAY($A793)=6</formula>
    </cfRule>
    <cfRule type="expression" dxfId="47851" priority="94668" stopIfTrue="1">
      <formula>WEEKDAY($A793)=7</formula>
    </cfRule>
  </conditionalFormatting>
  <conditionalFormatting sqref="I793:I797">
    <cfRule type="expression" dxfId="47850" priority="94655" stopIfTrue="1">
      <formula>WEEKDAY($A793)=1</formula>
    </cfRule>
    <cfRule type="expression" dxfId="47849" priority="94656" stopIfTrue="1">
      <formula>WEEKDAY($A793)=2</formula>
    </cfRule>
    <cfRule type="expression" dxfId="47848" priority="94657" stopIfTrue="1">
      <formula>WEEKDAY($A793)=3</formula>
    </cfRule>
    <cfRule type="expression" dxfId="47847" priority="94658" stopIfTrue="1">
      <formula>WEEKDAY($A793)=4</formula>
    </cfRule>
    <cfRule type="expression" dxfId="47846" priority="94659" stopIfTrue="1">
      <formula>WEEKDAY($A793)=5</formula>
    </cfRule>
    <cfRule type="expression" dxfId="47845" priority="94660" stopIfTrue="1">
      <formula>WEEKDAY($A793)=6</formula>
    </cfRule>
    <cfRule type="expression" dxfId="47844" priority="94661" stopIfTrue="1">
      <formula>WEEKDAY($A793)=7</formula>
    </cfRule>
  </conditionalFormatting>
  <conditionalFormatting sqref="I793:I797">
    <cfRule type="expression" dxfId="47843" priority="94648" stopIfTrue="1">
      <formula>WEEKDAY($A793)=1</formula>
    </cfRule>
    <cfRule type="expression" dxfId="47842" priority="94649" stopIfTrue="1">
      <formula>WEEKDAY($A793)=2</formula>
    </cfRule>
    <cfRule type="expression" dxfId="47841" priority="94650" stopIfTrue="1">
      <formula>WEEKDAY($A793)=3</formula>
    </cfRule>
    <cfRule type="expression" dxfId="47840" priority="94651" stopIfTrue="1">
      <formula>WEEKDAY($A793)=4</formula>
    </cfRule>
    <cfRule type="expression" dxfId="47839" priority="94652" stopIfTrue="1">
      <formula>WEEKDAY($A793)=5</formula>
    </cfRule>
    <cfRule type="expression" dxfId="47838" priority="94653" stopIfTrue="1">
      <formula>WEEKDAY($A793)=6</formula>
    </cfRule>
    <cfRule type="expression" dxfId="47837" priority="94654" stopIfTrue="1">
      <formula>WEEKDAY($A793)=7</formula>
    </cfRule>
  </conditionalFormatting>
  <conditionalFormatting sqref="I793:I797">
    <cfRule type="expression" dxfId="47836" priority="94641" stopIfTrue="1">
      <formula>WEEKDAY($A793)=1</formula>
    </cfRule>
    <cfRule type="expression" dxfId="47835" priority="94642" stopIfTrue="1">
      <formula>WEEKDAY($A793)=2</formula>
    </cfRule>
    <cfRule type="expression" dxfId="47834" priority="94643" stopIfTrue="1">
      <formula>WEEKDAY($A793)=3</formula>
    </cfRule>
    <cfRule type="expression" dxfId="47833" priority="94644" stopIfTrue="1">
      <formula>WEEKDAY($A793)=4</formula>
    </cfRule>
    <cfRule type="expression" dxfId="47832" priority="94645" stopIfTrue="1">
      <formula>WEEKDAY($A793)=5</formula>
    </cfRule>
    <cfRule type="expression" dxfId="47831" priority="94646" stopIfTrue="1">
      <formula>WEEKDAY($A793)=6</formula>
    </cfRule>
    <cfRule type="expression" dxfId="47830" priority="94647" stopIfTrue="1">
      <formula>WEEKDAY($A793)=7</formula>
    </cfRule>
  </conditionalFormatting>
  <conditionalFormatting sqref="A793:A797">
    <cfRule type="expression" dxfId="47829" priority="94634" stopIfTrue="1">
      <formula>WEEKDAY($A793)=1</formula>
    </cfRule>
    <cfRule type="expression" dxfId="47828" priority="94635" stopIfTrue="1">
      <formula>WEEKDAY($A793)=2</formula>
    </cfRule>
    <cfRule type="expression" dxfId="47827" priority="94636" stopIfTrue="1">
      <formula>WEEKDAY($A793)=3</formula>
    </cfRule>
    <cfRule type="expression" dxfId="47826" priority="94637" stopIfTrue="1">
      <formula>WEEKDAY($A793)=4</formula>
    </cfRule>
    <cfRule type="expression" dxfId="47825" priority="94638" stopIfTrue="1">
      <formula>WEEKDAY($A793)=5</formula>
    </cfRule>
    <cfRule type="expression" dxfId="47824" priority="94639" stopIfTrue="1">
      <formula>WEEKDAY($A793)=6</formula>
    </cfRule>
    <cfRule type="expression" dxfId="47823" priority="94640" stopIfTrue="1">
      <formula>WEEKDAY($A793)=7</formula>
    </cfRule>
  </conditionalFormatting>
  <conditionalFormatting sqref="I793:I797">
    <cfRule type="expression" dxfId="47822" priority="94627" stopIfTrue="1">
      <formula>WEEKDAY($A793)=1</formula>
    </cfRule>
    <cfRule type="expression" dxfId="47821" priority="94628" stopIfTrue="1">
      <formula>WEEKDAY($A793)=2</formula>
    </cfRule>
    <cfRule type="expression" dxfId="47820" priority="94629" stopIfTrue="1">
      <formula>WEEKDAY($A793)=3</formula>
    </cfRule>
    <cfRule type="expression" dxfId="47819" priority="94630" stopIfTrue="1">
      <formula>WEEKDAY($A793)=4</formula>
    </cfRule>
    <cfRule type="expression" dxfId="47818" priority="94631" stopIfTrue="1">
      <formula>WEEKDAY($A793)=5</formula>
    </cfRule>
    <cfRule type="expression" dxfId="47817" priority="94632" stopIfTrue="1">
      <formula>WEEKDAY($A793)=6</formula>
    </cfRule>
    <cfRule type="expression" dxfId="47816" priority="94633" stopIfTrue="1">
      <formula>WEEKDAY($A793)=7</formula>
    </cfRule>
  </conditionalFormatting>
  <conditionalFormatting sqref="I793:I797">
    <cfRule type="expression" dxfId="47815" priority="94620" stopIfTrue="1">
      <formula>WEEKDAY($A793)=1</formula>
    </cfRule>
    <cfRule type="expression" dxfId="47814" priority="94621" stopIfTrue="1">
      <formula>WEEKDAY($A793)=2</formula>
    </cfRule>
    <cfRule type="expression" dxfId="47813" priority="94622" stopIfTrue="1">
      <formula>WEEKDAY($A793)=3</formula>
    </cfRule>
    <cfRule type="expression" dxfId="47812" priority="94623" stopIfTrue="1">
      <formula>WEEKDAY($A793)=4</formula>
    </cfRule>
    <cfRule type="expression" dxfId="47811" priority="94624" stopIfTrue="1">
      <formula>WEEKDAY($A793)=5</formula>
    </cfRule>
    <cfRule type="expression" dxfId="47810" priority="94625" stopIfTrue="1">
      <formula>WEEKDAY($A793)=6</formula>
    </cfRule>
    <cfRule type="expression" dxfId="47809" priority="94626" stopIfTrue="1">
      <formula>WEEKDAY($A793)=7</formula>
    </cfRule>
  </conditionalFormatting>
  <conditionalFormatting sqref="I793:I797">
    <cfRule type="expression" dxfId="47808" priority="94613" stopIfTrue="1">
      <formula>WEEKDAY($A793)=1</formula>
    </cfRule>
    <cfRule type="expression" dxfId="47807" priority="94614" stopIfTrue="1">
      <formula>WEEKDAY($A793)=2</formula>
    </cfRule>
    <cfRule type="expression" dxfId="47806" priority="94615" stopIfTrue="1">
      <formula>WEEKDAY($A793)=3</formula>
    </cfRule>
    <cfRule type="expression" dxfId="47805" priority="94616" stopIfTrue="1">
      <formula>WEEKDAY($A793)=4</formula>
    </cfRule>
    <cfRule type="expression" dxfId="47804" priority="94617" stopIfTrue="1">
      <formula>WEEKDAY($A793)=5</formula>
    </cfRule>
    <cfRule type="expression" dxfId="47803" priority="94618" stopIfTrue="1">
      <formula>WEEKDAY($A793)=6</formula>
    </cfRule>
    <cfRule type="expression" dxfId="47802" priority="94619" stopIfTrue="1">
      <formula>WEEKDAY($A793)=7</formula>
    </cfRule>
  </conditionalFormatting>
  <conditionalFormatting sqref="I793:I797">
    <cfRule type="expression" dxfId="47801" priority="94606" stopIfTrue="1">
      <formula>WEEKDAY($A793)=1</formula>
    </cfRule>
    <cfRule type="expression" dxfId="47800" priority="94607" stopIfTrue="1">
      <formula>WEEKDAY($A793)=2</formula>
    </cfRule>
    <cfRule type="expression" dxfId="47799" priority="94608" stopIfTrue="1">
      <formula>WEEKDAY($A793)=3</formula>
    </cfRule>
    <cfRule type="expression" dxfId="47798" priority="94609" stopIfTrue="1">
      <formula>WEEKDAY($A793)=4</formula>
    </cfRule>
    <cfRule type="expression" dxfId="47797" priority="94610" stopIfTrue="1">
      <formula>WEEKDAY($A793)=5</formula>
    </cfRule>
    <cfRule type="expression" dxfId="47796" priority="94611" stopIfTrue="1">
      <formula>WEEKDAY($A793)=6</formula>
    </cfRule>
    <cfRule type="expression" dxfId="47795" priority="94612" stopIfTrue="1">
      <formula>WEEKDAY($A793)=7</formula>
    </cfRule>
  </conditionalFormatting>
  <conditionalFormatting sqref="I793:I797">
    <cfRule type="expression" dxfId="47794" priority="94599" stopIfTrue="1">
      <formula>WEEKDAY($A793)=1</formula>
    </cfRule>
    <cfRule type="expression" dxfId="47793" priority="94600" stopIfTrue="1">
      <formula>WEEKDAY($A793)=2</formula>
    </cfRule>
    <cfRule type="expression" dxfId="47792" priority="94601" stopIfTrue="1">
      <formula>WEEKDAY($A793)=3</formula>
    </cfRule>
    <cfRule type="expression" dxfId="47791" priority="94602" stopIfTrue="1">
      <formula>WEEKDAY($A793)=4</formula>
    </cfRule>
    <cfRule type="expression" dxfId="47790" priority="94603" stopIfTrue="1">
      <formula>WEEKDAY($A793)=5</formula>
    </cfRule>
    <cfRule type="expression" dxfId="47789" priority="94604" stopIfTrue="1">
      <formula>WEEKDAY($A793)=6</formula>
    </cfRule>
    <cfRule type="expression" dxfId="47788" priority="94605" stopIfTrue="1">
      <formula>WEEKDAY($A793)=7</formula>
    </cfRule>
  </conditionalFormatting>
  <conditionalFormatting sqref="I793:I797">
    <cfRule type="expression" dxfId="47787" priority="94592" stopIfTrue="1">
      <formula>WEEKDAY($A793)=1</formula>
    </cfRule>
    <cfRule type="expression" dxfId="47786" priority="94593" stopIfTrue="1">
      <formula>WEEKDAY($A793)=2</formula>
    </cfRule>
    <cfRule type="expression" dxfId="47785" priority="94594" stopIfTrue="1">
      <formula>WEEKDAY($A793)=3</formula>
    </cfRule>
    <cfRule type="expression" dxfId="47784" priority="94595" stopIfTrue="1">
      <formula>WEEKDAY($A793)=4</formula>
    </cfRule>
    <cfRule type="expression" dxfId="47783" priority="94596" stopIfTrue="1">
      <formula>WEEKDAY($A793)=5</formula>
    </cfRule>
    <cfRule type="expression" dxfId="47782" priority="94597" stopIfTrue="1">
      <formula>WEEKDAY($A793)=6</formula>
    </cfRule>
    <cfRule type="expression" dxfId="47781" priority="94598" stopIfTrue="1">
      <formula>WEEKDAY($A793)=7</formula>
    </cfRule>
  </conditionalFormatting>
  <conditionalFormatting sqref="I793:I797">
    <cfRule type="expression" dxfId="47780" priority="94585" stopIfTrue="1">
      <formula>WEEKDAY($A793)=1</formula>
    </cfRule>
    <cfRule type="expression" dxfId="47779" priority="94586" stopIfTrue="1">
      <formula>WEEKDAY($A793)=2</formula>
    </cfRule>
    <cfRule type="expression" dxfId="47778" priority="94587" stopIfTrue="1">
      <formula>WEEKDAY($A793)=3</formula>
    </cfRule>
    <cfRule type="expression" dxfId="47777" priority="94588" stopIfTrue="1">
      <formula>WEEKDAY($A793)=4</formula>
    </cfRule>
    <cfRule type="expression" dxfId="47776" priority="94589" stopIfTrue="1">
      <formula>WEEKDAY($A793)=5</formula>
    </cfRule>
    <cfRule type="expression" dxfId="47775" priority="94590" stopIfTrue="1">
      <formula>WEEKDAY($A793)=6</formula>
    </cfRule>
    <cfRule type="expression" dxfId="47774" priority="94591" stopIfTrue="1">
      <formula>WEEKDAY($A793)=7</formula>
    </cfRule>
  </conditionalFormatting>
  <conditionalFormatting sqref="I793:I797">
    <cfRule type="expression" dxfId="47773" priority="94578" stopIfTrue="1">
      <formula>WEEKDAY($A793)=1</formula>
    </cfRule>
    <cfRule type="expression" dxfId="47772" priority="94579" stopIfTrue="1">
      <formula>WEEKDAY($A793)=2</formula>
    </cfRule>
    <cfRule type="expression" dxfId="47771" priority="94580" stopIfTrue="1">
      <formula>WEEKDAY($A793)=3</formula>
    </cfRule>
    <cfRule type="expression" dxfId="47770" priority="94581" stopIfTrue="1">
      <formula>WEEKDAY($A793)=4</formula>
    </cfRule>
    <cfRule type="expression" dxfId="47769" priority="94582" stopIfTrue="1">
      <formula>WEEKDAY($A793)=5</formula>
    </cfRule>
    <cfRule type="expression" dxfId="47768" priority="94583" stopIfTrue="1">
      <formula>WEEKDAY($A793)=6</formula>
    </cfRule>
    <cfRule type="expression" dxfId="47767" priority="94584" stopIfTrue="1">
      <formula>WEEKDAY($A793)=7</formula>
    </cfRule>
  </conditionalFormatting>
  <conditionalFormatting sqref="I793:I797">
    <cfRule type="expression" dxfId="47766" priority="94571" stopIfTrue="1">
      <formula>WEEKDAY($A793)=1</formula>
    </cfRule>
    <cfRule type="expression" dxfId="47765" priority="94572" stopIfTrue="1">
      <formula>WEEKDAY($A793)=2</formula>
    </cfRule>
    <cfRule type="expression" dxfId="47764" priority="94573" stopIfTrue="1">
      <formula>WEEKDAY($A793)=3</formula>
    </cfRule>
    <cfRule type="expression" dxfId="47763" priority="94574" stopIfTrue="1">
      <formula>WEEKDAY($A793)=4</formula>
    </cfRule>
    <cfRule type="expression" dxfId="47762" priority="94575" stopIfTrue="1">
      <formula>WEEKDAY($A793)=5</formula>
    </cfRule>
    <cfRule type="expression" dxfId="47761" priority="94576" stopIfTrue="1">
      <formula>WEEKDAY($A793)=6</formula>
    </cfRule>
    <cfRule type="expression" dxfId="47760" priority="94577" stopIfTrue="1">
      <formula>WEEKDAY($A793)=7</formula>
    </cfRule>
  </conditionalFormatting>
  <conditionalFormatting sqref="I793:I797">
    <cfRule type="expression" dxfId="47759" priority="94564" stopIfTrue="1">
      <formula>WEEKDAY($A793)=1</formula>
    </cfRule>
    <cfRule type="expression" dxfId="47758" priority="94565" stopIfTrue="1">
      <formula>WEEKDAY($A793)=2</formula>
    </cfRule>
    <cfRule type="expression" dxfId="47757" priority="94566" stopIfTrue="1">
      <formula>WEEKDAY($A793)=3</formula>
    </cfRule>
    <cfRule type="expression" dxfId="47756" priority="94567" stopIfTrue="1">
      <formula>WEEKDAY($A793)=4</formula>
    </cfRule>
    <cfRule type="expression" dxfId="47755" priority="94568" stopIfTrue="1">
      <formula>WEEKDAY($A793)=5</formula>
    </cfRule>
    <cfRule type="expression" dxfId="47754" priority="94569" stopIfTrue="1">
      <formula>WEEKDAY($A793)=6</formula>
    </cfRule>
    <cfRule type="expression" dxfId="47753" priority="94570" stopIfTrue="1">
      <formula>WEEKDAY($A793)=7</formula>
    </cfRule>
  </conditionalFormatting>
  <conditionalFormatting sqref="I793:I797">
    <cfRule type="expression" dxfId="47752" priority="94557" stopIfTrue="1">
      <formula>WEEKDAY($A793)=1</formula>
    </cfRule>
    <cfRule type="expression" dxfId="47751" priority="94558" stopIfTrue="1">
      <formula>WEEKDAY($A793)=2</formula>
    </cfRule>
    <cfRule type="expression" dxfId="47750" priority="94559" stopIfTrue="1">
      <formula>WEEKDAY($A793)=3</formula>
    </cfRule>
    <cfRule type="expression" dxfId="47749" priority="94560" stopIfTrue="1">
      <formula>WEEKDAY($A793)=4</formula>
    </cfRule>
    <cfRule type="expression" dxfId="47748" priority="94561" stopIfTrue="1">
      <formula>WEEKDAY($A793)=5</formula>
    </cfRule>
    <cfRule type="expression" dxfId="47747" priority="94562" stopIfTrue="1">
      <formula>WEEKDAY($A793)=6</formula>
    </cfRule>
    <cfRule type="expression" dxfId="47746" priority="94563" stopIfTrue="1">
      <formula>WEEKDAY($A793)=7</formula>
    </cfRule>
  </conditionalFormatting>
  <conditionalFormatting sqref="I793:I797">
    <cfRule type="expression" dxfId="47745" priority="94550" stopIfTrue="1">
      <formula>WEEKDAY($A793)=1</formula>
    </cfRule>
    <cfRule type="expression" dxfId="47744" priority="94551" stopIfTrue="1">
      <formula>WEEKDAY($A793)=2</formula>
    </cfRule>
    <cfRule type="expression" dxfId="47743" priority="94552" stopIfTrue="1">
      <formula>WEEKDAY($A793)=3</formula>
    </cfRule>
    <cfRule type="expression" dxfId="47742" priority="94553" stopIfTrue="1">
      <formula>WEEKDAY($A793)=4</formula>
    </cfRule>
    <cfRule type="expression" dxfId="47741" priority="94554" stopIfTrue="1">
      <formula>WEEKDAY($A793)=5</formula>
    </cfRule>
    <cfRule type="expression" dxfId="47740" priority="94555" stopIfTrue="1">
      <formula>WEEKDAY($A793)=6</formula>
    </cfRule>
    <cfRule type="expression" dxfId="47739" priority="94556" stopIfTrue="1">
      <formula>WEEKDAY($A793)=7</formula>
    </cfRule>
  </conditionalFormatting>
  <conditionalFormatting sqref="I793:I797">
    <cfRule type="expression" dxfId="47738" priority="94543" stopIfTrue="1">
      <formula>WEEKDAY($A793)=1</formula>
    </cfRule>
    <cfRule type="expression" dxfId="47737" priority="94544" stopIfTrue="1">
      <formula>WEEKDAY($A793)=2</formula>
    </cfRule>
    <cfRule type="expression" dxfId="47736" priority="94545" stopIfTrue="1">
      <formula>WEEKDAY($A793)=3</formula>
    </cfRule>
    <cfRule type="expression" dxfId="47735" priority="94546" stopIfTrue="1">
      <formula>WEEKDAY($A793)=4</formula>
    </cfRule>
    <cfRule type="expression" dxfId="47734" priority="94547" stopIfTrue="1">
      <formula>WEEKDAY($A793)=5</formula>
    </cfRule>
    <cfRule type="expression" dxfId="47733" priority="94548" stopIfTrue="1">
      <formula>WEEKDAY($A793)=6</formula>
    </cfRule>
    <cfRule type="expression" dxfId="47732" priority="94549" stopIfTrue="1">
      <formula>WEEKDAY($A793)=7</formula>
    </cfRule>
  </conditionalFormatting>
  <conditionalFormatting sqref="I793:I797">
    <cfRule type="expression" dxfId="47731" priority="94536" stopIfTrue="1">
      <formula>WEEKDAY($A793)=1</formula>
    </cfRule>
    <cfRule type="expression" dxfId="47730" priority="94537" stopIfTrue="1">
      <formula>WEEKDAY($A793)=2</formula>
    </cfRule>
    <cfRule type="expression" dxfId="47729" priority="94538" stopIfTrue="1">
      <formula>WEEKDAY($A793)=3</formula>
    </cfRule>
    <cfRule type="expression" dxfId="47728" priority="94539" stopIfTrue="1">
      <formula>WEEKDAY($A793)=4</formula>
    </cfRule>
    <cfRule type="expression" dxfId="47727" priority="94540" stopIfTrue="1">
      <formula>WEEKDAY($A793)=5</formula>
    </cfRule>
    <cfRule type="expression" dxfId="47726" priority="94541" stopIfTrue="1">
      <formula>WEEKDAY($A793)=6</formula>
    </cfRule>
    <cfRule type="expression" dxfId="47725" priority="94542" stopIfTrue="1">
      <formula>WEEKDAY($A793)=7</formula>
    </cfRule>
  </conditionalFormatting>
  <conditionalFormatting sqref="I793:I797">
    <cfRule type="expression" dxfId="47724" priority="94529" stopIfTrue="1">
      <formula>WEEKDAY($A793)=1</formula>
    </cfRule>
    <cfRule type="expression" dxfId="47723" priority="94530" stopIfTrue="1">
      <formula>WEEKDAY($A793)=2</formula>
    </cfRule>
    <cfRule type="expression" dxfId="47722" priority="94531" stopIfTrue="1">
      <formula>WEEKDAY($A793)=3</formula>
    </cfRule>
    <cfRule type="expression" dxfId="47721" priority="94532" stopIfTrue="1">
      <formula>WEEKDAY($A793)=4</formula>
    </cfRule>
    <cfRule type="expression" dxfId="47720" priority="94533" stopIfTrue="1">
      <formula>WEEKDAY($A793)=5</formula>
    </cfRule>
    <cfRule type="expression" dxfId="47719" priority="94534" stopIfTrue="1">
      <formula>WEEKDAY($A793)=6</formula>
    </cfRule>
    <cfRule type="expression" dxfId="47718" priority="94535" stopIfTrue="1">
      <formula>WEEKDAY($A793)=7</formula>
    </cfRule>
  </conditionalFormatting>
  <conditionalFormatting sqref="I793:I797">
    <cfRule type="expression" dxfId="47717" priority="94522" stopIfTrue="1">
      <formula>WEEKDAY($A793)=1</formula>
    </cfRule>
    <cfRule type="expression" dxfId="47716" priority="94523" stopIfTrue="1">
      <formula>WEEKDAY($A793)=2</formula>
    </cfRule>
    <cfRule type="expression" dxfId="47715" priority="94524" stopIfTrue="1">
      <formula>WEEKDAY($A793)=3</formula>
    </cfRule>
    <cfRule type="expression" dxfId="47714" priority="94525" stopIfTrue="1">
      <formula>WEEKDAY($A793)=4</formula>
    </cfRule>
    <cfRule type="expression" dxfId="47713" priority="94526" stopIfTrue="1">
      <formula>WEEKDAY($A793)=5</formula>
    </cfRule>
    <cfRule type="expression" dxfId="47712" priority="94527" stopIfTrue="1">
      <formula>WEEKDAY($A793)=6</formula>
    </cfRule>
    <cfRule type="expression" dxfId="47711" priority="94528" stopIfTrue="1">
      <formula>WEEKDAY($A793)=7</formula>
    </cfRule>
  </conditionalFormatting>
  <conditionalFormatting sqref="I793:I797">
    <cfRule type="expression" dxfId="47710" priority="94515" stopIfTrue="1">
      <formula>WEEKDAY($A793)=1</formula>
    </cfRule>
    <cfRule type="expression" dxfId="47709" priority="94516" stopIfTrue="1">
      <formula>WEEKDAY($A793)=2</formula>
    </cfRule>
    <cfRule type="expression" dxfId="47708" priority="94517" stopIfTrue="1">
      <formula>WEEKDAY($A793)=3</formula>
    </cfRule>
    <cfRule type="expression" dxfId="47707" priority="94518" stopIfTrue="1">
      <formula>WEEKDAY($A793)=4</formula>
    </cfRule>
    <cfRule type="expression" dxfId="47706" priority="94519" stopIfTrue="1">
      <formula>WEEKDAY($A793)=5</formula>
    </cfRule>
    <cfRule type="expression" dxfId="47705" priority="94520" stopIfTrue="1">
      <formula>WEEKDAY($A793)=6</formula>
    </cfRule>
    <cfRule type="expression" dxfId="47704" priority="94521" stopIfTrue="1">
      <formula>WEEKDAY($A793)=7</formula>
    </cfRule>
  </conditionalFormatting>
  <conditionalFormatting sqref="I793:I797">
    <cfRule type="expression" dxfId="47703" priority="94508" stopIfTrue="1">
      <formula>WEEKDAY($A793)=1</formula>
    </cfRule>
    <cfRule type="expression" dxfId="47702" priority="94509" stopIfTrue="1">
      <formula>WEEKDAY($A793)=2</formula>
    </cfRule>
    <cfRule type="expression" dxfId="47701" priority="94510" stopIfTrue="1">
      <formula>WEEKDAY($A793)=3</formula>
    </cfRule>
    <cfRule type="expression" dxfId="47700" priority="94511" stopIfTrue="1">
      <formula>WEEKDAY($A793)=4</formula>
    </cfRule>
    <cfRule type="expression" dxfId="47699" priority="94512" stopIfTrue="1">
      <formula>WEEKDAY($A793)=5</formula>
    </cfRule>
    <cfRule type="expression" dxfId="47698" priority="94513" stopIfTrue="1">
      <formula>WEEKDAY($A793)=6</formula>
    </cfRule>
    <cfRule type="expression" dxfId="47697" priority="94514" stopIfTrue="1">
      <formula>WEEKDAY($A793)=7</formula>
    </cfRule>
  </conditionalFormatting>
  <conditionalFormatting sqref="I793:I797">
    <cfRule type="expression" dxfId="47696" priority="94501" stopIfTrue="1">
      <formula>WEEKDAY($A793)=1</formula>
    </cfRule>
    <cfRule type="expression" dxfId="47695" priority="94502" stopIfTrue="1">
      <formula>WEEKDAY($A793)=2</formula>
    </cfRule>
    <cfRule type="expression" dxfId="47694" priority="94503" stopIfTrue="1">
      <formula>WEEKDAY($A793)=3</formula>
    </cfRule>
    <cfRule type="expression" dxfId="47693" priority="94504" stopIfTrue="1">
      <formula>WEEKDAY($A793)=4</formula>
    </cfRule>
    <cfRule type="expression" dxfId="47692" priority="94505" stopIfTrue="1">
      <formula>WEEKDAY($A793)=5</formula>
    </cfRule>
    <cfRule type="expression" dxfId="47691" priority="94506" stopIfTrue="1">
      <formula>WEEKDAY($A793)=6</formula>
    </cfRule>
    <cfRule type="expression" dxfId="47690" priority="94507" stopIfTrue="1">
      <formula>WEEKDAY($A793)=7</formula>
    </cfRule>
  </conditionalFormatting>
  <conditionalFormatting sqref="I793:I797">
    <cfRule type="expression" dxfId="47689" priority="94494" stopIfTrue="1">
      <formula>WEEKDAY($A793)=1</formula>
    </cfRule>
    <cfRule type="expression" dxfId="47688" priority="94495" stopIfTrue="1">
      <formula>WEEKDAY($A793)=2</formula>
    </cfRule>
    <cfRule type="expression" dxfId="47687" priority="94496" stopIfTrue="1">
      <formula>WEEKDAY($A793)=3</formula>
    </cfRule>
    <cfRule type="expression" dxfId="47686" priority="94497" stopIfTrue="1">
      <formula>WEEKDAY($A793)=4</formula>
    </cfRule>
    <cfRule type="expression" dxfId="47685" priority="94498" stopIfTrue="1">
      <formula>WEEKDAY($A793)=5</formula>
    </cfRule>
    <cfRule type="expression" dxfId="47684" priority="94499" stopIfTrue="1">
      <formula>WEEKDAY($A793)=6</formula>
    </cfRule>
    <cfRule type="expression" dxfId="47683" priority="94500" stopIfTrue="1">
      <formula>WEEKDAY($A793)=7</formula>
    </cfRule>
  </conditionalFormatting>
  <conditionalFormatting sqref="I793:I797">
    <cfRule type="expression" dxfId="47682" priority="94487" stopIfTrue="1">
      <formula>WEEKDAY($A793)=1</formula>
    </cfRule>
    <cfRule type="expression" dxfId="47681" priority="94488" stopIfTrue="1">
      <formula>WEEKDAY($A793)=2</formula>
    </cfRule>
    <cfRule type="expression" dxfId="47680" priority="94489" stopIfTrue="1">
      <formula>WEEKDAY($A793)=3</formula>
    </cfRule>
    <cfRule type="expression" dxfId="47679" priority="94490" stopIfTrue="1">
      <formula>WEEKDAY($A793)=4</formula>
    </cfRule>
    <cfRule type="expression" dxfId="47678" priority="94491" stopIfTrue="1">
      <formula>WEEKDAY($A793)=5</formula>
    </cfRule>
    <cfRule type="expression" dxfId="47677" priority="94492" stopIfTrue="1">
      <formula>WEEKDAY($A793)=6</formula>
    </cfRule>
    <cfRule type="expression" dxfId="47676" priority="94493" stopIfTrue="1">
      <formula>WEEKDAY($A793)=7</formula>
    </cfRule>
  </conditionalFormatting>
  <conditionalFormatting sqref="I793:I797">
    <cfRule type="expression" dxfId="47675" priority="94480" stopIfTrue="1">
      <formula>WEEKDAY($A793)=1</formula>
    </cfRule>
    <cfRule type="expression" dxfId="47674" priority="94481" stopIfTrue="1">
      <formula>WEEKDAY($A793)=2</formula>
    </cfRule>
    <cfRule type="expression" dxfId="47673" priority="94482" stopIfTrue="1">
      <formula>WEEKDAY($A793)=3</formula>
    </cfRule>
    <cfRule type="expression" dxfId="47672" priority="94483" stopIfTrue="1">
      <formula>WEEKDAY($A793)=4</formula>
    </cfRule>
    <cfRule type="expression" dxfId="47671" priority="94484" stopIfTrue="1">
      <formula>WEEKDAY($A793)=5</formula>
    </cfRule>
    <cfRule type="expression" dxfId="47670" priority="94485" stopIfTrue="1">
      <formula>WEEKDAY($A793)=6</formula>
    </cfRule>
    <cfRule type="expression" dxfId="47669" priority="94486" stopIfTrue="1">
      <formula>WEEKDAY($A793)=7</formula>
    </cfRule>
  </conditionalFormatting>
  <conditionalFormatting sqref="A793:A797">
    <cfRule type="expression" dxfId="47668" priority="94473" stopIfTrue="1">
      <formula>WEEKDAY($A793)=1</formula>
    </cfRule>
    <cfRule type="expression" dxfId="47667" priority="94474" stopIfTrue="1">
      <formula>WEEKDAY($A793)=2</formula>
    </cfRule>
    <cfRule type="expression" dxfId="47666" priority="94475" stopIfTrue="1">
      <formula>WEEKDAY($A793)=3</formula>
    </cfRule>
    <cfRule type="expression" dxfId="47665" priority="94476" stopIfTrue="1">
      <formula>WEEKDAY($A793)=4</formula>
    </cfRule>
    <cfRule type="expression" dxfId="47664" priority="94477" stopIfTrue="1">
      <formula>WEEKDAY($A793)=5</formula>
    </cfRule>
    <cfRule type="expression" dxfId="47663" priority="94478" stopIfTrue="1">
      <formula>WEEKDAY($A793)=6</formula>
    </cfRule>
    <cfRule type="expression" dxfId="47662" priority="94479" stopIfTrue="1">
      <formula>WEEKDAY($A793)=7</formula>
    </cfRule>
  </conditionalFormatting>
  <conditionalFormatting sqref="I793:I797">
    <cfRule type="expression" dxfId="47661" priority="94466" stopIfTrue="1">
      <formula>WEEKDAY($A793)=1</formula>
    </cfRule>
    <cfRule type="expression" dxfId="47660" priority="94467" stopIfTrue="1">
      <formula>WEEKDAY($A793)=2</formula>
    </cfRule>
    <cfRule type="expression" dxfId="47659" priority="94468" stopIfTrue="1">
      <formula>WEEKDAY($A793)=3</formula>
    </cfRule>
    <cfRule type="expression" dxfId="47658" priority="94469" stopIfTrue="1">
      <formula>WEEKDAY($A793)=4</formula>
    </cfRule>
    <cfRule type="expression" dxfId="47657" priority="94470" stopIfTrue="1">
      <formula>WEEKDAY($A793)=5</formula>
    </cfRule>
    <cfRule type="expression" dxfId="47656" priority="94471" stopIfTrue="1">
      <formula>WEEKDAY($A793)=6</formula>
    </cfRule>
    <cfRule type="expression" dxfId="47655" priority="94472" stopIfTrue="1">
      <formula>WEEKDAY($A793)=7</formula>
    </cfRule>
  </conditionalFormatting>
  <conditionalFormatting sqref="A793:A797">
    <cfRule type="expression" dxfId="47654" priority="94459" stopIfTrue="1">
      <formula>WEEKDAY($A793)=1</formula>
    </cfRule>
    <cfRule type="expression" dxfId="47653" priority="94460" stopIfTrue="1">
      <formula>WEEKDAY($A793)=2</formula>
    </cfRule>
    <cfRule type="expression" dxfId="47652" priority="94461" stopIfTrue="1">
      <formula>WEEKDAY($A793)=3</formula>
    </cfRule>
    <cfRule type="expression" dxfId="47651" priority="94462" stopIfTrue="1">
      <formula>WEEKDAY($A793)=4</formula>
    </cfRule>
    <cfRule type="expression" dxfId="47650" priority="94463" stopIfTrue="1">
      <formula>WEEKDAY($A793)=5</formula>
    </cfRule>
    <cfRule type="expression" dxfId="47649" priority="94464" stopIfTrue="1">
      <formula>WEEKDAY($A793)=6</formula>
    </cfRule>
    <cfRule type="expression" dxfId="47648" priority="94465" stopIfTrue="1">
      <formula>WEEKDAY($A793)=7</formula>
    </cfRule>
  </conditionalFormatting>
  <conditionalFormatting sqref="A793:A797">
    <cfRule type="expression" dxfId="47647" priority="94452" stopIfTrue="1">
      <formula>WEEKDAY($A793)=1</formula>
    </cfRule>
    <cfRule type="expression" dxfId="47646" priority="94453" stopIfTrue="1">
      <formula>WEEKDAY($A793)=2</formula>
    </cfRule>
    <cfRule type="expression" dxfId="47645" priority="94454" stopIfTrue="1">
      <formula>WEEKDAY($A793)=3</formula>
    </cfRule>
    <cfRule type="expression" dxfId="47644" priority="94455" stopIfTrue="1">
      <formula>WEEKDAY($A793)=4</formula>
    </cfRule>
    <cfRule type="expression" dxfId="47643" priority="94456" stopIfTrue="1">
      <formula>WEEKDAY($A793)=5</formula>
    </cfRule>
    <cfRule type="expression" dxfId="47642" priority="94457" stopIfTrue="1">
      <formula>WEEKDAY($A793)=6</formula>
    </cfRule>
    <cfRule type="expression" dxfId="47641" priority="94458" stopIfTrue="1">
      <formula>WEEKDAY($A793)=7</formula>
    </cfRule>
  </conditionalFormatting>
  <conditionalFormatting sqref="I793:I797">
    <cfRule type="expression" dxfId="47640" priority="94445" stopIfTrue="1">
      <formula>WEEKDAY($A793)=1</formula>
    </cfRule>
    <cfRule type="expression" dxfId="47639" priority="94446" stopIfTrue="1">
      <formula>WEEKDAY($A793)=2</formula>
    </cfRule>
    <cfRule type="expression" dxfId="47638" priority="94447" stopIfTrue="1">
      <formula>WEEKDAY($A793)=3</formula>
    </cfRule>
    <cfRule type="expression" dxfId="47637" priority="94448" stopIfTrue="1">
      <formula>WEEKDAY($A793)=4</formula>
    </cfRule>
    <cfRule type="expression" dxfId="47636" priority="94449" stopIfTrue="1">
      <formula>WEEKDAY($A793)=5</formula>
    </cfRule>
    <cfRule type="expression" dxfId="47635" priority="94450" stopIfTrue="1">
      <formula>WEEKDAY($A793)=6</formula>
    </cfRule>
    <cfRule type="expression" dxfId="47634" priority="94451" stopIfTrue="1">
      <formula>WEEKDAY($A793)=7</formula>
    </cfRule>
  </conditionalFormatting>
  <conditionalFormatting sqref="A793:A797">
    <cfRule type="expression" dxfId="47633" priority="94438" stopIfTrue="1">
      <formula>WEEKDAY($A793)=1</formula>
    </cfRule>
    <cfRule type="expression" dxfId="47632" priority="94439" stopIfTrue="1">
      <formula>WEEKDAY($A793)=2</formula>
    </cfRule>
    <cfRule type="expression" dxfId="47631" priority="94440" stopIfTrue="1">
      <formula>WEEKDAY($A793)=3</formula>
    </cfRule>
    <cfRule type="expression" dxfId="47630" priority="94441" stopIfTrue="1">
      <formula>WEEKDAY($A793)=4</formula>
    </cfRule>
    <cfRule type="expression" dxfId="47629" priority="94442" stopIfTrue="1">
      <formula>WEEKDAY($A793)=5</formula>
    </cfRule>
    <cfRule type="expression" dxfId="47628" priority="94443" stopIfTrue="1">
      <formula>WEEKDAY($A793)=6</formula>
    </cfRule>
    <cfRule type="expression" dxfId="47627" priority="94444" stopIfTrue="1">
      <formula>WEEKDAY($A793)=7</formula>
    </cfRule>
  </conditionalFormatting>
  <conditionalFormatting sqref="I793:I797">
    <cfRule type="expression" dxfId="47626" priority="94431" stopIfTrue="1">
      <formula>WEEKDAY($A793)=1</formula>
    </cfRule>
    <cfRule type="expression" dxfId="47625" priority="94432" stopIfTrue="1">
      <formula>WEEKDAY($A793)=2</formula>
    </cfRule>
    <cfRule type="expression" dxfId="47624" priority="94433" stopIfTrue="1">
      <formula>WEEKDAY($A793)=3</formula>
    </cfRule>
    <cfRule type="expression" dxfId="47623" priority="94434" stopIfTrue="1">
      <formula>WEEKDAY($A793)=4</formula>
    </cfRule>
    <cfRule type="expression" dxfId="47622" priority="94435" stopIfTrue="1">
      <formula>WEEKDAY($A793)=5</formula>
    </cfRule>
    <cfRule type="expression" dxfId="47621" priority="94436" stopIfTrue="1">
      <formula>WEEKDAY($A793)=6</formula>
    </cfRule>
    <cfRule type="expression" dxfId="47620" priority="94437" stopIfTrue="1">
      <formula>WEEKDAY($A793)=7</formula>
    </cfRule>
  </conditionalFormatting>
  <conditionalFormatting sqref="A793:A797">
    <cfRule type="expression" dxfId="47619" priority="94424" stopIfTrue="1">
      <formula>WEEKDAY($A793)=1</formula>
    </cfRule>
    <cfRule type="expression" dxfId="47618" priority="94425" stopIfTrue="1">
      <formula>WEEKDAY($A793)=2</formula>
    </cfRule>
    <cfRule type="expression" dxfId="47617" priority="94426" stopIfTrue="1">
      <formula>WEEKDAY($A793)=3</formula>
    </cfRule>
    <cfRule type="expression" dxfId="47616" priority="94427" stopIfTrue="1">
      <formula>WEEKDAY($A793)=4</formula>
    </cfRule>
    <cfRule type="expression" dxfId="47615" priority="94428" stopIfTrue="1">
      <formula>WEEKDAY($A793)=5</formula>
    </cfRule>
    <cfRule type="expression" dxfId="47614" priority="94429" stopIfTrue="1">
      <formula>WEEKDAY($A793)=6</formula>
    </cfRule>
    <cfRule type="expression" dxfId="47613" priority="94430" stopIfTrue="1">
      <formula>WEEKDAY($A793)=7</formula>
    </cfRule>
  </conditionalFormatting>
  <conditionalFormatting sqref="A793:A797">
    <cfRule type="expression" dxfId="47612" priority="94417" stopIfTrue="1">
      <formula>WEEKDAY($A793)=1</formula>
    </cfRule>
    <cfRule type="expression" dxfId="47611" priority="94418" stopIfTrue="1">
      <formula>WEEKDAY($A793)=2</formula>
    </cfRule>
    <cfRule type="expression" dxfId="47610" priority="94419" stopIfTrue="1">
      <formula>WEEKDAY($A793)=3</formula>
    </cfRule>
    <cfRule type="expression" dxfId="47609" priority="94420" stopIfTrue="1">
      <formula>WEEKDAY($A793)=4</formula>
    </cfRule>
    <cfRule type="expression" dxfId="47608" priority="94421" stopIfTrue="1">
      <formula>WEEKDAY($A793)=5</formula>
    </cfRule>
    <cfRule type="expression" dxfId="47607" priority="94422" stopIfTrue="1">
      <formula>WEEKDAY($A793)=6</formula>
    </cfRule>
    <cfRule type="expression" dxfId="47606" priority="94423" stopIfTrue="1">
      <formula>WEEKDAY($A793)=7</formula>
    </cfRule>
  </conditionalFormatting>
  <conditionalFormatting sqref="I793:I797">
    <cfRule type="expression" dxfId="47605" priority="94410" stopIfTrue="1">
      <formula>WEEKDAY($A793)=1</formula>
    </cfRule>
    <cfRule type="expression" dxfId="47604" priority="94411" stopIfTrue="1">
      <formula>WEEKDAY($A793)=2</formula>
    </cfRule>
    <cfRule type="expression" dxfId="47603" priority="94412" stopIfTrue="1">
      <formula>WEEKDAY($A793)=3</formula>
    </cfRule>
    <cfRule type="expression" dxfId="47602" priority="94413" stopIfTrue="1">
      <formula>WEEKDAY($A793)=4</formula>
    </cfRule>
    <cfRule type="expression" dxfId="47601" priority="94414" stopIfTrue="1">
      <formula>WEEKDAY($A793)=5</formula>
    </cfRule>
    <cfRule type="expression" dxfId="47600" priority="94415" stopIfTrue="1">
      <formula>WEEKDAY($A793)=6</formula>
    </cfRule>
    <cfRule type="expression" dxfId="47599" priority="94416" stopIfTrue="1">
      <formula>WEEKDAY($A793)=7</formula>
    </cfRule>
  </conditionalFormatting>
  <conditionalFormatting sqref="A793:A797">
    <cfRule type="expression" dxfId="47598" priority="94403" stopIfTrue="1">
      <formula>WEEKDAY($A793)=1</formula>
    </cfRule>
    <cfRule type="expression" dxfId="47597" priority="94404" stopIfTrue="1">
      <formula>WEEKDAY($A793)=2</formula>
    </cfRule>
    <cfRule type="expression" dxfId="47596" priority="94405" stopIfTrue="1">
      <formula>WEEKDAY($A793)=3</formula>
    </cfRule>
    <cfRule type="expression" dxfId="47595" priority="94406" stopIfTrue="1">
      <formula>WEEKDAY($A793)=4</formula>
    </cfRule>
    <cfRule type="expression" dxfId="47594" priority="94407" stopIfTrue="1">
      <formula>WEEKDAY($A793)=5</formula>
    </cfRule>
    <cfRule type="expression" dxfId="47593" priority="94408" stopIfTrue="1">
      <formula>WEEKDAY($A793)=6</formula>
    </cfRule>
    <cfRule type="expression" dxfId="47592" priority="94409" stopIfTrue="1">
      <formula>WEEKDAY($A793)=7</formula>
    </cfRule>
  </conditionalFormatting>
  <conditionalFormatting sqref="A793:A797">
    <cfRule type="expression" dxfId="47591" priority="94396" stopIfTrue="1">
      <formula>WEEKDAY($A793)=1</formula>
    </cfRule>
    <cfRule type="expression" dxfId="47590" priority="94397" stopIfTrue="1">
      <formula>WEEKDAY($A793)=2</formula>
    </cfRule>
    <cfRule type="expression" dxfId="47589" priority="94398" stopIfTrue="1">
      <formula>WEEKDAY($A793)=3</formula>
    </cfRule>
    <cfRule type="expression" dxfId="47588" priority="94399" stopIfTrue="1">
      <formula>WEEKDAY($A793)=4</formula>
    </cfRule>
    <cfRule type="expression" dxfId="47587" priority="94400" stopIfTrue="1">
      <formula>WEEKDAY($A793)=5</formula>
    </cfRule>
    <cfRule type="expression" dxfId="47586" priority="94401" stopIfTrue="1">
      <formula>WEEKDAY($A793)=6</formula>
    </cfRule>
    <cfRule type="expression" dxfId="47585" priority="94402" stopIfTrue="1">
      <formula>WEEKDAY($A793)=7</formula>
    </cfRule>
  </conditionalFormatting>
  <conditionalFormatting sqref="I793:I797">
    <cfRule type="expression" dxfId="47584" priority="94389" stopIfTrue="1">
      <formula>WEEKDAY($A793)=1</formula>
    </cfRule>
    <cfRule type="expression" dxfId="47583" priority="94390" stopIfTrue="1">
      <formula>WEEKDAY($A793)=2</formula>
    </cfRule>
    <cfRule type="expression" dxfId="47582" priority="94391" stopIfTrue="1">
      <formula>WEEKDAY($A793)=3</formula>
    </cfRule>
    <cfRule type="expression" dxfId="47581" priority="94392" stopIfTrue="1">
      <formula>WEEKDAY($A793)=4</formula>
    </cfRule>
    <cfRule type="expression" dxfId="47580" priority="94393" stopIfTrue="1">
      <formula>WEEKDAY($A793)=5</formula>
    </cfRule>
    <cfRule type="expression" dxfId="47579" priority="94394" stopIfTrue="1">
      <formula>WEEKDAY($A793)=6</formula>
    </cfRule>
    <cfRule type="expression" dxfId="47578" priority="94395" stopIfTrue="1">
      <formula>WEEKDAY($A793)=7</formula>
    </cfRule>
  </conditionalFormatting>
  <conditionalFormatting sqref="I793:I797">
    <cfRule type="expression" dxfId="47577" priority="94382" stopIfTrue="1">
      <formula>WEEKDAY($A793)=1</formula>
    </cfRule>
    <cfRule type="expression" dxfId="47576" priority="94383" stopIfTrue="1">
      <formula>WEEKDAY($A793)=2</formula>
    </cfRule>
    <cfRule type="expression" dxfId="47575" priority="94384" stopIfTrue="1">
      <formula>WEEKDAY($A793)=3</formula>
    </cfRule>
    <cfRule type="expression" dxfId="47574" priority="94385" stopIfTrue="1">
      <formula>WEEKDAY($A793)=4</formula>
    </cfRule>
    <cfRule type="expression" dxfId="47573" priority="94386" stopIfTrue="1">
      <formula>WEEKDAY($A793)=5</formula>
    </cfRule>
    <cfRule type="expression" dxfId="47572" priority="94387" stopIfTrue="1">
      <formula>WEEKDAY($A793)=6</formula>
    </cfRule>
    <cfRule type="expression" dxfId="47571" priority="94388" stopIfTrue="1">
      <formula>WEEKDAY($A793)=7</formula>
    </cfRule>
  </conditionalFormatting>
  <conditionalFormatting sqref="I793:I797">
    <cfRule type="expression" dxfId="47570" priority="94375" stopIfTrue="1">
      <formula>WEEKDAY($A793)=1</formula>
    </cfRule>
    <cfRule type="expression" dxfId="47569" priority="94376" stopIfTrue="1">
      <formula>WEEKDAY($A793)=2</formula>
    </cfRule>
    <cfRule type="expression" dxfId="47568" priority="94377" stopIfTrue="1">
      <formula>WEEKDAY($A793)=3</formula>
    </cfRule>
    <cfRule type="expression" dxfId="47567" priority="94378" stopIfTrue="1">
      <formula>WEEKDAY($A793)=4</formula>
    </cfRule>
    <cfRule type="expression" dxfId="47566" priority="94379" stopIfTrue="1">
      <formula>WEEKDAY($A793)=5</formula>
    </cfRule>
    <cfRule type="expression" dxfId="47565" priority="94380" stopIfTrue="1">
      <formula>WEEKDAY($A793)=6</formula>
    </cfRule>
    <cfRule type="expression" dxfId="47564" priority="94381" stopIfTrue="1">
      <formula>WEEKDAY($A793)=7</formula>
    </cfRule>
  </conditionalFormatting>
  <conditionalFormatting sqref="I793:I797">
    <cfRule type="expression" dxfId="47563" priority="94368" stopIfTrue="1">
      <formula>WEEKDAY($A793)=1</formula>
    </cfRule>
    <cfRule type="expression" dxfId="47562" priority="94369" stopIfTrue="1">
      <formula>WEEKDAY($A793)=2</formula>
    </cfRule>
    <cfRule type="expression" dxfId="47561" priority="94370" stopIfTrue="1">
      <formula>WEEKDAY($A793)=3</formula>
    </cfRule>
    <cfRule type="expression" dxfId="47560" priority="94371" stopIfTrue="1">
      <formula>WEEKDAY($A793)=4</formula>
    </cfRule>
    <cfRule type="expression" dxfId="47559" priority="94372" stopIfTrue="1">
      <formula>WEEKDAY($A793)=5</formula>
    </cfRule>
    <cfRule type="expression" dxfId="47558" priority="94373" stopIfTrue="1">
      <formula>WEEKDAY($A793)=6</formula>
    </cfRule>
    <cfRule type="expression" dxfId="47557" priority="94374" stopIfTrue="1">
      <formula>WEEKDAY($A793)=7</formula>
    </cfRule>
  </conditionalFormatting>
  <conditionalFormatting sqref="A793:A797">
    <cfRule type="expression" dxfId="47556" priority="94361" stopIfTrue="1">
      <formula>WEEKDAY($A793)=1</formula>
    </cfRule>
    <cfRule type="expression" dxfId="47555" priority="94362" stopIfTrue="1">
      <formula>WEEKDAY($A793)=2</formula>
    </cfRule>
    <cfRule type="expression" dxfId="47554" priority="94363" stopIfTrue="1">
      <formula>WEEKDAY($A793)=3</formula>
    </cfRule>
    <cfRule type="expression" dxfId="47553" priority="94364" stopIfTrue="1">
      <formula>WEEKDAY($A793)=4</formula>
    </cfRule>
    <cfRule type="expression" dxfId="47552" priority="94365" stopIfTrue="1">
      <formula>WEEKDAY($A793)=5</formula>
    </cfRule>
    <cfRule type="expression" dxfId="47551" priority="94366" stopIfTrue="1">
      <formula>WEEKDAY($A793)=6</formula>
    </cfRule>
    <cfRule type="expression" dxfId="47550" priority="94367" stopIfTrue="1">
      <formula>WEEKDAY($A793)=7</formula>
    </cfRule>
  </conditionalFormatting>
  <conditionalFormatting sqref="I793:I797">
    <cfRule type="expression" dxfId="47549" priority="94354" stopIfTrue="1">
      <formula>WEEKDAY($A793)=1</formula>
    </cfRule>
    <cfRule type="expression" dxfId="47548" priority="94355" stopIfTrue="1">
      <formula>WEEKDAY($A793)=2</formula>
    </cfRule>
    <cfRule type="expression" dxfId="47547" priority="94356" stopIfTrue="1">
      <formula>WEEKDAY($A793)=3</formula>
    </cfRule>
    <cfRule type="expression" dxfId="47546" priority="94357" stopIfTrue="1">
      <formula>WEEKDAY($A793)=4</formula>
    </cfRule>
    <cfRule type="expression" dxfId="47545" priority="94358" stopIfTrue="1">
      <formula>WEEKDAY($A793)=5</formula>
    </cfRule>
    <cfRule type="expression" dxfId="47544" priority="94359" stopIfTrue="1">
      <formula>WEEKDAY($A793)=6</formula>
    </cfRule>
    <cfRule type="expression" dxfId="47543" priority="94360" stopIfTrue="1">
      <formula>WEEKDAY($A793)=7</formula>
    </cfRule>
  </conditionalFormatting>
  <conditionalFormatting sqref="I793:I797">
    <cfRule type="expression" dxfId="47542" priority="94347" stopIfTrue="1">
      <formula>WEEKDAY($A793)=1</formula>
    </cfRule>
    <cfRule type="expression" dxfId="47541" priority="94348" stopIfTrue="1">
      <formula>WEEKDAY($A793)=2</formula>
    </cfRule>
    <cfRule type="expression" dxfId="47540" priority="94349" stopIfTrue="1">
      <formula>WEEKDAY($A793)=3</formula>
    </cfRule>
    <cfRule type="expression" dxfId="47539" priority="94350" stopIfTrue="1">
      <formula>WEEKDAY($A793)=4</formula>
    </cfRule>
    <cfRule type="expression" dxfId="47538" priority="94351" stopIfTrue="1">
      <formula>WEEKDAY($A793)=5</formula>
    </cfRule>
    <cfRule type="expression" dxfId="47537" priority="94352" stopIfTrue="1">
      <formula>WEEKDAY($A793)=6</formula>
    </cfRule>
    <cfRule type="expression" dxfId="47536" priority="94353" stopIfTrue="1">
      <formula>WEEKDAY($A793)=7</formula>
    </cfRule>
  </conditionalFormatting>
  <conditionalFormatting sqref="I793:I797">
    <cfRule type="expression" dxfId="47535" priority="94340" stopIfTrue="1">
      <formula>WEEKDAY($A793)=1</formula>
    </cfRule>
    <cfRule type="expression" dxfId="47534" priority="94341" stopIfTrue="1">
      <formula>WEEKDAY($A793)=2</formula>
    </cfRule>
    <cfRule type="expression" dxfId="47533" priority="94342" stopIfTrue="1">
      <formula>WEEKDAY($A793)=3</formula>
    </cfRule>
    <cfRule type="expression" dxfId="47532" priority="94343" stopIfTrue="1">
      <formula>WEEKDAY($A793)=4</formula>
    </cfRule>
    <cfRule type="expression" dxfId="47531" priority="94344" stopIfTrue="1">
      <formula>WEEKDAY($A793)=5</formula>
    </cfRule>
    <cfRule type="expression" dxfId="47530" priority="94345" stopIfTrue="1">
      <formula>WEEKDAY($A793)=6</formula>
    </cfRule>
    <cfRule type="expression" dxfId="47529" priority="94346" stopIfTrue="1">
      <formula>WEEKDAY($A793)=7</formula>
    </cfRule>
  </conditionalFormatting>
  <conditionalFormatting sqref="I793:I797">
    <cfRule type="expression" dxfId="47528" priority="94333" stopIfTrue="1">
      <formula>WEEKDAY($A793)=1</formula>
    </cfRule>
    <cfRule type="expression" dxfId="47527" priority="94334" stopIfTrue="1">
      <formula>WEEKDAY($A793)=2</formula>
    </cfRule>
    <cfRule type="expression" dxfId="47526" priority="94335" stopIfTrue="1">
      <formula>WEEKDAY($A793)=3</formula>
    </cfRule>
    <cfRule type="expression" dxfId="47525" priority="94336" stopIfTrue="1">
      <formula>WEEKDAY($A793)=4</formula>
    </cfRule>
    <cfRule type="expression" dxfId="47524" priority="94337" stopIfTrue="1">
      <formula>WEEKDAY($A793)=5</formula>
    </cfRule>
    <cfRule type="expression" dxfId="47523" priority="94338" stopIfTrue="1">
      <formula>WEEKDAY($A793)=6</formula>
    </cfRule>
    <cfRule type="expression" dxfId="47522" priority="94339" stopIfTrue="1">
      <formula>WEEKDAY($A793)=7</formula>
    </cfRule>
  </conditionalFormatting>
  <conditionalFormatting sqref="I793:I797">
    <cfRule type="expression" dxfId="47521" priority="94326" stopIfTrue="1">
      <formula>WEEKDAY($A793)=1</formula>
    </cfRule>
    <cfRule type="expression" dxfId="47520" priority="94327" stopIfTrue="1">
      <formula>WEEKDAY($A793)=2</formula>
    </cfRule>
    <cfRule type="expression" dxfId="47519" priority="94328" stopIfTrue="1">
      <formula>WEEKDAY($A793)=3</formula>
    </cfRule>
    <cfRule type="expression" dxfId="47518" priority="94329" stopIfTrue="1">
      <formula>WEEKDAY($A793)=4</formula>
    </cfRule>
    <cfRule type="expression" dxfId="47517" priority="94330" stopIfTrue="1">
      <formula>WEEKDAY($A793)=5</formula>
    </cfRule>
    <cfRule type="expression" dxfId="47516" priority="94331" stopIfTrue="1">
      <formula>WEEKDAY($A793)=6</formula>
    </cfRule>
    <cfRule type="expression" dxfId="47515" priority="94332" stopIfTrue="1">
      <formula>WEEKDAY($A793)=7</formula>
    </cfRule>
  </conditionalFormatting>
  <conditionalFormatting sqref="I793:I797">
    <cfRule type="expression" dxfId="47514" priority="94319" stopIfTrue="1">
      <formula>WEEKDAY($A793)=1</formula>
    </cfRule>
    <cfRule type="expression" dxfId="47513" priority="94320" stopIfTrue="1">
      <formula>WEEKDAY($A793)=2</formula>
    </cfRule>
    <cfRule type="expression" dxfId="47512" priority="94321" stopIfTrue="1">
      <formula>WEEKDAY($A793)=3</formula>
    </cfRule>
    <cfRule type="expression" dxfId="47511" priority="94322" stopIfTrue="1">
      <formula>WEEKDAY($A793)=4</formula>
    </cfRule>
    <cfRule type="expression" dxfId="47510" priority="94323" stopIfTrue="1">
      <formula>WEEKDAY($A793)=5</formula>
    </cfRule>
    <cfRule type="expression" dxfId="47509" priority="94324" stopIfTrue="1">
      <formula>WEEKDAY($A793)=6</formula>
    </cfRule>
    <cfRule type="expression" dxfId="47508" priority="94325" stopIfTrue="1">
      <formula>WEEKDAY($A793)=7</formula>
    </cfRule>
  </conditionalFormatting>
  <conditionalFormatting sqref="I793:I797">
    <cfRule type="expression" dxfId="47507" priority="94312" stopIfTrue="1">
      <formula>WEEKDAY($A793)=1</formula>
    </cfRule>
    <cfRule type="expression" dxfId="47506" priority="94313" stopIfTrue="1">
      <formula>WEEKDAY($A793)=2</formula>
    </cfRule>
    <cfRule type="expression" dxfId="47505" priority="94314" stopIfTrue="1">
      <formula>WEEKDAY($A793)=3</formula>
    </cfRule>
    <cfRule type="expression" dxfId="47504" priority="94315" stopIfTrue="1">
      <formula>WEEKDAY($A793)=4</formula>
    </cfRule>
    <cfRule type="expression" dxfId="47503" priority="94316" stopIfTrue="1">
      <formula>WEEKDAY($A793)=5</formula>
    </cfRule>
    <cfRule type="expression" dxfId="47502" priority="94317" stopIfTrue="1">
      <formula>WEEKDAY($A793)=6</formula>
    </cfRule>
    <cfRule type="expression" dxfId="47501" priority="94318" stopIfTrue="1">
      <formula>WEEKDAY($A793)=7</formula>
    </cfRule>
  </conditionalFormatting>
  <conditionalFormatting sqref="I793:I797">
    <cfRule type="expression" dxfId="47500" priority="94305" stopIfTrue="1">
      <formula>WEEKDAY($A793)=1</formula>
    </cfRule>
    <cfRule type="expression" dxfId="47499" priority="94306" stopIfTrue="1">
      <formula>WEEKDAY($A793)=2</formula>
    </cfRule>
    <cfRule type="expression" dxfId="47498" priority="94307" stopIfTrue="1">
      <formula>WEEKDAY($A793)=3</formula>
    </cfRule>
    <cfRule type="expression" dxfId="47497" priority="94308" stopIfTrue="1">
      <formula>WEEKDAY($A793)=4</formula>
    </cfRule>
    <cfRule type="expression" dxfId="47496" priority="94309" stopIfTrue="1">
      <formula>WEEKDAY($A793)=5</formula>
    </cfRule>
    <cfRule type="expression" dxfId="47495" priority="94310" stopIfTrue="1">
      <formula>WEEKDAY($A793)=6</formula>
    </cfRule>
    <cfRule type="expression" dxfId="47494" priority="94311" stopIfTrue="1">
      <formula>WEEKDAY($A793)=7</formula>
    </cfRule>
  </conditionalFormatting>
  <conditionalFormatting sqref="I793:I797">
    <cfRule type="expression" dxfId="47493" priority="94298" stopIfTrue="1">
      <formula>WEEKDAY($A793)=1</formula>
    </cfRule>
    <cfRule type="expression" dxfId="47492" priority="94299" stopIfTrue="1">
      <formula>WEEKDAY($A793)=2</formula>
    </cfRule>
    <cfRule type="expression" dxfId="47491" priority="94300" stopIfTrue="1">
      <formula>WEEKDAY($A793)=3</formula>
    </cfRule>
    <cfRule type="expression" dxfId="47490" priority="94301" stopIfTrue="1">
      <formula>WEEKDAY($A793)=4</formula>
    </cfRule>
    <cfRule type="expression" dxfId="47489" priority="94302" stopIfTrue="1">
      <formula>WEEKDAY($A793)=5</formula>
    </cfRule>
    <cfRule type="expression" dxfId="47488" priority="94303" stopIfTrue="1">
      <formula>WEEKDAY($A793)=6</formula>
    </cfRule>
    <cfRule type="expression" dxfId="47487" priority="94304" stopIfTrue="1">
      <formula>WEEKDAY($A793)=7</formula>
    </cfRule>
  </conditionalFormatting>
  <conditionalFormatting sqref="I793:I797">
    <cfRule type="expression" dxfId="47486" priority="94291" stopIfTrue="1">
      <formula>WEEKDAY($A793)=1</formula>
    </cfRule>
    <cfRule type="expression" dxfId="47485" priority="94292" stopIfTrue="1">
      <formula>WEEKDAY($A793)=2</formula>
    </cfRule>
    <cfRule type="expression" dxfId="47484" priority="94293" stopIfTrue="1">
      <formula>WEEKDAY($A793)=3</formula>
    </cfRule>
    <cfRule type="expression" dxfId="47483" priority="94294" stopIfTrue="1">
      <formula>WEEKDAY($A793)=4</formula>
    </cfRule>
    <cfRule type="expression" dxfId="47482" priority="94295" stopIfTrue="1">
      <formula>WEEKDAY($A793)=5</formula>
    </cfRule>
    <cfRule type="expression" dxfId="47481" priority="94296" stopIfTrue="1">
      <formula>WEEKDAY($A793)=6</formula>
    </cfRule>
    <cfRule type="expression" dxfId="47480" priority="94297" stopIfTrue="1">
      <formula>WEEKDAY($A793)=7</formula>
    </cfRule>
  </conditionalFormatting>
  <conditionalFormatting sqref="I793:I797">
    <cfRule type="expression" dxfId="47479" priority="94284" stopIfTrue="1">
      <formula>WEEKDAY($A793)=1</formula>
    </cfRule>
    <cfRule type="expression" dxfId="47478" priority="94285" stopIfTrue="1">
      <formula>WEEKDAY($A793)=2</formula>
    </cfRule>
    <cfRule type="expression" dxfId="47477" priority="94286" stopIfTrue="1">
      <formula>WEEKDAY($A793)=3</formula>
    </cfRule>
    <cfRule type="expression" dxfId="47476" priority="94287" stopIfTrue="1">
      <formula>WEEKDAY($A793)=4</formula>
    </cfRule>
    <cfRule type="expression" dxfId="47475" priority="94288" stopIfTrue="1">
      <formula>WEEKDAY($A793)=5</formula>
    </cfRule>
    <cfRule type="expression" dxfId="47474" priority="94289" stopIfTrue="1">
      <formula>WEEKDAY($A793)=6</formula>
    </cfRule>
    <cfRule type="expression" dxfId="47473" priority="94290" stopIfTrue="1">
      <formula>WEEKDAY($A793)=7</formula>
    </cfRule>
  </conditionalFormatting>
  <conditionalFormatting sqref="I793:I797">
    <cfRule type="expression" dxfId="47472" priority="94277" stopIfTrue="1">
      <formula>WEEKDAY($A793)=1</formula>
    </cfRule>
    <cfRule type="expression" dxfId="47471" priority="94278" stopIfTrue="1">
      <formula>WEEKDAY($A793)=2</formula>
    </cfRule>
    <cfRule type="expression" dxfId="47470" priority="94279" stopIfTrue="1">
      <formula>WEEKDAY($A793)=3</formula>
    </cfRule>
    <cfRule type="expression" dxfId="47469" priority="94280" stopIfTrue="1">
      <formula>WEEKDAY($A793)=4</formula>
    </cfRule>
    <cfRule type="expression" dxfId="47468" priority="94281" stopIfTrue="1">
      <formula>WEEKDAY($A793)=5</formula>
    </cfRule>
    <cfRule type="expression" dxfId="47467" priority="94282" stopIfTrue="1">
      <formula>WEEKDAY($A793)=6</formula>
    </cfRule>
    <cfRule type="expression" dxfId="47466" priority="94283" stopIfTrue="1">
      <formula>WEEKDAY($A793)=7</formula>
    </cfRule>
  </conditionalFormatting>
  <conditionalFormatting sqref="I793:I797">
    <cfRule type="expression" dxfId="47465" priority="94270" stopIfTrue="1">
      <formula>WEEKDAY($A793)=1</formula>
    </cfRule>
    <cfRule type="expression" dxfId="47464" priority="94271" stopIfTrue="1">
      <formula>WEEKDAY($A793)=2</formula>
    </cfRule>
    <cfRule type="expression" dxfId="47463" priority="94272" stopIfTrue="1">
      <formula>WEEKDAY($A793)=3</formula>
    </cfRule>
    <cfRule type="expression" dxfId="47462" priority="94273" stopIfTrue="1">
      <formula>WEEKDAY($A793)=4</formula>
    </cfRule>
    <cfRule type="expression" dxfId="47461" priority="94274" stopIfTrue="1">
      <formula>WEEKDAY($A793)=5</formula>
    </cfRule>
    <cfRule type="expression" dxfId="47460" priority="94275" stopIfTrue="1">
      <formula>WEEKDAY($A793)=6</formula>
    </cfRule>
    <cfRule type="expression" dxfId="47459" priority="94276" stopIfTrue="1">
      <formula>WEEKDAY($A793)=7</formula>
    </cfRule>
  </conditionalFormatting>
  <conditionalFormatting sqref="I793:I797">
    <cfRule type="expression" dxfId="47458" priority="94263" stopIfTrue="1">
      <formula>WEEKDAY($A793)=1</formula>
    </cfRule>
    <cfRule type="expression" dxfId="47457" priority="94264" stopIfTrue="1">
      <formula>WEEKDAY($A793)=2</formula>
    </cfRule>
    <cfRule type="expression" dxfId="47456" priority="94265" stopIfTrue="1">
      <formula>WEEKDAY($A793)=3</formula>
    </cfRule>
    <cfRule type="expression" dxfId="47455" priority="94266" stopIfTrue="1">
      <formula>WEEKDAY($A793)=4</formula>
    </cfRule>
    <cfRule type="expression" dxfId="47454" priority="94267" stopIfTrue="1">
      <formula>WEEKDAY($A793)=5</formula>
    </cfRule>
    <cfRule type="expression" dxfId="47453" priority="94268" stopIfTrue="1">
      <formula>WEEKDAY($A793)=6</formula>
    </cfRule>
    <cfRule type="expression" dxfId="47452" priority="94269" stopIfTrue="1">
      <formula>WEEKDAY($A793)=7</formula>
    </cfRule>
  </conditionalFormatting>
  <conditionalFormatting sqref="I793:I797">
    <cfRule type="expression" dxfId="47451" priority="94256" stopIfTrue="1">
      <formula>WEEKDAY($A793)=1</formula>
    </cfRule>
    <cfRule type="expression" dxfId="47450" priority="94257" stopIfTrue="1">
      <formula>WEEKDAY($A793)=2</formula>
    </cfRule>
    <cfRule type="expression" dxfId="47449" priority="94258" stopIfTrue="1">
      <formula>WEEKDAY($A793)=3</formula>
    </cfRule>
    <cfRule type="expression" dxfId="47448" priority="94259" stopIfTrue="1">
      <formula>WEEKDAY($A793)=4</formula>
    </cfRule>
    <cfRule type="expression" dxfId="47447" priority="94260" stopIfTrue="1">
      <formula>WEEKDAY($A793)=5</formula>
    </cfRule>
    <cfRule type="expression" dxfId="47446" priority="94261" stopIfTrue="1">
      <formula>WEEKDAY($A793)=6</formula>
    </cfRule>
    <cfRule type="expression" dxfId="47445" priority="94262" stopIfTrue="1">
      <formula>WEEKDAY($A793)=7</formula>
    </cfRule>
  </conditionalFormatting>
  <conditionalFormatting sqref="I793:I797">
    <cfRule type="expression" dxfId="47444" priority="94249" stopIfTrue="1">
      <formula>WEEKDAY($A793)=1</formula>
    </cfRule>
    <cfRule type="expression" dxfId="47443" priority="94250" stopIfTrue="1">
      <formula>WEEKDAY($A793)=2</formula>
    </cfRule>
    <cfRule type="expression" dxfId="47442" priority="94251" stopIfTrue="1">
      <formula>WEEKDAY($A793)=3</formula>
    </cfRule>
    <cfRule type="expression" dxfId="47441" priority="94252" stopIfTrue="1">
      <formula>WEEKDAY($A793)=4</formula>
    </cfRule>
    <cfRule type="expression" dxfId="47440" priority="94253" stopIfTrue="1">
      <formula>WEEKDAY($A793)=5</formula>
    </cfRule>
    <cfRule type="expression" dxfId="47439" priority="94254" stopIfTrue="1">
      <formula>WEEKDAY($A793)=6</formula>
    </cfRule>
    <cfRule type="expression" dxfId="47438" priority="94255" stopIfTrue="1">
      <formula>WEEKDAY($A793)=7</formula>
    </cfRule>
  </conditionalFormatting>
  <conditionalFormatting sqref="I793:I797">
    <cfRule type="expression" dxfId="47437" priority="94242" stopIfTrue="1">
      <formula>WEEKDAY($A793)=1</formula>
    </cfRule>
    <cfRule type="expression" dxfId="47436" priority="94243" stopIfTrue="1">
      <formula>WEEKDAY($A793)=2</formula>
    </cfRule>
    <cfRule type="expression" dxfId="47435" priority="94244" stopIfTrue="1">
      <formula>WEEKDAY($A793)=3</formula>
    </cfRule>
    <cfRule type="expression" dxfId="47434" priority="94245" stopIfTrue="1">
      <formula>WEEKDAY($A793)=4</formula>
    </cfRule>
    <cfRule type="expression" dxfId="47433" priority="94246" stopIfTrue="1">
      <formula>WEEKDAY($A793)=5</formula>
    </cfRule>
    <cfRule type="expression" dxfId="47432" priority="94247" stopIfTrue="1">
      <formula>WEEKDAY($A793)=6</formula>
    </cfRule>
    <cfRule type="expression" dxfId="47431" priority="94248" stopIfTrue="1">
      <formula>WEEKDAY($A793)=7</formula>
    </cfRule>
  </conditionalFormatting>
  <conditionalFormatting sqref="I793:I797">
    <cfRule type="expression" dxfId="47430" priority="94235" stopIfTrue="1">
      <formula>WEEKDAY($A793)=1</formula>
    </cfRule>
    <cfRule type="expression" dxfId="47429" priority="94236" stopIfTrue="1">
      <formula>WEEKDAY($A793)=2</formula>
    </cfRule>
    <cfRule type="expression" dxfId="47428" priority="94237" stopIfTrue="1">
      <formula>WEEKDAY($A793)=3</formula>
    </cfRule>
    <cfRule type="expression" dxfId="47427" priority="94238" stopIfTrue="1">
      <formula>WEEKDAY($A793)=4</formula>
    </cfRule>
    <cfRule type="expression" dxfId="47426" priority="94239" stopIfTrue="1">
      <formula>WEEKDAY($A793)=5</formula>
    </cfRule>
    <cfRule type="expression" dxfId="47425" priority="94240" stopIfTrue="1">
      <formula>WEEKDAY($A793)=6</formula>
    </cfRule>
    <cfRule type="expression" dxfId="47424" priority="94241" stopIfTrue="1">
      <formula>WEEKDAY($A793)=7</formula>
    </cfRule>
  </conditionalFormatting>
  <conditionalFormatting sqref="I793:I797">
    <cfRule type="expression" dxfId="47423" priority="94228" stopIfTrue="1">
      <formula>WEEKDAY($A793)=1</formula>
    </cfRule>
    <cfRule type="expression" dxfId="47422" priority="94229" stopIfTrue="1">
      <formula>WEEKDAY($A793)=2</formula>
    </cfRule>
    <cfRule type="expression" dxfId="47421" priority="94230" stopIfTrue="1">
      <formula>WEEKDAY($A793)=3</formula>
    </cfRule>
    <cfRule type="expression" dxfId="47420" priority="94231" stopIfTrue="1">
      <formula>WEEKDAY($A793)=4</formula>
    </cfRule>
    <cfRule type="expression" dxfId="47419" priority="94232" stopIfTrue="1">
      <formula>WEEKDAY($A793)=5</formula>
    </cfRule>
    <cfRule type="expression" dxfId="47418" priority="94233" stopIfTrue="1">
      <formula>WEEKDAY($A793)=6</formula>
    </cfRule>
    <cfRule type="expression" dxfId="47417" priority="94234" stopIfTrue="1">
      <formula>WEEKDAY($A793)=7</formula>
    </cfRule>
  </conditionalFormatting>
  <conditionalFormatting sqref="I793:I797">
    <cfRule type="expression" dxfId="47416" priority="94221" stopIfTrue="1">
      <formula>WEEKDAY($A793)=1</formula>
    </cfRule>
    <cfRule type="expression" dxfId="47415" priority="94222" stopIfTrue="1">
      <formula>WEEKDAY($A793)=2</formula>
    </cfRule>
    <cfRule type="expression" dxfId="47414" priority="94223" stopIfTrue="1">
      <formula>WEEKDAY($A793)=3</formula>
    </cfRule>
    <cfRule type="expression" dxfId="47413" priority="94224" stopIfTrue="1">
      <formula>WEEKDAY($A793)=4</formula>
    </cfRule>
    <cfRule type="expression" dxfId="47412" priority="94225" stopIfTrue="1">
      <formula>WEEKDAY($A793)=5</formula>
    </cfRule>
    <cfRule type="expression" dxfId="47411" priority="94226" stopIfTrue="1">
      <formula>WEEKDAY($A793)=6</formula>
    </cfRule>
    <cfRule type="expression" dxfId="47410" priority="94227" stopIfTrue="1">
      <formula>WEEKDAY($A793)=7</formula>
    </cfRule>
  </conditionalFormatting>
  <conditionalFormatting sqref="I793:I797">
    <cfRule type="expression" dxfId="47409" priority="94214" stopIfTrue="1">
      <formula>WEEKDAY($A793)=1</formula>
    </cfRule>
    <cfRule type="expression" dxfId="47408" priority="94215" stopIfTrue="1">
      <formula>WEEKDAY($A793)=2</formula>
    </cfRule>
    <cfRule type="expression" dxfId="47407" priority="94216" stopIfTrue="1">
      <formula>WEEKDAY($A793)=3</formula>
    </cfRule>
    <cfRule type="expression" dxfId="47406" priority="94217" stopIfTrue="1">
      <formula>WEEKDAY($A793)=4</formula>
    </cfRule>
    <cfRule type="expression" dxfId="47405" priority="94218" stopIfTrue="1">
      <formula>WEEKDAY($A793)=5</formula>
    </cfRule>
    <cfRule type="expression" dxfId="47404" priority="94219" stopIfTrue="1">
      <formula>WEEKDAY($A793)=6</formula>
    </cfRule>
    <cfRule type="expression" dxfId="47403" priority="94220" stopIfTrue="1">
      <formula>WEEKDAY($A793)=7</formula>
    </cfRule>
  </conditionalFormatting>
  <conditionalFormatting sqref="I793:I797">
    <cfRule type="expression" dxfId="47402" priority="94207" stopIfTrue="1">
      <formula>WEEKDAY($A793)=1</formula>
    </cfRule>
    <cfRule type="expression" dxfId="47401" priority="94208" stopIfTrue="1">
      <formula>WEEKDAY($A793)=2</formula>
    </cfRule>
    <cfRule type="expression" dxfId="47400" priority="94209" stopIfTrue="1">
      <formula>WEEKDAY($A793)=3</formula>
    </cfRule>
    <cfRule type="expression" dxfId="47399" priority="94210" stopIfTrue="1">
      <formula>WEEKDAY($A793)=4</formula>
    </cfRule>
    <cfRule type="expression" dxfId="47398" priority="94211" stopIfTrue="1">
      <formula>WEEKDAY($A793)=5</formula>
    </cfRule>
    <cfRule type="expression" dxfId="47397" priority="94212" stopIfTrue="1">
      <formula>WEEKDAY($A793)=6</formula>
    </cfRule>
    <cfRule type="expression" dxfId="47396" priority="94213" stopIfTrue="1">
      <formula>WEEKDAY($A793)=7</formula>
    </cfRule>
  </conditionalFormatting>
  <conditionalFormatting sqref="A793:A797">
    <cfRule type="expression" dxfId="47395" priority="94200" stopIfTrue="1">
      <formula>WEEKDAY($A793)=1</formula>
    </cfRule>
    <cfRule type="expression" dxfId="47394" priority="94201" stopIfTrue="1">
      <formula>WEEKDAY($A793)=2</formula>
    </cfRule>
    <cfRule type="expression" dxfId="47393" priority="94202" stopIfTrue="1">
      <formula>WEEKDAY($A793)=3</formula>
    </cfRule>
    <cfRule type="expression" dxfId="47392" priority="94203" stopIfTrue="1">
      <formula>WEEKDAY($A793)=4</formula>
    </cfRule>
    <cfRule type="expression" dxfId="47391" priority="94204" stopIfTrue="1">
      <formula>WEEKDAY($A793)=5</formula>
    </cfRule>
    <cfRule type="expression" dxfId="47390" priority="94205" stopIfTrue="1">
      <formula>WEEKDAY($A793)=6</formula>
    </cfRule>
    <cfRule type="expression" dxfId="47389" priority="94206" stopIfTrue="1">
      <formula>WEEKDAY($A793)=7</formula>
    </cfRule>
  </conditionalFormatting>
  <conditionalFormatting sqref="I793:I797">
    <cfRule type="expression" dxfId="47388" priority="94193" stopIfTrue="1">
      <formula>WEEKDAY($A793)=1</formula>
    </cfRule>
    <cfRule type="expression" dxfId="47387" priority="94194" stopIfTrue="1">
      <formula>WEEKDAY($A793)=2</formula>
    </cfRule>
    <cfRule type="expression" dxfId="47386" priority="94195" stopIfTrue="1">
      <formula>WEEKDAY($A793)=3</formula>
    </cfRule>
    <cfRule type="expression" dxfId="47385" priority="94196" stopIfTrue="1">
      <formula>WEEKDAY($A793)=4</formula>
    </cfRule>
    <cfRule type="expression" dxfId="47384" priority="94197" stopIfTrue="1">
      <formula>WEEKDAY($A793)=5</formula>
    </cfRule>
    <cfRule type="expression" dxfId="47383" priority="94198" stopIfTrue="1">
      <formula>WEEKDAY($A793)=6</formula>
    </cfRule>
    <cfRule type="expression" dxfId="47382" priority="94199" stopIfTrue="1">
      <formula>WEEKDAY($A793)=7</formula>
    </cfRule>
  </conditionalFormatting>
  <conditionalFormatting sqref="A793:A797">
    <cfRule type="expression" dxfId="47381" priority="94186" stopIfTrue="1">
      <formula>WEEKDAY($A793)=1</formula>
    </cfRule>
    <cfRule type="expression" dxfId="47380" priority="94187" stopIfTrue="1">
      <formula>WEEKDAY($A793)=2</formula>
    </cfRule>
    <cfRule type="expression" dxfId="47379" priority="94188" stopIfTrue="1">
      <formula>WEEKDAY($A793)=3</formula>
    </cfRule>
    <cfRule type="expression" dxfId="47378" priority="94189" stopIfTrue="1">
      <formula>WEEKDAY($A793)=4</formula>
    </cfRule>
    <cfRule type="expression" dxfId="47377" priority="94190" stopIfTrue="1">
      <formula>WEEKDAY($A793)=5</formula>
    </cfRule>
    <cfRule type="expression" dxfId="47376" priority="94191" stopIfTrue="1">
      <formula>WEEKDAY($A793)=6</formula>
    </cfRule>
    <cfRule type="expression" dxfId="47375" priority="94192" stopIfTrue="1">
      <formula>WEEKDAY($A793)=7</formula>
    </cfRule>
  </conditionalFormatting>
  <conditionalFormatting sqref="A793:A797">
    <cfRule type="expression" dxfId="47374" priority="94179" stopIfTrue="1">
      <formula>WEEKDAY($A793)=1</formula>
    </cfRule>
    <cfRule type="expression" dxfId="47373" priority="94180" stopIfTrue="1">
      <formula>WEEKDAY($A793)=2</formula>
    </cfRule>
    <cfRule type="expression" dxfId="47372" priority="94181" stopIfTrue="1">
      <formula>WEEKDAY($A793)=3</formula>
    </cfRule>
    <cfRule type="expression" dxfId="47371" priority="94182" stopIfTrue="1">
      <formula>WEEKDAY($A793)=4</formula>
    </cfRule>
    <cfRule type="expression" dxfId="47370" priority="94183" stopIfTrue="1">
      <formula>WEEKDAY($A793)=5</formula>
    </cfRule>
    <cfRule type="expression" dxfId="47369" priority="94184" stopIfTrue="1">
      <formula>WEEKDAY($A793)=6</formula>
    </cfRule>
    <cfRule type="expression" dxfId="47368" priority="94185" stopIfTrue="1">
      <formula>WEEKDAY($A793)=7</formula>
    </cfRule>
  </conditionalFormatting>
  <conditionalFormatting sqref="I793:I797">
    <cfRule type="expression" dxfId="47367" priority="94172" stopIfTrue="1">
      <formula>WEEKDAY($A793)=1</formula>
    </cfRule>
    <cfRule type="expression" dxfId="47366" priority="94173" stopIfTrue="1">
      <formula>WEEKDAY($A793)=2</formula>
    </cfRule>
    <cfRule type="expression" dxfId="47365" priority="94174" stopIfTrue="1">
      <formula>WEEKDAY($A793)=3</formula>
    </cfRule>
    <cfRule type="expression" dxfId="47364" priority="94175" stopIfTrue="1">
      <formula>WEEKDAY($A793)=4</formula>
    </cfRule>
    <cfRule type="expression" dxfId="47363" priority="94176" stopIfTrue="1">
      <formula>WEEKDAY($A793)=5</formula>
    </cfRule>
    <cfRule type="expression" dxfId="47362" priority="94177" stopIfTrue="1">
      <formula>WEEKDAY($A793)=6</formula>
    </cfRule>
    <cfRule type="expression" dxfId="47361" priority="94178" stopIfTrue="1">
      <formula>WEEKDAY($A793)=7</formula>
    </cfRule>
  </conditionalFormatting>
  <conditionalFormatting sqref="A793:A797">
    <cfRule type="expression" dxfId="47360" priority="94165" stopIfTrue="1">
      <formula>WEEKDAY($A793)=1</formula>
    </cfRule>
    <cfRule type="expression" dxfId="47359" priority="94166" stopIfTrue="1">
      <formula>WEEKDAY($A793)=2</formula>
    </cfRule>
    <cfRule type="expression" dxfId="47358" priority="94167" stopIfTrue="1">
      <formula>WEEKDAY($A793)=3</formula>
    </cfRule>
    <cfRule type="expression" dxfId="47357" priority="94168" stopIfTrue="1">
      <formula>WEEKDAY($A793)=4</formula>
    </cfRule>
    <cfRule type="expression" dxfId="47356" priority="94169" stopIfTrue="1">
      <formula>WEEKDAY($A793)=5</formula>
    </cfRule>
    <cfRule type="expression" dxfId="47355" priority="94170" stopIfTrue="1">
      <formula>WEEKDAY($A793)=6</formula>
    </cfRule>
    <cfRule type="expression" dxfId="47354" priority="94171" stopIfTrue="1">
      <formula>WEEKDAY($A793)=7</formula>
    </cfRule>
  </conditionalFormatting>
  <conditionalFormatting sqref="I793:I797">
    <cfRule type="expression" dxfId="47353" priority="94158" stopIfTrue="1">
      <formula>WEEKDAY($A793)=1</formula>
    </cfRule>
    <cfRule type="expression" dxfId="47352" priority="94159" stopIfTrue="1">
      <formula>WEEKDAY($A793)=2</formula>
    </cfRule>
    <cfRule type="expression" dxfId="47351" priority="94160" stopIfTrue="1">
      <formula>WEEKDAY($A793)=3</formula>
    </cfRule>
    <cfRule type="expression" dxfId="47350" priority="94161" stopIfTrue="1">
      <formula>WEEKDAY($A793)=4</formula>
    </cfRule>
    <cfRule type="expression" dxfId="47349" priority="94162" stopIfTrue="1">
      <formula>WEEKDAY($A793)=5</formula>
    </cfRule>
    <cfRule type="expression" dxfId="47348" priority="94163" stopIfTrue="1">
      <formula>WEEKDAY($A793)=6</formula>
    </cfRule>
    <cfRule type="expression" dxfId="47347" priority="94164" stopIfTrue="1">
      <formula>WEEKDAY($A793)=7</formula>
    </cfRule>
  </conditionalFormatting>
  <conditionalFormatting sqref="A793:A797">
    <cfRule type="expression" dxfId="47346" priority="94151" stopIfTrue="1">
      <formula>WEEKDAY($A793)=1</formula>
    </cfRule>
    <cfRule type="expression" dxfId="47345" priority="94152" stopIfTrue="1">
      <formula>WEEKDAY($A793)=2</formula>
    </cfRule>
    <cfRule type="expression" dxfId="47344" priority="94153" stopIfTrue="1">
      <formula>WEEKDAY($A793)=3</formula>
    </cfRule>
    <cfRule type="expression" dxfId="47343" priority="94154" stopIfTrue="1">
      <formula>WEEKDAY($A793)=4</formula>
    </cfRule>
    <cfRule type="expression" dxfId="47342" priority="94155" stopIfTrue="1">
      <formula>WEEKDAY($A793)=5</formula>
    </cfRule>
    <cfRule type="expression" dxfId="47341" priority="94156" stopIfTrue="1">
      <formula>WEEKDAY($A793)=6</formula>
    </cfRule>
    <cfRule type="expression" dxfId="47340" priority="94157" stopIfTrue="1">
      <formula>WEEKDAY($A793)=7</formula>
    </cfRule>
  </conditionalFormatting>
  <conditionalFormatting sqref="A793:A797">
    <cfRule type="expression" dxfId="47339" priority="94144" stopIfTrue="1">
      <formula>WEEKDAY($A793)=1</formula>
    </cfRule>
    <cfRule type="expression" dxfId="47338" priority="94145" stopIfTrue="1">
      <formula>WEEKDAY($A793)=2</formula>
    </cfRule>
    <cfRule type="expression" dxfId="47337" priority="94146" stopIfTrue="1">
      <formula>WEEKDAY($A793)=3</formula>
    </cfRule>
    <cfRule type="expression" dxfId="47336" priority="94147" stopIfTrue="1">
      <formula>WEEKDAY($A793)=4</formula>
    </cfRule>
    <cfRule type="expression" dxfId="47335" priority="94148" stopIfTrue="1">
      <formula>WEEKDAY($A793)=5</formula>
    </cfRule>
    <cfRule type="expression" dxfId="47334" priority="94149" stopIfTrue="1">
      <formula>WEEKDAY($A793)=6</formula>
    </cfRule>
    <cfRule type="expression" dxfId="47333" priority="94150" stopIfTrue="1">
      <formula>WEEKDAY($A793)=7</formula>
    </cfRule>
  </conditionalFormatting>
  <conditionalFormatting sqref="I793:I797">
    <cfRule type="expression" dxfId="47332" priority="94137" stopIfTrue="1">
      <formula>WEEKDAY($A793)=1</formula>
    </cfRule>
    <cfRule type="expression" dxfId="47331" priority="94138" stopIfTrue="1">
      <formula>WEEKDAY($A793)=2</formula>
    </cfRule>
    <cfRule type="expression" dxfId="47330" priority="94139" stopIfTrue="1">
      <formula>WEEKDAY($A793)=3</formula>
    </cfRule>
    <cfRule type="expression" dxfId="47329" priority="94140" stopIfTrue="1">
      <formula>WEEKDAY($A793)=4</formula>
    </cfRule>
    <cfRule type="expression" dxfId="47328" priority="94141" stopIfTrue="1">
      <formula>WEEKDAY($A793)=5</formula>
    </cfRule>
    <cfRule type="expression" dxfId="47327" priority="94142" stopIfTrue="1">
      <formula>WEEKDAY($A793)=6</formula>
    </cfRule>
    <cfRule type="expression" dxfId="47326" priority="94143" stopIfTrue="1">
      <formula>WEEKDAY($A793)=7</formula>
    </cfRule>
  </conditionalFormatting>
  <conditionalFormatting sqref="A793:A797">
    <cfRule type="expression" dxfId="47325" priority="94130" stopIfTrue="1">
      <formula>WEEKDAY($A793)=1</formula>
    </cfRule>
    <cfRule type="expression" dxfId="47324" priority="94131" stopIfTrue="1">
      <formula>WEEKDAY($A793)=2</formula>
    </cfRule>
    <cfRule type="expression" dxfId="47323" priority="94132" stopIfTrue="1">
      <formula>WEEKDAY($A793)=3</formula>
    </cfRule>
    <cfRule type="expression" dxfId="47322" priority="94133" stopIfTrue="1">
      <formula>WEEKDAY($A793)=4</formula>
    </cfRule>
    <cfRule type="expression" dxfId="47321" priority="94134" stopIfTrue="1">
      <formula>WEEKDAY($A793)=5</formula>
    </cfRule>
    <cfRule type="expression" dxfId="47320" priority="94135" stopIfTrue="1">
      <formula>WEEKDAY($A793)=6</formula>
    </cfRule>
    <cfRule type="expression" dxfId="47319" priority="94136" stopIfTrue="1">
      <formula>WEEKDAY($A793)=7</formula>
    </cfRule>
  </conditionalFormatting>
  <conditionalFormatting sqref="A793:A797">
    <cfRule type="expression" dxfId="47318" priority="94123" stopIfTrue="1">
      <formula>WEEKDAY($A793)=1</formula>
    </cfRule>
    <cfRule type="expression" dxfId="47317" priority="94124" stopIfTrue="1">
      <formula>WEEKDAY($A793)=2</formula>
    </cfRule>
    <cfRule type="expression" dxfId="47316" priority="94125" stopIfTrue="1">
      <formula>WEEKDAY($A793)=3</formula>
    </cfRule>
    <cfRule type="expression" dxfId="47315" priority="94126" stopIfTrue="1">
      <formula>WEEKDAY($A793)=4</formula>
    </cfRule>
    <cfRule type="expression" dxfId="47314" priority="94127" stopIfTrue="1">
      <formula>WEEKDAY($A793)=5</formula>
    </cfRule>
    <cfRule type="expression" dxfId="47313" priority="94128" stopIfTrue="1">
      <formula>WEEKDAY($A793)=6</formula>
    </cfRule>
    <cfRule type="expression" dxfId="47312" priority="94129" stopIfTrue="1">
      <formula>WEEKDAY($A793)=7</formula>
    </cfRule>
  </conditionalFormatting>
  <conditionalFormatting sqref="I793:I797">
    <cfRule type="expression" dxfId="47311" priority="94116" stopIfTrue="1">
      <formula>WEEKDAY($A793)=1</formula>
    </cfRule>
    <cfRule type="expression" dxfId="47310" priority="94117" stopIfTrue="1">
      <formula>WEEKDAY($A793)=2</formula>
    </cfRule>
    <cfRule type="expression" dxfId="47309" priority="94118" stopIfTrue="1">
      <formula>WEEKDAY($A793)=3</formula>
    </cfRule>
    <cfRule type="expression" dxfId="47308" priority="94119" stopIfTrue="1">
      <formula>WEEKDAY($A793)=4</formula>
    </cfRule>
    <cfRule type="expression" dxfId="47307" priority="94120" stopIfTrue="1">
      <formula>WEEKDAY($A793)=5</formula>
    </cfRule>
    <cfRule type="expression" dxfId="47306" priority="94121" stopIfTrue="1">
      <formula>WEEKDAY($A793)=6</formula>
    </cfRule>
    <cfRule type="expression" dxfId="47305" priority="94122" stopIfTrue="1">
      <formula>WEEKDAY($A793)=7</formula>
    </cfRule>
  </conditionalFormatting>
  <conditionalFormatting sqref="I793:I797">
    <cfRule type="expression" dxfId="47304" priority="94109" stopIfTrue="1">
      <formula>WEEKDAY($A793)=1</formula>
    </cfRule>
    <cfRule type="expression" dxfId="47303" priority="94110" stopIfTrue="1">
      <formula>WEEKDAY($A793)=2</formula>
    </cfRule>
    <cfRule type="expression" dxfId="47302" priority="94111" stopIfTrue="1">
      <formula>WEEKDAY($A793)=3</formula>
    </cfRule>
    <cfRule type="expression" dxfId="47301" priority="94112" stopIfTrue="1">
      <formula>WEEKDAY($A793)=4</formula>
    </cfRule>
    <cfRule type="expression" dxfId="47300" priority="94113" stopIfTrue="1">
      <formula>WEEKDAY($A793)=5</formula>
    </cfRule>
    <cfRule type="expression" dxfId="47299" priority="94114" stopIfTrue="1">
      <formula>WEEKDAY($A793)=6</formula>
    </cfRule>
    <cfRule type="expression" dxfId="47298" priority="94115" stopIfTrue="1">
      <formula>WEEKDAY($A793)=7</formula>
    </cfRule>
  </conditionalFormatting>
  <conditionalFormatting sqref="A793:A797">
    <cfRule type="expression" dxfId="47297" priority="94102" stopIfTrue="1">
      <formula>WEEKDAY($A793)=1</formula>
    </cfRule>
    <cfRule type="expression" dxfId="47296" priority="94103" stopIfTrue="1">
      <formula>WEEKDAY($A793)=2</formula>
    </cfRule>
    <cfRule type="expression" dxfId="47295" priority="94104" stopIfTrue="1">
      <formula>WEEKDAY($A793)=3</formula>
    </cfRule>
    <cfRule type="expression" dxfId="47294" priority="94105" stopIfTrue="1">
      <formula>WEEKDAY($A793)=4</formula>
    </cfRule>
    <cfRule type="expression" dxfId="47293" priority="94106" stopIfTrue="1">
      <formula>WEEKDAY($A793)=5</formula>
    </cfRule>
    <cfRule type="expression" dxfId="47292" priority="94107" stopIfTrue="1">
      <formula>WEEKDAY($A793)=6</formula>
    </cfRule>
    <cfRule type="expression" dxfId="47291" priority="94108" stopIfTrue="1">
      <formula>WEEKDAY($A793)=7</formula>
    </cfRule>
  </conditionalFormatting>
  <conditionalFormatting sqref="A793:A797">
    <cfRule type="expression" dxfId="47290" priority="94095" stopIfTrue="1">
      <formula>WEEKDAY($A793)=1</formula>
    </cfRule>
    <cfRule type="expression" dxfId="47289" priority="94096" stopIfTrue="1">
      <formula>WEEKDAY($A793)=2</formula>
    </cfRule>
    <cfRule type="expression" dxfId="47288" priority="94097" stopIfTrue="1">
      <formula>WEEKDAY($A793)=3</formula>
    </cfRule>
    <cfRule type="expression" dxfId="47287" priority="94098" stopIfTrue="1">
      <formula>WEEKDAY($A793)=4</formula>
    </cfRule>
    <cfRule type="expression" dxfId="47286" priority="94099" stopIfTrue="1">
      <formula>WEEKDAY($A793)=5</formula>
    </cfRule>
    <cfRule type="expression" dxfId="47285" priority="94100" stopIfTrue="1">
      <formula>WEEKDAY($A793)=6</formula>
    </cfRule>
    <cfRule type="expression" dxfId="47284" priority="94101" stopIfTrue="1">
      <formula>WEEKDAY($A793)=7</formula>
    </cfRule>
  </conditionalFormatting>
  <conditionalFormatting sqref="I793:I797">
    <cfRule type="expression" dxfId="47283" priority="94088" stopIfTrue="1">
      <formula>WEEKDAY($A793)=1</formula>
    </cfRule>
    <cfRule type="expression" dxfId="47282" priority="94089" stopIfTrue="1">
      <formula>WEEKDAY($A793)=2</formula>
    </cfRule>
    <cfRule type="expression" dxfId="47281" priority="94090" stopIfTrue="1">
      <formula>WEEKDAY($A793)=3</formula>
    </cfRule>
    <cfRule type="expression" dxfId="47280" priority="94091" stopIfTrue="1">
      <formula>WEEKDAY($A793)=4</formula>
    </cfRule>
    <cfRule type="expression" dxfId="47279" priority="94092" stopIfTrue="1">
      <formula>WEEKDAY($A793)=5</formula>
    </cfRule>
    <cfRule type="expression" dxfId="47278" priority="94093" stopIfTrue="1">
      <formula>WEEKDAY($A793)=6</formula>
    </cfRule>
    <cfRule type="expression" dxfId="47277" priority="94094" stopIfTrue="1">
      <formula>WEEKDAY($A793)=7</formula>
    </cfRule>
  </conditionalFormatting>
  <conditionalFormatting sqref="A793:M793">
    <cfRule type="expression" dxfId="47276" priority="94081" stopIfTrue="1">
      <formula>WEEKDAY($A793)=1</formula>
    </cfRule>
    <cfRule type="expression" dxfId="47275" priority="94082" stopIfTrue="1">
      <formula>WEEKDAY($A793)=2</formula>
    </cfRule>
    <cfRule type="expression" dxfId="47274" priority="94083" stopIfTrue="1">
      <formula>WEEKDAY($A793)=3</formula>
    </cfRule>
    <cfRule type="expression" dxfId="47273" priority="94084" stopIfTrue="1">
      <formula>WEEKDAY($A793)=4</formula>
    </cfRule>
    <cfRule type="expression" dxfId="47272" priority="94085" stopIfTrue="1">
      <formula>WEEKDAY($A793)=5</formula>
    </cfRule>
    <cfRule type="expression" dxfId="47271" priority="94086" stopIfTrue="1">
      <formula>WEEKDAY($A793)=6</formula>
    </cfRule>
    <cfRule type="expression" dxfId="47270" priority="94087" stopIfTrue="1">
      <formula>WEEKDAY($A793)=7</formula>
    </cfRule>
  </conditionalFormatting>
  <conditionalFormatting sqref="A793:A797">
    <cfRule type="expression" dxfId="47269" priority="94074" stopIfTrue="1">
      <formula>WEEKDAY($A793)=1</formula>
    </cfRule>
    <cfRule type="expression" dxfId="47268" priority="94075" stopIfTrue="1">
      <formula>WEEKDAY($A793)=2</formula>
    </cfRule>
    <cfRule type="expression" dxfId="47267" priority="94076" stopIfTrue="1">
      <formula>WEEKDAY($A793)=3</formula>
    </cfRule>
    <cfRule type="expression" dxfId="47266" priority="94077" stopIfTrue="1">
      <formula>WEEKDAY($A793)=4</formula>
    </cfRule>
    <cfRule type="expression" dxfId="47265" priority="94078" stopIfTrue="1">
      <formula>WEEKDAY($A793)=5</formula>
    </cfRule>
    <cfRule type="expression" dxfId="47264" priority="94079" stopIfTrue="1">
      <formula>WEEKDAY($A793)=6</formula>
    </cfRule>
    <cfRule type="expression" dxfId="47263" priority="94080" stopIfTrue="1">
      <formula>WEEKDAY($A793)=7</formula>
    </cfRule>
  </conditionalFormatting>
  <conditionalFormatting sqref="A793:M793">
    <cfRule type="expression" dxfId="47262" priority="94067" stopIfTrue="1">
      <formula>WEEKDAY($A793)=1</formula>
    </cfRule>
    <cfRule type="expression" dxfId="47261" priority="94068" stopIfTrue="1">
      <formula>WEEKDAY($A793)=2</formula>
    </cfRule>
    <cfRule type="expression" dxfId="47260" priority="94069" stopIfTrue="1">
      <formula>WEEKDAY($A793)=3</formula>
    </cfRule>
    <cfRule type="expression" dxfId="47259" priority="94070" stopIfTrue="1">
      <formula>WEEKDAY($A793)=4</formula>
    </cfRule>
    <cfRule type="expression" dxfId="47258" priority="94071" stopIfTrue="1">
      <formula>WEEKDAY($A793)=5</formula>
    </cfRule>
    <cfRule type="expression" dxfId="47257" priority="94072" stopIfTrue="1">
      <formula>WEEKDAY($A793)=6</formula>
    </cfRule>
    <cfRule type="expression" dxfId="47256" priority="94073" stopIfTrue="1">
      <formula>WEEKDAY($A793)=7</formula>
    </cfRule>
  </conditionalFormatting>
  <conditionalFormatting sqref="I793:I797">
    <cfRule type="expression" dxfId="47255" priority="94060" stopIfTrue="1">
      <formula>WEEKDAY($A793)=1</formula>
    </cfRule>
    <cfRule type="expression" dxfId="47254" priority="94061" stopIfTrue="1">
      <formula>WEEKDAY($A793)=2</formula>
    </cfRule>
    <cfRule type="expression" dxfId="47253" priority="94062" stopIfTrue="1">
      <formula>WEEKDAY($A793)=3</formula>
    </cfRule>
    <cfRule type="expression" dxfId="47252" priority="94063" stopIfTrue="1">
      <formula>WEEKDAY($A793)=4</formula>
    </cfRule>
    <cfRule type="expression" dxfId="47251" priority="94064" stopIfTrue="1">
      <formula>WEEKDAY($A793)=5</formula>
    </cfRule>
    <cfRule type="expression" dxfId="47250" priority="94065" stopIfTrue="1">
      <formula>WEEKDAY($A793)=6</formula>
    </cfRule>
    <cfRule type="expression" dxfId="47249" priority="94066" stopIfTrue="1">
      <formula>WEEKDAY($A793)=7</formula>
    </cfRule>
  </conditionalFormatting>
  <conditionalFormatting sqref="A793:A797">
    <cfRule type="expression" dxfId="47248" priority="94053" stopIfTrue="1">
      <formula>WEEKDAY($A793)=1</formula>
    </cfRule>
    <cfRule type="expression" dxfId="47247" priority="94054" stopIfTrue="1">
      <formula>WEEKDAY($A793)=2</formula>
    </cfRule>
    <cfRule type="expression" dxfId="47246" priority="94055" stopIfTrue="1">
      <formula>WEEKDAY($A793)=3</formula>
    </cfRule>
    <cfRule type="expression" dxfId="47245" priority="94056" stopIfTrue="1">
      <formula>WEEKDAY($A793)=4</formula>
    </cfRule>
    <cfRule type="expression" dxfId="47244" priority="94057" stopIfTrue="1">
      <formula>WEEKDAY($A793)=5</formula>
    </cfRule>
    <cfRule type="expression" dxfId="47243" priority="94058" stopIfTrue="1">
      <formula>WEEKDAY($A793)=6</formula>
    </cfRule>
    <cfRule type="expression" dxfId="47242" priority="94059" stopIfTrue="1">
      <formula>WEEKDAY($A793)=7</formula>
    </cfRule>
  </conditionalFormatting>
  <conditionalFormatting sqref="A793:A797">
    <cfRule type="expression" dxfId="47241" priority="94046" stopIfTrue="1">
      <formula>WEEKDAY($A793)=1</formula>
    </cfRule>
    <cfRule type="expression" dxfId="47240" priority="94047" stopIfTrue="1">
      <formula>WEEKDAY($A793)=2</formula>
    </cfRule>
    <cfRule type="expression" dxfId="47239" priority="94048" stopIfTrue="1">
      <formula>WEEKDAY($A793)=3</formula>
    </cfRule>
    <cfRule type="expression" dxfId="47238" priority="94049" stopIfTrue="1">
      <formula>WEEKDAY($A793)=4</formula>
    </cfRule>
    <cfRule type="expression" dxfId="47237" priority="94050" stopIfTrue="1">
      <formula>WEEKDAY($A793)=5</formula>
    </cfRule>
    <cfRule type="expression" dxfId="47236" priority="94051" stopIfTrue="1">
      <formula>WEEKDAY($A793)=6</formula>
    </cfRule>
    <cfRule type="expression" dxfId="47235" priority="94052" stopIfTrue="1">
      <formula>WEEKDAY($A793)=7</formula>
    </cfRule>
  </conditionalFormatting>
  <conditionalFormatting sqref="A793:A797">
    <cfRule type="expression" dxfId="47234" priority="94039" stopIfTrue="1">
      <formula>WEEKDAY($A793)=1</formula>
    </cfRule>
    <cfRule type="expression" dxfId="47233" priority="94040" stopIfTrue="1">
      <formula>WEEKDAY($A793)=2</formula>
    </cfRule>
    <cfRule type="expression" dxfId="47232" priority="94041" stopIfTrue="1">
      <formula>WEEKDAY($A793)=3</formula>
    </cfRule>
    <cfRule type="expression" dxfId="47231" priority="94042" stopIfTrue="1">
      <formula>WEEKDAY($A793)=4</formula>
    </cfRule>
    <cfRule type="expression" dxfId="47230" priority="94043" stopIfTrue="1">
      <formula>WEEKDAY($A793)=5</formula>
    </cfRule>
    <cfRule type="expression" dxfId="47229" priority="94044" stopIfTrue="1">
      <formula>WEEKDAY($A793)=6</formula>
    </cfRule>
    <cfRule type="expression" dxfId="47228" priority="94045" stopIfTrue="1">
      <formula>WEEKDAY($A793)=7</formula>
    </cfRule>
  </conditionalFormatting>
  <conditionalFormatting sqref="A793:A797">
    <cfRule type="expression" dxfId="47227" priority="94032" stopIfTrue="1">
      <formula>WEEKDAY($A793)=1</formula>
    </cfRule>
    <cfRule type="expression" dxfId="47226" priority="94033" stopIfTrue="1">
      <formula>WEEKDAY($A793)=2</formula>
    </cfRule>
    <cfRule type="expression" dxfId="47225" priority="94034" stopIfTrue="1">
      <formula>WEEKDAY($A793)=3</formula>
    </cfRule>
    <cfRule type="expression" dxfId="47224" priority="94035" stopIfTrue="1">
      <formula>WEEKDAY($A793)=4</formula>
    </cfRule>
    <cfRule type="expression" dxfId="47223" priority="94036" stopIfTrue="1">
      <formula>WEEKDAY($A793)=5</formula>
    </cfRule>
    <cfRule type="expression" dxfId="47222" priority="94037" stopIfTrue="1">
      <formula>WEEKDAY($A793)=6</formula>
    </cfRule>
    <cfRule type="expression" dxfId="47221" priority="94038" stopIfTrue="1">
      <formula>WEEKDAY($A793)=7</formula>
    </cfRule>
  </conditionalFormatting>
  <conditionalFormatting sqref="I793:I797">
    <cfRule type="expression" dxfId="47220" priority="94025" stopIfTrue="1">
      <formula>WEEKDAY($A793)=1</formula>
    </cfRule>
    <cfRule type="expression" dxfId="47219" priority="94026" stopIfTrue="1">
      <formula>WEEKDAY($A793)=2</formula>
    </cfRule>
    <cfRule type="expression" dxfId="47218" priority="94027" stopIfTrue="1">
      <formula>WEEKDAY($A793)=3</formula>
    </cfRule>
    <cfRule type="expression" dxfId="47217" priority="94028" stopIfTrue="1">
      <formula>WEEKDAY($A793)=4</formula>
    </cfRule>
    <cfRule type="expression" dxfId="47216" priority="94029" stopIfTrue="1">
      <formula>WEEKDAY($A793)=5</formula>
    </cfRule>
    <cfRule type="expression" dxfId="47215" priority="94030" stopIfTrue="1">
      <formula>WEEKDAY($A793)=6</formula>
    </cfRule>
    <cfRule type="expression" dxfId="47214" priority="94031" stopIfTrue="1">
      <formula>WEEKDAY($A793)=7</formula>
    </cfRule>
  </conditionalFormatting>
  <conditionalFormatting sqref="A793:A797">
    <cfRule type="expression" dxfId="47213" priority="94018" stopIfTrue="1">
      <formula>WEEKDAY($A793)=1</formula>
    </cfRule>
    <cfRule type="expression" dxfId="47212" priority="94019" stopIfTrue="1">
      <formula>WEEKDAY($A793)=2</formula>
    </cfRule>
    <cfRule type="expression" dxfId="47211" priority="94020" stopIfTrue="1">
      <formula>WEEKDAY($A793)=3</formula>
    </cfRule>
    <cfRule type="expression" dxfId="47210" priority="94021" stopIfTrue="1">
      <formula>WEEKDAY($A793)=4</formula>
    </cfRule>
    <cfRule type="expression" dxfId="47209" priority="94022" stopIfTrue="1">
      <formula>WEEKDAY($A793)=5</formula>
    </cfRule>
    <cfRule type="expression" dxfId="47208" priority="94023" stopIfTrue="1">
      <formula>WEEKDAY($A793)=6</formula>
    </cfRule>
    <cfRule type="expression" dxfId="47207" priority="94024" stopIfTrue="1">
      <formula>WEEKDAY($A793)=7</formula>
    </cfRule>
  </conditionalFormatting>
  <conditionalFormatting sqref="A793:A797">
    <cfRule type="expression" dxfId="47206" priority="94011" stopIfTrue="1">
      <formula>WEEKDAY($A793)=1</formula>
    </cfRule>
    <cfRule type="expression" dxfId="47205" priority="94012" stopIfTrue="1">
      <formula>WEEKDAY($A793)=2</formula>
    </cfRule>
    <cfRule type="expression" dxfId="47204" priority="94013" stopIfTrue="1">
      <formula>WEEKDAY($A793)=3</formula>
    </cfRule>
    <cfRule type="expression" dxfId="47203" priority="94014" stopIfTrue="1">
      <formula>WEEKDAY($A793)=4</formula>
    </cfRule>
    <cfRule type="expression" dxfId="47202" priority="94015" stopIfTrue="1">
      <formula>WEEKDAY($A793)=5</formula>
    </cfRule>
    <cfRule type="expression" dxfId="47201" priority="94016" stopIfTrue="1">
      <formula>WEEKDAY($A793)=6</formula>
    </cfRule>
    <cfRule type="expression" dxfId="47200" priority="94017" stopIfTrue="1">
      <formula>WEEKDAY($A793)=7</formula>
    </cfRule>
  </conditionalFormatting>
  <conditionalFormatting sqref="I793:I797">
    <cfRule type="expression" dxfId="47199" priority="94004" stopIfTrue="1">
      <formula>WEEKDAY($A793)=1</formula>
    </cfRule>
    <cfRule type="expression" dxfId="47198" priority="94005" stopIfTrue="1">
      <formula>WEEKDAY($A793)=2</formula>
    </cfRule>
    <cfRule type="expression" dxfId="47197" priority="94006" stopIfTrue="1">
      <formula>WEEKDAY($A793)=3</formula>
    </cfRule>
    <cfRule type="expression" dxfId="47196" priority="94007" stopIfTrue="1">
      <formula>WEEKDAY($A793)=4</formula>
    </cfRule>
    <cfRule type="expression" dxfId="47195" priority="94008" stopIfTrue="1">
      <formula>WEEKDAY($A793)=5</formula>
    </cfRule>
    <cfRule type="expression" dxfId="47194" priority="94009" stopIfTrue="1">
      <formula>WEEKDAY($A793)=6</formula>
    </cfRule>
    <cfRule type="expression" dxfId="47193" priority="94010" stopIfTrue="1">
      <formula>WEEKDAY($A793)=7</formula>
    </cfRule>
  </conditionalFormatting>
  <conditionalFormatting sqref="I793:I797">
    <cfRule type="expression" dxfId="47192" priority="93997" stopIfTrue="1">
      <formula>WEEKDAY($A793)=1</formula>
    </cfRule>
    <cfRule type="expression" dxfId="47191" priority="93998" stopIfTrue="1">
      <formula>WEEKDAY($A793)=2</formula>
    </cfRule>
    <cfRule type="expression" dxfId="47190" priority="93999" stopIfTrue="1">
      <formula>WEEKDAY($A793)=3</formula>
    </cfRule>
    <cfRule type="expression" dxfId="47189" priority="94000" stopIfTrue="1">
      <formula>WEEKDAY($A793)=4</formula>
    </cfRule>
    <cfRule type="expression" dxfId="47188" priority="94001" stopIfTrue="1">
      <formula>WEEKDAY($A793)=5</formula>
    </cfRule>
    <cfRule type="expression" dxfId="47187" priority="94002" stopIfTrue="1">
      <formula>WEEKDAY($A793)=6</formula>
    </cfRule>
    <cfRule type="expression" dxfId="47186" priority="94003" stopIfTrue="1">
      <formula>WEEKDAY($A793)=7</formula>
    </cfRule>
  </conditionalFormatting>
  <conditionalFormatting sqref="A794:M794">
    <cfRule type="expression" dxfId="47185" priority="93990" stopIfTrue="1">
      <formula>WEEKDAY($A794)=1</formula>
    </cfRule>
    <cfRule type="expression" dxfId="47184" priority="93991" stopIfTrue="1">
      <formula>WEEKDAY($A794)=2</formula>
    </cfRule>
    <cfRule type="expression" dxfId="47183" priority="93992" stopIfTrue="1">
      <formula>WEEKDAY($A794)=3</formula>
    </cfRule>
    <cfRule type="expression" dxfId="47182" priority="93993" stopIfTrue="1">
      <formula>WEEKDAY($A794)=4</formula>
    </cfRule>
    <cfRule type="expression" dxfId="47181" priority="93994" stopIfTrue="1">
      <formula>WEEKDAY($A794)=5</formula>
    </cfRule>
    <cfRule type="expression" dxfId="47180" priority="93995" stopIfTrue="1">
      <formula>WEEKDAY($A794)=6</formula>
    </cfRule>
    <cfRule type="expression" dxfId="47179" priority="93996" stopIfTrue="1">
      <formula>WEEKDAY($A794)=7</formula>
    </cfRule>
  </conditionalFormatting>
  <conditionalFormatting sqref="A794:A797">
    <cfRule type="expression" dxfId="47178" priority="93983" stopIfTrue="1">
      <formula>WEEKDAY($A794)=1</formula>
    </cfRule>
    <cfRule type="expression" dxfId="47177" priority="93984" stopIfTrue="1">
      <formula>WEEKDAY($A794)=2</formula>
    </cfRule>
    <cfRule type="expression" dxfId="47176" priority="93985" stopIfTrue="1">
      <formula>WEEKDAY($A794)=3</formula>
    </cfRule>
    <cfRule type="expression" dxfId="47175" priority="93986" stopIfTrue="1">
      <formula>WEEKDAY($A794)=4</formula>
    </cfRule>
    <cfRule type="expression" dxfId="47174" priority="93987" stopIfTrue="1">
      <formula>WEEKDAY($A794)=5</formula>
    </cfRule>
    <cfRule type="expression" dxfId="47173" priority="93988" stopIfTrue="1">
      <formula>WEEKDAY($A794)=6</formula>
    </cfRule>
    <cfRule type="expression" dxfId="47172" priority="93989" stopIfTrue="1">
      <formula>WEEKDAY($A794)=7</formula>
    </cfRule>
  </conditionalFormatting>
  <conditionalFormatting sqref="A794:M794">
    <cfRule type="expression" dxfId="47171" priority="93976" stopIfTrue="1">
      <formula>WEEKDAY($A794)=1</formula>
    </cfRule>
    <cfRule type="expression" dxfId="47170" priority="93977" stopIfTrue="1">
      <formula>WEEKDAY($A794)=2</formula>
    </cfRule>
    <cfRule type="expression" dxfId="47169" priority="93978" stopIfTrue="1">
      <formula>WEEKDAY($A794)=3</formula>
    </cfRule>
    <cfRule type="expression" dxfId="47168" priority="93979" stopIfTrue="1">
      <formula>WEEKDAY($A794)=4</formula>
    </cfRule>
    <cfRule type="expression" dxfId="47167" priority="93980" stopIfTrue="1">
      <formula>WEEKDAY($A794)=5</formula>
    </cfRule>
    <cfRule type="expression" dxfId="47166" priority="93981" stopIfTrue="1">
      <formula>WEEKDAY($A794)=6</formula>
    </cfRule>
    <cfRule type="expression" dxfId="47165" priority="93982" stopIfTrue="1">
      <formula>WEEKDAY($A794)=7</formula>
    </cfRule>
  </conditionalFormatting>
  <conditionalFormatting sqref="I794:I797">
    <cfRule type="expression" dxfId="47164" priority="93969" stopIfTrue="1">
      <formula>WEEKDAY($A794)=1</formula>
    </cfRule>
    <cfRule type="expression" dxfId="47163" priority="93970" stopIfTrue="1">
      <formula>WEEKDAY($A794)=2</formula>
    </cfRule>
    <cfRule type="expression" dxfId="47162" priority="93971" stopIfTrue="1">
      <formula>WEEKDAY($A794)=3</formula>
    </cfRule>
    <cfRule type="expression" dxfId="47161" priority="93972" stopIfTrue="1">
      <formula>WEEKDAY($A794)=4</formula>
    </cfRule>
    <cfRule type="expression" dxfId="47160" priority="93973" stopIfTrue="1">
      <formula>WEEKDAY($A794)=5</formula>
    </cfRule>
    <cfRule type="expression" dxfId="47159" priority="93974" stopIfTrue="1">
      <formula>WEEKDAY($A794)=6</formula>
    </cfRule>
    <cfRule type="expression" dxfId="47158" priority="93975" stopIfTrue="1">
      <formula>WEEKDAY($A794)=7</formula>
    </cfRule>
  </conditionalFormatting>
  <conditionalFormatting sqref="A794:A797">
    <cfRule type="expression" dxfId="47157" priority="93962" stopIfTrue="1">
      <formula>WEEKDAY($A794)=1</formula>
    </cfRule>
    <cfRule type="expression" dxfId="47156" priority="93963" stopIfTrue="1">
      <formula>WEEKDAY($A794)=2</formula>
    </cfRule>
    <cfRule type="expression" dxfId="47155" priority="93964" stopIfTrue="1">
      <formula>WEEKDAY($A794)=3</formula>
    </cfRule>
    <cfRule type="expression" dxfId="47154" priority="93965" stopIfTrue="1">
      <formula>WEEKDAY($A794)=4</formula>
    </cfRule>
    <cfRule type="expression" dxfId="47153" priority="93966" stopIfTrue="1">
      <formula>WEEKDAY($A794)=5</formula>
    </cfRule>
    <cfRule type="expression" dxfId="47152" priority="93967" stopIfTrue="1">
      <formula>WEEKDAY($A794)=6</formula>
    </cfRule>
    <cfRule type="expression" dxfId="47151" priority="93968" stopIfTrue="1">
      <formula>WEEKDAY($A794)=7</formula>
    </cfRule>
  </conditionalFormatting>
  <conditionalFormatting sqref="A794:M794">
    <cfRule type="expression" dxfId="47150" priority="93955" stopIfTrue="1">
      <formula>WEEKDAY($A794)=1</formula>
    </cfRule>
    <cfRule type="expression" dxfId="47149" priority="93956" stopIfTrue="1">
      <formula>WEEKDAY($A794)=2</formula>
    </cfRule>
    <cfRule type="expression" dxfId="47148" priority="93957" stopIfTrue="1">
      <formula>WEEKDAY($A794)=3</formula>
    </cfRule>
    <cfRule type="expression" dxfId="47147" priority="93958" stopIfTrue="1">
      <formula>WEEKDAY($A794)=4</formula>
    </cfRule>
    <cfRule type="expression" dxfId="47146" priority="93959" stopIfTrue="1">
      <formula>WEEKDAY($A794)=5</formula>
    </cfRule>
    <cfRule type="expression" dxfId="47145" priority="93960" stopIfTrue="1">
      <formula>WEEKDAY($A794)=6</formula>
    </cfRule>
    <cfRule type="expression" dxfId="47144" priority="93961" stopIfTrue="1">
      <formula>WEEKDAY($A794)=7</formula>
    </cfRule>
  </conditionalFormatting>
  <conditionalFormatting sqref="A794:A797">
    <cfRule type="expression" dxfId="47143" priority="93948" stopIfTrue="1">
      <formula>WEEKDAY($A794)=1</formula>
    </cfRule>
    <cfRule type="expression" dxfId="47142" priority="93949" stopIfTrue="1">
      <formula>WEEKDAY($A794)=2</formula>
    </cfRule>
    <cfRule type="expression" dxfId="47141" priority="93950" stopIfTrue="1">
      <formula>WEEKDAY($A794)=3</formula>
    </cfRule>
    <cfRule type="expression" dxfId="47140" priority="93951" stopIfTrue="1">
      <formula>WEEKDAY($A794)=4</formula>
    </cfRule>
    <cfRule type="expression" dxfId="47139" priority="93952" stopIfTrue="1">
      <formula>WEEKDAY($A794)=5</formula>
    </cfRule>
    <cfRule type="expression" dxfId="47138" priority="93953" stopIfTrue="1">
      <formula>WEEKDAY($A794)=6</formula>
    </cfRule>
    <cfRule type="expression" dxfId="47137" priority="93954" stopIfTrue="1">
      <formula>WEEKDAY($A794)=7</formula>
    </cfRule>
  </conditionalFormatting>
  <conditionalFormatting sqref="A794:A797">
    <cfRule type="expression" dxfId="47136" priority="93941" stopIfTrue="1">
      <formula>WEEKDAY($A794)=1</formula>
    </cfRule>
    <cfRule type="expression" dxfId="47135" priority="93942" stopIfTrue="1">
      <formula>WEEKDAY($A794)=2</formula>
    </cfRule>
    <cfRule type="expression" dxfId="47134" priority="93943" stopIfTrue="1">
      <formula>WEEKDAY($A794)=3</formula>
    </cfRule>
    <cfRule type="expression" dxfId="47133" priority="93944" stopIfTrue="1">
      <formula>WEEKDAY($A794)=4</formula>
    </cfRule>
    <cfRule type="expression" dxfId="47132" priority="93945" stopIfTrue="1">
      <formula>WEEKDAY($A794)=5</formula>
    </cfRule>
    <cfRule type="expression" dxfId="47131" priority="93946" stopIfTrue="1">
      <formula>WEEKDAY($A794)=6</formula>
    </cfRule>
    <cfRule type="expression" dxfId="47130" priority="93947" stopIfTrue="1">
      <formula>WEEKDAY($A794)=7</formula>
    </cfRule>
  </conditionalFormatting>
  <conditionalFormatting sqref="A794:A797">
    <cfRule type="expression" dxfId="47129" priority="93934" stopIfTrue="1">
      <formula>WEEKDAY($A794)=1</formula>
    </cfRule>
    <cfRule type="expression" dxfId="47128" priority="93935" stopIfTrue="1">
      <formula>WEEKDAY($A794)=2</formula>
    </cfRule>
    <cfRule type="expression" dxfId="47127" priority="93936" stopIfTrue="1">
      <formula>WEEKDAY($A794)=3</formula>
    </cfRule>
    <cfRule type="expression" dxfId="47126" priority="93937" stopIfTrue="1">
      <formula>WEEKDAY($A794)=4</formula>
    </cfRule>
    <cfRule type="expression" dxfId="47125" priority="93938" stopIfTrue="1">
      <formula>WEEKDAY($A794)=5</formula>
    </cfRule>
    <cfRule type="expression" dxfId="47124" priority="93939" stopIfTrue="1">
      <formula>WEEKDAY($A794)=6</formula>
    </cfRule>
    <cfRule type="expression" dxfId="47123" priority="93940" stopIfTrue="1">
      <formula>WEEKDAY($A794)=7</formula>
    </cfRule>
  </conditionalFormatting>
  <conditionalFormatting sqref="I794:I797">
    <cfRule type="expression" dxfId="47122" priority="93927" stopIfTrue="1">
      <formula>WEEKDAY($A794)=1</formula>
    </cfRule>
    <cfRule type="expression" dxfId="47121" priority="93928" stopIfTrue="1">
      <formula>WEEKDAY($A794)=2</formula>
    </cfRule>
    <cfRule type="expression" dxfId="47120" priority="93929" stopIfTrue="1">
      <formula>WEEKDAY($A794)=3</formula>
    </cfRule>
    <cfRule type="expression" dxfId="47119" priority="93930" stopIfTrue="1">
      <formula>WEEKDAY($A794)=4</formula>
    </cfRule>
    <cfRule type="expression" dxfId="47118" priority="93931" stopIfTrue="1">
      <formula>WEEKDAY($A794)=5</formula>
    </cfRule>
    <cfRule type="expression" dxfId="47117" priority="93932" stopIfTrue="1">
      <formula>WEEKDAY($A794)=6</formula>
    </cfRule>
    <cfRule type="expression" dxfId="47116" priority="93933" stopIfTrue="1">
      <formula>WEEKDAY($A794)=7</formula>
    </cfRule>
  </conditionalFormatting>
  <conditionalFormatting sqref="A794:A797">
    <cfRule type="expression" dxfId="47115" priority="93920" stopIfTrue="1">
      <formula>WEEKDAY($A794)=1</formula>
    </cfRule>
    <cfRule type="expression" dxfId="47114" priority="93921" stopIfTrue="1">
      <formula>WEEKDAY($A794)=2</formula>
    </cfRule>
    <cfRule type="expression" dxfId="47113" priority="93922" stopIfTrue="1">
      <formula>WEEKDAY($A794)=3</formula>
    </cfRule>
    <cfRule type="expression" dxfId="47112" priority="93923" stopIfTrue="1">
      <formula>WEEKDAY($A794)=4</formula>
    </cfRule>
    <cfRule type="expression" dxfId="47111" priority="93924" stopIfTrue="1">
      <formula>WEEKDAY($A794)=5</formula>
    </cfRule>
    <cfRule type="expression" dxfId="47110" priority="93925" stopIfTrue="1">
      <formula>WEEKDAY($A794)=6</formula>
    </cfRule>
    <cfRule type="expression" dxfId="47109" priority="93926" stopIfTrue="1">
      <formula>WEEKDAY($A794)=7</formula>
    </cfRule>
  </conditionalFormatting>
  <conditionalFormatting sqref="A794:A797">
    <cfRule type="expression" dxfId="47108" priority="93913" stopIfTrue="1">
      <formula>WEEKDAY($A794)=1</formula>
    </cfRule>
    <cfRule type="expression" dxfId="47107" priority="93914" stopIfTrue="1">
      <formula>WEEKDAY($A794)=2</formula>
    </cfRule>
    <cfRule type="expression" dxfId="47106" priority="93915" stopIfTrue="1">
      <formula>WEEKDAY($A794)=3</formula>
    </cfRule>
    <cfRule type="expression" dxfId="47105" priority="93916" stopIfTrue="1">
      <formula>WEEKDAY($A794)=4</formula>
    </cfRule>
    <cfRule type="expression" dxfId="47104" priority="93917" stopIfTrue="1">
      <formula>WEEKDAY($A794)=5</formula>
    </cfRule>
    <cfRule type="expression" dxfId="47103" priority="93918" stopIfTrue="1">
      <formula>WEEKDAY($A794)=6</formula>
    </cfRule>
    <cfRule type="expression" dxfId="47102" priority="93919" stopIfTrue="1">
      <formula>WEEKDAY($A794)=7</formula>
    </cfRule>
  </conditionalFormatting>
  <conditionalFormatting sqref="I794:I797">
    <cfRule type="expression" dxfId="47101" priority="93906" stopIfTrue="1">
      <formula>WEEKDAY($A794)=1</formula>
    </cfRule>
    <cfRule type="expression" dxfId="47100" priority="93907" stopIfTrue="1">
      <formula>WEEKDAY($A794)=2</formula>
    </cfRule>
    <cfRule type="expression" dxfId="47099" priority="93908" stopIfTrue="1">
      <formula>WEEKDAY($A794)=3</formula>
    </cfRule>
    <cfRule type="expression" dxfId="47098" priority="93909" stopIfTrue="1">
      <formula>WEEKDAY($A794)=4</formula>
    </cfRule>
    <cfRule type="expression" dxfId="47097" priority="93910" stopIfTrue="1">
      <formula>WEEKDAY($A794)=5</formula>
    </cfRule>
    <cfRule type="expression" dxfId="47096" priority="93911" stopIfTrue="1">
      <formula>WEEKDAY($A794)=6</formula>
    </cfRule>
    <cfRule type="expression" dxfId="47095" priority="93912" stopIfTrue="1">
      <formula>WEEKDAY($A794)=7</formula>
    </cfRule>
  </conditionalFormatting>
  <conditionalFormatting sqref="I794:I797">
    <cfRule type="expression" dxfId="47094" priority="93899" stopIfTrue="1">
      <formula>WEEKDAY($A794)=1</formula>
    </cfRule>
    <cfRule type="expression" dxfId="47093" priority="93900" stopIfTrue="1">
      <formula>WEEKDAY($A794)=2</formula>
    </cfRule>
    <cfRule type="expression" dxfId="47092" priority="93901" stopIfTrue="1">
      <formula>WEEKDAY($A794)=3</formula>
    </cfRule>
    <cfRule type="expression" dxfId="47091" priority="93902" stopIfTrue="1">
      <formula>WEEKDAY($A794)=4</formula>
    </cfRule>
    <cfRule type="expression" dxfId="47090" priority="93903" stopIfTrue="1">
      <formula>WEEKDAY($A794)=5</formula>
    </cfRule>
    <cfRule type="expression" dxfId="47089" priority="93904" stopIfTrue="1">
      <formula>WEEKDAY($A794)=6</formula>
    </cfRule>
    <cfRule type="expression" dxfId="47088" priority="93905" stopIfTrue="1">
      <formula>WEEKDAY($A794)=7</formula>
    </cfRule>
  </conditionalFormatting>
  <conditionalFormatting sqref="A793:A797">
    <cfRule type="expression" dxfId="47087" priority="93892" stopIfTrue="1">
      <formula>WEEKDAY($A793)=1</formula>
    </cfRule>
    <cfRule type="expression" dxfId="47086" priority="93893" stopIfTrue="1">
      <formula>WEEKDAY($A793)=2</formula>
    </cfRule>
    <cfRule type="expression" dxfId="47085" priority="93894" stopIfTrue="1">
      <formula>WEEKDAY($A793)=3</formula>
    </cfRule>
    <cfRule type="expression" dxfId="47084" priority="93895" stopIfTrue="1">
      <formula>WEEKDAY($A793)=4</formula>
    </cfRule>
    <cfRule type="expression" dxfId="47083" priority="93896" stopIfTrue="1">
      <formula>WEEKDAY($A793)=5</formula>
    </cfRule>
    <cfRule type="expression" dxfId="47082" priority="93897" stopIfTrue="1">
      <formula>WEEKDAY($A793)=6</formula>
    </cfRule>
    <cfRule type="expression" dxfId="47081" priority="93898" stopIfTrue="1">
      <formula>WEEKDAY($A793)=7</formula>
    </cfRule>
  </conditionalFormatting>
  <conditionalFormatting sqref="A793:A797">
    <cfRule type="expression" dxfId="47080" priority="93885" stopIfTrue="1">
      <formula>WEEKDAY($A793)=1</formula>
    </cfRule>
    <cfRule type="expression" dxfId="47079" priority="93886" stopIfTrue="1">
      <formula>WEEKDAY($A793)=2</formula>
    </cfRule>
    <cfRule type="expression" dxfId="47078" priority="93887" stopIfTrue="1">
      <formula>WEEKDAY($A793)=3</formula>
    </cfRule>
    <cfRule type="expression" dxfId="47077" priority="93888" stopIfTrue="1">
      <formula>WEEKDAY($A793)=4</formula>
    </cfRule>
    <cfRule type="expression" dxfId="47076" priority="93889" stopIfTrue="1">
      <formula>WEEKDAY($A793)=5</formula>
    </cfRule>
    <cfRule type="expression" dxfId="47075" priority="93890" stopIfTrue="1">
      <formula>WEEKDAY($A793)=6</formula>
    </cfRule>
    <cfRule type="expression" dxfId="47074" priority="93891" stopIfTrue="1">
      <formula>WEEKDAY($A793)=7</formula>
    </cfRule>
  </conditionalFormatting>
  <conditionalFormatting sqref="I793:I797">
    <cfRule type="expression" dxfId="47073" priority="93878" stopIfTrue="1">
      <formula>WEEKDAY($A793)=1</formula>
    </cfRule>
    <cfRule type="expression" dxfId="47072" priority="93879" stopIfTrue="1">
      <formula>WEEKDAY($A793)=2</formula>
    </cfRule>
    <cfRule type="expression" dxfId="47071" priority="93880" stopIfTrue="1">
      <formula>WEEKDAY($A793)=3</formula>
    </cfRule>
    <cfRule type="expression" dxfId="47070" priority="93881" stopIfTrue="1">
      <formula>WEEKDAY($A793)=4</formula>
    </cfRule>
    <cfRule type="expression" dxfId="47069" priority="93882" stopIfTrue="1">
      <formula>WEEKDAY($A793)=5</formula>
    </cfRule>
    <cfRule type="expression" dxfId="47068" priority="93883" stopIfTrue="1">
      <formula>WEEKDAY($A793)=6</formula>
    </cfRule>
    <cfRule type="expression" dxfId="47067" priority="93884" stopIfTrue="1">
      <formula>WEEKDAY($A793)=7</formula>
    </cfRule>
  </conditionalFormatting>
  <conditionalFormatting sqref="I793:I797">
    <cfRule type="expression" dxfId="47066" priority="93871" stopIfTrue="1">
      <formula>WEEKDAY($A793)=1</formula>
    </cfRule>
    <cfRule type="expression" dxfId="47065" priority="93872" stopIfTrue="1">
      <formula>WEEKDAY($A793)=2</formula>
    </cfRule>
    <cfRule type="expression" dxfId="47064" priority="93873" stopIfTrue="1">
      <formula>WEEKDAY($A793)=3</formula>
    </cfRule>
    <cfRule type="expression" dxfId="47063" priority="93874" stopIfTrue="1">
      <formula>WEEKDAY($A793)=4</formula>
    </cfRule>
    <cfRule type="expression" dxfId="47062" priority="93875" stopIfTrue="1">
      <formula>WEEKDAY($A793)=5</formula>
    </cfRule>
    <cfRule type="expression" dxfId="47061" priority="93876" stopIfTrue="1">
      <formula>WEEKDAY($A793)=6</formula>
    </cfRule>
    <cfRule type="expression" dxfId="47060" priority="93877" stopIfTrue="1">
      <formula>WEEKDAY($A793)=7</formula>
    </cfRule>
  </conditionalFormatting>
  <conditionalFormatting sqref="I793:I797">
    <cfRule type="expression" dxfId="47059" priority="93864" stopIfTrue="1">
      <formula>WEEKDAY($A793)=1</formula>
    </cfRule>
    <cfRule type="expression" dxfId="47058" priority="93865" stopIfTrue="1">
      <formula>WEEKDAY($A793)=2</formula>
    </cfRule>
    <cfRule type="expression" dxfId="47057" priority="93866" stopIfTrue="1">
      <formula>WEEKDAY($A793)=3</formula>
    </cfRule>
    <cfRule type="expression" dxfId="47056" priority="93867" stopIfTrue="1">
      <formula>WEEKDAY($A793)=4</formula>
    </cfRule>
    <cfRule type="expression" dxfId="47055" priority="93868" stopIfTrue="1">
      <formula>WEEKDAY($A793)=5</formula>
    </cfRule>
    <cfRule type="expression" dxfId="47054" priority="93869" stopIfTrue="1">
      <formula>WEEKDAY($A793)=6</formula>
    </cfRule>
    <cfRule type="expression" dxfId="47053" priority="93870" stopIfTrue="1">
      <formula>WEEKDAY($A793)=7</formula>
    </cfRule>
  </conditionalFormatting>
  <conditionalFormatting sqref="I793:I797">
    <cfRule type="expression" dxfId="47052" priority="93857" stopIfTrue="1">
      <formula>WEEKDAY($A793)=1</formula>
    </cfRule>
    <cfRule type="expression" dxfId="47051" priority="93858" stopIfTrue="1">
      <formula>WEEKDAY($A793)=2</formula>
    </cfRule>
    <cfRule type="expression" dxfId="47050" priority="93859" stopIfTrue="1">
      <formula>WEEKDAY($A793)=3</formula>
    </cfRule>
    <cfRule type="expression" dxfId="47049" priority="93860" stopIfTrue="1">
      <formula>WEEKDAY($A793)=4</formula>
    </cfRule>
    <cfRule type="expression" dxfId="47048" priority="93861" stopIfTrue="1">
      <formula>WEEKDAY($A793)=5</formula>
    </cfRule>
    <cfRule type="expression" dxfId="47047" priority="93862" stopIfTrue="1">
      <formula>WEEKDAY($A793)=6</formula>
    </cfRule>
    <cfRule type="expression" dxfId="47046" priority="93863" stopIfTrue="1">
      <formula>WEEKDAY($A793)=7</formula>
    </cfRule>
  </conditionalFormatting>
  <conditionalFormatting sqref="A793:A797">
    <cfRule type="expression" dxfId="47045" priority="93850" stopIfTrue="1">
      <formula>WEEKDAY($A793)=1</formula>
    </cfRule>
    <cfRule type="expression" dxfId="47044" priority="93851" stopIfTrue="1">
      <formula>WEEKDAY($A793)=2</formula>
    </cfRule>
    <cfRule type="expression" dxfId="47043" priority="93852" stopIfTrue="1">
      <formula>WEEKDAY($A793)=3</formula>
    </cfRule>
    <cfRule type="expression" dxfId="47042" priority="93853" stopIfTrue="1">
      <formula>WEEKDAY($A793)=4</formula>
    </cfRule>
    <cfRule type="expression" dxfId="47041" priority="93854" stopIfTrue="1">
      <formula>WEEKDAY($A793)=5</formula>
    </cfRule>
    <cfRule type="expression" dxfId="47040" priority="93855" stopIfTrue="1">
      <formula>WEEKDAY($A793)=6</formula>
    </cfRule>
    <cfRule type="expression" dxfId="47039" priority="93856" stopIfTrue="1">
      <formula>WEEKDAY($A793)=7</formula>
    </cfRule>
  </conditionalFormatting>
  <conditionalFormatting sqref="A793:A797">
    <cfRule type="expression" dxfId="47038" priority="93843" stopIfTrue="1">
      <formula>WEEKDAY($A793)=1</formula>
    </cfRule>
    <cfRule type="expression" dxfId="47037" priority="93844" stopIfTrue="1">
      <formula>WEEKDAY($A793)=2</formula>
    </cfRule>
    <cfRule type="expression" dxfId="47036" priority="93845" stopIfTrue="1">
      <formula>WEEKDAY($A793)=3</formula>
    </cfRule>
    <cfRule type="expression" dxfId="47035" priority="93846" stopIfTrue="1">
      <formula>WEEKDAY($A793)=4</formula>
    </cfRule>
    <cfRule type="expression" dxfId="47034" priority="93847" stopIfTrue="1">
      <formula>WEEKDAY($A793)=5</formula>
    </cfRule>
    <cfRule type="expression" dxfId="47033" priority="93848" stopIfTrue="1">
      <formula>WEEKDAY($A793)=6</formula>
    </cfRule>
    <cfRule type="expression" dxfId="47032" priority="93849" stopIfTrue="1">
      <formula>WEEKDAY($A793)=7</formula>
    </cfRule>
  </conditionalFormatting>
  <conditionalFormatting sqref="I793:I797">
    <cfRule type="expression" dxfId="47031" priority="93836" stopIfTrue="1">
      <formula>WEEKDAY($A793)=1</formula>
    </cfRule>
    <cfRule type="expression" dxfId="47030" priority="93837" stopIfTrue="1">
      <formula>WEEKDAY($A793)=2</formula>
    </cfRule>
    <cfRule type="expression" dxfId="47029" priority="93838" stopIfTrue="1">
      <formula>WEEKDAY($A793)=3</formula>
    </cfRule>
    <cfRule type="expression" dxfId="47028" priority="93839" stopIfTrue="1">
      <formula>WEEKDAY($A793)=4</formula>
    </cfRule>
    <cfRule type="expression" dxfId="47027" priority="93840" stopIfTrue="1">
      <formula>WEEKDAY($A793)=5</formula>
    </cfRule>
    <cfRule type="expression" dxfId="47026" priority="93841" stopIfTrue="1">
      <formula>WEEKDAY($A793)=6</formula>
    </cfRule>
    <cfRule type="expression" dxfId="47025" priority="93842" stopIfTrue="1">
      <formula>WEEKDAY($A793)=7</formula>
    </cfRule>
  </conditionalFormatting>
  <conditionalFormatting sqref="I793:I797">
    <cfRule type="expression" dxfId="47024" priority="93829" stopIfTrue="1">
      <formula>WEEKDAY($A793)=1</formula>
    </cfRule>
    <cfRule type="expression" dxfId="47023" priority="93830" stopIfTrue="1">
      <formula>WEEKDAY($A793)=2</formula>
    </cfRule>
    <cfRule type="expression" dxfId="47022" priority="93831" stopIfTrue="1">
      <formula>WEEKDAY($A793)=3</formula>
    </cfRule>
    <cfRule type="expression" dxfId="47021" priority="93832" stopIfTrue="1">
      <formula>WEEKDAY($A793)=4</formula>
    </cfRule>
    <cfRule type="expression" dxfId="47020" priority="93833" stopIfTrue="1">
      <formula>WEEKDAY($A793)=5</formula>
    </cfRule>
    <cfRule type="expression" dxfId="47019" priority="93834" stopIfTrue="1">
      <formula>WEEKDAY($A793)=6</formula>
    </cfRule>
    <cfRule type="expression" dxfId="47018" priority="93835" stopIfTrue="1">
      <formula>WEEKDAY($A793)=7</formula>
    </cfRule>
  </conditionalFormatting>
  <conditionalFormatting sqref="A793:A797">
    <cfRule type="expression" dxfId="47017" priority="93822" stopIfTrue="1">
      <formula>WEEKDAY($A793)=1</formula>
    </cfRule>
    <cfRule type="expression" dxfId="47016" priority="93823" stopIfTrue="1">
      <formula>WEEKDAY($A793)=2</formula>
    </cfRule>
    <cfRule type="expression" dxfId="47015" priority="93824" stopIfTrue="1">
      <formula>WEEKDAY($A793)=3</formula>
    </cfRule>
    <cfRule type="expression" dxfId="47014" priority="93825" stopIfTrue="1">
      <formula>WEEKDAY($A793)=4</formula>
    </cfRule>
    <cfRule type="expression" dxfId="47013" priority="93826" stopIfTrue="1">
      <formula>WEEKDAY($A793)=5</formula>
    </cfRule>
    <cfRule type="expression" dxfId="47012" priority="93827" stopIfTrue="1">
      <formula>WEEKDAY($A793)=6</formula>
    </cfRule>
    <cfRule type="expression" dxfId="47011" priority="93828" stopIfTrue="1">
      <formula>WEEKDAY($A793)=7</formula>
    </cfRule>
  </conditionalFormatting>
  <conditionalFormatting sqref="I793:I797">
    <cfRule type="expression" dxfId="47010" priority="93815" stopIfTrue="1">
      <formula>WEEKDAY($A793)=1</formula>
    </cfRule>
    <cfRule type="expression" dxfId="47009" priority="93816" stopIfTrue="1">
      <formula>WEEKDAY($A793)=2</formula>
    </cfRule>
    <cfRule type="expression" dxfId="47008" priority="93817" stopIfTrue="1">
      <formula>WEEKDAY($A793)=3</formula>
    </cfRule>
    <cfRule type="expression" dxfId="47007" priority="93818" stopIfTrue="1">
      <formula>WEEKDAY($A793)=4</formula>
    </cfRule>
    <cfRule type="expression" dxfId="47006" priority="93819" stopIfTrue="1">
      <formula>WEEKDAY($A793)=5</formula>
    </cfRule>
    <cfRule type="expression" dxfId="47005" priority="93820" stopIfTrue="1">
      <formula>WEEKDAY($A793)=6</formula>
    </cfRule>
    <cfRule type="expression" dxfId="47004" priority="93821" stopIfTrue="1">
      <formula>WEEKDAY($A793)=7</formula>
    </cfRule>
  </conditionalFormatting>
  <conditionalFormatting sqref="A793:A797">
    <cfRule type="expression" dxfId="47003" priority="93808" stopIfTrue="1">
      <formula>WEEKDAY($A793)=1</formula>
    </cfRule>
    <cfRule type="expression" dxfId="47002" priority="93809" stopIfTrue="1">
      <formula>WEEKDAY($A793)=2</formula>
    </cfRule>
    <cfRule type="expression" dxfId="47001" priority="93810" stopIfTrue="1">
      <formula>WEEKDAY($A793)=3</formula>
    </cfRule>
    <cfRule type="expression" dxfId="47000" priority="93811" stopIfTrue="1">
      <formula>WEEKDAY($A793)=4</formula>
    </cfRule>
    <cfRule type="expression" dxfId="46999" priority="93812" stopIfTrue="1">
      <formula>WEEKDAY($A793)=5</formula>
    </cfRule>
    <cfRule type="expression" dxfId="46998" priority="93813" stopIfTrue="1">
      <formula>WEEKDAY($A793)=6</formula>
    </cfRule>
    <cfRule type="expression" dxfId="46997" priority="93814" stopIfTrue="1">
      <formula>WEEKDAY($A793)=7</formula>
    </cfRule>
  </conditionalFormatting>
  <conditionalFormatting sqref="I793:I797">
    <cfRule type="expression" dxfId="46996" priority="93801" stopIfTrue="1">
      <formula>WEEKDAY($A793)=1</formula>
    </cfRule>
    <cfRule type="expression" dxfId="46995" priority="93802" stopIfTrue="1">
      <formula>WEEKDAY($A793)=2</formula>
    </cfRule>
    <cfRule type="expression" dxfId="46994" priority="93803" stopIfTrue="1">
      <formula>WEEKDAY($A793)=3</formula>
    </cfRule>
    <cfRule type="expression" dxfId="46993" priority="93804" stopIfTrue="1">
      <formula>WEEKDAY($A793)=4</formula>
    </cfRule>
    <cfRule type="expression" dxfId="46992" priority="93805" stopIfTrue="1">
      <formula>WEEKDAY($A793)=5</formula>
    </cfRule>
    <cfRule type="expression" dxfId="46991" priority="93806" stopIfTrue="1">
      <formula>WEEKDAY($A793)=6</formula>
    </cfRule>
    <cfRule type="expression" dxfId="46990" priority="93807" stopIfTrue="1">
      <formula>WEEKDAY($A793)=7</formula>
    </cfRule>
  </conditionalFormatting>
  <conditionalFormatting sqref="A793:A797">
    <cfRule type="expression" dxfId="46989" priority="93794" stopIfTrue="1">
      <formula>WEEKDAY($A793)=1</formula>
    </cfRule>
    <cfRule type="expression" dxfId="46988" priority="93795" stopIfTrue="1">
      <formula>WEEKDAY($A793)=2</formula>
    </cfRule>
    <cfRule type="expression" dxfId="46987" priority="93796" stopIfTrue="1">
      <formula>WEEKDAY($A793)=3</formula>
    </cfRule>
    <cfRule type="expression" dxfId="46986" priority="93797" stopIfTrue="1">
      <formula>WEEKDAY($A793)=4</formula>
    </cfRule>
    <cfRule type="expression" dxfId="46985" priority="93798" stopIfTrue="1">
      <formula>WEEKDAY($A793)=5</formula>
    </cfRule>
    <cfRule type="expression" dxfId="46984" priority="93799" stopIfTrue="1">
      <formula>WEEKDAY($A793)=6</formula>
    </cfRule>
    <cfRule type="expression" dxfId="46983" priority="93800" stopIfTrue="1">
      <formula>WEEKDAY($A793)=7</formula>
    </cfRule>
  </conditionalFormatting>
  <conditionalFormatting sqref="I793:I797">
    <cfRule type="expression" dxfId="46982" priority="93787" stopIfTrue="1">
      <formula>WEEKDAY($A793)=1</formula>
    </cfRule>
    <cfRule type="expression" dxfId="46981" priority="93788" stopIfTrue="1">
      <formula>WEEKDAY($A793)=2</formula>
    </cfRule>
    <cfRule type="expression" dxfId="46980" priority="93789" stopIfTrue="1">
      <formula>WEEKDAY($A793)=3</formula>
    </cfRule>
    <cfRule type="expression" dxfId="46979" priority="93790" stopIfTrue="1">
      <formula>WEEKDAY($A793)=4</formula>
    </cfRule>
    <cfRule type="expression" dxfId="46978" priority="93791" stopIfTrue="1">
      <formula>WEEKDAY($A793)=5</formula>
    </cfRule>
    <cfRule type="expression" dxfId="46977" priority="93792" stopIfTrue="1">
      <formula>WEEKDAY($A793)=6</formula>
    </cfRule>
    <cfRule type="expression" dxfId="46976" priority="93793" stopIfTrue="1">
      <formula>WEEKDAY($A793)=7</formula>
    </cfRule>
  </conditionalFormatting>
  <conditionalFormatting sqref="A793:A797">
    <cfRule type="expression" dxfId="46975" priority="93780" stopIfTrue="1">
      <formula>WEEKDAY($A793)=1</formula>
    </cfRule>
    <cfRule type="expression" dxfId="46974" priority="93781" stopIfTrue="1">
      <formula>WEEKDAY($A793)=2</formula>
    </cfRule>
    <cfRule type="expression" dxfId="46973" priority="93782" stopIfTrue="1">
      <formula>WEEKDAY($A793)=3</formula>
    </cfRule>
    <cfRule type="expression" dxfId="46972" priority="93783" stopIfTrue="1">
      <formula>WEEKDAY($A793)=4</formula>
    </cfRule>
    <cfRule type="expression" dxfId="46971" priority="93784" stopIfTrue="1">
      <formula>WEEKDAY($A793)=5</formula>
    </cfRule>
    <cfRule type="expression" dxfId="46970" priority="93785" stopIfTrue="1">
      <formula>WEEKDAY($A793)=6</formula>
    </cfRule>
    <cfRule type="expression" dxfId="46969" priority="93786" stopIfTrue="1">
      <formula>WEEKDAY($A793)=7</formula>
    </cfRule>
  </conditionalFormatting>
  <conditionalFormatting sqref="I793:I797">
    <cfRule type="expression" dxfId="46968" priority="93773" stopIfTrue="1">
      <formula>WEEKDAY($A793)=1</formula>
    </cfRule>
    <cfRule type="expression" dxfId="46967" priority="93774" stopIfTrue="1">
      <formula>WEEKDAY($A793)=2</formula>
    </cfRule>
    <cfRule type="expression" dxfId="46966" priority="93775" stopIfTrue="1">
      <formula>WEEKDAY($A793)=3</formula>
    </cfRule>
    <cfRule type="expression" dxfId="46965" priority="93776" stopIfTrue="1">
      <formula>WEEKDAY($A793)=4</formula>
    </cfRule>
    <cfRule type="expression" dxfId="46964" priority="93777" stopIfTrue="1">
      <formula>WEEKDAY($A793)=5</formula>
    </cfRule>
    <cfRule type="expression" dxfId="46963" priority="93778" stopIfTrue="1">
      <formula>WEEKDAY($A793)=6</formula>
    </cfRule>
    <cfRule type="expression" dxfId="46962" priority="93779" stopIfTrue="1">
      <formula>WEEKDAY($A793)=7</formula>
    </cfRule>
  </conditionalFormatting>
  <conditionalFormatting sqref="A793:A797">
    <cfRule type="expression" dxfId="46961" priority="93766" stopIfTrue="1">
      <formula>WEEKDAY($A793)=1</formula>
    </cfRule>
    <cfRule type="expression" dxfId="46960" priority="93767" stopIfTrue="1">
      <formula>WEEKDAY($A793)=2</formula>
    </cfRule>
    <cfRule type="expression" dxfId="46959" priority="93768" stopIfTrue="1">
      <formula>WEEKDAY($A793)=3</formula>
    </cfRule>
    <cfRule type="expression" dxfId="46958" priority="93769" stopIfTrue="1">
      <formula>WEEKDAY($A793)=4</formula>
    </cfRule>
    <cfRule type="expression" dxfId="46957" priority="93770" stopIfTrue="1">
      <formula>WEEKDAY($A793)=5</formula>
    </cfRule>
    <cfRule type="expression" dxfId="46956" priority="93771" stopIfTrue="1">
      <formula>WEEKDAY($A793)=6</formula>
    </cfRule>
    <cfRule type="expression" dxfId="46955" priority="93772" stopIfTrue="1">
      <formula>WEEKDAY($A793)=7</formula>
    </cfRule>
  </conditionalFormatting>
  <conditionalFormatting sqref="I793:I797">
    <cfRule type="expression" dxfId="46954" priority="93759" stopIfTrue="1">
      <formula>WEEKDAY($A793)=1</formula>
    </cfRule>
    <cfRule type="expression" dxfId="46953" priority="93760" stopIfTrue="1">
      <formula>WEEKDAY($A793)=2</formula>
    </cfRule>
    <cfRule type="expression" dxfId="46952" priority="93761" stopIfTrue="1">
      <formula>WEEKDAY($A793)=3</formula>
    </cfRule>
    <cfRule type="expression" dxfId="46951" priority="93762" stopIfTrue="1">
      <formula>WEEKDAY($A793)=4</formula>
    </cfRule>
    <cfRule type="expression" dxfId="46950" priority="93763" stopIfTrue="1">
      <formula>WEEKDAY($A793)=5</formula>
    </cfRule>
    <cfRule type="expression" dxfId="46949" priority="93764" stopIfTrue="1">
      <formula>WEEKDAY($A793)=6</formula>
    </cfRule>
    <cfRule type="expression" dxfId="46948" priority="93765" stopIfTrue="1">
      <formula>WEEKDAY($A793)=7</formula>
    </cfRule>
  </conditionalFormatting>
  <conditionalFormatting sqref="A793:A797">
    <cfRule type="expression" dxfId="46947" priority="93752" stopIfTrue="1">
      <formula>WEEKDAY($A793)=1</formula>
    </cfRule>
    <cfRule type="expression" dxfId="46946" priority="93753" stopIfTrue="1">
      <formula>WEEKDAY($A793)=2</formula>
    </cfRule>
    <cfRule type="expression" dxfId="46945" priority="93754" stopIfTrue="1">
      <formula>WEEKDAY($A793)=3</formula>
    </cfRule>
    <cfRule type="expression" dxfId="46944" priority="93755" stopIfTrue="1">
      <formula>WEEKDAY($A793)=4</formula>
    </cfRule>
    <cfRule type="expression" dxfId="46943" priority="93756" stopIfTrue="1">
      <formula>WEEKDAY($A793)=5</formula>
    </cfRule>
    <cfRule type="expression" dxfId="46942" priority="93757" stopIfTrue="1">
      <formula>WEEKDAY($A793)=6</formula>
    </cfRule>
    <cfRule type="expression" dxfId="46941" priority="93758" stopIfTrue="1">
      <formula>WEEKDAY($A793)=7</formula>
    </cfRule>
  </conditionalFormatting>
  <conditionalFormatting sqref="A793:A797">
    <cfRule type="expression" dxfId="46940" priority="93745" stopIfTrue="1">
      <formula>WEEKDAY($A793)=1</formula>
    </cfRule>
    <cfRule type="expression" dxfId="46939" priority="93746" stopIfTrue="1">
      <formula>WEEKDAY($A793)=2</formula>
    </cfRule>
    <cfRule type="expression" dxfId="46938" priority="93747" stopIfTrue="1">
      <formula>WEEKDAY($A793)=3</formula>
    </cfRule>
    <cfRule type="expression" dxfId="46937" priority="93748" stopIfTrue="1">
      <formula>WEEKDAY($A793)=4</formula>
    </cfRule>
    <cfRule type="expression" dxfId="46936" priority="93749" stopIfTrue="1">
      <formula>WEEKDAY($A793)=5</formula>
    </cfRule>
    <cfRule type="expression" dxfId="46935" priority="93750" stopIfTrue="1">
      <formula>WEEKDAY($A793)=6</formula>
    </cfRule>
    <cfRule type="expression" dxfId="46934" priority="93751" stopIfTrue="1">
      <formula>WEEKDAY($A793)=7</formula>
    </cfRule>
  </conditionalFormatting>
  <conditionalFormatting sqref="I793:I797">
    <cfRule type="expression" dxfId="46933" priority="93738" stopIfTrue="1">
      <formula>WEEKDAY($A793)=1</formula>
    </cfRule>
    <cfRule type="expression" dxfId="46932" priority="93739" stopIfTrue="1">
      <formula>WEEKDAY($A793)=2</formula>
    </cfRule>
    <cfRule type="expression" dxfId="46931" priority="93740" stopIfTrue="1">
      <formula>WEEKDAY($A793)=3</formula>
    </cfRule>
    <cfRule type="expression" dxfId="46930" priority="93741" stopIfTrue="1">
      <formula>WEEKDAY($A793)=4</formula>
    </cfRule>
    <cfRule type="expression" dxfId="46929" priority="93742" stopIfTrue="1">
      <formula>WEEKDAY($A793)=5</formula>
    </cfRule>
    <cfRule type="expression" dxfId="46928" priority="93743" stopIfTrue="1">
      <formula>WEEKDAY($A793)=6</formula>
    </cfRule>
    <cfRule type="expression" dxfId="46927" priority="93744" stopIfTrue="1">
      <formula>WEEKDAY($A793)=7</formula>
    </cfRule>
  </conditionalFormatting>
  <conditionalFormatting sqref="I793:I797">
    <cfRule type="expression" dxfId="46926" priority="93731" stopIfTrue="1">
      <formula>WEEKDAY($A793)=1</formula>
    </cfRule>
    <cfRule type="expression" dxfId="46925" priority="93732" stopIfTrue="1">
      <formula>WEEKDAY($A793)=2</formula>
    </cfRule>
    <cfRule type="expression" dxfId="46924" priority="93733" stopIfTrue="1">
      <formula>WEEKDAY($A793)=3</formula>
    </cfRule>
    <cfRule type="expression" dxfId="46923" priority="93734" stopIfTrue="1">
      <formula>WEEKDAY($A793)=4</formula>
    </cfRule>
    <cfRule type="expression" dxfId="46922" priority="93735" stopIfTrue="1">
      <formula>WEEKDAY($A793)=5</formula>
    </cfRule>
    <cfRule type="expression" dxfId="46921" priority="93736" stopIfTrue="1">
      <formula>WEEKDAY($A793)=6</formula>
    </cfRule>
    <cfRule type="expression" dxfId="46920" priority="93737" stopIfTrue="1">
      <formula>WEEKDAY($A793)=7</formula>
    </cfRule>
  </conditionalFormatting>
  <conditionalFormatting sqref="H795">
    <cfRule type="expression" dxfId="46919" priority="90161" stopIfTrue="1">
      <formula>WEEKDAY($A795)=1</formula>
    </cfRule>
    <cfRule type="expression" dxfId="46918" priority="90162" stopIfTrue="1">
      <formula>WEEKDAY($A795)=2</formula>
    </cfRule>
    <cfRule type="expression" dxfId="46917" priority="90163" stopIfTrue="1">
      <formula>WEEKDAY($A795)=3</formula>
    </cfRule>
    <cfRule type="expression" dxfId="46916" priority="90164" stopIfTrue="1">
      <formula>WEEKDAY($A795)=4</formula>
    </cfRule>
    <cfRule type="expression" dxfId="46915" priority="90165" stopIfTrue="1">
      <formula>WEEKDAY($A795)=5</formula>
    </cfRule>
    <cfRule type="expression" dxfId="46914" priority="90166" stopIfTrue="1">
      <formula>WEEKDAY($A795)=6</formula>
    </cfRule>
    <cfRule type="expression" dxfId="46913" priority="90167" stopIfTrue="1">
      <formula>WEEKDAY($A795)=7</formula>
    </cfRule>
  </conditionalFormatting>
  <conditionalFormatting sqref="H795">
    <cfRule type="expression" dxfId="46912" priority="90154" stopIfTrue="1">
      <formula>WEEKDAY($A795)=1</formula>
    </cfRule>
    <cfRule type="expression" dxfId="46911" priority="90155" stopIfTrue="1">
      <formula>WEEKDAY($A795)=2</formula>
    </cfRule>
    <cfRule type="expression" dxfId="46910" priority="90156" stopIfTrue="1">
      <formula>WEEKDAY($A795)=3</formula>
    </cfRule>
    <cfRule type="expression" dxfId="46909" priority="90157" stopIfTrue="1">
      <formula>WEEKDAY($A795)=4</formula>
    </cfRule>
    <cfRule type="expression" dxfId="46908" priority="90158" stopIfTrue="1">
      <formula>WEEKDAY($A795)=5</formula>
    </cfRule>
    <cfRule type="expression" dxfId="46907" priority="90159" stopIfTrue="1">
      <formula>WEEKDAY($A795)=6</formula>
    </cfRule>
    <cfRule type="expression" dxfId="46906" priority="90160" stopIfTrue="1">
      <formula>WEEKDAY($A795)=7</formula>
    </cfRule>
  </conditionalFormatting>
  <conditionalFormatting sqref="H795">
    <cfRule type="expression" dxfId="46905" priority="90147" stopIfTrue="1">
      <formula>WEEKDAY($A795)=1</formula>
    </cfRule>
    <cfRule type="expression" dxfId="46904" priority="90148" stopIfTrue="1">
      <formula>WEEKDAY($A795)=2</formula>
    </cfRule>
    <cfRule type="expression" dxfId="46903" priority="90149" stopIfTrue="1">
      <formula>WEEKDAY($A795)=3</formula>
    </cfRule>
    <cfRule type="expression" dxfId="46902" priority="90150" stopIfTrue="1">
      <formula>WEEKDAY($A795)=4</formula>
    </cfRule>
    <cfRule type="expression" dxfId="46901" priority="90151" stopIfTrue="1">
      <formula>WEEKDAY($A795)=5</formula>
    </cfRule>
    <cfRule type="expression" dxfId="46900" priority="90152" stopIfTrue="1">
      <formula>WEEKDAY($A795)=6</formula>
    </cfRule>
    <cfRule type="expression" dxfId="46899" priority="90153" stopIfTrue="1">
      <formula>WEEKDAY($A795)=7</formula>
    </cfRule>
  </conditionalFormatting>
  <conditionalFormatting sqref="B795:G795 J795:M795">
    <cfRule type="expression" dxfId="46898" priority="90077" stopIfTrue="1">
      <formula>WEEKDAY($A795)=1</formula>
    </cfRule>
    <cfRule type="expression" dxfId="46897" priority="90078" stopIfTrue="1">
      <formula>WEEKDAY($A795)=2</formula>
    </cfRule>
    <cfRule type="expression" dxfId="46896" priority="90079" stopIfTrue="1">
      <formula>WEEKDAY($A795)=3</formula>
    </cfRule>
    <cfRule type="expression" dxfId="46895" priority="90080" stopIfTrue="1">
      <formula>WEEKDAY($A795)=4</formula>
    </cfRule>
    <cfRule type="expression" dxfId="46894" priority="90081" stopIfTrue="1">
      <formula>WEEKDAY($A795)=5</formula>
    </cfRule>
    <cfRule type="expression" dxfId="46893" priority="90082" stopIfTrue="1">
      <formula>WEEKDAY($A795)=6</formula>
    </cfRule>
    <cfRule type="expression" dxfId="46892" priority="90083" stopIfTrue="1">
      <formula>WEEKDAY($A795)=7</formula>
    </cfRule>
  </conditionalFormatting>
  <conditionalFormatting sqref="B796:G796 J796:M796">
    <cfRule type="expression" dxfId="46891" priority="87634" stopIfTrue="1">
      <formula>WEEKDAY($A796)=1</formula>
    </cfRule>
    <cfRule type="expression" dxfId="46890" priority="87635" stopIfTrue="1">
      <formula>WEEKDAY($A796)=2</formula>
    </cfRule>
    <cfRule type="expression" dxfId="46889" priority="87636" stopIfTrue="1">
      <formula>WEEKDAY($A796)=3</formula>
    </cfRule>
    <cfRule type="expression" dxfId="46888" priority="87637" stopIfTrue="1">
      <formula>WEEKDAY($A796)=4</formula>
    </cfRule>
    <cfRule type="expression" dxfId="46887" priority="87638" stopIfTrue="1">
      <formula>WEEKDAY($A796)=5</formula>
    </cfRule>
    <cfRule type="expression" dxfId="46886" priority="87639" stopIfTrue="1">
      <formula>WEEKDAY($A796)=6</formula>
    </cfRule>
    <cfRule type="expression" dxfId="46885" priority="87640" stopIfTrue="1">
      <formula>WEEKDAY($A796)=7</formula>
    </cfRule>
  </conditionalFormatting>
  <conditionalFormatting sqref="H796:H797">
    <cfRule type="expression" dxfId="46884" priority="87606" stopIfTrue="1">
      <formula>WEEKDAY($A796)=1</formula>
    </cfRule>
    <cfRule type="expression" dxfId="46883" priority="87607" stopIfTrue="1">
      <formula>WEEKDAY($A796)=2</formula>
    </cfRule>
    <cfRule type="expression" dxfId="46882" priority="87608" stopIfTrue="1">
      <formula>WEEKDAY($A796)=3</formula>
    </cfRule>
    <cfRule type="expression" dxfId="46881" priority="87609" stopIfTrue="1">
      <formula>WEEKDAY($A796)=4</formula>
    </cfRule>
    <cfRule type="expression" dxfId="46880" priority="87610" stopIfTrue="1">
      <formula>WEEKDAY($A796)=5</formula>
    </cfRule>
    <cfRule type="expression" dxfId="46879" priority="87611" stopIfTrue="1">
      <formula>WEEKDAY($A796)=6</formula>
    </cfRule>
    <cfRule type="expression" dxfId="46878" priority="87612" stopIfTrue="1">
      <formula>WEEKDAY($A796)=7</formula>
    </cfRule>
  </conditionalFormatting>
  <conditionalFormatting sqref="H796:H797">
    <cfRule type="expression" dxfId="46877" priority="87599" stopIfTrue="1">
      <formula>WEEKDAY($A796)=1</formula>
    </cfRule>
    <cfRule type="expression" dxfId="46876" priority="87600" stopIfTrue="1">
      <formula>WEEKDAY($A796)=2</formula>
    </cfRule>
    <cfRule type="expression" dxfId="46875" priority="87601" stopIfTrue="1">
      <formula>WEEKDAY($A796)=3</formula>
    </cfRule>
    <cfRule type="expression" dxfId="46874" priority="87602" stopIfTrue="1">
      <formula>WEEKDAY($A796)=4</formula>
    </cfRule>
    <cfRule type="expression" dxfId="46873" priority="87603" stopIfTrue="1">
      <formula>WEEKDAY($A796)=5</formula>
    </cfRule>
    <cfRule type="expression" dxfId="46872" priority="87604" stopIfTrue="1">
      <formula>WEEKDAY($A796)=6</formula>
    </cfRule>
    <cfRule type="expression" dxfId="46871" priority="87605" stopIfTrue="1">
      <formula>WEEKDAY($A796)=7</formula>
    </cfRule>
  </conditionalFormatting>
  <conditionalFormatting sqref="H796:H797">
    <cfRule type="expression" dxfId="46870" priority="87592" stopIfTrue="1">
      <formula>WEEKDAY($A796)=1</formula>
    </cfRule>
    <cfRule type="expression" dxfId="46869" priority="87593" stopIfTrue="1">
      <formula>WEEKDAY($A796)=2</formula>
    </cfRule>
    <cfRule type="expression" dxfId="46868" priority="87594" stopIfTrue="1">
      <formula>WEEKDAY($A796)=3</formula>
    </cfRule>
    <cfRule type="expression" dxfId="46867" priority="87595" stopIfTrue="1">
      <formula>WEEKDAY($A796)=4</formula>
    </cfRule>
    <cfRule type="expression" dxfId="46866" priority="87596" stopIfTrue="1">
      <formula>WEEKDAY($A796)=5</formula>
    </cfRule>
    <cfRule type="expression" dxfId="46865" priority="87597" stopIfTrue="1">
      <formula>WEEKDAY($A796)=6</formula>
    </cfRule>
    <cfRule type="expression" dxfId="46864" priority="87598" stopIfTrue="1">
      <formula>WEEKDAY($A796)=7</formula>
    </cfRule>
  </conditionalFormatting>
  <conditionalFormatting sqref="B797:G797 J797:M797">
    <cfRule type="expression" dxfId="46863" priority="87508" stopIfTrue="1">
      <formula>WEEKDAY($A797)=1</formula>
    </cfRule>
    <cfRule type="expression" dxfId="46862" priority="87509" stopIfTrue="1">
      <formula>WEEKDAY($A797)=2</formula>
    </cfRule>
    <cfRule type="expression" dxfId="46861" priority="87510" stopIfTrue="1">
      <formula>WEEKDAY($A797)=3</formula>
    </cfRule>
    <cfRule type="expression" dxfId="46860" priority="87511" stopIfTrue="1">
      <formula>WEEKDAY($A797)=4</formula>
    </cfRule>
    <cfRule type="expression" dxfId="46859" priority="87512" stopIfTrue="1">
      <formula>WEEKDAY($A797)=5</formula>
    </cfRule>
    <cfRule type="expression" dxfId="46858" priority="87513" stopIfTrue="1">
      <formula>WEEKDAY($A797)=6</formula>
    </cfRule>
    <cfRule type="expression" dxfId="46857" priority="87514" stopIfTrue="1">
      <formula>WEEKDAY($A797)=7</formula>
    </cfRule>
  </conditionalFormatting>
  <conditionalFormatting sqref="A795:A797">
    <cfRule type="expression" dxfId="46856" priority="87501" stopIfTrue="1">
      <formula>WEEKDAY($A795)=1</formula>
    </cfRule>
    <cfRule type="expression" dxfId="46855" priority="87502" stopIfTrue="1">
      <formula>WEEKDAY($A795)=2</formula>
    </cfRule>
    <cfRule type="expression" dxfId="46854" priority="87503" stopIfTrue="1">
      <formula>WEEKDAY($A795)=3</formula>
    </cfRule>
    <cfRule type="expression" dxfId="46853" priority="87504" stopIfTrue="1">
      <formula>WEEKDAY($A795)=4</formula>
    </cfRule>
    <cfRule type="expression" dxfId="46852" priority="87505" stopIfTrue="1">
      <formula>WEEKDAY($A795)=5</formula>
    </cfRule>
    <cfRule type="expression" dxfId="46851" priority="87506" stopIfTrue="1">
      <formula>WEEKDAY($A795)=6</formula>
    </cfRule>
    <cfRule type="expression" dxfId="46850" priority="87507" stopIfTrue="1">
      <formula>WEEKDAY($A795)=7</formula>
    </cfRule>
  </conditionalFormatting>
  <conditionalFormatting sqref="A795:A797">
    <cfRule type="expression" dxfId="46849" priority="87494" stopIfTrue="1">
      <formula>WEEKDAY($A795)=1</formula>
    </cfRule>
    <cfRule type="expression" dxfId="46848" priority="87495" stopIfTrue="1">
      <formula>WEEKDAY($A795)=2</formula>
    </cfRule>
    <cfRule type="expression" dxfId="46847" priority="87496" stopIfTrue="1">
      <formula>WEEKDAY($A795)=3</formula>
    </cfRule>
    <cfRule type="expression" dxfId="46846" priority="87497" stopIfTrue="1">
      <formula>WEEKDAY($A795)=4</formula>
    </cfRule>
    <cfRule type="expression" dxfId="46845" priority="87498" stopIfTrue="1">
      <formula>WEEKDAY($A795)=5</formula>
    </cfRule>
    <cfRule type="expression" dxfId="46844" priority="87499" stopIfTrue="1">
      <formula>WEEKDAY($A795)=6</formula>
    </cfRule>
    <cfRule type="expression" dxfId="46843" priority="87500" stopIfTrue="1">
      <formula>WEEKDAY($A795)=7</formula>
    </cfRule>
  </conditionalFormatting>
  <conditionalFormatting sqref="A795:A797">
    <cfRule type="expression" dxfId="46842" priority="87487" stopIfTrue="1">
      <formula>WEEKDAY($A795)=1</formula>
    </cfRule>
    <cfRule type="expression" dxfId="46841" priority="87488" stopIfTrue="1">
      <formula>WEEKDAY($A795)=2</formula>
    </cfRule>
    <cfRule type="expression" dxfId="46840" priority="87489" stopIfTrue="1">
      <formula>WEEKDAY($A795)=3</formula>
    </cfRule>
    <cfRule type="expression" dxfId="46839" priority="87490" stopIfTrue="1">
      <formula>WEEKDAY($A795)=4</formula>
    </cfRule>
    <cfRule type="expression" dxfId="46838" priority="87491" stopIfTrue="1">
      <formula>WEEKDAY($A795)=5</formula>
    </cfRule>
    <cfRule type="expression" dxfId="46837" priority="87492" stopIfTrue="1">
      <formula>WEEKDAY($A795)=6</formula>
    </cfRule>
    <cfRule type="expression" dxfId="46836" priority="87493" stopIfTrue="1">
      <formula>WEEKDAY($A795)=7</formula>
    </cfRule>
  </conditionalFormatting>
  <conditionalFormatting sqref="I798:I844">
    <cfRule type="expression" dxfId="46835" priority="87480" stopIfTrue="1">
      <formula>WEEKDAY($A798)=1</formula>
    </cfRule>
    <cfRule type="expression" dxfId="46834" priority="87481" stopIfTrue="1">
      <formula>WEEKDAY($A798)=2</formula>
    </cfRule>
    <cfRule type="expression" dxfId="46833" priority="87482" stopIfTrue="1">
      <formula>WEEKDAY($A798)=3</formula>
    </cfRule>
    <cfRule type="expression" dxfId="46832" priority="87483" stopIfTrue="1">
      <formula>WEEKDAY($A798)=4</formula>
    </cfRule>
    <cfRule type="expression" dxfId="46831" priority="87484" stopIfTrue="1">
      <formula>WEEKDAY($A798)=5</formula>
    </cfRule>
    <cfRule type="expression" dxfId="46830" priority="87485" stopIfTrue="1">
      <formula>WEEKDAY($A798)=6</formula>
    </cfRule>
    <cfRule type="expression" dxfId="46829" priority="87486" stopIfTrue="1">
      <formula>WEEKDAY($A798)=7</formula>
    </cfRule>
  </conditionalFormatting>
  <conditionalFormatting sqref="I798:I844">
    <cfRule type="expression" dxfId="46828" priority="87473" stopIfTrue="1">
      <formula>WEEKDAY($A798)=1</formula>
    </cfRule>
    <cfRule type="expression" dxfId="46827" priority="87474" stopIfTrue="1">
      <formula>WEEKDAY($A798)=2</formula>
    </cfRule>
    <cfRule type="expression" dxfId="46826" priority="87475" stopIfTrue="1">
      <formula>WEEKDAY($A798)=3</formula>
    </cfRule>
    <cfRule type="expression" dxfId="46825" priority="87476" stopIfTrue="1">
      <formula>WEEKDAY($A798)=4</formula>
    </cfRule>
    <cfRule type="expression" dxfId="46824" priority="87477" stopIfTrue="1">
      <formula>WEEKDAY($A798)=5</formula>
    </cfRule>
    <cfRule type="expression" dxfId="46823" priority="87478" stopIfTrue="1">
      <formula>WEEKDAY($A798)=6</formula>
    </cfRule>
    <cfRule type="expression" dxfId="46822" priority="87479" stopIfTrue="1">
      <formula>WEEKDAY($A798)=7</formula>
    </cfRule>
  </conditionalFormatting>
  <conditionalFormatting sqref="I798:I844">
    <cfRule type="expression" dxfId="46821" priority="87466" stopIfTrue="1">
      <formula>WEEKDAY($A798)=1</formula>
    </cfRule>
    <cfRule type="expression" dxfId="46820" priority="87467" stopIfTrue="1">
      <formula>WEEKDAY($A798)=2</formula>
    </cfRule>
    <cfRule type="expression" dxfId="46819" priority="87468" stopIfTrue="1">
      <formula>WEEKDAY($A798)=3</formula>
    </cfRule>
    <cfRule type="expression" dxfId="46818" priority="87469" stopIfTrue="1">
      <formula>WEEKDAY($A798)=4</formula>
    </cfRule>
    <cfRule type="expression" dxfId="46817" priority="87470" stopIfTrue="1">
      <formula>WEEKDAY($A798)=5</formula>
    </cfRule>
    <cfRule type="expression" dxfId="46816" priority="87471" stopIfTrue="1">
      <formula>WEEKDAY($A798)=6</formula>
    </cfRule>
    <cfRule type="expression" dxfId="46815" priority="87472" stopIfTrue="1">
      <formula>WEEKDAY($A798)=7</formula>
    </cfRule>
  </conditionalFormatting>
  <conditionalFormatting sqref="I798:I844">
    <cfRule type="expression" dxfId="46814" priority="87459" stopIfTrue="1">
      <formula>WEEKDAY($A798)=1</formula>
    </cfRule>
    <cfRule type="expression" dxfId="46813" priority="87460" stopIfTrue="1">
      <formula>WEEKDAY($A798)=2</formula>
    </cfRule>
    <cfRule type="expression" dxfId="46812" priority="87461" stopIfTrue="1">
      <formula>WEEKDAY($A798)=3</formula>
    </cfRule>
    <cfRule type="expression" dxfId="46811" priority="87462" stopIfTrue="1">
      <formula>WEEKDAY($A798)=4</formula>
    </cfRule>
    <cfRule type="expression" dxfId="46810" priority="87463" stopIfTrue="1">
      <formula>WEEKDAY($A798)=5</formula>
    </cfRule>
    <cfRule type="expression" dxfId="46809" priority="87464" stopIfTrue="1">
      <formula>WEEKDAY($A798)=6</formula>
    </cfRule>
    <cfRule type="expression" dxfId="46808" priority="87465" stopIfTrue="1">
      <formula>WEEKDAY($A798)=7</formula>
    </cfRule>
  </conditionalFormatting>
  <conditionalFormatting sqref="I798:I844">
    <cfRule type="expression" dxfId="46807" priority="87452" stopIfTrue="1">
      <formula>WEEKDAY($A798)=1</formula>
    </cfRule>
    <cfRule type="expression" dxfId="46806" priority="87453" stopIfTrue="1">
      <formula>WEEKDAY($A798)=2</formula>
    </cfRule>
    <cfRule type="expression" dxfId="46805" priority="87454" stopIfTrue="1">
      <formula>WEEKDAY($A798)=3</formula>
    </cfRule>
    <cfRule type="expression" dxfId="46804" priority="87455" stopIfTrue="1">
      <formula>WEEKDAY($A798)=4</formula>
    </cfRule>
    <cfRule type="expression" dxfId="46803" priority="87456" stopIfTrue="1">
      <formula>WEEKDAY($A798)=5</formula>
    </cfRule>
    <cfRule type="expression" dxfId="46802" priority="87457" stopIfTrue="1">
      <formula>WEEKDAY($A798)=6</formula>
    </cfRule>
    <cfRule type="expression" dxfId="46801" priority="87458" stopIfTrue="1">
      <formula>WEEKDAY($A798)=7</formula>
    </cfRule>
  </conditionalFormatting>
  <conditionalFormatting sqref="I798:I844">
    <cfRule type="expression" dxfId="46800" priority="87445" stopIfTrue="1">
      <formula>WEEKDAY($A798)=1</formula>
    </cfRule>
    <cfRule type="expression" dxfId="46799" priority="87446" stopIfTrue="1">
      <formula>WEEKDAY($A798)=2</formula>
    </cfRule>
    <cfRule type="expression" dxfId="46798" priority="87447" stopIfTrue="1">
      <formula>WEEKDAY($A798)=3</formula>
    </cfRule>
    <cfRule type="expression" dxfId="46797" priority="87448" stopIfTrue="1">
      <formula>WEEKDAY($A798)=4</formula>
    </cfRule>
    <cfRule type="expression" dxfId="46796" priority="87449" stopIfTrue="1">
      <formula>WEEKDAY($A798)=5</formula>
    </cfRule>
    <cfRule type="expression" dxfId="46795" priority="87450" stopIfTrue="1">
      <formula>WEEKDAY($A798)=6</formula>
    </cfRule>
    <cfRule type="expression" dxfId="46794" priority="87451" stopIfTrue="1">
      <formula>WEEKDAY($A798)=7</formula>
    </cfRule>
  </conditionalFormatting>
  <conditionalFormatting sqref="I798:I844">
    <cfRule type="expression" dxfId="46793" priority="87438" stopIfTrue="1">
      <formula>WEEKDAY($A798)=1</formula>
    </cfRule>
    <cfRule type="expression" dxfId="46792" priority="87439" stopIfTrue="1">
      <formula>WEEKDAY($A798)=2</formula>
    </cfRule>
    <cfRule type="expression" dxfId="46791" priority="87440" stopIfTrue="1">
      <formula>WEEKDAY($A798)=3</formula>
    </cfRule>
    <cfRule type="expression" dxfId="46790" priority="87441" stopIfTrue="1">
      <formula>WEEKDAY($A798)=4</formula>
    </cfRule>
    <cfRule type="expression" dxfId="46789" priority="87442" stopIfTrue="1">
      <formula>WEEKDAY($A798)=5</formula>
    </cfRule>
    <cfRule type="expression" dxfId="46788" priority="87443" stopIfTrue="1">
      <formula>WEEKDAY($A798)=6</formula>
    </cfRule>
    <cfRule type="expression" dxfId="46787" priority="87444" stopIfTrue="1">
      <formula>WEEKDAY($A798)=7</formula>
    </cfRule>
  </conditionalFormatting>
  <conditionalFormatting sqref="I798:I844">
    <cfRule type="expression" dxfId="46786" priority="87431" stopIfTrue="1">
      <formula>WEEKDAY($A798)=1</formula>
    </cfRule>
    <cfRule type="expression" dxfId="46785" priority="87432" stopIfTrue="1">
      <formula>WEEKDAY($A798)=2</formula>
    </cfRule>
    <cfRule type="expression" dxfId="46784" priority="87433" stopIfTrue="1">
      <formula>WEEKDAY($A798)=3</formula>
    </cfRule>
    <cfRule type="expression" dxfId="46783" priority="87434" stopIfTrue="1">
      <formula>WEEKDAY($A798)=4</formula>
    </cfRule>
    <cfRule type="expression" dxfId="46782" priority="87435" stopIfTrue="1">
      <formula>WEEKDAY($A798)=5</formula>
    </cfRule>
    <cfRule type="expression" dxfId="46781" priority="87436" stopIfTrue="1">
      <formula>WEEKDAY($A798)=6</formula>
    </cfRule>
    <cfRule type="expression" dxfId="46780" priority="87437" stopIfTrue="1">
      <formula>WEEKDAY($A798)=7</formula>
    </cfRule>
  </conditionalFormatting>
  <conditionalFormatting sqref="I798:I844">
    <cfRule type="expression" dxfId="46779" priority="87424" stopIfTrue="1">
      <formula>WEEKDAY($A798)=1</formula>
    </cfRule>
    <cfRule type="expression" dxfId="46778" priority="87425" stopIfTrue="1">
      <formula>WEEKDAY($A798)=2</formula>
    </cfRule>
    <cfRule type="expression" dxfId="46777" priority="87426" stopIfTrue="1">
      <formula>WEEKDAY($A798)=3</formula>
    </cfRule>
    <cfRule type="expression" dxfId="46776" priority="87427" stopIfTrue="1">
      <formula>WEEKDAY($A798)=4</formula>
    </cfRule>
    <cfRule type="expression" dxfId="46775" priority="87428" stopIfTrue="1">
      <formula>WEEKDAY($A798)=5</formula>
    </cfRule>
    <cfRule type="expression" dxfId="46774" priority="87429" stopIfTrue="1">
      <formula>WEEKDAY($A798)=6</formula>
    </cfRule>
    <cfRule type="expression" dxfId="46773" priority="87430" stopIfTrue="1">
      <formula>WEEKDAY($A798)=7</formula>
    </cfRule>
  </conditionalFormatting>
  <conditionalFormatting sqref="I798:I844">
    <cfRule type="expression" dxfId="46772" priority="87417" stopIfTrue="1">
      <formula>WEEKDAY($A798)=1</formula>
    </cfRule>
    <cfRule type="expression" dxfId="46771" priority="87418" stopIfTrue="1">
      <formula>WEEKDAY($A798)=2</formula>
    </cfRule>
    <cfRule type="expression" dxfId="46770" priority="87419" stopIfTrue="1">
      <formula>WEEKDAY($A798)=3</formula>
    </cfRule>
    <cfRule type="expression" dxfId="46769" priority="87420" stopIfTrue="1">
      <formula>WEEKDAY($A798)=4</formula>
    </cfRule>
    <cfRule type="expression" dxfId="46768" priority="87421" stopIfTrue="1">
      <formula>WEEKDAY($A798)=5</formula>
    </cfRule>
    <cfRule type="expression" dxfId="46767" priority="87422" stopIfTrue="1">
      <formula>WEEKDAY($A798)=6</formula>
    </cfRule>
    <cfRule type="expression" dxfId="46766" priority="87423" stopIfTrue="1">
      <formula>WEEKDAY($A798)=7</formula>
    </cfRule>
  </conditionalFormatting>
  <conditionalFormatting sqref="I798:I844">
    <cfRule type="expression" dxfId="46765" priority="87410" stopIfTrue="1">
      <formula>WEEKDAY($A798)=1</formula>
    </cfRule>
    <cfRule type="expression" dxfId="46764" priority="87411" stopIfTrue="1">
      <formula>WEEKDAY($A798)=2</formula>
    </cfRule>
    <cfRule type="expression" dxfId="46763" priority="87412" stopIfTrue="1">
      <formula>WEEKDAY($A798)=3</formula>
    </cfRule>
    <cfRule type="expression" dxfId="46762" priority="87413" stopIfTrue="1">
      <formula>WEEKDAY($A798)=4</formula>
    </cfRule>
    <cfRule type="expression" dxfId="46761" priority="87414" stopIfTrue="1">
      <formula>WEEKDAY($A798)=5</formula>
    </cfRule>
    <cfRule type="expression" dxfId="46760" priority="87415" stopIfTrue="1">
      <formula>WEEKDAY($A798)=6</formula>
    </cfRule>
    <cfRule type="expression" dxfId="46759" priority="87416" stopIfTrue="1">
      <formula>WEEKDAY($A798)=7</formula>
    </cfRule>
  </conditionalFormatting>
  <conditionalFormatting sqref="I798:I844">
    <cfRule type="expression" dxfId="46758" priority="87403" stopIfTrue="1">
      <formula>WEEKDAY($A798)=1</formula>
    </cfRule>
    <cfRule type="expression" dxfId="46757" priority="87404" stopIfTrue="1">
      <formula>WEEKDAY($A798)=2</formula>
    </cfRule>
    <cfRule type="expression" dxfId="46756" priority="87405" stopIfTrue="1">
      <formula>WEEKDAY($A798)=3</formula>
    </cfRule>
    <cfRule type="expression" dxfId="46755" priority="87406" stopIfTrue="1">
      <formula>WEEKDAY($A798)=4</formula>
    </cfRule>
    <cfRule type="expression" dxfId="46754" priority="87407" stopIfTrue="1">
      <formula>WEEKDAY($A798)=5</formula>
    </cfRule>
    <cfRule type="expression" dxfId="46753" priority="87408" stopIfTrue="1">
      <formula>WEEKDAY($A798)=6</formula>
    </cfRule>
    <cfRule type="expression" dxfId="46752" priority="87409" stopIfTrue="1">
      <formula>WEEKDAY($A798)=7</formula>
    </cfRule>
  </conditionalFormatting>
  <conditionalFormatting sqref="I798:I844">
    <cfRule type="expression" dxfId="46751" priority="87396" stopIfTrue="1">
      <formula>WEEKDAY($A798)=1</formula>
    </cfRule>
    <cfRule type="expression" dxfId="46750" priority="87397" stopIfTrue="1">
      <formula>WEEKDAY($A798)=2</formula>
    </cfRule>
    <cfRule type="expression" dxfId="46749" priority="87398" stopIfTrue="1">
      <formula>WEEKDAY($A798)=3</formula>
    </cfRule>
    <cfRule type="expression" dxfId="46748" priority="87399" stopIfTrue="1">
      <formula>WEEKDAY($A798)=4</formula>
    </cfRule>
    <cfRule type="expression" dxfId="46747" priority="87400" stopIfTrue="1">
      <formula>WEEKDAY($A798)=5</formula>
    </cfRule>
    <cfRule type="expression" dxfId="46746" priority="87401" stopIfTrue="1">
      <formula>WEEKDAY($A798)=6</formula>
    </cfRule>
    <cfRule type="expression" dxfId="46745" priority="87402" stopIfTrue="1">
      <formula>WEEKDAY($A798)=7</formula>
    </cfRule>
  </conditionalFormatting>
  <conditionalFormatting sqref="I798:I844">
    <cfRule type="expression" dxfId="46744" priority="87389" stopIfTrue="1">
      <formula>WEEKDAY($A798)=1</formula>
    </cfRule>
    <cfRule type="expression" dxfId="46743" priority="87390" stopIfTrue="1">
      <formula>WEEKDAY($A798)=2</formula>
    </cfRule>
    <cfRule type="expression" dxfId="46742" priority="87391" stopIfTrue="1">
      <formula>WEEKDAY($A798)=3</formula>
    </cfRule>
    <cfRule type="expression" dxfId="46741" priority="87392" stopIfTrue="1">
      <formula>WEEKDAY($A798)=4</formula>
    </cfRule>
    <cfRule type="expression" dxfId="46740" priority="87393" stopIfTrue="1">
      <formula>WEEKDAY($A798)=5</formula>
    </cfRule>
    <cfRule type="expression" dxfId="46739" priority="87394" stopIfTrue="1">
      <formula>WEEKDAY($A798)=6</formula>
    </cfRule>
    <cfRule type="expression" dxfId="46738" priority="87395" stopIfTrue="1">
      <formula>WEEKDAY($A798)=7</formula>
    </cfRule>
  </conditionalFormatting>
  <conditionalFormatting sqref="I798:I844">
    <cfRule type="expression" dxfId="46737" priority="87382" stopIfTrue="1">
      <formula>WEEKDAY($A798)=1</formula>
    </cfRule>
    <cfRule type="expression" dxfId="46736" priority="87383" stopIfTrue="1">
      <formula>WEEKDAY($A798)=2</formula>
    </cfRule>
    <cfRule type="expression" dxfId="46735" priority="87384" stopIfTrue="1">
      <formula>WEEKDAY($A798)=3</formula>
    </cfRule>
    <cfRule type="expression" dxfId="46734" priority="87385" stopIfTrue="1">
      <formula>WEEKDAY($A798)=4</formula>
    </cfRule>
    <cfRule type="expression" dxfId="46733" priority="87386" stopIfTrue="1">
      <formula>WEEKDAY($A798)=5</formula>
    </cfRule>
    <cfRule type="expression" dxfId="46732" priority="87387" stopIfTrue="1">
      <formula>WEEKDAY($A798)=6</formula>
    </cfRule>
    <cfRule type="expression" dxfId="46731" priority="87388" stopIfTrue="1">
      <formula>WEEKDAY($A798)=7</formula>
    </cfRule>
  </conditionalFormatting>
  <conditionalFormatting sqref="I798:I844">
    <cfRule type="expression" dxfId="46730" priority="87375" stopIfTrue="1">
      <formula>WEEKDAY($A798)=1</formula>
    </cfRule>
    <cfRule type="expression" dxfId="46729" priority="87376" stopIfTrue="1">
      <formula>WEEKDAY($A798)=2</formula>
    </cfRule>
    <cfRule type="expression" dxfId="46728" priority="87377" stopIfTrue="1">
      <formula>WEEKDAY($A798)=3</formula>
    </cfRule>
    <cfRule type="expression" dxfId="46727" priority="87378" stopIfTrue="1">
      <formula>WEEKDAY($A798)=4</formula>
    </cfRule>
    <cfRule type="expression" dxfId="46726" priority="87379" stopIfTrue="1">
      <formula>WEEKDAY($A798)=5</formula>
    </cfRule>
    <cfRule type="expression" dxfId="46725" priority="87380" stopIfTrue="1">
      <formula>WEEKDAY($A798)=6</formula>
    </cfRule>
    <cfRule type="expression" dxfId="46724" priority="87381" stopIfTrue="1">
      <formula>WEEKDAY($A798)=7</formula>
    </cfRule>
  </conditionalFormatting>
  <conditionalFormatting sqref="I798:I844">
    <cfRule type="expression" dxfId="46723" priority="87368" stopIfTrue="1">
      <formula>WEEKDAY($A798)=1</formula>
    </cfRule>
    <cfRule type="expression" dxfId="46722" priority="87369" stopIfTrue="1">
      <formula>WEEKDAY($A798)=2</formula>
    </cfRule>
    <cfRule type="expression" dxfId="46721" priority="87370" stopIfTrue="1">
      <formula>WEEKDAY($A798)=3</formula>
    </cfRule>
    <cfRule type="expression" dxfId="46720" priority="87371" stopIfTrue="1">
      <formula>WEEKDAY($A798)=4</formula>
    </cfRule>
    <cfRule type="expression" dxfId="46719" priority="87372" stopIfTrue="1">
      <formula>WEEKDAY($A798)=5</formula>
    </cfRule>
    <cfRule type="expression" dxfId="46718" priority="87373" stopIfTrue="1">
      <formula>WEEKDAY($A798)=6</formula>
    </cfRule>
    <cfRule type="expression" dxfId="46717" priority="87374" stopIfTrue="1">
      <formula>WEEKDAY($A798)=7</formula>
    </cfRule>
  </conditionalFormatting>
  <conditionalFormatting sqref="I798:I844">
    <cfRule type="expression" dxfId="46716" priority="87361" stopIfTrue="1">
      <formula>WEEKDAY($A798)=1</formula>
    </cfRule>
    <cfRule type="expression" dxfId="46715" priority="87362" stopIfTrue="1">
      <formula>WEEKDAY($A798)=2</formula>
    </cfRule>
    <cfRule type="expression" dxfId="46714" priority="87363" stopIfTrue="1">
      <formula>WEEKDAY($A798)=3</formula>
    </cfRule>
    <cfRule type="expression" dxfId="46713" priority="87364" stopIfTrue="1">
      <formula>WEEKDAY($A798)=4</formula>
    </cfRule>
    <cfRule type="expression" dxfId="46712" priority="87365" stopIfTrue="1">
      <formula>WEEKDAY($A798)=5</formula>
    </cfRule>
    <cfRule type="expression" dxfId="46711" priority="87366" stopIfTrue="1">
      <formula>WEEKDAY($A798)=6</formula>
    </cfRule>
    <cfRule type="expression" dxfId="46710" priority="87367" stopIfTrue="1">
      <formula>WEEKDAY($A798)=7</formula>
    </cfRule>
  </conditionalFormatting>
  <conditionalFormatting sqref="I798:I844">
    <cfRule type="expression" dxfId="46709" priority="87354" stopIfTrue="1">
      <formula>WEEKDAY($A798)=1</formula>
    </cfRule>
    <cfRule type="expression" dxfId="46708" priority="87355" stopIfTrue="1">
      <formula>WEEKDAY($A798)=2</formula>
    </cfRule>
    <cfRule type="expression" dxfId="46707" priority="87356" stopIfTrue="1">
      <formula>WEEKDAY($A798)=3</formula>
    </cfRule>
    <cfRule type="expression" dxfId="46706" priority="87357" stopIfTrue="1">
      <formula>WEEKDAY($A798)=4</formula>
    </cfRule>
    <cfRule type="expression" dxfId="46705" priority="87358" stopIfTrue="1">
      <formula>WEEKDAY($A798)=5</formula>
    </cfRule>
    <cfRule type="expression" dxfId="46704" priority="87359" stopIfTrue="1">
      <formula>WEEKDAY($A798)=6</formula>
    </cfRule>
    <cfRule type="expression" dxfId="46703" priority="87360" stopIfTrue="1">
      <formula>WEEKDAY($A798)=7</formula>
    </cfRule>
  </conditionalFormatting>
  <conditionalFormatting sqref="I798:I844">
    <cfRule type="expression" dxfId="46702" priority="87347" stopIfTrue="1">
      <formula>WEEKDAY($A798)=1</formula>
    </cfRule>
    <cfRule type="expression" dxfId="46701" priority="87348" stopIfTrue="1">
      <formula>WEEKDAY($A798)=2</formula>
    </cfRule>
    <cfRule type="expression" dxfId="46700" priority="87349" stopIfTrue="1">
      <formula>WEEKDAY($A798)=3</formula>
    </cfRule>
    <cfRule type="expression" dxfId="46699" priority="87350" stopIfTrue="1">
      <formula>WEEKDAY($A798)=4</formula>
    </cfRule>
    <cfRule type="expression" dxfId="46698" priority="87351" stopIfTrue="1">
      <formula>WEEKDAY($A798)=5</formula>
    </cfRule>
    <cfRule type="expression" dxfId="46697" priority="87352" stopIfTrue="1">
      <formula>WEEKDAY($A798)=6</formula>
    </cfRule>
    <cfRule type="expression" dxfId="46696" priority="87353" stopIfTrue="1">
      <formula>WEEKDAY($A798)=7</formula>
    </cfRule>
  </conditionalFormatting>
  <conditionalFormatting sqref="I798:I844">
    <cfRule type="expression" dxfId="46695" priority="87340" stopIfTrue="1">
      <formula>WEEKDAY($A798)=1</formula>
    </cfRule>
    <cfRule type="expression" dxfId="46694" priority="87341" stopIfTrue="1">
      <formula>WEEKDAY($A798)=2</formula>
    </cfRule>
    <cfRule type="expression" dxfId="46693" priority="87342" stopIfTrue="1">
      <formula>WEEKDAY($A798)=3</formula>
    </cfRule>
    <cfRule type="expression" dxfId="46692" priority="87343" stopIfTrue="1">
      <formula>WEEKDAY($A798)=4</formula>
    </cfRule>
    <cfRule type="expression" dxfId="46691" priority="87344" stopIfTrue="1">
      <formula>WEEKDAY($A798)=5</formula>
    </cfRule>
    <cfRule type="expression" dxfId="46690" priority="87345" stopIfTrue="1">
      <formula>WEEKDAY($A798)=6</formula>
    </cfRule>
    <cfRule type="expression" dxfId="46689" priority="87346" stopIfTrue="1">
      <formula>WEEKDAY($A798)=7</formula>
    </cfRule>
  </conditionalFormatting>
  <conditionalFormatting sqref="I798:I844">
    <cfRule type="expression" dxfId="46688" priority="87333" stopIfTrue="1">
      <formula>WEEKDAY($A798)=1</formula>
    </cfRule>
    <cfRule type="expression" dxfId="46687" priority="87334" stopIfTrue="1">
      <formula>WEEKDAY($A798)=2</formula>
    </cfRule>
    <cfRule type="expression" dxfId="46686" priority="87335" stopIfTrue="1">
      <formula>WEEKDAY($A798)=3</formula>
    </cfRule>
    <cfRule type="expression" dxfId="46685" priority="87336" stopIfTrue="1">
      <formula>WEEKDAY($A798)=4</formula>
    </cfRule>
    <cfRule type="expression" dxfId="46684" priority="87337" stopIfTrue="1">
      <formula>WEEKDAY($A798)=5</formula>
    </cfRule>
    <cfRule type="expression" dxfId="46683" priority="87338" stopIfTrue="1">
      <formula>WEEKDAY($A798)=6</formula>
    </cfRule>
    <cfRule type="expression" dxfId="46682" priority="87339" stopIfTrue="1">
      <formula>WEEKDAY($A798)=7</formula>
    </cfRule>
  </conditionalFormatting>
  <conditionalFormatting sqref="A798:M798">
    <cfRule type="expression" dxfId="46681" priority="87326" stopIfTrue="1">
      <formula>WEEKDAY($A798)=1</formula>
    </cfRule>
    <cfRule type="expression" dxfId="46680" priority="87327" stopIfTrue="1">
      <formula>WEEKDAY($A798)=2</formula>
    </cfRule>
    <cfRule type="expression" dxfId="46679" priority="87328" stopIfTrue="1">
      <formula>WEEKDAY($A798)=3</formula>
    </cfRule>
    <cfRule type="expression" dxfId="46678" priority="87329" stopIfTrue="1">
      <formula>WEEKDAY($A798)=4</formula>
    </cfRule>
    <cfRule type="expression" dxfId="46677" priority="87330" stopIfTrue="1">
      <formula>WEEKDAY($A798)=5</formula>
    </cfRule>
    <cfRule type="expression" dxfId="46676" priority="87331" stopIfTrue="1">
      <formula>WEEKDAY($A798)=6</formula>
    </cfRule>
    <cfRule type="expression" dxfId="46675" priority="87332" stopIfTrue="1">
      <formula>WEEKDAY($A798)=7</formula>
    </cfRule>
  </conditionalFormatting>
  <conditionalFormatting sqref="I799:I803">
    <cfRule type="expression" dxfId="46674" priority="87319" stopIfTrue="1">
      <formula>WEEKDAY($A799)=1</formula>
    </cfRule>
    <cfRule type="expression" dxfId="46673" priority="87320" stopIfTrue="1">
      <formula>WEEKDAY($A799)=2</formula>
    </cfRule>
    <cfRule type="expression" dxfId="46672" priority="87321" stopIfTrue="1">
      <formula>WEEKDAY($A799)=3</formula>
    </cfRule>
    <cfRule type="expression" dxfId="46671" priority="87322" stopIfTrue="1">
      <formula>WEEKDAY($A799)=4</formula>
    </cfRule>
    <cfRule type="expression" dxfId="46670" priority="87323" stopIfTrue="1">
      <formula>WEEKDAY($A799)=5</formula>
    </cfRule>
    <cfRule type="expression" dxfId="46669" priority="87324" stopIfTrue="1">
      <formula>WEEKDAY($A799)=6</formula>
    </cfRule>
    <cfRule type="expression" dxfId="46668" priority="87325" stopIfTrue="1">
      <formula>WEEKDAY($A799)=7</formula>
    </cfRule>
  </conditionalFormatting>
  <conditionalFormatting sqref="I799:I803">
    <cfRule type="expression" dxfId="46667" priority="87312" stopIfTrue="1">
      <formula>WEEKDAY($A799)=1</formula>
    </cfRule>
    <cfRule type="expression" dxfId="46666" priority="87313" stopIfTrue="1">
      <formula>WEEKDAY($A799)=2</formula>
    </cfRule>
    <cfRule type="expression" dxfId="46665" priority="87314" stopIfTrue="1">
      <formula>WEEKDAY($A799)=3</formula>
    </cfRule>
    <cfRule type="expression" dxfId="46664" priority="87315" stopIfTrue="1">
      <formula>WEEKDAY($A799)=4</formula>
    </cfRule>
    <cfRule type="expression" dxfId="46663" priority="87316" stopIfTrue="1">
      <formula>WEEKDAY($A799)=5</formula>
    </cfRule>
    <cfRule type="expression" dxfId="46662" priority="87317" stopIfTrue="1">
      <formula>WEEKDAY($A799)=6</formula>
    </cfRule>
    <cfRule type="expression" dxfId="46661" priority="87318" stopIfTrue="1">
      <formula>WEEKDAY($A799)=7</formula>
    </cfRule>
  </conditionalFormatting>
  <conditionalFormatting sqref="I799:I803">
    <cfRule type="expression" dxfId="46660" priority="87305" stopIfTrue="1">
      <formula>WEEKDAY($A799)=1</formula>
    </cfRule>
    <cfRule type="expression" dxfId="46659" priority="87306" stopIfTrue="1">
      <formula>WEEKDAY($A799)=2</formula>
    </cfRule>
    <cfRule type="expression" dxfId="46658" priority="87307" stopIfTrue="1">
      <formula>WEEKDAY($A799)=3</formula>
    </cfRule>
    <cfRule type="expression" dxfId="46657" priority="87308" stopIfTrue="1">
      <formula>WEEKDAY($A799)=4</formula>
    </cfRule>
    <cfRule type="expression" dxfId="46656" priority="87309" stopIfTrue="1">
      <formula>WEEKDAY($A799)=5</formula>
    </cfRule>
    <cfRule type="expression" dxfId="46655" priority="87310" stopIfTrue="1">
      <formula>WEEKDAY($A799)=6</formula>
    </cfRule>
    <cfRule type="expression" dxfId="46654" priority="87311" stopIfTrue="1">
      <formula>WEEKDAY($A799)=7</formula>
    </cfRule>
  </conditionalFormatting>
  <conditionalFormatting sqref="I799:I803">
    <cfRule type="expression" dxfId="46653" priority="87298" stopIfTrue="1">
      <formula>WEEKDAY($A799)=1</formula>
    </cfRule>
    <cfRule type="expression" dxfId="46652" priority="87299" stopIfTrue="1">
      <formula>WEEKDAY($A799)=2</formula>
    </cfRule>
    <cfRule type="expression" dxfId="46651" priority="87300" stopIfTrue="1">
      <formula>WEEKDAY($A799)=3</formula>
    </cfRule>
    <cfRule type="expression" dxfId="46650" priority="87301" stopIfTrue="1">
      <formula>WEEKDAY($A799)=4</formula>
    </cfRule>
    <cfRule type="expression" dxfId="46649" priority="87302" stopIfTrue="1">
      <formula>WEEKDAY($A799)=5</formula>
    </cfRule>
    <cfRule type="expression" dxfId="46648" priority="87303" stopIfTrue="1">
      <formula>WEEKDAY($A799)=6</formula>
    </cfRule>
    <cfRule type="expression" dxfId="46647" priority="87304" stopIfTrue="1">
      <formula>WEEKDAY($A799)=7</formula>
    </cfRule>
  </conditionalFormatting>
  <conditionalFormatting sqref="I799:I803">
    <cfRule type="expression" dxfId="46646" priority="87291" stopIfTrue="1">
      <formula>WEEKDAY($A799)=1</formula>
    </cfRule>
    <cfRule type="expression" dxfId="46645" priority="87292" stopIfTrue="1">
      <formula>WEEKDAY($A799)=2</formula>
    </cfRule>
    <cfRule type="expression" dxfId="46644" priority="87293" stopIfTrue="1">
      <formula>WEEKDAY($A799)=3</formula>
    </cfRule>
    <cfRule type="expression" dxfId="46643" priority="87294" stopIfTrue="1">
      <formula>WEEKDAY($A799)=4</formula>
    </cfRule>
    <cfRule type="expression" dxfId="46642" priority="87295" stopIfTrue="1">
      <formula>WEEKDAY($A799)=5</formula>
    </cfRule>
    <cfRule type="expression" dxfId="46641" priority="87296" stopIfTrue="1">
      <formula>WEEKDAY($A799)=6</formula>
    </cfRule>
    <cfRule type="expression" dxfId="46640" priority="87297" stopIfTrue="1">
      <formula>WEEKDAY($A799)=7</formula>
    </cfRule>
  </conditionalFormatting>
  <conditionalFormatting sqref="I799:I803">
    <cfRule type="expression" dxfId="46639" priority="87284" stopIfTrue="1">
      <formula>WEEKDAY($A799)=1</formula>
    </cfRule>
    <cfRule type="expression" dxfId="46638" priority="87285" stopIfTrue="1">
      <formula>WEEKDAY($A799)=2</formula>
    </cfRule>
    <cfRule type="expression" dxfId="46637" priority="87286" stopIfTrue="1">
      <formula>WEEKDAY($A799)=3</formula>
    </cfRule>
    <cfRule type="expression" dxfId="46636" priority="87287" stopIfTrue="1">
      <formula>WEEKDAY($A799)=4</formula>
    </cfRule>
    <cfRule type="expression" dxfId="46635" priority="87288" stopIfTrue="1">
      <formula>WEEKDAY($A799)=5</formula>
    </cfRule>
    <cfRule type="expression" dxfId="46634" priority="87289" stopIfTrue="1">
      <formula>WEEKDAY($A799)=6</formula>
    </cfRule>
    <cfRule type="expression" dxfId="46633" priority="87290" stopIfTrue="1">
      <formula>WEEKDAY($A799)=7</formula>
    </cfRule>
  </conditionalFormatting>
  <conditionalFormatting sqref="I799:I803">
    <cfRule type="expression" dxfId="46632" priority="87277" stopIfTrue="1">
      <formula>WEEKDAY($A799)=1</formula>
    </cfRule>
    <cfRule type="expression" dxfId="46631" priority="87278" stopIfTrue="1">
      <formula>WEEKDAY($A799)=2</formula>
    </cfRule>
    <cfRule type="expression" dxfId="46630" priority="87279" stopIfTrue="1">
      <formula>WEEKDAY($A799)=3</formula>
    </cfRule>
    <cfRule type="expression" dxfId="46629" priority="87280" stopIfTrue="1">
      <formula>WEEKDAY($A799)=4</formula>
    </cfRule>
    <cfRule type="expression" dxfId="46628" priority="87281" stopIfTrue="1">
      <formula>WEEKDAY($A799)=5</formula>
    </cfRule>
    <cfRule type="expression" dxfId="46627" priority="87282" stopIfTrue="1">
      <formula>WEEKDAY($A799)=6</formula>
    </cfRule>
    <cfRule type="expression" dxfId="46626" priority="87283" stopIfTrue="1">
      <formula>WEEKDAY($A799)=7</formula>
    </cfRule>
  </conditionalFormatting>
  <conditionalFormatting sqref="I799:I803">
    <cfRule type="expression" dxfId="46625" priority="87270" stopIfTrue="1">
      <formula>WEEKDAY($A799)=1</formula>
    </cfRule>
    <cfRule type="expression" dxfId="46624" priority="87271" stopIfTrue="1">
      <formula>WEEKDAY($A799)=2</formula>
    </cfRule>
    <cfRule type="expression" dxfId="46623" priority="87272" stopIfTrue="1">
      <formula>WEEKDAY($A799)=3</formula>
    </cfRule>
    <cfRule type="expression" dxfId="46622" priority="87273" stopIfTrue="1">
      <formula>WEEKDAY($A799)=4</formula>
    </cfRule>
    <cfRule type="expression" dxfId="46621" priority="87274" stopIfTrue="1">
      <formula>WEEKDAY($A799)=5</formula>
    </cfRule>
    <cfRule type="expression" dxfId="46620" priority="87275" stopIfTrue="1">
      <formula>WEEKDAY($A799)=6</formula>
    </cfRule>
    <cfRule type="expression" dxfId="46619" priority="87276" stopIfTrue="1">
      <formula>WEEKDAY($A799)=7</formula>
    </cfRule>
  </conditionalFormatting>
  <conditionalFormatting sqref="I799:I803">
    <cfRule type="expression" dxfId="46618" priority="87263" stopIfTrue="1">
      <formula>WEEKDAY($A799)=1</formula>
    </cfRule>
    <cfRule type="expression" dxfId="46617" priority="87264" stopIfTrue="1">
      <formula>WEEKDAY($A799)=2</formula>
    </cfRule>
    <cfRule type="expression" dxfId="46616" priority="87265" stopIfTrue="1">
      <formula>WEEKDAY($A799)=3</formula>
    </cfRule>
    <cfRule type="expression" dxfId="46615" priority="87266" stopIfTrue="1">
      <formula>WEEKDAY($A799)=4</formula>
    </cfRule>
    <cfRule type="expression" dxfId="46614" priority="87267" stopIfTrue="1">
      <formula>WEEKDAY($A799)=5</formula>
    </cfRule>
    <cfRule type="expression" dxfId="46613" priority="87268" stopIfTrue="1">
      <formula>WEEKDAY($A799)=6</formula>
    </cfRule>
    <cfRule type="expression" dxfId="46612" priority="87269" stopIfTrue="1">
      <formula>WEEKDAY($A799)=7</formula>
    </cfRule>
  </conditionalFormatting>
  <conditionalFormatting sqref="I799:I803">
    <cfRule type="expression" dxfId="46611" priority="87256" stopIfTrue="1">
      <formula>WEEKDAY($A799)=1</formula>
    </cfRule>
    <cfRule type="expression" dxfId="46610" priority="87257" stopIfTrue="1">
      <formula>WEEKDAY($A799)=2</formula>
    </cfRule>
    <cfRule type="expression" dxfId="46609" priority="87258" stopIfTrue="1">
      <formula>WEEKDAY($A799)=3</formula>
    </cfRule>
    <cfRule type="expression" dxfId="46608" priority="87259" stopIfTrue="1">
      <formula>WEEKDAY($A799)=4</formula>
    </cfRule>
    <cfRule type="expression" dxfId="46607" priority="87260" stopIfTrue="1">
      <formula>WEEKDAY($A799)=5</formula>
    </cfRule>
    <cfRule type="expression" dxfId="46606" priority="87261" stopIfTrue="1">
      <formula>WEEKDAY($A799)=6</formula>
    </cfRule>
    <cfRule type="expression" dxfId="46605" priority="87262" stopIfTrue="1">
      <formula>WEEKDAY($A799)=7</formula>
    </cfRule>
  </conditionalFormatting>
  <conditionalFormatting sqref="I799:I803">
    <cfRule type="expression" dxfId="46604" priority="87249" stopIfTrue="1">
      <formula>WEEKDAY($A799)=1</formula>
    </cfRule>
    <cfRule type="expression" dxfId="46603" priority="87250" stopIfTrue="1">
      <formula>WEEKDAY($A799)=2</formula>
    </cfRule>
    <cfRule type="expression" dxfId="46602" priority="87251" stopIfTrue="1">
      <formula>WEEKDAY($A799)=3</formula>
    </cfRule>
    <cfRule type="expression" dxfId="46601" priority="87252" stopIfTrue="1">
      <formula>WEEKDAY($A799)=4</formula>
    </cfRule>
    <cfRule type="expression" dxfId="46600" priority="87253" stopIfTrue="1">
      <formula>WEEKDAY($A799)=5</formula>
    </cfRule>
    <cfRule type="expression" dxfId="46599" priority="87254" stopIfTrue="1">
      <formula>WEEKDAY($A799)=6</formula>
    </cfRule>
    <cfRule type="expression" dxfId="46598" priority="87255" stopIfTrue="1">
      <formula>WEEKDAY($A799)=7</formula>
    </cfRule>
  </conditionalFormatting>
  <conditionalFormatting sqref="I799:I803">
    <cfRule type="expression" dxfId="46597" priority="87242" stopIfTrue="1">
      <formula>WEEKDAY($A799)=1</formula>
    </cfRule>
    <cfRule type="expression" dxfId="46596" priority="87243" stopIfTrue="1">
      <formula>WEEKDAY($A799)=2</formula>
    </cfRule>
    <cfRule type="expression" dxfId="46595" priority="87244" stopIfTrue="1">
      <formula>WEEKDAY($A799)=3</formula>
    </cfRule>
    <cfRule type="expression" dxfId="46594" priority="87245" stopIfTrue="1">
      <formula>WEEKDAY($A799)=4</formula>
    </cfRule>
    <cfRule type="expression" dxfId="46593" priority="87246" stopIfTrue="1">
      <formula>WEEKDAY($A799)=5</formula>
    </cfRule>
    <cfRule type="expression" dxfId="46592" priority="87247" stopIfTrue="1">
      <formula>WEEKDAY($A799)=6</formula>
    </cfRule>
    <cfRule type="expression" dxfId="46591" priority="87248" stopIfTrue="1">
      <formula>WEEKDAY($A799)=7</formula>
    </cfRule>
  </conditionalFormatting>
  <conditionalFormatting sqref="I799:I803">
    <cfRule type="expression" dxfId="46590" priority="87235" stopIfTrue="1">
      <formula>WEEKDAY($A799)=1</formula>
    </cfRule>
    <cfRule type="expression" dxfId="46589" priority="87236" stopIfTrue="1">
      <formula>WEEKDAY($A799)=2</formula>
    </cfRule>
    <cfRule type="expression" dxfId="46588" priority="87237" stopIfTrue="1">
      <formula>WEEKDAY($A799)=3</formula>
    </cfRule>
    <cfRule type="expression" dxfId="46587" priority="87238" stopIfTrue="1">
      <formula>WEEKDAY($A799)=4</formula>
    </cfRule>
    <cfRule type="expression" dxfId="46586" priority="87239" stopIfTrue="1">
      <formula>WEEKDAY($A799)=5</formula>
    </cfRule>
    <cfRule type="expression" dxfId="46585" priority="87240" stopIfTrue="1">
      <formula>WEEKDAY($A799)=6</formula>
    </cfRule>
    <cfRule type="expression" dxfId="46584" priority="87241" stopIfTrue="1">
      <formula>WEEKDAY($A799)=7</formula>
    </cfRule>
  </conditionalFormatting>
  <conditionalFormatting sqref="I799:I803">
    <cfRule type="expression" dxfId="46583" priority="87228" stopIfTrue="1">
      <formula>WEEKDAY($A799)=1</formula>
    </cfRule>
    <cfRule type="expression" dxfId="46582" priority="87229" stopIfTrue="1">
      <formula>WEEKDAY($A799)=2</formula>
    </cfRule>
    <cfRule type="expression" dxfId="46581" priority="87230" stopIfTrue="1">
      <formula>WEEKDAY($A799)=3</formula>
    </cfRule>
    <cfRule type="expression" dxfId="46580" priority="87231" stopIfTrue="1">
      <formula>WEEKDAY($A799)=4</formula>
    </cfRule>
    <cfRule type="expression" dxfId="46579" priority="87232" stopIfTrue="1">
      <formula>WEEKDAY($A799)=5</formula>
    </cfRule>
    <cfRule type="expression" dxfId="46578" priority="87233" stopIfTrue="1">
      <formula>WEEKDAY($A799)=6</formula>
    </cfRule>
    <cfRule type="expression" dxfId="46577" priority="87234" stopIfTrue="1">
      <formula>WEEKDAY($A799)=7</formula>
    </cfRule>
  </conditionalFormatting>
  <conditionalFormatting sqref="I799:I803">
    <cfRule type="expression" dxfId="46576" priority="87221" stopIfTrue="1">
      <formula>WEEKDAY($A799)=1</formula>
    </cfRule>
    <cfRule type="expression" dxfId="46575" priority="87222" stopIfTrue="1">
      <formula>WEEKDAY($A799)=2</formula>
    </cfRule>
    <cfRule type="expression" dxfId="46574" priority="87223" stopIfTrue="1">
      <formula>WEEKDAY($A799)=3</formula>
    </cfRule>
    <cfRule type="expression" dxfId="46573" priority="87224" stopIfTrue="1">
      <formula>WEEKDAY($A799)=4</formula>
    </cfRule>
    <cfRule type="expression" dxfId="46572" priority="87225" stopIfTrue="1">
      <formula>WEEKDAY($A799)=5</formula>
    </cfRule>
    <cfRule type="expression" dxfId="46571" priority="87226" stopIfTrue="1">
      <formula>WEEKDAY($A799)=6</formula>
    </cfRule>
    <cfRule type="expression" dxfId="46570" priority="87227" stopIfTrue="1">
      <formula>WEEKDAY($A799)=7</formula>
    </cfRule>
  </conditionalFormatting>
  <conditionalFormatting sqref="I799:I803">
    <cfRule type="expression" dxfId="46569" priority="87214" stopIfTrue="1">
      <formula>WEEKDAY($A799)=1</formula>
    </cfRule>
    <cfRule type="expression" dxfId="46568" priority="87215" stopIfTrue="1">
      <formula>WEEKDAY($A799)=2</formula>
    </cfRule>
    <cfRule type="expression" dxfId="46567" priority="87216" stopIfTrue="1">
      <formula>WEEKDAY($A799)=3</formula>
    </cfRule>
    <cfRule type="expression" dxfId="46566" priority="87217" stopIfTrue="1">
      <formula>WEEKDAY($A799)=4</formula>
    </cfRule>
    <cfRule type="expression" dxfId="46565" priority="87218" stopIfTrue="1">
      <formula>WEEKDAY($A799)=5</formula>
    </cfRule>
    <cfRule type="expression" dxfId="46564" priority="87219" stopIfTrue="1">
      <formula>WEEKDAY($A799)=6</formula>
    </cfRule>
    <cfRule type="expression" dxfId="46563" priority="87220" stopIfTrue="1">
      <formula>WEEKDAY($A799)=7</formula>
    </cfRule>
  </conditionalFormatting>
  <conditionalFormatting sqref="I799:I803">
    <cfRule type="expression" dxfId="46562" priority="87207" stopIfTrue="1">
      <formula>WEEKDAY($A799)=1</formula>
    </cfRule>
    <cfRule type="expression" dxfId="46561" priority="87208" stopIfTrue="1">
      <formula>WEEKDAY($A799)=2</formula>
    </cfRule>
    <cfRule type="expression" dxfId="46560" priority="87209" stopIfTrue="1">
      <formula>WEEKDAY($A799)=3</formula>
    </cfRule>
    <cfRule type="expression" dxfId="46559" priority="87210" stopIfTrue="1">
      <formula>WEEKDAY($A799)=4</formula>
    </cfRule>
    <cfRule type="expression" dxfId="46558" priority="87211" stopIfTrue="1">
      <formula>WEEKDAY($A799)=5</formula>
    </cfRule>
    <cfRule type="expression" dxfId="46557" priority="87212" stopIfTrue="1">
      <formula>WEEKDAY($A799)=6</formula>
    </cfRule>
    <cfRule type="expression" dxfId="46556" priority="87213" stopIfTrue="1">
      <formula>WEEKDAY($A799)=7</formula>
    </cfRule>
  </conditionalFormatting>
  <conditionalFormatting sqref="I799:I803">
    <cfRule type="expression" dxfId="46555" priority="87200" stopIfTrue="1">
      <formula>WEEKDAY($A799)=1</formula>
    </cfRule>
    <cfRule type="expression" dxfId="46554" priority="87201" stopIfTrue="1">
      <formula>WEEKDAY($A799)=2</formula>
    </cfRule>
    <cfRule type="expression" dxfId="46553" priority="87202" stopIfTrue="1">
      <formula>WEEKDAY($A799)=3</formula>
    </cfRule>
    <cfRule type="expression" dxfId="46552" priority="87203" stopIfTrue="1">
      <formula>WEEKDAY($A799)=4</formula>
    </cfRule>
    <cfRule type="expression" dxfId="46551" priority="87204" stopIfTrue="1">
      <formula>WEEKDAY($A799)=5</formula>
    </cfRule>
    <cfRule type="expression" dxfId="46550" priority="87205" stopIfTrue="1">
      <formula>WEEKDAY($A799)=6</formula>
    </cfRule>
    <cfRule type="expression" dxfId="46549" priority="87206" stopIfTrue="1">
      <formula>WEEKDAY($A799)=7</formula>
    </cfRule>
  </conditionalFormatting>
  <conditionalFormatting sqref="I799:I803">
    <cfRule type="expression" dxfId="46548" priority="87193" stopIfTrue="1">
      <formula>WEEKDAY($A799)=1</formula>
    </cfRule>
    <cfRule type="expression" dxfId="46547" priority="87194" stopIfTrue="1">
      <formula>WEEKDAY($A799)=2</formula>
    </cfRule>
    <cfRule type="expression" dxfId="46546" priority="87195" stopIfTrue="1">
      <formula>WEEKDAY($A799)=3</formula>
    </cfRule>
    <cfRule type="expression" dxfId="46545" priority="87196" stopIfTrue="1">
      <formula>WEEKDAY($A799)=4</formula>
    </cfRule>
    <cfRule type="expression" dxfId="46544" priority="87197" stopIfTrue="1">
      <formula>WEEKDAY($A799)=5</formula>
    </cfRule>
    <cfRule type="expression" dxfId="46543" priority="87198" stopIfTrue="1">
      <formula>WEEKDAY($A799)=6</formula>
    </cfRule>
    <cfRule type="expression" dxfId="46542" priority="87199" stopIfTrue="1">
      <formula>WEEKDAY($A799)=7</formula>
    </cfRule>
  </conditionalFormatting>
  <conditionalFormatting sqref="I799:I803">
    <cfRule type="expression" dxfId="46541" priority="87186" stopIfTrue="1">
      <formula>WEEKDAY($A799)=1</formula>
    </cfRule>
    <cfRule type="expression" dxfId="46540" priority="87187" stopIfTrue="1">
      <formula>WEEKDAY($A799)=2</formula>
    </cfRule>
    <cfRule type="expression" dxfId="46539" priority="87188" stopIfTrue="1">
      <formula>WEEKDAY($A799)=3</formula>
    </cfRule>
    <cfRule type="expression" dxfId="46538" priority="87189" stopIfTrue="1">
      <formula>WEEKDAY($A799)=4</formula>
    </cfRule>
    <cfRule type="expression" dxfId="46537" priority="87190" stopIfTrue="1">
      <formula>WEEKDAY($A799)=5</formula>
    </cfRule>
    <cfRule type="expression" dxfId="46536" priority="87191" stopIfTrue="1">
      <formula>WEEKDAY($A799)=6</formula>
    </cfRule>
    <cfRule type="expression" dxfId="46535" priority="87192" stopIfTrue="1">
      <formula>WEEKDAY($A799)=7</formula>
    </cfRule>
  </conditionalFormatting>
  <conditionalFormatting sqref="I799:I803">
    <cfRule type="expression" dxfId="46534" priority="87179" stopIfTrue="1">
      <formula>WEEKDAY($A799)=1</formula>
    </cfRule>
    <cfRule type="expression" dxfId="46533" priority="87180" stopIfTrue="1">
      <formula>WEEKDAY($A799)=2</formula>
    </cfRule>
    <cfRule type="expression" dxfId="46532" priority="87181" stopIfTrue="1">
      <formula>WEEKDAY($A799)=3</formula>
    </cfRule>
    <cfRule type="expression" dxfId="46531" priority="87182" stopIfTrue="1">
      <formula>WEEKDAY($A799)=4</formula>
    </cfRule>
    <cfRule type="expression" dxfId="46530" priority="87183" stopIfTrue="1">
      <formula>WEEKDAY($A799)=5</formula>
    </cfRule>
    <cfRule type="expression" dxfId="46529" priority="87184" stopIfTrue="1">
      <formula>WEEKDAY($A799)=6</formula>
    </cfRule>
    <cfRule type="expression" dxfId="46528" priority="87185" stopIfTrue="1">
      <formula>WEEKDAY($A799)=7</formula>
    </cfRule>
  </conditionalFormatting>
  <conditionalFormatting sqref="I799:I803">
    <cfRule type="expression" dxfId="46527" priority="87172" stopIfTrue="1">
      <formula>WEEKDAY($A799)=1</formula>
    </cfRule>
    <cfRule type="expression" dxfId="46526" priority="87173" stopIfTrue="1">
      <formula>WEEKDAY($A799)=2</formula>
    </cfRule>
    <cfRule type="expression" dxfId="46525" priority="87174" stopIfTrue="1">
      <formula>WEEKDAY($A799)=3</formula>
    </cfRule>
    <cfRule type="expression" dxfId="46524" priority="87175" stopIfTrue="1">
      <formula>WEEKDAY($A799)=4</formula>
    </cfRule>
    <cfRule type="expression" dxfId="46523" priority="87176" stopIfTrue="1">
      <formula>WEEKDAY($A799)=5</formula>
    </cfRule>
    <cfRule type="expression" dxfId="46522" priority="87177" stopIfTrue="1">
      <formula>WEEKDAY($A799)=6</formula>
    </cfRule>
    <cfRule type="expression" dxfId="46521" priority="87178" stopIfTrue="1">
      <formula>WEEKDAY($A799)=7</formula>
    </cfRule>
  </conditionalFormatting>
  <conditionalFormatting sqref="I799:I803">
    <cfRule type="expression" dxfId="46520" priority="87165" stopIfTrue="1">
      <formula>WEEKDAY($A799)=1</formula>
    </cfRule>
    <cfRule type="expression" dxfId="46519" priority="87166" stopIfTrue="1">
      <formula>WEEKDAY($A799)=2</formula>
    </cfRule>
    <cfRule type="expression" dxfId="46518" priority="87167" stopIfTrue="1">
      <formula>WEEKDAY($A799)=3</formula>
    </cfRule>
    <cfRule type="expression" dxfId="46517" priority="87168" stopIfTrue="1">
      <formula>WEEKDAY($A799)=4</formula>
    </cfRule>
    <cfRule type="expression" dxfId="46516" priority="87169" stopIfTrue="1">
      <formula>WEEKDAY($A799)=5</formula>
    </cfRule>
    <cfRule type="expression" dxfId="46515" priority="87170" stopIfTrue="1">
      <formula>WEEKDAY($A799)=6</formula>
    </cfRule>
    <cfRule type="expression" dxfId="46514" priority="87171" stopIfTrue="1">
      <formula>WEEKDAY($A799)=7</formula>
    </cfRule>
  </conditionalFormatting>
  <conditionalFormatting sqref="I799:I803">
    <cfRule type="expression" dxfId="46513" priority="87158" stopIfTrue="1">
      <formula>WEEKDAY($A799)=1</formula>
    </cfRule>
    <cfRule type="expression" dxfId="46512" priority="87159" stopIfTrue="1">
      <formula>WEEKDAY($A799)=2</formula>
    </cfRule>
    <cfRule type="expression" dxfId="46511" priority="87160" stopIfTrue="1">
      <formula>WEEKDAY($A799)=3</formula>
    </cfRule>
    <cfRule type="expression" dxfId="46510" priority="87161" stopIfTrue="1">
      <formula>WEEKDAY($A799)=4</formula>
    </cfRule>
    <cfRule type="expression" dxfId="46509" priority="87162" stopIfTrue="1">
      <formula>WEEKDAY($A799)=5</formula>
    </cfRule>
    <cfRule type="expression" dxfId="46508" priority="87163" stopIfTrue="1">
      <formula>WEEKDAY($A799)=6</formula>
    </cfRule>
    <cfRule type="expression" dxfId="46507" priority="87164" stopIfTrue="1">
      <formula>WEEKDAY($A799)=7</formula>
    </cfRule>
  </conditionalFormatting>
  <conditionalFormatting sqref="I799:I803">
    <cfRule type="expression" dxfId="46506" priority="87151" stopIfTrue="1">
      <formula>WEEKDAY($A799)=1</formula>
    </cfRule>
    <cfRule type="expression" dxfId="46505" priority="87152" stopIfTrue="1">
      <formula>WEEKDAY($A799)=2</formula>
    </cfRule>
    <cfRule type="expression" dxfId="46504" priority="87153" stopIfTrue="1">
      <formula>WEEKDAY($A799)=3</formula>
    </cfRule>
    <cfRule type="expression" dxfId="46503" priority="87154" stopIfTrue="1">
      <formula>WEEKDAY($A799)=4</formula>
    </cfRule>
    <cfRule type="expression" dxfId="46502" priority="87155" stopIfTrue="1">
      <formula>WEEKDAY($A799)=5</formula>
    </cfRule>
    <cfRule type="expression" dxfId="46501" priority="87156" stopIfTrue="1">
      <formula>WEEKDAY($A799)=6</formula>
    </cfRule>
    <cfRule type="expression" dxfId="46500" priority="87157" stopIfTrue="1">
      <formula>WEEKDAY($A799)=7</formula>
    </cfRule>
  </conditionalFormatting>
  <conditionalFormatting sqref="I799:I803">
    <cfRule type="expression" dxfId="46499" priority="87144" stopIfTrue="1">
      <formula>WEEKDAY($A799)=1</formula>
    </cfRule>
    <cfRule type="expression" dxfId="46498" priority="87145" stopIfTrue="1">
      <formula>WEEKDAY($A799)=2</formula>
    </cfRule>
    <cfRule type="expression" dxfId="46497" priority="87146" stopIfTrue="1">
      <formula>WEEKDAY($A799)=3</formula>
    </cfRule>
    <cfRule type="expression" dxfId="46496" priority="87147" stopIfTrue="1">
      <formula>WEEKDAY($A799)=4</formula>
    </cfRule>
    <cfRule type="expression" dxfId="46495" priority="87148" stopIfTrue="1">
      <formula>WEEKDAY($A799)=5</formula>
    </cfRule>
    <cfRule type="expression" dxfId="46494" priority="87149" stopIfTrue="1">
      <formula>WEEKDAY($A799)=6</formula>
    </cfRule>
    <cfRule type="expression" dxfId="46493" priority="87150" stopIfTrue="1">
      <formula>WEEKDAY($A799)=7</formula>
    </cfRule>
  </conditionalFormatting>
  <conditionalFormatting sqref="I799:I803">
    <cfRule type="expression" dxfId="46492" priority="87137" stopIfTrue="1">
      <formula>WEEKDAY($A799)=1</formula>
    </cfRule>
    <cfRule type="expression" dxfId="46491" priority="87138" stopIfTrue="1">
      <formula>WEEKDAY($A799)=2</formula>
    </cfRule>
    <cfRule type="expression" dxfId="46490" priority="87139" stopIfTrue="1">
      <formula>WEEKDAY($A799)=3</formula>
    </cfRule>
    <cfRule type="expression" dxfId="46489" priority="87140" stopIfTrue="1">
      <formula>WEEKDAY($A799)=4</formula>
    </cfRule>
    <cfRule type="expression" dxfId="46488" priority="87141" stopIfTrue="1">
      <formula>WEEKDAY($A799)=5</formula>
    </cfRule>
    <cfRule type="expression" dxfId="46487" priority="87142" stopIfTrue="1">
      <formula>WEEKDAY($A799)=6</formula>
    </cfRule>
    <cfRule type="expression" dxfId="46486" priority="87143" stopIfTrue="1">
      <formula>WEEKDAY($A799)=7</formula>
    </cfRule>
  </conditionalFormatting>
  <conditionalFormatting sqref="I799:I803">
    <cfRule type="expression" dxfId="46485" priority="87130" stopIfTrue="1">
      <formula>WEEKDAY($A799)=1</formula>
    </cfRule>
    <cfRule type="expression" dxfId="46484" priority="87131" stopIfTrue="1">
      <formula>WEEKDAY($A799)=2</formula>
    </cfRule>
    <cfRule type="expression" dxfId="46483" priority="87132" stopIfTrue="1">
      <formula>WEEKDAY($A799)=3</formula>
    </cfRule>
    <cfRule type="expression" dxfId="46482" priority="87133" stopIfTrue="1">
      <formula>WEEKDAY($A799)=4</formula>
    </cfRule>
    <cfRule type="expression" dxfId="46481" priority="87134" stopIfTrue="1">
      <formula>WEEKDAY($A799)=5</formula>
    </cfRule>
    <cfRule type="expression" dxfId="46480" priority="87135" stopIfTrue="1">
      <formula>WEEKDAY($A799)=6</formula>
    </cfRule>
    <cfRule type="expression" dxfId="46479" priority="87136" stopIfTrue="1">
      <formula>WEEKDAY($A799)=7</formula>
    </cfRule>
  </conditionalFormatting>
  <conditionalFormatting sqref="I799:I803">
    <cfRule type="expression" dxfId="46478" priority="87123" stopIfTrue="1">
      <formula>WEEKDAY($A799)=1</formula>
    </cfRule>
    <cfRule type="expression" dxfId="46477" priority="87124" stopIfTrue="1">
      <formula>WEEKDAY($A799)=2</formula>
    </cfRule>
    <cfRule type="expression" dxfId="46476" priority="87125" stopIfTrue="1">
      <formula>WEEKDAY($A799)=3</formula>
    </cfRule>
    <cfRule type="expression" dxfId="46475" priority="87126" stopIfTrue="1">
      <formula>WEEKDAY($A799)=4</formula>
    </cfRule>
    <cfRule type="expression" dxfId="46474" priority="87127" stopIfTrue="1">
      <formula>WEEKDAY($A799)=5</formula>
    </cfRule>
    <cfRule type="expression" dxfId="46473" priority="87128" stopIfTrue="1">
      <formula>WEEKDAY($A799)=6</formula>
    </cfRule>
    <cfRule type="expression" dxfId="46472" priority="87129" stopIfTrue="1">
      <formula>WEEKDAY($A799)=7</formula>
    </cfRule>
  </conditionalFormatting>
  <conditionalFormatting sqref="I799:I803">
    <cfRule type="expression" dxfId="46471" priority="87116" stopIfTrue="1">
      <formula>WEEKDAY($A799)=1</formula>
    </cfRule>
    <cfRule type="expression" dxfId="46470" priority="87117" stopIfTrue="1">
      <formula>WEEKDAY($A799)=2</formula>
    </cfRule>
    <cfRule type="expression" dxfId="46469" priority="87118" stopIfTrue="1">
      <formula>WEEKDAY($A799)=3</formula>
    </cfRule>
    <cfRule type="expression" dxfId="46468" priority="87119" stopIfTrue="1">
      <formula>WEEKDAY($A799)=4</formula>
    </cfRule>
    <cfRule type="expression" dxfId="46467" priority="87120" stopIfTrue="1">
      <formula>WEEKDAY($A799)=5</formula>
    </cfRule>
    <cfRule type="expression" dxfId="46466" priority="87121" stopIfTrue="1">
      <formula>WEEKDAY($A799)=6</formula>
    </cfRule>
    <cfRule type="expression" dxfId="46465" priority="87122" stopIfTrue="1">
      <formula>WEEKDAY($A799)=7</formula>
    </cfRule>
  </conditionalFormatting>
  <conditionalFormatting sqref="I799:I803">
    <cfRule type="expression" dxfId="46464" priority="87109" stopIfTrue="1">
      <formula>WEEKDAY($A799)=1</formula>
    </cfRule>
    <cfRule type="expression" dxfId="46463" priority="87110" stopIfTrue="1">
      <formula>WEEKDAY($A799)=2</formula>
    </cfRule>
    <cfRule type="expression" dxfId="46462" priority="87111" stopIfTrue="1">
      <formula>WEEKDAY($A799)=3</formula>
    </cfRule>
    <cfRule type="expression" dxfId="46461" priority="87112" stopIfTrue="1">
      <formula>WEEKDAY($A799)=4</formula>
    </cfRule>
    <cfRule type="expression" dxfId="46460" priority="87113" stopIfTrue="1">
      <formula>WEEKDAY($A799)=5</formula>
    </cfRule>
    <cfRule type="expression" dxfId="46459" priority="87114" stopIfTrue="1">
      <formula>WEEKDAY($A799)=6</formula>
    </cfRule>
    <cfRule type="expression" dxfId="46458" priority="87115" stopIfTrue="1">
      <formula>WEEKDAY($A799)=7</formula>
    </cfRule>
  </conditionalFormatting>
  <conditionalFormatting sqref="I799:I803">
    <cfRule type="expression" dxfId="46457" priority="87102" stopIfTrue="1">
      <formula>WEEKDAY($A799)=1</formula>
    </cfRule>
    <cfRule type="expression" dxfId="46456" priority="87103" stopIfTrue="1">
      <formula>WEEKDAY($A799)=2</formula>
    </cfRule>
    <cfRule type="expression" dxfId="46455" priority="87104" stopIfTrue="1">
      <formula>WEEKDAY($A799)=3</formula>
    </cfRule>
    <cfRule type="expression" dxfId="46454" priority="87105" stopIfTrue="1">
      <formula>WEEKDAY($A799)=4</formula>
    </cfRule>
    <cfRule type="expression" dxfId="46453" priority="87106" stopIfTrue="1">
      <formula>WEEKDAY($A799)=5</formula>
    </cfRule>
    <cfRule type="expression" dxfId="46452" priority="87107" stopIfTrue="1">
      <formula>WEEKDAY($A799)=6</formula>
    </cfRule>
    <cfRule type="expression" dxfId="46451" priority="87108" stopIfTrue="1">
      <formula>WEEKDAY($A799)=7</formula>
    </cfRule>
  </conditionalFormatting>
  <conditionalFormatting sqref="I799:I803">
    <cfRule type="expression" dxfId="46450" priority="87095" stopIfTrue="1">
      <formula>WEEKDAY($A799)=1</formula>
    </cfRule>
    <cfRule type="expression" dxfId="46449" priority="87096" stopIfTrue="1">
      <formula>WEEKDAY($A799)=2</formula>
    </cfRule>
    <cfRule type="expression" dxfId="46448" priority="87097" stopIfTrue="1">
      <formula>WEEKDAY($A799)=3</formula>
    </cfRule>
    <cfRule type="expression" dxfId="46447" priority="87098" stopIfTrue="1">
      <formula>WEEKDAY($A799)=4</formula>
    </cfRule>
    <cfRule type="expression" dxfId="46446" priority="87099" stopIfTrue="1">
      <formula>WEEKDAY($A799)=5</formula>
    </cfRule>
    <cfRule type="expression" dxfId="46445" priority="87100" stopIfTrue="1">
      <formula>WEEKDAY($A799)=6</formula>
    </cfRule>
    <cfRule type="expression" dxfId="46444" priority="87101" stopIfTrue="1">
      <formula>WEEKDAY($A799)=7</formula>
    </cfRule>
  </conditionalFormatting>
  <conditionalFormatting sqref="I799:I803">
    <cfRule type="expression" dxfId="46443" priority="87088" stopIfTrue="1">
      <formula>WEEKDAY($A799)=1</formula>
    </cfRule>
    <cfRule type="expression" dxfId="46442" priority="87089" stopIfTrue="1">
      <formula>WEEKDAY($A799)=2</formula>
    </cfRule>
    <cfRule type="expression" dxfId="46441" priority="87090" stopIfTrue="1">
      <formula>WEEKDAY($A799)=3</formula>
    </cfRule>
    <cfRule type="expression" dxfId="46440" priority="87091" stopIfTrue="1">
      <formula>WEEKDAY($A799)=4</formula>
    </cfRule>
    <cfRule type="expression" dxfId="46439" priority="87092" stopIfTrue="1">
      <formula>WEEKDAY($A799)=5</formula>
    </cfRule>
    <cfRule type="expression" dxfId="46438" priority="87093" stopIfTrue="1">
      <formula>WEEKDAY($A799)=6</formula>
    </cfRule>
    <cfRule type="expression" dxfId="46437" priority="87094" stopIfTrue="1">
      <formula>WEEKDAY($A799)=7</formula>
    </cfRule>
  </conditionalFormatting>
  <conditionalFormatting sqref="I799:I803">
    <cfRule type="expression" dxfId="46436" priority="87081" stopIfTrue="1">
      <formula>WEEKDAY($A799)=1</formula>
    </cfRule>
    <cfRule type="expression" dxfId="46435" priority="87082" stopIfTrue="1">
      <formula>WEEKDAY($A799)=2</formula>
    </cfRule>
    <cfRule type="expression" dxfId="46434" priority="87083" stopIfTrue="1">
      <formula>WEEKDAY($A799)=3</formula>
    </cfRule>
    <cfRule type="expression" dxfId="46433" priority="87084" stopIfTrue="1">
      <formula>WEEKDAY($A799)=4</formula>
    </cfRule>
    <cfRule type="expression" dxfId="46432" priority="87085" stopIfTrue="1">
      <formula>WEEKDAY($A799)=5</formula>
    </cfRule>
    <cfRule type="expression" dxfId="46431" priority="87086" stopIfTrue="1">
      <formula>WEEKDAY($A799)=6</formula>
    </cfRule>
    <cfRule type="expression" dxfId="46430" priority="87087" stopIfTrue="1">
      <formula>WEEKDAY($A799)=7</formula>
    </cfRule>
  </conditionalFormatting>
  <conditionalFormatting sqref="I799:I803">
    <cfRule type="expression" dxfId="46429" priority="87074" stopIfTrue="1">
      <formula>WEEKDAY($A799)=1</formula>
    </cfRule>
    <cfRule type="expression" dxfId="46428" priority="87075" stopIfTrue="1">
      <formula>WEEKDAY($A799)=2</formula>
    </cfRule>
    <cfRule type="expression" dxfId="46427" priority="87076" stopIfTrue="1">
      <formula>WEEKDAY($A799)=3</formula>
    </cfRule>
    <cfRule type="expression" dxfId="46426" priority="87077" stopIfTrue="1">
      <formula>WEEKDAY($A799)=4</formula>
    </cfRule>
    <cfRule type="expression" dxfId="46425" priority="87078" stopIfTrue="1">
      <formula>WEEKDAY($A799)=5</formula>
    </cfRule>
    <cfRule type="expression" dxfId="46424" priority="87079" stopIfTrue="1">
      <formula>WEEKDAY($A799)=6</formula>
    </cfRule>
    <cfRule type="expression" dxfId="46423" priority="87080" stopIfTrue="1">
      <formula>WEEKDAY($A799)=7</formula>
    </cfRule>
  </conditionalFormatting>
  <conditionalFormatting sqref="I799:I803">
    <cfRule type="expression" dxfId="46422" priority="87067" stopIfTrue="1">
      <formula>WEEKDAY($A799)=1</formula>
    </cfRule>
    <cfRule type="expression" dxfId="46421" priority="87068" stopIfTrue="1">
      <formula>WEEKDAY($A799)=2</formula>
    </cfRule>
    <cfRule type="expression" dxfId="46420" priority="87069" stopIfTrue="1">
      <formula>WEEKDAY($A799)=3</formula>
    </cfRule>
    <cfRule type="expression" dxfId="46419" priority="87070" stopIfTrue="1">
      <formula>WEEKDAY($A799)=4</formula>
    </cfRule>
    <cfRule type="expression" dxfId="46418" priority="87071" stopIfTrue="1">
      <formula>WEEKDAY($A799)=5</formula>
    </cfRule>
    <cfRule type="expression" dxfId="46417" priority="87072" stopIfTrue="1">
      <formula>WEEKDAY($A799)=6</formula>
    </cfRule>
    <cfRule type="expression" dxfId="46416" priority="87073" stopIfTrue="1">
      <formula>WEEKDAY($A799)=7</formula>
    </cfRule>
  </conditionalFormatting>
  <conditionalFormatting sqref="I799:I803">
    <cfRule type="expression" dxfId="46415" priority="87060" stopIfTrue="1">
      <formula>WEEKDAY($A799)=1</formula>
    </cfRule>
    <cfRule type="expression" dxfId="46414" priority="87061" stopIfTrue="1">
      <formula>WEEKDAY($A799)=2</formula>
    </cfRule>
    <cfRule type="expression" dxfId="46413" priority="87062" stopIfTrue="1">
      <formula>WEEKDAY($A799)=3</formula>
    </cfRule>
    <cfRule type="expression" dxfId="46412" priority="87063" stopIfTrue="1">
      <formula>WEEKDAY($A799)=4</formula>
    </cfRule>
    <cfRule type="expression" dxfId="46411" priority="87064" stopIfTrue="1">
      <formula>WEEKDAY($A799)=5</formula>
    </cfRule>
    <cfRule type="expression" dxfId="46410" priority="87065" stopIfTrue="1">
      <formula>WEEKDAY($A799)=6</formula>
    </cfRule>
    <cfRule type="expression" dxfId="46409" priority="87066" stopIfTrue="1">
      <formula>WEEKDAY($A799)=7</formula>
    </cfRule>
  </conditionalFormatting>
  <conditionalFormatting sqref="I799:I803">
    <cfRule type="expression" dxfId="46408" priority="87053" stopIfTrue="1">
      <formula>WEEKDAY($A799)=1</formula>
    </cfRule>
    <cfRule type="expression" dxfId="46407" priority="87054" stopIfTrue="1">
      <formula>WEEKDAY($A799)=2</formula>
    </cfRule>
    <cfRule type="expression" dxfId="46406" priority="87055" stopIfTrue="1">
      <formula>WEEKDAY($A799)=3</formula>
    </cfRule>
    <cfRule type="expression" dxfId="46405" priority="87056" stopIfTrue="1">
      <formula>WEEKDAY($A799)=4</formula>
    </cfRule>
    <cfRule type="expression" dxfId="46404" priority="87057" stopIfTrue="1">
      <formula>WEEKDAY($A799)=5</formula>
    </cfRule>
    <cfRule type="expression" dxfId="46403" priority="87058" stopIfTrue="1">
      <formula>WEEKDAY($A799)=6</formula>
    </cfRule>
    <cfRule type="expression" dxfId="46402" priority="87059" stopIfTrue="1">
      <formula>WEEKDAY($A799)=7</formula>
    </cfRule>
  </conditionalFormatting>
  <conditionalFormatting sqref="I799:I803">
    <cfRule type="expression" dxfId="46401" priority="87046" stopIfTrue="1">
      <formula>WEEKDAY($A799)=1</formula>
    </cfRule>
    <cfRule type="expression" dxfId="46400" priority="87047" stopIfTrue="1">
      <formula>WEEKDAY($A799)=2</formula>
    </cfRule>
    <cfRule type="expression" dxfId="46399" priority="87048" stopIfTrue="1">
      <formula>WEEKDAY($A799)=3</formula>
    </cfRule>
    <cfRule type="expression" dxfId="46398" priority="87049" stopIfTrue="1">
      <formula>WEEKDAY($A799)=4</formula>
    </cfRule>
    <cfRule type="expression" dxfId="46397" priority="87050" stopIfTrue="1">
      <formula>WEEKDAY($A799)=5</formula>
    </cfRule>
    <cfRule type="expression" dxfId="46396" priority="87051" stopIfTrue="1">
      <formula>WEEKDAY($A799)=6</formula>
    </cfRule>
    <cfRule type="expression" dxfId="46395" priority="87052" stopIfTrue="1">
      <formula>WEEKDAY($A799)=7</formula>
    </cfRule>
  </conditionalFormatting>
  <conditionalFormatting sqref="I799:I803">
    <cfRule type="expression" dxfId="46394" priority="87039" stopIfTrue="1">
      <formula>WEEKDAY($A799)=1</formula>
    </cfRule>
    <cfRule type="expression" dxfId="46393" priority="87040" stopIfTrue="1">
      <formula>WEEKDAY($A799)=2</formula>
    </cfRule>
    <cfRule type="expression" dxfId="46392" priority="87041" stopIfTrue="1">
      <formula>WEEKDAY($A799)=3</formula>
    </cfRule>
    <cfRule type="expression" dxfId="46391" priority="87042" stopIfTrue="1">
      <formula>WEEKDAY($A799)=4</formula>
    </cfRule>
    <cfRule type="expression" dxfId="46390" priority="87043" stopIfTrue="1">
      <formula>WEEKDAY($A799)=5</formula>
    </cfRule>
    <cfRule type="expression" dxfId="46389" priority="87044" stopIfTrue="1">
      <formula>WEEKDAY($A799)=6</formula>
    </cfRule>
    <cfRule type="expression" dxfId="46388" priority="87045" stopIfTrue="1">
      <formula>WEEKDAY($A799)=7</formula>
    </cfRule>
  </conditionalFormatting>
  <conditionalFormatting sqref="I799:I803">
    <cfRule type="expression" dxfId="46387" priority="87032" stopIfTrue="1">
      <formula>WEEKDAY($A799)=1</formula>
    </cfRule>
    <cfRule type="expression" dxfId="46386" priority="87033" stopIfTrue="1">
      <formula>WEEKDAY($A799)=2</formula>
    </cfRule>
    <cfRule type="expression" dxfId="46385" priority="87034" stopIfTrue="1">
      <formula>WEEKDAY($A799)=3</formula>
    </cfRule>
    <cfRule type="expression" dxfId="46384" priority="87035" stopIfTrue="1">
      <formula>WEEKDAY($A799)=4</formula>
    </cfRule>
    <cfRule type="expression" dxfId="46383" priority="87036" stopIfTrue="1">
      <formula>WEEKDAY($A799)=5</formula>
    </cfRule>
    <cfRule type="expression" dxfId="46382" priority="87037" stopIfTrue="1">
      <formula>WEEKDAY($A799)=6</formula>
    </cfRule>
    <cfRule type="expression" dxfId="46381" priority="87038" stopIfTrue="1">
      <formula>WEEKDAY($A799)=7</formula>
    </cfRule>
  </conditionalFormatting>
  <conditionalFormatting sqref="I799:I803">
    <cfRule type="expression" dxfId="46380" priority="87025" stopIfTrue="1">
      <formula>WEEKDAY($A799)=1</formula>
    </cfRule>
    <cfRule type="expression" dxfId="46379" priority="87026" stopIfTrue="1">
      <formula>WEEKDAY($A799)=2</formula>
    </cfRule>
    <cfRule type="expression" dxfId="46378" priority="87027" stopIfTrue="1">
      <formula>WEEKDAY($A799)=3</formula>
    </cfRule>
    <cfRule type="expression" dxfId="46377" priority="87028" stopIfTrue="1">
      <formula>WEEKDAY($A799)=4</formula>
    </cfRule>
    <cfRule type="expression" dxfId="46376" priority="87029" stopIfTrue="1">
      <formula>WEEKDAY($A799)=5</formula>
    </cfRule>
    <cfRule type="expression" dxfId="46375" priority="87030" stopIfTrue="1">
      <formula>WEEKDAY($A799)=6</formula>
    </cfRule>
    <cfRule type="expression" dxfId="46374" priority="87031" stopIfTrue="1">
      <formula>WEEKDAY($A799)=7</formula>
    </cfRule>
  </conditionalFormatting>
  <conditionalFormatting sqref="A799:E799 G799:M799">
    <cfRule type="expression" dxfId="46373" priority="87018" stopIfTrue="1">
      <formula>WEEKDAY($A799)=1</formula>
    </cfRule>
    <cfRule type="expression" dxfId="46372" priority="87019" stopIfTrue="1">
      <formula>WEEKDAY($A799)=2</formula>
    </cfRule>
    <cfRule type="expression" dxfId="46371" priority="87020" stopIfTrue="1">
      <formula>WEEKDAY($A799)=3</formula>
    </cfRule>
    <cfRule type="expression" dxfId="46370" priority="87021" stopIfTrue="1">
      <formula>WEEKDAY($A799)=4</formula>
    </cfRule>
    <cfRule type="expression" dxfId="46369" priority="87022" stopIfTrue="1">
      <formula>WEEKDAY($A799)=5</formula>
    </cfRule>
    <cfRule type="expression" dxfId="46368" priority="87023" stopIfTrue="1">
      <formula>WEEKDAY($A799)=6</formula>
    </cfRule>
    <cfRule type="expression" dxfId="46367" priority="87024" stopIfTrue="1">
      <formula>WEEKDAY($A799)=7</formula>
    </cfRule>
  </conditionalFormatting>
  <conditionalFormatting sqref="A799:A805">
    <cfRule type="expression" dxfId="46366" priority="87011" stopIfTrue="1">
      <formula>WEEKDAY($A799)=1</formula>
    </cfRule>
    <cfRule type="expression" dxfId="46365" priority="87012" stopIfTrue="1">
      <formula>WEEKDAY($A799)=2</formula>
    </cfRule>
    <cfRule type="expression" dxfId="46364" priority="87013" stopIfTrue="1">
      <formula>WEEKDAY($A799)=3</formula>
    </cfRule>
    <cfRule type="expression" dxfId="46363" priority="87014" stopIfTrue="1">
      <formula>WEEKDAY($A799)=4</formula>
    </cfRule>
    <cfRule type="expression" dxfId="46362" priority="87015" stopIfTrue="1">
      <formula>WEEKDAY($A799)=5</formula>
    </cfRule>
    <cfRule type="expression" dxfId="46361" priority="87016" stopIfTrue="1">
      <formula>WEEKDAY($A799)=6</formula>
    </cfRule>
    <cfRule type="expression" dxfId="46360" priority="87017" stopIfTrue="1">
      <formula>WEEKDAY($A799)=7</formula>
    </cfRule>
  </conditionalFormatting>
  <conditionalFormatting sqref="I799:I803">
    <cfRule type="expression" dxfId="46359" priority="87004" stopIfTrue="1">
      <formula>WEEKDAY($A799)=1</formula>
    </cfRule>
    <cfRule type="expression" dxfId="46358" priority="87005" stopIfTrue="1">
      <formula>WEEKDAY($A799)=2</formula>
    </cfRule>
    <cfRule type="expression" dxfId="46357" priority="87006" stopIfTrue="1">
      <formula>WEEKDAY($A799)=3</formula>
    </cfRule>
    <cfRule type="expression" dxfId="46356" priority="87007" stopIfTrue="1">
      <formula>WEEKDAY($A799)=4</formula>
    </cfRule>
    <cfRule type="expression" dxfId="46355" priority="87008" stopIfTrue="1">
      <formula>WEEKDAY($A799)=5</formula>
    </cfRule>
    <cfRule type="expression" dxfId="46354" priority="87009" stopIfTrue="1">
      <formula>WEEKDAY($A799)=6</formula>
    </cfRule>
    <cfRule type="expression" dxfId="46353" priority="87010" stopIfTrue="1">
      <formula>WEEKDAY($A799)=7</formula>
    </cfRule>
  </conditionalFormatting>
  <conditionalFormatting sqref="I799:I803">
    <cfRule type="expression" dxfId="46352" priority="86997" stopIfTrue="1">
      <formula>WEEKDAY($A799)=1</formula>
    </cfRule>
    <cfRule type="expression" dxfId="46351" priority="86998" stopIfTrue="1">
      <formula>WEEKDAY($A799)=2</formula>
    </cfRule>
    <cfRule type="expression" dxfId="46350" priority="86999" stopIfTrue="1">
      <formula>WEEKDAY($A799)=3</formula>
    </cfRule>
    <cfRule type="expression" dxfId="46349" priority="87000" stopIfTrue="1">
      <formula>WEEKDAY($A799)=4</formula>
    </cfRule>
    <cfRule type="expression" dxfId="46348" priority="87001" stopIfTrue="1">
      <formula>WEEKDAY($A799)=5</formula>
    </cfRule>
    <cfRule type="expression" dxfId="46347" priority="87002" stopIfTrue="1">
      <formula>WEEKDAY($A799)=6</formula>
    </cfRule>
    <cfRule type="expression" dxfId="46346" priority="87003" stopIfTrue="1">
      <formula>WEEKDAY($A799)=7</formula>
    </cfRule>
  </conditionalFormatting>
  <conditionalFormatting sqref="I799:I803">
    <cfRule type="expression" dxfId="46345" priority="86990" stopIfTrue="1">
      <formula>WEEKDAY($A799)=1</formula>
    </cfRule>
    <cfRule type="expression" dxfId="46344" priority="86991" stopIfTrue="1">
      <formula>WEEKDAY($A799)=2</formula>
    </cfRule>
    <cfRule type="expression" dxfId="46343" priority="86992" stopIfTrue="1">
      <formula>WEEKDAY($A799)=3</formula>
    </cfRule>
    <cfRule type="expression" dxfId="46342" priority="86993" stopIfTrue="1">
      <formula>WEEKDAY($A799)=4</formula>
    </cfRule>
    <cfRule type="expression" dxfId="46341" priority="86994" stopIfTrue="1">
      <formula>WEEKDAY($A799)=5</formula>
    </cfRule>
    <cfRule type="expression" dxfId="46340" priority="86995" stopIfTrue="1">
      <formula>WEEKDAY($A799)=6</formula>
    </cfRule>
    <cfRule type="expression" dxfId="46339" priority="86996" stopIfTrue="1">
      <formula>WEEKDAY($A799)=7</formula>
    </cfRule>
  </conditionalFormatting>
  <conditionalFormatting sqref="A799:A805">
    <cfRule type="expression" dxfId="46338" priority="86983" stopIfTrue="1">
      <formula>WEEKDAY($A799)=1</formula>
    </cfRule>
    <cfRule type="expression" dxfId="46337" priority="86984" stopIfTrue="1">
      <formula>WEEKDAY($A799)=2</formula>
    </cfRule>
    <cfRule type="expression" dxfId="46336" priority="86985" stopIfTrue="1">
      <formula>WEEKDAY($A799)=3</formula>
    </cfRule>
    <cfRule type="expression" dxfId="46335" priority="86986" stopIfTrue="1">
      <formula>WEEKDAY($A799)=4</formula>
    </cfRule>
    <cfRule type="expression" dxfId="46334" priority="86987" stopIfTrue="1">
      <formula>WEEKDAY($A799)=5</formula>
    </cfRule>
    <cfRule type="expression" dxfId="46333" priority="86988" stopIfTrue="1">
      <formula>WEEKDAY($A799)=6</formula>
    </cfRule>
    <cfRule type="expression" dxfId="46332" priority="86989" stopIfTrue="1">
      <formula>WEEKDAY($A799)=7</formula>
    </cfRule>
  </conditionalFormatting>
  <conditionalFormatting sqref="F799">
    <cfRule type="expression" dxfId="46331" priority="86976" stopIfTrue="1">
      <formula>WEEKDAY($A799)=1</formula>
    </cfRule>
    <cfRule type="expression" dxfId="46330" priority="86977" stopIfTrue="1">
      <formula>WEEKDAY($A799)=2</formula>
    </cfRule>
    <cfRule type="expression" dxfId="46329" priority="86978" stopIfTrue="1">
      <formula>WEEKDAY($A799)=3</formula>
    </cfRule>
    <cfRule type="expression" dxfId="46328" priority="86979" stopIfTrue="1">
      <formula>WEEKDAY($A799)=4</formula>
    </cfRule>
    <cfRule type="expression" dxfId="46327" priority="86980" stopIfTrue="1">
      <formula>WEEKDAY($A799)=5</formula>
    </cfRule>
    <cfRule type="expression" dxfId="46326" priority="86981" stopIfTrue="1">
      <formula>WEEKDAY($A799)=6</formula>
    </cfRule>
    <cfRule type="expression" dxfId="46325" priority="86982" stopIfTrue="1">
      <formula>WEEKDAY($A799)=7</formula>
    </cfRule>
  </conditionalFormatting>
  <conditionalFormatting sqref="I799:I803">
    <cfRule type="expression" dxfId="46324" priority="86969" stopIfTrue="1">
      <formula>WEEKDAY($A799)=1</formula>
    </cfRule>
    <cfRule type="expression" dxfId="46323" priority="86970" stopIfTrue="1">
      <formula>WEEKDAY($A799)=2</formula>
    </cfRule>
    <cfRule type="expression" dxfId="46322" priority="86971" stopIfTrue="1">
      <formula>WEEKDAY($A799)=3</formula>
    </cfRule>
    <cfRule type="expression" dxfId="46321" priority="86972" stopIfTrue="1">
      <formula>WEEKDAY($A799)=4</formula>
    </cfRule>
    <cfRule type="expression" dxfId="46320" priority="86973" stopIfTrue="1">
      <formula>WEEKDAY($A799)=5</formula>
    </cfRule>
    <cfRule type="expression" dxfId="46319" priority="86974" stopIfTrue="1">
      <formula>WEEKDAY($A799)=6</formula>
    </cfRule>
    <cfRule type="expression" dxfId="46318" priority="86975" stopIfTrue="1">
      <formula>WEEKDAY($A799)=7</formula>
    </cfRule>
  </conditionalFormatting>
  <conditionalFormatting sqref="A799:A805">
    <cfRule type="expression" dxfId="46317" priority="86962" stopIfTrue="1">
      <formula>WEEKDAY($A799)=1</formula>
    </cfRule>
    <cfRule type="expression" dxfId="46316" priority="86963" stopIfTrue="1">
      <formula>WEEKDAY($A799)=2</formula>
    </cfRule>
    <cfRule type="expression" dxfId="46315" priority="86964" stopIfTrue="1">
      <formula>WEEKDAY($A799)=3</formula>
    </cfRule>
    <cfRule type="expression" dxfId="46314" priority="86965" stopIfTrue="1">
      <formula>WEEKDAY($A799)=4</formula>
    </cfRule>
    <cfRule type="expression" dxfId="46313" priority="86966" stopIfTrue="1">
      <formula>WEEKDAY($A799)=5</formula>
    </cfRule>
    <cfRule type="expression" dxfId="46312" priority="86967" stopIfTrue="1">
      <formula>WEEKDAY($A799)=6</formula>
    </cfRule>
    <cfRule type="expression" dxfId="46311" priority="86968" stopIfTrue="1">
      <formula>WEEKDAY($A799)=7</formula>
    </cfRule>
  </conditionalFormatting>
  <conditionalFormatting sqref="I799:I803">
    <cfRule type="expression" dxfId="46310" priority="86955" stopIfTrue="1">
      <formula>WEEKDAY($A799)=1</formula>
    </cfRule>
    <cfRule type="expression" dxfId="46309" priority="86956" stopIfTrue="1">
      <formula>WEEKDAY($A799)=2</formula>
    </cfRule>
    <cfRule type="expression" dxfId="46308" priority="86957" stopIfTrue="1">
      <formula>WEEKDAY($A799)=3</formula>
    </cfRule>
    <cfRule type="expression" dxfId="46307" priority="86958" stopIfTrue="1">
      <formula>WEEKDAY($A799)=4</formula>
    </cfRule>
    <cfRule type="expression" dxfId="46306" priority="86959" stopIfTrue="1">
      <formula>WEEKDAY($A799)=5</formula>
    </cfRule>
    <cfRule type="expression" dxfId="46305" priority="86960" stopIfTrue="1">
      <formula>WEEKDAY($A799)=6</formula>
    </cfRule>
    <cfRule type="expression" dxfId="46304" priority="86961" stopIfTrue="1">
      <formula>WEEKDAY($A799)=7</formula>
    </cfRule>
  </conditionalFormatting>
  <conditionalFormatting sqref="A799:A805">
    <cfRule type="expression" dxfId="46303" priority="86948" stopIfTrue="1">
      <formula>WEEKDAY($A799)=1</formula>
    </cfRule>
    <cfRule type="expression" dxfId="46302" priority="86949" stopIfTrue="1">
      <formula>WEEKDAY($A799)=2</formula>
    </cfRule>
    <cfRule type="expression" dxfId="46301" priority="86950" stopIfTrue="1">
      <formula>WEEKDAY($A799)=3</formula>
    </cfRule>
    <cfRule type="expression" dxfId="46300" priority="86951" stopIfTrue="1">
      <formula>WEEKDAY($A799)=4</formula>
    </cfRule>
    <cfRule type="expression" dxfId="46299" priority="86952" stopIfTrue="1">
      <formula>WEEKDAY($A799)=5</formula>
    </cfRule>
    <cfRule type="expression" dxfId="46298" priority="86953" stopIfTrue="1">
      <formula>WEEKDAY($A799)=6</formula>
    </cfRule>
    <cfRule type="expression" dxfId="46297" priority="86954" stopIfTrue="1">
      <formula>WEEKDAY($A799)=7</formula>
    </cfRule>
  </conditionalFormatting>
  <conditionalFormatting sqref="I799:I803">
    <cfRule type="expression" dxfId="46296" priority="86941" stopIfTrue="1">
      <formula>WEEKDAY($A799)=1</formula>
    </cfRule>
    <cfRule type="expression" dxfId="46295" priority="86942" stopIfTrue="1">
      <formula>WEEKDAY($A799)=2</formula>
    </cfRule>
    <cfRule type="expression" dxfId="46294" priority="86943" stopIfTrue="1">
      <formula>WEEKDAY($A799)=3</formula>
    </cfRule>
    <cfRule type="expression" dxfId="46293" priority="86944" stopIfTrue="1">
      <formula>WEEKDAY($A799)=4</formula>
    </cfRule>
    <cfRule type="expression" dxfId="46292" priority="86945" stopIfTrue="1">
      <formula>WEEKDAY($A799)=5</formula>
    </cfRule>
    <cfRule type="expression" dxfId="46291" priority="86946" stopIfTrue="1">
      <formula>WEEKDAY($A799)=6</formula>
    </cfRule>
    <cfRule type="expression" dxfId="46290" priority="86947" stopIfTrue="1">
      <formula>WEEKDAY($A799)=7</formula>
    </cfRule>
  </conditionalFormatting>
  <conditionalFormatting sqref="A799:A805">
    <cfRule type="expression" dxfId="46289" priority="86934" stopIfTrue="1">
      <formula>WEEKDAY($A799)=1</formula>
    </cfRule>
    <cfRule type="expression" dxfId="46288" priority="86935" stopIfTrue="1">
      <formula>WEEKDAY($A799)=2</formula>
    </cfRule>
    <cfRule type="expression" dxfId="46287" priority="86936" stopIfTrue="1">
      <formula>WEEKDAY($A799)=3</formula>
    </cfRule>
    <cfRule type="expression" dxfId="46286" priority="86937" stopIfTrue="1">
      <formula>WEEKDAY($A799)=4</formula>
    </cfRule>
    <cfRule type="expression" dxfId="46285" priority="86938" stopIfTrue="1">
      <formula>WEEKDAY($A799)=5</formula>
    </cfRule>
    <cfRule type="expression" dxfId="46284" priority="86939" stopIfTrue="1">
      <formula>WEEKDAY($A799)=6</formula>
    </cfRule>
    <cfRule type="expression" dxfId="46283" priority="86940" stopIfTrue="1">
      <formula>WEEKDAY($A799)=7</formula>
    </cfRule>
  </conditionalFormatting>
  <conditionalFormatting sqref="I799:I803">
    <cfRule type="expression" dxfId="46282" priority="86927" stopIfTrue="1">
      <formula>WEEKDAY($A799)=1</formula>
    </cfRule>
    <cfRule type="expression" dxfId="46281" priority="86928" stopIfTrue="1">
      <formula>WEEKDAY($A799)=2</formula>
    </cfRule>
    <cfRule type="expression" dxfId="46280" priority="86929" stopIfTrue="1">
      <formula>WEEKDAY($A799)=3</formula>
    </cfRule>
    <cfRule type="expression" dxfId="46279" priority="86930" stopIfTrue="1">
      <formula>WEEKDAY($A799)=4</formula>
    </cfRule>
    <cfRule type="expression" dxfId="46278" priority="86931" stopIfTrue="1">
      <formula>WEEKDAY($A799)=5</formula>
    </cfRule>
    <cfRule type="expression" dxfId="46277" priority="86932" stopIfTrue="1">
      <formula>WEEKDAY($A799)=6</formula>
    </cfRule>
    <cfRule type="expression" dxfId="46276" priority="86933" stopIfTrue="1">
      <formula>WEEKDAY($A799)=7</formula>
    </cfRule>
  </conditionalFormatting>
  <conditionalFormatting sqref="A799:A805">
    <cfRule type="expression" dxfId="46275" priority="86920" stopIfTrue="1">
      <formula>WEEKDAY($A799)=1</formula>
    </cfRule>
    <cfRule type="expression" dxfId="46274" priority="86921" stopIfTrue="1">
      <formula>WEEKDAY($A799)=2</formula>
    </cfRule>
    <cfRule type="expression" dxfId="46273" priority="86922" stopIfTrue="1">
      <formula>WEEKDAY($A799)=3</formula>
    </cfRule>
    <cfRule type="expression" dxfId="46272" priority="86923" stopIfTrue="1">
      <formula>WEEKDAY($A799)=4</formula>
    </cfRule>
    <cfRule type="expression" dxfId="46271" priority="86924" stopIfTrue="1">
      <formula>WEEKDAY($A799)=5</formula>
    </cfRule>
    <cfRule type="expression" dxfId="46270" priority="86925" stopIfTrue="1">
      <formula>WEEKDAY($A799)=6</formula>
    </cfRule>
    <cfRule type="expression" dxfId="46269" priority="86926" stopIfTrue="1">
      <formula>WEEKDAY($A799)=7</formula>
    </cfRule>
  </conditionalFormatting>
  <conditionalFormatting sqref="I799:I803">
    <cfRule type="expression" dxfId="46268" priority="86913" stopIfTrue="1">
      <formula>WEEKDAY($A799)=1</formula>
    </cfRule>
    <cfRule type="expression" dxfId="46267" priority="86914" stopIfTrue="1">
      <formula>WEEKDAY($A799)=2</formula>
    </cfRule>
    <cfRule type="expression" dxfId="46266" priority="86915" stopIfTrue="1">
      <formula>WEEKDAY($A799)=3</formula>
    </cfRule>
    <cfRule type="expression" dxfId="46265" priority="86916" stopIfTrue="1">
      <formula>WEEKDAY($A799)=4</formula>
    </cfRule>
    <cfRule type="expression" dxfId="46264" priority="86917" stopIfTrue="1">
      <formula>WEEKDAY($A799)=5</formula>
    </cfRule>
    <cfRule type="expression" dxfId="46263" priority="86918" stopIfTrue="1">
      <formula>WEEKDAY($A799)=6</formula>
    </cfRule>
    <cfRule type="expression" dxfId="46262" priority="86919" stopIfTrue="1">
      <formula>WEEKDAY($A799)=7</formula>
    </cfRule>
  </conditionalFormatting>
  <conditionalFormatting sqref="A799:A805">
    <cfRule type="expression" dxfId="46261" priority="86906" stopIfTrue="1">
      <formula>WEEKDAY($A799)=1</formula>
    </cfRule>
    <cfRule type="expression" dxfId="46260" priority="86907" stopIfTrue="1">
      <formula>WEEKDAY($A799)=2</formula>
    </cfRule>
    <cfRule type="expression" dxfId="46259" priority="86908" stopIfTrue="1">
      <formula>WEEKDAY($A799)=3</formula>
    </cfRule>
    <cfRule type="expression" dxfId="46258" priority="86909" stopIfTrue="1">
      <formula>WEEKDAY($A799)=4</formula>
    </cfRule>
    <cfRule type="expression" dxfId="46257" priority="86910" stopIfTrue="1">
      <formula>WEEKDAY($A799)=5</formula>
    </cfRule>
    <cfRule type="expression" dxfId="46256" priority="86911" stopIfTrue="1">
      <formula>WEEKDAY($A799)=6</formula>
    </cfRule>
    <cfRule type="expression" dxfId="46255" priority="86912" stopIfTrue="1">
      <formula>WEEKDAY($A799)=7</formula>
    </cfRule>
  </conditionalFormatting>
  <conditionalFormatting sqref="I799:I803">
    <cfRule type="expression" dxfId="46254" priority="86899" stopIfTrue="1">
      <formula>WEEKDAY($A799)=1</formula>
    </cfRule>
    <cfRule type="expression" dxfId="46253" priority="86900" stopIfTrue="1">
      <formula>WEEKDAY($A799)=2</formula>
    </cfRule>
    <cfRule type="expression" dxfId="46252" priority="86901" stopIfTrue="1">
      <formula>WEEKDAY($A799)=3</formula>
    </cfRule>
    <cfRule type="expression" dxfId="46251" priority="86902" stopIfTrue="1">
      <formula>WEEKDAY($A799)=4</formula>
    </cfRule>
    <cfRule type="expression" dxfId="46250" priority="86903" stopIfTrue="1">
      <formula>WEEKDAY($A799)=5</formula>
    </cfRule>
    <cfRule type="expression" dxfId="46249" priority="86904" stopIfTrue="1">
      <formula>WEEKDAY($A799)=6</formula>
    </cfRule>
    <cfRule type="expression" dxfId="46248" priority="86905" stopIfTrue="1">
      <formula>WEEKDAY($A799)=7</formula>
    </cfRule>
  </conditionalFormatting>
  <conditionalFormatting sqref="A799:A805">
    <cfRule type="expression" dxfId="46247" priority="86892" stopIfTrue="1">
      <formula>WEEKDAY($A799)=1</formula>
    </cfRule>
    <cfRule type="expression" dxfId="46246" priority="86893" stopIfTrue="1">
      <formula>WEEKDAY($A799)=2</formula>
    </cfRule>
    <cfRule type="expression" dxfId="46245" priority="86894" stopIfTrue="1">
      <formula>WEEKDAY($A799)=3</formula>
    </cfRule>
    <cfRule type="expression" dxfId="46244" priority="86895" stopIfTrue="1">
      <formula>WEEKDAY($A799)=4</formula>
    </cfRule>
    <cfRule type="expression" dxfId="46243" priority="86896" stopIfTrue="1">
      <formula>WEEKDAY($A799)=5</formula>
    </cfRule>
    <cfRule type="expression" dxfId="46242" priority="86897" stopIfTrue="1">
      <formula>WEEKDAY($A799)=6</formula>
    </cfRule>
    <cfRule type="expression" dxfId="46241" priority="86898" stopIfTrue="1">
      <formula>WEEKDAY($A799)=7</formula>
    </cfRule>
  </conditionalFormatting>
  <conditionalFormatting sqref="I799:I803">
    <cfRule type="expression" dxfId="46240" priority="86885" stopIfTrue="1">
      <formula>WEEKDAY($A799)=1</formula>
    </cfRule>
    <cfRule type="expression" dxfId="46239" priority="86886" stopIfTrue="1">
      <formula>WEEKDAY($A799)=2</formula>
    </cfRule>
    <cfRule type="expression" dxfId="46238" priority="86887" stopIfTrue="1">
      <formula>WEEKDAY($A799)=3</formula>
    </cfRule>
    <cfRule type="expression" dxfId="46237" priority="86888" stopIfTrue="1">
      <formula>WEEKDAY($A799)=4</formula>
    </cfRule>
    <cfRule type="expression" dxfId="46236" priority="86889" stopIfTrue="1">
      <formula>WEEKDAY($A799)=5</formula>
    </cfRule>
    <cfRule type="expression" dxfId="46235" priority="86890" stopIfTrue="1">
      <formula>WEEKDAY($A799)=6</formula>
    </cfRule>
    <cfRule type="expression" dxfId="46234" priority="86891" stopIfTrue="1">
      <formula>WEEKDAY($A799)=7</formula>
    </cfRule>
  </conditionalFormatting>
  <conditionalFormatting sqref="I800:I803">
    <cfRule type="expression" dxfId="46233" priority="86878" stopIfTrue="1">
      <formula>WEEKDAY($A800)=1</formula>
    </cfRule>
    <cfRule type="expression" dxfId="46232" priority="86879" stopIfTrue="1">
      <formula>WEEKDAY($A800)=2</formula>
    </cfRule>
    <cfRule type="expression" dxfId="46231" priority="86880" stopIfTrue="1">
      <formula>WEEKDAY($A800)=3</formula>
    </cfRule>
    <cfRule type="expression" dxfId="46230" priority="86881" stopIfTrue="1">
      <formula>WEEKDAY($A800)=4</formula>
    </cfRule>
    <cfRule type="expression" dxfId="46229" priority="86882" stopIfTrue="1">
      <formula>WEEKDAY($A800)=5</formula>
    </cfRule>
    <cfRule type="expression" dxfId="46228" priority="86883" stopIfTrue="1">
      <formula>WEEKDAY($A800)=6</formula>
    </cfRule>
    <cfRule type="expression" dxfId="46227" priority="86884" stopIfTrue="1">
      <formula>WEEKDAY($A800)=7</formula>
    </cfRule>
  </conditionalFormatting>
  <conditionalFormatting sqref="I800:I803">
    <cfRule type="expression" dxfId="46226" priority="86871" stopIfTrue="1">
      <formula>WEEKDAY($A800)=1</formula>
    </cfRule>
    <cfRule type="expression" dxfId="46225" priority="86872" stopIfTrue="1">
      <formula>WEEKDAY($A800)=2</formula>
    </cfRule>
    <cfRule type="expression" dxfId="46224" priority="86873" stopIfTrue="1">
      <formula>WEEKDAY($A800)=3</formula>
    </cfRule>
    <cfRule type="expression" dxfId="46223" priority="86874" stopIfTrue="1">
      <formula>WEEKDAY($A800)=4</formula>
    </cfRule>
    <cfRule type="expression" dxfId="46222" priority="86875" stopIfTrue="1">
      <formula>WEEKDAY($A800)=5</formula>
    </cfRule>
    <cfRule type="expression" dxfId="46221" priority="86876" stopIfTrue="1">
      <formula>WEEKDAY($A800)=6</formula>
    </cfRule>
    <cfRule type="expression" dxfId="46220" priority="86877" stopIfTrue="1">
      <formula>WEEKDAY($A800)=7</formula>
    </cfRule>
  </conditionalFormatting>
  <conditionalFormatting sqref="I800:I803">
    <cfRule type="expression" dxfId="46219" priority="86864" stopIfTrue="1">
      <formula>WEEKDAY($A800)=1</formula>
    </cfRule>
    <cfRule type="expression" dxfId="46218" priority="86865" stopIfTrue="1">
      <formula>WEEKDAY($A800)=2</formula>
    </cfRule>
    <cfRule type="expression" dxfId="46217" priority="86866" stopIfTrue="1">
      <formula>WEEKDAY($A800)=3</formula>
    </cfRule>
    <cfRule type="expression" dxfId="46216" priority="86867" stopIfTrue="1">
      <formula>WEEKDAY($A800)=4</formula>
    </cfRule>
    <cfRule type="expression" dxfId="46215" priority="86868" stopIfTrue="1">
      <formula>WEEKDAY($A800)=5</formula>
    </cfRule>
    <cfRule type="expression" dxfId="46214" priority="86869" stopIfTrue="1">
      <formula>WEEKDAY($A800)=6</formula>
    </cfRule>
    <cfRule type="expression" dxfId="46213" priority="86870" stopIfTrue="1">
      <formula>WEEKDAY($A800)=7</formula>
    </cfRule>
  </conditionalFormatting>
  <conditionalFormatting sqref="I800:I803">
    <cfRule type="expression" dxfId="46212" priority="86857" stopIfTrue="1">
      <formula>WEEKDAY($A800)=1</formula>
    </cfRule>
    <cfRule type="expression" dxfId="46211" priority="86858" stopIfTrue="1">
      <formula>WEEKDAY($A800)=2</formula>
    </cfRule>
    <cfRule type="expression" dxfId="46210" priority="86859" stopIfTrue="1">
      <formula>WEEKDAY($A800)=3</formula>
    </cfRule>
    <cfRule type="expression" dxfId="46209" priority="86860" stopIfTrue="1">
      <formula>WEEKDAY($A800)=4</formula>
    </cfRule>
    <cfRule type="expression" dxfId="46208" priority="86861" stopIfTrue="1">
      <formula>WEEKDAY($A800)=5</formula>
    </cfRule>
    <cfRule type="expression" dxfId="46207" priority="86862" stopIfTrue="1">
      <formula>WEEKDAY($A800)=6</formula>
    </cfRule>
    <cfRule type="expression" dxfId="46206" priority="86863" stopIfTrue="1">
      <formula>WEEKDAY($A800)=7</formula>
    </cfRule>
  </conditionalFormatting>
  <conditionalFormatting sqref="I800:I803">
    <cfRule type="expression" dxfId="46205" priority="86850" stopIfTrue="1">
      <formula>WEEKDAY($A800)=1</formula>
    </cfRule>
    <cfRule type="expression" dxfId="46204" priority="86851" stopIfTrue="1">
      <formula>WEEKDAY($A800)=2</formula>
    </cfRule>
    <cfRule type="expression" dxfId="46203" priority="86852" stopIfTrue="1">
      <formula>WEEKDAY($A800)=3</formula>
    </cfRule>
    <cfRule type="expression" dxfId="46202" priority="86853" stopIfTrue="1">
      <formula>WEEKDAY($A800)=4</formula>
    </cfRule>
    <cfRule type="expression" dxfId="46201" priority="86854" stopIfTrue="1">
      <formula>WEEKDAY($A800)=5</formula>
    </cfRule>
    <cfRule type="expression" dxfId="46200" priority="86855" stopIfTrue="1">
      <formula>WEEKDAY($A800)=6</formula>
    </cfRule>
    <cfRule type="expression" dxfId="46199" priority="86856" stopIfTrue="1">
      <formula>WEEKDAY($A800)=7</formula>
    </cfRule>
  </conditionalFormatting>
  <conditionalFormatting sqref="I800:I803">
    <cfRule type="expression" dxfId="46198" priority="86843" stopIfTrue="1">
      <formula>WEEKDAY($A800)=1</formula>
    </cfRule>
    <cfRule type="expression" dxfId="46197" priority="86844" stopIfTrue="1">
      <formula>WEEKDAY($A800)=2</formula>
    </cfRule>
    <cfRule type="expression" dxfId="46196" priority="86845" stopIfTrue="1">
      <formula>WEEKDAY($A800)=3</formula>
    </cfRule>
    <cfRule type="expression" dxfId="46195" priority="86846" stopIfTrue="1">
      <formula>WEEKDAY($A800)=4</formula>
    </cfRule>
    <cfRule type="expression" dxfId="46194" priority="86847" stopIfTrue="1">
      <formula>WEEKDAY($A800)=5</formula>
    </cfRule>
    <cfRule type="expression" dxfId="46193" priority="86848" stopIfTrue="1">
      <formula>WEEKDAY($A800)=6</formula>
    </cfRule>
    <cfRule type="expression" dxfId="46192" priority="86849" stopIfTrue="1">
      <formula>WEEKDAY($A800)=7</formula>
    </cfRule>
  </conditionalFormatting>
  <conditionalFormatting sqref="I800:I803">
    <cfRule type="expression" dxfId="46191" priority="86836" stopIfTrue="1">
      <formula>WEEKDAY($A800)=1</formula>
    </cfRule>
    <cfRule type="expression" dxfId="46190" priority="86837" stopIfTrue="1">
      <formula>WEEKDAY($A800)=2</formula>
    </cfRule>
    <cfRule type="expression" dxfId="46189" priority="86838" stopIfTrue="1">
      <formula>WEEKDAY($A800)=3</formula>
    </cfRule>
    <cfRule type="expression" dxfId="46188" priority="86839" stopIfTrue="1">
      <formula>WEEKDAY($A800)=4</formula>
    </cfRule>
    <cfRule type="expression" dxfId="46187" priority="86840" stopIfTrue="1">
      <formula>WEEKDAY($A800)=5</formula>
    </cfRule>
    <cfRule type="expression" dxfId="46186" priority="86841" stopIfTrue="1">
      <formula>WEEKDAY($A800)=6</formula>
    </cfRule>
    <cfRule type="expression" dxfId="46185" priority="86842" stopIfTrue="1">
      <formula>WEEKDAY($A800)=7</formula>
    </cfRule>
  </conditionalFormatting>
  <conditionalFormatting sqref="I800:I803">
    <cfRule type="expression" dxfId="46184" priority="86829" stopIfTrue="1">
      <formula>WEEKDAY($A800)=1</formula>
    </cfRule>
    <cfRule type="expression" dxfId="46183" priority="86830" stopIfTrue="1">
      <formula>WEEKDAY($A800)=2</formula>
    </cfRule>
    <cfRule type="expression" dxfId="46182" priority="86831" stopIfTrue="1">
      <formula>WEEKDAY($A800)=3</formula>
    </cfRule>
    <cfRule type="expression" dxfId="46181" priority="86832" stopIfTrue="1">
      <formula>WEEKDAY($A800)=4</formula>
    </cfRule>
    <cfRule type="expression" dxfId="46180" priority="86833" stopIfTrue="1">
      <formula>WEEKDAY($A800)=5</formula>
    </cfRule>
    <cfRule type="expression" dxfId="46179" priority="86834" stopIfTrue="1">
      <formula>WEEKDAY($A800)=6</formula>
    </cfRule>
    <cfRule type="expression" dxfId="46178" priority="86835" stopIfTrue="1">
      <formula>WEEKDAY($A800)=7</formula>
    </cfRule>
  </conditionalFormatting>
  <conditionalFormatting sqref="I800:I803">
    <cfRule type="expression" dxfId="46177" priority="86822" stopIfTrue="1">
      <formula>WEEKDAY($A800)=1</formula>
    </cfRule>
    <cfRule type="expression" dxfId="46176" priority="86823" stopIfTrue="1">
      <formula>WEEKDAY($A800)=2</formula>
    </cfRule>
    <cfRule type="expression" dxfId="46175" priority="86824" stopIfTrue="1">
      <formula>WEEKDAY($A800)=3</formula>
    </cfRule>
    <cfRule type="expression" dxfId="46174" priority="86825" stopIfTrue="1">
      <formula>WEEKDAY($A800)=4</formula>
    </cfRule>
    <cfRule type="expression" dxfId="46173" priority="86826" stopIfTrue="1">
      <formula>WEEKDAY($A800)=5</formula>
    </cfRule>
    <cfRule type="expression" dxfId="46172" priority="86827" stopIfTrue="1">
      <formula>WEEKDAY($A800)=6</formula>
    </cfRule>
    <cfRule type="expression" dxfId="46171" priority="86828" stopIfTrue="1">
      <formula>WEEKDAY($A800)=7</formula>
    </cfRule>
  </conditionalFormatting>
  <conditionalFormatting sqref="I800:I803">
    <cfRule type="expression" dxfId="46170" priority="86815" stopIfTrue="1">
      <formula>WEEKDAY($A800)=1</formula>
    </cfRule>
    <cfRule type="expression" dxfId="46169" priority="86816" stopIfTrue="1">
      <formula>WEEKDAY($A800)=2</formula>
    </cfRule>
    <cfRule type="expression" dxfId="46168" priority="86817" stopIfTrue="1">
      <formula>WEEKDAY($A800)=3</formula>
    </cfRule>
    <cfRule type="expression" dxfId="46167" priority="86818" stopIfTrue="1">
      <formula>WEEKDAY($A800)=4</formula>
    </cfRule>
    <cfRule type="expression" dxfId="46166" priority="86819" stopIfTrue="1">
      <formula>WEEKDAY($A800)=5</formula>
    </cfRule>
    <cfRule type="expression" dxfId="46165" priority="86820" stopIfTrue="1">
      <formula>WEEKDAY($A800)=6</formula>
    </cfRule>
    <cfRule type="expression" dxfId="46164" priority="86821" stopIfTrue="1">
      <formula>WEEKDAY($A800)=7</formula>
    </cfRule>
  </conditionalFormatting>
  <conditionalFormatting sqref="I800:I803">
    <cfRule type="expression" dxfId="46163" priority="86808" stopIfTrue="1">
      <formula>WEEKDAY($A800)=1</formula>
    </cfRule>
    <cfRule type="expression" dxfId="46162" priority="86809" stopIfTrue="1">
      <formula>WEEKDAY($A800)=2</formula>
    </cfRule>
    <cfRule type="expression" dxfId="46161" priority="86810" stopIfTrue="1">
      <formula>WEEKDAY($A800)=3</formula>
    </cfRule>
    <cfRule type="expression" dxfId="46160" priority="86811" stopIfTrue="1">
      <formula>WEEKDAY($A800)=4</formula>
    </cfRule>
    <cfRule type="expression" dxfId="46159" priority="86812" stopIfTrue="1">
      <formula>WEEKDAY($A800)=5</formula>
    </cfRule>
    <cfRule type="expression" dxfId="46158" priority="86813" stopIfTrue="1">
      <formula>WEEKDAY($A800)=6</formula>
    </cfRule>
    <cfRule type="expression" dxfId="46157" priority="86814" stopIfTrue="1">
      <formula>WEEKDAY($A800)=7</formula>
    </cfRule>
  </conditionalFormatting>
  <conditionalFormatting sqref="I800:I803">
    <cfRule type="expression" dxfId="46156" priority="86801" stopIfTrue="1">
      <formula>WEEKDAY($A800)=1</formula>
    </cfRule>
    <cfRule type="expression" dxfId="46155" priority="86802" stopIfTrue="1">
      <formula>WEEKDAY($A800)=2</formula>
    </cfRule>
    <cfRule type="expression" dxfId="46154" priority="86803" stopIfTrue="1">
      <formula>WEEKDAY($A800)=3</formula>
    </cfRule>
    <cfRule type="expression" dxfId="46153" priority="86804" stopIfTrue="1">
      <formula>WEEKDAY($A800)=4</formula>
    </cfRule>
    <cfRule type="expression" dxfId="46152" priority="86805" stopIfTrue="1">
      <formula>WEEKDAY($A800)=5</formula>
    </cfRule>
    <cfRule type="expression" dxfId="46151" priority="86806" stopIfTrue="1">
      <formula>WEEKDAY($A800)=6</formula>
    </cfRule>
    <cfRule type="expression" dxfId="46150" priority="86807" stopIfTrue="1">
      <formula>WEEKDAY($A800)=7</formula>
    </cfRule>
  </conditionalFormatting>
  <conditionalFormatting sqref="I800:I803">
    <cfRule type="expression" dxfId="46149" priority="86794" stopIfTrue="1">
      <formula>WEEKDAY($A800)=1</formula>
    </cfRule>
    <cfRule type="expression" dxfId="46148" priority="86795" stopIfTrue="1">
      <formula>WEEKDAY($A800)=2</formula>
    </cfRule>
    <cfRule type="expression" dxfId="46147" priority="86796" stopIfTrue="1">
      <formula>WEEKDAY($A800)=3</formula>
    </cfRule>
    <cfRule type="expression" dxfId="46146" priority="86797" stopIfTrue="1">
      <formula>WEEKDAY($A800)=4</formula>
    </cfRule>
    <cfRule type="expression" dxfId="46145" priority="86798" stopIfTrue="1">
      <formula>WEEKDAY($A800)=5</formula>
    </cfRule>
    <cfRule type="expression" dxfId="46144" priority="86799" stopIfTrue="1">
      <formula>WEEKDAY($A800)=6</formula>
    </cfRule>
    <cfRule type="expression" dxfId="46143" priority="86800" stopIfTrue="1">
      <formula>WEEKDAY($A800)=7</formula>
    </cfRule>
  </conditionalFormatting>
  <conditionalFormatting sqref="I800:I803">
    <cfRule type="expression" dxfId="46142" priority="86787" stopIfTrue="1">
      <formula>WEEKDAY($A800)=1</formula>
    </cfRule>
    <cfRule type="expression" dxfId="46141" priority="86788" stopIfTrue="1">
      <formula>WEEKDAY($A800)=2</formula>
    </cfRule>
    <cfRule type="expression" dxfId="46140" priority="86789" stopIfTrue="1">
      <formula>WEEKDAY($A800)=3</formula>
    </cfRule>
    <cfRule type="expression" dxfId="46139" priority="86790" stopIfTrue="1">
      <formula>WEEKDAY($A800)=4</formula>
    </cfRule>
    <cfRule type="expression" dxfId="46138" priority="86791" stopIfTrue="1">
      <formula>WEEKDAY($A800)=5</formula>
    </cfRule>
    <cfRule type="expression" dxfId="46137" priority="86792" stopIfTrue="1">
      <formula>WEEKDAY($A800)=6</formula>
    </cfRule>
    <cfRule type="expression" dxfId="46136" priority="86793" stopIfTrue="1">
      <formula>WEEKDAY($A800)=7</formula>
    </cfRule>
  </conditionalFormatting>
  <conditionalFormatting sqref="I800:I803">
    <cfRule type="expression" dxfId="46135" priority="86780" stopIfTrue="1">
      <formula>WEEKDAY($A800)=1</formula>
    </cfRule>
    <cfRule type="expression" dxfId="46134" priority="86781" stopIfTrue="1">
      <formula>WEEKDAY($A800)=2</formula>
    </cfRule>
    <cfRule type="expression" dxfId="46133" priority="86782" stopIfTrue="1">
      <formula>WEEKDAY($A800)=3</formula>
    </cfRule>
    <cfRule type="expression" dxfId="46132" priority="86783" stopIfTrue="1">
      <formula>WEEKDAY($A800)=4</formula>
    </cfRule>
    <cfRule type="expression" dxfId="46131" priority="86784" stopIfTrue="1">
      <formula>WEEKDAY($A800)=5</formula>
    </cfRule>
    <cfRule type="expression" dxfId="46130" priority="86785" stopIfTrue="1">
      <formula>WEEKDAY($A800)=6</formula>
    </cfRule>
    <cfRule type="expression" dxfId="46129" priority="86786" stopIfTrue="1">
      <formula>WEEKDAY($A800)=7</formula>
    </cfRule>
  </conditionalFormatting>
  <conditionalFormatting sqref="I800:I803">
    <cfRule type="expression" dxfId="46128" priority="86773" stopIfTrue="1">
      <formula>WEEKDAY($A800)=1</formula>
    </cfRule>
    <cfRule type="expression" dxfId="46127" priority="86774" stopIfTrue="1">
      <formula>WEEKDAY($A800)=2</formula>
    </cfRule>
    <cfRule type="expression" dxfId="46126" priority="86775" stopIfTrue="1">
      <formula>WEEKDAY($A800)=3</formula>
    </cfRule>
    <cfRule type="expression" dxfId="46125" priority="86776" stopIfTrue="1">
      <formula>WEEKDAY($A800)=4</formula>
    </cfRule>
    <cfRule type="expression" dxfId="46124" priority="86777" stopIfTrue="1">
      <formula>WEEKDAY($A800)=5</formula>
    </cfRule>
    <cfRule type="expression" dxfId="46123" priority="86778" stopIfTrue="1">
      <formula>WEEKDAY($A800)=6</formula>
    </cfRule>
    <cfRule type="expression" dxfId="46122" priority="86779" stopIfTrue="1">
      <formula>WEEKDAY($A800)=7</formula>
    </cfRule>
  </conditionalFormatting>
  <conditionalFormatting sqref="I800:I803">
    <cfRule type="expression" dxfId="46121" priority="86766" stopIfTrue="1">
      <formula>WEEKDAY($A800)=1</formula>
    </cfRule>
    <cfRule type="expression" dxfId="46120" priority="86767" stopIfTrue="1">
      <formula>WEEKDAY($A800)=2</formula>
    </cfRule>
    <cfRule type="expression" dxfId="46119" priority="86768" stopIfTrue="1">
      <formula>WEEKDAY($A800)=3</formula>
    </cfRule>
    <cfRule type="expression" dxfId="46118" priority="86769" stopIfTrue="1">
      <formula>WEEKDAY($A800)=4</formula>
    </cfRule>
    <cfRule type="expression" dxfId="46117" priority="86770" stopIfTrue="1">
      <formula>WEEKDAY($A800)=5</formula>
    </cfRule>
    <cfRule type="expression" dxfId="46116" priority="86771" stopIfTrue="1">
      <formula>WEEKDAY($A800)=6</formula>
    </cfRule>
    <cfRule type="expression" dxfId="46115" priority="86772" stopIfTrue="1">
      <formula>WEEKDAY($A800)=7</formula>
    </cfRule>
  </conditionalFormatting>
  <conditionalFormatting sqref="I800:I803">
    <cfRule type="expression" dxfId="46114" priority="86759" stopIfTrue="1">
      <formula>WEEKDAY($A800)=1</formula>
    </cfRule>
    <cfRule type="expression" dxfId="46113" priority="86760" stopIfTrue="1">
      <formula>WEEKDAY($A800)=2</formula>
    </cfRule>
    <cfRule type="expression" dxfId="46112" priority="86761" stopIfTrue="1">
      <formula>WEEKDAY($A800)=3</formula>
    </cfRule>
    <cfRule type="expression" dxfId="46111" priority="86762" stopIfTrue="1">
      <formula>WEEKDAY($A800)=4</formula>
    </cfRule>
    <cfRule type="expression" dxfId="46110" priority="86763" stopIfTrue="1">
      <formula>WEEKDAY($A800)=5</formula>
    </cfRule>
    <cfRule type="expression" dxfId="46109" priority="86764" stopIfTrue="1">
      <formula>WEEKDAY($A800)=6</formula>
    </cfRule>
    <cfRule type="expression" dxfId="46108" priority="86765" stopIfTrue="1">
      <formula>WEEKDAY($A800)=7</formula>
    </cfRule>
  </conditionalFormatting>
  <conditionalFormatting sqref="I800:I803">
    <cfRule type="expression" dxfId="46107" priority="86752" stopIfTrue="1">
      <formula>WEEKDAY($A800)=1</formula>
    </cfRule>
    <cfRule type="expression" dxfId="46106" priority="86753" stopIfTrue="1">
      <formula>WEEKDAY($A800)=2</formula>
    </cfRule>
    <cfRule type="expression" dxfId="46105" priority="86754" stopIfTrue="1">
      <formula>WEEKDAY($A800)=3</formula>
    </cfRule>
    <cfRule type="expression" dxfId="46104" priority="86755" stopIfTrue="1">
      <formula>WEEKDAY($A800)=4</formula>
    </cfRule>
    <cfRule type="expression" dxfId="46103" priority="86756" stopIfTrue="1">
      <formula>WEEKDAY($A800)=5</formula>
    </cfRule>
    <cfRule type="expression" dxfId="46102" priority="86757" stopIfTrue="1">
      <formula>WEEKDAY($A800)=6</formula>
    </cfRule>
    <cfRule type="expression" dxfId="46101" priority="86758" stopIfTrue="1">
      <formula>WEEKDAY($A800)=7</formula>
    </cfRule>
  </conditionalFormatting>
  <conditionalFormatting sqref="I800:I803">
    <cfRule type="expression" dxfId="46100" priority="86745" stopIfTrue="1">
      <formula>WEEKDAY($A800)=1</formula>
    </cfRule>
    <cfRule type="expression" dxfId="46099" priority="86746" stopIfTrue="1">
      <formula>WEEKDAY($A800)=2</formula>
    </cfRule>
    <cfRule type="expression" dxfId="46098" priority="86747" stopIfTrue="1">
      <formula>WEEKDAY($A800)=3</formula>
    </cfRule>
    <cfRule type="expression" dxfId="46097" priority="86748" stopIfTrue="1">
      <formula>WEEKDAY($A800)=4</formula>
    </cfRule>
    <cfRule type="expression" dxfId="46096" priority="86749" stopIfTrue="1">
      <formula>WEEKDAY($A800)=5</formula>
    </cfRule>
    <cfRule type="expression" dxfId="46095" priority="86750" stopIfTrue="1">
      <formula>WEEKDAY($A800)=6</formula>
    </cfRule>
    <cfRule type="expression" dxfId="46094" priority="86751" stopIfTrue="1">
      <formula>WEEKDAY($A800)=7</formula>
    </cfRule>
  </conditionalFormatting>
  <conditionalFormatting sqref="I800:I803">
    <cfRule type="expression" dxfId="46093" priority="86738" stopIfTrue="1">
      <formula>WEEKDAY($A800)=1</formula>
    </cfRule>
    <cfRule type="expression" dxfId="46092" priority="86739" stopIfTrue="1">
      <formula>WEEKDAY($A800)=2</formula>
    </cfRule>
    <cfRule type="expression" dxfId="46091" priority="86740" stopIfTrue="1">
      <formula>WEEKDAY($A800)=3</formula>
    </cfRule>
    <cfRule type="expression" dxfId="46090" priority="86741" stopIfTrue="1">
      <formula>WEEKDAY($A800)=4</formula>
    </cfRule>
    <cfRule type="expression" dxfId="46089" priority="86742" stopIfTrue="1">
      <formula>WEEKDAY($A800)=5</formula>
    </cfRule>
    <cfRule type="expression" dxfId="46088" priority="86743" stopIfTrue="1">
      <formula>WEEKDAY($A800)=6</formula>
    </cfRule>
    <cfRule type="expression" dxfId="46087" priority="86744" stopIfTrue="1">
      <formula>WEEKDAY($A800)=7</formula>
    </cfRule>
  </conditionalFormatting>
  <conditionalFormatting sqref="I800:I803">
    <cfRule type="expression" dxfId="46086" priority="86731" stopIfTrue="1">
      <formula>WEEKDAY($A800)=1</formula>
    </cfRule>
    <cfRule type="expression" dxfId="46085" priority="86732" stopIfTrue="1">
      <formula>WEEKDAY($A800)=2</formula>
    </cfRule>
    <cfRule type="expression" dxfId="46084" priority="86733" stopIfTrue="1">
      <formula>WEEKDAY($A800)=3</formula>
    </cfRule>
    <cfRule type="expression" dxfId="46083" priority="86734" stopIfTrue="1">
      <formula>WEEKDAY($A800)=4</formula>
    </cfRule>
    <cfRule type="expression" dxfId="46082" priority="86735" stopIfTrue="1">
      <formula>WEEKDAY($A800)=5</formula>
    </cfRule>
    <cfRule type="expression" dxfId="46081" priority="86736" stopIfTrue="1">
      <formula>WEEKDAY($A800)=6</formula>
    </cfRule>
    <cfRule type="expression" dxfId="46080" priority="86737" stopIfTrue="1">
      <formula>WEEKDAY($A800)=7</formula>
    </cfRule>
  </conditionalFormatting>
  <conditionalFormatting sqref="I800:I803">
    <cfRule type="expression" dxfId="46079" priority="86724" stopIfTrue="1">
      <formula>WEEKDAY($A800)=1</formula>
    </cfRule>
    <cfRule type="expression" dxfId="46078" priority="86725" stopIfTrue="1">
      <formula>WEEKDAY($A800)=2</formula>
    </cfRule>
    <cfRule type="expression" dxfId="46077" priority="86726" stopIfTrue="1">
      <formula>WEEKDAY($A800)=3</formula>
    </cfRule>
    <cfRule type="expression" dxfId="46076" priority="86727" stopIfTrue="1">
      <formula>WEEKDAY($A800)=4</formula>
    </cfRule>
    <cfRule type="expression" dxfId="46075" priority="86728" stopIfTrue="1">
      <formula>WEEKDAY($A800)=5</formula>
    </cfRule>
    <cfRule type="expression" dxfId="46074" priority="86729" stopIfTrue="1">
      <formula>WEEKDAY($A800)=6</formula>
    </cfRule>
    <cfRule type="expression" dxfId="46073" priority="86730" stopIfTrue="1">
      <formula>WEEKDAY($A800)=7</formula>
    </cfRule>
  </conditionalFormatting>
  <conditionalFormatting sqref="I800:I803">
    <cfRule type="expression" dxfId="46072" priority="86717" stopIfTrue="1">
      <formula>WEEKDAY($A800)=1</formula>
    </cfRule>
    <cfRule type="expression" dxfId="46071" priority="86718" stopIfTrue="1">
      <formula>WEEKDAY($A800)=2</formula>
    </cfRule>
    <cfRule type="expression" dxfId="46070" priority="86719" stopIfTrue="1">
      <formula>WEEKDAY($A800)=3</formula>
    </cfRule>
    <cfRule type="expression" dxfId="46069" priority="86720" stopIfTrue="1">
      <formula>WEEKDAY($A800)=4</formula>
    </cfRule>
    <cfRule type="expression" dxfId="46068" priority="86721" stopIfTrue="1">
      <formula>WEEKDAY($A800)=5</formula>
    </cfRule>
    <cfRule type="expression" dxfId="46067" priority="86722" stopIfTrue="1">
      <formula>WEEKDAY($A800)=6</formula>
    </cfRule>
    <cfRule type="expression" dxfId="46066" priority="86723" stopIfTrue="1">
      <formula>WEEKDAY($A800)=7</formula>
    </cfRule>
  </conditionalFormatting>
  <conditionalFormatting sqref="I800:I803">
    <cfRule type="expression" dxfId="46065" priority="86710" stopIfTrue="1">
      <formula>WEEKDAY($A800)=1</formula>
    </cfRule>
    <cfRule type="expression" dxfId="46064" priority="86711" stopIfTrue="1">
      <formula>WEEKDAY($A800)=2</formula>
    </cfRule>
    <cfRule type="expression" dxfId="46063" priority="86712" stopIfTrue="1">
      <formula>WEEKDAY($A800)=3</formula>
    </cfRule>
    <cfRule type="expression" dxfId="46062" priority="86713" stopIfTrue="1">
      <formula>WEEKDAY($A800)=4</formula>
    </cfRule>
    <cfRule type="expression" dxfId="46061" priority="86714" stopIfTrue="1">
      <formula>WEEKDAY($A800)=5</formula>
    </cfRule>
    <cfRule type="expression" dxfId="46060" priority="86715" stopIfTrue="1">
      <formula>WEEKDAY($A800)=6</formula>
    </cfRule>
    <cfRule type="expression" dxfId="46059" priority="86716" stopIfTrue="1">
      <formula>WEEKDAY($A800)=7</formula>
    </cfRule>
  </conditionalFormatting>
  <conditionalFormatting sqref="I800:I803">
    <cfRule type="expression" dxfId="46058" priority="86703" stopIfTrue="1">
      <formula>WEEKDAY($A800)=1</formula>
    </cfRule>
    <cfRule type="expression" dxfId="46057" priority="86704" stopIfTrue="1">
      <formula>WEEKDAY($A800)=2</formula>
    </cfRule>
    <cfRule type="expression" dxfId="46056" priority="86705" stopIfTrue="1">
      <formula>WEEKDAY($A800)=3</formula>
    </cfRule>
    <cfRule type="expression" dxfId="46055" priority="86706" stopIfTrue="1">
      <formula>WEEKDAY($A800)=4</formula>
    </cfRule>
    <cfRule type="expression" dxfId="46054" priority="86707" stopIfTrue="1">
      <formula>WEEKDAY($A800)=5</formula>
    </cfRule>
    <cfRule type="expression" dxfId="46053" priority="86708" stopIfTrue="1">
      <formula>WEEKDAY($A800)=6</formula>
    </cfRule>
    <cfRule type="expression" dxfId="46052" priority="86709" stopIfTrue="1">
      <formula>WEEKDAY($A800)=7</formula>
    </cfRule>
  </conditionalFormatting>
  <conditionalFormatting sqref="I800:I803">
    <cfRule type="expression" dxfId="46051" priority="86696" stopIfTrue="1">
      <formula>WEEKDAY($A800)=1</formula>
    </cfRule>
    <cfRule type="expression" dxfId="46050" priority="86697" stopIfTrue="1">
      <formula>WEEKDAY($A800)=2</formula>
    </cfRule>
    <cfRule type="expression" dxfId="46049" priority="86698" stopIfTrue="1">
      <formula>WEEKDAY($A800)=3</formula>
    </cfRule>
    <cfRule type="expression" dxfId="46048" priority="86699" stopIfTrue="1">
      <formula>WEEKDAY($A800)=4</formula>
    </cfRule>
    <cfRule type="expression" dxfId="46047" priority="86700" stopIfTrue="1">
      <formula>WEEKDAY($A800)=5</formula>
    </cfRule>
    <cfRule type="expression" dxfId="46046" priority="86701" stopIfTrue="1">
      <formula>WEEKDAY($A800)=6</formula>
    </cfRule>
    <cfRule type="expression" dxfId="46045" priority="86702" stopIfTrue="1">
      <formula>WEEKDAY($A800)=7</formula>
    </cfRule>
  </conditionalFormatting>
  <conditionalFormatting sqref="I800:I803">
    <cfRule type="expression" dxfId="46044" priority="86689" stopIfTrue="1">
      <formula>WEEKDAY($A800)=1</formula>
    </cfRule>
    <cfRule type="expression" dxfId="46043" priority="86690" stopIfTrue="1">
      <formula>WEEKDAY($A800)=2</formula>
    </cfRule>
    <cfRule type="expression" dxfId="46042" priority="86691" stopIfTrue="1">
      <formula>WEEKDAY($A800)=3</formula>
    </cfRule>
    <cfRule type="expression" dxfId="46041" priority="86692" stopIfTrue="1">
      <formula>WEEKDAY($A800)=4</formula>
    </cfRule>
    <cfRule type="expression" dxfId="46040" priority="86693" stopIfTrue="1">
      <formula>WEEKDAY($A800)=5</formula>
    </cfRule>
    <cfRule type="expression" dxfId="46039" priority="86694" stopIfTrue="1">
      <formula>WEEKDAY($A800)=6</formula>
    </cfRule>
    <cfRule type="expression" dxfId="46038" priority="86695" stopIfTrue="1">
      <formula>WEEKDAY($A800)=7</formula>
    </cfRule>
  </conditionalFormatting>
  <conditionalFormatting sqref="I800:I803">
    <cfRule type="expression" dxfId="46037" priority="86682" stopIfTrue="1">
      <formula>WEEKDAY($A800)=1</formula>
    </cfRule>
    <cfRule type="expression" dxfId="46036" priority="86683" stopIfTrue="1">
      <formula>WEEKDAY($A800)=2</formula>
    </cfRule>
    <cfRule type="expression" dxfId="46035" priority="86684" stopIfTrue="1">
      <formula>WEEKDAY($A800)=3</formula>
    </cfRule>
    <cfRule type="expression" dxfId="46034" priority="86685" stopIfTrue="1">
      <formula>WEEKDAY($A800)=4</formula>
    </cfRule>
    <cfRule type="expression" dxfId="46033" priority="86686" stopIfTrue="1">
      <formula>WEEKDAY($A800)=5</formula>
    </cfRule>
    <cfRule type="expression" dxfId="46032" priority="86687" stopIfTrue="1">
      <formula>WEEKDAY($A800)=6</formula>
    </cfRule>
    <cfRule type="expression" dxfId="46031" priority="86688" stopIfTrue="1">
      <formula>WEEKDAY($A800)=7</formula>
    </cfRule>
  </conditionalFormatting>
  <conditionalFormatting sqref="I800:I803">
    <cfRule type="expression" dxfId="46030" priority="86675" stopIfTrue="1">
      <formula>WEEKDAY($A800)=1</formula>
    </cfRule>
    <cfRule type="expression" dxfId="46029" priority="86676" stopIfTrue="1">
      <formula>WEEKDAY($A800)=2</formula>
    </cfRule>
    <cfRule type="expression" dxfId="46028" priority="86677" stopIfTrue="1">
      <formula>WEEKDAY($A800)=3</formula>
    </cfRule>
    <cfRule type="expression" dxfId="46027" priority="86678" stopIfTrue="1">
      <formula>WEEKDAY($A800)=4</formula>
    </cfRule>
    <cfRule type="expression" dxfId="46026" priority="86679" stopIfTrue="1">
      <formula>WEEKDAY($A800)=5</formula>
    </cfRule>
    <cfRule type="expression" dxfId="46025" priority="86680" stopIfTrue="1">
      <formula>WEEKDAY($A800)=6</formula>
    </cfRule>
    <cfRule type="expression" dxfId="46024" priority="86681" stopIfTrue="1">
      <formula>WEEKDAY($A800)=7</formula>
    </cfRule>
  </conditionalFormatting>
  <conditionalFormatting sqref="I800:I803">
    <cfRule type="expression" dxfId="46023" priority="86668" stopIfTrue="1">
      <formula>WEEKDAY($A800)=1</formula>
    </cfRule>
    <cfRule type="expression" dxfId="46022" priority="86669" stopIfTrue="1">
      <formula>WEEKDAY($A800)=2</formula>
    </cfRule>
    <cfRule type="expression" dxfId="46021" priority="86670" stopIfTrue="1">
      <formula>WEEKDAY($A800)=3</formula>
    </cfRule>
    <cfRule type="expression" dxfId="46020" priority="86671" stopIfTrue="1">
      <formula>WEEKDAY($A800)=4</formula>
    </cfRule>
    <cfRule type="expression" dxfId="46019" priority="86672" stopIfTrue="1">
      <formula>WEEKDAY($A800)=5</formula>
    </cfRule>
    <cfRule type="expression" dxfId="46018" priority="86673" stopIfTrue="1">
      <formula>WEEKDAY($A800)=6</formula>
    </cfRule>
    <cfRule type="expression" dxfId="46017" priority="86674" stopIfTrue="1">
      <formula>WEEKDAY($A800)=7</formula>
    </cfRule>
  </conditionalFormatting>
  <conditionalFormatting sqref="I800:I803">
    <cfRule type="expression" dxfId="46016" priority="86661" stopIfTrue="1">
      <formula>WEEKDAY($A800)=1</formula>
    </cfRule>
    <cfRule type="expression" dxfId="46015" priority="86662" stopIfTrue="1">
      <formula>WEEKDAY($A800)=2</formula>
    </cfRule>
    <cfRule type="expression" dxfId="46014" priority="86663" stopIfTrue="1">
      <formula>WEEKDAY($A800)=3</formula>
    </cfRule>
    <cfRule type="expression" dxfId="46013" priority="86664" stopIfTrue="1">
      <formula>WEEKDAY($A800)=4</formula>
    </cfRule>
    <cfRule type="expression" dxfId="46012" priority="86665" stopIfTrue="1">
      <formula>WEEKDAY($A800)=5</formula>
    </cfRule>
    <cfRule type="expression" dxfId="46011" priority="86666" stopIfTrue="1">
      <formula>WEEKDAY($A800)=6</formula>
    </cfRule>
    <cfRule type="expression" dxfId="46010" priority="86667" stopIfTrue="1">
      <formula>WEEKDAY($A800)=7</formula>
    </cfRule>
  </conditionalFormatting>
  <conditionalFormatting sqref="I800:I803">
    <cfRule type="expression" dxfId="46009" priority="86654" stopIfTrue="1">
      <formula>WEEKDAY($A800)=1</formula>
    </cfRule>
    <cfRule type="expression" dxfId="46008" priority="86655" stopIfTrue="1">
      <formula>WEEKDAY($A800)=2</formula>
    </cfRule>
    <cfRule type="expression" dxfId="46007" priority="86656" stopIfTrue="1">
      <formula>WEEKDAY($A800)=3</formula>
    </cfRule>
    <cfRule type="expression" dxfId="46006" priority="86657" stopIfTrue="1">
      <formula>WEEKDAY($A800)=4</formula>
    </cfRule>
    <cfRule type="expression" dxfId="46005" priority="86658" stopIfTrue="1">
      <formula>WEEKDAY($A800)=5</formula>
    </cfRule>
    <cfRule type="expression" dxfId="46004" priority="86659" stopIfTrue="1">
      <formula>WEEKDAY($A800)=6</formula>
    </cfRule>
    <cfRule type="expression" dxfId="46003" priority="86660" stopIfTrue="1">
      <formula>WEEKDAY($A800)=7</formula>
    </cfRule>
  </conditionalFormatting>
  <conditionalFormatting sqref="I800:I803">
    <cfRule type="expression" dxfId="46002" priority="86647" stopIfTrue="1">
      <formula>WEEKDAY($A800)=1</formula>
    </cfRule>
    <cfRule type="expression" dxfId="46001" priority="86648" stopIfTrue="1">
      <formula>WEEKDAY($A800)=2</formula>
    </cfRule>
    <cfRule type="expression" dxfId="46000" priority="86649" stopIfTrue="1">
      <formula>WEEKDAY($A800)=3</formula>
    </cfRule>
    <cfRule type="expression" dxfId="45999" priority="86650" stopIfTrue="1">
      <formula>WEEKDAY($A800)=4</formula>
    </cfRule>
    <cfRule type="expression" dxfId="45998" priority="86651" stopIfTrue="1">
      <formula>WEEKDAY($A800)=5</formula>
    </cfRule>
    <cfRule type="expression" dxfId="45997" priority="86652" stopIfTrue="1">
      <formula>WEEKDAY($A800)=6</formula>
    </cfRule>
    <cfRule type="expression" dxfId="45996" priority="86653" stopIfTrue="1">
      <formula>WEEKDAY($A800)=7</formula>
    </cfRule>
  </conditionalFormatting>
  <conditionalFormatting sqref="I800:I803">
    <cfRule type="expression" dxfId="45995" priority="86640" stopIfTrue="1">
      <formula>WEEKDAY($A800)=1</formula>
    </cfRule>
    <cfRule type="expression" dxfId="45994" priority="86641" stopIfTrue="1">
      <formula>WEEKDAY($A800)=2</formula>
    </cfRule>
    <cfRule type="expression" dxfId="45993" priority="86642" stopIfTrue="1">
      <formula>WEEKDAY($A800)=3</formula>
    </cfRule>
    <cfRule type="expression" dxfId="45992" priority="86643" stopIfTrue="1">
      <formula>WEEKDAY($A800)=4</formula>
    </cfRule>
    <cfRule type="expression" dxfId="45991" priority="86644" stopIfTrue="1">
      <formula>WEEKDAY($A800)=5</formula>
    </cfRule>
    <cfRule type="expression" dxfId="45990" priority="86645" stopIfTrue="1">
      <formula>WEEKDAY($A800)=6</formula>
    </cfRule>
    <cfRule type="expression" dxfId="45989" priority="86646" stopIfTrue="1">
      <formula>WEEKDAY($A800)=7</formula>
    </cfRule>
  </conditionalFormatting>
  <conditionalFormatting sqref="I800:I803">
    <cfRule type="expression" dxfId="45988" priority="86633" stopIfTrue="1">
      <formula>WEEKDAY($A800)=1</formula>
    </cfRule>
    <cfRule type="expression" dxfId="45987" priority="86634" stopIfTrue="1">
      <formula>WEEKDAY($A800)=2</formula>
    </cfRule>
    <cfRule type="expression" dxfId="45986" priority="86635" stopIfTrue="1">
      <formula>WEEKDAY($A800)=3</formula>
    </cfRule>
    <cfRule type="expression" dxfId="45985" priority="86636" stopIfTrue="1">
      <formula>WEEKDAY($A800)=4</formula>
    </cfRule>
    <cfRule type="expression" dxfId="45984" priority="86637" stopIfTrue="1">
      <formula>WEEKDAY($A800)=5</formula>
    </cfRule>
    <cfRule type="expression" dxfId="45983" priority="86638" stopIfTrue="1">
      <formula>WEEKDAY($A800)=6</formula>
    </cfRule>
    <cfRule type="expression" dxfId="45982" priority="86639" stopIfTrue="1">
      <formula>WEEKDAY($A800)=7</formula>
    </cfRule>
  </conditionalFormatting>
  <conditionalFormatting sqref="I800:I803">
    <cfRule type="expression" dxfId="45981" priority="86626" stopIfTrue="1">
      <formula>WEEKDAY($A800)=1</formula>
    </cfRule>
    <cfRule type="expression" dxfId="45980" priority="86627" stopIfTrue="1">
      <formula>WEEKDAY($A800)=2</formula>
    </cfRule>
    <cfRule type="expression" dxfId="45979" priority="86628" stopIfTrue="1">
      <formula>WEEKDAY($A800)=3</formula>
    </cfRule>
    <cfRule type="expression" dxfId="45978" priority="86629" stopIfTrue="1">
      <formula>WEEKDAY($A800)=4</formula>
    </cfRule>
    <cfRule type="expression" dxfId="45977" priority="86630" stopIfTrue="1">
      <formula>WEEKDAY($A800)=5</formula>
    </cfRule>
    <cfRule type="expression" dxfId="45976" priority="86631" stopIfTrue="1">
      <formula>WEEKDAY($A800)=6</formula>
    </cfRule>
    <cfRule type="expression" dxfId="45975" priority="86632" stopIfTrue="1">
      <formula>WEEKDAY($A800)=7</formula>
    </cfRule>
  </conditionalFormatting>
  <conditionalFormatting sqref="I800:I803">
    <cfRule type="expression" dxfId="45974" priority="86619" stopIfTrue="1">
      <formula>WEEKDAY($A800)=1</formula>
    </cfRule>
    <cfRule type="expression" dxfId="45973" priority="86620" stopIfTrue="1">
      <formula>WEEKDAY($A800)=2</formula>
    </cfRule>
    <cfRule type="expression" dxfId="45972" priority="86621" stopIfTrue="1">
      <formula>WEEKDAY($A800)=3</formula>
    </cfRule>
    <cfRule type="expression" dxfId="45971" priority="86622" stopIfTrue="1">
      <formula>WEEKDAY($A800)=4</formula>
    </cfRule>
    <cfRule type="expression" dxfId="45970" priority="86623" stopIfTrue="1">
      <formula>WEEKDAY($A800)=5</formula>
    </cfRule>
    <cfRule type="expression" dxfId="45969" priority="86624" stopIfTrue="1">
      <formula>WEEKDAY($A800)=6</formula>
    </cfRule>
    <cfRule type="expression" dxfId="45968" priority="86625" stopIfTrue="1">
      <formula>WEEKDAY($A800)=7</formula>
    </cfRule>
  </conditionalFormatting>
  <conditionalFormatting sqref="I800:I803">
    <cfRule type="expression" dxfId="45967" priority="86612" stopIfTrue="1">
      <formula>WEEKDAY($A800)=1</formula>
    </cfRule>
    <cfRule type="expression" dxfId="45966" priority="86613" stopIfTrue="1">
      <formula>WEEKDAY($A800)=2</formula>
    </cfRule>
    <cfRule type="expression" dxfId="45965" priority="86614" stopIfTrue="1">
      <formula>WEEKDAY($A800)=3</formula>
    </cfRule>
    <cfRule type="expression" dxfId="45964" priority="86615" stopIfTrue="1">
      <formula>WEEKDAY($A800)=4</formula>
    </cfRule>
    <cfRule type="expression" dxfId="45963" priority="86616" stopIfTrue="1">
      <formula>WEEKDAY($A800)=5</formula>
    </cfRule>
    <cfRule type="expression" dxfId="45962" priority="86617" stopIfTrue="1">
      <formula>WEEKDAY($A800)=6</formula>
    </cfRule>
    <cfRule type="expression" dxfId="45961" priority="86618" stopIfTrue="1">
      <formula>WEEKDAY($A800)=7</formula>
    </cfRule>
  </conditionalFormatting>
  <conditionalFormatting sqref="I800:I803">
    <cfRule type="expression" dxfId="45960" priority="86605" stopIfTrue="1">
      <formula>WEEKDAY($A800)=1</formula>
    </cfRule>
    <cfRule type="expression" dxfId="45959" priority="86606" stopIfTrue="1">
      <formula>WEEKDAY($A800)=2</formula>
    </cfRule>
    <cfRule type="expression" dxfId="45958" priority="86607" stopIfTrue="1">
      <formula>WEEKDAY($A800)=3</formula>
    </cfRule>
    <cfRule type="expression" dxfId="45957" priority="86608" stopIfTrue="1">
      <formula>WEEKDAY($A800)=4</formula>
    </cfRule>
    <cfRule type="expression" dxfId="45956" priority="86609" stopIfTrue="1">
      <formula>WEEKDAY($A800)=5</formula>
    </cfRule>
    <cfRule type="expression" dxfId="45955" priority="86610" stopIfTrue="1">
      <formula>WEEKDAY($A800)=6</formula>
    </cfRule>
    <cfRule type="expression" dxfId="45954" priority="86611" stopIfTrue="1">
      <formula>WEEKDAY($A800)=7</formula>
    </cfRule>
  </conditionalFormatting>
  <conditionalFormatting sqref="I800:I803">
    <cfRule type="expression" dxfId="45953" priority="86598" stopIfTrue="1">
      <formula>WEEKDAY($A800)=1</formula>
    </cfRule>
    <cfRule type="expression" dxfId="45952" priority="86599" stopIfTrue="1">
      <formula>WEEKDAY($A800)=2</formula>
    </cfRule>
    <cfRule type="expression" dxfId="45951" priority="86600" stopIfTrue="1">
      <formula>WEEKDAY($A800)=3</formula>
    </cfRule>
    <cfRule type="expression" dxfId="45950" priority="86601" stopIfTrue="1">
      <formula>WEEKDAY($A800)=4</formula>
    </cfRule>
    <cfRule type="expression" dxfId="45949" priority="86602" stopIfTrue="1">
      <formula>WEEKDAY($A800)=5</formula>
    </cfRule>
    <cfRule type="expression" dxfId="45948" priority="86603" stopIfTrue="1">
      <formula>WEEKDAY($A800)=6</formula>
    </cfRule>
    <cfRule type="expression" dxfId="45947" priority="86604" stopIfTrue="1">
      <formula>WEEKDAY($A800)=7</formula>
    </cfRule>
  </conditionalFormatting>
  <conditionalFormatting sqref="I800:I803">
    <cfRule type="expression" dxfId="45946" priority="86591" stopIfTrue="1">
      <formula>WEEKDAY($A800)=1</formula>
    </cfRule>
    <cfRule type="expression" dxfId="45945" priority="86592" stopIfTrue="1">
      <formula>WEEKDAY($A800)=2</formula>
    </cfRule>
    <cfRule type="expression" dxfId="45944" priority="86593" stopIfTrue="1">
      <formula>WEEKDAY($A800)=3</formula>
    </cfRule>
    <cfRule type="expression" dxfId="45943" priority="86594" stopIfTrue="1">
      <formula>WEEKDAY($A800)=4</formula>
    </cfRule>
    <cfRule type="expression" dxfId="45942" priority="86595" stopIfTrue="1">
      <formula>WEEKDAY($A800)=5</formula>
    </cfRule>
    <cfRule type="expression" dxfId="45941" priority="86596" stopIfTrue="1">
      <formula>WEEKDAY($A800)=6</formula>
    </cfRule>
    <cfRule type="expression" dxfId="45940" priority="86597" stopIfTrue="1">
      <formula>WEEKDAY($A800)=7</formula>
    </cfRule>
  </conditionalFormatting>
  <conditionalFormatting sqref="I800:I803">
    <cfRule type="expression" dxfId="45939" priority="86584" stopIfTrue="1">
      <formula>WEEKDAY($A800)=1</formula>
    </cfRule>
    <cfRule type="expression" dxfId="45938" priority="86585" stopIfTrue="1">
      <formula>WEEKDAY($A800)=2</formula>
    </cfRule>
    <cfRule type="expression" dxfId="45937" priority="86586" stopIfTrue="1">
      <formula>WEEKDAY($A800)=3</formula>
    </cfRule>
    <cfRule type="expression" dxfId="45936" priority="86587" stopIfTrue="1">
      <formula>WEEKDAY($A800)=4</formula>
    </cfRule>
    <cfRule type="expression" dxfId="45935" priority="86588" stopIfTrue="1">
      <formula>WEEKDAY($A800)=5</formula>
    </cfRule>
    <cfRule type="expression" dxfId="45934" priority="86589" stopIfTrue="1">
      <formula>WEEKDAY($A800)=6</formula>
    </cfRule>
    <cfRule type="expression" dxfId="45933" priority="86590" stopIfTrue="1">
      <formula>WEEKDAY($A800)=7</formula>
    </cfRule>
  </conditionalFormatting>
  <conditionalFormatting sqref="A800:A805">
    <cfRule type="expression" dxfId="45932" priority="86577" stopIfTrue="1">
      <formula>WEEKDAY($A800)=1</formula>
    </cfRule>
    <cfRule type="expression" dxfId="45931" priority="86578" stopIfTrue="1">
      <formula>WEEKDAY($A800)=2</formula>
    </cfRule>
    <cfRule type="expression" dxfId="45930" priority="86579" stopIfTrue="1">
      <formula>WEEKDAY($A800)=3</formula>
    </cfRule>
    <cfRule type="expression" dxfId="45929" priority="86580" stopIfTrue="1">
      <formula>WEEKDAY($A800)=4</formula>
    </cfRule>
    <cfRule type="expression" dxfId="45928" priority="86581" stopIfTrue="1">
      <formula>WEEKDAY($A800)=5</formula>
    </cfRule>
    <cfRule type="expression" dxfId="45927" priority="86582" stopIfTrue="1">
      <formula>WEEKDAY($A800)=6</formula>
    </cfRule>
    <cfRule type="expression" dxfId="45926" priority="86583" stopIfTrue="1">
      <formula>WEEKDAY($A800)=7</formula>
    </cfRule>
  </conditionalFormatting>
  <conditionalFormatting sqref="I800:I803">
    <cfRule type="expression" dxfId="45925" priority="86570" stopIfTrue="1">
      <formula>WEEKDAY($A800)=1</formula>
    </cfRule>
    <cfRule type="expression" dxfId="45924" priority="86571" stopIfTrue="1">
      <formula>WEEKDAY($A800)=2</formula>
    </cfRule>
    <cfRule type="expression" dxfId="45923" priority="86572" stopIfTrue="1">
      <formula>WEEKDAY($A800)=3</formula>
    </cfRule>
    <cfRule type="expression" dxfId="45922" priority="86573" stopIfTrue="1">
      <formula>WEEKDAY($A800)=4</formula>
    </cfRule>
    <cfRule type="expression" dxfId="45921" priority="86574" stopIfTrue="1">
      <formula>WEEKDAY($A800)=5</formula>
    </cfRule>
    <cfRule type="expression" dxfId="45920" priority="86575" stopIfTrue="1">
      <formula>WEEKDAY($A800)=6</formula>
    </cfRule>
    <cfRule type="expression" dxfId="45919" priority="86576" stopIfTrue="1">
      <formula>WEEKDAY($A800)=7</formula>
    </cfRule>
  </conditionalFormatting>
  <conditionalFormatting sqref="I800:I803">
    <cfRule type="expression" dxfId="45918" priority="86563" stopIfTrue="1">
      <formula>WEEKDAY($A800)=1</formula>
    </cfRule>
    <cfRule type="expression" dxfId="45917" priority="86564" stopIfTrue="1">
      <formula>WEEKDAY($A800)=2</formula>
    </cfRule>
    <cfRule type="expression" dxfId="45916" priority="86565" stopIfTrue="1">
      <formula>WEEKDAY($A800)=3</formula>
    </cfRule>
    <cfRule type="expression" dxfId="45915" priority="86566" stopIfTrue="1">
      <formula>WEEKDAY($A800)=4</formula>
    </cfRule>
    <cfRule type="expression" dxfId="45914" priority="86567" stopIfTrue="1">
      <formula>WEEKDAY($A800)=5</formula>
    </cfRule>
    <cfRule type="expression" dxfId="45913" priority="86568" stopIfTrue="1">
      <formula>WEEKDAY($A800)=6</formula>
    </cfRule>
    <cfRule type="expression" dxfId="45912" priority="86569" stopIfTrue="1">
      <formula>WEEKDAY($A800)=7</formula>
    </cfRule>
  </conditionalFormatting>
  <conditionalFormatting sqref="I800:I803">
    <cfRule type="expression" dxfId="45911" priority="86556" stopIfTrue="1">
      <formula>WEEKDAY($A800)=1</formula>
    </cfRule>
    <cfRule type="expression" dxfId="45910" priority="86557" stopIfTrue="1">
      <formula>WEEKDAY($A800)=2</formula>
    </cfRule>
    <cfRule type="expression" dxfId="45909" priority="86558" stopIfTrue="1">
      <formula>WEEKDAY($A800)=3</formula>
    </cfRule>
    <cfRule type="expression" dxfId="45908" priority="86559" stopIfTrue="1">
      <formula>WEEKDAY($A800)=4</formula>
    </cfRule>
    <cfRule type="expression" dxfId="45907" priority="86560" stopIfTrue="1">
      <formula>WEEKDAY($A800)=5</formula>
    </cfRule>
    <cfRule type="expression" dxfId="45906" priority="86561" stopIfTrue="1">
      <formula>WEEKDAY($A800)=6</formula>
    </cfRule>
    <cfRule type="expression" dxfId="45905" priority="86562" stopIfTrue="1">
      <formula>WEEKDAY($A800)=7</formula>
    </cfRule>
  </conditionalFormatting>
  <conditionalFormatting sqref="A800:A805">
    <cfRule type="expression" dxfId="45904" priority="86549" stopIfTrue="1">
      <formula>WEEKDAY($A800)=1</formula>
    </cfRule>
    <cfRule type="expression" dxfId="45903" priority="86550" stopIfTrue="1">
      <formula>WEEKDAY($A800)=2</formula>
    </cfRule>
    <cfRule type="expression" dxfId="45902" priority="86551" stopIfTrue="1">
      <formula>WEEKDAY($A800)=3</formula>
    </cfRule>
    <cfRule type="expression" dxfId="45901" priority="86552" stopIfTrue="1">
      <formula>WEEKDAY($A800)=4</formula>
    </cfRule>
    <cfRule type="expression" dxfId="45900" priority="86553" stopIfTrue="1">
      <formula>WEEKDAY($A800)=5</formula>
    </cfRule>
    <cfRule type="expression" dxfId="45899" priority="86554" stopIfTrue="1">
      <formula>WEEKDAY($A800)=6</formula>
    </cfRule>
    <cfRule type="expression" dxfId="45898" priority="86555" stopIfTrue="1">
      <formula>WEEKDAY($A800)=7</formula>
    </cfRule>
  </conditionalFormatting>
  <conditionalFormatting sqref="I800:I803">
    <cfRule type="expression" dxfId="45897" priority="86542" stopIfTrue="1">
      <formula>WEEKDAY($A800)=1</formula>
    </cfRule>
    <cfRule type="expression" dxfId="45896" priority="86543" stopIfTrue="1">
      <formula>WEEKDAY($A800)=2</formula>
    </cfRule>
    <cfRule type="expression" dxfId="45895" priority="86544" stopIfTrue="1">
      <formula>WEEKDAY($A800)=3</formula>
    </cfRule>
    <cfRule type="expression" dxfId="45894" priority="86545" stopIfTrue="1">
      <formula>WEEKDAY($A800)=4</formula>
    </cfRule>
    <cfRule type="expression" dxfId="45893" priority="86546" stopIfTrue="1">
      <formula>WEEKDAY($A800)=5</formula>
    </cfRule>
    <cfRule type="expression" dxfId="45892" priority="86547" stopIfTrue="1">
      <formula>WEEKDAY($A800)=6</formula>
    </cfRule>
    <cfRule type="expression" dxfId="45891" priority="86548" stopIfTrue="1">
      <formula>WEEKDAY($A800)=7</formula>
    </cfRule>
  </conditionalFormatting>
  <conditionalFormatting sqref="I800:I803">
    <cfRule type="expression" dxfId="45890" priority="86535" stopIfTrue="1">
      <formula>WEEKDAY($A800)=1</formula>
    </cfRule>
    <cfRule type="expression" dxfId="45889" priority="86536" stopIfTrue="1">
      <formula>WEEKDAY($A800)=2</formula>
    </cfRule>
    <cfRule type="expression" dxfId="45888" priority="86537" stopIfTrue="1">
      <formula>WEEKDAY($A800)=3</formula>
    </cfRule>
    <cfRule type="expression" dxfId="45887" priority="86538" stopIfTrue="1">
      <formula>WEEKDAY($A800)=4</formula>
    </cfRule>
    <cfRule type="expression" dxfId="45886" priority="86539" stopIfTrue="1">
      <formula>WEEKDAY($A800)=5</formula>
    </cfRule>
    <cfRule type="expression" dxfId="45885" priority="86540" stopIfTrue="1">
      <formula>WEEKDAY($A800)=6</formula>
    </cfRule>
    <cfRule type="expression" dxfId="45884" priority="86541" stopIfTrue="1">
      <formula>WEEKDAY($A800)=7</formula>
    </cfRule>
  </conditionalFormatting>
  <conditionalFormatting sqref="I800:I803">
    <cfRule type="expression" dxfId="45883" priority="86528" stopIfTrue="1">
      <formula>WEEKDAY($A800)=1</formula>
    </cfRule>
    <cfRule type="expression" dxfId="45882" priority="86529" stopIfTrue="1">
      <formula>WEEKDAY($A800)=2</formula>
    </cfRule>
    <cfRule type="expression" dxfId="45881" priority="86530" stopIfTrue="1">
      <formula>WEEKDAY($A800)=3</formula>
    </cfRule>
    <cfRule type="expression" dxfId="45880" priority="86531" stopIfTrue="1">
      <formula>WEEKDAY($A800)=4</formula>
    </cfRule>
    <cfRule type="expression" dxfId="45879" priority="86532" stopIfTrue="1">
      <formula>WEEKDAY($A800)=5</formula>
    </cfRule>
    <cfRule type="expression" dxfId="45878" priority="86533" stopIfTrue="1">
      <formula>WEEKDAY($A800)=6</formula>
    </cfRule>
    <cfRule type="expression" dxfId="45877" priority="86534" stopIfTrue="1">
      <formula>WEEKDAY($A800)=7</formula>
    </cfRule>
  </conditionalFormatting>
  <conditionalFormatting sqref="I800:I803">
    <cfRule type="expression" dxfId="45876" priority="86521" stopIfTrue="1">
      <formula>WEEKDAY($A800)=1</formula>
    </cfRule>
    <cfRule type="expression" dxfId="45875" priority="86522" stopIfTrue="1">
      <formula>WEEKDAY($A800)=2</formula>
    </cfRule>
    <cfRule type="expression" dxfId="45874" priority="86523" stopIfTrue="1">
      <formula>WEEKDAY($A800)=3</formula>
    </cfRule>
    <cfRule type="expression" dxfId="45873" priority="86524" stopIfTrue="1">
      <formula>WEEKDAY($A800)=4</formula>
    </cfRule>
    <cfRule type="expression" dxfId="45872" priority="86525" stopIfTrue="1">
      <formula>WEEKDAY($A800)=5</formula>
    </cfRule>
    <cfRule type="expression" dxfId="45871" priority="86526" stopIfTrue="1">
      <formula>WEEKDAY($A800)=6</formula>
    </cfRule>
    <cfRule type="expression" dxfId="45870" priority="86527" stopIfTrue="1">
      <formula>WEEKDAY($A800)=7</formula>
    </cfRule>
  </conditionalFormatting>
  <conditionalFormatting sqref="I800:I803">
    <cfRule type="expression" dxfId="45869" priority="86514" stopIfTrue="1">
      <formula>WEEKDAY($A800)=1</formula>
    </cfRule>
    <cfRule type="expression" dxfId="45868" priority="86515" stopIfTrue="1">
      <formula>WEEKDAY($A800)=2</formula>
    </cfRule>
    <cfRule type="expression" dxfId="45867" priority="86516" stopIfTrue="1">
      <formula>WEEKDAY($A800)=3</formula>
    </cfRule>
    <cfRule type="expression" dxfId="45866" priority="86517" stopIfTrue="1">
      <formula>WEEKDAY($A800)=4</formula>
    </cfRule>
    <cfRule type="expression" dxfId="45865" priority="86518" stopIfTrue="1">
      <formula>WEEKDAY($A800)=5</formula>
    </cfRule>
    <cfRule type="expression" dxfId="45864" priority="86519" stopIfTrue="1">
      <formula>WEEKDAY($A800)=6</formula>
    </cfRule>
    <cfRule type="expression" dxfId="45863" priority="86520" stopIfTrue="1">
      <formula>WEEKDAY($A800)=7</formula>
    </cfRule>
  </conditionalFormatting>
  <conditionalFormatting sqref="I800:I803">
    <cfRule type="expression" dxfId="45862" priority="86507" stopIfTrue="1">
      <formula>WEEKDAY($A800)=1</formula>
    </cfRule>
    <cfRule type="expression" dxfId="45861" priority="86508" stopIfTrue="1">
      <formula>WEEKDAY($A800)=2</formula>
    </cfRule>
    <cfRule type="expression" dxfId="45860" priority="86509" stopIfTrue="1">
      <formula>WEEKDAY($A800)=3</formula>
    </cfRule>
    <cfRule type="expression" dxfId="45859" priority="86510" stopIfTrue="1">
      <formula>WEEKDAY($A800)=4</formula>
    </cfRule>
    <cfRule type="expression" dxfId="45858" priority="86511" stopIfTrue="1">
      <formula>WEEKDAY($A800)=5</formula>
    </cfRule>
    <cfRule type="expression" dxfId="45857" priority="86512" stopIfTrue="1">
      <formula>WEEKDAY($A800)=6</formula>
    </cfRule>
    <cfRule type="expression" dxfId="45856" priority="86513" stopIfTrue="1">
      <formula>WEEKDAY($A800)=7</formula>
    </cfRule>
  </conditionalFormatting>
  <conditionalFormatting sqref="I800:I803">
    <cfRule type="expression" dxfId="45855" priority="86500" stopIfTrue="1">
      <formula>WEEKDAY($A800)=1</formula>
    </cfRule>
    <cfRule type="expression" dxfId="45854" priority="86501" stopIfTrue="1">
      <formula>WEEKDAY($A800)=2</formula>
    </cfRule>
    <cfRule type="expression" dxfId="45853" priority="86502" stopIfTrue="1">
      <formula>WEEKDAY($A800)=3</formula>
    </cfRule>
    <cfRule type="expression" dxfId="45852" priority="86503" stopIfTrue="1">
      <formula>WEEKDAY($A800)=4</formula>
    </cfRule>
    <cfRule type="expression" dxfId="45851" priority="86504" stopIfTrue="1">
      <formula>WEEKDAY($A800)=5</formula>
    </cfRule>
    <cfRule type="expression" dxfId="45850" priority="86505" stopIfTrue="1">
      <formula>WEEKDAY($A800)=6</formula>
    </cfRule>
    <cfRule type="expression" dxfId="45849" priority="86506" stopIfTrue="1">
      <formula>WEEKDAY($A800)=7</formula>
    </cfRule>
  </conditionalFormatting>
  <conditionalFormatting sqref="I800:I803">
    <cfRule type="expression" dxfId="45848" priority="86493" stopIfTrue="1">
      <formula>WEEKDAY($A800)=1</formula>
    </cfRule>
    <cfRule type="expression" dxfId="45847" priority="86494" stopIfTrue="1">
      <formula>WEEKDAY($A800)=2</formula>
    </cfRule>
    <cfRule type="expression" dxfId="45846" priority="86495" stopIfTrue="1">
      <formula>WEEKDAY($A800)=3</formula>
    </cfRule>
    <cfRule type="expression" dxfId="45845" priority="86496" stopIfTrue="1">
      <formula>WEEKDAY($A800)=4</formula>
    </cfRule>
    <cfRule type="expression" dxfId="45844" priority="86497" stopIfTrue="1">
      <formula>WEEKDAY($A800)=5</formula>
    </cfRule>
    <cfRule type="expression" dxfId="45843" priority="86498" stopIfTrue="1">
      <formula>WEEKDAY($A800)=6</formula>
    </cfRule>
    <cfRule type="expression" dxfId="45842" priority="86499" stopIfTrue="1">
      <formula>WEEKDAY($A800)=7</formula>
    </cfRule>
  </conditionalFormatting>
  <conditionalFormatting sqref="I800:I803">
    <cfRule type="expression" dxfId="45841" priority="86486" stopIfTrue="1">
      <formula>WEEKDAY($A800)=1</formula>
    </cfRule>
    <cfRule type="expression" dxfId="45840" priority="86487" stopIfTrue="1">
      <formula>WEEKDAY($A800)=2</formula>
    </cfRule>
    <cfRule type="expression" dxfId="45839" priority="86488" stopIfTrue="1">
      <formula>WEEKDAY($A800)=3</formula>
    </cfRule>
    <cfRule type="expression" dxfId="45838" priority="86489" stopIfTrue="1">
      <formula>WEEKDAY($A800)=4</formula>
    </cfRule>
    <cfRule type="expression" dxfId="45837" priority="86490" stopIfTrue="1">
      <formula>WEEKDAY($A800)=5</formula>
    </cfRule>
    <cfRule type="expression" dxfId="45836" priority="86491" stopIfTrue="1">
      <formula>WEEKDAY($A800)=6</formula>
    </cfRule>
    <cfRule type="expression" dxfId="45835" priority="86492" stopIfTrue="1">
      <formula>WEEKDAY($A800)=7</formula>
    </cfRule>
  </conditionalFormatting>
  <conditionalFormatting sqref="I800:I803">
    <cfRule type="expression" dxfId="45834" priority="86479" stopIfTrue="1">
      <formula>WEEKDAY($A800)=1</formula>
    </cfRule>
    <cfRule type="expression" dxfId="45833" priority="86480" stopIfTrue="1">
      <formula>WEEKDAY($A800)=2</formula>
    </cfRule>
    <cfRule type="expression" dxfId="45832" priority="86481" stopIfTrue="1">
      <formula>WEEKDAY($A800)=3</formula>
    </cfRule>
    <cfRule type="expression" dxfId="45831" priority="86482" stopIfTrue="1">
      <formula>WEEKDAY($A800)=4</formula>
    </cfRule>
    <cfRule type="expression" dxfId="45830" priority="86483" stopIfTrue="1">
      <formula>WEEKDAY($A800)=5</formula>
    </cfRule>
    <cfRule type="expression" dxfId="45829" priority="86484" stopIfTrue="1">
      <formula>WEEKDAY($A800)=6</formula>
    </cfRule>
    <cfRule type="expression" dxfId="45828" priority="86485" stopIfTrue="1">
      <formula>WEEKDAY($A800)=7</formula>
    </cfRule>
  </conditionalFormatting>
  <conditionalFormatting sqref="I800:I803">
    <cfRule type="expression" dxfId="45827" priority="86472" stopIfTrue="1">
      <formula>WEEKDAY($A800)=1</formula>
    </cfRule>
    <cfRule type="expression" dxfId="45826" priority="86473" stopIfTrue="1">
      <formula>WEEKDAY($A800)=2</formula>
    </cfRule>
    <cfRule type="expression" dxfId="45825" priority="86474" stopIfTrue="1">
      <formula>WEEKDAY($A800)=3</formula>
    </cfRule>
    <cfRule type="expression" dxfId="45824" priority="86475" stopIfTrue="1">
      <formula>WEEKDAY($A800)=4</formula>
    </cfRule>
    <cfRule type="expression" dxfId="45823" priority="86476" stopIfTrue="1">
      <formula>WEEKDAY($A800)=5</formula>
    </cfRule>
    <cfRule type="expression" dxfId="45822" priority="86477" stopIfTrue="1">
      <formula>WEEKDAY($A800)=6</formula>
    </cfRule>
    <cfRule type="expression" dxfId="45821" priority="86478" stopIfTrue="1">
      <formula>WEEKDAY($A800)=7</formula>
    </cfRule>
  </conditionalFormatting>
  <conditionalFormatting sqref="I800:I803">
    <cfRule type="expression" dxfId="45820" priority="86465" stopIfTrue="1">
      <formula>WEEKDAY($A800)=1</formula>
    </cfRule>
    <cfRule type="expression" dxfId="45819" priority="86466" stopIfTrue="1">
      <formula>WEEKDAY($A800)=2</formula>
    </cfRule>
    <cfRule type="expression" dxfId="45818" priority="86467" stopIfTrue="1">
      <formula>WEEKDAY($A800)=3</formula>
    </cfRule>
    <cfRule type="expression" dxfId="45817" priority="86468" stopIfTrue="1">
      <formula>WEEKDAY($A800)=4</formula>
    </cfRule>
    <cfRule type="expression" dxfId="45816" priority="86469" stopIfTrue="1">
      <formula>WEEKDAY($A800)=5</formula>
    </cfRule>
    <cfRule type="expression" dxfId="45815" priority="86470" stopIfTrue="1">
      <formula>WEEKDAY($A800)=6</formula>
    </cfRule>
    <cfRule type="expression" dxfId="45814" priority="86471" stopIfTrue="1">
      <formula>WEEKDAY($A800)=7</formula>
    </cfRule>
  </conditionalFormatting>
  <conditionalFormatting sqref="I800:I803">
    <cfRule type="expression" dxfId="45813" priority="86458" stopIfTrue="1">
      <formula>WEEKDAY($A800)=1</formula>
    </cfRule>
    <cfRule type="expression" dxfId="45812" priority="86459" stopIfTrue="1">
      <formula>WEEKDAY($A800)=2</formula>
    </cfRule>
    <cfRule type="expression" dxfId="45811" priority="86460" stopIfTrue="1">
      <formula>WEEKDAY($A800)=3</formula>
    </cfRule>
    <cfRule type="expression" dxfId="45810" priority="86461" stopIfTrue="1">
      <formula>WEEKDAY($A800)=4</formula>
    </cfRule>
    <cfRule type="expression" dxfId="45809" priority="86462" stopIfTrue="1">
      <formula>WEEKDAY($A800)=5</formula>
    </cfRule>
    <cfRule type="expression" dxfId="45808" priority="86463" stopIfTrue="1">
      <formula>WEEKDAY($A800)=6</formula>
    </cfRule>
    <cfRule type="expression" dxfId="45807" priority="86464" stopIfTrue="1">
      <formula>WEEKDAY($A800)=7</formula>
    </cfRule>
  </conditionalFormatting>
  <conditionalFormatting sqref="I800:I803">
    <cfRule type="expression" dxfId="45806" priority="86451" stopIfTrue="1">
      <formula>WEEKDAY($A800)=1</formula>
    </cfRule>
    <cfRule type="expression" dxfId="45805" priority="86452" stopIfTrue="1">
      <formula>WEEKDAY($A800)=2</formula>
    </cfRule>
    <cfRule type="expression" dxfId="45804" priority="86453" stopIfTrue="1">
      <formula>WEEKDAY($A800)=3</formula>
    </cfRule>
    <cfRule type="expression" dxfId="45803" priority="86454" stopIfTrue="1">
      <formula>WEEKDAY($A800)=4</formula>
    </cfRule>
    <cfRule type="expression" dxfId="45802" priority="86455" stopIfTrue="1">
      <formula>WEEKDAY($A800)=5</formula>
    </cfRule>
    <cfRule type="expression" dxfId="45801" priority="86456" stopIfTrue="1">
      <formula>WEEKDAY($A800)=6</formula>
    </cfRule>
    <cfRule type="expression" dxfId="45800" priority="86457" stopIfTrue="1">
      <formula>WEEKDAY($A800)=7</formula>
    </cfRule>
  </conditionalFormatting>
  <conditionalFormatting sqref="I800:I803">
    <cfRule type="expression" dxfId="45799" priority="86444" stopIfTrue="1">
      <formula>WEEKDAY($A800)=1</formula>
    </cfRule>
    <cfRule type="expression" dxfId="45798" priority="86445" stopIfTrue="1">
      <formula>WEEKDAY($A800)=2</formula>
    </cfRule>
    <cfRule type="expression" dxfId="45797" priority="86446" stopIfTrue="1">
      <formula>WEEKDAY($A800)=3</formula>
    </cfRule>
    <cfRule type="expression" dxfId="45796" priority="86447" stopIfTrue="1">
      <formula>WEEKDAY($A800)=4</formula>
    </cfRule>
    <cfRule type="expression" dxfId="45795" priority="86448" stopIfTrue="1">
      <formula>WEEKDAY($A800)=5</formula>
    </cfRule>
    <cfRule type="expression" dxfId="45794" priority="86449" stopIfTrue="1">
      <formula>WEEKDAY($A800)=6</formula>
    </cfRule>
    <cfRule type="expression" dxfId="45793" priority="86450" stopIfTrue="1">
      <formula>WEEKDAY($A800)=7</formula>
    </cfRule>
  </conditionalFormatting>
  <conditionalFormatting sqref="I800:I803">
    <cfRule type="expression" dxfId="45792" priority="86437" stopIfTrue="1">
      <formula>WEEKDAY($A800)=1</formula>
    </cfRule>
    <cfRule type="expression" dxfId="45791" priority="86438" stopIfTrue="1">
      <formula>WEEKDAY($A800)=2</formula>
    </cfRule>
    <cfRule type="expression" dxfId="45790" priority="86439" stopIfTrue="1">
      <formula>WEEKDAY($A800)=3</formula>
    </cfRule>
    <cfRule type="expression" dxfId="45789" priority="86440" stopIfTrue="1">
      <formula>WEEKDAY($A800)=4</formula>
    </cfRule>
    <cfRule type="expression" dxfId="45788" priority="86441" stopIfTrue="1">
      <formula>WEEKDAY($A800)=5</formula>
    </cfRule>
    <cfRule type="expression" dxfId="45787" priority="86442" stopIfTrue="1">
      <formula>WEEKDAY($A800)=6</formula>
    </cfRule>
    <cfRule type="expression" dxfId="45786" priority="86443" stopIfTrue="1">
      <formula>WEEKDAY($A800)=7</formula>
    </cfRule>
  </conditionalFormatting>
  <conditionalFormatting sqref="I800:I803">
    <cfRule type="expression" dxfId="45785" priority="86430" stopIfTrue="1">
      <formula>WEEKDAY($A800)=1</formula>
    </cfRule>
    <cfRule type="expression" dxfId="45784" priority="86431" stopIfTrue="1">
      <formula>WEEKDAY($A800)=2</formula>
    </cfRule>
    <cfRule type="expression" dxfId="45783" priority="86432" stopIfTrue="1">
      <formula>WEEKDAY($A800)=3</formula>
    </cfRule>
    <cfRule type="expression" dxfId="45782" priority="86433" stopIfTrue="1">
      <formula>WEEKDAY($A800)=4</formula>
    </cfRule>
    <cfRule type="expression" dxfId="45781" priority="86434" stopIfTrue="1">
      <formula>WEEKDAY($A800)=5</formula>
    </cfRule>
    <cfRule type="expression" dxfId="45780" priority="86435" stopIfTrue="1">
      <formula>WEEKDAY($A800)=6</formula>
    </cfRule>
    <cfRule type="expression" dxfId="45779" priority="86436" stopIfTrue="1">
      <formula>WEEKDAY($A800)=7</formula>
    </cfRule>
  </conditionalFormatting>
  <conditionalFormatting sqref="I800:I803">
    <cfRule type="expression" dxfId="45778" priority="86423" stopIfTrue="1">
      <formula>WEEKDAY($A800)=1</formula>
    </cfRule>
    <cfRule type="expression" dxfId="45777" priority="86424" stopIfTrue="1">
      <formula>WEEKDAY($A800)=2</formula>
    </cfRule>
    <cfRule type="expression" dxfId="45776" priority="86425" stopIfTrue="1">
      <formula>WEEKDAY($A800)=3</formula>
    </cfRule>
    <cfRule type="expression" dxfId="45775" priority="86426" stopIfTrue="1">
      <formula>WEEKDAY($A800)=4</formula>
    </cfRule>
    <cfRule type="expression" dxfId="45774" priority="86427" stopIfTrue="1">
      <formula>WEEKDAY($A800)=5</formula>
    </cfRule>
    <cfRule type="expression" dxfId="45773" priority="86428" stopIfTrue="1">
      <formula>WEEKDAY($A800)=6</formula>
    </cfRule>
    <cfRule type="expression" dxfId="45772" priority="86429" stopIfTrue="1">
      <formula>WEEKDAY($A800)=7</formula>
    </cfRule>
  </conditionalFormatting>
  <conditionalFormatting sqref="I800:I803">
    <cfRule type="expression" dxfId="45771" priority="86416" stopIfTrue="1">
      <formula>WEEKDAY($A800)=1</formula>
    </cfRule>
    <cfRule type="expression" dxfId="45770" priority="86417" stopIfTrue="1">
      <formula>WEEKDAY($A800)=2</formula>
    </cfRule>
    <cfRule type="expression" dxfId="45769" priority="86418" stopIfTrue="1">
      <formula>WEEKDAY($A800)=3</formula>
    </cfRule>
    <cfRule type="expression" dxfId="45768" priority="86419" stopIfTrue="1">
      <formula>WEEKDAY($A800)=4</formula>
    </cfRule>
    <cfRule type="expression" dxfId="45767" priority="86420" stopIfTrue="1">
      <formula>WEEKDAY($A800)=5</formula>
    </cfRule>
    <cfRule type="expression" dxfId="45766" priority="86421" stopIfTrue="1">
      <formula>WEEKDAY($A800)=6</formula>
    </cfRule>
    <cfRule type="expression" dxfId="45765" priority="86422" stopIfTrue="1">
      <formula>WEEKDAY($A800)=7</formula>
    </cfRule>
  </conditionalFormatting>
  <conditionalFormatting sqref="I800:I803">
    <cfRule type="expression" dxfId="45764" priority="86409" stopIfTrue="1">
      <formula>WEEKDAY($A800)=1</formula>
    </cfRule>
    <cfRule type="expression" dxfId="45763" priority="86410" stopIfTrue="1">
      <formula>WEEKDAY($A800)=2</formula>
    </cfRule>
    <cfRule type="expression" dxfId="45762" priority="86411" stopIfTrue="1">
      <formula>WEEKDAY($A800)=3</formula>
    </cfRule>
    <cfRule type="expression" dxfId="45761" priority="86412" stopIfTrue="1">
      <formula>WEEKDAY($A800)=4</formula>
    </cfRule>
    <cfRule type="expression" dxfId="45760" priority="86413" stopIfTrue="1">
      <formula>WEEKDAY($A800)=5</formula>
    </cfRule>
    <cfRule type="expression" dxfId="45759" priority="86414" stopIfTrue="1">
      <formula>WEEKDAY($A800)=6</formula>
    </cfRule>
    <cfRule type="expression" dxfId="45758" priority="86415" stopIfTrue="1">
      <formula>WEEKDAY($A800)=7</formula>
    </cfRule>
  </conditionalFormatting>
  <conditionalFormatting sqref="I800:I803">
    <cfRule type="expression" dxfId="45757" priority="86402" stopIfTrue="1">
      <formula>WEEKDAY($A800)=1</formula>
    </cfRule>
    <cfRule type="expression" dxfId="45756" priority="86403" stopIfTrue="1">
      <formula>WEEKDAY($A800)=2</formula>
    </cfRule>
    <cfRule type="expression" dxfId="45755" priority="86404" stopIfTrue="1">
      <formula>WEEKDAY($A800)=3</formula>
    </cfRule>
    <cfRule type="expression" dxfId="45754" priority="86405" stopIfTrue="1">
      <formula>WEEKDAY($A800)=4</formula>
    </cfRule>
    <cfRule type="expression" dxfId="45753" priority="86406" stopIfTrue="1">
      <formula>WEEKDAY($A800)=5</formula>
    </cfRule>
    <cfRule type="expression" dxfId="45752" priority="86407" stopIfTrue="1">
      <formula>WEEKDAY($A800)=6</formula>
    </cfRule>
    <cfRule type="expression" dxfId="45751" priority="86408" stopIfTrue="1">
      <formula>WEEKDAY($A800)=7</formula>
    </cfRule>
  </conditionalFormatting>
  <conditionalFormatting sqref="I800:I803">
    <cfRule type="expression" dxfId="45750" priority="86395" stopIfTrue="1">
      <formula>WEEKDAY($A800)=1</formula>
    </cfRule>
    <cfRule type="expression" dxfId="45749" priority="86396" stopIfTrue="1">
      <formula>WEEKDAY($A800)=2</formula>
    </cfRule>
    <cfRule type="expression" dxfId="45748" priority="86397" stopIfTrue="1">
      <formula>WEEKDAY($A800)=3</formula>
    </cfRule>
    <cfRule type="expression" dxfId="45747" priority="86398" stopIfTrue="1">
      <formula>WEEKDAY($A800)=4</formula>
    </cfRule>
    <cfRule type="expression" dxfId="45746" priority="86399" stopIfTrue="1">
      <formula>WEEKDAY($A800)=5</formula>
    </cfRule>
    <cfRule type="expression" dxfId="45745" priority="86400" stopIfTrue="1">
      <formula>WEEKDAY($A800)=6</formula>
    </cfRule>
    <cfRule type="expression" dxfId="45744" priority="86401" stopIfTrue="1">
      <formula>WEEKDAY($A800)=7</formula>
    </cfRule>
  </conditionalFormatting>
  <conditionalFormatting sqref="A800:A805">
    <cfRule type="expression" dxfId="45743" priority="86388" stopIfTrue="1">
      <formula>WEEKDAY($A800)=1</formula>
    </cfRule>
    <cfRule type="expression" dxfId="45742" priority="86389" stopIfTrue="1">
      <formula>WEEKDAY($A800)=2</formula>
    </cfRule>
    <cfRule type="expression" dxfId="45741" priority="86390" stopIfTrue="1">
      <formula>WEEKDAY($A800)=3</formula>
    </cfRule>
    <cfRule type="expression" dxfId="45740" priority="86391" stopIfTrue="1">
      <formula>WEEKDAY($A800)=4</formula>
    </cfRule>
    <cfRule type="expression" dxfId="45739" priority="86392" stopIfTrue="1">
      <formula>WEEKDAY($A800)=5</formula>
    </cfRule>
    <cfRule type="expression" dxfId="45738" priority="86393" stopIfTrue="1">
      <formula>WEEKDAY($A800)=6</formula>
    </cfRule>
    <cfRule type="expression" dxfId="45737" priority="86394" stopIfTrue="1">
      <formula>WEEKDAY($A800)=7</formula>
    </cfRule>
  </conditionalFormatting>
  <conditionalFormatting sqref="I800:I803">
    <cfRule type="expression" dxfId="45736" priority="86381" stopIfTrue="1">
      <formula>WEEKDAY($A800)=1</formula>
    </cfRule>
    <cfRule type="expression" dxfId="45735" priority="86382" stopIfTrue="1">
      <formula>WEEKDAY($A800)=2</formula>
    </cfRule>
    <cfRule type="expression" dxfId="45734" priority="86383" stopIfTrue="1">
      <formula>WEEKDAY($A800)=3</formula>
    </cfRule>
    <cfRule type="expression" dxfId="45733" priority="86384" stopIfTrue="1">
      <formula>WEEKDAY($A800)=4</formula>
    </cfRule>
    <cfRule type="expression" dxfId="45732" priority="86385" stopIfTrue="1">
      <formula>WEEKDAY($A800)=5</formula>
    </cfRule>
    <cfRule type="expression" dxfId="45731" priority="86386" stopIfTrue="1">
      <formula>WEEKDAY($A800)=6</formula>
    </cfRule>
    <cfRule type="expression" dxfId="45730" priority="86387" stopIfTrue="1">
      <formula>WEEKDAY($A800)=7</formula>
    </cfRule>
  </conditionalFormatting>
  <conditionalFormatting sqref="A800:I800 K800:M800">
    <cfRule type="expression" dxfId="45729" priority="86374" stopIfTrue="1">
      <formula>WEEKDAY($A800)=1</formula>
    </cfRule>
    <cfRule type="expression" dxfId="45728" priority="86375" stopIfTrue="1">
      <formula>WEEKDAY($A800)=2</formula>
    </cfRule>
    <cfRule type="expression" dxfId="45727" priority="86376" stopIfTrue="1">
      <formula>WEEKDAY($A800)=3</formula>
    </cfRule>
    <cfRule type="expression" dxfId="45726" priority="86377" stopIfTrue="1">
      <formula>WEEKDAY($A800)=4</formula>
    </cfRule>
    <cfRule type="expression" dxfId="45725" priority="86378" stopIfTrue="1">
      <formula>WEEKDAY($A800)=5</formula>
    </cfRule>
    <cfRule type="expression" dxfId="45724" priority="86379" stopIfTrue="1">
      <formula>WEEKDAY($A800)=6</formula>
    </cfRule>
    <cfRule type="expression" dxfId="45723" priority="86380" stopIfTrue="1">
      <formula>WEEKDAY($A800)=7</formula>
    </cfRule>
  </conditionalFormatting>
  <conditionalFormatting sqref="A800:I800 K800:M800">
    <cfRule type="expression" dxfId="45722" priority="86367" stopIfTrue="1">
      <formula>WEEKDAY($A800)=1</formula>
    </cfRule>
    <cfRule type="expression" dxfId="45721" priority="86368" stopIfTrue="1">
      <formula>WEEKDAY($A800)=2</formula>
    </cfRule>
    <cfRule type="expression" dxfId="45720" priority="86369" stopIfTrue="1">
      <formula>WEEKDAY($A800)=3</formula>
    </cfRule>
    <cfRule type="expression" dxfId="45719" priority="86370" stopIfTrue="1">
      <formula>WEEKDAY($A800)=4</formula>
    </cfRule>
    <cfRule type="expression" dxfId="45718" priority="86371" stopIfTrue="1">
      <formula>WEEKDAY($A800)=5</formula>
    </cfRule>
    <cfRule type="expression" dxfId="45717" priority="86372" stopIfTrue="1">
      <formula>WEEKDAY($A800)=6</formula>
    </cfRule>
    <cfRule type="expression" dxfId="45716" priority="86373" stopIfTrue="1">
      <formula>WEEKDAY($A800)=7</formula>
    </cfRule>
  </conditionalFormatting>
  <conditionalFormatting sqref="A800:A805">
    <cfRule type="expression" dxfId="45715" priority="86360" stopIfTrue="1">
      <formula>WEEKDAY($A800)=1</formula>
    </cfRule>
    <cfRule type="expression" dxfId="45714" priority="86361" stopIfTrue="1">
      <formula>WEEKDAY($A800)=2</formula>
    </cfRule>
    <cfRule type="expression" dxfId="45713" priority="86362" stopIfTrue="1">
      <formula>WEEKDAY($A800)=3</formula>
    </cfRule>
    <cfRule type="expression" dxfId="45712" priority="86363" stopIfTrue="1">
      <formula>WEEKDAY($A800)=4</formula>
    </cfRule>
    <cfRule type="expression" dxfId="45711" priority="86364" stopIfTrue="1">
      <formula>WEEKDAY($A800)=5</formula>
    </cfRule>
    <cfRule type="expression" dxfId="45710" priority="86365" stopIfTrue="1">
      <formula>WEEKDAY($A800)=6</formula>
    </cfRule>
    <cfRule type="expression" dxfId="45709" priority="86366" stopIfTrue="1">
      <formula>WEEKDAY($A800)=7</formula>
    </cfRule>
  </conditionalFormatting>
  <conditionalFormatting sqref="A800:A805">
    <cfRule type="expression" dxfId="45708" priority="86353" stopIfTrue="1">
      <formula>WEEKDAY($A800)=1</formula>
    </cfRule>
    <cfRule type="expression" dxfId="45707" priority="86354" stopIfTrue="1">
      <formula>WEEKDAY($A800)=2</formula>
    </cfRule>
    <cfRule type="expression" dxfId="45706" priority="86355" stopIfTrue="1">
      <formula>WEEKDAY($A800)=3</formula>
    </cfRule>
    <cfRule type="expression" dxfId="45705" priority="86356" stopIfTrue="1">
      <formula>WEEKDAY($A800)=4</formula>
    </cfRule>
    <cfRule type="expression" dxfId="45704" priority="86357" stopIfTrue="1">
      <formula>WEEKDAY($A800)=5</formula>
    </cfRule>
    <cfRule type="expression" dxfId="45703" priority="86358" stopIfTrue="1">
      <formula>WEEKDAY($A800)=6</formula>
    </cfRule>
    <cfRule type="expression" dxfId="45702" priority="86359" stopIfTrue="1">
      <formula>WEEKDAY($A800)=7</formula>
    </cfRule>
  </conditionalFormatting>
  <conditionalFormatting sqref="I800:I803">
    <cfRule type="expression" dxfId="45701" priority="86346" stopIfTrue="1">
      <formula>WEEKDAY($A800)=1</formula>
    </cfRule>
    <cfRule type="expression" dxfId="45700" priority="86347" stopIfTrue="1">
      <formula>WEEKDAY($A800)=2</formula>
    </cfRule>
    <cfRule type="expression" dxfId="45699" priority="86348" stopIfTrue="1">
      <formula>WEEKDAY($A800)=3</formula>
    </cfRule>
    <cfRule type="expression" dxfId="45698" priority="86349" stopIfTrue="1">
      <formula>WEEKDAY($A800)=4</formula>
    </cfRule>
    <cfRule type="expression" dxfId="45697" priority="86350" stopIfTrue="1">
      <formula>WEEKDAY($A800)=5</formula>
    </cfRule>
    <cfRule type="expression" dxfId="45696" priority="86351" stopIfTrue="1">
      <formula>WEEKDAY($A800)=6</formula>
    </cfRule>
    <cfRule type="expression" dxfId="45695" priority="86352" stopIfTrue="1">
      <formula>WEEKDAY($A800)=7</formula>
    </cfRule>
  </conditionalFormatting>
  <conditionalFormatting sqref="A800:A805">
    <cfRule type="expression" dxfId="45694" priority="86339" stopIfTrue="1">
      <formula>WEEKDAY($A800)=1</formula>
    </cfRule>
    <cfRule type="expression" dxfId="45693" priority="86340" stopIfTrue="1">
      <formula>WEEKDAY($A800)=2</formula>
    </cfRule>
    <cfRule type="expression" dxfId="45692" priority="86341" stopIfTrue="1">
      <formula>WEEKDAY($A800)=3</formula>
    </cfRule>
    <cfRule type="expression" dxfId="45691" priority="86342" stopIfTrue="1">
      <formula>WEEKDAY($A800)=4</formula>
    </cfRule>
    <cfRule type="expression" dxfId="45690" priority="86343" stopIfTrue="1">
      <formula>WEEKDAY($A800)=5</formula>
    </cfRule>
    <cfRule type="expression" dxfId="45689" priority="86344" stopIfTrue="1">
      <formula>WEEKDAY($A800)=6</formula>
    </cfRule>
    <cfRule type="expression" dxfId="45688" priority="86345" stopIfTrue="1">
      <formula>WEEKDAY($A800)=7</formula>
    </cfRule>
  </conditionalFormatting>
  <conditionalFormatting sqref="I800:I803">
    <cfRule type="expression" dxfId="45687" priority="86332" stopIfTrue="1">
      <formula>WEEKDAY($A800)=1</formula>
    </cfRule>
    <cfRule type="expression" dxfId="45686" priority="86333" stopIfTrue="1">
      <formula>WEEKDAY($A800)=2</formula>
    </cfRule>
    <cfRule type="expression" dxfId="45685" priority="86334" stopIfTrue="1">
      <formula>WEEKDAY($A800)=3</formula>
    </cfRule>
    <cfRule type="expression" dxfId="45684" priority="86335" stopIfTrue="1">
      <formula>WEEKDAY($A800)=4</formula>
    </cfRule>
    <cfRule type="expression" dxfId="45683" priority="86336" stopIfTrue="1">
      <formula>WEEKDAY($A800)=5</formula>
    </cfRule>
    <cfRule type="expression" dxfId="45682" priority="86337" stopIfTrue="1">
      <formula>WEEKDAY($A800)=6</formula>
    </cfRule>
    <cfRule type="expression" dxfId="45681" priority="86338" stopIfTrue="1">
      <formula>WEEKDAY($A800)=7</formula>
    </cfRule>
  </conditionalFormatting>
  <conditionalFormatting sqref="A801:I801 K801:M801">
    <cfRule type="expression" dxfId="45680" priority="86325" stopIfTrue="1">
      <formula>WEEKDAY($A801)=1</formula>
    </cfRule>
    <cfRule type="expression" dxfId="45679" priority="86326" stopIfTrue="1">
      <formula>WEEKDAY($A801)=2</formula>
    </cfRule>
    <cfRule type="expression" dxfId="45678" priority="86327" stopIfTrue="1">
      <formula>WEEKDAY($A801)=3</formula>
    </cfRule>
    <cfRule type="expression" dxfId="45677" priority="86328" stopIfTrue="1">
      <formula>WEEKDAY($A801)=4</formula>
    </cfRule>
    <cfRule type="expression" dxfId="45676" priority="86329" stopIfTrue="1">
      <formula>WEEKDAY($A801)=5</formula>
    </cfRule>
    <cfRule type="expression" dxfId="45675" priority="86330" stopIfTrue="1">
      <formula>WEEKDAY($A801)=6</formula>
    </cfRule>
    <cfRule type="expression" dxfId="45674" priority="86331" stopIfTrue="1">
      <formula>WEEKDAY($A801)=7</formula>
    </cfRule>
  </conditionalFormatting>
  <conditionalFormatting sqref="A801:I801 K801:M801">
    <cfRule type="expression" dxfId="45673" priority="86318" stopIfTrue="1">
      <formula>WEEKDAY($A801)=1</formula>
    </cfRule>
    <cfRule type="expression" dxfId="45672" priority="86319" stopIfTrue="1">
      <formula>WEEKDAY($A801)=2</formula>
    </cfRule>
    <cfRule type="expression" dxfId="45671" priority="86320" stopIfTrue="1">
      <formula>WEEKDAY($A801)=3</formula>
    </cfRule>
    <cfRule type="expression" dxfId="45670" priority="86321" stopIfTrue="1">
      <formula>WEEKDAY($A801)=4</formula>
    </cfRule>
    <cfRule type="expression" dxfId="45669" priority="86322" stopIfTrue="1">
      <formula>WEEKDAY($A801)=5</formula>
    </cfRule>
    <cfRule type="expression" dxfId="45668" priority="86323" stopIfTrue="1">
      <formula>WEEKDAY($A801)=6</formula>
    </cfRule>
    <cfRule type="expression" dxfId="45667" priority="86324" stopIfTrue="1">
      <formula>WEEKDAY($A801)=7</formula>
    </cfRule>
  </conditionalFormatting>
  <conditionalFormatting sqref="A801:A805">
    <cfRule type="expression" dxfId="45666" priority="86311" stopIfTrue="1">
      <formula>WEEKDAY($A801)=1</formula>
    </cfRule>
    <cfRule type="expression" dxfId="45665" priority="86312" stopIfTrue="1">
      <formula>WEEKDAY($A801)=2</formula>
    </cfRule>
    <cfRule type="expression" dxfId="45664" priority="86313" stopIfTrue="1">
      <formula>WEEKDAY($A801)=3</formula>
    </cfRule>
    <cfRule type="expression" dxfId="45663" priority="86314" stopIfTrue="1">
      <formula>WEEKDAY($A801)=4</formula>
    </cfRule>
    <cfRule type="expression" dxfId="45662" priority="86315" stopIfTrue="1">
      <formula>WEEKDAY($A801)=5</formula>
    </cfRule>
    <cfRule type="expression" dxfId="45661" priority="86316" stopIfTrue="1">
      <formula>WEEKDAY($A801)=6</formula>
    </cfRule>
    <cfRule type="expression" dxfId="45660" priority="86317" stopIfTrue="1">
      <formula>WEEKDAY($A801)=7</formula>
    </cfRule>
  </conditionalFormatting>
  <conditionalFormatting sqref="A801:A805">
    <cfRule type="expression" dxfId="45659" priority="86304" stopIfTrue="1">
      <formula>WEEKDAY($A801)=1</formula>
    </cfRule>
    <cfRule type="expression" dxfId="45658" priority="86305" stopIfTrue="1">
      <formula>WEEKDAY($A801)=2</formula>
    </cfRule>
    <cfRule type="expression" dxfId="45657" priority="86306" stopIfTrue="1">
      <formula>WEEKDAY($A801)=3</formula>
    </cfRule>
    <cfRule type="expression" dxfId="45656" priority="86307" stopIfTrue="1">
      <formula>WEEKDAY($A801)=4</formula>
    </cfRule>
    <cfRule type="expression" dxfId="45655" priority="86308" stopIfTrue="1">
      <formula>WEEKDAY($A801)=5</formula>
    </cfRule>
    <cfRule type="expression" dxfId="45654" priority="86309" stopIfTrue="1">
      <formula>WEEKDAY($A801)=6</formula>
    </cfRule>
    <cfRule type="expression" dxfId="45653" priority="86310" stopIfTrue="1">
      <formula>WEEKDAY($A801)=7</formula>
    </cfRule>
  </conditionalFormatting>
  <conditionalFormatting sqref="I801:I803">
    <cfRule type="expression" dxfId="45652" priority="86297" stopIfTrue="1">
      <formula>WEEKDAY($A801)=1</formula>
    </cfRule>
    <cfRule type="expression" dxfId="45651" priority="86298" stopIfTrue="1">
      <formula>WEEKDAY($A801)=2</formula>
    </cfRule>
    <cfRule type="expression" dxfId="45650" priority="86299" stopIfTrue="1">
      <formula>WEEKDAY($A801)=3</formula>
    </cfRule>
    <cfRule type="expression" dxfId="45649" priority="86300" stopIfTrue="1">
      <formula>WEEKDAY($A801)=4</formula>
    </cfRule>
    <cfRule type="expression" dxfId="45648" priority="86301" stopIfTrue="1">
      <formula>WEEKDAY($A801)=5</formula>
    </cfRule>
    <cfRule type="expression" dxfId="45647" priority="86302" stopIfTrue="1">
      <formula>WEEKDAY($A801)=6</formula>
    </cfRule>
    <cfRule type="expression" dxfId="45646" priority="86303" stopIfTrue="1">
      <formula>WEEKDAY($A801)=7</formula>
    </cfRule>
  </conditionalFormatting>
  <conditionalFormatting sqref="A801:A805">
    <cfRule type="expression" dxfId="45645" priority="86290" stopIfTrue="1">
      <formula>WEEKDAY($A801)=1</formula>
    </cfRule>
    <cfRule type="expression" dxfId="45644" priority="86291" stopIfTrue="1">
      <formula>WEEKDAY($A801)=2</formula>
    </cfRule>
    <cfRule type="expression" dxfId="45643" priority="86292" stopIfTrue="1">
      <formula>WEEKDAY($A801)=3</formula>
    </cfRule>
    <cfRule type="expression" dxfId="45642" priority="86293" stopIfTrue="1">
      <formula>WEEKDAY($A801)=4</formula>
    </cfRule>
    <cfRule type="expression" dxfId="45641" priority="86294" stopIfTrue="1">
      <formula>WEEKDAY($A801)=5</formula>
    </cfRule>
    <cfRule type="expression" dxfId="45640" priority="86295" stopIfTrue="1">
      <formula>WEEKDAY($A801)=6</formula>
    </cfRule>
    <cfRule type="expression" dxfId="45639" priority="86296" stopIfTrue="1">
      <formula>WEEKDAY($A801)=7</formula>
    </cfRule>
  </conditionalFormatting>
  <conditionalFormatting sqref="A801:A805">
    <cfRule type="expression" dxfId="45638" priority="86283" stopIfTrue="1">
      <formula>WEEKDAY($A801)=1</formula>
    </cfRule>
    <cfRule type="expression" dxfId="45637" priority="86284" stopIfTrue="1">
      <formula>WEEKDAY($A801)=2</formula>
    </cfRule>
    <cfRule type="expression" dxfId="45636" priority="86285" stopIfTrue="1">
      <formula>WEEKDAY($A801)=3</formula>
    </cfRule>
    <cfRule type="expression" dxfId="45635" priority="86286" stopIfTrue="1">
      <formula>WEEKDAY($A801)=4</formula>
    </cfRule>
    <cfRule type="expression" dxfId="45634" priority="86287" stopIfTrue="1">
      <formula>WEEKDAY($A801)=5</formula>
    </cfRule>
    <cfRule type="expression" dxfId="45633" priority="86288" stopIfTrue="1">
      <formula>WEEKDAY($A801)=6</formula>
    </cfRule>
    <cfRule type="expression" dxfId="45632" priority="86289" stopIfTrue="1">
      <formula>WEEKDAY($A801)=7</formula>
    </cfRule>
  </conditionalFormatting>
  <conditionalFormatting sqref="I801:I803">
    <cfRule type="expression" dxfId="45631" priority="86276" stopIfTrue="1">
      <formula>WEEKDAY($A801)=1</formula>
    </cfRule>
    <cfRule type="expression" dxfId="45630" priority="86277" stopIfTrue="1">
      <formula>WEEKDAY($A801)=2</formula>
    </cfRule>
    <cfRule type="expression" dxfId="45629" priority="86278" stopIfTrue="1">
      <formula>WEEKDAY($A801)=3</formula>
    </cfRule>
    <cfRule type="expression" dxfId="45628" priority="86279" stopIfTrue="1">
      <formula>WEEKDAY($A801)=4</formula>
    </cfRule>
    <cfRule type="expression" dxfId="45627" priority="86280" stopIfTrue="1">
      <formula>WEEKDAY($A801)=5</formula>
    </cfRule>
    <cfRule type="expression" dxfId="45626" priority="86281" stopIfTrue="1">
      <formula>WEEKDAY($A801)=6</formula>
    </cfRule>
    <cfRule type="expression" dxfId="45625" priority="86282" stopIfTrue="1">
      <formula>WEEKDAY($A801)=7</formula>
    </cfRule>
  </conditionalFormatting>
  <conditionalFormatting sqref="I801:I803">
    <cfRule type="expression" dxfId="45624" priority="86269" stopIfTrue="1">
      <formula>WEEKDAY($A801)=1</formula>
    </cfRule>
    <cfRule type="expression" dxfId="45623" priority="86270" stopIfTrue="1">
      <formula>WEEKDAY($A801)=2</formula>
    </cfRule>
    <cfRule type="expression" dxfId="45622" priority="86271" stopIfTrue="1">
      <formula>WEEKDAY($A801)=3</formula>
    </cfRule>
    <cfRule type="expression" dxfId="45621" priority="86272" stopIfTrue="1">
      <formula>WEEKDAY($A801)=4</formula>
    </cfRule>
    <cfRule type="expression" dxfId="45620" priority="86273" stopIfTrue="1">
      <formula>WEEKDAY($A801)=5</formula>
    </cfRule>
    <cfRule type="expression" dxfId="45619" priority="86274" stopIfTrue="1">
      <formula>WEEKDAY($A801)=6</formula>
    </cfRule>
    <cfRule type="expression" dxfId="45618" priority="86275" stopIfTrue="1">
      <formula>WEEKDAY($A801)=7</formula>
    </cfRule>
  </conditionalFormatting>
  <conditionalFormatting sqref="I800:I803">
    <cfRule type="expression" dxfId="45617" priority="86262" stopIfTrue="1">
      <formula>WEEKDAY($A800)=1</formula>
    </cfRule>
    <cfRule type="expression" dxfId="45616" priority="86263" stopIfTrue="1">
      <formula>WEEKDAY($A800)=2</formula>
    </cfRule>
    <cfRule type="expression" dxfId="45615" priority="86264" stopIfTrue="1">
      <formula>WEEKDAY($A800)=3</formula>
    </cfRule>
    <cfRule type="expression" dxfId="45614" priority="86265" stopIfTrue="1">
      <formula>WEEKDAY($A800)=4</formula>
    </cfRule>
    <cfRule type="expression" dxfId="45613" priority="86266" stopIfTrue="1">
      <formula>WEEKDAY($A800)=5</formula>
    </cfRule>
    <cfRule type="expression" dxfId="45612" priority="86267" stopIfTrue="1">
      <formula>WEEKDAY($A800)=6</formula>
    </cfRule>
    <cfRule type="expression" dxfId="45611" priority="86268" stopIfTrue="1">
      <formula>WEEKDAY($A800)=7</formula>
    </cfRule>
  </conditionalFormatting>
  <conditionalFormatting sqref="I800:I803">
    <cfRule type="expression" dxfId="45610" priority="86255" stopIfTrue="1">
      <formula>WEEKDAY($A800)=1</formula>
    </cfRule>
    <cfRule type="expression" dxfId="45609" priority="86256" stopIfTrue="1">
      <formula>WEEKDAY($A800)=2</formula>
    </cfRule>
    <cfRule type="expression" dxfId="45608" priority="86257" stopIfTrue="1">
      <formula>WEEKDAY($A800)=3</formula>
    </cfRule>
    <cfRule type="expression" dxfId="45607" priority="86258" stopIfTrue="1">
      <formula>WEEKDAY($A800)=4</formula>
    </cfRule>
    <cfRule type="expression" dxfId="45606" priority="86259" stopIfTrue="1">
      <formula>WEEKDAY($A800)=5</formula>
    </cfRule>
    <cfRule type="expression" dxfId="45605" priority="86260" stopIfTrue="1">
      <formula>WEEKDAY($A800)=6</formula>
    </cfRule>
    <cfRule type="expression" dxfId="45604" priority="86261" stopIfTrue="1">
      <formula>WEEKDAY($A800)=7</formula>
    </cfRule>
  </conditionalFormatting>
  <conditionalFormatting sqref="A800:A805">
    <cfRule type="expression" dxfId="45603" priority="86248" stopIfTrue="1">
      <formula>WEEKDAY($A800)=1</formula>
    </cfRule>
    <cfRule type="expression" dxfId="45602" priority="86249" stopIfTrue="1">
      <formula>WEEKDAY($A800)=2</formula>
    </cfRule>
    <cfRule type="expression" dxfId="45601" priority="86250" stopIfTrue="1">
      <formula>WEEKDAY($A800)=3</formula>
    </cfRule>
    <cfRule type="expression" dxfId="45600" priority="86251" stopIfTrue="1">
      <formula>WEEKDAY($A800)=4</formula>
    </cfRule>
    <cfRule type="expression" dxfId="45599" priority="86252" stopIfTrue="1">
      <formula>WEEKDAY($A800)=5</formula>
    </cfRule>
    <cfRule type="expression" dxfId="45598" priority="86253" stopIfTrue="1">
      <formula>WEEKDAY($A800)=6</formula>
    </cfRule>
    <cfRule type="expression" dxfId="45597" priority="86254" stopIfTrue="1">
      <formula>WEEKDAY($A800)=7</formula>
    </cfRule>
  </conditionalFormatting>
  <conditionalFormatting sqref="I800:I803">
    <cfRule type="expression" dxfId="45596" priority="86241" stopIfTrue="1">
      <formula>WEEKDAY($A800)=1</formula>
    </cfRule>
    <cfRule type="expression" dxfId="45595" priority="86242" stopIfTrue="1">
      <formula>WEEKDAY($A800)=2</formula>
    </cfRule>
    <cfRule type="expression" dxfId="45594" priority="86243" stopIfTrue="1">
      <formula>WEEKDAY($A800)=3</formula>
    </cfRule>
    <cfRule type="expression" dxfId="45593" priority="86244" stopIfTrue="1">
      <formula>WEEKDAY($A800)=4</formula>
    </cfRule>
    <cfRule type="expression" dxfId="45592" priority="86245" stopIfTrue="1">
      <formula>WEEKDAY($A800)=5</formula>
    </cfRule>
    <cfRule type="expression" dxfId="45591" priority="86246" stopIfTrue="1">
      <formula>WEEKDAY($A800)=6</formula>
    </cfRule>
    <cfRule type="expression" dxfId="45590" priority="86247" stopIfTrue="1">
      <formula>WEEKDAY($A800)=7</formula>
    </cfRule>
  </conditionalFormatting>
  <conditionalFormatting sqref="J800">
    <cfRule type="expression" dxfId="45589" priority="86234" stopIfTrue="1">
      <formula>WEEKDAY($A800)=1</formula>
    </cfRule>
    <cfRule type="expression" dxfId="45588" priority="86235" stopIfTrue="1">
      <formula>WEEKDAY($A800)=2</formula>
    </cfRule>
    <cfRule type="expression" dxfId="45587" priority="86236" stopIfTrue="1">
      <formula>WEEKDAY($A800)=3</formula>
    </cfRule>
    <cfRule type="expression" dxfId="45586" priority="86237" stopIfTrue="1">
      <formula>WEEKDAY($A800)=4</formula>
    </cfRule>
    <cfRule type="expression" dxfId="45585" priority="86238" stopIfTrue="1">
      <formula>WEEKDAY($A800)=5</formula>
    </cfRule>
    <cfRule type="expression" dxfId="45584" priority="86239" stopIfTrue="1">
      <formula>WEEKDAY($A800)=6</formula>
    </cfRule>
    <cfRule type="expression" dxfId="45583" priority="86240" stopIfTrue="1">
      <formula>WEEKDAY($A800)=7</formula>
    </cfRule>
  </conditionalFormatting>
  <conditionalFormatting sqref="J801">
    <cfRule type="expression" dxfId="45582" priority="86227" stopIfTrue="1">
      <formula>WEEKDAY($A801)=1</formula>
    </cfRule>
    <cfRule type="expression" dxfId="45581" priority="86228" stopIfTrue="1">
      <formula>WEEKDAY($A801)=2</formula>
    </cfRule>
    <cfRule type="expression" dxfId="45580" priority="86229" stopIfTrue="1">
      <formula>WEEKDAY($A801)=3</formula>
    </cfRule>
    <cfRule type="expression" dxfId="45579" priority="86230" stopIfTrue="1">
      <formula>WEEKDAY($A801)=4</formula>
    </cfRule>
    <cfRule type="expression" dxfId="45578" priority="86231" stopIfTrue="1">
      <formula>WEEKDAY($A801)=5</formula>
    </cfRule>
    <cfRule type="expression" dxfId="45577" priority="86232" stopIfTrue="1">
      <formula>WEEKDAY($A801)=6</formula>
    </cfRule>
    <cfRule type="expression" dxfId="45576" priority="86233" stopIfTrue="1">
      <formula>WEEKDAY($A801)=7</formula>
    </cfRule>
  </conditionalFormatting>
  <conditionalFormatting sqref="A800:A805">
    <cfRule type="expression" dxfId="45575" priority="86220" stopIfTrue="1">
      <formula>WEEKDAY($A800)=1</formula>
    </cfRule>
    <cfRule type="expression" dxfId="45574" priority="86221" stopIfTrue="1">
      <formula>WEEKDAY($A800)=2</formula>
    </cfRule>
    <cfRule type="expression" dxfId="45573" priority="86222" stopIfTrue="1">
      <formula>WEEKDAY($A800)=3</formula>
    </cfRule>
    <cfRule type="expression" dxfId="45572" priority="86223" stopIfTrue="1">
      <formula>WEEKDAY($A800)=4</formula>
    </cfRule>
    <cfRule type="expression" dxfId="45571" priority="86224" stopIfTrue="1">
      <formula>WEEKDAY($A800)=5</formula>
    </cfRule>
    <cfRule type="expression" dxfId="45570" priority="86225" stopIfTrue="1">
      <formula>WEEKDAY($A800)=6</formula>
    </cfRule>
    <cfRule type="expression" dxfId="45569" priority="86226" stopIfTrue="1">
      <formula>WEEKDAY($A800)=7</formula>
    </cfRule>
  </conditionalFormatting>
  <conditionalFormatting sqref="I800:I803">
    <cfRule type="expression" dxfId="45568" priority="86213" stopIfTrue="1">
      <formula>WEEKDAY($A800)=1</formula>
    </cfRule>
    <cfRule type="expression" dxfId="45567" priority="86214" stopIfTrue="1">
      <formula>WEEKDAY($A800)=2</formula>
    </cfRule>
    <cfRule type="expression" dxfId="45566" priority="86215" stopIfTrue="1">
      <formula>WEEKDAY($A800)=3</formula>
    </cfRule>
    <cfRule type="expression" dxfId="45565" priority="86216" stopIfTrue="1">
      <formula>WEEKDAY($A800)=4</formula>
    </cfRule>
    <cfRule type="expression" dxfId="45564" priority="86217" stopIfTrue="1">
      <formula>WEEKDAY($A800)=5</formula>
    </cfRule>
    <cfRule type="expression" dxfId="45563" priority="86218" stopIfTrue="1">
      <formula>WEEKDAY($A800)=6</formula>
    </cfRule>
    <cfRule type="expression" dxfId="45562" priority="86219" stopIfTrue="1">
      <formula>WEEKDAY($A800)=7</formula>
    </cfRule>
  </conditionalFormatting>
  <conditionalFormatting sqref="A800:A805">
    <cfRule type="expression" dxfId="45561" priority="86206" stopIfTrue="1">
      <formula>WEEKDAY($A800)=1</formula>
    </cfRule>
    <cfRule type="expression" dxfId="45560" priority="86207" stopIfTrue="1">
      <formula>WEEKDAY($A800)=2</formula>
    </cfRule>
    <cfRule type="expression" dxfId="45559" priority="86208" stopIfTrue="1">
      <formula>WEEKDAY($A800)=3</formula>
    </cfRule>
    <cfRule type="expression" dxfId="45558" priority="86209" stopIfTrue="1">
      <formula>WEEKDAY($A800)=4</formula>
    </cfRule>
    <cfRule type="expression" dxfId="45557" priority="86210" stopIfTrue="1">
      <formula>WEEKDAY($A800)=5</formula>
    </cfRule>
    <cfRule type="expression" dxfId="45556" priority="86211" stopIfTrue="1">
      <formula>WEEKDAY($A800)=6</formula>
    </cfRule>
    <cfRule type="expression" dxfId="45555" priority="86212" stopIfTrue="1">
      <formula>WEEKDAY($A800)=7</formula>
    </cfRule>
  </conditionalFormatting>
  <conditionalFormatting sqref="I800:I803">
    <cfRule type="expression" dxfId="45554" priority="86199" stopIfTrue="1">
      <formula>WEEKDAY($A800)=1</formula>
    </cfRule>
    <cfRule type="expression" dxfId="45553" priority="86200" stopIfTrue="1">
      <formula>WEEKDAY($A800)=2</formula>
    </cfRule>
    <cfRule type="expression" dxfId="45552" priority="86201" stopIfTrue="1">
      <formula>WEEKDAY($A800)=3</formula>
    </cfRule>
    <cfRule type="expression" dxfId="45551" priority="86202" stopIfTrue="1">
      <formula>WEEKDAY($A800)=4</formula>
    </cfRule>
    <cfRule type="expression" dxfId="45550" priority="86203" stopIfTrue="1">
      <formula>WEEKDAY($A800)=5</formula>
    </cfRule>
    <cfRule type="expression" dxfId="45549" priority="86204" stopIfTrue="1">
      <formula>WEEKDAY($A800)=6</formula>
    </cfRule>
    <cfRule type="expression" dxfId="45548" priority="86205" stopIfTrue="1">
      <formula>WEEKDAY($A800)=7</formula>
    </cfRule>
  </conditionalFormatting>
  <conditionalFormatting sqref="A800:A805">
    <cfRule type="expression" dxfId="45547" priority="86192" stopIfTrue="1">
      <formula>WEEKDAY($A800)=1</formula>
    </cfRule>
    <cfRule type="expression" dxfId="45546" priority="86193" stopIfTrue="1">
      <formula>WEEKDAY($A800)=2</formula>
    </cfRule>
    <cfRule type="expression" dxfId="45545" priority="86194" stopIfTrue="1">
      <formula>WEEKDAY($A800)=3</formula>
    </cfRule>
    <cfRule type="expression" dxfId="45544" priority="86195" stopIfTrue="1">
      <formula>WEEKDAY($A800)=4</formula>
    </cfRule>
    <cfRule type="expression" dxfId="45543" priority="86196" stopIfTrue="1">
      <formula>WEEKDAY($A800)=5</formula>
    </cfRule>
    <cfRule type="expression" dxfId="45542" priority="86197" stopIfTrue="1">
      <formula>WEEKDAY($A800)=6</formula>
    </cfRule>
    <cfRule type="expression" dxfId="45541" priority="86198" stopIfTrue="1">
      <formula>WEEKDAY($A800)=7</formula>
    </cfRule>
  </conditionalFormatting>
  <conditionalFormatting sqref="I800:I803">
    <cfRule type="expression" dxfId="45540" priority="86185" stopIfTrue="1">
      <formula>WEEKDAY($A800)=1</formula>
    </cfRule>
    <cfRule type="expression" dxfId="45539" priority="86186" stopIfTrue="1">
      <formula>WEEKDAY($A800)=2</formula>
    </cfRule>
    <cfRule type="expression" dxfId="45538" priority="86187" stopIfTrue="1">
      <formula>WEEKDAY($A800)=3</formula>
    </cfRule>
    <cfRule type="expression" dxfId="45537" priority="86188" stopIfTrue="1">
      <formula>WEEKDAY($A800)=4</formula>
    </cfRule>
    <cfRule type="expression" dxfId="45536" priority="86189" stopIfTrue="1">
      <formula>WEEKDAY($A800)=5</formula>
    </cfRule>
    <cfRule type="expression" dxfId="45535" priority="86190" stopIfTrue="1">
      <formula>WEEKDAY($A800)=6</formula>
    </cfRule>
    <cfRule type="expression" dxfId="45534" priority="86191" stopIfTrue="1">
      <formula>WEEKDAY($A800)=7</formula>
    </cfRule>
  </conditionalFormatting>
  <conditionalFormatting sqref="A800:A805">
    <cfRule type="expression" dxfId="45533" priority="86178" stopIfTrue="1">
      <formula>WEEKDAY($A800)=1</formula>
    </cfRule>
    <cfRule type="expression" dxfId="45532" priority="86179" stopIfTrue="1">
      <formula>WEEKDAY($A800)=2</formula>
    </cfRule>
    <cfRule type="expression" dxfId="45531" priority="86180" stopIfTrue="1">
      <formula>WEEKDAY($A800)=3</formula>
    </cfRule>
    <cfRule type="expression" dxfId="45530" priority="86181" stopIfTrue="1">
      <formula>WEEKDAY($A800)=4</formula>
    </cfRule>
    <cfRule type="expression" dxfId="45529" priority="86182" stopIfTrue="1">
      <formula>WEEKDAY($A800)=5</formula>
    </cfRule>
    <cfRule type="expression" dxfId="45528" priority="86183" stopIfTrue="1">
      <formula>WEEKDAY($A800)=6</formula>
    </cfRule>
    <cfRule type="expression" dxfId="45527" priority="86184" stopIfTrue="1">
      <formula>WEEKDAY($A800)=7</formula>
    </cfRule>
  </conditionalFormatting>
  <conditionalFormatting sqref="I800:I803">
    <cfRule type="expression" dxfId="45526" priority="86171" stopIfTrue="1">
      <formula>WEEKDAY($A800)=1</formula>
    </cfRule>
    <cfRule type="expression" dxfId="45525" priority="86172" stopIfTrue="1">
      <formula>WEEKDAY($A800)=2</formula>
    </cfRule>
    <cfRule type="expression" dxfId="45524" priority="86173" stopIfTrue="1">
      <formula>WEEKDAY($A800)=3</formula>
    </cfRule>
    <cfRule type="expression" dxfId="45523" priority="86174" stopIfTrue="1">
      <formula>WEEKDAY($A800)=4</formula>
    </cfRule>
    <cfRule type="expression" dxfId="45522" priority="86175" stopIfTrue="1">
      <formula>WEEKDAY($A800)=5</formula>
    </cfRule>
    <cfRule type="expression" dxfId="45521" priority="86176" stopIfTrue="1">
      <formula>WEEKDAY($A800)=6</formula>
    </cfRule>
    <cfRule type="expression" dxfId="45520" priority="86177" stopIfTrue="1">
      <formula>WEEKDAY($A800)=7</formula>
    </cfRule>
  </conditionalFormatting>
  <conditionalFormatting sqref="A800:A805">
    <cfRule type="expression" dxfId="45519" priority="86164" stopIfTrue="1">
      <formula>WEEKDAY($A800)=1</formula>
    </cfRule>
    <cfRule type="expression" dxfId="45518" priority="86165" stopIfTrue="1">
      <formula>WEEKDAY($A800)=2</formula>
    </cfRule>
    <cfRule type="expression" dxfId="45517" priority="86166" stopIfTrue="1">
      <formula>WEEKDAY($A800)=3</formula>
    </cfRule>
    <cfRule type="expression" dxfId="45516" priority="86167" stopIfTrue="1">
      <formula>WEEKDAY($A800)=4</formula>
    </cfRule>
    <cfRule type="expression" dxfId="45515" priority="86168" stopIfTrue="1">
      <formula>WEEKDAY($A800)=5</formula>
    </cfRule>
    <cfRule type="expression" dxfId="45514" priority="86169" stopIfTrue="1">
      <formula>WEEKDAY($A800)=6</formula>
    </cfRule>
    <cfRule type="expression" dxfId="45513" priority="86170" stopIfTrue="1">
      <formula>WEEKDAY($A800)=7</formula>
    </cfRule>
  </conditionalFormatting>
  <conditionalFormatting sqref="I800:I803">
    <cfRule type="expression" dxfId="45512" priority="86157" stopIfTrue="1">
      <formula>WEEKDAY($A800)=1</formula>
    </cfRule>
    <cfRule type="expression" dxfId="45511" priority="86158" stopIfTrue="1">
      <formula>WEEKDAY($A800)=2</formula>
    </cfRule>
    <cfRule type="expression" dxfId="45510" priority="86159" stopIfTrue="1">
      <formula>WEEKDAY($A800)=3</formula>
    </cfRule>
    <cfRule type="expression" dxfId="45509" priority="86160" stopIfTrue="1">
      <formula>WEEKDAY($A800)=4</formula>
    </cfRule>
    <cfRule type="expression" dxfId="45508" priority="86161" stopIfTrue="1">
      <formula>WEEKDAY($A800)=5</formula>
    </cfRule>
    <cfRule type="expression" dxfId="45507" priority="86162" stopIfTrue="1">
      <formula>WEEKDAY($A800)=6</formula>
    </cfRule>
    <cfRule type="expression" dxfId="45506" priority="86163" stopIfTrue="1">
      <formula>WEEKDAY($A800)=7</formula>
    </cfRule>
  </conditionalFormatting>
  <conditionalFormatting sqref="A800:A805">
    <cfRule type="expression" dxfId="45505" priority="86150" stopIfTrue="1">
      <formula>WEEKDAY($A800)=1</formula>
    </cfRule>
    <cfRule type="expression" dxfId="45504" priority="86151" stopIfTrue="1">
      <formula>WEEKDAY($A800)=2</formula>
    </cfRule>
    <cfRule type="expression" dxfId="45503" priority="86152" stopIfTrue="1">
      <formula>WEEKDAY($A800)=3</formula>
    </cfRule>
    <cfRule type="expression" dxfId="45502" priority="86153" stopIfTrue="1">
      <formula>WEEKDAY($A800)=4</formula>
    </cfRule>
    <cfRule type="expression" dxfId="45501" priority="86154" stopIfTrue="1">
      <formula>WEEKDAY($A800)=5</formula>
    </cfRule>
    <cfRule type="expression" dxfId="45500" priority="86155" stopIfTrue="1">
      <formula>WEEKDAY($A800)=6</formula>
    </cfRule>
    <cfRule type="expression" dxfId="45499" priority="86156" stopIfTrue="1">
      <formula>WEEKDAY($A800)=7</formula>
    </cfRule>
  </conditionalFormatting>
  <conditionalFormatting sqref="I800:I803">
    <cfRule type="expression" dxfId="45498" priority="86143" stopIfTrue="1">
      <formula>WEEKDAY($A800)=1</formula>
    </cfRule>
    <cfRule type="expression" dxfId="45497" priority="86144" stopIfTrue="1">
      <formula>WEEKDAY($A800)=2</formula>
    </cfRule>
    <cfRule type="expression" dxfId="45496" priority="86145" stopIfTrue="1">
      <formula>WEEKDAY($A800)=3</formula>
    </cfRule>
    <cfRule type="expression" dxfId="45495" priority="86146" stopIfTrue="1">
      <formula>WEEKDAY($A800)=4</formula>
    </cfRule>
    <cfRule type="expression" dxfId="45494" priority="86147" stopIfTrue="1">
      <formula>WEEKDAY($A800)=5</formula>
    </cfRule>
    <cfRule type="expression" dxfId="45493" priority="86148" stopIfTrue="1">
      <formula>WEEKDAY($A800)=6</formula>
    </cfRule>
    <cfRule type="expression" dxfId="45492" priority="86149" stopIfTrue="1">
      <formula>WEEKDAY($A800)=7</formula>
    </cfRule>
  </conditionalFormatting>
  <conditionalFormatting sqref="I802:I803">
    <cfRule type="expression" dxfId="45491" priority="86136" stopIfTrue="1">
      <formula>WEEKDAY($A802)=1</formula>
    </cfRule>
    <cfRule type="expression" dxfId="45490" priority="86137" stopIfTrue="1">
      <formula>WEEKDAY($A802)=2</formula>
    </cfRule>
    <cfRule type="expression" dxfId="45489" priority="86138" stopIfTrue="1">
      <formula>WEEKDAY($A802)=3</formula>
    </cfRule>
    <cfRule type="expression" dxfId="45488" priority="86139" stopIfTrue="1">
      <formula>WEEKDAY($A802)=4</formula>
    </cfRule>
    <cfRule type="expression" dxfId="45487" priority="86140" stopIfTrue="1">
      <formula>WEEKDAY($A802)=5</formula>
    </cfRule>
    <cfRule type="expression" dxfId="45486" priority="86141" stopIfTrue="1">
      <formula>WEEKDAY($A802)=6</formula>
    </cfRule>
    <cfRule type="expression" dxfId="45485" priority="86142" stopIfTrue="1">
      <formula>WEEKDAY($A802)=7</formula>
    </cfRule>
  </conditionalFormatting>
  <conditionalFormatting sqref="I802:I803">
    <cfRule type="expression" dxfId="45484" priority="86129" stopIfTrue="1">
      <formula>WEEKDAY($A802)=1</formula>
    </cfRule>
    <cfRule type="expression" dxfId="45483" priority="86130" stopIfTrue="1">
      <formula>WEEKDAY($A802)=2</formula>
    </cfRule>
    <cfRule type="expression" dxfId="45482" priority="86131" stopIfTrue="1">
      <formula>WEEKDAY($A802)=3</formula>
    </cfRule>
    <cfRule type="expression" dxfId="45481" priority="86132" stopIfTrue="1">
      <formula>WEEKDAY($A802)=4</formula>
    </cfRule>
    <cfRule type="expression" dxfId="45480" priority="86133" stopIfTrue="1">
      <formula>WEEKDAY($A802)=5</formula>
    </cfRule>
    <cfRule type="expression" dxfId="45479" priority="86134" stopIfTrue="1">
      <formula>WEEKDAY($A802)=6</formula>
    </cfRule>
    <cfRule type="expression" dxfId="45478" priority="86135" stopIfTrue="1">
      <formula>WEEKDAY($A802)=7</formula>
    </cfRule>
  </conditionalFormatting>
  <conditionalFormatting sqref="I802:I803">
    <cfRule type="expression" dxfId="45477" priority="86122" stopIfTrue="1">
      <formula>WEEKDAY($A802)=1</formula>
    </cfRule>
    <cfRule type="expression" dxfId="45476" priority="86123" stopIfTrue="1">
      <formula>WEEKDAY($A802)=2</formula>
    </cfRule>
    <cfRule type="expression" dxfId="45475" priority="86124" stopIfTrue="1">
      <formula>WEEKDAY($A802)=3</formula>
    </cfRule>
    <cfRule type="expression" dxfId="45474" priority="86125" stopIfTrue="1">
      <formula>WEEKDAY($A802)=4</formula>
    </cfRule>
    <cfRule type="expression" dxfId="45473" priority="86126" stopIfTrue="1">
      <formula>WEEKDAY($A802)=5</formula>
    </cfRule>
    <cfRule type="expression" dxfId="45472" priority="86127" stopIfTrue="1">
      <formula>WEEKDAY($A802)=6</formula>
    </cfRule>
    <cfRule type="expression" dxfId="45471" priority="86128" stopIfTrue="1">
      <formula>WEEKDAY($A802)=7</formula>
    </cfRule>
  </conditionalFormatting>
  <conditionalFormatting sqref="I802:I803">
    <cfRule type="expression" dxfId="45470" priority="86115" stopIfTrue="1">
      <formula>WEEKDAY($A802)=1</formula>
    </cfRule>
    <cfRule type="expression" dxfId="45469" priority="86116" stopIfTrue="1">
      <formula>WEEKDAY($A802)=2</formula>
    </cfRule>
    <cfRule type="expression" dxfId="45468" priority="86117" stopIfTrue="1">
      <formula>WEEKDAY($A802)=3</formula>
    </cfRule>
    <cfRule type="expression" dxfId="45467" priority="86118" stopIfTrue="1">
      <formula>WEEKDAY($A802)=4</formula>
    </cfRule>
    <cfRule type="expression" dxfId="45466" priority="86119" stopIfTrue="1">
      <formula>WEEKDAY($A802)=5</formula>
    </cfRule>
    <cfRule type="expression" dxfId="45465" priority="86120" stopIfTrue="1">
      <formula>WEEKDAY($A802)=6</formula>
    </cfRule>
    <cfRule type="expression" dxfId="45464" priority="86121" stopIfTrue="1">
      <formula>WEEKDAY($A802)=7</formula>
    </cfRule>
  </conditionalFormatting>
  <conditionalFormatting sqref="I802:I803">
    <cfRule type="expression" dxfId="45463" priority="86108" stopIfTrue="1">
      <formula>WEEKDAY($A802)=1</formula>
    </cfRule>
    <cfRule type="expression" dxfId="45462" priority="86109" stopIfTrue="1">
      <formula>WEEKDAY($A802)=2</formula>
    </cfRule>
    <cfRule type="expression" dxfId="45461" priority="86110" stopIfTrue="1">
      <formula>WEEKDAY($A802)=3</formula>
    </cfRule>
    <cfRule type="expression" dxfId="45460" priority="86111" stopIfTrue="1">
      <formula>WEEKDAY($A802)=4</formula>
    </cfRule>
    <cfRule type="expression" dxfId="45459" priority="86112" stopIfTrue="1">
      <formula>WEEKDAY($A802)=5</formula>
    </cfRule>
    <cfRule type="expression" dxfId="45458" priority="86113" stopIfTrue="1">
      <formula>WEEKDAY($A802)=6</formula>
    </cfRule>
    <cfRule type="expression" dxfId="45457" priority="86114" stopIfTrue="1">
      <formula>WEEKDAY($A802)=7</formula>
    </cfRule>
  </conditionalFormatting>
  <conditionalFormatting sqref="I802:I803">
    <cfRule type="expression" dxfId="45456" priority="86101" stopIfTrue="1">
      <formula>WEEKDAY($A802)=1</formula>
    </cfRule>
    <cfRule type="expression" dxfId="45455" priority="86102" stopIfTrue="1">
      <formula>WEEKDAY($A802)=2</formula>
    </cfRule>
    <cfRule type="expression" dxfId="45454" priority="86103" stopIfTrue="1">
      <formula>WEEKDAY($A802)=3</formula>
    </cfRule>
    <cfRule type="expression" dxfId="45453" priority="86104" stopIfTrue="1">
      <formula>WEEKDAY($A802)=4</formula>
    </cfRule>
    <cfRule type="expression" dxfId="45452" priority="86105" stopIfTrue="1">
      <formula>WEEKDAY($A802)=5</formula>
    </cfRule>
    <cfRule type="expression" dxfId="45451" priority="86106" stopIfTrue="1">
      <formula>WEEKDAY($A802)=6</formula>
    </cfRule>
    <cfRule type="expression" dxfId="45450" priority="86107" stopIfTrue="1">
      <formula>WEEKDAY($A802)=7</formula>
    </cfRule>
  </conditionalFormatting>
  <conditionalFormatting sqref="I802:I803">
    <cfRule type="expression" dxfId="45449" priority="86094" stopIfTrue="1">
      <formula>WEEKDAY($A802)=1</formula>
    </cfRule>
    <cfRule type="expression" dxfId="45448" priority="86095" stopIfTrue="1">
      <formula>WEEKDAY($A802)=2</formula>
    </cfRule>
    <cfRule type="expression" dxfId="45447" priority="86096" stopIfTrue="1">
      <formula>WEEKDAY($A802)=3</formula>
    </cfRule>
    <cfRule type="expression" dxfId="45446" priority="86097" stopIfTrue="1">
      <formula>WEEKDAY($A802)=4</formula>
    </cfRule>
    <cfRule type="expression" dxfId="45445" priority="86098" stopIfTrue="1">
      <formula>WEEKDAY($A802)=5</formula>
    </cfRule>
    <cfRule type="expression" dxfId="45444" priority="86099" stopIfTrue="1">
      <formula>WEEKDAY($A802)=6</formula>
    </cfRule>
    <cfRule type="expression" dxfId="45443" priority="86100" stopIfTrue="1">
      <formula>WEEKDAY($A802)=7</formula>
    </cfRule>
  </conditionalFormatting>
  <conditionalFormatting sqref="I802:I803">
    <cfRule type="expression" dxfId="45442" priority="86087" stopIfTrue="1">
      <formula>WEEKDAY($A802)=1</formula>
    </cfRule>
    <cfRule type="expression" dxfId="45441" priority="86088" stopIfTrue="1">
      <formula>WEEKDAY($A802)=2</formula>
    </cfRule>
    <cfRule type="expression" dxfId="45440" priority="86089" stopIfTrue="1">
      <formula>WEEKDAY($A802)=3</formula>
    </cfRule>
    <cfRule type="expression" dxfId="45439" priority="86090" stopIfTrue="1">
      <formula>WEEKDAY($A802)=4</formula>
    </cfRule>
    <cfRule type="expression" dxfId="45438" priority="86091" stopIfTrue="1">
      <formula>WEEKDAY($A802)=5</formula>
    </cfRule>
    <cfRule type="expression" dxfId="45437" priority="86092" stopIfTrue="1">
      <formula>WEEKDAY($A802)=6</formula>
    </cfRule>
    <cfRule type="expression" dxfId="45436" priority="86093" stopIfTrue="1">
      <formula>WEEKDAY($A802)=7</formula>
    </cfRule>
  </conditionalFormatting>
  <conditionalFormatting sqref="I802:I803">
    <cfRule type="expression" dxfId="45435" priority="86080" stopIfTrue="1">
      <formula>WEEKDAY($A802)=1</formula>
    </cfRule>
    <cfRule type="expression" dxfId="45434" priority="86081" stopIfTrue="1">
      <formula>WEEKDAY($A802)=2</formula>
    </cfRule>
    <cfRule type="expression" dxfId="45433" priority="86082" stopIfTrue="1">
      <formula>WEEKDAY($A802)=3</formula>
    </cfRule>
    <cfRule type="expression" dxfId="45432" priority="86083" stopIfTrue="1">
      <formula>WEEKDAY($A802)=4</formula>
    </cfRule>
    <cfRule type="expression" dxfId="45431" priority="86084" stopIfTrue="1">
      <formula>WEEKDAY($A802)=5</formula>
    </cfRule>
    <cfRule type="expression" dxfId="45430" priority="86085" stopIfTrue="1">
      <formula>WEEKDAY($A802)=6</formula>
    </cfRule>
    <cfRule type="expression" dxfId="45429" priority="86086" stopIfTrue="1">
      <formula>WEEKDAY($A802)=7</formula>
    </cfRule>
  </conditionalFormatting>
  <conditionalFormatting sqref="I802:I803">
    <cfRule type="expression" dxfId="45428" priority="86073" stopIfTrue="1">
      <formula>WEEKDAY($A802)=1</formula>
    </cfRule>
    <cfRule type="expression" dxfId="45427" priority="86074" stopIfTrue="1">
      <formula>WEEKDAY($A802)=2</formula>
    </cfRule>
    <cfRule type="expression" dxfId="45426" priority="86075" stopIfTrue="1">
      <formula>WEEKDAY($A802)=3</formula>
    </cfRule>
    <cfRule type="expression" dxfId="45425" priority="86076" stopIfTrue="1">
      <formula>WEEKDAY($A802)=4</formula>
    </cfRule>
    <cfRule type="expression" dxfId="45424" priority="86077" stopIfTrue="1">
      <formula>WEEKDAY($A802)=5</formula>
    </cfRule>
    <cfRule type="expression" dxfId="45423" priority="86078" stopIfTrue="1">
      <formula>WEEKDAY($A802)=6</formula>
    </cfRule>
    <cfRule type="expression" dxfId="45422" priority="86079" stopIfTrue="1">
      <formula>WEEKDAY($A802)=7</formula>
    </cfRule>
  </conditionalFormatting>
  <conditionalFormatting sqref="I802:I803">
    <cfRule type="expression" dxfId="45421" priority="86066" stopIfTrue="1">
      <formula>WEEKDAY($A802)=1</formula>
    </cfRule>
    <cfRule type="expression" dxfId="45420" priority="86067" stopIfTrue="1">
      <formula>WEEKDAY($A802)=2</formula>
    </cfRule>
    <cfRule type="expression" dxfId="45419" priority="86068" stopIfTrue="1">
      <formula>WEEKDAY($A802)=3</formula>
    </cfRule>
    <cfRule type="expression" dxfId="45418" priority="86069" stopIfTrue="1">
      <formula>WEEKDAY($A802)=4</formula>
    </cfRule>
    <cfRule type="expression" dxfId="45417" priority="86070" stopIfTrue="1">
      <formula>WEEKDAY($A802)=5</formula>
    </cfRule>
    <cfRule type="expression" dxfId="45416" priority="86071" stopIfTrue="1">
      <formula>WEEKDAY($A802)=6</formula>
    </cfRule>
    <cfRule type="expression" dxfId="45415" priority="86072" stopIfTrue="1">
      <formula>WEEKDAY($A802)=7</formula>
    </cfRule>
  </conditionalFormatting>
  <conditionalFormatting sqref="I802:I803">
    <cfRule type="expression" dxfId="45414" priority="86059" stopIfTrue="1">
      <formula>WEEKDAY($A802)=1</formula>
    </cfRule>
    <cfRule type="expression" dxfId="45413" priority="86060" stopIfTrue="1">
      <formula>WEEKDAY($A802)=2</formula>
    </cfRule>
    <cfRule type="expression" dxfId="45412" priority="86061" stopIfTrue="1">
      <formula>WEEKDAY($A802)=3</formula>
    </cfRule>
    <cfRule type="expression" dxfId="45411" priority="86062" stopIfTrue="1">
      <formula>WEEKDAY($A802)=4</formula>
    </cfRule>
    <cfRule type="expression" dxfId="45410" priority="86063" stopIfTrue="1">
      <formula>WEEKDAY($A802)=5</formula>
    </cfRule>
    <cfRule type="expression" dxfId="45409" priority="86064" stopIfTrue="1">
      <formula>WEEKDAY($A802)=6</formula>
    </cfRule>
    <cfRule type="expression" dxfId="45408" priority="86065" stopIfTrue="1">
      <formula>WEEKDAY($A802)=7</formula>
    </cfRule>
  </conditionalFormatting>
  <conditionalFormatting sqref="I802:I803">
    <cfRule type="expression" dxfId="45407" priority="86052" stopIfTrue="1">
      <formula>WEEKDAY($A802)=1</formula>
    </cfRule>
    <cfRule type="expression" dxfId="45406" priority="86053" stopIfTrue="1">
      <formula>WEEKDAY($A802)=2</formula>
    </cfRule>
    <cfRule type="expression" dxfId="45405" priority="86054" stopIfTrue="1">
      <formula>WEEKDAY($A802)=3</formula>
    </cfRule>
    <cfRule type="expression" dxfId="45404" priority="86055" stopIfTrue="1">
      <formula>WEEKDAY($A802)=4</formula>
    </cfRule>
    <cfRule type="expression" dxfId="45403" priority="86056" stopIfTrue="1">
      <formula>WEEKDAY($A802)=5</formula>
    </cfRule>
    <cfRule type="expression" dxfId="45402" priority="86057" stopIfTrue="1">
      <formula>WEEKDAY($A802)=6</formula>
    </cfRule>
    <cfRule type="expression" dxfId="45401" priority="86058" stopIfTrue="1">
      <formula>WEEKDAY($A802)=7</formula>
    </cfRule>
  </conditionalFormatting>
  <conditionalFormatting sqref="I802:I803">
    <cfRule type="expression" dxfId="45400" priority="86045" stopIfTrue="1">
      <formula>WEEKDAY($A802)=1</formula>
    </cfRule>
    <cfRule type="expression" dxfId="45399" priority="86046" stopIfTrue="1">
      <formula>WEEKDAY($A802)=2</formula>
    </cfRule>
    <cfRule type="expression" dxfId="45398" priority="86047" stopIfTrue="1">
      <formula>WEEKDAY($A802)=3</formula>
    </cfRule>
    <cfRule type="expression" dxfId="45397" priority="86048" stopIfTrue="1">
      <formula>WEEKDAY($A802)=4</formula>
    </cfRule>
    <cfRule type="expression" dxfId="45396" priority="86049" stopIfTrue="1">
      <formula>WEEKDAY($A802)=5</formula>
    </cfRule>
    <cfRule type="expression" dxfId="45395" priority="86050" stopIfTrue="1">
      <formula>WEEKDAY($A802)=6</formula>
    </cfRule>
    <cfRule type="expression" dxfId="45394" priority="86051" stopIfTrue="1">
      <formula>WEEKDAY($A802)=7</formula>
    </cfRule>
  </conditionalFormatting>
  <conditionalFormatting sqref="I802:I803">
    <cfRule type="expression" dxfId="45393" priority="86038" stopIfTrue="1">
      <formula>WEEKDAY($A802)=1</formula>
    </cfRule>
    <cfRule type="expression" dxfId="45392" priority="86039" stopIfTrue="1">
      <formula>WEEKDAY($A802)=2</formula>
    </cfRule>
    <cfRule type="expression" dxfId="45391" priority="86040" stopIfTrue="1">
      <formula>WEEKDAY($A802)=3</formula>
    </cfRule>
    <cfRule type="expression" dxfId="45390" priority="86041" stopIfTrue="1">
      <formula>WEEKDAY($A802)=4</formula>
    </cfRule>
    <cfRule type="expression" dxfId="45389" priority="86042" stopIfTrue="1">
      <formula>WEEKDAY($A802)=5</formula>
    </cfRule>
    <cfRule type="expression" dxfId="45388" priority="86043" stopIfTrue="1">
      <formula>WEEKDAY($A802)=6</formula>
    </cfRule>
    <cfRule type="expression" dxfId="45387" priority="86044" stopIfTrue="1">
      <formula>WEEKDAY($A802)=7</formula>
    </cfRule>
  </conditionalFormatting>
  <conditionalFormatting sqref="I802:I803">
    <cfRule type="expression" dxfId="45386" priority="86031" stopIfTrue="1">
      <formula>WEEKDAY($A802)=1</formula>
    </cfRule>
    <cfRule type="expression" dxfId="45385" priority="86032" stopIfTrue="1">
      <formula>WEEKDAY($A802)=2</formula>
    </cfRule>
    <cfRule type="expression" dxfId="45384" priority="86033" stopIfTrue="1">
      <formula>WEEKDAY($A802)=3</formula>
    </cfRule>
    <cfRule type="expression" dxfId="45383" priority="86034" stopIfTrue="1">
      <formula>WEEKDAY($A802)=4</formula>
    </cfRule>
    <cfRule type="expression" dxfId="45382" priority="86035" stopIfTrue="1">
      <formula>WEEKDAY($A802)=5</formula>
    </cfRule>
    <cfRule type="expression" dxfId="45381" priority="86036" stopIfTrue="1">
      <formula>WEEKDAY($A802)=6</formula>
    </cfRule>
    <cfRule type="expression" dxfId="45380" priority="86037" stopIfTrue="1">
      <formula>WEEKDAY($A802)=7</formula>
    </cfRule>
  </conditionalFormatting>
  <conditionalFormatting sqref="I802:I803">
    <cfRule type="expression" dxfId="45379" priority="86024" stopIfTrue="1">
      <formula>WEEKDAY($A802)=1</formula>
    </cfRule>
    <cfRule type="expression" dxfId="45378" priority="86025" stopIfTrue="1">
      <formula>WEEKDAY($A802)=2</formula>
    </cfRule>
    <cfRule type="expression" dxfId="45377" priority="86026" stopIfTrue="1">
      <formula>WEEKDAY($A802)=3</formula>
    </cfRule>
    <cfRule type="expression" dxfId="45376" priority="86027" stopIfTrue="1">
      <formula>WEEKDAY($A802)=4</formula>
    </cfRule>
    <cfRule type="expression" dxfId="45375" priority="86028" stopIfTrue="1">
      <formula>WEEKDAY($A802)=5</formula>
    </cfRule>
    <cfRule type="expression" dxfId="45374" priority="86029" stopIfTrue="1">
      <formula>WEEKDAY($A802)=6</formula>
    </cfRule>
    <cfRule type="expression" dxfId="45373" priority="86030" stopIfTrue="1">
      <formula>WEEKDAY($A802)=7</formula>
    </cfRule>
  </conditionalFormatting>
  <conditionalFormatting sqref="I802:I803">
    <cfRule type="expression" dxfId="45372" priority="86017" stopIfTrue="1">
      <formula>WEEKDAY($A802)=1</formula>
    </cfRule>
    <cfRule type="expression" dxfId="45371" priority="86018" stopIfTrue="1">
      <formula>WEEKDAY($A802)=2</formula>
    </cfRule>
    <cfRule type="expression" dxfId="45370" priority="86019" stopIfTrue="1">
      <formula>WEEKDAY($A802)=3</formula>
    </cfRule>
    <cfRule type="expression" dxfId="45369" priority="86020" stopIfTrue="1">
      <formula>WEEKDAY($A802)=4</formula>
    </cfRule>
    <cfRule type="expression" dxfId="45368" priority="86021" stopIfTrue="1">
      <formula>WEEKDAY($A802)=5</formula>
    </cfRule>
    <cfRule type="expression" dxfId="45367" priority="86022" stopIfTrue="1">
      <formula>WEEKDAY($A802)=6</formula>
    </cfRule>
    <cfRule type="expression" dxfId="45366" priority="86023" stopIfTrue="1">
      <formula>WEEKDAY($A802)=7</formula>
    </cfRule>
  </conditionalFormatting>
  <conditionalFormatting sqref="I802:I803">
    <cfRule type="expression" dxfId="45365" priority="86010" stopIfTrue="1">
      <formula>WEEKDAY($A802)=1</formula>
    </cfRule>
    <cfRule type="expression" dxfId="45364" priority="86011" stopIfTrue="1">
      <formula>WEEKDAY($A802)=2</formula>
    </cfRule>
    <cfRule type="expression" dxfId="45363" priority="86012" stopIfTrue="1">
      <formula>WEEKDAY($A802)=3</formula>
    </cfRule>
    <cfRule type="expression" dxfId="45362" priority="86013" stopIfTrue="1">
      <formula>WEEKDAY($A802)=4</formula>
    </cfRule>
    <cfRule type="expression" dxfId="45361" priority="86014" stopIfTrue="1">
      <formula>WEEKDAY($A802)=5</formula>
    </cfRule>
    <cfRule type="expression" dxfId="45360" priority="86015" stopIfTrue="1">
      <formula>WEEKDAY($A802)=6</formula>
    </cfRule>
    <cfRule type="expression" dxfId="45359" priority="86016" stopIfTrue="1">
      <formula>WEEKDAY($A802)=7</formula>
    </cfRule>
  </conditionalFormatting>
  <conditionalFormatting sqref="I802:I803">
    <cfRule type="expression" dxfId="45358" priority="86003" stopIfTrue="1">
      <formula>WEEKDAY($A802)=1</formula>
    </cfRule>
    <cfRule type="expression" dxfId="45357" priority="86004" stopIfTrue="1">
      <formula>WEEKDAY($A802)=2</formula>
    </cfRule>
    <cfRule type="expression" dxfId="45356" priority="86005" stopIfTrue="1">
      <formula>WEEKDAY($A802)=3</formula>
    </cfRule>
    <cfRule type="expression" dxfId="45355" priority="86006" stopIfTrue="1">
      <formula>WEEKDAY($A802)=4</formula>
    </cfRule>
    <cfRule type="expression" dxfId="45354" priority="86007" stopIfTrue="1">
      <formula>WEEKDAY($A802)=5</formula>
    </cfRule>
    <cfRule type="expression" dxfId="45353" priority="86008" stopIfTrue="1">
      <formula>WEEKDAY($A802)=6</formula>
    </cfRule>
    <cfRule type="expression" dxfId="45352" priority="86009" stopIfTrue="1">
      <formula>WEEKDAY($A802)=7</formula>
    </cfRule>
  </conditionalFormatting>
  <conditionalFormatting sqref="I802:I803">
    <cfRule type="expression" dxfId="45351" priority="85996" stopIfTrue="1">
      <formula>WEEKDAY($A802)=1</formula>
    </cfRule>
    <cfRule type="expression" dxfId="45350" priority="85997" stopIfTrue="1">
      <formula>WEEKDAY($A802)=2</formula>
    </cfRule>
    <cfRule type="expression" dxfId="45349" priority="85998" stopIfTrue="1">
      <formula>WEEKDAY($A802)=3</formula>
    </cfRule>
    <cfRule type="expression" dxfId="45348" priority="85999" stopIfTrue="1">
      <formula>WEEKDAY($A802)=4</formula>
    </cfRule>
    <cfRule type="expression" dxfId="45347" priority="86000" stopIfTrue="1">
      <formula>WEEKDAY($A802)=5</formula>
    </cfRule>
    <cfRule type="expression" dxfId="45346" priority="86001" stopIfTrue="1">
      <formula>WEEKDAY($A802)=6</formula>
    </cfRule>
    <cfRule type="expression" dxfId="45345" priority="86002" stopIfTrue="1">
      <formula>WEEKDAY($A802)=7</formula>
    </cfRule>
  </conditionalFormatting>
  <conditionalFormatting sqref="I802:I803">
    <cfRule type="expression" dxfId="45344" priority="85989" stopIfTrue="1">
      <formula>WEEKDAY($A802)=1</formula>
    </cfRule>
    <cfRule type="expression" dxfId="45343" priority="85990" stopIfTrue="1">
      <formula>WEEKDAY($A802)=2</formula>
    </cfRule>
    <cfRule type="expression" dxfId="45342" priority="85991" stopIfTrue="1">
      <formula>WEEKDAY($A802)=3</formula>
    </cfRule>
    <cfRule type="expression" dxfId="45341" priority="85992" stopIfTrue="1">
      <formula>WEEKDAY($A802)=4</formula>
    </cfRule>
    <cfRule type="expression" dxfId="45340" priority="85993" stopIfTrue="1">
      <formula>WEEKDAY($A802)=5</formula>
    </cfRule>
    <cfRule type="expression" dxfId="45339" priority="85994" stopIfTrue="1">
      <formula>WEEKDAY($A802)=6</formula>
    </cfRule>
    <cfRule type="expression" dxfId="45338" priority="85995" stopIfTrue="1">
      <formula>WEEKDAY($A802)=7</formula>
    </cfRule>
  </conditionalFormatting>
  <conditionalFormatting sqref="I802:I803">
    <cfRule type="expression" dxfId="45337" priority="85982" stopIfTrue="1">
      <formula>WEEKDAY($A802)=1</formula>
    </cfRule>
    <cfRule type="expression" dxfId="45336" priority="85983" stopIfTrue="1">
      <formula>WEEKDAY($A802)=2</formula>
    </cfRule>
    <cfRule type="expression" dxfId="45335" priority="85984" stopIfTrue="1">
      <formula>WEEKDAY($A802)=3</formula>
    </cfRule>
    <cfRule type="expression" dxfId="45334" priority="85985" stopIfTrue="1">
      <formula>WEEKDAY($A802)=4</formula>
    </cfRule>
    <cfRule type="expression" dxfId="45333" priority="85986" stopIfTrue="1">
      <formula>WEEKDAY($A802)=5</formula>
    </cfRule>
    <cfRule type="expression" dxfId="45332" priority="85987" stopIfTrue="1">
      <formula>WEEKDAY($A802)=6</formula>
    </cfRule>
    <cfRule type="expression" dxfId="45331" priority="85988" stopIfTrue="1">
      <formula>WEEKDAY($A802)=7</formula>
    </cfRule>
  </conditionalFormatting>
  <conditionalFormatting sqref="I802:I803">
    <cfRule type="expression" dxfId="45330" priority="85975" stopIfTrue="1">
      <formula>WEEKDAY($A802)=1</formula>
    </cfRule>
    <cfRule type="expression" dxfId="45329" priority="85976" stopIfTrue="1">
      <formula>WEEKDAY($A802)=2</formula>
    </cfRule>
    <cfRule type="expression" dxfId="45328" priority="85977" stopIfTrue="1">
      <formula>WEEKDAY($A802)=3</formula>
    </cfRule>
    <cfRule type="expression" dxfId="45327" priority="85978" stopIfTrue="1">
      <formula>WEEKDAY($A802)=4</formula>
    </cfRule>
    <cfRule type="expression" dxfId="45326" priority="85979" stopIfTrue="1">
      <formula>WEEKDAY($A802)=5</formula>
    </cfRule>
    <cfRule type="expression" dxfId="45325" priority="85980" stopIfTrue="1">
      <formula>WEEKDAY($A802)=6</formula>
    </cfRule>
    <cfRule type="expression" dxfId="45324" priority="85981" stopIfTrue="1">
      <formula>WEEKDAY($A802)=7</formula>
    </cfRule>
  </conditionalFormatting>
  <conditionalFormatting sqref="I802:I803">
    <cfRule type="expression" dxfId="45323" priority="85968" stopIfTrue="1">
      <formula>WEEKDAY($A802)=1</formula>
    </cfRule>
    <cfRule type="expression" dxfId="45322" priority="85969" stopIfTrue="1">
      <formula>WEEKDAY($A802)=2</formula>
    </cfRule>
    <cfRule type="expression" dxfId="45321" priority="85970" stopIfTrue="1">
      <formula>WEEKDAY($A802)=3</formula>
    </cfRule>
    <cfRule type="expression" dxfId="45320" priority="85971" stopIfTrue="1">
      <formula>WEEKDAY($A802)=4</formula>
    </cfRule>
    <cfRule type="expression" dxfId="45319" priority="85972" stopIfTrue="1">
      <formula>WEEKDAY($A802)=5</formula>
    </cfRule>
    <cfRule type="expression" dxfId="45318" priority="85973" stopIfTrue="1">
      <formula>WEEKDAY($A802)=6</formula>
    </cfRule>
    <cfRule type="expression" dxfId="45317" priority="85974" stopIfTrue="1">
      <formula>WEEKDAY($A802)=7</formula>
    </cfRule>
  </conditionalFormatting>
  <conditionalFormatting sqref="I802:I803">
    <cfRule type="expression" dxfId="45316" priority="85961" stopIfTrue="1">
      <formula>WEEKDAY($A802)=1</formula>
    </cfRule>
    <cfRule type="expression" dxfId="45315" priority="85962" stopIfTrue="1">
      <formula>WEEKDAY($A802)=2</formula>
    </cfRule>
    <cfRule type="expression" dxfId="45314" priority="85963" stopIfTrue="1">
      <formula>WEEKDAY($A802)=3</formula>
    </cfRule>
    <cfRule type="expression" dxfId="45313" priority="85964" stopIfTrue="1">
      <formula>WEEKDAY($A802)=4</formula>
    </cfRule>
    <cfRule type="expression" dxfId="45312" priority="85965" stopIfTrue="1">
      <formula>WEEKDAY($A802)=5</formula>
    </cfRule>
    <cfRule type="expression" dxfId="45311" priority="85966" stopIfTrue="1">
      <formula>WEEKDAY($A802)=6</formula>
    </cfRule>
    <cfRule type="expression" dxfId="45310" priority="85967" stopIfTrue="1">
      <formula>WEEKDAY($A802)=7</formula>
    </cfRule>
  </conditionalFormatting>
  <conditionalFormatting sqref="I802:I803">
    <cfRule type="expression" dxfId="45309" priority="85954" stopIfTrue="1">
      <formula>WEEKDAY($A802)=1</formula>
    </cfRule>
    <cfRule type="expression" dxfId="45308" priority="85955" stopIfTrue="1">
      <formula>WEEKDAY($A802)=2</formula>
    </cfRule>
    <cfRule type="expression" dxfId="45307" priority="85956" stopIfTrue="1">
      <formula>WEEKDAY($A802)=3</formula>
    </cfRule>
    <cfRule type="expression" dxfId="45306" priority="85957" stopIfTrue="1">
      <formula>WEEKDAY($A802)=4</formula>
    </cfRule>
    <cfRule type="expression" dxfId="45305" priority="85958" stopIfTrue="1">
      <formula>WEEKDAY($A802)=5</formula>
    </cfRule>
    <cfRule type="expression" dxfId="45304" priority="85959" stopIfTrue="1">
      <formula>WEEKDAY($A802)=6</formula>
    </cfRule>
    <cfRule type="expression" dxfId="45303" priority="85960" stopIfTrue="1">
      <formula>WEEKDAY($A802)=7</formula>
    </cfRule>
  </conditionalFormatting>
  <conditionalFormatting sqref="I802:I803">
    <cfRule type="expression" dxfId="45302" priority="85947" stopIfTrue="1">
      <formula>WEEKDAY($A802)=1</formula>
    </cfRule>
    <cfRule type="expression" dxfId="45301" priority="85948" stopIfTrue="1">
      <formula>WEEKDAY($A802)=2</formula>
    </cfRule>
    <cfRule type="expression" dxfId="45300" priority="85949" stopIfTrue="1">
      <formula>WEEKDAY($A802)=3</formula>
    </cfRule>
    <cfRule type="expression" dxfId="45299" priority="85950" stopIfTrue="1">
      <formula>WEEKDAY($A802)=4</formula>
    </cfRule>
    <cfRule type="expression" dxfId="45298" priority="85951" stopIfTrue="1">
      <formula>WEEKDAY($A802)=5</formula>
    </cfRule>
    <cfRule type="expression" dxfId="45297" priority="85952" stopIfTrue="1">
      <formula>WEEKDAY($A802)=6</formula>
    </cfRule>
    <cfRule type="expression" dxfId="45296" priority="85953" stopIfTrue="1">
      <formula>WEEKDAY($A802)=7</formula>
    </cfRule>
  </conditionalFormatting>
  <conditionalFormatting sqref="I802:I803">
    <cfRule type="expression" dxfId="45295" priority="85940" stopIfTrue="1">
      <formula>WEEKDAY($A802)=1</formula>
    </cfRule>
    <cfRule type="expression" dxfId="45294" priority="85941" stopIfTrue="1">
      <formula>WEEKDAY($A802)=2</formula>
    </cfRule>
    <cfRule type="expression" dxfId="45293" priority="85942" stopIfTrue="1">
      <formula>WEEKDAY($A802)=3</formula>
    </cfRule>
    <cfRule type="expression" dxfId="45292" priority="85943" stopIfTrue="1">
      <formula>WEEKDAY($A802)=4</formula>
    </cfRule>
    <cfRule type="expression" dxfId="45291" priority="85944" stopIfTrue="1">
      <formula>WEEKDAY($A802)=5</formula>
    </cfRule>
    <cfRule type="expression" dxfId="45290" priority="85945" stopIfTrue="1">
      <formula>WEEKDAY($A802)=6</formula>
    </cfRule>
    <cfRule type="expression" dxfId="45289" priority="85946" stopIfTrue="1">
      <formula>WEEKDAY($A802)=7</formula>
    </cfRule>
  </conditionalFormatting>
  <conditionalFormatting sqref="I802:I803">
    <cfRule type="expression" dxfId="45288" priority="85933" stopIfTrue="1">
      <formula>WEEKDAY($A802)=1</formula>
    </cfRule>
    <cfRule type="expression" dxfId="45287" priority="85934" stopIfTrue="1">
      <formula>WEEKDAY($A802)=2</formula>
    </cfRule>
    <cfRule type="expression" dxfId="45286" priority="85935" stopIfTrue="1">
      <formula>WEEKDAY($A802)=3</formula>
    </cfRule>
    <cfRule type="expression" dxfId="45285" priority="85936" stopIfTrue="1">
      <formula>WEEKDAY($A802)=4</formula>
    </cfRule>
    <cfRule type="expression" dxfId="45284" priority="85937" stopIfTrue="1">
      <formula>WEEKDAY($A802)=5</formula>
    </cfRule>
    <cfRule type="expression" dxfId="45283" priority="85938" stopIfTrue="1">
      <formula>WEEKDAY($A802)=6</formula>
    </cfRule>
    <cfRule type="expression" dxfId="45282" priority="85939" stopIfTrue="1">
      <formula>WEEKDAY($A802)=7</formula>
    </cfRule>
  </conditionalFormatting>
  <conditionalFormatting sqref="I802:I803">
    <cfRule type="expression" dxfId="45281" priority="85926" stopIfTrue="1">
      <formula>WEEKDAY($A802)=1</formula>
    </cfRule>
    <cfRule type="expression" dxfId="45280" priority="85927" stopIfTrue="1">
      <formula>WEEKDAY($A802)=2</formula>
    </cfRule>
    <cfRule type="expression" dxfId="45279" priority="85928" stopIfTrue="1">
      <formula>WEEKDAY($A802)=3</formula>
    </cfRule>
    <cfRule type="expression" dxfId="45278" priority="85929" stopIfTrue="1">
      <formula>WEEKDAY($A802)=4</formula>
    </cfRule>
    <cfRule type="expression" dxfId="45277" priority="85930" stopIfTrue="1">
      <formula>WEEKDAY($A802)=5</formula>
    </cfRule>
    <cfRule type="expression" dxfId="45276" priority="85931" stopIfTrue="1">
      <formula>WEEKDAY($A802)=6</formula>
    </cfRule>
    <cfRule type="expression" dxfId="45275" priority="85932" stopIfTrue="1">
      <formula>WEEKDAY($A802)=7</formula>
    </cfRule>
  </conditionalFormatting>
  <conditionalFormatting sqref="I802:I803">
    <cfRule type="expression" dxfId="45274" priority="85919" stopIfTrue="1">
      <formula>WEEKDAY($A802)=1</formula>
    </cfRule>
    <cfRule type="expression" dxfId="45273" priority="85920" stopIfTrue="1">
      <formula>WEEKDAY($A802)=2</formula>
    </cfRule>
    <cfRule type="expression" dxfId="45272" priority="85921" stopIfTrue="1">
      <formula>WEEKDAY($A802)=3</formula>
    </cfRule>
    <cfRule type="expression" dxfId="45271" priority="85922" stopIfTrue="1">
      <formula>WEEKDAY($A802)=4</formula>
    </cfRule>
    <cfRule type="expression" dxfId="45270" priority="85923" stopIfTrue="1">
      <formula>WEEKDAY($A802)=5</formula>
    </cfRule>
    <cfRule type="expression" dxfId="45269" priority="85924" stopIfTrue="1">
      <formula>WEEKDAY($A802)=6</formula>
    </cfRule>
    <cfRule type="expression" dxfId="45268" priority="85925" stopIfTrue="1">
      <formula>WEEKDAY($A802)=7</formula>
    </cfRule>
  </conditionalFormatting>
  <conditionalFormatting sqref="I802:I803">
    <cfRule type="expression" dxfId="45267" priority="85912" stopIfTrue="1">
      <formula>WEEKDAY($A802)=1</formula>
    </cfRule>
    <cfRule type="expression" dxfId="45266" priority="85913" stopIfTrue="1">
      <formula>WEEKDAY($A802)=2</formula>
    </cfRule>
    <cfRule type="expression" dxfId="45265" priority="85914" stopIfTrue="1">
      <formula>WEEKDAY($A802)=3</formula>
    </cfRule>
    <cfRule type="expression" dxfId="45264" priority="85915" stopIfTrue="1">
      <formula>WEEKDAY($A802)=4</formula>
    </cfRule>
    <cfRule type="expression" dxfId="45263" priority="85916" stopIfTrue="1">
      <formula>WEEKDAY($A802)=5</formula>
    </cfRule>
    <cfRule type="expression" dxfId="45262" priority="85917" stopIfTrue="1">
      <formula>WEEKDAY($A802)=6</formula>
    </cfRule>
    <cfRule type="expression" dxfId="45261" priority="85918" stopIfTrue="1">
      <formula>WEEKDAY($A802)=7</formula>
    </cfRule>
  </conditionalFormatting>
  <conditionalFormatting sqref="I802:I803">
    <cfRule type="expression" dxfId="45260" priority="85905" stopIfTrue="1">
      <formula>WEEKDAY($A802)=1</formula>
    </cfRule>
    <cfRule type="expression" dxfId="45259" priority="85906" stopIfTrue="1">
      <formula>WEEKDAY($A802)=2</formula>
    </cfRule>
    <cfRule type="expression" dxfId="45258" priority="85907" stopIfTrue="1">
      <formula>WEEKDAY($A802)=3</formula>
    </cfRule>
    <cfRule type="expression" dxfId="45257" priority="85908" stopIfTrue="1">
      <formula>WEEKDAY($A802)=4</formula>
    </cfRule>
    <cfRule type="expression" dxfId="45256" priority="85909" stopIfTrue="1">
      <formula>WEEKDAY($A802)=5</formula>
    </cfRule>
    <cfRule type="expression" dxfId="45255" priority="85910" stopIfTrue="1">
      <formula>WEEKDAY($A802)=6</formula>
    </cfRule>
    <cfRule type="expression" dxfId="45254" priority="85911" stopIfTrue="1">
      <formula>WEEKDAY($A802)=7</formula>
    </cfRule>
  </conditionalFormatting>
  <conditionalFormatting sqref="I802:I803">
    <cfRule type="expression" dxfId="45253" priority="85898" stopIfTrue="1">
      <formula>WEEKDAY($A802)=1</formula>
    </cfRule>
    <cfRule type="expression" dxfId="45252" priority="85899" stopIfTrue="1">
      <formula>WEEKDAY($A802)=2</formula>
    </cfRule>
    <cfRule type="expression" dxfId="45251" priority="85900" stopIfTrue="1">
      <formula>WEEKDAY($A802)=3</formula>
    </cfRule>
    <cfRule type="expression" dxfId="45250" priority="85901" stopIfTrue="1">
      <formula>WEEKDAY($A802)=4</formula>
    </cfRule>
    <cfRule type="expression" dxfId="45249" priority="85902" stopIfTrue="1">
      <formula>WEEKDAY($A802)=5</formula>
    </cfRule>
    <cfRule type="expression" dxfId="45248" priority="85903" stopIfTrue="1">
      <formula>WEEKDAY($A802)=6</formula>
    </cfRule>
    <cfRule type="expression" dxfId="45247" priority="85904" stopIfTrue="1">
      <formula>WEEKDAY($A802)=7</formula>
    </cfRule>
  </conditionalFormatting>
  <conditionalFormatting sqref="I802:I803">
    <cfRule type="expression" dxfId="45246" priority="85891" stopIfTrue="1">
      <formula>WEEKDAY($A802)=1</formula>
    </cfRule>
    <cfRule type="expression" dxfId="45245" priority="85892" stopIfTrue="1">
      <formula>WEEKDAY($A802)=2</formula>
    </cfRule>
    <cfRule type="expression" dxfId="45244" priority="85893" stopIfTrue="1">
      <formula>WEEKDAY($A802)=3</formula>
    </cfRule>
    <cfRule type="expression" dxfId="45243" priority="85894" stopIfTrue="1">
      <formula>WEEKDAY($A802)=4</formula>
    </cfRule>
    <cfRule type="expression" dxfId="45242" priority="85895" stopIfTrue="1">
      <formula>WEEKDAY($A802)=5</formula>
    </cfRule>
    <cfRule type="expression" dxfId="45241" priority="85896" stopIfTrue="1">
      <formula>WEEKDAY($A802)=6</formula>
    </cfRule>
    <cfRule type="expression" dxfId="45240" priority="85897" stopIfTrue="1">
      <formula>WEEKDAY($A802)=7</formula>
    </cfRule>
  </conditionalFormatting>
  <conditionalFormatting sqref="I802:I803">
    <cfRule type="expression" dxfId="45239" priority="85884" stopIfTrue="1">
      <formula>WEEKDAY($A802)=1</formula>
    </cfRule>
    <cfRule type="expression" dxfId="45238" priority="85885" stopIfTrue="1">
      <formula>WEEKDAY($A802)=2</formula>
    </cfRule>
    <cfRule type="expression" dxfId="45237" priority="85886" stopIfTrue="1">
      <formula>WEEKDAY($A802)=3</formula>
    </cfRule>
    <cfRule type="expression" dxfId="45236" priority="85887" stopIfTrue="1">
      <formula>WEEKDAY($A802)=4</formula>
    </cfRule>
    <cfRule type="expression" dxfId="45235" priority="85888" stopIfTrue="1">
      <formula>WEEKDAY($A802)=5</formula>
    </cfRule>
    <cfRule type="expression" dxfId="45234" priority="85889" stopIfTrue="1">
      <formula>WEEKDAY($A802)=6</formula>
    </cfRule>
    <cfRule type="expression" dxfId="45233" priority="85890" stopIfTrue="1">
      <formula>WEEKDAY($A802)=7</formula>
    </cfRule>
  </conditionalFormatting>
  <conditionalFormatting sqref="I802:I803">
    <cfRule type="expression" dxfId="45232" priority="85877" stopIfTrue="1">
      <formula>WEEKDAY($A802)=1</formula>
    </cfRule>
    <cfRule type="expression" dxfId="45231" priority="85878" stopIfTrue="1">
      <formula>WEEKDAY($A802)=2</formula>
    </cfRule>
    <cfRule type="expression" dxfId="45230" priority="85879" stopIfTrue="1">
      <formula>WEEKDAY($A802)=3</formula>
    </cfRule>
    <cfRule type="expression" dxfId="45229" priority="85880" stopIfTrue="1">
      <formula>WEEKDAY($A802)=4</formula>
    </cfRule>
    <cfRule type="expression" dxfId="45228" priority="85881" stopIfTrue="1">
      <formula>WEEKDAY($A802)=5</formula>
    </cfRule>
    <cfRule type="expression" dxfId="45227" priority="85882" stopIfTrue="1">
      <formula>WEEKDAY($A802)=6</formula>
    </cfRule>
    <cfRule type="expression" dxfId="45226" priority="85883" stopIfTrue="1">
      <formula>WEEKDAY($A802)=7</formula>
    </cfRule>
  </conditionalFormatting>
  <conditionalFormatting sqref="I802:I803">
    <cfRule type="expression" dxfId="45225" priority="85870" stopIfTrue="1">
      <formula>WEEKDAY($A802)=1</formula>
    </cfRule>
    <cfRule type="expression" dxfId="45224" priority="85871" stopIfTrue="1">
      <formula>WEEKDAY($A802)=2</formula>
    </cfRule>
    <cfRule type="expression" dxfId="45223" priority="85872" stopIfTrue="1">
      <formula>WEEKDAY($A802)=3</formula>
    </cfRule>
    <cfRule type="expression" dxfId="45222" priority="85873" stopIfTrue="1">
      <formula>WEEKDAY($A802)=4</formula>
    </cfRule>
    <cfRule type="expression" dxfId="45221" priority="85874" stopIfTrue="1">
      <formula>WEEKDAY($A802)=5</formula>
    </cfRule>
    <cfRule type="expression" dxfId="45220" priority="85875" stopIfTrue="1">
      <formula>WEEKDAY($A802)=6</formula>
    </cfRule>
    <cfRule type="expression" dxfId="45219" priority="85876" stopIfTrue="1">
      <formula>WEEKDAY($A802)=7</formula>
    </cfRule>
  </conditionalFormatting>
  <conditionalFormatting sqref="I802:I803">
    <cfRule type="expression" dxfId="45218" priority="85863" stopIfTrue="1">
      <formula>WEEKDAY($A802)=1</formula>
    </cfRule>
    <cfRule type="expression" dxfId="45217" priority="85864" stopIfTrue="1">
      <formula>WEEKDAY($A802)=2</formula>
    </cfRule>
    <cfRule type="expression" dxfId="45216" priority="85865" stopIfTrue="1">
      <formula>WEEKDAY($A802)=3</formula>
    </cfRule>
    <cfRule type="expression" dxfId="45215" priority="85866" stopIfTrue="1">
      <formula>WEEKDAY($A802)=4</formula>
    </cfRule>
    <cfRule type="expression" dxfId="45214" priority="85867" stopIfTrue="1">
      <formula>WEEKDAY($A802)=5</formula>
    </cfRule>
    <cfRule type="expression" dxfId="45213" priority="85868" stopIfTrue="1">
      <formula>WEEKDAY($A802)=6</formula>
    </cfRule>
    <cfRule type="expression" dxfId="45212" priority="85869" stopIfTrue="1">
      <formula>WEEKDAY($A802)=7</formula>
    </cfRule>
  </conditionalFormatting>
  <conditionalFormatting sqref="I802:I803">
    <cfRule type="expression" dxfId="45211" priority="85856" stopIfTrue="1">
      <formula>WEEKDAY($A802)=1</formula>
    </cfRule>
    <cfRule type="expression" dxfId="45210" priority="85857" stopIfTrue="1">
      <formula>WEEKDAY($A802)=2</formula>
    </cfRule>
    <cfRule type="expression" dxfId="45209" priority="85858" stopIfTrue="1">
      <formula>WEEKDAY($A802)=3</formula>
    </cfRule>
    <cfRule type="expression" dxfId="45208" priority="85859" stopIfTrue="1">
      <formula>WEEKDAY($A802)=4</formula>
    </cfRule>
    <cfRule type="expression" dxfId="45207" priority="85860" stopIfTrue="1">
      <formula>WEEKDAY($A802)=5</formula>
    </cfRule>
    <cfRule type="expression" dxfId="45206" priority="85861" stopIfTrue="1">
      <formula>WEEKDAY($A802)=6</formula>
    </cfRule>
    <cfRule type="expression" dxfId="45205" priority="85862" stopIfTrue="1">
      <formula>WEEKDAY($A802)=7</formula>
    </cfRule>
  </conditionalFormatting>
  <conditionalFormatting sqref="I802:I803">
    <cfRule type="expression" dxfId="45204" priority="85849" stopIfTrue="1">
      <formula>WEEKDAY($A802)=1</formula>
    </cfRule>
    <cfRule type="expression" dxfId="45203" priority="85850" stopIfTrue="1">
      <formula>WEEKDAY($A802)=2</formula>
    </cfRule>
    <cfRule type="expression" dxfId="45202" priority="85851" stopIfTrue="1">
      <formula>WEEKDAY($A802)=3</formula>
    </cfRule>
    <cfRule type="expression" dxfId="45201" priority="85852" stopIfTrue="1">
      <formula>WEEKDAY($A802)=4</formula>
    </cfRule>
    <cfRule type="expression" dxfId="45200" priority="85853" stopIfTrue="1">
      <formula>WEEKDAY($A802)=5</formula>
    </cfRule>
    <cfRule type="expression" dxfId="45199" priority="85854" stopIfTrue="1">
      <formula>WEEKDAY($A802)=6</formula>
    </cfRule>
    <cfRule type="expression" dxfId="45198" priority="85855" stopIfTrue="1">
      <formula>WEEKDAY($A802)=7</formula>
    </cfRule>
  </conditionalFormatting>
  <conditionalFormatting sqref="I802:I803">
    <cfRule type="expression" dxfId="45197" priority="85842" stopIfTrue="1">
      <formula>WEEKDAY($A802)=1</formula>
    </cfRule>
    <cfRule type="expression" dxfId="45196" priority="85843" stopIfTrue="1">
      <formula>WEEKDAY($A802)=2</formula>
    </cfRule>
    <cfRule type="expression" dxfId="45195" priority="85844" stopIfTrue="1">
      <formula>WEEKDAY($A802)=3</formula>
    </cfRule>
    <cfRule type="expression" dxfId="45194" priority="85845" stopIfTrue="1">
      <formula>WEEKDAY($A802)=4</formula>
    </cfRule>
    <cfRule type="expression" dxfId="45193" priority="85846" stopIfTrue="1">
      <formula>WEEKDAY($A802)=5</formula>
    </cfRule>
    <cfRule type="expression" dxfId="45192" priority="85847" stopIfTrue="1">
      <formula>WEEKDAY($A802)=6</formula>
    </cfRule>
    <cfRule type="expression" dxfId="45191" priority="85848" stopIfTrue="1">
      <formula>WEEKDAY($A802)=7</formula>
    </cfRule>
  </conditionalFormatting>
  <conditionalFormatting sqref="A802:A805">
    <cfRule type="expression" dxfId="45190" priority="85835" stopIfTrue="1">
      <formula>WEEKDAY($A802)=1</formula>
    </cfRule>
    <cfRule type="expression" dxfId="45189" priority="85836" stopIfTrue="1">
      <formula>WEEKDAY($A802)=2</formula>
    </cfRule>
    <cfRule type="expression" dxfId="45188" priority="85837" stopIfTrue="1">
      <formula>WEEKDAY($A802)=3</formula>
    </cfRule>
    <cfRule type="expression" dxfId="45187" priority="85838" stopIfTrue="1">
      <formula>WEEKDAY($A802)=4</formula>
    </cfRule>
    <cfRule type="expression" dxfId="45186" priority="85839" stopIfTrue="1">
      <formula>WEEKDAY($A802)=5</formula>
    </cfRule>
    <cfRule type="expression" dxfId="45185" priority="85840" stopIfTrue="1">
      <formula>WEEKDAY($A802)=6</formula>
    </cfRule>
    <cfRule type="expression" dxfId="45184" priority="85841" stopIfTrue="1">
      <formula>WEEKDAY($A802)=7</formula>
    </cfRule>
  </conditionalFormatting>
  <conditionalFormatting sqref="I802:I803">
    <cfRule type="expression" dxfId="45183" priority="85828" stopIfTrue="1">
      <formula>WEEKDAY($A802)=1</formula>
    </cfRule>
    <cfRule type="expression" dxfId="45182" priority="85829" stopIfTrue="1">
      <formula>WEEKDAY($A802)=2</formula>
    </cfRule>
    <cfRule type="expression" dxfId="45181" priority="85830" stopIfTrue="1">
      <formula>WEEKDAY($A802)=3</formula>
    </cfRule>
    <cfRule type="expression" dxfId="45180" priority="85831" stopIfTrue="1">
      <formula>WEEKDAY($A802)=4</formula>
    </cfRule>
    <cfRule type="expression" dxfId="45179" priority="85832" stopIfTrue="1">
      <formula>WEEKDAY($A802)=5</formula>
    </cfRule>
    <cfRule type="expression" dxfId="45178" priority="85833" stopIfTrue="1">
      <formula>WEEKDAY($A802)=6</formula>
    </cfRule>
    <cfRule type="expression" dxfId="45177" priority="85834" stopIfTrue="1">
      <formula>WEEKDAY($A802)=7</formula>
    </cfRule>
  </conditionalFormatting>
  <conditionalFormatting sqref="I802:I803">
    <cfRule type="expression" dxfId="45176" priority="85821" stopIfTrue="1">
      <formula>WEEKDAY($A802)=1</formula>
    </cfRule>
    <cfRule type="expression" dxfId="45175" priority="85822" stopIfTrue="1">
      <formula>WEEKDAY($A802)=2</formula>
    </cfRule>
    <cfRule type="expression" dxfId="45174" priority="85823" stopIfTrue="1">
      <formula>WEEKDAY($A802)=3</formula>
    </cfRule>
    <cfRule type="expression" dxfId="45173" priority="85824" stopIfTrue="1">
      <formula>WEEKDAY($A802)=4</formula>
    </cfRule>
    <cfRule type="expression" dxfId="45172" priority="85825" stopIfTrue="1">
      <formula>WEEKDAY($A802)=5</formula>
    </cfRule>
    <cfRule type="expression" dxfId="45171" priority="85826" stopIfTrue="1">
      <formula>WEEKDAY($A802)=6</formula>
    </cfRule>
    <cfRule type="expression" dxfId="45170" priority="85827" stopIfTrue="1">
      <formula>WEEKDAY($A802)=7</formula>
    </cfRule>
  </conditionalFormatting>
  <conditionalFormatting sqref="I802:I803">
    <cfRule type="expression" dxfId="45169" priority="85814" stopIfTrue="1">
      <formula>WEEKDAY($A802)=1</formula>
    </cfRule>
    <cfRule type="expression" dxfId="45168" priority="85815" stopIfTrue="1">
      <formula>WEEKDAY($A802)=2</formula>
    </cfRule>
    <cfRule type="expression" dxfId="45167" priority="85816" stopIfTrue="1">
      <formula>WEEKDAY($A802)=3</formula>
    </cfRule>
    <cfRule type="expression" dxfId="45166" priority="85817" stopIfTrue="1">
      <formula>WEEKDAY($A802)=4</formula>
    </cfRule>
    <cfRule type="expression" dxfId="45165" priority="85818" stopIfTrue="1">
      <formula>WEEKDAY($A802)=5</formula>
    </cfRule>
    <cfRule type="expression" dxfId="45164" priority="85819" stopIfTrue="1">
      <formula>WEEKDAY($A802)=6</formula>
    </cfRule>
    <cfRule type="expression" dxfId="45163" priority="85820" stopIfTrue="1">
      <formula>WEEKDAY($A802)=7</formula>
    </cfRule>
  </conditionalFormatting>
  <conditionalFormatting sqref="A802:A805">
    <cfRule type="expression" dxfId="45162" priority="85807" stopIfTrue="1">
      <formula>WEEKDAY($A802)=1</formula>
    </cfRule>
    <cfRule type="expression" dxfId="45161" priority="85808" stopIfTrue="1">
      <formula>WEEKDAY($A802)=2</formula>
    </cfRule>
    <cfRule type="expression" dxfId="45160" priority="85809" stopIfTrue="1">
      <formula>WEEKDAY($A802)=3</formula>
    </cfRule>
    <cfRule type="expression" dxfId="45159" priority="85810" stopIfTrue="1">
      <formula>WEEKDAY($A802)=4</formula>
    </cfRule>
    <cfRule type="expression" dxfId="45158" priority="85811" stopIfTrue="1">
      <formula>WEEKDAY($A802)=5</formula>
    </cfRule>
    <cfRule type="expression" dxfId="45157" priority="85812" stopIfTrue="1">
      <formula>WEEKDAY($A802)=6</formula>
    </cfRule>
    <cfRule type="expression" dxfId="45156" priority="85813" stopIfTrue="1">
      <formula>WEEKDAY($A802)=7</formula>
    </cfRule>
  </conditionalFormatting>
  <conditionalFormatting sqref="I802:I803">
    <cfRule type="expression" dxfId="45155" priority="85800" stopIfTrue="1">
      <formula>WEEKDAY($A802)=1</formula>
    </cfRule>
    <cfRule type="expression" dxfId="45154" priority="85801" stopIfTrue="1">
      <formula>WEEKDAY($A802)=2</formula>
    </cfRule>
    <cfRule type="expression" dxfId="45153" priority="85802" stopIfTrue="1">
      <formula>WEEKDAY($A802)=3</formula>
    </cfRule>
    <cfRule type="expression" dxfId="45152" priority="85803" stopIfTrue="1">
      <formula>WEEKDAY($A802)=4</formula>
    </cfRule>
    <cfRule type="expression" dxfId="45151" priority="85804" stopIfTrue="1">
      <formula>WEEKDAY($A802)=5</formula>
    </cfRule>
    <cfRule type="expression" dxfId="45150" priority="85805" stopIfTrue="1">
      <formula>WEEKDAY($A802)=6</formula>
    </cfRule>
    <cfRule type="expression" dxfId="45149" priority="85806" stopIfTrue="1">
      <formula>WEEKDAY($A802)=7</formula>
    </cfRule>
  </conditionalFormatting>
  <conditionalFormatting sqref="I802:I803">
    <cfRule type="expression" dxfId="45148" priority="85793" stopIfTrue="1">
      <formula>WEEKDAY($A802)=1</formula>
    </cfRule>
    <cfRule type="expression" dxfId="45147" priority="85794" stopIfTrue="1">
      <formula>WEEKDAY($A802)=2</formula>
    </cfRule>
    <cfRule type="expression" dxfId="45146" priority="85795" stopIfTrue="1">
      <formula>WEEKDAY($A802)=3</formula>
    </cfRule>
    <cfRule type="expression" dxfId="45145" priority="85796" stopIfTrue="1">
      <formula>WEEKDAY($A802)=4</formula>
    </cfRule>
    <cfRule type="expression" dxfId="45144" priority="85797" stopIfTrue="1">
      <formula>WEEKDAY($A802)=5</formula>
    </cfRule>
    <cfRule type="expression" dxfId="45143" priority="85798" stopIfTrue="1">
      <formula>WEEKDAY($A802)=6</formula>
    </cfRule>
    <cfRule type="expression" dxfId="45142" priority="85799" stopIfTrue="1">
      <formula>WEEKDAY($A802)=7</formula>
    </cfRule>
  </conditionalFormatting>
  <conditionalFormatting sqref="I802:I803">
    <cfRule type="expression" dxfId="45141" priority="85786" stopIfTrue="1">
      <formula>WEEKDAY($A802)=1</formula>
    </cfRule>
    <cfRule type="expression" dxfId="45140" priority="85787" stopIfTrue="1">
      <formula>WEEKDAY($A802)=2</formula>
    </cfRule>
    <cfRule type="expression" dxfId="45139" priority="85788" stopIfTrue="1">
      <formula>WEEKDAY($A802)=3</formula>
    </cfRule>
    <cfRule type="expression" dxfId="45138" priority="85789" stopIfTrue="1">
      <formula>WEEKDAY($A802)=4</formula>
    </cfRule>
    <cfRule type="expression" dxfId="45137" priority="85790" stopIfTrue="1">
      <formula>WEEKDAY($A802)=5</formula>
    </cfRule>
    <cfRule type="expression" dxfId="45136" priority="85791" stopIfTrue="1">
      <formula>WEEKDAY($A802)=6</formula>
    </cfRule>
    <cfRule type="expression" dxfId="45135" priority="85792" stopIfTrue="1">
      <formula>WEEKDAY($A802)=7</formula>
    </cfRule>
  </conditionalFormatting>
  <conditionalFormatting sqref="I802:I803">
    <cfRule type="expression" dxfId="45134" priority="85779" stopIfTrue="1">
      <formula>WEEKDAY($A802)=1</formula>
    </cfRule>
    <cfRule type="expression" dxfId="45133" priority="85780" stopIfTrue="1">
      <formula>WEEKDAY($A802)=2</formula>
    </cfRule>
    <cfRule type="expression" dxfId="45132" priority="85781" stopIfTrue="1">
      <formula>WEEKDAY($A802)=3</formula>
    </cfRule>
    <cfRule type="expression" dxfId="45131" priority="85782" stopIfTrue="1">
      <formula>WEEKDAY($A802)=4</formula>
    </cfRule>
    <cfRule type="expression" dxfId="45130" priority="85783" stopIfTrue="1">
      <formula>WEEKDAY($A802)=5</formula>
    </cfRule>
    <cfRule type="expression" dxfId="45129" priority="85784" stopIfTrue="1">
      <formula>WEEKDAY($A802)=6</formula>
    </cfRule>
    <cfRule type="expression" dxfId="45128" priority="85785" stopIfTrue="1">
      <formula>WEEKDAY($A802)=7</formula>
    </cfRule>
  </conditionalFormatting>
  <conditionalFormatting sqref="I802:I803">
    <cfRule type="expression" dxfId="45127" priority="85772" stopIfTrue="1">
      <formula>WEEKDAY($A802)=1</formula>
    </cfRule>
    <cfRule type="expression" dxfId="45126" priority="85773" stopIfTrue="1">
      <formula>WEEKDAY($A802)=2</formula>
    </cfRule>
    <cfRule type="expression" dxfId="45125" priority="85774" stopIfTrue="1">
      <formula>WEEKDAY($A802)=3</formula>
    </cfRule>
    <cfRule type="expression" dxfId="45124" priority="85775" stopIfTrue="1">
      <formula>WEEKDAY($A802)=4</formula>
    </cfRule>
    <cfRule type="expression" dxfId="45123" priority="85776" stopIfTrue="1">
      <formula>WEEKDAY($A802)=5</formula>
    </cfRule>
    <cfRule type="expression" dxfId="45122" priority="85777" stopIfTrue="1">
      <formula>WEEKDAY($A802)=6</formula>
    </cfRule>
    <cfRule type="expression" dxfId="45121" priority="85778" stopIfTrue="1">
      <formula>WEEKDAY($A802)=7</formula>
    </cfRule>
  </conditionalFormatting>
  <conditionalFormatting sqref="I802:I803">
    <cfRule type="expression" dxfId="45120" priority="85765" stopIfTrue="1">
      <formula>WEEKDAY($A802)=1</formula>
    </cfRule>
    <cfRule type="expression" dxfId="45119" priority="85766" stopIfTrue="1">
      <formula>WEEKDAY($A802)=2</formula>
    </cfRule>
    <cfRule type="expression" dxfId="45118" priority="85767" stopIfTrue="1">
      <formula>WEEKDAY($A802)=3</formula>
    </cfRule>
    <cfRule type="expression" dxfId="45117" priority="85768" stopIfTrue="1">
      <formula>WEEKDAY($A802)=4</formula>
    </cfRule>
    <cfRule type="expression" dxfId="45116" priority="85769" stopIfTrue="1">
      <formula>WEEKDAY($A802)=5</formula>
    </cfRule>
    <cfRule type="expression" dxfId="45115" priority="85770" stopIfTrue="1">
      <formula>WEEKDAY($A802)=6</formula>
    </cfRule>
    <cfRule type="expression" dxfId="45114" priority="85771" stopIfTrue="1">
      <formula>WEEKDAY($A802)=7</formula>
    </cfRule>
  </conditionalFormatting>
  <conditionalFormatting sqref="I802:I803">
    <cfRule type="expression" dxfId="45113" priority="85758" stopIfTrue="1">
      <formula>WEEKDAY($A802)=1</formula>
    </cfRule>
    <cfRule type="expression" dxfId="45112" priority="85759" stopIfTrue="1">
      <formula>WEEKDAY($A802)=2</formula>
    </cfRule>
    <cfRule type="expression" dxfId="45111" priority="85760" stopIfTrue="1">
      <formula>WEEKDAY($A802)=3</formula>
    </cfRule>
    <cfRule type="expression" dxfId="45110" priority="85761" stopIfTrue="1">
      <formula>WEEKDAY($A802)=4</formula>
    </cfRule>
    <cfRule type="expression" dxfId="45109" priority="85762" stopIfTrue="1">
      <formula>WEEKDAY($A802)=5</formula>
    </cfRule>
    <cfRule type="expression" dxfId="45108" priority="85763" stopIfTrue="1">
      <formula>WEEKDAY($A802)=6</formula>
    </cfRule>
    <cfRule type="expression" dxfId="45107" priority="85764" stopIfTrue="1">
      <formula>WEEKDAY($A802)=7</formula>
    </cfRule>
  </conditionalFormatting>
  <conditionalFormatting sqref="I802:I803">
    <cfRule type="expression" dxfId="45106" priority="85751" stopIfTrue="1">
      <formula>WEEKDAY($A802)=1</formula>
    </cfRule>
    <cfRule type="expression" dxfId="45105" priority="85752" stopIfTrue="1">
      <formula>WEEKDAY($A802)=2</formula>
    </cfRule>
    <cfRule type="expression" dxfId="45104" priority="85753" stopIfTrue="1">
      <formula>WEEKDAY($A802)=3</formula>
    </cfRule>
    <cfRule type="expression" dxfId="45103" priority="85754" stopIfTrue="1">
      <formula>WEEKDAY($A802)=4</formula>
    </cfRule>
    <cfRule type="expression" dxfId="45102" priority="85755" stopIfTrue="1">
      <formula>WEEKDAY($A802)=5</formula>
    </cfRule>
    <cfRule type="expression" dxfId="45101" priority="85756" stopIfTrue="1">
      <formula>WEEKDAY($A802)=6</formula>
    </cfRule>
    <cfRule type="expression" dxfId="45100" priority="85757" stopIfTrue="1">
      <formula>WEEKDAY($A802)=7</formula>
    </cfRule>
  </conditionalFormatting>
  <conditionalFormatting sqref="I802:I803">
    <cfRule type="expression" dxfId="45099" priority="85744" stopIfTrue="1">
      <formula>WEEKDAY($A802)=1</formula>
    </cfRule>
    <cfRule type="expression" dxfId="45098" priority="85745" stopIfTrue="1">
      <formula>WEEKDAY($A802)=2</formula>
    </cfRule>
    <cfRule type="expression" dxfId="45097" priority="85746" stopIfTrue="1">
      <formula>WEEKDAY($A802)=3</formula>
    </cfRule>
    <cfRule type="expression" dxfId="45096" priority="85747" stopIfTrue="1">
      <formula>WEEKDAY($A802)=4</formula>
    </cfRule>
    <cfRule type="expression" dxfId="45095" priority="85748" stopIfTrue="1">
      <formula>WEEKDAY($A802)=5</formula>
    </cfRule>
    <cfRule type="expression" dxfId="45094" priority="85749" stopIfTrue="1">
      <formula>WEEKDAY($A802)=6</formula>
    </cfRule>
    <cfRule type="expression" dxfId="45093" priority="85750" stopIfTrue="1">
      <formula>WEEKDAY($A802)=7</formula>
    </cfRule>
  </conditionalFormatting>
  <conditionalFormatting sqref="I802:I803">
    <cfRule type="expression" dxfId="45092" priority="85737" stopIfTrue="1">
      <formula>WEEKDAY($A802)=1</formula>
    </cfRule>
    <cfRule type="expression" dxfId="45091" priority="85738" stopIfTrue="1">
      <formula>WEEKDAY($A802)=2</formula>
    </cfRule>
    <cfRule type="expression" dxfId="45090" priority="85739" stopIfTrue="1">
      <formula>WEEKDAY($A802)=3</formula>
    </cfRule>
    <cfRule type="expression" dxfId="45089" priority="85740" stopIfTrue="1">
      <formula>WEEKDAY($A802)=4</formula>
    </cfRule>
    <cfRule type="expression" dxfId="45088" priority="85741" stopIfTrue="1">
      <formula>WEEKDAY($A802)=5</formula>
    </cfRule>
    <cfRule type="expression" dxfId="45087" priority="85742" stopIfTrue="1">
      <formula>WEEKDAY($A802)=6</formula>
    </cfRule>
    <cfRule type="expression" dxfId="45086" priority="85743" stopIfTrue="1">
      <formula>WEEKDAY($A802)=7</formula>
    </cfRule>
  </conditionalFormatting>
  <conditionalFormatting sqref="I802:I803">
    <cfRule type="expression" dxfId="45085" priority="85730" stopIfTrue="1">
      <formula>WEEKDAY($A802)=1</formula>
    </cfRule>
    <cfRule type="expression" dxfId="45084" priority="85731" stopIfTrue="1">
      <formula>WEEKDAY($A802)=2</formula>
    </cfRule>
    <cfRule type="expression" dxfId="45083" priority="85732" stopIfTrue="1">
      <formula>WEEKDAY($A802)=3</formula>
    </cfRule>
    <cfRule type="expression" dxfId="45082" priority="85733" stopIfTrue="1">
      <formula>WEEKDAY($A802)=4</formula>
    </cfRule>
    <cfRule type="expression" dxfId="45081" priority="85734" stopIfTrue="1">
      <formula>WEEKDAY($A802)=5</formula>
    </cfRule>
    <cfRule type="expression" dxfId="45080" priority="85735" stopIfTrue="1">
      <formula>WEEKDAY($A802)=6</formula>
    </cfRule>
    <cfRule type="expression" dxfId="45079" priority="85736" stopIfTrue="1">
      <formula>WEEKDAY($A802)=7</formula>
    </cfRule>
  </conditionalFormatting>
  <conditionalFormatting sqref="I802:I803">
    <cfRule type="expression" dxfId="45078" priority="85723" stopIfTrue="1">
      <formula>WEEKDAY($A802)=1</formula>
    </cfRule>
    <cfRule type="expression" dxfId="45077" priority="85724" stopIfTrue="1">
      <formula>WEEKDAY($A802)=2</formula>
    </cfRule>
    <cfRule type="expression" dxfId="45076" priority="85725" stopIfTrue="1">
      <formula>WEEKDAY($A802)=3</formula>
    </cfRule>
    <cfRule type="expression" dxfId="45075" priority="85726" stopIfTrue="1">
      <formula>WEEKDAY($A802)=4</formula>
    </cfRule>
    <cfRule type="expression" dxfId="45074" priority="85727" stopIfTrue="1">
      <formula>WEEKDAY($A802)=5</formula>
    </cfRule>
    <cfRule type="expression" dxfId="45073" priority="85728" stopIfTrue="1">
      <formula>WEEKDAY($A802)=6</formula>
    </cfRule>
    <cfRule type="expression" dxfId="45072" priority="85729" stopIfTrue="1">
      <formula>WEEKDAY($A802)=7</formula>
    </cfRule>
  </conditionalFormatting>
  <conditionalFormatting sqref="I802:I803">
    <cfRule type="expression" dxfId="45071" priority="85716" stopIfTrue="1">
      <formula>WEEKDAY($A802)=1</formula>
    </cfRule>
    <cfRule type="expression" dxfId="45070" priority="85717" stopIfTrue="1">
      <formula>WEEKDAY($A802)=2</formula>
    </cfRule>
    <cfRule type="expression" dxfId="45069" priority="85718" stopIfTrue="1">
      <formula>WEEKDAY($A802)=3</formula>
    </cfRule>
    <cfRule type="expression" dxfId="45068" priority="85719" stopIfTrue="1">
      <formula>WEEKDAY($A802)=4</formula>
    </cfRule>
    <cfRule type="expression" dxfId="45067" priority="85720" stopIfTrue="1">
      <formula>WEEKDAY($A802)=5</formula>
    </cfRule>
    <cfRule type="expression" dxfId="45066" priority="85721" stopIfTrue="1">
      <formula>WEEKDAY($A802)=6</formula>
    </cfRule>
    <cfRule type="expression" dxfId="45065" priority="85722" stopIfTrue="1">
      <formula>WEEKDAY($A802)=7</formula>
    </cfRule>
  </conditionalFormatting>
  <conditionalFormatting sqref="I802:I803">
    <cfRule type="expression" dxfId="45064" priority="85709" stopIfTrue="1">
      <formula>WEEKDAY($A802)=1</formula>
    </cfRule>
    <cfRule type="expression" dxfId="45063" priority="85710" stopIfTrue="1">
      <formula>WEEKDAY($A802)=2</formula>
    </cfRule>
    <cfRule type="expression" dxfId="45062" priority="85711" stopIfTrue="1">
      <formula>WEEKDAY($A802)=3</formula>
    </cfRule>
    <cfRule type="expression" dxfId="45061" priority="85712" stopIfTrue="1">
      <formula>WEEKDAY($A802)=4</formula>
    </cfRule>
    <cfRule type="expression" dxfId="45060" priority="85713" stopIfTrue="1">
      <formula>WEEKDAY($A802)=5</formula>
    </cfRule>
    <cfRule type="expression" dxfId="45059" priority="85714" stopIfTrue="1">
      <formula>WEEKDAY($A802)=6</formula>
    </cfRule>
    <cfRule type="expression" dxfId="45058" priority="85715" stopIfTrue="1">
      <formula>WEEKDAY($A802)=7</formula>
    </cfRule>
  </conditionalFormatting>
  <conditionalFormatting sqref="I802:I803">
    <cfRule type="expression" dxfId="45057" priority="85702" stopIfTrue="1">
      <formula>WEEKDAY($A802)=1</formula>
    </cfRule>
    <cfRule type="expression" dxfId="45056" priority="85703" stopIfTrue="1">
      <formula>WEEKDAY($A802)=2</formula>
    </cfRule>
    <cfRule type="expression" dxfId="45055" priority="85704" stopIfTrue="1">
      <formula>WEEKDAY($A802)=3</formula>
    </cfRule>
    <cfRule type="expression" dxfId="45054" priority="85705" stopIfTrue="1">
      <formula>WEEKDAY($A802)=4</formula>
    </cfRule>
    <cfRule type="expression" dxfId="45053" priority="85706" stopIfTrue="1">
      <formula>WEEKDAY($A802)=5</formula>
    </cfRule>
    <cfRule type="expression" dxfId="45052" priority="85707" stopIfTrue="1">
      <formula>WEEKDAY($A802)=6</formula>
    </cfRule>
    <cfRule type="expression" dxfId="45051" priority="85708" stopIfTrue="1">
      <formula>WEEKDAY($A802)=7</formula>
    </cfRule>
  </conditionalFormatting>
  <conditionalFormatting sqref="I802:I803">
    <cfRule type="expression" dxfId="45050" priority="85695" stopIfTrue="1">
      <formula>WEEKDAY($A802)=1</formula>
    </cfRule>
    <cfRule type="expression" dxfId="45049" priority="85696" stopIfTrue="1">
      <formula>WEEKDAY($A802)=2</formula>
    </cfRule>
    <cfRule type="expression" dxfId="45048" priority="85697" stopIfTrue="1">
      <formula>WEEKDAY($A802)=3</formula>
    </cfRule>
    <cfRule type="expression" dxfId="45047" priority="85698" stopIfTrue="1">
      <formula>WEEKDAY($A802)=4</formula>
    </cfRule>
    <cfRule type="expression" dxfId="45046" priority="85699" stopIfTrue="1">
      <formula>WEEKDAY($A802)=5</formula>
    </cfRule>
    <cfRule type="expression" dxfId="45045" priority="85700" stopIfTrue="1">
      <formula>WEEKDAY($A802)=6</formula>
    </cfRule>
    <cfRule type="expression" dxfId="45044" priority="85701" stopIfTrue="1">
      <formula>WEEKDAY($A802)=7</formula>
    </cfRule>
  </conditionalFormatting>
  <conditionalFormatting sqref="I802:I803">
    <cfRule type="expression" dxfId="45043" priority="85688" stopIfTrue="1">
      <formula>WEEKDAY($A802)=1</formula>
    </cfRule>
    <cfRule type="expression" dxfId="45042" priority="85689" stopIfTrue="1">
      <formula>WEEKDAY($A802)=2</formula>
    </cfRule>
    <cfRule type="expression" dxfId="45041" priority="85690" stopIfTrue="1">
      <formula>WEEKDAY($A802)=3</formula>
    </cfRule>
    <cfRule type="expression" dxfId="45040" priority="85691" stopIfTrue="1">
      <formula>WEEKDAY($A802)=4</formula>
    </cfRule>
    <cfRule type="expression" dxfId="45039" priority="85692" stopIfTrue="1">
      <formula>WEEKDAY($A802)=5</formula>
    </cfRule>
    <cfRule type="expression" dxfId="45038" priority="85693" stopIfTrue="1">
      <formula>WEEKDAY($A802)=6</formula>
    </cfRule>
    <cfRule type="expression" dxfId="45037" priority="85694" stopIfTrue="1">
      <formula>WEEKDAY($A802)=7</formula>
    </cfRule>
  </conditionalFormatting>
  <conditionalFormatting sqref="I802:I803">
    <cfRule type="expression" dxfId="45036" priority="85681" stopIfTrue="1">
      <formula>WEEKDAY($A802)=1</formula>
    </cfRule>
    <cfRule type="expression" dxfId="45035" priority="85682" stopIfTrue="1">
      <formula>WEEKDAY($A802)=2</formula>
    </cfRule>
    <cfRule type="expression" dxfId="45034" priority="85683" stopIfTrue="1">
      <formula>WEEKDAY($A802)=3</formula>
    </cfRule>
    <cfRule type="expression" dxfId="45033" priority="85684" stopIfTrue="1">
      <formula>WEEKDAY($A802)=4</formula>
    </cfRule>
    <cfRule type="expression" dxfId="45032" priority="85685" stopIfTrue="1">
      <formula>WEEKDAY($A802)=5</formula>
    </cfRule>
    <cfRule type="expression" dxfId="45031" priority="85686" stopIfTrue="1">
      <formula>WEEKDAY($A802)=6</formula>
    </cfRule>
    <cfRule type="expression" dxfId="45030" priority="85687" stopIfTrue="1">
      <formula>WEEKDAY($A802)=7</formula>
    </cfRule>
  </conditionalFormatting>
  <conditionalFormatting sqref="I802:I803">
    <cfRule type="expression" dxfId="45029" priority="85674" stopIfTrue="1">
      <formula>WEEKDAY($A802)=1</formula>
    </cfRule>
    <cfRule type="expression" dxfId="45028" priority="85675" stopIfTrue="1">
      <formula>WEEKDAY($A802)=2</formula>
    </cfRule>
    <cfRule type="expression" dxfId="45027" priority="85676" stopIfTrue="1">
      <formula>WEEKDAY($A802)=3</formula>
    </cfRule>
    <cfRule type="expression" dxfId="45026" priority="85677" stopIfTrue="1">
      <formula>WEEKDAY($A802)=4</formula>
    </cfRule>
    <cfRule type="expression" dxfId="45025" priority="85678" stopIfTrue="1">
      <formula>WEEKDAY($A802)=5</formula>
    </cfRule>
    <cfRule type="expression" dxfId="45024" priority="85679" stopIfTrue="1">
      <formula>WEEKDAY($A802)=6</formula>
    </cfRule>
    <cfRule type="expression" dxfId="45023" priority="85680" stopIfTrue="1">
      <formula>WEEKDAY($A802)=7</formula>
    </cfRule>
  </conditionalFormatting>
  <conditionalFormatting sqref="I802:I803">
    <cfRule type="expression" dxfId="45022" priority="85667" stopIfTrue="1">
      <formula>WEEKDAY($A802)=1</formula>
    </cfRule>
    <cfRule type="expression" dxfId="45021" priority="85668" stopIfTrue="1">
      <formula>WEEKDAY($A802)=2</formula>
    </cfRule>
    <cfRule type="expression" dxfId="45020" priority="85669" stopIfTrue="1">
      <formula>WEEKDAY($A802)=3</formula>
    </cfRule>
    <cfRule type="expression" dxfId="45019" priority="85670" stopIfTrue="1">
      <formula>WEEKDAY($A802)=4</formula>
    </cfRule>
    <cfRule type="expression" dxfId="45018" priority="85671" stopIfTrue="1">
      <formula>WEEKDAY($A802)=5</formula>
    </cfRule>
    <cfRule type="expression" dxfId="45017" priority="85672" stopIfTrue="1">
      <formula>WEEKDAY($A802)=6</formula>
    </cfRule>
    <cfRule type="expression" dxfId="45016" priority="85673" stopIfTrue="1">
      <formula>WEEKDAY($A802)=7</formula>
    </cfRule>
  </conditionalFormatting>
  <conditionalFormatting sqref="I802:I803">
    <cfRule type="expression" dxfId="45015" priority="85660" stopIfTrue="1">
      <formula>WEEKDAY($A802)=1</formula>
    </cfRule>
    <cfRule type="expression" dxfId="45014" priority="85661" stopIfTrue="1">
      <formula>WEEKDAY($A802)=2</formula>
    </cfRule>
    <cfRule type="expression" dxfId="45013" priority="85662" stopIfTrue="1">
      <formula>WEEKDAY($A802)=3</formula>
    </cfRule>
    <cfRule type="expression" dxfId="45012" priority="85663" stopIfTrue="1">
      <formula>WEEKDAY($A802)=4</formula>
    </cfRule>
    <cfRule type="expression" dxfId="45011" priority="85664" stopIfTrue="1">
      <formula>WEEKDAY($A802)=5</formula>
    </cfRule>
    <cfRule type="expression" dxfId="45010" priority="85665" stopIfTrue="1">
      <formula>WEEKDAY($A802)=6</formula>
    </cfRule>
    <cfRule type="expression" dxfId="45009" priority="85666" stopIfTrue="1">
      <formula>WEEKDAY($A802)=7</formula>
    </cfRule>
  </conditionalFormatting>
  <conditionalFormatting sqref="I802:I803">
    <cfRule type="expression" dxfId="45008" priority="85653" stopIfTrue="1">
      <formula>WEEKDAY($A802)=1</formula>
    </cfRule>
    <cfRule type="expression" dxfId="45007" priority="85654" stopIfTrue="1">
      <formula>WEEKDAY($A802)=2</formula>
    </cfRule>
    <cfRule type="expression" dxfId="45006" priority="85655" stopIfTrue="1">
      <formula>WEEKDAY($A802)=3</formula>
    </cfRule>
    <cfRule type="expression" dxfId="45005" priority="85656" stopIfTrue="1">
      <formula>WEEKDAY($A802)=4</formula>
    </cfRule>
    <cfRule type="expression" dxfId="45004" priority="85657" stopIfTrue="1">
      <formula>WEEKDAY($A802)=5</formula>
    </cfRule>
    <cfRule type="expression" dxfId="45003" priority="85658" stopIfTrue="1">
      <formula>WEEKDAY($A802)=6</formula>
    </cfRule>
    <cfRule type="expression" dxfId="45002" priority="85659" stopIfTrue="1">
      <formula>WEEKDAY($A802)=7</formula>
    </cfRule>
  </conditionalFormatting>
  <conditionalFormatting sqref="A802:A805">
    <cfRule type="expression" dxfId="45001" priority="85646" stopIfTrue="1">
      <formula>WEEKDAY($A802)=1</formula>
    </cfRule>
    <cfRule type="expression" dxfId="45000" priority="85647" stopIfTrue="1">
      <formula>WEEKDAY($A802)=2</formula>
    </cfRule>
    <cfRule type="expression" dxfId="44999" priority="85648" stopIfTrue="1">
      <formula>WEEKDAY($A802)=3</formula>
    </cfRule>
    <cfRule type="expression" dxfId="44998" priority="85649" stopIfTrue="1">
      <formula>WEEKDAY($A802)=4</formula>
    </cfRule>
    <cfRule type="expression" dxfId="44997" priority="85650" stopIfTrue="1">
      <formula>WEEKDAY($A802)=5</formula>
    </cfRule>
    <cfRule type="expression" dxfId="44996" priority="85651" stopIfTrue="1">
      <formula>WEEKDAY($A802)=6</formula>
    </cfRule>
    <cfRule type="expression" dxfId="44995" priority="85652" stopIfTrue="1">
      <formula>WEEKDAY($A802)=7</formula>
    </cfRule>
  </conditionalFormatting>
  <conditionalFormatting sqref="I802:I803">
    <cfRule type="expression" dxfId="44994" priority="85639" stopIfTrue="1">
      <formula>WEEKDAY($A802)=1</formula>
    </cfRule>
    <cfRule type="expression" dxfId="44993" priority="85640" stopIfTrue="1">
      <formula>WEEKDAY($A802)=2</formula>
    </cfRule>
    <cfRule type="expression" dxfId="44992" priority="85641" stopIfTrue="1">
      <formula>WEEKDAY($A802)=3</formula>
    </cfRule>
    <cfRule type="expression" dxfId="44991" priority="85642" stopIfTrue="1">
      <formula>WEEKDAY($A802)=4</formula>
    </cfRule>
    <cfRule type="expression" dxfId="44990" priority="85643" stopIfTrue="1">
      <formula>WEEKDAY($A802)=5</formula>
    </cfRule>
    <cfRule type="expression" dxfId="44989" priority="85644" stopIfTrue="1">
      <formula>WEEKDAY($A802)=6</formula>
    </cfRule>
    <cfRule type="expression" dxfId="44988" priority="85645" stopIfTrue="1">
      <formula>WEEKDAY($A802)=7</formula>
    </cfRule>
  </conditionalFormatting>
  <conditionalFormatting sqref="A802:A805">
    <cfRule type="expression" dxfId="44987" priority="85632" stopIfTrue="1">
      <formula>WEEKDAY($A802)=1</formula>
    </cfRule>
    <cfRule type="expression" dxfId="44986" priority="85633" stopIfTrue="1">
      <formula>WEEKDAY($A802)=2</formula>
    </cfRule>
    <cfRule type="expression" dxfId="44985" priority="85634" stopIfTrue="1">
      <formula>WEEKDAY($A802)=3</formula>
    </cfRule>
    <cfRule type="expression" dxfId="44984" priority="85635" stopIfTrue="1">
      <formula>WEEKDAY($A802)=4</formula>
    </cfRule>
    <cfRule type="expression" dxfId="44983" priority="85636" stopIfTrue="1">
      <formula>WEEKDAY($A802)=5</formula>
    </cfRule>
    <cfRule type="expression" dxfId="44982" priority="85637" stopIfTrue="1">
      <formula>WEEKDAY($A802)=6</formula>
    </cfRule>
    <cfRule type="expression" dxfId="44981" priority="85638" stopIfTrue="1">
      <formula>WEEKDAY($A802)=7</formula>
    </cfRule>
  </conditionalFormatting>
  <conditionalFormatting sqref="A802:A805">
    <cfRule type="expression" dxfId="44980" priority="85625" stopIfTrue="1">
      <formula>WEEKDAY($A802)=1</formula>
    </cfRule>
    <cfRule type="expression" dxfId="44979" priority="85626" stopIfTrue="1">
      <formula>WEEKDAY($A802)=2</formula>
    </cfRule>
    <cfRule type="expression" dxfId="44978" priority="85627" stopIfTrue="1">
      <formula>WEEKDAY($A802)=3</formula>
    </cfRule>
    <cfRule type="expression" dxfId="44977" priority="85628" stopIfTrue="1">
      <formula>WEEKDAY($A802)=4</formula>
    </cfRule>
    <cfRule type="expression" dxfId="44976" priority="85629" stopIfTrue="1">
      <formula>WEEKDAY($A802)=5</formula>
    </cfRule>
    <cfRule type="expression" dxfId="44975" priority="85630" stopIfTrue="1">
      <formula>WEEKDAY($A802)=6</formula>
    </cfRule>
    <cfRule type="expression" dxfId="44974" priority="85631" stopIfTrue="1">
      <formula>WEEKDAY($A802)=7</formula>
    </cfRule>
  </conditionalFormatting>
  <conditionalFormatting sqref="I802:I803">
    <cfRule type="expression" dxfId="44973" priority="85618" stopIfTrue="1">
      <formula>WEEKDAY($A802)=1</formula>
    </cfRule>
    <cfRule type="expression" dxfId="44972" priority="85619" stopIfTrue="1">
      <formula>WEEKDAY($A802)=2</formula>
    </cfRule>
    <cfRule type="expression" dxfId="44971" priority="85620" stopIfTrue="1">
      <formula>WEEKDAY($A802)=3</formula>
    </cfRule>
    <cfRule type="expression" dxfId="44970" priority="85621" stopIfTrue="1">
      <formula>WEEKDAY($A802)=4</formula>
    </cfRule>
    <cfRule type="expression" dxfId="44969" priority="85622" stopIfTrue="1">
      <formula>WEEKDAY($A802)=5</formula>
    </cfRule>
    <cfRule type="expression" dxfId="44968" priority="85623" stopIfTrue="1">
      <formula>WEEKDAY($A802)=6</formula>
    </cfRule>
    <cfRule type="expression" dxfId="44967" priority="85624" stopIfTrue="1">
      <formula>WEEKDAY($A802)=7</formula>
    </cfRule>
  </conditionalFormatting>
  <conditionalFormatting sqref="A802:A805">
    <cfRule type="expression" dxfId="44966" priority="85611" stopIfTrue="1">
      <formula>WEEKDAY($A802)=1</formula>
    </cfRule>
    <cfRule type="expression" dxfId="44965" priority="85612" stopIfTrue="1">
      <formula>WEEKDAY($A802)=2</formula>
    </cfRule>
    <cfRule type="expression" dxfId="44964" priority="85613" stopIfTrue="1">
      <formula>WEEKDAY($A802)=3</formula>
    </cfRule>
    <cfRule type="expression" dxfId="44963" priority="85614" stopIfTrue="1">
      <formula>WEEKDAY($A802)=4</formula>
    </cfRule>
    <cfRule type="expression" dxfId="44962" priority="85615" stopIfTrue="1">
      <formula>WEEKDAY($A802)=5</formula>
    </cfRule>
    <cfRule type="expression" dxfId="44961" priority="85616" stopIfTrue="1">
      <formula>WEEKDAY($A802)=6</formula>
    </cfRule>
    <cfRule type="expression" dxfId="44960" priority="85617" stopIfTrue="1">
      <formula>WEEKDAY($A802)=7</formula>
    </cfRule>
  </conditionalFormatting>
  <conditionalFormatting sqref="I802:I803">
    <cfRule type="expression" dxfId="44959" priority="85604" stopIfTrue="1">
      <formula>WEEKDAY($A802)=1</formula>
    </cfRule>
    <cfRule type="expression" dxfId="44958" priority="85605" stopIfTrue="1">
      <formula>WEEKDAY($A802)=2</formula>
    </cfRule>
    <cfRule type="expression" dxfId="44957" priority="85606" stopIfTrue="1">
      <formula>WEEKDAY($A802)=3</formula>
    </cfRule>
    <cfRule type="expression" dxfId="44956" priority="85607" stopIfTrue="1">
      <formula>WEEKDAY($A802)=4</formula>
    </cfRule>
    <cfRule type="expression" dxfId="44955" priority="85608" stopIfTrue="1">
      <formula>WEEKDAY($A802)=5</formula>
    </cfRule>
    <cfRule type="expression" dxfId="44954" priority="85609" stopIfTrue="1">
      <formula>WEEKDAY($A802)=6</formula>
    </cfRule>
    <cfRule type="expression" dxfId="44953" priority="85610" stopIfTrue="1">
      <formula>WEEKDAY($A802)=7</formula>
    </cfRule>
  </conditionalFormatting>
  <conditionalFormatting sqref="A802:A805">
    <cfRule type="expression" dxfId="44952" priority="85597" stopIfTrue="1">
      <formula>WEEKDAY($A802)=1</formula>
    </cfRule>
    <cfRule type="expression" dxfId="44951" priority="85598" stopIfTrue="1">
      <formula>WEEKDAY($A802)=2</formula>
    </cfRule>
    <cfRule type="expression" dxfId="44950" priority="85599" stopIfTrue="1">
      <formula>WEEKDAY($A802)=3</formula>
    </cfRule>
    <cfRule type="expression" dxfId="44949" priority="85600" stopIfTrue="1">
      <formula>WEEKDAY($A802)=4</formula>
    </cfRule>
    <cfRule type="expression" dxfId="44948" priority="85601" stopIfTrue="1">
      <formula>WEEKDAY($A802)=5</formula>
    </cfRule>
    <cfRule type="expression" dxfId="44947" priority="85602" stopIfTrue="1">
      <formula>WEEKDAY($A802)=6</formula>
    </cfRule>
    <cfRule type="expression" dxfId="44946" priority="85603" stopIfTrue="1">
      <formula>WEEKDAY($A802)=7</formula>
    </cfRule>
  </conditionalFormatting>
  <conditionalFormatting sqref="A802:A805">
    <cfRule type="expression" dxfId="44945" priority="85590" stopIfTrue="1">
      <formula>WEEKDAY($A802)=1</formula>
    </cfRule>
    <cfRule type="expression" dxfId="44944" priority="85591" stopIfTrue="1">
      <formula>WEEKDAY($A802)=2</formula>
    </cfRule>
    <cfRule type="expression" dxfId="44943" priority="85592" stopIfTrue="1">
      <formula>WEEKDAY($A802)=3</formula>
    </cfRule>
    <cfRule type="expression" dxfId="44942" priority="85593" stopIfTrue="1">
      <formula>WEEKDAY($A802)=4</formula>
    </cfRule>
    <cfRule type="expression" dxfId="44941" priority="85594" stopIfTrue="1">
      <formula>WEEKDAY($A802)=5</formula>
    </cfRule>
    <cfRule type="expression" dxfId="44940" priority="85595" stopIfTrue="1">
      <formula>WEEKDAY($A802)=6</formula>
    </cfRule>
    <cfRule type="expression" dxfId="44939" priority="85596" stopIfTrue="1">
      <formula>WEEKDAY($A802)=7</formula>
    </cfRule>
  </conditionalFormatting>
  <conditionalFormatting sqref="I802:I803">
    <cfRule type="expression" dxfId="44938" priority="85583" stopIfTrue="1">
      <formula>WEEKDAY($A802)=1</formula>
    </cfRule>
    <cfRule type="expression" dxfId="44937" priority="85584" stopIfTrue="1">
      <formula>WEEKDAY($A802)=2</formula>
    </cfRule>
    <cfRule type="expression" dxfId="44936" priority="85585" stopIfTrue="1">
      <formula>WEEKDAY($A802)=3</formula>
    </cfRule>
    <cfRule type="expression" dxfId="44935" priority="85586" stopIfTrue="1">
      <formula>WEEKDAY($A802)=4</formula>
    </cfRule>
    <cfRule type="expression" dxfId="44934" priority="85587" stopIfTrue="1">
      <formula>WEEKDAY($A802)=5</formula>
    </cfRule>
    <cfRule type="expression" dxfId="44933" priority="85588" stopIfTrue="1">
      <formula>WEEKDAY($A802)=6</formula>
    </cfRule>
    <cfRule type="expression" dxfId="44932" priority="85589" stopIfTrue="1">
      <formula>WEEKDAY($A802)=7</formula>
    </cfRule>
  </conditionalFormatting>
  <conditionalFormatting sqref="A802:A805">
    <cfRule type="expression" dxfId="44931" priority="85576" stopIfTrue="1">
      <formula>WEEKDAY($A802)=1</formula>
    </cfRule>
    <cfRule type="expression" dxfId="44930" priority="85577" stopIfTrue="1">
      <formula>WEEKDAY($A802)=2</formula>
    </cfRule>
    <cfRule type="expression" dxfId="44929" priority="85578" stopIfTrue="1">
      <formula>WEEKDAY($A802)=3</formula>
    </cfRule>
    <cfRule type="expression" dxfId="44928" priority="85579" stopIfTrue="1">
      <formula>WEEKDAY($A802)=4</formula>
    </cfRule>
    <cfRule type="expression" dxfId="44927" priority="85580" stopIfTrue="1">
      <formula>WEEKDAY($A802)=5</formula>
    </cfRule>
    <cfRule type="expression" dxfId="44926" priority="85581" stopIfTrue="1">
      <formula>WEEKDAY($A802)=6</formula>
    </cfRule>
    <cfRule type="expression" dxfId="44925" priority="85582" stopIfTrue="1">
      <formula>WEEKDAY($A802)=7</formula>
    </cfRule>
  </conditionalFormatting>
  <conditionalFormatting sqref="A802:A805">
    <cfRule type="expression" dxfId="44924" priority="85569" stopIfTrue="1">
      <formula>WEEKDAY($A802)=1</formula>
    </cfRule>
    <cfRule type="expression" dxfId="44923" priority="85570" stopIfTrue="1">
      <formula>WEEKDAY($A802)=2</formula>
    </cfRule>
    <cfRule type="expression" dxfId="44922" priority="85571" stopIfTrue="1">
      <formula>WEEKDAY($A802)=3</formula>
    </cfRule>
    <cfRule type="expression" dxfId="44921" priority="85572" stopIfTrue="1">
      <formula>WEEKDAY($A802)=4</formula>
    </cfRule>
    <cfRule type="expression" dxfId="44920" priority="85573" stopIfTrue="1">
      <formula>WEEKDAY($A802)=5</formula>
    </cfRule>
    <cfRule type="expression" dxfId="44919" priority="85574" stopIfTrue="1">
      <formula>WEEKDAY($A802)=6</formula>
    </cfRule>
    <cfRule type="expression" dxfId="44918" priority="85575" stopIfTrue="1">
      <formula>WEEKDAY($A802)=7</formula>
    </cfRule>
  </conditionalFormatting>
  <conditionalFormatting sqref="I802:I803">
    <cfRule type="expression" dxfId="44917" priority="85562" stopIfTrue="1">
      <formula>WEEKDAY($A802)=1</formula>
    </cfRule>
    <cfRule type="expression" dxfId="44916" priority="85563" stopIfTrue="1">
      <formula>WEEKDAY($A802)=2</formula>
    </cfRule>
    <cfRule type="expression" dxfId="44915" priority="85564" stopIfTrue="1">
      <formula>WEEKDAY($A802)=3</formula>
    </cfRule>
    <cfRule type="expression" dxfId="44914" priority="85565" stopIfTrue="1">
      <formula>WEEKDAY($A802)=4</formula>
    </cfRule>
    <cfRule type="expression" dxfId="44913" priority="85566" stopIfTrue="1">
      <formula>WEEKDAY($A802)=5</formula>
    </cfRule>
    <cfRule type="expression" dxfId="44912" priority="85567" stopIfTrue="1">
      <formula>WEEKDAY($A802)=6</formula>
    </cfRule>
    <cfRule type="expression" dxfId="44911" priority="85568" stopIfTrue="1">
      <formula>WEEKDAY($A802)=7</formula>
    </cfRule>
  </conditionalFormatting>
  <conditionalFormatting sqref="I802:I803">
    <cfRule type="expression" dxfId="44910" priority="85555" stopIfTrue="1">
      <formula>WEEKDAY($A802)=1</formula>
    </cfRule>
    <cfRule type="expression" dxfId="44909" priority="85556" stopIfTrue="1">
      <formula>WEEKDAY($A802)=2</formula>
    </cfRule>
    <cfRule type="expression" dxfId="44908" priority="85557" stopIfTrue="1">
      <formula>WEEKDAY($A802)=3</formula>
    </cfRule>
    <cfRule type="expression" dxfId="44907" priority="85558" stopIfTrue="1">
      <formula>WEEKDAY($A802)=4</formula>
    </cfRule>
    <cfRule type="expression" dxfId="44906" priority="85559" stopIfTrue="1">
      <formula>WEEKDAY($A802)=5</formula>
    </cfRule>
    <cfRule type="expression" dxfId="44905" priority="85560" stopIfTrue="1">
      <formula>WEEKDAY($A802)=6</formula>
    </cfRule>
    <cfRule type="expression" dxfId="44904" priority="85561" stopIfTrue="1">
      <formula>WEEKDAY($A802)=7</formula>
    </cfRule>
  </conditionalFormatting>
  <conditionalFormatting sqref="I802:I803">
    <cfRule type="expression" dxfId="44903" priority="85548" stopIfTrue="1">
      <formula>WEEKDAY($A802)=1</formula>
    </cfRule>
    <cfRule type="expression" dxfId="44902" priority="85549" stopIfTrue="1">
      <formula>WEEKDAY($A802)=2</formula>
    </cfRule>
    <cfRule type="expression" dxfId="44901" priority="85550" stopIfTrue="1">
      <formula>WEEKDAY($A802)=3</formula>
    </cfRule>
    <cfRule type="expression" dxfId="44900" priority="85551" stopIfTrue="1">
      <formula>WEEKDAY($A802)=4</formula>
    </cfRule>
    <cfRule type="expression" dxfId="44899" priority="85552" stopIfTrue="1">
      <formula>WEEKDAY($A802)=5</formula>
    </cfRule>
    <cfRule type="expression" dxfId="44898" priority="85553" stopIfTrue="1">
      <formula>WEEKDAY($A802)=6</formula>
    </cfRule>
    <cfRule type="expression" dxfId="44897" priority="85554" stopIfTrue="1">
      <formula>WEEKDAY($A802)=7</formula>
    </cfRule>
  </conditionalFormatting>
  <conditionalFormatting sqref="I802:I803">
    <cfRule type="expression" dxfId="44896" priority="85541" stopIfTrue="1">
      <formula>WEEKDAY($A802)=1</formula>
    </cfRule>
    <cfRule type="expression" dxfId="44895" priority="85542" stopIfTrue="1">
      <formula>WEEKDAY($A802)=2</formula>
    </cfRule>
    <cfRule type="expression" dxfId="44894" priority="85543" stopIfTrue="1">
      <formula>WEEKDAY($A802)=3</formula>
    </cfRule>
    <cfRule type="expression" dxfId="44893" priority="85544" stopIfTrue="1">
      <formula>WEEKDAY($A802)=4</formula>
    </cfRule>
    <cfRule type="expression" dxfId="44892" priority="85545" stopIfTrue="1">
      <formula>WEEKDAY($A802)=5</formula>
    </cfRule>
    <cfRule type="expression" dxfId="44891" priority="85546" stopIfTrue="1">
      <formula>WEEKDAY($A802)=6</formula>
    </cfRule>
    <cfRule type="expression" dxfId="44890" priority="85547" stopIfTrue="1">
      <formula>WEEKDAY($A802)=7</formula>
    </cfRule>
  </conditionalFormatting>
  <conditionalFormatting sqref="A802:A805">
    <cfRule type="expression" dxfId="44889" priority="85534" stopIfTrue="1">
      <formula>WEEKDAY($A802)=1</formula>
    </cfRule>
    <cfRule type="expression" dxfId="44888" priority="85535" stopIfTrue="1">
      <formula>WEEKDAY($A802)=2</formula>
    </cfRule>
    <cfRule type="expression" dxfId="44887" priority="85536" stopIfTrue="1">
      <formula>WEEKDAY($A802)=3</formula>
    </cfRule>
    <cfRule type="expression" dxfId="44886" priority="85537" stopIfTrue="1">
      <formula>WEEKDAY($A802)=4</formula>
    </cfRule>
    <cfRule type="expression" dxfId="44885" priority="85538" stopIfTrue="1">
      <formula>WEEKDAY($A802)=5</formula>
    </cfRule>
    <cfRule type="expression" dxfId="44884" priority="85539" stopIfTrue="1">
      <formula>WEEKDAY($A802)=6</formula>
    </cfRule>
    <cfRule type="expression" dxfId="44883" priority="85540" stopIfTrue="1">
      <formula>WEEKDAY($A802)=7</formula>
    </cfRule>
  </conditionalFormatting>
  <conditionalFormatting sqref="I802:I803">
    <cfRule type="expression" dxfId="44882" priority="85527" stopIfTrue="1">
      <formula>WEEKDAY($A802)=1</formula>
    </cfRule>
    <cfRule type="expression" dxfId="44881" priority="85528" stopIfTrue="1">
      <formula>WEEKDAY($A802)=2</formula>
    </cfRule>
    <cfRule type="expression" dxfId="44880" priority="85529" stopIfTrue="1">
      <formula>WEEKDAY($A802)=3</formula>
    </cfRule>
    <cfRule type="expression" dxfId="44879" priority="85530" stopIfTrue="1">
      <formula>WEEKDAY($A802)=4</formula>
    </cfRule>
    <cfRule type="expression" dxfId="44878" priority="85531" stopIfTrue="1">
      <formula>WEEKDAY($A802)=5</formula>
    </cfRule>
    <cfRule type="expression" dxfId="44877" priority="85532" stopIfTrue="1">
      <formula>WEEKDAY($A802)=6</formula>
    </cfRule>
    <cfRule type="expression" dxfId="44876" priority="85533" stopIfTrue="1">
      <formula>WEEKDAY($A802)=7</formula>
    </cfRule>
  </conditionalFormatting>
  <conditionalFormatting sqref="I802:I803">
    <cfRule type="expression" dxfId="44875" priority="85520" stopIfTrue="1">
      <formula>WEEKDAY($A802)=1</formula>
    </cfRule>
    <cfRule type="expression" dxfId="44874" priority="85521" stopIfTrue="1">
      <formula>WEEKDAY($A802)=2</formula>
    </cfRule>
    <cfRule type="expression" dxfId="44873" priority="85522" stopIfTrue="1">
      <formula>WEEKDAY($A802)=3</formula>
    </cfRule>
    <cfRule type="expression" dxfId="44872" priority="85523" stopIfTrue="1">
      <formula>WEEKDAY($A802)=4</formula>
    </cfRule>
    <cfRule type="expression" dxfId="44871" priority="85524" stopIfTrue="1">
      <formula>WEEKDAY($A802)=5</formula>
    </cfRule>
    <cfRule type="expression" dxfId="44870" priority="85525" stopIfTrue="1">
      <formula>WEEKDAY($A802)=6</formula>
    </cfRule>
    <cfRule type="expression" dxfId="44869" priority="85526" stopIfTrue="1">
      <formula>WEEKDAY($A802)=7</formula>
    </cfRule>
  </conditionalFormatting>
  <conditionalFormatting sqref="I802:I803">
    <cfRule type="expression" dxfId="44868" priority="85513" stopIfTrue="1">
      <formula>WEEKDAY($A802)=1</formula>
    </cfRule>
    <cfRule type="expression" dxfId="44867" priority="85514" stopIfTrue="1">
      <formula>WEEKDAY($A802)=2</formula>
    </cfRule>
    <cfRule type="expression" dxfId="44866" priority="85515" stopIfTrue="1">
      <formula>WEEKDAY($A802)=3</formula>
    </cfRule>
    <cfRule type="expression" dxfId="44865" priority="85516" stopIfTrue="1">
      <formula>WEEKDAY($A802)=4</formula>
    </cfRule>
    <cfRule type="expression" dxfId="44864" priority="85517" stopIfTrue="1">
      <formula>WEEKDAY($A802)=5</formula>
    </cfRule>
    <cfRule type="expression" dxfId="44863" priority="85518" stopIfTrue="1">
      <formula>WEEKDAY($A802)=6</formula>
    </cfRule>
    <cfRule type="expression" dxfId="44862" priority="85519" stopIfTrue="1">
      <formula>WEEKDAY($A802)=7</formula>
    </cfRule>
  </conditionalFormatting>
  <conditionalFormatting sqref="I802:I803">
    <cfRule type="expression" dxfId="44861" priority="85506" stopIfTrue="1">
      <formula>WEEKDAY($A802)=1</formula>
    </cfRule>
    <cfRule type="expression" dxfId="44860" priority="85507" stopIfTrue="1">
      <formula>WEEKDAY($A802)=2</formula>
    </cfRule>
    <cfRule type="expression" dxfId="44859" priority="85508" stopIfTrue="1">
      <formula>WEEKDAY($A802)=3</formula>
    </cfRule>
    <cfRule type="expression" dxfId="44858" priority="85509" stopIfTrue="1">
      <formula>WEEKDAY($A802)=4</formula>
    </cfRule>
    <cfRule type="expression" dxfId="44857" priority="85510" stopIfTrue="1">
      <formula>WEEKDAY($A802)=5</formula>
    </cfRule>
    <cfRule type="expression" dxfId="44856" priority="85511" stopIfTrue="1">
      <formula>WEEKDAY($A802)=6</formula>
    </cfRule>
    <cfRule type="expression" dxfId="44855" priority="85512" stopIfTrue="1">
      <formula>WEEKDAY($A802)=7</formula>
    </cfRule>
  </conditionalFormatting>
  <conditionalFormatting sqref="I802:I803">
    <cfRule type="expression" dxfId="44854" priority="85499" stopIfTrue="1">
      <formula>WEEKDAY($A802)=1</formula>
    </cfRule>
    <cfRule type="expression" dxfId="44853" priority="85500" stopIfTrue="1">
      <formula>WEEKDAY($A802)=2</formula>
    </cfRule>
    <cfRule type="expression" dxfId="44852" priority="85501" stopIfTrue="1">
      <formula>WEEKDAY($A802)=3</formula>
    </cfRule>
    <cfRule type="expression" dxfId="44851" priority="85502" stopIfTrue="1">
      <formula>WEEKDAY($A802)=4</formula>
    </cfRule>
    <cfRule type="expression" dxfId="44850" priority="85503" stopIfTrue="1">
      <formula>WEEKDAY($A802)=5</formula>
    </cfRule>
    <cfRule type="expression" dxfId="44849" priority="85504" stopIfTrue="1">
      <formula>WEEKDAY($A802)=6</formula>
    </cfRule>
    <cfRule type="expression" dxfId="44848" priority="85505" stopIfTrue="1">
      <formula>WEEKDAY($A802)=7</formula>
    </cfRule>
  </conditionalFormatting>
  <conditionalFormatting sqref="I802:I803">
    <cfRule type="expression" dxfId="44847" priority="85492" stopIfTrue="1">
      <formula>WEEKDAY($A802)=1</formula>
    </cfRule>
    <cfRule type="expression" dxfId="44846" priority="85493" stopIfTrue="1">
      <formula>WEEKDAY($A802)=2</formula>
    </cfRule>
    <cfRule type="expression" dxfId="44845" priority="85494" stopIfTrue="1">
      <formula>WEEKDAY($A802)=3</formula>
    </cfRule>
    <cfRule type="expression" dxfId="44844" priority="85495" stopIfTrue="1">
      <formula>WEEKDAY($A802)=4</formula>
    </cfRule>
    <cfRule type="expression" dxfId="44843" priority="85496" stopIfTrue="1">
      <formula>WEEKDAY($A802)=5</formula>
    </cfRule>
    <cfRule type="expression" dxfId="44842" priority="85497" stopIfTrue="1">
      <formula>WEEKDAY($A802)=6</formula>
    </cfRule>
    <cfRule type="expression" dxfId="44841" priority="85498" stopIfTrue="1">
      <formula>WEEKDAY($A802)=7</formula>
    </cfRule>
  </conditionalFormatting>
  <conditionalFormatting sqref="I802:I803">
    <cfRule type="expression" dxfId="44840" priority="85485" stopIfTrue="1">
      <formula>WEEKDAY($A802)=1</formula>
    </cfRule>
    <cfRule type="expression" dxfId="44839" priority="85486" stopIfTrue="1">
      <formula>WEEKDAY($A802)=2</formula>
    </cfRule>
    <cfRule type="expression" dxfId="44838" priority="85487" stopIfTrue="1">
      <formula>WEEKDAY($A802)=3</formula>
    </cfRule>
    <cfRule type="expression" dxfId="44837" priority="85488" stopIfTrue="1">
      <formula>WEEKDAY($A802)=4</formula>
    </cfRule>
    <cfRule type="expression" dxfId="44836" priority="85489" stopIfTrue="1">
      <formula>WEEKDAY($A802)=5</formula>
    </cfRule>
    <cfRule type="expression" dxfId="44835" priority="85490" stopIfTrue="1">
      <formula>WEEKDAY($A802)=6</formula>
    </cfRule>
    <cfRule type="expression" dxfId="44834" priority="85491" stopIfTrue="1">
      <formula>WEEKDAY($A802)=7</formula>
    </cfRule>
  </conditionalFormatting>
  <conditionalFormatting sqref="I802:I803">
    <cfRule type="expression" dxfId="44833" priority="85478" stopIfTrue="1">
      <formula>WEEKDAY($A802)=1</formula>
    </cfRule>
    <cfRule type="expression" dxfId="44832" priority="85479" stopIfTrue="1">
      <formula>WEEKDAY($A802)=2</formula>
    </cfRule>
    <cfRule type="expression" dxfId="44831" priority="85480" stopIfTrue="1">
      <formula>WEEKDAY($A802)=3</formula>
    </cfRule>
    <cfRule type="expression" dxfId="44830" priority="85481" stopIfTrue="1">
      <formula>WEEKDAY($A802)=4</formula>
    </cfRule>
    <cfRule type="expression" dxfId="44829" priority="85482" stopIfTrue="1">
      <formula>WEEKDAY($A802)=5</formula>
    </cfRule>
    <cfRule type="expression" dxfId="44828" priority="85483" stopIfTrue="1">
      <formula>WEEKDAY($A802)=6</formula>
    </cfRule>
    <cfRule type="expression" dxfId="44827" priority="85484" stopIfTrue="1">
      <formula>WEEKDAY($A802)=7</formula>
    </cfRule>
  </conditionalFormatting>
  <conditionalFormatting sqref="I802:I803">
    <cfRule type="expression" dxfId="44826" priority="85471" stopIfTrue="1">
      <formula>WEEKDAY($A802)=1</formula>
    </cfRule>
    <cfRule type="expression" dxfId="44825" priority="85472" stopIfTrue="1">
      <formula>WEEKDAY($A802)=2</formula>
    </cfRule>
    <cfRule type="expression" dxfId="44824" priority="85473" stopIfTrue="1">
      <formula>WEEKDAY($A802)=3</formula>
    </cfRule>
    <cfRule type="expression" dxfId="44823" priority="85474" stopIfTrue="1">
      <formula>WEEKDAY($A802)=4</formula>
    </cfRule>
    <cfRule type="expression" dxfId="44822" priority="85475" stopIfTrue="1">
      <formula>WEEKDAY($A802)=5</formula>
    </cfRule>
    <cfRule type="expression" dxfId="44821" priority="85476" stopIfTrue="1">
      <formula>WEEKDAY($A802)=6</formula>
    </cfRule>
    <cfRule type="expression" dxfId="44820" priority="85477" stopIfTrue="1">
      <formula>WEEKDAY($A802)=7</formula>
    </cfRule>
  </conditionalFormatting>
  <conditionalFormatting sqref="I802:I803">
    <cfRule type="expression" dxfId="44819" priority="85464" stopIfTrue="1">
      <formula>WEEKDAY($A802)=1</formula>
    </cfRule>
    <cfRule type="expression" dxfId="44818" priority="85465" stopIfTrue="1">
      <formula>WEEKDAY($A802)=2</formula>
    </cfRule>
    <cfRule type="expression" dxfId="44817" priority="85466" stopIfTrue="1">
      <formula>WEEKDAY($A802)=3</formula>
    </cfRule>
    <cfRule type="expression" dxfId="44816" priority="85467" stopIfTrue="1">
      <formula>WEEKDAY($A802)=4</formula>
    </cfRule>
    <cfRule type="expression" dxfId="44815" priority="85468" stopIfTrue="1">
      <formula>WEEKDAY($A802)=5</formula>
    </cfRule>
    <cfRule type="expression" dxfId="44814" priority="85469" stopIfTrue="1">
      <formula>WEEKDAY($A802)=6</formula>
    </cfRule>
    <cfRule type="expression" dxfId="44813" priority="85470" stopIfTrue="1">
      <formula>WEEKDAY($A802)=7</formula>
    </cfRule>
  </conditionalFormatting>
  <conditionalFormatting sqref="I802:I803">
    <cfRule type="expression" dxfId="44812" priority="85457" stopIfTrue="1">
      <formula>WEEKDAY($A802)=1</formula>
    </cfRule>
    <cfRule type="expression" dxfId="44811" priority="85458" stopIfTrue="1">
      <formula>WEEKDAY($A802)=2</formula>
    </cfRule>
    <cfRule type="expression" dxfId="44810" priority="85459" stopIfTrue="1">
      <formula>WEEKDAY($A802)=3</formula>
    </cfRule>
    <cfRule type="expression" dxfId="44809" priority="85460" stopIfTrue="1">
      <formula>WEEKDAY($A802)=4</formula>
    </cfRule>
    <cfRule type="expression" dxfId="44808" priority="85461" stopIfTrue="1">
      <formula>WEEKDAY($A802)=5</formula>
    </cfRule>
    <cfRule type="expression" dxfId="44807" priority="85462" stopIfTrue="1">
      <formula>WEEKDAY($A802)=6</formula>
    </cfRule>
    <cfRule type="expression" dxfId="44806" priority="85463" stopIfTrue="1">
      <formula>WEEKDAY($A802)=7</formula>
    </cfRule>
  </conditionalFormatting>
  <conditionalFormatting sqref="I802:I803">
    <cfRule type="expression" dxfId="44805" priority="85450" stopIfTrue="1">
      <formula>WEEKDAY($A802)=1</formula>
    </cfRule>
    <cfRule type="expression" dxfId="44804" priority="85451" stopIfTrue="1">
      <formula>WEEKDAY($A802)=2</formula>
    </cfRule>
    <cfRule type="expression" dxfId="44803" priority="85452" stopIfTrue="1">
      <formula>WEEKDAY($A802)=3</formula>
    </cfRule>
    <cfRule type="expression" dxfId="44802" priority="85453" stopIfTrue="1">
      <formula>WEEKDAY($A802)=4</formula>
    </cfRule>
    <cfRule type="expression" dxfId="44801" priority="85454" stopIfTrue="1">
      <formula>WEEKDAY($A802)=5</formula>
    </cfRule>
    <cfRule type="expression" dxfId="44800" priority="85455" stopIfTrue="1">
      <formula>WEEKDAY($A802)=6</formula>
    </cfRule>
    <cfRule type="expression" dxfId="44799" priority="85456" stopIfTrue="1">
      <formula>WEEKDAY($A802)=7</formula>
    </cfRule>
  </conditionalFormatting>
  <conditionalFormatting sqref="I802:I803">
    <cfRule type="expression" dxfId="44798" priority="85443" stopIfTrue="1">
      <formula>WEEKDAY($A802)=1</formula>
    </cfRule>
    <cfRule type="expression" dxfId="44797" priority="85444" stopIfTrue="1">
      <formula>WEEKDAY($A802)=2</formula>
    </cfRule>
    <cfRule type="expression" dxfId="44796" priority="85445" stopIfTrue="1">
      <formula>WEEKDAY($A802)=3</formula>
    </cfRule>
    <cfRule type="expression" dxfId="44795" priority="85446" stopIfTrue="1">
      <formula>WEEKDAY($A802)=4</formula>
    </cfRule>
    <cfRule type="expression" dxfId="44794" priority="85447" stopIfTrue="1">
      <formula>WEEKDAY($A802)=5</formula>
    </cfRule>
    <cfRule type="expression" dxfId="44793" priority="85448" stopIfTrue="1">
      <formula>WEEKDAY($A802)=6</formula>
    </cfRule>
    <cfRule type="expression" dxfId="44792" priority="85449" stopIfTrue="1">
      <formula>WEEKDAY($A802)=7</formula>
    </cfRule>
  </conditionalFormatting>
  <conditionalFormatting sqref="I802:I803">
    <cfRule type="expression" dxfId="44791" priority="85436" stopIfTrue="1">
      <formula>WEEKDAY($A802)=1</formula>
    </cfRule>
    <cfRule type="expression" dxfId="44790" priority="85437" stopIfTrue="1">
      <formula>WEEKDAY($A802)=2</formula>
    </cfRule>
    <cfRule type="expression" dxfId="44789" priority="85438" stopIfTrue="1">
      <formula>WEEKDAY($A802)=3</formula>
    </cfRule>
    <cfRule type="expression" dxfId="44788" priority="85439" stopIfTrue="1">
      <formula>WEEKDAY($A802)=4</formula>
    </cfRule>
    <cfRule type="expression" dxfId="44787" priority="85440" stopIfTrue="1">
      <formula>WEEKDAY($A802)=5</formula>
    </cfRule>
    <cfRule type="expression" dxfId="44786" priority="85441" stopIfTrue="1">
      <formula>WEEKDAY($A802)=6</formula>
    </cfRule>
    <cfRule type="expression" dxfId="44785" priority="85442" stopIfTrue="1">
      <formula>WEEKDAY($A802)=7</formula>
    </cfRule>
  </conditionalFormatting>
  <conditionalFormatting sqref="I802:I803">
    <cfRule type="expression" dxfId="44784" priority="85429" stopIfTrue="1">
      <formula>WEEKDAY($A802)=1</formula>
    </cfRule>
    <cfRule type="expression" dxfId="44783" priority="85430" stopIfTrue="1">
      <formula>WEEKDAY($A802)=2</formula>
    </cfRule>
    <cfRule type="expression" dxfId="44782" priority="85431" stopIfTrue="1">
      <formula>WEEKDAY($A802)=3</formula>
    </cfRule>
    <cfRule type="expression" dxfId="44781" priority="85432" stopIfTrue="1">
      <formula>WEEKDAY($A802)=4</formula>
    </cfRule>
    <cfRule type="expression" dxfId="44780" priority="85433" stopIfTrue="1">
      <formula>WEEKDAY($A802)=5</formula>
    </cfRule>
    <cfRule type="expression" dxfId="44779" priority="85434" stopIfTrue="1">
      <formula>WEEKDAY($A802)=6</formula>
    </cfRule>
    <cfRule type="expression" dxfId="44778" priority="85435" stopIfTrue="1">
      <formula>WEEKDAY($A802)=7</formula>
    </cfRule>
  </conditionalFormatting>
  <conditionalFormatting sqref="I802:I803">
    <cfRule type="expression" dxfId="44777" priority="85422" stopIfTrue="1">
      <formula>WEEKDAY($A802)=1</formula>
    </cfRule>
    <cfRule type="expression" dxfId="44776" priority="85423" stopIfTrue="1">
      <formula>WEEKDAY($A802)=2</formula>
    </cfRule>
    <cfRule type="expression" dxfId="44775" priority="85424" stopIfTrue="1">
      <formula>WEEKDAY($A802)=3</formula>
    </cfRule>
    <cfRule type="expression" dxfId="44774" priority="85425" stopIfTrue="1">
      <formula>WEEKDAY($A802)=4</formula>
    </cfRule>
    <cfRule type="expression" dxfId="44773" priority="85426" stopIfTrue="1">
      <formula>WEEKDAY($A802)=5</formula>
    </cfRule>
    <cfRule type="expression" dxfId="44772" priority="85427" stopIfTrue="1">
      <formula>WEEKDAY($A802)=6</formula>
    </cfRule>
    <cfRule type="expression" dxfId="44771" priority="85428" stopIfTrue="1">
      <formula>WEEKDAY($A802)=7</formula>
    </cfRule>
  </conditionalFormatting>
  <conditionalFormatting sqref="I802:I803">
    <cfRule type="expression" dxfId="44770" priority="85415" stopIfTrue="1">
      <formula>WEEKDAY($A802)=1</formula>
    </cfRule>
    <cfRule type="expression" dxfId="44769" priority="85416" stopIfTrue="1">
      <formula>WEEKDAY($A802)=2</formula>
    </cfRule>
    <cfRule type="expression" dxfId="44768" priority="85417" stopIfTrue="1">
      <formula>WEEKDAY($A802)=3</formula>
    </cfRule>
    <cfRule type="expression" dxfId="44767" priority="85418" stopIfTrue="1">
      <formula>WEEKDAY($A802)=4</formula>
    </cfRule>
    <cfRule type="expression" dxfId="44766" priority="85419" stopIfTrue="1">
      <formula>WEEKDAY($A802)=5</formula>
    </cfRule>
    <cfRule type="expression" dxfId="44765" priority="85420" stopIfTrue="1">
      <formula>WEEKDAY($A802)=6</formula>
    </cfRule>
    <cfRule type="expression" dxfId="44764" priority="85421" stopIfTrue="1">
      <formula>WEEKDAY($A802)=7</formula>
    </cfRule>
  </conditionalFormatting>
  <conditionalFormatting sqref="I802:I803">
    <cfRule type="expression" dxfId="44763" priority="85408" stopIfTrue="1">
      <formula>WEEKDAY($A802)=1</formula>
    </cfRule>
    <cfRule type="expression" dxfId="44762" priority="85409" stopIfTrue="1">
      <formula>WEEKDAY($A802)=2</formula>
    </cfRule>
    <cfRule type="expression" dxfId="44761" priority="85410" stopIfTrue="1">
      <formula>WEEKDAY($A802)=3</formula>
    </cfRule>
    <cfRule type="expression" dxfId="44760" priority="85411" stopIfTrue="1">
      <formula>WEEKDAY($A802)=4</formula>
    </cfRule>
    <cfRule type="expression" dxfId="44759" priority="85412" stopIfTrue="1">
      <formula>WEEKDAY($A802)=5</formula>
    </cfRule>
    <cfRule type="expression" dxfId="44758" priority="85413" stopIfTrue="1">
      <formula>WEEKDAY($A802)=6</formula>
    </cfRule>
    <cfRule type="expression" dxfId="44757" priority="85414" stopIfTrue="1">
      <formula>WEEKDAY($A802)=7</formula>
    </cfRule>
  </conditionalFormatting>
  <conditionalFormatting sqref="I802:I803">
    <cfRule type="expression" dxfId="44756" priority="85401" stopIfTrue="1">
      <formula>WEEKDAY($A802)=1</formula>
    </cfRule>
    <cfRule type="expression" dxfId="44755" priority="85402" stopIfTrue="1">
      <formula>WEEKDAY($A802)=2</formula>
    </cfRule>
    <cfRule type="expression" dxfId="44754" priority="85403" stopIfTrue="1">
      <formula>WEEKDAY($A802)=3</formula>
    </cfRule>
    <cfRule type="expression" dxfId="44753" priority="85404" stopIfTrue="1">
      <formula>WEEKDAY($A802)=4</formula>
    </cfRule>
    <cfRule type="expression" dxfId="44752" priority="85405" stopIfTrue="1">
      <formula>WEEKDAY($A802)=5</formula>
    </cfRule>
    <cfRule type="expression" dxfId="44751" priority="85406" stopIfTrue="1">
      <formula>WEEKDAY($A802)=6</formula>
    </cfRule>
    <cfRule type="expression" dxfId="44750" priority="85407" stopIfTrue="1">
      <formula>WEEKDAY($A802)=7</formula>
    </cfRule>
  </conditionalFormatting>
  <conditionalFormatting sqref="I802:I803">
    <cfRule type="expression" dxfId="44749" priority="85394" stopIfTrue="1">
      <formula>WEEKDAY($A802)=1</formula>
    </cfRule>
    <cfRule type="expression" dxfId="44748" priority="85395" stopIfTrue="1">
      <formula>WEEKDAY($A802)=2</formula>
    </cfRule>
    <cfRule type="expression" dxfId="44747" priority="85396" stopIfTrue="1">
      <formula>WEEKDAY($A802)=3</formula>
    </cfRule>
    <cfRule type="expression" dxfId="44746" priority="85397" stopIfTrue="1">
      <formula>WEEKDAY($A802)=4</formula>
    </cfRule>
    <cfRule type="expression" dxfId="44745" priority="85398" stopIfTrue="1">
      <formula>WEEKDAY($A802)=5</formula>
    </cfRule>
    <cfRule type="expression" dxfId="44744" priority="85399" stopIfTrue="1">
      <formula>WEEKDAY($A802)=6</formula>
    </cfRule>
    <cfRule type="expression" dxfId="44743" priority="85400" stopIfTrue="1">
      <formula>WEEKDAY($A802)=7</formula>
    </cfRule>
  </conditionalFormatting>
  <conditionalFormatting sqref="I802:I803">
    <cfRule type="expression" dxfId="44742" priority="85387" stopIfTrue="1">
      <formula>WEEKDAY($A802)=1</formula>
    </cfRule>
    <cfRule type="expression" dxfId="44741" priority="85388" stopIfTrue="1">
      <formula>WEEKDAY($A802)=2</formula>
    </cfRule>
    <cfRule type="expression" dxfId="44740" priority="85389" stopIfTrue="1">
      <formula>WEEKDAY($A802)=3</formula>
    </cfRule>
    <cfRule type="expression" dxfId="44739" priority="85390" stopIfTrue="1">
      <formula>WEEKDAY($A802)=4</formula>
    </cfRule>
    <cfRule type="expression" dxfId="44738" priority="85391" stopIfTrue="1">
      <formula>WEEKDAY($A802)=5</formula>
    </cfRule>
    <cfRule type="expression" dxfId="44737" priority="85392" stopIfTrue="1">
      <formula>WEEKDAY($A802)=6</formula>
    </cfRule>
    <cfRule type="expression" dxfId="44736" priority="85393" stopIfTrue="1">
      <formula>WEEKDAY($A802)=7</formula>
    </cfRule>
  </conditionalFormatting>
  <conditionalFormatting sqref="I802:I803">
    <cfRule type="expression" dxfId="44735" priority="85380" stopIfTrue="1">
      <formula>WEEKDAY($A802)=1</formula>
    </cfRule>
    <cfRule type="expression" dxfId="44734" priority="85381" stopIfTrue="1">
      <formula>WEEKDAY($A802)=2</formula>
    </cfRule>
    <cfRule type="expression" dxfId="44733" priority="85382" stopIfTrue="1">
      <formula>WEEKDAY($A802)=3</formula>
    </cfRule>
    <cfRule type="expression" dxfId="44732" priority="85383" stopIfTrue="1">
      <formula>WEEKDAY($A802)=4</formula>
    </cfRule>
    <cfRule type="expression" dxfId="44731" priority="85384" stopIfTrue="1">
      <formula>WEEKDAY($A802)=5</formula>
    </cfRule>
    <cfRule type="expression" dxfId="44730" priority="85385" stopIfTrue="1">
      <formula>WEEKDAY($A802)=6</formula>
    </cfRule>
    <cfRule type="expression" dxfId="44729" priority="85386" stopIfTrue="1">
      <formula>WEEKDAY($A802)=7</formula>
    </cfRule>
  </conditionalFormatting>
  <conditionalFormatting sqref="A802:A805">
    <cfRule type="expression" dxfId="44728" priority="85373" stopIfTrue="1">
      <formula>WEEKDAY($A802)=1</formula>
    </cfRule>
    <cfRule type="expression" dxfId="44727" priority="85374" stopIfTrue="1">
      <formula>WEEKDAY($A802)=2</formula>
    </cfRule>
    <cfRule type="expression" dxfId="44726" priority="85375" stopIfTrue="1">
      <formula>WEEKDAY($A802)=3</formula>
    </cfRule>
    <cfRule type="expression" dxfId="44725" priority="85376" stopIfTrue="1">
      <formula>WEEKDAY($A802)=4</formula>
    </cfRule>
    <cfRule type="expression" dxfId="44724" priority="85377" stopIfTrue="1">
      <formula>WEEKDAY($A802)=5</formula>
    </cfRule>
    <cfRule type="expression" dxfId="44723" priority="85378" stopIfTrue="1">
      <formula>WEEKDAY($A802)=6</formula>
    </cfRule>
    <cfRule type="expression" dxfId="44722" priority="85379" stopIfTrue="1">
      <formula>WEEKDAY($A802)=7</formula>
    </cfRule>
  </conditionalFormatting>
  <conditionalFormatting sqref="I802:I803">
    <cfRule type="expression" dxfId="44721" priority="85366" stopIfTrue="1">
      <formula>WEEKDAY($A802)=1</formula>
    </cfRule>
    <cfRule type="expression" dxfId="44720" priority="85367" stopIfTrue="1">
      <formula>WEEKDAY($A802)=2</formula>
    </cfRule>
    <cfRule type="expression" dxfId="44719" priority="85368" stopIfTrue="1">
      <formula>WEEKDAY($A802)=3</formula>
    </cfRule>
    <cfRule type="expression" dxfId="44718" priority="85369" stopIfTrue="1">
      <formula>WEEKDAY($A802)=4</formula>
    </cfRule>
    <cfRule type="expression" dxfId="44717" priority="85370" stopIfTrue="1">
      <formula>WEEKDAY($A802)=5</formula>
    </cfRule>
    <cfRule type="expression" dxfId="44716" priority="85371" stopIfTrue="1">
      <formula>WEEKDAY($A802)=6</formula>
    </cfRule>
    <cfRule type="expression" dxfId="44715" priority="85372" stopIfTrue="1">
      <formula>WEEKDAY($A802)=7</formula>
    </cfRule>
  </conditionalFormatting>
  <conditionalFormatting sqref="A802:A805">
    <cfRule type="expression" dxfId="44714" priority="85359" stopIfTrue="1">
      <formula>WEEKDAY($A802)=1</formula>
    </cfRule>
    <cfRule type="expression" dxfId="44713" priority="85360" stopIfTrue="1">
      <formula>WEEKDAY($A802)=2</formula>
    </cfRule>
    <cfRule type="expression" dxfId="44712" priority="85361" stopIfTrue="1">
      <formula>WEEKDAY($A802)=3</formula>
    </cfRule>
    <cfRule type="expression" dxfId="44711" priority="85362" stopIfTrue="1">
      <formula>WEEKDAY($A802)=4</formula>
    </cfRule>
    <cfRule type="expression" dxfId="44710" priority="85363" stopIfTrue="1">
      <formula>WEEKDAY($A802)=5</formula>
    </cfRule>
    <cfRule type="expression" dxfId="44709" priority="85364" stopIfTrue="1">
      <formula>WEEKDAY($A802)=6</formula>
    </cfRule>
    <cfRule type="expression" dxfId="44708" priority="85365" stopIfTrue="1">
      <formula>WEEKDAY($A802)=7</formula>
    </cfRule>
  </conditionalFormatting>
  <conditionalFormatting sqref="A802:A805">
    <cfRule type="expression" dxfId="44707" priority="85352" stopIfTrue="1">
      <formula>WEEKDAY($A802)=1</formula>
    </cfRule>
    <cfRule type="expression" dxfId="44706" priority="85353" stopIfTrue="1">
      <formula>WEEKDAY($A802)=2</formula>
    </cfRule>
    <cfRule type="expression" dxfId="44705" priority="85354" stopIfTrue="1">
      <formula>WEEKDAY($A802)=3</formula>
    </cfRule>
    <cfRule type="expression" dxfId="44704" priority="85355" stopIfTrue="1">
      <formula>WEEKDAY($A802)=4</formula>
    </cfRule>
    <cfRule type="expression" dxfId="44703" priority="85356" stopIfTrue="1">
      <formula>WEEKDAY($A802)=5</formula>
    </cfRule>
    <cfRule type="expression" dxfId="44702" priority="85357" stopIfTrue="1">
      <formula>WEEKDAY($A802)=6</formula>
    </cfRule>
    <cfRule type="expression" dxfId="44701" priority="85358" stopIfTrue="1">
      <formula>WEEKDAY($A802)=7</formula>
    </cfRule>
  </conditionalFormatting>
  <conditionalFormatting sqref="I802:I803">
    <cfRule type="expression" dxfId="44700" priority="85345" stopIfTrue="1">
      <formula>WEEKDAY($A802)=1</formula>
    </cfRule>
    <cfRule type="expression" dxfId="44699" priority="85346" stopIfTrue="1">
      <formula>WEEKDAY($A802)=2</formula>
    </cfRule>
    <cfRule type="expression" dxfId="44698" priority="85347" stopIfTrue="1">
      <formula>WEEKDAY($A802)=3</formula>
    </cfRule>
    <cfRule type="expression" dxfId="44697" priority="85348" stopIfTrue="1">
      <formula>WEEKDAY($A802)=4</formula>
    </cfRule>
    <cfRule type="expression" dxfId="44696" priority="85349" stopIfTrue="1">
      <formula>WEEKDAY($A802)=5</formula>
    </cfRule>
    <cfRule type="expression" dxfId="44695" priority="85350" stopIfTrue="1">
      <formula>WEEKDAY($A802)=6</formula>
    </cfRule>
    <cfRule type="expression" dxfId="44694" priority="85351" stopIfTrue="1">
      <formula>WEEKDAY($A802)=7</formula>
    </cfRule>
  </conditionalFormatting>
  <conditionalFormatting sqref="A802:A805">
    <cfRule type="expression" dxfId="44693" priority="85338" stopIfTrue="1">
      <formula>WEEKDAY($A802)=1</formula>
    </cfRule>
    <cfRule type="expression" dxfId="44692" priority="85339" stopIfTrue="1">
      <formula>WEEKDAY($A802)=2</formula>
    </cfRule>
    <cfRule type="expression" dxfId="44691" priority="85340" stopIfTrue="1">
      <formula>WEEKDAY($A802)=3</formula>
    </cfRule>
    <cfRule type="expression" dxfId="44690" priority="85341" stopIfTrue="1">
      <formula>WEEKDAY($A802)=4</formula>
    </cfRule>
    <cfRule type="expression" dxfId="44689" priority="85342" stopIfTrue="1">
      <formula>WEEKDAY($A802)=5</formula>
    </cfRule>
    <cfRule type="expression" dxfId="44688" priority="85343" stopIfTrue="1">
      <formula>WEEKDAY($A802)=6</formula>
    </cfRule>
    <cfRule type="expression" dxfId="44687" priority="85344" stopIfTrue="1">
      <formula>WEEKDAY($A802)=7</formula>
    </cfRule>
  </conditionalFormatting>
  <conditionalFormatting sqref="I802:I803">
    <cfRule type="expression" dxfId="44686" priority="85331" stopIfTrue="1">
      <formula>WEEKDAY($A802)=1</formula>
    </cfRule>
    <cfRule type="expression" dxfId="44685" priority="85332" stopIfTrue="1">
      <formula>WEEKDAY($A802)=2</formula>
    </cfRule>
    <cfRule type="expression" dxfId="44684" priority="85333" stopIfTrue="1">
      <formula>WEEKDAY($A802)=3</formula>
    </cfRule>
    <cfRule type="expression" dxfId="44683" priority="85334" stopIfTrue="1">
      <formula>WEEKDAY($A802)=4</formula>
    </cfRule>
    <cfRule type="expression" dxfId="44682" priority="85335" stopIfTrue="1">
      <formula>WEEKDAY($A802)=5</formula>
    </cfRule>
    <cfRule type="expression" dxfId="44681" priority="85336" stopIfTrue="1">
      <formula>WEEKDAY($A802)=6</formula>
    </cfRule>
    <cfRule type="expression" dxfId="44680" priority="85337" stopIfTrue="1">
      <formula>WEEKDAY($A802)=7</formula>
    </cfRule>
  </conditionalFormatting>
  <conditionalFormatting sqref="A802:A805">
    <cfRule type="expression" dxfId="44679" priority="85324" stopIfTrue="1">
      <formula>WEEKDAY($A802)=1</formula>
    </cfRule>
    <cfRule type="expression" dxfId="44678" priority="85325" stopIfTrue="1">
      <formula>WEEKDAY($A802)=2</formula>
    </cfRule>
    <cfRule type="expression" dxfId="44677" priority="85326" stopIfTrue="1">
      <formula>WEEKDAY($A802)=3</formula>
    </cfRule>
    <cfRule type="expression" dxfId="44676" priority="85327" stopIfTrue="1">
      <formula>WEEKDAY($A802)=4</formula>
    </cfRule>
    <cfRule type="expression" dxfId="44675" priority="85328" stopIfTrue="1">
      <formula>WEEKDAY($A802)=5</formula>
    </cfRule>
    <cfRule type="expression" dxfId="44674" priority="85329" stopIfTrue="1">
      <formula>WEEKDAY($A802)=6</formula>
    </cfRule>
    <cfRule type="expression" dxfId="44673" priority="85330" stopIfTrue="1">
      <formula>WEEKDAY($A802)=7</formula>
    </cfRule>
  </conditionalFormatting>
  <conditionalFormatting sqref="A802:A805">
    <cfRule type="expression" dxfId="44672" priority="85317" stopIfTrue="1">
      <formula>WEEKDAY($A802)=1</formula>
    </cfRule>
    <cfRule type="expression" dxfId="44671" priority="85318" stopIfTrue="1">
      <formula>WEEKDAY($A802)=2</formula>
    </cfRule>
    <cfRule type="expression" dxfId="44670" priority="85319" stopIfTrue="1">
      <formula>WEEKDAY($A802)=3</formula>
    </cfRule>
    <cfRule type="expression" dxfId="44669" priority="85320" stopIfTrue="1">
      <formula>WEEKDAY($A802)=4</formula>
    </cfRule>
    <cfRule type="expression" dxfId="44668" priority="85321" stopIfTrue="1">
      <formula>WEEKDAY($A802)=5</formula>
    </cfRule>
    <cfRule type="expression" dxfId="44667" priority="85322" stopIfTrue="1">
      <formula>WEEKDAY($A802)=6</formula>
    </cfRule>
    <cfRule type="expression" dxfId="44666" priority="85323" stopIfTrue="1">
      <formula>WEEKDAY($A802)=7</formula>
    </cfRule>
  </conditionalFormatting>
  <conditionalFormatting sqref="I802:I803">
    <cfRule type="expression" dxfId="44665" priority="85310" stopIfTrue="1">
      <formula>WEEKDAY($A802)=1</formula>
    </cfRule>
    <cfRule type="expression" dxfId="44664" priority="85311" stopIfTrue="1">
      <formula>WEEKDAY($A802)=2</formula>
    </cfRule>
    <cfRule type="expression" dxfId="44663" priority="85312" stopIfTrue="1">
      <formula>WEEKDAY($A802)=3</formula>
    </cfRule>
    <cfRule type="expression" dxfId="44662" priority="85313" stopIfTrue="1">
      <formula>WEEKDAY($A802)=4</formula>
    </cfRule>
    <cfRule type="expression" dxfId="44661" priority="85314" stopIfTrue="1">
      <formula>WEEKDAY($A802)=5</formula>
    </cfRule>
    <cfRule type="expression" dxfId="44660" priority="85315" stopIfTrue="1">
      <formula>WEEKDAY($A802)=6</formula>
    </cfRule>
    <cfRule type="expression" dxfId="44659" priority="85316" stopIfTrue="1">
      <formula>WEEKDAY($A802)=7</formula>
    </cfRule>
  </conditionalFormatting>
  <conditionalFormatting sqref="A802:A805">
    <cfRule type="expression" dxfId="44658" priority="85303" stopIfTrue="1">
      <formula>WEEKDAY($A802)=1</formula>
    </cfRule>
    <cfRule type="expression" dxfId="44657" priority="85304" stopIfTrue="1">
      <formula>WEEKDAY($A802)=2</formula>
    </cfRule>
    <cfRule type="expression" dxfId="44656" priority="85305" stopIfTrue="1">
      <formula>WEEKDAY($A802)=3</formula>
    </cfRule>
    <cfRule type="expression" dxfId="44655" priority="85306" stopIfTrue="1">
      <formula>WEEKDAY($A802)=4</formula>
    </cfRule>
    <cfRule type="expression" dxfId="44654" priority="85307" stopIfTrue="1">
      <formula>WEEKDAY($A802)=5</formula>
    </cfRule>
    <cfRule type="expression" dxfId="44653" priority="85308" stopIfTrue="1">
      <formula>WEEKDAY($A802)=6</formula>
    </cfRule>
    <cfRule type="expression" dxfId="44652" priority="85309" stopIfTrue="1">
      <formula>WEEKDAY($A802)=7</formula>
    </cfRule>
  </conditionalFormatting>
  <conditionalFormatting sqref="A802:A805">
    <cfRule type="expression" dxfId="44651" priority="85296" stopIfTrue="1">
      <formula>WEEKDAY($A802)=1</formula>
    </cfRule>
    <cfRule type="expression" dxfId="44650" priority="85297" stopIfTrue="1">
      <formula>WEEKDAY($A802)=2</formula>
    </cfRule>
    <cfRule type="expression" dxfId="44649" priority="85298" stopIfTrue="1">
      <formula>WEEKDAY($A802)=3</formula>
    </cfRule>
    <cfRule type="expression" dxfId="44648" priority="85299" stopIfTrue="1">
      <formula>WEEKDAY($A802)=4</formula>
    </cfRule>
    <cfRule type="expression" dxfId="44647" priority="85300" stopIfTrue="1">
      <formula>WEEKDAY($A802)=5</formula>
    </cfRule>
    <cfRule type="expression" dxfId="44646" priority="85301" stopIfTrue="1">
      <formula>WEEKDAY($A802)=6</formula>
    </cfRule>
    <cfRule type="expression" dxfId="44645" priority="85302" stopIfTrue="1">
      <formula>WEEKDAY($A802)=7</formula>
    </cfRule>
  </conditionalFormatting>
  <conditionalFormatting sqref="I802:I803">
    <cfRule type="expression" dxfId="44644" priority="85289" stopIfTrue="1">
      <formula>WEEKDAY($A802)=1</formula>
    </cfRule>
    <cfRule type="expression" dxfId="44643" priority="85290" stopIfTrue="1">
      <formula>WEEKDAY($A802)=2</formula>
    </cfRule>
    <cfRule type="expression" dxfId="44642" priority="85291" stopIfTrue="1">
      <formula>WEEKDAY($A802)=3</formula>
    </cfRule>
    <cfRule type="expression" dxfId="44641" priority="85292" stopIfTrue="1">
      <formula>WEEKDAY($A802)=4</formula>
    </cfRule>
    <cfRule type="expression" dxfId="44640" priority="85293" stopIfTrue="1">
      <formula>WEEKDAY($A802)=5</formula>
    </cfRule>
    <cfRule type="expression" dxfId="44639" priority="85294" stopIfTrue="1">
      <formula>WEEKDAY($A802)=6</formula>
    </cfRule>
    <cfRule type="expression" dxfId="44638" priority="85295" stopIfTrue="1">
      <formula>WEEKDAY($A802)=7</formula>
    </cfRule>
  </conditionalFormatting>
  <conditionalFormatting sqref="I802:I803">
    <cfRule type="expression" dxfId="44637" priority="85282" stopIfTrue="1">
      <formula>WEEKDAY($A802)=1</formula>
    </cfRule>
    <cfRule type="expression" dxfId="44636" priority="85283" stopIfTrue="1">
      <formula>WEEKDAY($A802)=2</formula>
    </cfRule>
    <cfRule type="expression" dxfId="44635" priority="85284" stopIfTrue="1">
      <formula>WEEKDAY($A802)=3</formula>
    </cfRule>
    <cfRule type="expression" dxfId="44634" priority="85285" stopIfTrue="1">
      <formula>WEEKDAY($A802)=4</formula>
    </cfRule>
    <cfRule type="expression" dxfId="44633" priority="85286" stopIfTrue="1">
      <formula>WEEKDAY($A802)=5</formula>
    </cfRule>
    <cfRule type="expression" dxfId="44632" priority="85287" stopIfTrue="1">
      <formula>WEEKDAY($A802)=6</formula>
    </cfRule>
    <cfRule type="expression" dxfId="44631" priority="85288" stopIfTrue="1">
      <formula>WEEKDAY($A802)=7</formula>
    </cfRule>
  </conditionalFormatting>
  <conditionalFormatting sqref="A802:A805">
    <cfRule type="expression" dxfId="44630" priority="85275" stopIfTrue="1">
      <formula>WEEKDAY($A802)=1</formula>
    </cfRule>
    <cfRule type="expression" dxfId="44629" priority="85276" stopIfTrue="1">
      <formula>WEEKDAY($A802)=2</formula>
    </cfRule>
    <cfRule type="expression" dxfId="44628" priority="85277" stopIfTrue="1">
      <formula>WEEKDAY($A802)=3</formula>
    </cfRule>
    <cfRule type="expression" dxfId="44627" priority="85278" stopIfTrue="1">
      <formula>WEEKDAY($A802)=4</formula>
    </cfRule>
    <cfRule type="expression" dxfId="44626" priority="85279" stopIfTrue="1">
      <formula>WEEKDAY($A802)=5</formula>
    </cfRule>
    <cfRule type="expression" dxfId="44625" priority="85280" stopIfTrue="1">
      <formula>WEEKDAY($A802)=6</formula>
    </cfRule>
    <cfRule type="expression" dxfId="44624" priority="85281" stopIfTrue="1">
      <formula>WEEKDAY($A802)=7</formula>
    </cfRule>
  </conditionalFormatting>
  <conditionalFormatting sqref="A802:A805">
    <cfRule type="expression" dxfId="44623" priority="85268" stopIfTrue="1">
      <formula>WEEKDAY($A802)=1</formula>
    </cfRule>
    <cfRule type="expression" dxfId="44622" priority="85269" stopIfTrue="1">
      <formula>WEEKDAY($A802)=2</formula>
    </cfRule>
    <cfRule type="expression" dxfId="44621" priority="85270" stopIfTrue="1">
      <formula>WEEKDAY($A802)=3</formula>
    </cfRule>
    <cfRule type="expression" dxfId="44620" priority="85271" stopIfTrue="1">
      <formula>WEEKDAY($A802)=4</formula>
    </cfRule>
    <cfRule type="expression" dxfId="44619" priority="85272" stopIfTrue="1">
      <formula>WEEKDAY($A802)=5</formula>
    </cfRule>
    <cfRule type="expression" dxfId="44618" priority="85273" stopIfTrue="1">
      <formula>WEEKDAY($A802)=6</formula>
    </cfRule>
    <cfRule type="expression" dxfId="44617" priority="85274" stopIfTrue="1">
      <formula>WEEKDAY($A802)=7</formula>
    </cfRule>
  </conditionalFormatting>
  <conditionalFormatting sqref="I802:I803">
    <cfRule type="expression" dxfId="44616" priority="85261" stopIfTrue="1">
      <formula>WEEKDAY($A802)=1</formula>
    </cfRule>
    <cfRule type="expression" dxfId="44615" priority="85262" stopIfTrue="1">
      <formula>WEEKDAY($A802)=2</formula>
    </cfRule>
    <cfRule type="expression" dxfId="44614" priority="85263" stopIfTrue="1">
      <formula>WEEKDAY($A802)=3</formula>
    </cfRule>
    <cfRule type="expression" dxfId="44613" priority="85264" stopIfTrue="1">
      <formula>WEEKDAY($A802)=4</formula>
    </cfRule>
    <cfRule type="expression" dxfId="44612" priority="85265" stopIfTrue="1">
      <formula>WEEKDAY($A802)=5</formula>
    </cfRule>
    <cfRule type="expression" dxfId="44611" priority="85266" stopIfTrue="1">
      <formula>WEEKDAY($A802)=6</formula>
    </cfRule>
    <cfRule type="expression" dxfId="44610" priority="85267" stopIfTrue="1">
      <formula>WEEKDAY($A802)=7</formula>
    </cfRule>
  </conditionalFormatting>
  <conditionalFormatting sqref="A802:M802">
    <cfRule type="expression" dxfId="44609" priority="85254" stopIfTrue="1">
      <formula>WEEKDAY($A802)=1</formula>
    </cfRule>
    <cfRule type="expression" dxfId="44608" priority="85255" stopIfTrue="1">
      <formula>WEEKDAY($A802)=2</formula>
    </cfRule>
    <cfRule type="expression" dxfId="44607" priority="85256" stopIfTrue="1">
      <formula>WEEKDAY($A802)=3</formula>
    </cfRule>
    <cfRule type="expression" dxfId="44606" priority="85257" stopIfTrue="1">
      <formula>WEEKDAY($A802)=4</formula>
    </cfRule>
    <cfRule type="expression" dxfId="44605" priority="85258" stopIfTrue="1">
      <formula>WEEKDAY($A802)=5</formula>
    </cfRule>
    <cfRule type="expression" dxfId="44604" priority="85259" stopIfTrue="1">
      <formula>WEEKDAY($A802)=6</formula>
    </cfRule>
    <cfRule type="expression" dxfId="44603" priority="85260" stopIfTrue="1">
      <formula>WEEKDAY($A802)=7</formula>
    </cfRule>
  </conditionalFormatting>
  <conditionalFormatting sqref="A802:A805">
    <cfRule type="expression" dxfId="44602" priority="85247" stopIfTrue="1">
      <formula>WEEKDAY($A802)=1</formula>
    </cfRule>
    <cfRule type="expression" dxfId="44601" priority="85248" stopIfTrue="1">
      <formula>WEEKDAY($A802)=2</formula>
    </cfRule>
    <cfRule type="expression" dxfId="44600" priority="85249" stopIfTrue="1">
      <formula>WEEKDAY($A802)=3</formula>
    </cfRule>
    <cfRule type="expression" dxfId="44599" priority="85250" stopIfTrue="1">
      <formula>WEEKDAY($A802)=4</formula>
    </cfRule>
    <cfRule type="expression" dxfId="44598" priority="85251" stopIfTrue="1">
      <formula>WEEKDAY($A802)=5</formula>
    </cfRule>
    <cfRule type="expression" dxfId="44597" priority="85252" stopIfTrue="1">
      <formula>WEEKDAY($A802)=6</formula>
    </cfRule>
    <cfRule type="expression" dxfId="44596" priority="85253" stopIfTrue="1">
      <formula>WEEKDAY($A802)=7</formula>
    </cfRule>
  </conditionalFormatting>
  <conditionalFormatting sqref="A802:M802">
    <cfRule type="expression" dxfId="44595" priority="85240" stopIfTrue="1">
      <formula>WEEKDAY($A802)=1</formula>
    </cfRule>
    <cfRule type="expression" dxfId="44594" priority="85241" stopIfTrue="1">
      <formula>WEEKDAY($A802)=2</formula>
    </cfRule>
    <cfRule type="expression" dxfId="44593" priority="85242" stopIfTrue="1">
      <formula>WEEKDAY($A802)=3</formula>
    </cfRule>
    <cfRule type="expression" dxfId="44592" priority="85243" stopIfTrue="1">
      <formula>WEEKDAY($A802)=4</formula>
    </cfRule>
    <cfRule type="expression" dxfId="44591" priority="85244" stopIfTrue="1">
      <formula>WEEKDAY($A802)=5</formula>
    </cfRule>
    <cfRule type="expression" dxfId="44590" priority="85245" stopIfTrue="1">
      <formula>WEEKDAY($A802)=6</formula>
    </cfRule>
    <cfRule type="expression" dxfId="44589" priority="85246" stopIfTrue="1">
      <formula>WEEKDAY($A802)=7</formula>
    </cfRule>
  </conditionalFormatting>
  <conditionalFormatting sqref="I802:I803">
    <cfRule type="expression" dxfId="44588" priority="85233" stopIfTrue="1">
      <formula>WEEKDAY($A802)=1</formula>
    </cfRule>
    <cfRule type="expression" dxfId="44587" priority="85234" stopIfTrue="1">
      <formula>WEEKDAY($A802)=2</formula>
    </cfRule>
    <cfRule type="expression" dxfId="44586" priority="85235" stopIfTrue="1">
      <formula>WEEKDAY($A802)=3</formula>
    </cfRule>
    <cfRule type="expression" dxfId="44585" priority="85236" stopIfTrue="1">
      <formula>WEEKDAY($A802)=4</formula>
    </cfRule>
    <cfRule type="expression" dxfId="44584" priority="85237" stopIfTrue="1">
      <formula>WEEKDAY($A802)=5</formula>
    </cfRule>
    <cfRule type="expression" dxfId="44583" priority="85238" stopIfTrue="1">
      <formula>WEEKDAY($A802)=6</formula>
    </cfRule>
    <cfRule type="expression" dxfId="44582" priority="85239" stopIfTrue="1">
      <formula>WEEKDAY($A802)=7</formula>
    </cfRule>
  </conditionalFormatting>
  <conditionalFormatting sqref="A802:A805">
    <cfRule type="expression" dxfId="44581" priority="85226" stopIfTrue="1">
      <formula>WEEKDAY($A802)=1</formula>
    </cfRule>
    <cfRule type="expression" dxfId="44580" priority="85227" stopIfTrue="1">
      <formula>WEEKDAY($A802)=2</formula>
    </cfRule>
    <cfRule type="expression" dxfId="44579" priority="85228" stopIfTrue="1">
      <formula>WEEKDAY($A802)=3</formula>
    </cfRule>
    <cfRule type="expression" dxfId="44578" priority="85229" stopIfTrue="1">
      <formula>WEEKDAY($A802)=4</formula>
    </cfRule>
    <cfRule type="expression" dxfId="44577" priority="85230" stopIfTrue="1">
      <formula>WEEKDAY($A802)=5</formula>
    </cfRule>
    <cfRule type="expression" dxfId="44576" priority="85231" stopIfTrue="1">
      <formula>WEEKDAY($A802)=6</formula>
    </cfRule>
    <cfRule type="expression" dxfId="44575" priority="85232" stopIfTrue="1">
      <formula>WEEKDAY($A802)=7</formula>
    </cfRule>
  </conditionalFormatting>
  <conditionalFormatting sqref="A802:A805">
    <cfRule type="expression" dxfId="44574" priority="85219" stopIfTrue="1">
      <formula>WEEKDAY($A802)=1</formula>
    </cfRule>
    <cfRule type="expression" dxfId="44573" priority="85220" stopIfTrue="1">
      <formula>WEEKDAY($A802)=2</formula>
    </cfRule>
    <cfRule type="expression" dxfId="44572" priority="85221" stopIfTrue="1">
      <formula>WEEKDAY($A802)=3</formula>
    </cfRule>
    <cfRule type="expression" dxfId="44571" priority="85222" stopIfTrue="1">
      <formula>WEEKDAY($A802)=4</formula>
    </cfRule>
    <cfRule type="expression" dxfId="44570" priority="85223" stopIfTrue="1">
      <formula>WEEKDAY($A802)=5</formula>
    </cfRule>
    <cfRule type="expression" dxfId="44569" priority="85224" stopIfTrue="1">
      <formula>WEEKDAY($A802)=6</formula>
    </cfRule>
    <cfRule type="expression" dxfId="44568" priority="85225" stopIfTrue="1">
      <formula>WEEKDAY($A802)=7</formula>
    </cfRule>
  </conditionalFormatting>
  <conditionalFormatting sqref="A802:A805">
    <cfRule type="expression" dxfId="44567" priority="85212" stopIfTrue="1">
      <formula>WEEKDAY($A802)=1</formula>
    </cfRule>
    <cfRule type="expression" dxfId="44566" priority="85213" stopIfTrue="1">
      <formula>WEEKDAY($A802)=2</formula>
    </cfRule>
    <cfRule type="expression" dxfId="44565" priority="85214" stopIfTrue="1">
      <formula>WEEKDAY($A802)=3</formula>
    </cfRule>
    <cfRule type="expression" dxfId="44564" priority="85215" stopIfTrue="1">
      <formula>WEEKDAY($A802)=4</formula>
    </cfRule>
    <cfRule type="expression" dxfId="44563" priority="85216" stopIfTrue="1">
      <formula>WEEKDAY($A802)=5</formula>
    </cfRule>
    <cfRule type="expression" dxfId="44562" priority="85217" stopIfTrue="1">
      <formula>WEEKDAY($A802)=6</formula>
    </cfRule>
    <cfRule type="expression" dxfId="44561" priority="85218" stopIfTrue="1">
      <formula>WEEKDAY($A802)=7</formula>
    </cfRule>
  </conditionalFormatting>
  <conditionalFormatting sqref="A802:A805">
    <cfRule type="expression" dxfId="44560" priority="85205" stopIfTrue="1">
      <formula>WEEKDAY($A802)=1</formula>
    </cfRule>
    <cfRule type="expression" dxfId="44559" priority="85206" stopIfTrue="1">
      <formula>WEEKDAY($A802)=2</formula>
    </cfRule>
    <cfRule type="expression" dxfId="44558" priority="85207" stopIfTrue="1">
      <formula>WEEKDAY($A802)=3</formula>
    </cfRule>
    <cfRule type="expression" dxfId="44557" priority="85208" stopIfTrue="1">
      <formula>WEEKDAY($A802)=4</formula>
    </cfRule>
    <cfRule type="expression" dxfId="44556" priority="85209" stopIfTrue="1">
      <formula>WEEKDAY($A802)=5</formula>
    </cfRule>
    <cfRule type="expression" dxfId="44555" priority="85210" stopIfTrue="1">
      <formula>WEEKDAY($A802)=6</formula>
    </cfRule>
    <cfRule type="expression" dxfId="44554" priority="85211" stopIfTrue="1">
      <formula>WEEKDAY($A802)=7</formula>
    </cfRule>
  </conditionalFormatting>
  <conditionalFormatting sqref="I802:I803">
    <cfRule type="expression" dxfId="44553" priority="85198" stopIfTrue="1">
      <formula>WEEKDAY($A802)=1</formula>
    </cfRule>
    <cfRule type="expression" dxfId="44552" priority="85199" stopIfTrue="1">
      <formula>WEEKDAY($A802)=2</formula>
    </cfRule>
    <cfRule type="expression" dxfId="44551" priority="85200" stopIfTrue="1">
      <formula>WEEKDAY($A802)=3</formula>
    </cfRule>
    <cfRule type="expression" dxfId="44550" priority="85201" stopIfTrue="1">
      <formula>WEEKDAY($A802)=4</formula>
    </cfRule>
    <cfRule type="expression" dxfId="44549" priority="85202" stopIfTrue="1">
      <formula>WEEKDAY($A802)=5</formula>
    </cfRule>
    <cfRule type="expression" dxfId="44548" priority="85203" stopIfTrue="1">
      <formula>WEEKDAY($A802)=6</formula>
    </cfRule>
    <cfRule type="expression" dxfId="44547" priority="85204" stopIfTrue="1">
      <formula>WEEKDAY($A802)=7</formula>
    </cfRule>
  </conditionalFormatting>
  <conditionalFormatting sqref="A802:A805">
    <cfRule type="expression" dxfId="44546" priority="85191" stopIfTrue="1">
      <formula>WEEKDAY($A802)=1</formula>
    </cfRule>
    <cfRule type="expression" dxfId="44545" priority="85192" stopIfTrue="1">
      <formula>WEEKDAY($A802)=2</formula>
    </cfRule>
    <cfRule type="expression" dxfId="44544" priority="85193" stopIfTrue="1">
      <formula>WEEKDAY($A802)=3</formula>
    </cfRule>
    <cfRule type="expression" dxfId="44543" priority="85194" stopIfTrue="1">
      <formula>WEEKDAY($A802)=4</formula>
    </cfRule>
    <cfRule type="expression" dxfId="44542" priority="85195" stopIfTrue="1">
      <formula>WEEKDAY($A802)=5</formula>
    </cfRule>
    <cfRule type="expression" dxfId="44541" priority="85196" stopIfTrue="1">
      <formula>WEEKDAY($A802)=6</formula>
    </cfRule>
    <cfRule type="expression" dxfId="44540" priority="85197" stopIfTrue="1">
      <formula>WEEKDAY($A802)=7</formula>
    </cfRule>
  </conditionalFormatting>
  <conditionalFormatting sqref="A802:A805">
    <cfRule type="expression" dxfId="44539" priority="85184" stopIfTrue="1">
      <formula>WEEKDAY($A802)=1</formula>
    </cfRule>
    <cfRule type="expression" dxfId="44538" priority="85185" stopIfTrue="1">
      <formula>WEEKDAY($A802)=2</formula>
    </cfRule>
    <cfRule type="expression" dxfId="44537" priority="85186" stopIfTrue="1">
      <formula>WEEKDAY($A802)=3</formula>
    </cfRule>
    <cfRule type="expression" dxfId="44536" priority="85187" stopIfTrue="1">
      <formula>WEEKDAY($A802)=4</formula>
    </cfRule>
    <cfRule type="expression" dxfId="44535" priority="85188" stopIfTrue="1">
      <formula>WEEKDAY($A802)=5</formula>
    </cfRule>
    <cfRule type="expression" dxfId="44534" priority="85189" stopIfTrue="1">
      <formula>WEEKDAY($A802)=6</formula>
    </cfRule>
    <cfRule type="expression" dxfId="44533" priority="85190" stopIfTrue="1">
      <formula>WEEKDAY($A802)=7</formula>
    </cfRule>
  </conditionalFormatting>
  <conditionalFormatting sqref="I802:I803">
    <cfRule type="expression" dxfId="44532" priority="85177" stopIfTrue="1">
      <formula>WEEKDAY($A802)=1</formula>
    </cfRule>
    <cfRule type="expression" dxfId="44531" priority="85178" stopIfTrue="1">
      <formula>WEEKDAY($A802)=2</formula>
    </cfRule>
    <cfRule type="expression" dxfId="44530" priority="85179" stopIfTrue="1">
      <formula>WEEKDAY($A802)=3</formula>
    </cfRule>
    <cfRule type="expression" dxfId="44529" priority="85180" stopIfTrue="1">
      <formula>WEEKDAY($A802)=4</formula>
    </cfRule>
    <cfRule type="expression" dxfId="44528" priority="85181" stopIfTrue="1">
      <formula>WEEKDAY($A802)=5</formula>
    </cfRule>
    <cfRule type="expression" dxfId="44527" priority="85182" stopIfTrue="1">
      <formula>WEEKDAY($A802)=6</formula>
    </cfRule>
    <cfRule type="expression" dxfId="44526" priority="85183" stopIfTrue="1">
      <formula>WEEKDAY($A802)=7</formula>
    </cfRule>
  </conditionalFormatting>
  <conditionalFormatting sqref="I802:I803">
    <cfRule type="expression" dxfId="44525" priority="85170" stopIfTrue="1">
      <formula>WEEKDAY($A802)=1</formula>
    </cfRule>
    <cfRule type="expression" dxfId="44524" priority="85171" stopIfTrue="1">
      <formula>WEEKDAY($A802)=2</formula>
    </cfRule>
    <cfRule type="expression" dxfId="44523" priority="85172" stopIfTrue="1">
      <formula>WEEKDAY($A802)=3</formula>
    </cfRule>
    <cfRule type="expression" dxfId="44522" priority="85173" stopIfTrue="1">
      <formula>WEEKDAY($A802)=4</formula>
    </cfRule>
    <cfRule type="expression" dxfId="44521" priority="85174" stopIfTrue="1">
      <formula>WEEKDAY($A802)=5</formula>
    </cfRule>
    <cfRule type="expression" dxfId="44520" priority="85175" stopIfTrue="1">
      <formula>WEEKDAY($A802)=6</formula>
    </cfRule>
    <cfRule type="expression" dxfId="44519" priority="85176" stopIfTrue="1">
      <formula>WEEKDAY($A802)=7</formula>
    </cfRule>
  </conditionalFormatting>
  <conditionalFormatting sqref="A803:M803">
    <cfRule type="expression" dxfId="44518" priority="85163" stopIfTrue="1">
      <formula>WEEKDAY($A803)=1</formula>
    </cfRule>
    <cfRule type="expression" dxfId="44517" priority="85164" stopIfTrue="1">
      <formula>WEEKDAY($A803)=2</formula>
    </cfRule>
    <cfRule type="expression" dxfId="44516" priority="85165" stopIfTrue="1">
      <formula>WEEKDAY($A803)=3</formula>
    </cfRule>
    <cfRule type="expression" dxfId="44515" priority="85166" stopIfTrue="1">
      <formula>WEEKDAY($A803)=4</formula>
    </cfRule>
    <cfRule type="expression" dxfId="44514" priority="85167" stopIfTrue="1">
      <formula>WEEKDAY($A803)=5</formula>
    </cfRule>
    <cfRule type="expression" dxfId="44513" priority="85168" stopIfTrue="1">
      <formula>WEEKDAY($A803)=6</formula>
    </cfRule>
    <cfRule type="expression" dxfId="44512" priority="85169" stopIfTrue="1">
      <formula>WEEKDAY($A803)=7</formula>
    </cfRule>
  </conditionalFormatting>
  <conditionalFormatting sqref="A803:A805">
    <cfRule type="expression" dxfId="44511" priority="85156" stopIfTrue="1">
      <formula>WEEKDAY($A803)=1</formula>
    </cfRule>
    <cfRule type="expression" dxfId="44510" priority="85157" stopIfTrue="1">
      <formula>WEEKDAY($A803)=2</formula>
    </cfRule>
    <cfRule type="expression" dxfId="44509" priority="85158" stopIfTrue="1">
      <formula>WEEKDAY($A803)=3</formula>
    </cfRule>
    <cfRule type="expression" dxfId="44508" priority="85159" stopIfTrue="1">
      <formula>WEEKDAY($A803)=4</formula>
    </cfRule>
    <cfRule type="expression" dxfId="44507" priority="85160" stopIfTrue="1">
      <formula>WEEKDAY($A803)=5</formula>
    </cfRule>
    <cfRule type="expression" dxfId="44506" priority="85161" stopIfTrue="1">
      <formula>WEEKDAY($A803)=6</formula>
    </cfRule>
    <cfRule type="expression" dxfId="44505" priority="85162" stopIfTrue="1">
      <formula>WEEKDAY($A803)=7</formula>
    </cfRule>
  </conditionalFormatting>
  <conditionalFormatting sqref="A803:M803">
    <cfRule type="expression" dxfId="44504" priority="85149" stopIfTrue="1">
      <formula>WEEKDAY($A803)=1</formula>
    </cfRule>
    <cfRule type="expression" dxfId="44503" priority="85150" stopIfTrue="1">
      <formula>WEEKDAY($A803)=2</formula>
    </cfRule>
    <cfRule type="expression" dxfId="44502" priority="85151" stopIfTrue="1">
      <formula>WEEKDAY($A803)=3</formula>
    </cfRule>
    <cfRule type="expression" dxfId="44501" priority="85152" stopIfTrue="1">
      <formula>WEEKDAY($A803)=4</formula>
    </cfRule>
    <cfRule type="expression" dxfId="44500" priority="85153" stopIfTrue="1">
      <formula>WEEKDAY($A803)=5</formula>
    </cfRule>
    <cfRule type="expression" dxfId="44499" priority="85154" stopIfTrue="1">
      <formula>WEEKDAY($A803)=6</formula>
    </cfRule>
    <cfRule type="expression" dxfId="44498" priority="85155" stopIfTrue="1">
      <formula>WEEKDAY($A803)=7</formula>
    </cfRule>
  </conditionalFormatting>
  <conditionalFormatting sqref="I803">
    <cfRule type="expression" dxfId="44497" priority="85142" stopIfTrue="1">
      <formula>WEEKDAY($A803)=1</formula>
    </cfRule>
    <cfRule type="expression" dxfId="44496" priority="85143" stopIfTrue="1">
      <formula>WEEKDAY($A803)=2</formula>
    </cfRule>
    <cfRule type="expression" dxfId="44495" priority="85144" stopIfTrue="1">
      <formula>WEEKDAY($A803)=3</formula>
    </cfRule>
    <cfRule type="expression" dxfId="44494" priority="85145" stopIfTrue="1">
      <formula>WEEKDAY($A803)=4</formula>
    </cfRule>
    <cfRule type="expression" dxfId="44493" priority="85146" stopIfTrue="1">
      <formula>WEEKDAY($A803)=5</formula>
    </cfRule>
    <cfRule type="expression" dxfId="44492" priority="85147" stopIfTrue="1">
      <formula>WEEKDAY($A803)=6</formula>
    </cfRule>
    <cfRule type="expression" dxfId="44491" priority="85148" stopIfTrue="1">
      <formula>WEEKDAY($A803)=7</formula>
    </cfRule>
  </conditionalFormatting>
  <conditionalFormatting sqref="A803:A805">
    <cfRule type="expression" dxfId="44490" priority="85135" stopIfTrue="1">
      <formula>WEEKDAY($A803)=1</formula>
    </cfRule>
    <cfRule type="expression" dxfId="44489" priority="85136" stopIfTrue="1">
      <formula>WEEKDAY($A803)=2</formula>
    </cfRule>
    <cfRule type="expression" dxfId="44488" priority="85137" stopIfTrue="1">
      <formula>WEEKDAY($A803)=3</formula>
    </cfRule>
    <cfRule type="expression" dxfId="44487" priority="85138" stopIfTrue="1">
      <formula>WEEKDAY($A803)=4</formula>
    </cfRule>
    <cfRule type="expression" dxfId="44486" priority="85139" stopIfTrue="1">
      <formula>WEEKDAY($A803)=5</formula>
    </cfRule>
    <cfRule type="expression" dxfId="44485" priority="85140" stopIfTrue="1">
      <formula>WEEKDAY($A803)=6</formula>
    </cfRule>
    <cfRule type="expression" dxfId="44484" priority="85141" stopIfTrue="1">
      <formula>WEEKDAY($A803)=7</formula>
    </cfRule>
  </conditionalFormatting>
  <conditionalFormatting sqref="A803:M803">
    <cfRule type="expression" dxfId="44483" priority="85128" stopIfTrue="1">
      <formula>WEEKDAY($A803)=1</formula>
    </cfRule>
    <cfRule type="expression" dxfId="44482" priority="85129" stopIfTrue="1">
      <formula>WEEKDAY($A803)=2</formula>
    </cfRule>
    <cfRule type="expression" dxfId="44481" priority="85130" stopIfTrue="1">
      <formula>WEEKDAY($A803)=3</formula>
    </cfRule>
    <cfRule type="expression" dxfId="44480" priority="85131" stopIfTrue="1">
      <formula>WEEKDAY($A803)=4</formula>
    </cfRule>
    <cfRule type="expression" dxfId="44479" priority="85132" stopIfTrue="1">
      <formula>WEEKDAY($A803)=5</formula>
    </cfRule>
    <cfRule type="expression" dxfId="44478" priority="85133" stopIfTrue="1">
      <formula>WEEKDAY($A803)=6</formula>
    </cfRule>
    <cfRule type="expression" dxfId="44477" priority="85134" stopIfTrue="1">
      <formula>WEEKDAY($A803)=7</formula>
    </cfRule>
  </conditionalFormatting>
  <conditionalFormatting sqref="A803:A805">
    <cfRule type="expression" dxfId="44476" priority="85121" stopIfTrue="1">
      <formula>WEEKDAY($A803)=1</formula>
    </cfRule>
    <cfRule type="expression" dxfId="44475" priority="85122" stopIfTrue="1">
      <formula>WEEKDAY($A803)=2</formula>
    </cfRule>
    <cfRule type="expression" dxfId="44474" priority="85123" stopIfTrue="1">
      <formula>WEEKDAY($A803)=3</formula>
    </cfRule>
    <cfRule type="expression" dxfId="44473" priority="85124" stopIfTrue="1">
      <formula>WEEKDAY($A803)=4</formula>
    </cfRule>
    <cfRule type="expression" dxfId="44472" priority="85125" stopIfTrue="1">
      <formula>WEEKDAY($A803)=5</formula>
    </cfRule>
    <cfRule type="expression" dxfId="44471" priority="85126" stopIfTrue="1">
      <formula>WEEKDAY($A803)=6</formula>
    </cfRule>
    <cfRule type="expression" dxfId="44470" priority="85127" stopIfTrue="1">
      <formula>WEEKDAY($A803)=7</formula>
    </cfRule>
  </conditionalFormatting>
  <conditionalFormatting sqref="A803:A805">
    <cfRule type="expression" dxfId="44469" priority="85114" stopIfTrue="1">
      <formula>WEEKDAY($A803)=1</formula>
    </cfRule>
    <cfRule type="expression" dxfId="44468" priority="85115" stopIfTrue="1">
      <formula>WEEKDAY($A803)=2</formula>
    </cfRule>
    <cfRule type="expression" dxfId="44467" priority="85116" stopIfTrue="1">
      <formula>WEEKDAY($A803)=3</formula>
    </cfRule>
    <cfRule type="expression" dxfId="44466" priority="85117" stopIfTrue="1">
      <formula>WEEKDAY($A803)=4</formula>
    </cfRule>
    <cfRule type="expression" dxfId="44465" priority="85118" stopIfTrue="1">
      <formula>WEEKDAY($A803)=5</formula>
    </cfRule>
    <cfRule type="expression" dxfId="44464" priority="85119" stopIfTrue="1">
      <formula>WEEKDAY($A803)=6</formula>
    </cfRule>
    <cfRule type="expression" dxfId="44463" priority="85120" stopIfTrue="1">
      <formula>WEEKDAY($A803)=7</formula>
    </cfRule>
  </conditionalFormatting>
  <conditionalFormatting sqref="A803:A805">
    <cfRule type="expression" dxfId="44462" priority="85107" stopIfTrue="1">
      <formula>WEEKDAY($A803)=1</formula>
    </cfRule>
    <cfRule type="expression" dxfId="44461" priority="85108" stopIfTrue="1">
      <formula>WEEKDAY($A803)=2</formula>
    </cfRule>
    <cfRule type="expression" dxfId="44460" priority="85109" stopIfTrue="1">
      <formula>WEEKDAY($A803)=3</formula>
    </cfRule>
    <cfRule type="expression" dxfId="44459" priority="85110" stopIfTrue="1">
      <formula>WEEKDAY($A803)=4</formula>
    </cfRule>
    <cfRule type="expression" dxfId="44458" priority="85111" stopIfTrue="1">
      <formula>WEEKDAY($A803)=5</formula>
    </cfRule>
    <cfRule type="expression" dxfId="44457" priority="85112" stopIfTrue="1">
      <formula>WEEKDAY($A803)=6</formula>
    </cfRule>
    <cfRule type="expression" dxfId="44456" priority="85113" stopIfTrue="1">
      <formula>WEEKDAY($A803)=7</formula>
    </cfRule>
  </conditionalFormatting>
  <conditionalFormatting sqref="I803">
    <cfRule type="expression" dxfId="44455" priority="85100" stopIfTrue="1">
      <formula>WEEKDAY($A803)=1</formula>
    </cfRule>
    <cfRule type="expression" dxfId="44454" priority="85101" stopIfTrue="1">
      <formula>WEEKDAY($A803)=2</formula>
    </cfRule>
    <cfRule type="expression" dxfId="44453" priority="85102" stopIfTrue="1">
      <formula>WEEKDAY($A803)=3</formula>
    </cfRule>
    <cfRule type="expression" dxfId="44452" priority="85103" stopIfTrue="1">
      <formula>WEEKDAY($A803)=4</formula>
    </cfRule>
    <cfRule type="expression" dxfId="44451" priority="85104" stopIfTrue="1">
      <formula>WEEKDAY($A803)=5</formula>
    </cfRule>
    <cfRule type="expression" dxfId="44450" priority="85105" stopIfTrue="1">
      <formula>WEEKDAY($A803)=6</formula>
    </cfRule>
    <cfRule type="expression" dxfId="44449" priority="85106" stopIfTrue="1">
      <formula>WEEKDAY($A803)=7</formula>
    </cfRule>
  </conditionalFormatting>
  <conditionalFormatting sqref="A803:A805">
    <cfRule type="expression" dxfId="44448" priority="85093" stopIfTrue="1">
      <formula>WEEKDAY($A803)=1</formula>
    </cfRule>
    <cfRule type="expression" dxfId="44447" priority="85094" stopIfTrue="1">
      <formula>WEEKDAY($A803)=2</formula>
    </cfRule>
    <cfRule type="expression" dxfId="44446" priority="85095" stopIfTrue="1">
      <formula>WEEKDAY($A803)=3</formula>
    </cfRule>
    <cfRule type="expression" dxfId="44445" priority="85096" stopIfTrue="1">
      <formula>WEEKDAY($A803)=4</formula>
    </cfRule>
    <cfRule type="expression" dxfId="44444" priority="85097" stopIfTrue="1">
      <formula>WEEKDAY($A803)=5</formula>
    </cfRule>
    <cfRule type="expression" dxfId="44443" priority="85098" stopIfTrue="1">
      <formula>WEEKDAY($A803)=6</formula>
    </cfRule>
    <cfRule type="expression" dxfId="44442" priority="85099" stopIfTrue="1">
      <formula>WEEKDAY($A803)=7</formula>
    </cfRule>
  </conditionalFormatting>
  <conditionalFormatting sqref="A803:A805">
    <cfRule type="expression" dxfId="44441" priority="85086" stopIfTrue="1">
      <formula>WEEKDAY($A803)=1</formula>
    </cfRule>
    <cfRule type="expression" dxfId="44440" priority="85087" stopIfTrue="1">
      <formula>WEEKDAY($A803)=2</formula>
    </cfRule>
    <cfRule type="expression" dxfId="44439" priority="85088" stopIfTrue="1">
      <formula>WEEKDAY($A803)=3</formula>
    </cfRule>
    <cfRule type="expression" dxfId="44438" priority="85089" stopIfTrue="1">
      <formula>WEEKDAY($A803)=4</formula>
    </cfRule>
    <cfRule type="expression" dxfId="44437" priority="85090" stopIfTrue="1">
      <formula>WEEKDAY($A803)=5</formula>
    </cfRule>
    <cfRule type="expression" dxfId="44436" priority="85091" stopIfTrue="1">
      <formula>WEEKDAY($A803)=6</formula>
    </cfRule>
    <cfRule type="expression" dxfId="44435" priority="85092" stopIfTrue="1">
      <formula>WEEKDAY($A803)=7</formula>
    </cfRule>
  </conditionalFormatting>
  <conditionalFormatting sqref="I803">
    <cfRule type="expression" dxfId="44434" priority="85079" stopIfTrue="1">
      <formula>WEEKDAY($A803)=1</formula>
    </cfRule>
    <cfRule type="expression" dxfId="44433" priority="85080" stopIfTrue="1">
      <formula>WEEKDAY($A803)=2</formula>
    </cfRule>
    <cfRule type="expression" dxfId="44432" priority="85081" stopIfTrue="1">
      <formula>WEEKDAY($A803)=3</formula>
    </cfRule>
    <cfRule type="expression" dxfId="44431" priority="85082" stopIfTrue="1">
      <formula>WEEKDAY($A803)=4</formula>
    </cfRule>
    <cfRule type="expression" dxfId="44430" priority="85083" stopIfTrue="1">
      <formula>WEEKDAY($A803)=5</formula>
    </cfRule>
    <cfRule type="expression" dxfId="44429" priority="85084" stopIfTrue="1">
      <formula>WEEKDAY($A803)=6</formula>
    </cfRule>
    <cfRule type="expression" dxfId="44428" priority="85085" stopIfTrue="1">
      <formula>WEEKDAY($A803)=7</formula>
    </cfRule>
  </conditionalFormatting>
  <conditionalFormatting sqref="I803">
    <cfRule type="expression" dxfId="44427" priority="85072" stopIfTrue="1">
      <formula>WEEKDAY($A803)=1</formula>
    </cfRule>
    <cfRule type="expression" dxfId="44426" priority="85073" stopIfTrue="1">
      <formula>WEEKDAY($A803)=2</formula>
    </cfRule>
    <cfRule type="expression" dxfId="44425" priority="85074" stopIfTrue="1">
      <formula>WEEKDAY($A803)=3</formula>
    </cfRule>
    <cfRule type="expression" dxfId="44424" priority="85075" stopIfTrue="1">
      <formula>WEEKDAY($A803)=4</formula>
    </cfRule>
    <cfRule type="expression" dxfId="44423" priority="85076" stopIfTrue="1">
      <formula>WEEKDAY($A803)=5</formula>
    </cfRule>
    <cfRule type="expression" dxfId="44422" priority="85077" stopIfTrue="1">
      <formula>WEEKDAY($A803)=6</formula>
    </cfRule>
    <cfRule type="expression" dxfId="44421" priority="85078" stopIfTrue="1">
      <formula>WEEKDAY($A803)=7</formula>
    </cfRule>
  </conditionalFormatting>
  <conditionalFormatting sqref="A802:A805">
    <cfRule type="expression" dxfId="44420" priority="85065" stopIfTrue="1">
      <formula>WEEKDAY($A802)=1</formula>
    </cfRule>
    <cfRule type="expression" dxfId="44419" priority="85066" stopIfTrue="1">
      <formula>WEEKDAY($A802)=2</formula>
    </cfRule>
    <cfRule type="expression" dxfId="44418" priority="85067" stopIfTrue="1">
      <formula>WEEKDAY($A802)=3</formula>
    </cfRule>
    <cfRule type="expression" dxfId="44417" priority="85068" stopIfTrue="1">
      <formula>WEEKDAY($A802)=4</formula>
    </cfRule>
    <cfRule type="expression" dxfId="44416" priority="85069" stopIfTrue="1">
      <formula>WEEKDAY($A802)=5</formula>
    </cfRule>
    <cfRule type="expression" dxfId="44415" priority="85070" stopIfTrue="1">
      <formula>WEEKDAY($A802)=6</formula>
    </cfRule>
    <cfRule type="expression" dxfId="44414" priority="85071" stopIfTrue="1">
      <formula>WEEKDAY($A802)=7</formula>
    </cfRule>
  </conditionalFormatting>
  <conditionalFormatting sqref="A802:A805">
    <cfRule type="expression" dxfId="44413" priority="85058" stopIfTrue="1">
      <formula>WEEKDAY($A802)=1</formula>
    </cfRule>
    <cfRule type="expression" dxfId="44412" priority="85059" stopIfTrue="1">
      <formula>WEEKDAY($A802)=2</formula>
    </cfRule>
    <cfRule type="expression" dxfId="44411" priority="85060" stopIfTrue="1">
      <formula>WEEKDAY($A802)=3</formula>
    </cfRule>
    <cfRule type="expression" dxfId="44410" priority="85061" stopIfTrue="1">
      <formula>WEEKDAY($A802)=4</formula>
    </cfRule>
    <cfRule type="expression" dxfId="44409" priority="85062" stopIfTrue="1">
      <formula>WEEKDAY($A802)=5</formula>
    </cfRule>
    <cfRule type="expression" dxfId="44408" priority="85063" stopIfTrue="1">
      <formula>WEEKDAY($A802)=6</formula>
    </cfRule>
    <cfRule type="expression" dxfId="44407" priority="85064" stopIfTrue="1">
      <formula>WEEKDAY($A802)=7</formula>
    </cfRule>
  </conditionalFormatting>
  <conditionalFormatting sqref="I802:I803">
    <cfRule type="expression" dxfId="44406" priority="85051" stopIfTrue="1">
      <formula>WEEKDAY($A802)=1</formula>
    </cfRule>
    <cfRule type="expression" dxfId="44405" priority="85052" stopIfTrue="1">
      <formula>WEEKDAY($A802)=2</formula>
    </cfRule>
    <cfRule type="expression" dxfId="44404" priority="85053" stopIfTrue="1">
      <formula>WEEKDAY($A802)=3</formula>
    </cfRule>
    <cfRule type="expression" dxfId="44403" priority="85054" stopIfTrue="1">
      <formula>WEEKDAY($A802)=4</formula>
    </cfRule>
    <cfRule type="expression" dxfId="44402" priority="85055" stopIfTrue="1">
      <formula>WEEKDAY($A802)=5</formula>
    </cfRule>
    <cfRule type="expression" dxfId="44401" priority="85056" stopIfTrue="1">
      <formula>WEEKDAY($A802)=6</formula>
    </cfRule>
    <cfRule type="expression" dxfId="44400" priority="85057" stopIfTrue="1">
      <formula>WEEKDAY($A802)=7</formula>
    </cfRule>
  </conditionalFormatting>
  <conditionalFormatting sqref="I802:I803">
    <cfRule type="expression" dxfId="44399" priority="85044" stopIfTrue="1">
      <formula>WEEKDAY($A802)=1</formula>
    </cfRule>
    <cfRule type="expression" dxfId="44398" priority="85045" stopIfTrue="1">
      <formula>WEEKDAY($A802)=2</formula>
    </cfRule>
    <cfRule type="expression" dxfId="44397" priority="85046" stopIfTrue="1">
      <formula>WEEKDAY($A802)=3</formula>
    </cfRule>
    <cfRule type="expression" dxfId="44396" priority="85047" stopIfTrue="1">
      <formula>WEEKDAY($A802)=4</formula>
    </cfRule>
    <cfRule type="expression" dxfId="44395" priority="85048" stopIfTrue="1">
      <formula>WEEKDAY($A802)=5</formula>
    </cfRule>
    <cfRule type="expression" dxfId="44394" priority="85049" stopIfTrue="1">
      <formula>WEEKDAY($A802)=6</formula>
    </cfRule>
    <cfRule type="expression" dxfId="44393" priority="85050" stopIfTrue="1">
      <formula>WEEKDAY($A802)=7</formula>
    </cfRule>
  </conditionalFormatting>
  <conditionalFormatting sqref="I802:I803">
    <cfRule type="expression" dxfId="44392" priority="85037" stopIfTrue="1">
      <formula>WEEKDAY($A802)=1</formula>
    </cfRule>
    <cfRule type="expression" dxfId="44391" priority="85038" stopIfTrue="1">
      <formula>WEEKDAY($A802)=2</formula>
    </cfRule>
    <cfRule type="expression" dxfId="44390" priority="85039" stopIfTrue="1">
      <formula>WEEKDAY($A802)=3</formula>
    </cfRule>
    <cfRule type="expression" dxfId="44389" priority="85040" stopIfTrue="1">
      <formula>WEEKDAY($A802)=4</formula>
    </cfRule>
    <cfRule type="expression" dxfId="44388" priority="85041" stopIfTrue="1">
      <formula>WEEKDAY($A802)=5</formula>
    </cfRule>
    <cfRule type="expression" dxfId="44387" priority="85042" stopIfTrue="1">
      <formula>WEEKDAY($A802)=6</formula>
    </cfRule>
    <cfRule type="expression" dxfId="44386" priority="85043" stopIfTrue="1">
      <formula>WEEKDAY($A802)=7</formula>
    </cfRule>
  </conditionalFormatting>
  <conditionalFormatting sqref="I802:I803">
    <cfRule type="expression" dxfId="44385" priority="85030" stopIfTrue="1">
      <formula>WEEKDAY($A802)=1</formula>
    </cfRule>
    <cfRule type="expression" dxfId="44384" priority="85031" stopIfTrue="1">
      <formula>WEEKDAY($A802)=2</formula>
    </cfRule>
    <cfRule type="expression" dxfId="44383" priority="85032" stopIfTrue="1">
      <formula>WEEKDAY($A802)=3</formula>
    </cfRule>
    <cfRule type="expression" dxfId="44382" priority="85033" stopIfTrue="1">
      <formula>WEEKDAY($A802)=4</formula>
    </cfRule>
    <cfRule type="expression" dxfId="44381" priority="85034" stopIfTrue="1">
      <formula>WEEKDAY($A802)=5</formula>
    </cfRule>
    <cfRule type="expression" dxfId="44380" priority="85035" stopIfTrue="1">
      <formula>WEEKDAY($A802)=6</formula>
    </cfRule>
    <cfRule type="expression" dxfId="44379" priority="85036" stopIfTrue="1">
      <formula>WEEKDAY($A802)=7</formula>
    </cfRule>
  </conditionalFormatting>
  <conditionalFormatting sqref="A802:A805">
    <cfRule type="expression" dxfId="44378" priority="85023" stopIfTrue="1">
      <formula>WEEKDAY($A802)=1</formula>
    </cfRule>
    <cfRule type="expression" dxfId="44377" priority="85024" stopIfTrue="1">
      <formula>WEEKDAY($A802)=2</formula>
    </cfRule>
    <cfRule type="expression" dxfId="44376" priority="85025" stopIfTrue="1">
      <formula>WEEKDAY($A802)=3</formula>
    </cfRule>
    <cfRule type="expression" dxfId="44375" priority="85026" stopIfTrue="1">
      <formula>WEEKDAY($A802)=4</formula>
    </cfRule>
    <cfRule type="expression" dxfId="44374" priority="85027" stopIfTrue="1">
      <formula>WEEKDAY($A802)=5</formula>
    </cfRule>
    <cfRule type="expression" dxfId="44373" priority="85028" stopIfTrue="1">
      <formula>WEEKDAY($A802)=6</formula>
    </cfRule>
    <cfRule type="expression" dxfId="44372" priority="85029" stopIfTrue="1">
      <formula>WEEKDAY($A802)=7</formula>
    </cfRule>
  </conditionalFormatting>
  <conditionalFormatting sqref="A802:A805">
    <cfRule type="expression" dxfId="44371" priority="85016" stopIfTrue="1">
      <formula>WEEKDAY($A802)=1</formula>
    </cfRule>
    <cfRule type="expression" dxfId="44370" priority="85017" stopIfTrue="1">
      <formula>WEEKDAY($A802)=2</formula>
    </cfRule>
    <cfRule type="expression" dxfId="44369" priority="85018" stopIfTrue="1">
      <formula>WEEKDAY($A802)=3</formula>
    </cfRule>
    <cfRule type="expression" dxfId="44368" priority="85019" stopIfTrue="1">
      <formula>WEEKDAY($A802)=4</formula>
    </cfRule>
    <cfRule type="expression" dxfId="44367" priority="85020" stopIfTrue="1">
      <formula>WEEKDAY($A802)=5</formula>
    </cfRule>
    <cfRule type="expression" dxfId="44366" priority="85021" stopIfTrue="1">
      <formula>WEEKDAY($A802)=6</formula>
    </cfRule>
    <cfRule type="expression" dxfId="44365" priority="85022" stopIfTrue="1">
      <formula>WEEKDAY($A802)=7</formula>
    </cfRule>
  </conditionalFormatting>
  <conditionalFormatting sqref="I802:I803">
    <cfRule type="expression" dxfId="44364" priority="85009" stopIfTrue="1">
      <formula>WEEKDAY($A802)=1</formula>
    </cfRule>
    <cfRule type="expression" dxfId="44363" priority="85010" stopIfTrue="1">
      <formula>WEEKDAY($A802)=2</formula>
    </cfRule>
    <cfRule type="expression" dxfId="44362" priority="85011" stopIfTrue="1">
      <formula>WEEKDAY($A802)=3</formula>
    </cfRule>
    <cfRule type="expression" dxfId="44361" priority="85012" stopIfTrue="1">
      <formula>WEEKDAY($A802)=4</formula>
    </cfRule>
    <cfRule type="expression" dxfId="44360" priority="85013" stopIfTrue="1">
      <formula>WEEKDAY($A802)=5</formula>
    </cfRule>
    <cfRule type="expression" dxfId="44359" priority="85014" stopIfTrue="1">
      <formula>WEEKDAY($A802)=6</formula>
    </cfRule>
    <cfRule type="expression" dxfId="44358" priority="85015" stopIfTrue="1">
      <formula>WEEKDAY($A802)=7</formula>
    </cfRule>
  </conditionalFormatting>
  <conditionalFormatting sqref="I802:I803">
    <cfRule type="expression" dxfId="44357" priority="85002" stopIfTrue="1">
      <formula>WEEKDAY($A802)=1</formula>
    </cfRule>
    <cfRule type="expression" dxfId="44356" priority="85003" stopIfTrue="1">
      <formula>WEEKDAY($A802)=2</formula>
    </cfRule>
    <cfRule type="expression" dxfId="44355" priority="85004" stopIfTrue="1">
      <formula>WEEKDAY($A802)=3</formula>
    </cfRule>
    <cfRule type="expression" dxfId="44354" priority="85005" stopIfTrue="1">
      <formula>WEEKDAY($A802)=4</formula>
    </cfRule>
    <cfRule type="expression" dxfId="44353" priority="85006" stopIfTrue="1">
      <formula>WEEKDAY($A802)=5</formula>
    </cfRule>
    <cfRule type="expression" dxfId="44352" priority="85007" stopIfTrue="1">
      <formula>WEEKDAY($A802)=6</formula>
    </cfRule>
    <cfRule type="expression" dxfId="44351" priority="85008" stopIfTrue="1">
      <formula>WEEKDAY($A802)=7</formula>
    </cfRule>
  </conditionalFormatting>
  <conditionalFormatting sqref="A802:A805">
    <cfRule type="expression" dxfId="44350" priority="84995" stopIfTrue="1">
      <formula>WEEKDAY($A802)=1</formula>
    </cfRule>
    <cfRule type="expression" dxfId="44349" priority="84996" stopIfTrue="1">
      <formula>WEEKDAY($A802)=2</formula>
    </cfRule>
    <cfRule type="expression" dxfId="44348" priority="84997" stopIfTrue="1">
      <formula>WEEKDAY($A802)=3</formula>
    </cfRule>
    <cfRule type="expression" dxfId="44347" priority="84998" stopIfTrue="1">
      <formula>WEEKDAY($A802)=4</formula>
    </cfRule>
    <cfRule type="expression" dxfId="44346" priority="84999" stopIfTrue="1">
      <formula>WEEKDAY($A802)=5</formula>
    </cfRule>
    <cfRule type="expression" dxfId="44345" priority="85000" stopIfTrue="1">
      <formula>WEEKDAY($A802)=6</formula>
    </cfRule>
    <cfRule type="expression" dxfId="44344" priority="85001" stopIfTrue="1">
      <formula>WEEKDAY($A802)=7</formula>
    </cfRule>
  </conditionalFormatting>
  <conditionalFormatting sqref="I802:I803">
    <cfRule type="expression" dxfId="44343" priority="84988" stopIfTrue="1">
      <formula>WEEKDAY($A802)=1</formula>
    </cfRule>
    <cfRule type="expression" dxfId="44342" priority="84989" stopIfTrue="1">
      <formula>WEEKDAY($A802)=2</formula>
    </cfRule>
    <cfRule type="expression" dxfId="44341" priority="84990" stopIfTrue="1">
      <formula>WEEKDAY($A802)=3</formula>
    </cfRule>
    <cfRule type="expression" dxfId="44340" priority="84991" stopIfTrue="1">
      <formula>WEEKDAY($A802)=4</formula>
    </cfRule>
    <cfRule type="expression" dxfId="44339" priority="84992" stopIfTrue="1">
      <formula>WEEKDAY($A802)=5</formula>
    </cfRule>
    <cfRule type="expression" dxfId="44338" priority="84993" stopIfTrue="1">
      <formula>WEEKDAY($A802)=6</formula>
    </cfRule>
    <cfRule type="expression" dxfId="44337" priority="84994" stopIfTrue="1">
      <formula>WEEKDAY($A802)=7</formula>
    </cfRule>
  </conditionalFormatting>
  <conditionalFormatting sqref="A802:A805">
    <cfRule type="expression" dxfId="44336" priority="84981" stopIfTrue="1">
      <formula>WEEKDAY($A802)=1</formula>
    </cfRule>
    <cfRule type="expression" dxfId="44335" priority="84982" stopIfTrue="1">
      <formula>WEEKDAY($A802)=2</formula>
    </cfRule>
    <cfRule type="expression" dxfId="44334" priority="84983" stopIfTrue="1">
      <formula>WEEKDAY($A802)=3</formula>
    </cfRule>
    <cfRule type="expression" dxfId="44333" priority="84984" stopIfTrue="1">
      <formula>WEEKDAY($A802)=4</formula>
    </cfRule>
    <cfRule type="expression" dxfId="44332" priority="84985" stopIfTrue="1">
      <formula>WEEKDAY($A802)=5</formula>
    </cfRule>
    <cfRule type="expression" dxfId="44331" priority="84986" stopIfTrue="1">
      <formula>WEEKDAY($A802)=6</formula>
    </cfRule>
    <cfRule type="expression" dxfId="44330" priority="84987" stopIfTrue="1">
      <formula>WEEKDAY($A802)=7</formula>
    </cfRule>
  </conditionalFormatting>
  <conditionalFormatting sqref="I802:I803">
    <cfRule type="expression" dxfId="44329" priority="84974" stopIfTrue="1">
      <formula>WEEKDAY($A802)=1</formula>
    </cfRule>
    <cfRule type="expression" dxfId="44328" priority="84975" stopIfTrue="1">
      <formula>WEEKDAY($A802)=2</formula>
    </cfRule>
    <cfRule type="expression" dxfId="44327" priority="84976" stopIfTrue="1">
      <formula>WEEKDAY($A802)=3</formula>
    </cfRule>
    <cfRule type="expression" dxfId="44326" priority="84977" stopIfTrue="1">
      <formula>WEEKDAY($A802)=4</formula>
    </cfRule>
    <cfRule type="expression" dxfId="44325" priority="84978" stopIfTrue="1">
      <formula>WEEKDAY($A802)=5</formula>
    </cfRule>
    <cfRule type="expression" dxfId="44324" priority="84979" stopIfTrue="1">
      <formula>WEEKDAY($A802)=6</formula>
    </cfRule>
    <cfRule type="expression" dxfId="44323" priority="84980" stopIfTrue="1">
      <formula>WEEKDAY($A802)=7</formula>
    </cfRule>
  </conditionalFormatting>
  <conditionalFormatting sqref="A802:A805">
    <cfRule type="expression" dxfId="44322" priority="84967" stopIfTrue="1">
      <formula>WEEKDAY($A802)=1</formula>
    </cfRule>
    <cfRule type="expression" dxfId="44321" priority="84968" stopIfTrue="1">
      <formula>WEEKDAY($A802)=2</formula>
    </cfRule>
    <cfRule type="expression" dxfId="44320" priority="84969" stopIfTrue="1">
      <formula>WEEKDAY($A802)=3</formula>
    </cfRule>
    <cfRule type="expression" dxfId="44319" priority="84970" stopIfTrue="1">
      <formula>WEEKDAY($A802)=4</formula>
    </cfRule>
    <cfRule type="expression" dxfId="44318" priority="84971" stopIfTrue="1">
      <formula>WEEKDAY($A802)=5</formula>
    </cfRule>
    <cfRule type="expression" dxfId="44317" priority="84972" stopIfTrue="1">
      <formula>WEEKDAY($A802)=6</formula>
    </cfRule>
    <cfRule type="expression" dxfId="44316" priority="84973" stopIfTrue="1">
      <formula>WEEKDAY($A802)=7</formula>
    </cfRule>
  </conditionalFormatting>
  <conditionalFormatting sqref="I802:I803">
    <cfRule type="expression" dxfId="44315" priority="84960" stopIfTrue="1">
      <formula>WEEKDAY($A802)=1</formula>
    </cfRule>
    <cfRule type="expression" dxfId="44314" priority="84961" stopIfTrue="1">
      <formula>WEEKDAY($A802)=2</formula>
    </cfRule>
    <cfRule type="expression" dxfId="44313" priority="84962" stopIfTrue="1">
      <formula>WEEKDAY($A802)=3</formula>
    </cfRule>
    <cfRule type="expression" dxfId="44312" priority="84963" stopIfTrue="1">
      <formula>WEEKDAY($A802)=4</formula>
    </cfRule>
    <cfRule type="expression" dxfId="44311" priority="84964" stopIfTrue="1">
      <formula>WEEKDAY($A802)=5</formula>
    </cfRule>
    <cfRule type="expression" dxfId="44310" priority="84965" stopIfTrue="1">
      <formula>WEEKDAY($A802)=6</formula>
    </cfRule>
    <cfRule type="expression" dxfId="44309" priority="84966" stopIfTrue="1">
      <formula>WEEKDAY($A802)=7</formula>
    </cfRule>
  </conditionalFormatting>
  <conditionalFormatting sqref="A802:A805">
    <cfRule type="expression" dxfId="44308" priority="84953" stopIfTrue="1">
      <formula>WEEKDAY($A802)=1</formula>
    </cfRule>
    <cfRule type="expression" dxfId="44307" priority="84954" stopIfTrue="1">
      <formula>WEEKDAY($A802)=2</formula>
    </cfRule>
    <cfRule type="expression" dxfId="44306" priority="84955" stopIfTrue="1">
      <formula>WEEKDAY($A802)=3</formula>
    </cfRule>
    <cfRule type="expression" dxfId="44305" priority="84956" stopIfTrue="1">
      <formula>WEEKDAY($A802)=4</formula>
    </cfRule>
    <cfRule type="expression" dxfId="44304" priority="84957" stopIfTrue="1">
      <formula>WEEKDAY($A802)=5</formula>
    </cfRule>
    <cfRule type="expression" dxfId="44303" priority="84958" stopIfTrue="1">
      <formula>WEEKDAY($A802)=6</formula>
    </cfRule>
    <cfRule type="expression" dxfId="44302" priority="84959" stopIfTrue="1">
      <formula>WEEKDAY($A802)=7</formula>
    </cfRule>
  </conditionalFormatting>
  <conditionalFormatting sqref="I802:I803">
    <cfRule type="expression" dxfId="44301" priority="84946" stopIfTrue="1">
      <formula>WEEKDAY($A802)=1</formula>
    </cfRule>
    <cfRule type="expression" dxfId="44300" priority="84947" stopIfTrue="1">
      <formula>WEEKDAY($A802)=2</formula>
    </cfRule>
    <cfRule type="expression" dxfId="44299" priority="84948" stopIfTrue="1">
      <formula>WEEKDAY($A802)=3</formula>
    </cfRule>
    <cfRule type="expression" dxfId="44298" priority="84949" stopIfTrue="1">
      <formula>WEEKDAY($A802)=4</formula>
    </cfRule>
    <cfRule type="expression" dxfId="44297" priority="84950" stopIfTrue="1">
      <formula>WEEKDAY($A802)=5</formula>
    </cfRule>
    <cfRule type="expression" dxfId="44296" priority="84951" stopIfTrue="1">
      <formula>WEEKDAY($A802)=6</formula>
    </cfRule>
    <cfRule type="expression" dxfId="44295" priority="84952" stopIfTrue="1">
      <formula>WEEKDAY($A802)=7</formula>
    </cfRule>
  </conditionalFormatting>
  <conditionalFormatting sqref="A802:A805">
    <cfRule type="expression" dxfId="44294" priority="84939" stopIfTrue="1">
      <formula>WEEKDAY($A802)=1</formula>
    </cfRule>
    <cfRule type="expression" dxfId="44293" priority="84940" stopIfTrue="1">
      <formula>WEEKDAY($A802)=2</formula>
    </cfRule>
    <cfRule type="expression" dxfId="44292" priority="84941" stopIfTrue="1">
      <formula>WEEKDAY($A802)=3</formula>
    </cfRule>
    <cfRule type="expression" dxfId="44291" priority="84942" stopIfTrue="1">
      <formula>WEEKDAY($A802)=4</formula>
    </cfRule>
    <cfRule type="expression" dxfId="44290" priority="84943" stopIfTrue="1">
      <formula>WEEKDAY($A802)=5</formula>
    </cfRule>
    <cfRule type="expression" dxfId="44289" priority="84944" stopIfTrue="1">
      <formula>WEEKDAY($A802)=6</formula>
    </cfRule>
    <cfRule type="expression" dxfId="44288" priority="84945" stopIfTrue="1">
      <formula>WEEKDAY($A802)=7</formula>
    </cfRule>
  </conditionalFormatting>
  <conditionalFormatting sqref="I802:I803">
    <cfRule type="expression" dxfId="44287" priority="84932" stopIfTrue="1">
      <formula>WEEKDAY($A802)=1</formula>
    </cfRule>
    <cfRule type="expression" dxfId="44286" priority="84933" stopIfTrue="1">
      <formula>WEEKDAY($A802)=2</formula>
    </cfRule>
    <cfRule type="expression" dxfId="44285" priority="84934" stopIfTrue="1">
      <formula>WEEKDAY($A802)=3</formula>
    </cfRule>
    <cfRule type="expression" dxfId="44284" priority="84935" stopIfTrue="1">
      <formula>WEEKDAY($A802)=4</formula>
    </cfRule>
    <cfRule type="expression" dxfId="44283" priority="84936" stopIfTrue="1">
      <formula>WEEKDAY($A802)=5</formula>
    </cfRule>
    <cfRule type="expression" dxfId="44282" priority="84937" stopIfTrue="1">
      <formula>WEEKDAY($A802)=6</formula>
    </cfRule>
    <cfRule type="expression" dxfId="44281" priority="84938" stopIfTrue="1">
      <formula>WEEKDAY($A802)=7</formula>
    </cfRule>
  </conditionalFormatting>
  <conditionalFormatting sqref="A802:A805">
    <cfRule type="expression" dxfId="44280" priority="84925" stopIfTrue="1">
      <formula>WEEKDAY($A802)=1</formula>
    </cfRule>
    <cfRule type="expression" dxfId="44279" priority="84926" stopIfTrue="1">
      <formula>WEEKDAY($A802)=2</formula>
    </cfRule>
    <cfRule type="expression" dxfId="44278" priority="84927" stopIfTrue="1">
      <formula>WEEKDAY($A802)=3</formula>
    </cfRule>
    <cfRule type="expression" dxfId="44277" priority="84928" stopIfTrue="1">
      <formula>WEEKDAY($A802)=4</formula>
    </cfRule>
    <cfRule type="expression" dxfId="44276" priority="84929" stopIfTrue="1">
      <formula>WEEKDAY($A802)=5</formula>
    </cfRule>
    <cfRule type="expression" dxfId="44275" priority="84930" stopIfTrue="1">
      <formula>WEEKDAY($A802)=6</formula>
    </cfRule>
    <cfRule type="expression" dxfId="44274" priority="84931" stopIfTrue="1">
      <formula>WEEKDAY($A802)=7</formula>
    </cfRule>
  </conditionalFormatting>
  <conditionalFormatting sqref="A802:A805">
    <cfRule type="expression" dxfId="44273" priority="84918" stopIfTrue="1">
      <formula>WEEKDAY($A802)=1</formula>
    </cfRule>
    <cfRule type="expression" dxfId="44272" priority="84919" stopIfTrue="1">
      <formula>WEEKDAY($A802)=2</formula>
    </cfRule>
    <cfRule type="expression" dxfId="44271" priority="84920" stopIfTrue="1">
      <formula>WEEKDAY($A802)=3</formula>
    </cfRule>
    <cfRule type="expression" dxfId="44270" priority="84921" stopIfTrue="1">
      <formula>WEEKDAY($A802)=4</formula>
    </cfRule>
    <cfRule type="expression" dxfId="44269" priority="84922" stopIfTrue="1">
      <formula>WEEKDAY($A802)=5</formula>
    </cfRule>
    <cfRule type="expression" dxfId="44268" priority="84923" stopIfTrue="1">
      <formula>WEEKDAY($A802)=6</formula>
    </cfRule>
    <cfRule type="expression" dxfId="44267" priority="84924" stopIfTrue="1">
      <formula>WEEKDAY($A802)=7</formula>
    </cfRule>
  </conditionalFormatting>
  <conditionalFormatting sqref="I802:I803">
    <cfRule type="expression" dxfId="44266" priority="84911" stopIfTrue="1">
      <formula>WEEKDAY($A802)=1</formula>
    </cfRule>
    <cfRule type="expression" dxfId="44265" priority="84912" stopIfTrue="1">
      <formula>WEEKDAY($A802)=2</formula>
    </cfRule>
    <cfRule type="expression" dxfId="44264" priority="84913" stopIfTrue="1">
      <formula>WEEKDAY($A802)=3</formula>
    </cfRule>
    <cfRule type="expression" dxfId="44263" priority="84914" stopIfTrue="1">
      <formula>WEEKDAY($A802)=4</formula>
    </cfRule>
    <cfRule type="expression" dxfId="44262" priority="84915" stopIfTrue="1">
      <formula>WEEKDAY($A802)=5</formula>
    </cfRule>
    <cfRule type="expression" dxfId="44261" priority="84916" stopIfTrue="1">
      <formula>WEEKDAY($A802)=6</formula>
    </cfRule>
    <cfRule type="expression" dxfId="44260" priority="84917" stopIfTrue="1">
      <formula>WEEKDAY($A802)=7</formula>
    </cfRule>
  </conditionalFormatting>
  <conditionalFormatting sqref="I802:I803">
    <cfRule type="expression" dxfId="44259" priority="84904" stopIfTrue="1">
      <formula>WEEKDAY($A802)=1</formula>
    </cfRule>
    <cfRule type="expression" dxfId="44258" priority="84905" stopIfTrue="1">
      <formula>WEEKDAY($A802)=2</formula>
    </cfRule>
    <cfRule type="expression" dxfId="44257" priority="84906" stopIfTrue="1">
      <formula>WEEKDAY($A802)=3</formula>
    </cfRule>
    <cfRule type="expression" dxfId="44256" priority="84907" stopIfTrue="1">
      <formula>WEEKDAY($A802)=4</formula>
    </cfRule>
    <cfRule type="expression" dxfId="44255" priority="84908" stopIfTrue="1">
      <formula>WEEKDAY($A802)=5</formula>
    </cfRule>
    <cfRule type="expression" dxfId="44254" priority="84909" stopIfTrue="1">
      <formula>WEEKDAY($A802)=6</formula>
    </cfRule>
    <cfRule type="expression" dxfId="44253" priority="84910" stopIfTrue="1">
      <formula>WEEKDAY($A802)=7</formula>
    </cfRule>
  </conditionalFormatting>
  <conditionalFormatting sqref="I804:I805">
    <cfRule type="expression" dxfId="44252" priority="84897" stopIfTrue="1">
      <formula>WEEKDAY($A804)=1</formula>
    </cfRule>
    <cfRule type="expression" dxfId="44251" priority="84898" stopIfTrue="1">
      <formula>WEEKDAY($A804)=2</formula>
    </cfRule>
    <cfRule type="expression" dxfId="44250" priority="84899" stopIfTrue="1">
      <formula>WEEKDAY($A804)=3</formula>
    </cfRule>
    <cfRule type="expression" dxfId="44249" priority="84900" stopIfTrue="1">
      <formula>WEEKDAY($A804)=4</formula>
    </cfRule>
    <cfRule type="expression" dxfId="44248" priority="84901" stopIfTrue="1">
      <formula>WEEKDAY($A804)=5</formula>
    </cfRule>
    <cfRule type="expression" dxfId="44247" priority="84902" stopIfTrue="1">
      <formula>WEEKDAY($A804)=6</formula>
    </cfRule>
    <cfRule type="expression" dxfId="44246" priority="84903" stopIfTrue="1">
      <formula>WEEKDAY($A804)=7</formula>
    </cfRule>
  </conditionalFormatting>
  <conditionalFormatting sqref="I804:I805">
    <cfRule type="expression" dxfId="44245" priority="84890" stopIfTrue="1">
      <formula>WEEKDAY($A804)=1</formula>
    </cfRule>
    <cfRule type="expression" dxfId="44244" priority="84891" stopIfTrue="1">
      <formula>WEEKDAY($A804)=2</formula>
    </cfRule>
    <cfRule type="expression" dxfId="44243" priority="84892" stopIfTrue="1">
      <formula>WEEKDAY($A804)=3</formula>
    </cfRule>
    <cfRule type="expression" dxfId="44242" priority="84893" stopIfTrue="1">
      <formula>WEEKDAY($A804)=4</formula>
    </cfRule>
    <cfRule type="expression" dxfId="44241" priority="84894" stopIfTrue="1">
      <formula>WEEKDAY($A804)=5</formula>
    </cfRule>
    <cfRule type="expression" dxfId="44240" priority="84895" stopIfTrue="1">
      <formula>WEEKDAY($A804)=6</formula>
    </cfRule>
    <cfRule type="expression" dxfId="44239" priority="84896" stopIfTrue="1">
      <formula>WEEKDAY($A804)=7</formula>
    </cfRule>
  </conditionalFormatting>
  <conditionalFormatting sqref="I804:I805">
    <cfRule type="expression" dxfId="44238" priority="84883" stopIfTrue="1">
      <formula>WEEKDAY($A804)=1</formula>
    </cfRule>
    <cfRule type="expression" dxfId="44237" priority="84884" stopIfTrue="1">
      <formula>WEEKDAY($A804)=2</formula>
    </cfRule>
    <cfRule type="expression" dxfId="44236" priority="84885" stopIfTrue="1">
      <formula>WEEKDAY($A804)=3</formula>
    </cfRule>
    <cfRule type="expression" dxfId="44235" priority="84886" stopIfTrue="1">
      <formula>WEEKDAY($A804)=4</formula>
    </cfRule>
    <cfRule type="expression" dxfId="44234" priority="84887" stopIfTrue="1">
      <formula>WEEKDAY($A804)=5</formula>
    </cfRule>
    <cfRule type="expression" dxfId="44233" priority="84888" stopIfTrue="1">
      <formula>WEEKDAY($A804)=6</formula>
    </cfRule>
    <cfRule type="expression" dxfId="44232" priority="84889" stopIfTrue="1">
      <formula>WEEKDAY($A804)=7</formula>
    </cfRule>
  </conditionalFormatting>
  <conditionalFormatting sqref="I804:I805">
    <cfRule type="expression" dxfId="44231" priority="84876" stopIfTrue="1">
      <formula>WEEKDAY($A804)=1</formula>
    </cfRule>
    <cfRule type="expression" dxfId="44230" priority="84877" stopIfTrue="1">
      <formula>WEEKDAY($A804)=2</formula>
    </cfRule>
    <cfRule type="expression" dxfId="44229" priority="84878" stopIfTrue="1">
      <formula>WEEKDAY($A804)=3</formula>
    </cfRule>
    <cfRule type="expression" dxfId="44228" priority="84879" stopIfTrue="1">
      <formula>WEEKDAY($A804)=4</formula>
    </cfRule>
    <cfRule type="expression" dxfId="44227" priority="84880" stopIfTrue="1">
      <formula>WEEKDAY($A804)=5</formula>
    </cfRule>
    <cfRule type="expression" dxfId="44226" priority="84881" stopIfTrue="1">
      <formula>WEEKDAY($A804)=6</formula>
    </cfRule>
    <cfRule type="expression" dxfId="44225" priority="84882" stopIfTrue="1">
      <formula>WEEKDAY($A804)=7</formula>
    </cfRule>
  </conditionalFormatting>
  <conditionalFormatting sqref="I804:I805">
    <cfRule type="expression" dxfId="44224" priority="84869" stopIfTrue="1">
      <formula>WEEKDAY($A804)=1</formula>
    </cfRule>
    <cfRule type="expression" dxfId="44223" priority="84870" stopIfTrue="1">
      <formula>WEEKDAY($A804)=2</formula>
    </cfRule>
    <cfRule type="expression" dxfId="44222" priority="84871" stopIfTrue="1">
      <formula>WEEKDAY($A804)=3</formula>
    </cfRule>
    <cfRule type="expression" dxfId="44221" priority="84872" stopIfTrue="1">
      <formula>WEEKDAY($A804)=4</formula>
    </cfRule>
    <cfRule type="expression" dxfId="44220" priority="84873" stopIfTrue="1">
      <formula>WEEKDAY($A804)=5</formula>
    </cfRule>
    <cfRule type="expression" dxfId="44219" priority="84874" stopIfTrue="1">
      <formula>WEEKDAY($A804)=6</formula>
    </cfRule>
    <cfRule type="expression" dxfId="44218" priority="84875" stopIfTrue="1">
      <formula>WEEKDAY($A804)=7</formula>
    </cfRule>
  </conditionalFormatting>
  <conditionalFormatting sqref="I804:I805">
    <cfRule type="expression" dxfId="44217" priority="84862" stopIfTrue="1">
      <formula>WEEKDAY($A804)=1</formula>
    </cfRule>
    <cfRule type="expression" dxfId="44216" priority="84863" stopIfTrue="1">
      <formula>WEEKDAY($A804)=2</formula>
    </cfRule>
    <cfRule type="expression" dxfId="44215" priority="84864" stopIfTrue="1">
      <formula>WEEKDAY($A804)=3</formula>
    </cfRule>
    <cfRule type="expression" dxfId="44214" priority="84865" stopIfTrue="1">
      <formula>WEEKDAY($A804)=4</formula>
    </cfRule>
    <cfRule type="expression" dxfId="44213" priority="84866" stopIfTrue="1">
      <formula>WEEKDAY($A804)=5</formula>
    </cfRule>
    <cfRule type="expression" dxfId="44212" priority="84867" stopIfTrue="1">
      <formula>WEEKDAY($A804)=6</formula>
    </cfRule>
    <cfRule type="expression" dxfId="44211" priority="84868" stopIfTrue="1">
      <formula>WEEKDAY($A804)=7</formula>
    </cfRule>
  </conditionalFormatting>
  <conditionalFormatting sqref="I804:I805">
    <cfRule type="expression" dxfId="44210" priority="84855" stopIfTrue="1">
      <formula>WEEKDAY($A804)=1</formula>
    </cfRule>
    <cfRule type="expression" dxfId="44209" priority="84856" stopIfTrue="1">
      <formula>WEEKDAY($A804)=2</formula>
    </cfRule>
    <cfRule type="expression" dxfId="44208" priority="84857" stopIfTrue="1">
      <formula>WEEKDAY($A804)=3</formula>
    </cfRule>
    <cfRule type="expression" dxfId="44207" priority="84858" stopIfTrue="1">
      <formula>WEEKDAY($A804)=4</formula>
    </cfRule>
    <cfRule type="expression" dxfId="44206" priority="84859" stopIfTrue="1">
      <formula>WEEKDAY($A804)=5</formula>
    </cfRule>
    <cfRule type="expression" dxfId="44205" priority="84860" stopIfTrue="1">
      <formula>WEEKDAY($A804)=6</formula>
    </cfRule>
    <cfRule type="expression" dxfId="44204" priority="84861" stopIfTrue="1">
      <formula>WEEKDAY($A804)=7</formula>
    </cfRule>
  </conditionalFormatting>
  <conditionalFormatting sqref="I804:I805">
    <cfRule type="expression" dxfId="44203" priority="84848" stopIfTrue="1">
      <formula>WEEKDAY($A804)=1</formula>
    </cfRule>
    <cfRule type="expression" dxfId="44202" priority="84849" stopIfTrue="1">
      <formula>WEEKDAY($A804)=2</formula>
    </cfRule>
    <cfRule type="expression" dxfId="44201" priority="84850" stopIfTrue="1">
      <formula>WEEKDAY($A804)=3</formula>
    </cfRule>
    <cfRule type="expression" dxfId="44200" priority="84851" stopIfTrue="1">
      <formula>WEEKDAY($A804)=4</formula>
    </cfRule>
    <cfRule type="expression" dxfId="44199" priority="84852" stopIfTrue="1">
      <formula>WEEKDAY($A804)=5</formula>
    </cfRule>
    <cfRule type="expression" dxfId="44198" priority="84853" stopIfTrue="1">
      <formula>WEEKDAY($A804)=6</formula>
    </cfRule>
    <cfRule type="expression" dxfId="44197" priority="84854" stopIfTrue="1">
      <formula>WEEKDAY($A804)=7</formula>
    </cfRule>
  </conditionalFormatting>
  <conditionalFormatting sqref="I804:I805">
    <cfRule type="expression" dxfId="44196" priority="84841" stopIfTrue="1">
      <formula>WEEKDAY($A804)=1</formula>
    </cfRule>
    <cfRule type="expression" dxfId="44195" priority="84842" stopIfTrue="1">
      <formula>WEEKDAY($A804)=2</formula>
    </cfRule>
    <cfRule type="expression" dxfId="44194" priority="84843" stopIfTrue="1">
      <formula>WEEKDAY($A804)=3</formula>
    </cfRule>
    <cfRule type="expression" dxfId="44193" priority="84844" stopIfTrue="1">
      <formula>WEEKDAY($A804)=4</formula>
    </cfRule>
    <cfRule type="expression" dxfId="44192" priority="84845" stopIfTrue="1">
      <formula>WEEKDAY($A804)=5</formula>
    </cfRule>
    <cfRule type="expression" dxfId="44191" priority="84846" stopIfTrue="1">
      <formula>WEEKDAY($A804)=6</formula>
    </cfRule>
    <cfRule type="expression" dxfId="44190" priority="84847" stopIfTrue="1">
      <formula>WEEKDAY($A804)=7</formula>
    </cfRule>
  </conditionalFormatting>
  <conditionalFormatting sqref="I804:I805">
    <cfRule type="expression" dxfId="44189" priority="84834" stopIfTrue="1">
      <formula>WEEKDAY($A804)=1</formula>
    </cfRule>
    <cfRule type="expression" dxfId="44188" priority="84835" stopIfTrue="1">
      <formula>WEEKDAY($A804)=2</formula>
    </cfRule>
    <cfRule type="expression" dxfId="44187" priority="84836" stopIfTrue="1">
      <formula>WEEKDAY($A804)=3</formula>
    </cfRule>
    <cfRule type="expression" dxfId="44186" priority="84837" stopIfTrue="1">
      <formula>WEEKDAY($A804)=4</formula>
    </cfRule>
    <cfRule type="expression" dxfId="44185" priority="84838" stopIfTrue="1">
      <formula>WEEKDAY($A804)=5</formula>
    </cfRule>
    <cfRule type="expression" dxfId="44184" priority="84839" stopIfTrue="1">
      <formula>WEEKDAY($A804)=6</formula>
    </cfRule>
    <cfRule type="expression" dxfId="44183" priority="84840" stopIfTrue="1">
      <formula>WEEKDAY($A804)=7</formula>
    </cfRule>
  </conditionalFormatting>
  <conditionalFormatting sqref="I804:I805">
    <cfRule type="expression" dxfId="44182" priority="84827" stopIfTrue="1">
      <formula>WEEKDAY($A804)=1</formula>
    </cfRule>
    <cfRule type="expression" dxfId="44181" priority="84828" stopIfTrue="1">
      <formula>WEEKDAY($A804)=2</formula>
    </cfRule>
    <cfRule type="expression" dxfId="44180" priority="84829" stopIfTrue="1">
      <formula>WEEKDAY($A804)=3</formula>
    </cfRule>
    <cfRule type="expression" dxfId="44179" priority="84830" stopIfTrue="1">
      <formula>WEEKDAY($A804)=4</formula>
    </cfRule>
    <cfRule type="expression" dxfId="44178" priority="84831" stopIfTrue="1">
      <formula>WEEKDAY($A804)=5</formula>
    </cfRule>
    <cfRule type="expression" dxfId="44177" priority="84832" stopIfTrue="1">
      <formula>WEEKDAY($A804)=6</formula>
    </cfRule>
    <cfRule type="expression" dxfId="44176" priority="84833" stopIfTrue="1">
      <formula>WEEKDAY($A804)=7</formula>
    </cfRule>
  </conditionalFormatting>
  <conditionalFormatting sqref="I804:I805">
    <cfRule type="expression" dxfId="44175" priority="84820" stopIfTrue="1">
      <formula>WEEKDAY($A804)=1</formula>
    </cfRule>
    <cfRule type="expression" dxfId="44174" priority="84821" stopIfTrue="1">
      <formula>WEEKDAY($A804)=2</formula>
    </cfRule>
    <cfRule type="expression" dxfId="44173" priority="84822" stopIfTrue="1">
      <formula>WEEKDAY($A804)=3</formula>
    </cfRule>
    <cfRule type="expression" dxfId="44172" priority="84823" stopIfTrue="1">
      <formula>WEEKDAY($A804)=4</formula>
    </cfRule>
    <cfRule type="expression" dxfId="44171" priority="84824" stopIfTrue="1">
      <formula>WEEKDAY($A804)=5</formula>
    </cfRule>
    <cfRule type="expression" dxfId="44170" priority="84825" stopIfTrue="1">
      <formula>WEEKDAY($A804)=6</formula>
    </cfRule>
    <cfRule type="expression" dxfId="44169" priority="84826" stopIfTrue="1">
      <formula>WEEKDAY($A804)=7</formula>
    </cfRule>
  </conditionalFormatting>
  <conditionalFormatting sqref="I804:I805">
    <cfRule type="expression" dxfId="44168" priority="84813" stopIfTrue="1">
      <formula>WEEKDAY($A804)=1</formula>
    </cfRule>
    <cfRule type="expression" dxfId="44167" priority="84814" stopIfTrue="1">
      <formula>WEEKDAY($A804)=2</formula>
    </cfRule>
    <cfRule type="expression" dxfId="44166" priority="84815" stopIfTrue="1">
      <formula>WEEKDAY($A804)=3</formula>
    </cfRule>
    <cfRule type="expression" dxfId="44165" priority="84816" stopIfTrue="1">
      <formula>WEEKDAY($A804)=4</formula>
    </cfRule>
    <cfRule type="expression" dxfId="44164" priority="84817" stopIfTrue="1">
      <formula>WEEKDAY($A804)=5</formula>
    </cfRule>
    <cfRule type="expression" dxfId="44163" priority="84818" stopIfTrue="1">
      <formula>WEEKDAY($A804)=6</formula>
    </cfRule>
    <cfRule type="expression" dxfId="44162" priority="84819" stopIfTrue="1">
      <formula>WEEKDAY($A804)=7</formula>
    </cfRule>
  </conditionalFormatting>
  <conditionalFormatting sqref="I804:I805">
    <cfRule type="expression" dxfId="44161" priority="84806" stopIfTrue="1">
      <formula>WEEKDAY($A804)=1</formula>
    </cfRule>
    <cfRule type="expression" dxfId="44160" priority="84807" stopIfTrue="1">
      <formula>WEEKDAY($A804)=2</formula>
    </cfRule>
    <cfRule type="expression" dxfId="44159" priority="84808" stopIfTrue="1">
      <formula>WEEKDAY($A804)=3</formula>
    </cfRule>
    <cfRule type="expression" dxfId="44158" priority="84809" stopIfTrue="1">
      <formula>WEEKDAY($A804)=4</formula>
    </cfRule>
    <cfRule type="expression" dxfId="44157" priority="84810" stopIfTrue="1">
      <formula>WEEKDAY($A804)=5</formula>
    </cfRule>
    <cfRule type="expression" dxfId="44156" priority="84811" stopIfTrue="1">
      <formula>WEEKDAY($A804)=6</formula>
    </cfRule>
    <cfRule type="expression" dxfId="44155" priority="84812" stopIfTrue="1">
      <formula>WEEKDAY($A804)=7</formula>
    </cfRule>
  </conditionalFormatting>
  <conditionalFormatting sqref="I804:I805">
    <cfRule type="expression" dxfId="44154" priority="84799" stopIfTrue="1">
      <formula>WEEKDAY($A804)=1</formula>
    </cfRule>
    <cfRule type="expression" dxfId="44153" priority="84800" stopIfTrue="1">
      <formula>WEEKDAY($A804)=2</formula>
    </cfRule>
    <cfRule type="expression" dxfId="44152" priority="84801" stopIfTrue="1">
      <formula>WEEKDAY($A804)=3</formula>
    </cfRule>
    <cfRule type="expression" dxfId="44151" priority="84802" stopIfTrue="1">
      <formula>WEEKDAY($A804)=4</formula>
    </cfRule>
    <cfRule type="expression" dxfId="44150" priority="84803" stopIfTrue="1">
      <formula>WEEKDAY($A804)=5</formula>
    </cfRule>
    <cfRule type="expression" dxfId="44149" priority="84804" stopIfTrue="1">
      <formula>WEEKDAY($A804)=6</formula>
    </cfRule>
    <cfRule type="expression" dxfId="44148" priority="84805" stopIfTrue="1">
      <formula>WEEKDAY($A804)=7</formula>
    </cfRule>
  </conditionalFormatting>
  <conditionalFormatting sqref="I804:I805">
    <cfRule type="expression" dxfId="44147" priority="84792" stopIfTrue="1">
      <formula>WEEKDAY($A804)=1</formula>
    </cfRule>
    <cfRule type="expression" dxfId="44146" priority="84793" stopIfTrue="1">
      <formula>WEEKDAY($A804)=2</formula>
    </cfRule>
    <cfRule type="expression" dxfId="44145" priority="84794" stopIfTrue="1">
      <formula>WEEKDAY($A804)=3</formula>
    </cfRule>
    <cfRule type="expression" dxfId="44144" priority="84795" stopIfTrue="1">
      <formula>WEEKDAY($A804)=4</formula>
    </cfRule>
    <cfRule type="expression" dxfId="44143" priority="84796" stopIfTrue="1">
      <formula>WEEKDAY($A804)=5</formula>
    </cfRule>
    <cfRule type="expression" dxfId="44142" priority="84797" stopIfTrue="1">
      <formula>WEEKDAY($A804)=6</formula>
    </cfRule>
    <cfRule type="expression" dxfId="44141" priority="84798" stopIfTrue="1">
      <formula>WEEKDAY($A804)=7</formula>
    </cfRule>
  </conditionalFormatting>
  <conditionalFormatting sqref="I804:I805">
    <cfRule type="expression" dxfId="44140" priority="84785" stopIfTrue="1">
      <formula>WEEKDAY($A804)=1</formula>
    </cfRule>
    <cfRule type="expression" dxfId="44139" priority="84786" stopIfTrue="1">
      <formula>WEEKDAY($A804)=2</formula>
    </cfRule>
    <cfRule type="expression" dxfId="44138" priority="84787" stopIfTrue="1">
      <formula>WEEKDAY($A804)=3</formula>
    </cfRule>
    <cfRule type="expression" dxfId="44137" priority="84788" stopIfTrue="1">
      <formula>WEEKDAY($A804)=4</formula>
    </cfRule>
    <cfRule type="expression" dxfId="44136" priority="84789" stopIfTrue="1">
      <formula>WEEKDAY($A804)=5</formula>
    </cfRule>
    <cfRule type="expression" dxfId="44135" priority="84790" stopIfTrue="1">
      <formula>WEEKDAY($A804)=6</formula>
    </cfRule>
    <cfRule type="expression" dxfId="44134" priority="84791" stopIfTrue="1">
      <formula>WEEKDAY($A804)=7</formula>
    </cfRule>
  </conditionalFormatting>
  <conditionalFormatting sqref="I804:I805">
    <cfRule type="expression" dxfId="44133" priority="84778" stopIfTrue="1">
      <formula>WEEKDAY($A804)=1</formula>
    </cfRule>
    <cfRule type="expression" dxfId="44132" priority="84779" stopIfTrue="1">
      <formula>WEEKDAY($A804)=2</formula>
    </cfRule>
    <cfRule type="expression" dxfId="44131" priority="84780" stopIfTrue="1">
      <formula>WEEKDAY($A804)=3</formula>
    </cfRule>
    <cfRule type="expression" dxfId="44130" priority="84781" stopIfTrue="1">
      <formula>WEEKDAY($A804)=4</formula>
    </cfRule>
    <cfRule type="expression" dxfId="44129" priority="84782" stopIfTrue="1">
      <formula>WEEKDAY($A804)=5</formula>
    </cfRule>
    <cfRule type="expression" dxfId="44128" priority="84783" stopIfTrue="1">
      <formula>WEEKDAY($A804)=6</formula>
    </cfRule>
    <cfRule type="expression" dxfId="44127" priority="84784" stopIfTrue="1">
      <formula>WEEKDAY($A804)=7</formula>
    </cfRule>
  </conditionalFormatting>
  <conditionalFormatting sqref="I804:I805">
    <cfRule type="expression" dxfId="44126" priority="84771" stopIfTrue="1">
      <formula>WEEKDAY($A804)=1</formula>
    </cfRule>
    <cfRule type="expression" dxfId="44125" priority="84772" stopIfTrue="1">
      <formula>WEEKDAY($A804)=2</formula>
    </cfRule>
    <cfRule type="expression" dxfId="44124" priority="84773" stopIfTrue="1">
      <formula>WEEKDAY($A804)=3</formula>
    </cfRule>
    <cfRule type="expression" dxfId="44123" priority="84774" stopIfTrue="1">
      <formula>WEEKDAY($A804)=4</formula>
    </cfRule>
    <cfRule type="expression" dxfId="44122" priority="84775" stopIfTrue="1">
      <formula>WEEKDAY($A804)=5</formula>
    </cfRule>
    <cfRule type="expression" dxfId="44121" priority="84776" stopIfTrue="1">
      <formula>WEEKDAY($A804)=6</formula>
    </cfRule>
    <cfRule type="expression" dxfId="44120" priority="84777" stopIfTrue="1">
      <formula>WEEKDAY($A804)=7</formula>
    </cfRule>
  </conditionalFormatting>
  <conditionalFormatting sqref="I804:I805">
    <cfRule type="expression" dxfId="44119" priority="84764" stopIfTrue="1">
      <formula>WEEKDAY($A804)=1</formula>
    </cfRule>
    <cfRule type="expression" dxfId="44118" priority="84765" stopIfTrue="1">
      <formula>WEEKDAY($A804)=2</formula>
    </cfRule>
    <cfRule type="expression" dxfId="44117" priority="84766" stopIfTrue="1">
      <formula>WEEKDAY($A804)=3</formula>
    </cfRule>
    <cfRule type="expression" dxfId="44116" priority="84767" stopIfTrue="1">
      <formula>WEEKDAY($A804)=4</formula>
    </cfRule>
    <cfRule type="expression" dxfId="44115" priority="84768" stopIfTrue="1">
      <formula>WEEKDAY($A804)=5</formula>
    </cfRule>
    <cfRule type="expression" dxfId="44114" priority="84769" stopIfTrue="1">
      <formula>WEEKDAY($A804)=6</formula>
    </cfRule>
    <cfRule type="expression" dxfId="44113" priority="84770" stopIfTrue="1">
      <formula>WEEKDAY($A804)=7</formula>
    </cfRule>
  </conditionalFormatting>
  <conditionalFormatting sqref="I804:I805">
    <cfRule type="expression" dxfId="44112" priority="84757" stopIfTrue="1">
      <formula>WEEKDAY($A804)=1</formula>
    </cfRule>
    <cfRule type="expression" dxfId="44111" priority="84758" stopIfTrue="1">
      <formula>WEEKDAY($A804)=2</formula>
    </cfRule>
    <cfRule type="expression" dxfId="44110" priority="84759" stopIfTrue="1">
      <formula>WEEKDAY($A804)=3</formula>
    </cfRule>
    <cfRule type="expression" dxfId="44109" priority="84760" stopIfTrue="1">
      <formula>WEEKDAY($A804)=4</formula>
    </cfRule>
    <cfRule type="expression" dxfId="44108" priority="84761" stopIfTrue="1">
      <formula>WEEKDAY($A804)=5</formula>
    </cfRule>
    <cfRule type="expression" dxfId="44107" priority="84762" stopIfTrue="1">
      <formula>WEEKDAY($A804)=6</formula>
    </cfRule>
    <cfRule type="expression" dxfId="44106" priority="84763" stopIfTrue="1">
      <formula>WEEKDAY($A804)=7</formula>
    </cfRule>
  </conditionalFormatting>
  <conditionalFormatting sqref="I804:I805">
    <cfRule type="expression" dxfId="44105" priority="84750" stopIfTrue="1">
      <formula>WEEKDAY($A804)=1</formula>
    </cfRule>
    <cfRule type="expression" dxfId="44104" priority="84751" stopIfTrue="1">
      <formula>WEEKDAY($A804)=2</formula>
    </cfRule>
    <cfRule type="expression" dxfId="44103" priority="84752" stopIfTrue="1">
      <formula>WEEKDAY($A804)=3</formula>
    </cfRule>
    <cfRule type="expression" dxfId="44102" priority="84753" stopIfTrue="1">
      <formula>WEEKDAY($A804)=4</formula>
    </cfRule>
    <cfRule type="expression" dxfId="44101" priority="84754" stopIfTrue="1">
      <formula>WEEKDAY($A804)=5</formula>
    </cfRule>
    <cfRule type="expression" dxfId="44100" priority="84755" stopIfTrue="1">
      <formula>WEEKDAY($A804)=6</formula>
    </cfRule>
    <cfRule type="expression" dxfId="44099" priority="84756" stopIfTrue="1">
      <formula>WEEKDAY($A804)=7</formula>
    </cfRule>
  </conditionalFormatting>
  <conditionalFormatting sqref="I804:I805">
    <cfRule type="expression" dxfId="44098" priority="84743" stopIfTrue="1">
      <formula>WEEKDAY($A804)=1</formula>
    </cfRule>
    <cfRule type="expression" dxfId="44097" priority="84744" stopIfTrue="1">
      <formula>WEEKDAY($A804)=2</formula>
    </cfRule>
    <cfRule type="expression" dxfId="44096" priority="84745" stopIfTrue="1">
      <formula>WEEKDAY($A804)=3</formula>
    </cfRule>
    <cfRule type="expression" dxfId="44095" priority="84746" stopIfTrue="1">
      <formula>WEEKDAY($A804)=4</formula>
    </cfRule>
    <cfRule type="expression" dxfId="44094" priority="84747" stopIfTrue="1">
      <formula>WEEKDAY($A804)=5</formula>
    </cfRule>
    <cfRule type="expression" dxfId="44093" priority="84748" stopIfTrue="1">
      <formula>WEEKDAY($A804)=6</formula>
    </cfRule>
    <cfRule type="expression" dxfId="44092" priority="84749" stopIfTrue="1">
      <formula>WEEKDAY($A804)=7</formula>
    </cfRule>
  </conditionalFormatting>
  <conditionalFormatting sqref="I804:I805">
    <cfRule type="expression" dxfId="44091" priority="84736" stopIfTrue="1">
      <formula>WEEKDAY($A804)=1</formula>
    </cfRule>
    <cfRule type="expression" dxfId="44090" priority="84737" stopIfTrue="1">
      <formula>WEEKDAY($A804)=2</formula>
    </cfRule>
    <cfRule type="expression" dxfId="44089" priority="84738" stopIfTrue="1">
      <formula>WEEKDAY($A804)=3</formula>
    </cfRule>
    <cfRule type="expression" dxfId="44088" priority="84739" stopIfTrue="1">
      <formula>WEEKDAY($A804)=4</formula>
    </cfRule>
    <cfRule type="expression" dxfId="44087" priority="84740" stopIfTrue="1">
      <formula>WEEKDAY($A804)=5</formula>
    </cfRule>
    <cfRule type="expression" dxfId="44086" priority="84741" stopIfTrue="1">
      <formula>WEEKDAY($A804)=6</formula>
    </cfRule>
    <cfRule type="expression" dxfId="44085" priority="84742" stopIfTrue="1">
      <formula>WEEKDAY($A804)=7</formula>
    </cfRule>
  </conditionalFormatting>
  <conditionalFormatting sqref="I804:I805">
    <cfRule type="expression" dxfId="44084" priority="84729" stopIfTrue="1">
      <formula>WEEKDAY($A804)=1</formula>
    </cfRule>
    <cfRule type="expression" dxfId="44083" priority="84730" stopIfTrue="1">
      <formula>WEEKDAY($A804)=2</formula>
    </cfRule>
    <cfRule type="expression" dxfId="44082" priority="84731" stopIfTrue="1">
      <formula>WEEKDAY($A804)=3</formula>
    </cfRule>
    <cfRule type="expression" dxfId="44081" priority="84732" stopIfTrue="1">
      <formula>WEEKDAY($A804)=4</formula>
    </cfRule>
    <cfRule type="expression" dxfId="44080" priority="84733" stopIfTrue="1">
      <formula>WEEKDAY($A804)=5</formula>
    </cfRule>
    <cfRule type="expression" dxfId="44079" priority="84734" stopIfTrue="1">
      <formula>WEEKDAY($A804)=6</formula>
    </cfRule>
    <cfRule type="expression" dxfId="44078" priority="84735" stopIfTrue="1">
      <formula>WEEKDAY($A804)=7</formula>
    </cfRule>
  </conditionalFormatting>
  <conditionalFormatting sqref="I804:I805">
    <cfRule type="expression" dxfId="44077" priority="84722" stopIfTrue="1">
      <formula>WEEKDAY($A804)=1</formula>
    </cfRule>
    <cfRule type="expression" dxfId="44076" priority="84723" stopIfTrue="1">
      <formula>WEEKDAY($A804)=2</formula>
    </cfRule>
    <cfRule type="expression" dxfId="44075" priority="84724" stopIfTrue="1">
      <formula>WEEKDAY($A804)=3</formula>
    </cfRule>
    <cfRule type="expression" dxfId="44074" priority="84725" stopIfTrue="1">
      <formula>WEEKDAY($A804)=4</formula>
    </cfRule>
    <cfRule type="expression" dxfId="44073" priority="84726" stopIfTrue="1">
      <formula>WEEKDAY($A804)=5</formula>
    </cfRule>
    <cfRule type="expression" dxfId="44072" priority="84727" stopIfTrue="1">
      <formula>WEEKDAY($A804)=6</formula>
    </cfRule>
    <cfRule type="expression" dxfId="44071" priority="84728" stopIfTrue="1">
      <formula>WEEKDAY($A804)=7</formula>
    </cfRule>
  </conditionalFormatting>
  <conditionalFormatting sqref="I804:I805">
    <cfRule type="expression" dxfId="44070" priority="84715" stopIfTrue="1">
      <formula>WEEKDAY($A804)=1</formula>
    </cfRule>
    <cfRule type="expression" dxfId="44069" priority="84716" stopIfTrue="1">
      <formula>WEEKDAY($A804)=2</formula>
    </cfRule>
    <cfRule type="expression" dxfId="44068" priority="84717" stopIfTrue="1">
      <formula>WEEKDAY($A804)=3</formula>
    </cfRule>
    <cfRule type="expression" dxfId="44067" priority="84718" stopIfTrue="1">
      <formula>WEEKDAY($A804)=4</formula>
    </cfRule>
    <cfRule type="expression" dxfId="44066" priority="84719" stopIfTrue="1">
      <formula>WEEKDAY($A804)=5</formula>
    </cfRule>
    <cfRule type="expression" dxfId="44065" priority="84720" stopIfTrue="1">
      <formula>WEEKDAY($A804)=6</formula>
    </cfRule>
    <cfRule type="expression" dxfId="44064" priority="84721" stopIfTrue="1">
      <formula>WEEKDAY($A804)=7</formula>
    </cfRule>
  </conditionalFormatting>
  <conditionalFormatting sqref="I804:I805">
    <cfRule type="expression" dxfId="44063" priority="84708" stopIfTrue="1">
      <formula>WEEKDAY($A804)=1</formula>
    </cfRule>
    <cfRule type="expression" dxfId="44062" priority="84709" stopIfTrue="1">
      <formula>WEEKDAY($A804)=2</formula>
    </cfRule>
    <cfRule type="expression" dxfId="44061" priority="84710" stopIfTrue="1">
      <formula>WEEKDAY($A804)=3</formula>
    </cfRule>
    <cfRule type="expression" dxfId="44060" priority="84711" stopIfTrue="1">
      <formula>WEEKDAY($A804)=4</formula>
    </cfRule>
    <cfRule type="expression" dxfId="44059" priority="84712" stopIfTrue="1">
      <formula>WEEKDAY($A804)=5</formula>
    </cfRule>
    <cfRule type="expression" dxfId="44058" priority="84713" stopIfTrue="1">
      <formula>WEEKDAY($A804)=6</formula>
    </cfRule>
    <cfRule type="expression" dxfId="44057" priority="84714" stopIfTrue="1">
      <formula>WEEKDAY($A804)=7</formula>
    </cfRule>
  </conditionalFormatting>
  <conditionalFormatting sqref="I804:I805">
    <cfRule type="expression" dxfId="44056" priority="84701" stopIfTrue="1">
      <formula>WEEKDAY($A804)=1</formula>
    </cfRule>
    <cfRule type="expression" dxfId="44055" priority="84702" stopIfTrue="1">
      <formula>WEEKDAY($A804)=2</formula>
    </cfRule>
    <cfRule type="expression" dxfId="44054" priority="84703" stopIfTrue="1">
      <formula>WEEKDAY($A804)=3</formula>
    </cfRule>
    <cfRule type="expression" dxfId="44053" priority="84704" stopIfTrue="1">
      <formula>WEEKDAY($A804)=4</formula>
    </cfRule>
    <cfRule type="expression" dxfId="44052" priority="84705" stopIfTrue="1">
      <formula>WEEKDAY($A804)=5</formula>
    </cfRule>
    <cfRule type="expression" dxfId="44051" priority="84706" stopIfTrue="1">
      <formula>WEEKDAY($A804)=6</formula>
    </cfRule>
    <cfRule type="expression" dxfId="44050" priority="84707" stopIfTrue="1">
      <formula>WEEKDAY($A804)=7</formula>
    </cfRule>
  </conditionalFormatting>
  <conditionalFormatting sqref="I804:I805">
    <cfRule type="expression" dxfId="44049" priority="84694" stopIfTrue="1">
      <formula>WEEKDAY($A804)=1</formula>
    </cfRule>
    <cfRule type="expression" dxfId="44048" priority="84695" stopIfTrue="1">
      <formula>WEEKDAY($A804)=2</formula>
    </cfRule>
    <cfRule type="expression" dxfId="44047" priority="84696" stopIfTrue="1">
      <formula>WEEKDAY($A804)=3</formula>
    </cfRule>
    <cfRule type="expression" dxfId="44046" priority="84697" stopIfTrue="1">
      <formula>WEEKDAY($A804)=4</formula>
    </cfRule>
    <cfRule type="expression" dxfId="44045" priority="84698" stopIfTrue="1">
      <formula>WEEKDAY($A804)=5</formula>
    </cfRule>
    <cfRule type="expression" dxfId="44044" priority="84699" stopIfTrue="1">
      <formula>WEEKDAY($A804)=6</formula>
    </cfRule>
    <cfRule type="expression" dxfId="44043" priority="84700" stopIfTrue="1">
      <formula>WEEKDAY($A804)=7</formula>
    </cfRule>
  </conditionalFormatting>
  <conditionalFormatting sqref="I804:I805">
    <cfRule type="expression" dxfId="44042" priority="84687" stopIfTrue="1">
      <formula>WEEKDAY($A804)=1</formula>
    </cfRule>
    <cfRule type="expression" dxfId="44041" priority="84688" stopIfTrue="1">
      <formula>WEEKDAY($A804)=2</formula>
    </cfRule>
    <cfRule type="expression" dxfId="44040" priority="84689" stopIfTrue="1">
      <formula>WEEKDAY($A804)=3</formula>
    </cfRule>
    <cfRule type="expression" dxfId="44039" priority="84690" stopIfTrue="1">
      <formula>WEEKDAY($A804)=4</formula>
    </cfRule>
    <cfRule type="expression" dxfId="44038" priority="84691" stopIfTrue="1">
      <formula>WEEKDAY($A804)=5</formula>
    </cfRule>
    <cfRule type="expression" dxfId="44037" priority="84692" stopIfTrue="1">
      <formula>WEEKDAY($A804)=6</formula>
    </cfRule>
    <cfRule type="expression" dxfId="44036" priority="84693" stopIfTrue="1">
      <formula>WEEKDAY($A804)=7</formula>
    </cfRule>
  </conditionalFormatting>
  <conditionalFormatting sqref="I804:I805">
    <cfRule type="expression" dxfId="44035" priority="84680" stopIfTrue="1">
      <formula>WEEKDAY($A804)=1</formula>
    </cfRule>
    <cfRule type="expression" dxfId="44034" priority="84681" stopIfTrue="1">
      <formula>WEEKDAY($A804)=2</formula>
    </cfRule>
    <cfRule type="expression" dxfId="44033" priority="84682" stopIfTrue="1">
      <formula>WEEKDAY($A804)=3</formula>
    </cfRule>
    <cfRule type="expression" dxfId="44032" priority="84683" stopIfTrue="1">
      <formula>WEEKDAY($A804)=4</formula>
    </cfRule>
    <cfRule type="expression" dxfId="44031" priority="84684" stopIfTrue="1">
      <formula>WEEKDAY($A804)=5</formula>
    </cfRule>
    <cfRule type="expression" dxfId="44030" priority="84685" stopIfTrue="1">
      <formula>WEEKDAY($A804)=6</formula>
    </cfRule>
    <cfRule type="expression" dxfId="44029" priority="84686" stopIfTrue="1">
      <formula>WEEKDAY($A804)=7</formula>
    </cfRule>
  </conditionalFormatting>
  <conditionalFormatting sqref="I804:I805">
    <cfRule type="expression" dxfId="44028" priority="84673" stopIfTrue="1">
      <formula>WEEKDAY($A804)=1</formula>
    </cfRule>
    <cfRule type="expression" dxfId="44027" priority="84674" stopIfTrue="1">
      <formula>WEEKDAY($A804)=2</formula>
    </cfRule>
    <cfRule type="expression" dxfId="44026" priority="84675" stopIfTrue="1">
      <formula>WEEKDAY($A804)=3</formula>
    </cfRule>
    <cfRule type="expression" dxfId="44025" priority="84676" stopIfTrue="1">
      <formula>WEEKDAY($A804)=4</formula>
    </cfRule>
    <cfRule type="expression" dxfId="44024" priority="84677" stopIfTrue="1">
      <formula>WEEKDAY($A804)=5</formula>
    </cfRule>
    <cfRule type="expression" dxfId="44023" priority="84678" stopIfTrue="1">
      <formula>WEEKDAY($A804)=6</formula>
    </cfRule>
    <cfRule type="expression" dxfId="44022" priority="84679" stopIfTrue="1">
      <formula>WEEKDAY($A804)=7</formula>
    </cfRule>
  </conditionalFormatting>
  <conditionalFormatting sqref="I804:I805">
    <cfRule type="expression" dxfId="44021" priority="84666" stopIfTrue="1">
      <formula>WEEKDAY($A804)=1</formula>
    </cfRule>
    <cfRule type="expression" dxfId="44020" priority="84667" stopIfTrue="1">
      <formula>WEEKDAY($A804)=2</formula>
    </cfRule>
    <cfRule type="expression" dxfId="44019" priority="84668" stopIfTrue="1">
      <formula>WEEKDAY($A804)=3</formula>
    </cfRule>
    <cfRule type="expression" dxfId="44018" priority="84669" stopIfTrue="1">
      <formula>WEEKDAY($A804)=4</formula>
    </cfRule>
    <cfRule type="expression" dxfId="44017" priority="84670" stopIfTrue="1">
      <formula>WEEKDAY($A804)=5</formula>
    </cfRule>
    <cfRule type="expression" dxfId="44016" priority="84671" stopIfTrue="1">
      <formula>WEEKDAY($A804)=6</formula>
    </cfRule>
    <cfRule type="expression" dxfId="44015" priority="84672" stopIfTrue="1">
      <formula>WEEKDAY($A804)=7</formula>
    </cfRule>
  </conditionalFormatting>
  <conditionalFormatting sqref="I804:I805">
    <cfRule type="expression" dxfId="44014" priority="84659" stopIfTrue="1">
      <formula>WEEKDAY($A804)=1</formula>
    </cfRule>
    <cfRule type="expression" dxfId="44013" priority="84660" stopIfTrue="1">
      <formula>WEEKDAY($A804)=2</formula>
    </cfRule>
    <cfRule type="expression" dxfId="44012" priority="84661" stopIfTrue="1">
      <formula>WEEKDAY($A804)=3</formula>
    </cfRule>
    <cfRule type="expression" dxfId="44011" priority="84662" stopIfTrue="1">
      <formula>WEEKDAY($A804)=4</formula>
    </cfRule>
    <cfRule type="expression" dxfId="44010" priority="84663" stopIfTrue="1">
      <formula>WEEKDAY($A804)=5</formula>
    </cfRule>
    <cfRule type="expression" dxfId="44009" priority="84664" stopIfTrue="1">
      <formula>WEEKDAY($A804)=6</formula>
    </cfRule>
    <cfRule type="expression" dxfId="44008" priority="84665" stopIfTrue="1">
      <formula>WEEKDAY($A804)=7</formula>
    </cfRule>
  </conditionalFormatting>
  <conditionalFormatting sqref="I804:I805">
    <cfRule type="expression" dxfId="44007" priority="84652" stopIfTrue="1">
      <formula>WEEKDAY($A804)=1</formula>
    </cfRule>
    <cfRule type="expression" dxfId="44006" priority="84653" stopIfTrue="1">
      <formula>WEEKDAY($A804)=2</formula>
    </cfRule>
    <cfRule type="expression" dxfId="44005" priority="84654" stopIfTrue="1">
      <formula>WEEKDAY($A804)=3</formula>
    </cfRule>
    <cfRule type="expression" dxfId="44004" priority="84655" stopIfTrue="1">
      <formula>WEEKDAY($A804)=4</formula>
    </cfRule>
    <cfRule type="expression" dxfId="44003" priority="84656" stopIfTrue="1">
      <formula>WEEKDAY($A804)=5</formula>
    </cfRule>
    <cfRule type="expression" dxfId="44002" priority="84657" stopIfTrue="1">
      <formula>WEEKDAY($A804)=6</formula>
    </cfRule>
    <cfRule type="expression" dxfId="44001" priority="84658" stopIfTrue="1">
      <formula>WEEKDAY($A804)=7</formula>
    </cfRule>
  </conditionalFormatting>
  <conditionalFormatting sqref="I804:I805">
    <cfRule type="expression" dxfId="44000" priority="84645" stopIfTrue="1">
      <formula>WEEKDAY($A804)=1</formula>
    </cfRule>
    <cfRule type="expression" dxfId="43999" priority="84646" stopIfTrue="1">
      <formula>WEEKDAY($A804)=2</formula>
    </cfRule>
    <cfRule type="expression" dxfId="43998" priority="84647" stopIfTrue="1">
      <formula>WEEKDAY($A804)=3</formula>
    </cfRule>
    <cfRule type="expression" dxfId="43997" priority="84648" stopIfTrue="1">
      <formula>WEEKDAY($A804)=4</formula>
    </cfRule>
    <cfRule type="expression" dxfId="43996" priority="84649" stopIfTrue="1">
      <formula>WEEKDAY($A804)=5</formula>
    </cfRule>
    <cfRule type="expression" dxfId="43995" priority="84650" stopIfTrue="1">
      <formula>WEEKDAY($A804)=6</formula>
    </cfRule>
    <cfRule type="expression" dxfId="43994" priority="84651" stopIfTrue="1">
      <formula>WEEKDAY($A804)=7</formula>
    </cfRule>
  </conditionalFormatting>
  <conditionalFormatting sqref="I804:I805">
    <cfRule type="expression" dxfId="43993" priority="84638" stopIfTrue="1">
      <formula>WEEKDAY($A804)=1</formula>
    </cfRule>
    <cfRule type="expression" dxfId="43992" priority="84639" stopIfTrue="1">
      <formula>WEEKDAY($A804)=2</formula>
    </cfRule>
    <cfRule type="expression" dxfId="43991" priority="84640" stopIfTrue="1">
      <formula>WEEKDAY($A804)=3</formula>
    </cfRule>
    <cfRule type="expression" dxfId="43990" priority="84641" stopIfTrue="1">
      <formula>WEEKDAY($A804)=4</formula>
    </cfRule>
    <cfRule type="expression" dxfId="43989" priority="84642" stopIfTrue="1">
      <formula>WEEKDAY($A804)=5</formula>
    </cfRule>
    <cfRule type="expression" dxfId="43988" priority="84643" stopIfTrue="1">
      <formula>WEEKDAY($A804)=6</formula>
    </cfRule>
    <cfRule type="expression" dxfId="43987" priority="84644" stopIfTrue="1">
      <formula>WEEKDAY($A804)=7</formula>
    </cfRule>
  </conditionalFormatting>
  <conditionalFormatting sqref="I804:I805">
    <cfRule type="expression" dxfId="43986" priority="84631" stopIfTrue="1">
      <formula>WEEKDAY($A804)=1</formula>
    </cfRule>
    <cfRule type="expression" dxfId="43985" priority="84632" stopIfTrue="1">
      <formula>WEEKDAY($A804)=2</formula>
    </cfRule>
    <cfRule type="expression" dxfId="43984" priority="84633" stopIfTrue="1">
      <formula>WEEKDAY($A804)=3</formula>
    </cfRule>
    <cfRule type="expression" dxfId="43983" priority="84634" stopIfTrue="1">
      <formula>WEEKDAY($A804)=4</formula>
    </cfRule>
    <cfRule type="expression" dxfId="43982" priority="84635" stopIfTrue="1">
      <formula>WEEKDAY($A804)=5</formula>
    </cfRule>
    <cfRule type="expression" dxfId="43981" priority="84636" stopIfTrue="1">
      <formula>WEEKDAY($A804)=6</formula>
    </cfRule>
    <cfRule type="expression" dxfId="43980" priority="84637" stopIfTrue="1">
      <formula>WEEKDAY($A804)=7</formula>
    </cfRule>
  </conditionalFormatting>
  <conditionalFormatting sqref="I804:I805">
    <cfRule type="expression" dxfId="43979" priority="84624" stopIfTrue="1">
      <formula>WEEKDAY($A804)=1</formula>
    </cfRule>
    <cfRule type="expression" dxfId="43978" priority="84625" stopIfTrue="1">
      <formula>WEEKDAY($A804)=2</formula>
    </cfRule>
    <cfRule type="expression" dxfId="43977" priority="84626" stopIfTrue="1">
      <formula>WEEKDAY($A804)=3</formula>
    </cfRule>
    <cfRule type="expression" dxfId="43976" priority="84627" stopIfTrue="1">
      <formula>WEEKDAY($A804)=4</formula>
    </cfRule>
    <cfRule type="expression" dxfId="43975" priority="84628" stopIfTrue="1">
      <formula>WEEKDAY($A804)=5</formula>
    </cfRule>
    <cfRule type="expression" dxfId="43974" priority="84629" stopIfTrue="1">
      <formula>WEEKDAY($A804)=6</formula>
    </cfRule>
    <cfRule type="expression" dxfId="43973" priority="84630" stopIfTrue="1">
      <formula>WEEKDAY($A804)=7</formula>
    </cfRule>
  </conditionalFormatting>
  <conditionalFormatting sqref="I804:I805">
    <cfRule type="expression" dxfId="43972" priority="84617" stopIfTrue="1">
      <formula>WEEKDAY($A804)=1</formula>
    </cfRule>
    <cfRule type="expression" dxfId="43971" priority="84618" stopIfTrue="1">
      <formula>WEEKDAY($A804)=2</formula>
    </cfRule>
    <cfRule type="expression" dxfId="43970" priority="84619" stopIfTrue="1">
      <formula>WEEKDAY($A804)=3</formula>
    </cfRule>
    <cfRule type="expression" dxfId="43969" priority="84620" stopIfTrue="1">
      <formula>WEEKDAY($A804)=4</formula>
    </cfRule>
    <cfRule type="expression" dxfId="43968" priority="84621" stopIfTrue="1">
      <formula>WEEKDAY($A804)=5</formula>
    </cfRule>
    <cfRule type="expression" dxfId="43967" priority="84622" stopIfTrue="1">
      <formula>WEEKDAY($A804)=6</formula>
    </cfRule>
    <cfRule type="expression" dxfId="43966" priority="84623" stopIfTrue="1">
      <formula>WEEKDAY($A804)=7</formula>
    </cfRule>
  </conditionalFormatting>
  <conditionalFormatting sqref="I804:I805">
    <cfRule type="expression" dxfId="43965" priority="84610" stopIfTrue="1">
      <formula>WEEKDAY($A804)=1</formula>
    </cfRule>
    <cfRule type="expression" dxfId="43964" priority="84611" stopIfTrue="1">
      <formula>WEEKDAY($A804)=2</formula>
    </cfRule>
    <cfRule type="expression" dxfId="43963" priority="84612" stopIfTrue="1">
      <formula>WEEKDAY($A804)=3</formula>
    </cfRule>
    <cfRule type="expression" dxfId="43962" priority="84613" stopIfTrue="1">
      <formula>WEEKDAY($A804)=4</formula>
    </cfRule>
    <cfRule type="expression" dxfId="43961" priority="84614" stopIfTrue="1">
      <formula>WEEKDAY($A804)=5</formula>
    </cfRule>
    <cfRule type="expression" dxfId="43960" priority="84615" stopIfTrue="1">
      <formula>WEEKDAY($A804)=6</formula>
    </cfRule>
    <cfRule type="expression" dxfId="43959" priority="84616" stopIfTrue="1">
      <formula>WEEKDAY($A804)=7</formula>
    </cfRule>
  </conditionalFormatting>
  <conditionalFormatting sqref="I804:I805">
    <cfRule type="expression" dxfId="43958" priority="84603" stopIfTrue="1">
      <formula>WEEKDAY($A804)=1</formula>
    </cfRule>
    <cfRule type="expression" dxfId="43957" priority="84604" stopIfTrue="1">
      <formula>WEEKDAY($A804)=2</formula>
    </cfRule>
    <cfRule type="expression" dxfId="43956" priority="84605" stopIfTrue="1">
      <formula>WEEKDAY($A804)=3</formula>
    </cfRule>
    <cfRule type="expression" dxfId="43955" priority="84606" stopIfTrue="1">
      <formula>WEEKDAY($A804)=4</formula>
    </cfRule>
    <cfRule type="expression" dxfId="43954" priority="84607" stopIfTrue="1">
      <formula>WEEKDAY($A804)=5</formula>
    </cfRule>
    <cfRule type="expression" dxfId="43953" priority="84608" stopIfTrue="1">
      <formula>WEEKDAY($A804)=6</formula>
    </cfRule>
    <cfRule type="expression" dxfId="43952" priority="84609" stopIfTrue="1">
      <formula>WEEKDAY($A804)=7</formula>
    </cfRule>
  </conditionalFormatting>
  <conditionalFormatting sqref="I804:I805">
    <cfRule type="expression" dxfId="43951" priority="84596" stopIfTrue="1">
      <formula>WEEKDAY($A804)=1</formula>
    </cfRule>
    <cfRule type="expression" dxfId="43950" priority="84597" stopIfTrue="1">
      <formula>WEEKDAY($A804)=2</formula>
    </cfRule>
    <cfRule type="expression" dxfId="43949" priority="84598" stopIfTrue="1">
      <formula>WEEKDAY($A804)=3</formula>
    </cfRule>
    <cfRule type="expression" dxfId="43948" priority="84599" stopIfTrue="1">
      <formula>WEEKDAY($A804)=4</formula>
    </cfRule>
    <cfRule type="expression" dxfId="43947" priority="84600" stopIfTrue="1">
      <formula>WEEKDAY($A804)=5</formula>
    </cfRule>
    <cfRule type="expression" dxfId="43946" priority="84601" stopIfTrue="1">
      <formula>WEEKDAY($A804)=6</formula>
    </cfRule>
    <cfRule type="expression" dxfId="43945" priority="84602" stopIfTrue="1">
      <formula>WEEKDAY($A804)=7</formula>
    </cfRule>
  </conditionalFormatting>
  <conditionalFormatting sqref="I804:I805">
    <cfRule type="expression" dxfId="43944" priority="84589" stopIfTrue="1">
      <formula>WEEKDAY($A804)=1</formula>
    </cfRule>
    <cfRule type="expression" dxfId="43943" priority="84590" stopIfTrue="1">
      <formula>WEEKDAY($A804)=2</formula>
    </cfRule>
    <cfRule type="expression" dxfId="43942" priority="84591" stopIfTrue="1">
      <formula>WEEKDAY($A804)=3</formula>
    </cfRule>
    <cfRule type="expression" dxfId="43941" priority="84592" stopIfTrue="1">
      <formula>WEEKDAY($A804)=4</formula>
    </cfRule>
    <cfRule type="expression" dxfId="43940" priority="84593" stopIfTrue="1">
      <formula>WEEKDAY($A804)=5</formula>
    </cfRule>
    <cfRule type="expression" dxfId="43939" priority="84594" stopIfTrue="1">
      <formula>WEEKDAY($A804)=6</formula>
    </cfRule>
    <cfRule type="expression" dxfId="43938" priority="84595" stopIfTrue="1">
      <formula>WEEKDAY($A804)=7</formula>
    </cfRule>
  </conditionalFormatting>
  <conditionalFormatting sqref="I804:I805">
    <cfRule type="expression" dxfId="43937" priority="84582" stopIfTrue="1">
      <formula>WEEKDAY($A804)=1</formula>
    </cfRule>
    <cfRule type="expression" dxfId="43936" priority="84583" stopIfTrue="1">
      <formula>WEEKDAY($A804)=2</formula>
    </cfRule>
    <cfRule type="expression" dxfId="43935" priority="84584" stopIfTrue="1">
      <formula>WEEKDAY($A804)=3</formula>
    </cfRule>
    <cfRule type="expression" dxfId="43934" priority="84585" stopIfTrue="1">
      <formula>WEEKDAY($A804)=4</formula>
    </cfRule>
    <cfRule type="expression" dxfId="43933" priority="84586" stopIfTrue="1">
      <formula>WEEKDAY($A804)=5</formula>
    </cfRule>
    <cfRule type="expression" dxfId="43932" priority="84587" stopIfTrue="1">
      <formula>WEEKDAY($A804)=6</formula>
    </cfRule>
    <cfRule type="expression" dxfId="43931" priority="84588" stopIfTrue="1">
      <formula>WEEKDAY($A804)=7</formula>
    </cfRule>
  </conditionalFormatting>
  <conditionalFormatting sqref="I804:I805">
    <cfRule type="expression" dxfId="43930" priority="84575" stopIfTrue="1">
      <formula>WEEKDAY($A804)=1</formula>
    </cfRule>
    <cfRule type="expression" dxfId="43929" priority="84576" stopIfTrue="1">
      <formula>WEEKDAY($A804)=2</formula>
    </cfRule>
    <cfRule type="expression" dxfId="43928" priority="84577" stopIfTrue="1">
      <formula>WEEKDAY($A804)=3</formula>
    </cfRule>
    <cfRule type="expression" dxfId="43927" priority="84578" stopIfTrue="1">
      <formula>WEEKDAY($A804)=4</formula>
    </cfRule>
    <cfRule type="expression" dxfId="43926" priority="84579" stopIfTrue="1">
      <formula>WEEKDAY($A804)=5</formula>
    </cfRule>
    <cfRule type="expression" dxfId="43925" priority="84580" stopIfTrue="1">
      <formula>WEEKDAY($A804)=6</formula>
    </cfRule>
    <cfRule type="expression" dxfId="43924" priority="84581" stopIfTrue="1">
      <formula>WEEKDAY($A804)=7</formula>
    </cfRule>
  </conditionalFormatting>
  <conditionalFormatting sqref="I804:I805">
    <cfRule type="expression" dxfId="43923" priority="84568" stopIfTrue="1">
      <formula>WEEKDAY($A804)=1</formula>
    </cfRule>
    <cfRule type="expression" dxfId="43922" priority="84569" stopIfTrue="1">
      <formula>WEEKDAY($A804)=2</formula>
    </cfRule>
    <cfRule type="expression" dxfId="43921" priority="84570" stopIfTrue="1">
      <formula>WEEKDAY($A804)=3</formula>
    </cfRule>
    <cfRule type="expression" dxfId="43920" priority="84571" stopIfTrue="1">
      <formula>WEEKDAY($A804)=4</formula>
    </cfRule>
    <cfRule type="expression" dxfId="43919" priority="84572" stopIfTrue="1">
      <formula>WEEKDAY($A804)=5</formula>
    </cfRule>
    <cfRule type="expression" dxfId="43918" priority="84573" stopIfTrue="1">
      <formula>WEEKDAY($A804)=6</formula>
    </cfRule>
    <cfRule type="expression" dxfId="43917" priority="84574" stopIfTrue="1">
      <formula>WEEKDAY($A804)=7</formula>
    </cfRule>
  </conditionalFormatting>
  <conditionalFormatting sqref="I804:I805">
    <cfRule type="expression" dxfId="43916" priority="84561" stopIfTrue="1">
      <formula>WEEKDAY($A804)=1</formula>
    </cfRule>
    <cfRule type="expression" dxfId="43915" priority="84562" stopIfTrue="1">
      <formula>WEEKDAY($A804)=2</formula>
    </cfRule>
    <cfRule type="expression" dxfId="43914" priority="84563" stopIfTrue="1">
      <formula>WEEKDAY($A804)=3</formula>
    </cfRule>
    <cfRule type="expression" dxfId="43913" priority="84564" stopIfTrue="1">
      <formula>WEEKDAY($A804)=4</formula>
    </cfRule>
    <cfRule type="expression" dxfId="43912" priority="84565" stopIfTrue="1">
      <formula>WEEKDAY($A804)=5</formula>
    </cfRule>
    <cfRule type="expression" dxfId="43911" priority="84566" stopIfTrue="1">
      <formula>WEEKDAY($A804)=6</formula>
    </cfRule>
    <cfRule type="expression" dxfId="43910" priority="84567" stopIfTrue="1">
      <formula>WEEKDAY($A804)=7</formula>
    </cfRule>
  </conditionalFormatting>
  <conditionalFormatting sqref="I804:I805">
    <cfRule type="expression" dxfId="43909" priority="84554" stopIfTrue="1">
      <formula>WEEKDAY($A804)=1</formula>
    </cfRule>
    <cfRule type="expression" dxfId="43908" priority="84555" stopIfTrue="1">
      <formula>WEEKDAY($A804)=2</formula>
    </cfRule>
    <cfRule type="expression" dxfId="43907" priority="84556" stopIfTrue="1">
      <formula>WEEKDAY($A804)=3</formula>
    </cfRule>
    <cfRule type="expression" dxfId="43906" priority="84557" stopIfTrue="1">
      <formula>WEEKDAY($A804)=4</formula>
    </cfRule>
    <cfRule type="expression" dxfId="43905" priority="84558" stopIfTrue="1">
      <formula>WEEKDAY($A804)=5</formula>
    </cfRule>
    <cfRule type="expression" dxfId="43904" priority="84559" stopIfTrue="1">
      <formula>WEEKDAY($A804)=6</formula>
    </cfRule>
    <cfRule type="expression" dxfId="43903" priority="84560" stopIfTrue="1">
      <formula>WEEKDAY($A804)=7</formula>
    </cfRule>
  </conditionalFormatting>
  <conditionalFormatting sqref="I804:I805">
    <cfRule type="expression" dxfId="43902" priority="84547" stopIfTrue="1">
      <formula>WEEKDAY($A804)=1</formula>
    </cfRule>
    <cfRule type="expression" dxfId="43901" priority="84548" stopIfTrue="1">
      <formula>WEEKDAY($A804)=2</formula>
    </cfRule>
    <cfRule type="expression" dxfId="43900" priority="84549" stopIfTrue="1">
      <formula>WEEKDAY($A804)=3</formula>
    </cfRule>
    <cfRule type="expression" dxfId="43899" priority="84550" stopIfTrue="1">
      <formula>WEEKDAY($A804)=4</formula>
    </cfRule>
    <cfRule type="expression" dxfId="43898" priority="84551" stopIfTrue="1">
      <formula>WEEKDAY($A804)=5</formula>
    </cfRule>
    <cfRule type="expression" dxfId="43897" priority="84552" stopIfTrue="1">
      <formula>WEEKDAY($A804)=6</formula>
    </cfRule>
    <cfRule type="expression" dxfId="43896" priority="84553" stopIfTrue="1">
      <formula>WEEKDAY($A804)=7</formula>
    </cfRule>
  </conditionalFormatting>
  <conditionalFormatting sqref="I804:I805">
    <cfRule type="expression" dxfId="43895" priority="84540" stopIfTrue="1">
      <formula>WEEKDAY($A804)=1</formula>
    </cfRule>
    <cfRule type="expression" dxfId="43894" priority="84541" stopIfTrue="1">
      <formula>WEEKDAY($A804)=2</formula>
    </cfRule>
    <cfRule type="expression" dxfId="43893" priority="84542" stopIfTrue="1">
      <formula>WEEKDAY($A804)=3</formula>
    </cfRule>
    <cfRule type="expression" dxfId="43892" priority="84543" stopIfTrue="1">
      <formula>WEEKDAY($A804)=4</formula>
    </cfRule>
    <cfRule type="expression" dxfId="43891" priority="84544" stopIfTrue="1">
      <formula>WEEKDAY($A804)=5</formula>
    </cfRule>
    <cfRule type="expression" dxfId="43890" priority="84545" stopIfTrue="1">
      <formula>WEEKDAY($A804)=6</formula>
    </cfRule>
    <cfRule type="expression" dxfId="43889" priority="84546" stopIfTrue="1">
      <formula>WEEKDAY($A804)=7</formula>
    </cfRule>
  </conditionalFormatting>
  <conditionalFormatting sqref="I804:I805">
    <cfRule type="expression" dxfId="43888" priority="84533" stopIfTrue="1">
      <formula>WEEKDAY($A804)=1</formula>
    </cfRule>
    <cfRule type="expression" dxfId="43887" priority="84534" stopIfTrue="1">
      <formula>WEEKDAY($A804)=2</formula>
    </cfRule>
    <cfRule type="expression" dxfId="43886" priority="84535" stopIfTrue="1">
      <formula>WEEKDAY($A804)=3</formula>
    </cfRule>
    <cfRule type="expression" dxfId="43885" priority="84536" stopIfTrue="1">
      <formula>WEEKDAY($A804)=4</formula>
    </cfRule>
    <cfRule type="expression" dxfId="43884" priority="84537" stopIfTrue="1">
      <formula>WEEKDAY($A804)=5</formula>
    </cfRule>
    <cfRule type="expression" dxfId="43883" priority="84538" stopIfTrue="1">
      <formula>WEEKDAY($A804)=6</formula>
    </cfRule>
    <cfRule type="expression" dxfId="43882" priority="84539" stopIfTrue="1">
      <formula>WEEKDAY($A804)=7</formula>
    </cfRule>
  </conditionalFormatting>
  <conditionalFormatting sqref="I804:I805">
    <cfRule type="expression" dxfId="43881" priority="84526" stopIfTrue="1">
      <formula>WEEKDAY($A804)=1</formula>
    </cfRule>
    <cfRule type="expression" dxfId="43880" priority="84527" stopIfTrue="1">
      <formula>WEEKDAY($A804)=2</formula>
    </cfRule>
    <cfRule type="expression" dxfId="43879" priority="84528" stopIfTrue="1">
      <formula>WEEKDAY($A804)=3</formula>
    </cfRule>
    <cfRule type="expression" dxfId="43878" priority="84529" stopIfTrue="1">
      <formula>WEEKDAY($A804)=4</formula>
    </cfRule>
    <cfRule type="expression" dxfId="43877" priority="84530" stopIfTrue="1">
      <formula>WEEKDAY($A804)=5</formula>
    </cfRule>
    <cfRule type="expression" dxfId="43876" priority="84531" stopIfTrue="1">
      <formula>WEEKDAY($A804)=6</formula>
    </cfRule>
    <cfRule type="expression" dxfId="43875" priority="84532" stopIfTrue="1">
      <formula>WEEKDAY($A804)=7</formula>
    </cfRule>
  </conditionalFormatting>
  <conditionalFormatting sqref="I804:I805">
    <cfRule type="expression" dxfId="43874" priority="84519" stopIfTrue="1">
      <formula>WEEKDAY($A804)=1</formula>
    </cfRule>
    <cfRule type="expression" dxfId="43873" priority="84520" stopIfTrue="1">
      <formula>WEEKDAY($A804)=2</formula>
    </cfRule>
    <cfRule type="expression" dxfId="43872" priority="84521" stopIfTrue="1">
      <formula>WEEKDAY($A804)=3</formula>
    </cfRule>
    <cfRule type="expression" dxfId="43871" priority="84522" stopIfTrue="1">
      <formula>WEEKDAY($A804)=4</formula>
    </cfRule>
    <cfRule type="expression" dxfId="43870" priority="84523" stopIfTrue="1">
      <formula>WEEKDAY($A804)=5</formula>
    </cfRule>
    <cfRule type="expression" dxfId="43869" priority="84524" stopIfTrue="1">
      <formula>WEEKDAY($A804)=6</formula>
    </cfRule>
    <cfRule type="expression" dxfId="43868" priority="84525" stopIfTrue="1">
      <formula>WEEKDAY($A804)=7</formula>
    </cfRule>
  </conditionalFormatting>
  <conditionalFormatting sqref="I804:I805">
    <cfRule type="expression" dxfId="43867" priority="84512" stopIfTrue="1">
      <formula>WEEKDAY($A804)=1</formula>
    </cfRule>
    <cfRule type="expression" dxfId="43866" priority="84513" stopIfTrue="1">
      <formula>WEEKDAY($A804)=2</formula>
    </cfRule>
    <cfRule type="expression" dxfId="43865" priority="84514" stopIfTrue="1">
      <formula>WEEKDAY($A804)=3</formula>
    </cfRule>
    <cfRule type="expression" dxfId="43864" priority="84515" stopIfTrue="1">
      <formula>WEEKDAY($A804)=4</formula>
    </cfRule>
    <cfRule type="expression" dxfId="43863" priority="84516" stopIfTrue="1">
      <formula>WEEKDAY($A804)=5</formula>
    </cfRule>
    <cfRule type="expression" dxfId="43862" priority="84517" stopIfTrue="1">
      <formula>WEEKDAY($A804)=6</formula>
    </cfRule>
    <cfRule type="expression" dxfId="43861" priority="84518" stopIfTrue="1">
      <formula>WEEKDAY($A804)=7</formula>
    </cfRule>
  </conditionalFormatting>
  <conditionalFormatting sqref="I804:I805">
    <cfRule type="expression" dxfId="43860" priority="84505" stopIfTrue="1">
      <formula>WEEKDAY($A804)=1</formula>
    </cfRule>
    <cfRule type="expression" dxfId="43859" priority="84506" stopIfTrue="1">
      <formula>WEEKDAY($A804)=2</formula>
    </cfRule>
    <cfRule type="expression" dxfId="43858" priority="84507" stopIfTrue="1">
      <formula>WEEKDAY($A804)=3</formula>
    </cfRule>
    <cfRule type="expression" dxfId="43857" priority="84508" stopIfTrue="1">
      <formula>WEEKDAY($A804)=4</formula>
    </cfRule>
    <cfRule type="expression" dxfId="43856" priority="84509" stopIfTrue="1">
      <formula>WEEKDAY($A804)=5</formula>
    </cfRule>
    <cfRule type="expression" dxfId="43855" priority="84510" stopIfTrue="1">
      <formula>WEEKDAY($A804)=6</formula>
    </cfRule>
    <cfRule type="expression" dxfId="43854" priority="84511" stopIfTrue="1">
      <formula>WEEKDAY($A804)=7</formula>
    </cfRule>
  </conditionalFormatting>
  <conditionalFormatting sqref="I804:I805">
    <cfRule type="expression" dxfId="43853" priority="84498" stopIfTrue="1">
      <formula>WEEKDAY($A804)=1</formula>
    </cfRule>
    <cfRule type="expression" dxfId="43852" priority="84499" stopIfTrue="1">
      <formula>WEEKDAY($A804)=2</formula>
    </cfRule>
    <cfRule type="expression" dxfId="43851" priority="84500" stopIfTrue="1">
      <formula>WEEKDAY($A804)=3</formula>
    </cfRule>
    <cfRule type="expression" dxfId="43850" priority="84501" stopIfTrue="1">
      <formula>WEEKDAY($A804)=4</formula>
    </cfRule>
    <cfRule type="expression" dxfId="43849" priority="84502" stopIfTrue="1">
      <formula>WEEKDAY($A804)=5</formula>
    </cfRule>
    <cfRule type="expression" dxfId="43848" priority="84503" stopIfTrue="1">
      <formula>WEEKDAY($A804)=6</formula>
    </cfRule>
    <cfRule type="expression" dxfId="43847" priority="84504" stopIfTrue="1">
      <formula>WEEKDAY($A804)=7</formula>
    </cfRule>
  </conditionalFormatting>
  <conditionalFormatting sqref="I804:I805">
    <cfRule type="expression" dxfId="43846" priority="84491" stopIfTrue="1">
      <formula>WEEKDAY($A804)=1</formula>
    </cfRule>
    <cfRule type="expression" dxfId="43845" priority="84492" stopIfTrue="1">
      <formula>WEEKDAY($A804)=2</formula>
    </cfRule>
    <cfRule type="expression" dxfId="43844" priority="84493" stopIfTrue="1">
      <formula>WEEKDAY($A804)=3</formula>
    </cfRule>
    <cfRule type="expression" dxfId="43843" priority="84494" stopIfTrue="1">
      <formula>WEEKDAY($A804)=4</formula>
    </cfRule>
    <cfRule type="expression" dxfId="43842" priority="84495" stopIfTrue="1">
      <formula>WEEKDAY($A804)=5</formula>
    </cfRule>
    <cfRule type="expression" dxfId="43841" priority="84496" stopIfTrue="1">
      <formula>WEEKDAY($A804)=6</formula>
    </cfRule>
    <cfRule type="expression" dxfId="43840" priority="84497" stopIfTrue="1">
      <formula>WEEKDAY($A804)=7</formula>
    </cfRule>
  </conditionalFormatting>
  <conditionalFormatting sqref="I804:I805">
    <cfRule type="expression" dxfId="43839" priority="84484" stopIfTrue="1">
      <formula>WEEKDAY($A804)=1</formula>
    </cfRule>
    <cfRule type="expression" dxfId="43838" priority="84485" stopIfTrue="1">
      <formula>WEEKDAY($A804)=2</formula>
    </cfRule>
    <cfRule type="expression" dxfId="43837" priority="84486" stopIfTrue="1">
      <formula>WEEKDAY($A804)=3</formula>
    </cfRule>
    <cfRule type="expression" dxfId="43836" priority="84487" stopIfTrue="1">
      <formula>WEEKDAY($A804)=4</formula>
    </cfRule>
    <cfRule type="expression" dxfId="43835" priority="84488" stopIfTrue="1">
      <formula>WEEKDAY($A804)=5</formula>
    </cfRule>
    <cfRule type="expression" dxfId="43834" priority="84489" stopIfTrue="1">
      <formula>WEEKDAY($A804)=6</formula>
    </cfRule>
    <cfRule type="expression" dxfId="43833" priority="84490" stopIfTrue="1">
      <formula>WEEKDAY($A804)=7</formula>
    </cfRule>
  </conditionalFormatting>
  <conditionalFormatting sqref="I804:I805">
    <cfRule type="expression" dxfId="43832" priority="84477" stopIfTrue="1">
      <formula>WEEKDAY($A804)=1</formula>
    </cfRule>
    <cfRule type="expression" dxfId="43831" priority="84478" stopIfTrue="1">
      <formula>WEEKDAY($A804)=2</formula>
    </cfRule>
    <cfRule type="expression" dxfId="43830" priority="84479" stopIfTrue="1">
      <formula>WEEKDAY($A804)=3</formula>
    </cfRule>
    <cfRule type="expression" dxfId="43829" priority="84480" stopIfTrue="1">
      <formula>WEEKDAY($A804)=4</formula>
    </cfRule>
    <cfRule type="expression" dxfId="43828" priority="84481" stopIfTrue="1">
      <formula>WEEKDAY($A804)=5</formula>
    </cfRule>
    <cfRule type="expression" dxfId="43827" priority="84482" stopIfTrue="1">
      <formula>WEEKDAY($A804)=6</formula>
    </cfRule>
    <cfRule type="expression" dxfId="43826" priority="84483" stopIfTrue="1">
      <formula>WEEKDAY($A804)=7</formula>
    </cfRule>
  </conditionalFormatting>
  <conditionalFormatting sqref="I804:I805">
    <cfRule type="expression" dxfId="43825" priority="84470" stopIfTrue="1">
      <formula>WEEKDAY($A804)=1</formula>
    </cfRule>
    <cfRule type="expression" dxfId="43824" priority="84471" stopIfTrue="1">
      <formula>WEEKDAY($A804)=2</formula>
    </cfRule>
    <cfRule type="expression" dxfId="43823" priority="84472" stopIfTrue="1">
      <formula>WEEKDAY($A804)=3</formula>
    </cfRule>
    <cfRule type="expression" dxfId="43822" priority="84473" stopIfTrue="1">
      <formula>WEEKDAY($A804)=4</formula>
    </cfRule>
    <cfRule type="expression" dxfId="43821" priority="84474" stopIfTrue="1">
      <formula>WEEKDAY($A804)=5</formula>
    </cfRule>
    <cfRule type="expression" dxfId="43820" priority="84475" stopIfTrue="1">
      <formula>WEEKDAY($A804)=6</formula>
    </cfRule>
    <cfRule type="expression" dxfId="43819" priority="84476" stopIfTrue="1">
      <formula>WEEKDAY($A804)=7</formula>
    </cfRule>
  </conditionalFormatting>
  <conditionalFormatting sqref="I804:I805">
    <cfRule type="expression" dxfId="43818" priority="84463" stopIfTrue="1">
      <formula>WEEKDAY($A804)=1</formula>
    </cfRule>
    <cfRule type="expression" dxfId="43817" priority="84464" stopIfTrue="1">
      <formula>WEEKDAY($A804)=2</formula>
    </cfRule>
    <cfRule type="expression" dxfId="43816" priority="84465" stopIfTrue="1">
      <formula>WEEKDAY($A804)=3</formula>
    </cfRule>
    <cfRule type="expression" dxfId="43815" priority="84466" stopIfTrue="1">
      <formula>WEEKDAY($A804)=4</formula>
    </cfRule>
    <cfRule type="expression" dxfId="43814" priority="84467" stopIfTrue="1">
      <formula>WEEKDAY($A804)=5</formula>
    </cfRule>
    <cfRule type="expression" dxfId="43813" priority="84468" stopIfTrue="1">
      <formula>WEEKDAY($A804)=6</formula>
    </cfRule>
    <cfRule type="expression" dxfId="43812" priority="84469" stopIfTrue="1">
      <formula>WEEKDAY($A804)=7</formula>
    </cfRule>
  </conditionalFormatting>
  <conditionalFormatting sqref="I804:I805">
    <cfRule type="expression" dxfId="43811" priority="84456" stopIfTrue="1">
      <formula>WEEKDAY($A804)=1</formula>
    </cfRule>
    <cfRule type="expression" dxfId="43810" priority="84457" stopIfTrue="1">
      <formula>WEEKDAY($A804)=2</formula>
    </cfRule>
    <cfRule type="expression" dxfId="43809" priority="84458" stopIfTrue="1">
      <formula>WEEKDAY($A804)=3</formula>
    </cfRule>
    <cfRule type="expression" dxfId="43808" priority="84459" stopIfTrue="1">
      <formula>WEEKDAY($A804)=4</formula>
    </cfRule>
    <cfRule type="expression" dxfId="43807" priority="84460" stopIfTrue="1">
      <formula>WEEKDAY($A804)=5</formula>
    </cfRule>
    <cfRule type="expression" dxfId="43806" priority="84461" stopIfTrue="1">
      <formula>WEEKDAY($A804)=6</formula>
    </cfRule>
    <cfRule type="expression" dxfId="43805" priority="84462" stopIfTrue="1">
      <formula>WEEKDAY($A804)=7</formula>
    </cfRule>
  </conditionalFormatting>
  <conditionalFormatting sqref="I804:I805">
    <cfRule type="expression" dxfId="43804" priority="84449" stopIfTrue="1">
      <formula>WEEKDAY($A804)=1</formula>
    </cfRule>
    <cfRule type="expression" dxfId="43803" priority="84450" stopIfTrue="1">
      <formula>WEEKDAY($A804)=2</formula>
    </cfRule>
    <cfRule type="expression" dxfId="43802" priority="84451" stopIfTrue="1">
      <formula>WEEKDAY($A804)=3</formula>
    </cfRule>
    <cfRule type="expression" dxfId="43801" priority="84452" stopIfTrue="1">
      <formula>WEEKDAY($A804)=4</formula>
    </cfRule>
    <cfRule type="expression" dxfId="43800" priority="84453" stopIfTrue="1">
      <formula>WEEKDAY($A804)=5</formula>
    </cfRule>
    <cfRule type="expression" dxfId="43799" priority="84454" stopIfTrue="1">
      <formula>WEEKDAY($A804)=6</formula>
    </cfRule>
    <cfRule type="expression" dxfId="43798" priority="84455" stopIfTrue="1">
      <formula>WEEKDAY($A804)=7</formula>
    </cfRule>
  </conditionalFormatting>
  <conditionalFormatting sqref="I804:I805">
    <cfRule type="expression" dxfId="43797" priority="84442" stopIfTrue="1">
      <formula>WEEKDAY($A804)=1</formula>
    </cfRule>
    <cfRule type="expression" dxfId="43796" priority="84443" stopIfTrue="1">
      <formula>WEEKDAY($A804)=2</formula>
    </cfRule>
    <cfRule type="expression" dxfId="43795" priority="84444" stopIfTrue="1">
      <formula>WEEKDAY($A804)=3</formula>
    </cfRule>
    <cfRule type="expression" dxfId="43794" priority="84445" stopIfTrue="1">
      <formula>WEEKDAY($A804)=4</formula>
    </cfRule>
    <cfRule type="expression" dxfId="43793" priority="84446" stopIfTrue="1">
      <formula>WEEKDAY($A804)=5</formula>
    </cfRule>
    <cfRule type="expression" dxfId="43792" priority="84447" stopIfTrue="1">
      <formula>WEEKDAY($A804)=6</formula>
    </cfRule>
    <cfRule type="expression" dxfId="43791" priority="84448" stopIfTrue="1">
      <formula>WEEKDAY($A804)=7</formula>
    </cfRule>
  </conditionalFormatting>
  <conditionalFormatting sqref="I804:I805">
    <cfRule type="expression" dxfId="43790" priority="84435" stopIfTrue="1">
      <formula>WEEKDAY($A804)=1</formula>
    </cfRule>
    <cfRule type="expression" dxfId="43789" priority="84436" stopIfTrue="1">
      <formula>WEEKDAY($A804)=2</formula>
    </cfRule>
    <cfRule type="expression" dxfId="43788" priority="84437" stopIfTrue="1">
      <formula>WEEKDAY($A804)=3</formula>
    </cfRule>
    <cfRule type="expression" dxfId="43787" priority="84438" stopIfTrue="1">
      <formula>WEEKDAY($A804)=4</formula>
    </cfRule>
    <cfRule type="expression" dxfId="43786" priority="84439" stopIfTrue="1">
      <formula>WEEKDAY($A804)=5</formula>
    </cfRule>
    <cfRule type="expression" dxfId="43785" priority="84440" stopIfTrue="1">
      <formula>WEEKDAY($A804)=6</formula>
    </cfRule>
    <cfRule type="expression" dxfId="43784" priority="84441" stopIfTrue="1">
      <formula>WEEKDAY($A804)=7</formula>
    </cfRule>
  </conditionalFormatting>
  <conditionalFormatting sqref="I804:I805">
    <cfRule type="expression" dxfId="43783" priority="84428" stopIfTrue="1">
      <formula>WEEKDAY($A804)=1</formula>
    </cfRule>
    <cfRule type="expression" dxfId="43782" priority="84429" stopIfTrue="1">
      <formula>WEEKDAY($A804)=2</formula>
    </cfRule>
    <cfRule type="expression" dxfId="43781" priority="84430" stopIfTrue="1">
      <formula>WEEKDAY($A804)=3</formula>
    </cfRule>
    <cfRule type="expression" dxfId="43780" priority="84431" stopIfTrue="1">
      <formula>WEEKDAY($A804)=4</formula>
    </cfRule>
    <cfRule type="expression" dxfId="43779" priority="84432" stopIfTrue="1">
      <formula>WEEKDAY($A804)=5</formula>
    </cfRule>
    <cfRule type="expression" dxfId="43778" priority="84433" stopIfTrue="1">
      <formula>WEEKDAY($A804)=6</formula>
    </cfRule>
    <cfRule type="expression" dxfId="43777" priority="84434" stopIfTrue="1">
      <formula>WEEKDAY($A804)=7</formula>
    </cfRule>
  </conditionalFormatting>
  <conditionalFormatting sqref="I804:I805">
    <cfRule type="expression" dxfId="43776" priority="84421" stopIfTrue="1">
      <formula>WEEKDAY($A804)=1</formula>
    </cfRule>
    <cfRule type="expression" dxfId="43775" priority="84422" stopIfTrue="1">
      <formula>WEEKDAY($A804)=2</formula>
    </cfRule>
    <cfRule type="expression" dxfId="43774" priority="84423" stopIfTrue="1">
      <formula>WEEKDAY($A804)=3</formula>
    </cfRule>
    <cfRule type="expression" dxfId="43773" priority="84424" stopIfTrue="1">
      <formula>WEEKDAY($A804)=4</formula>
    </cfRule>
    <cfRule type="expression" dxfId="43772" priority="84425" stopIfTrue="1">
      <formula>WEEKDAY($A804)=5</formula>
    </cfRule>
    <cfRule type="expression" dxfId="43771" priority="84426" stopIfTrue="1">
      <formula>WEEKDAY($A804)=6</formula>
    </cfRule>
    <cfRule type="expression" dxfId="43770" priority="84427" stopIfTrue="1">
      <formula>WEEKDAY($A804)=7</formula>
    </cfRule>
  </conditionalFormatting>
  <conditionalFormatting sqref="I804:I805">
    <cfRule type="expression" dxfId="43769" priority="84414" stopIfTrue="1">
      <formula>WEEKDAY($A804)=1</formula>
    </cfRule>
    <cfRule type="expression" dxfId="43768" priority="84415" stopIfTrue="1">
      <formula>WEEKDAY($A804)=2</formula>
    </cfRule>
    <cfRule type="expression" dxfId="43767" priority="84416" stopIfTrue="1">
      <formula>WEEKDAY($A804)=3</formula>
    </cfRule>
    <cfRule type="expression" dxfId="43766" priority="84417" stopIfTrue="1">
      <formula>WEEKDAY($A804)=4</formula>
    </cfRule>
    <cfRule type="expression" dxfId="43765" priority="84418" stopIfTrue="1">
      <formula>WEEKDAY($A804)=5</formula>
    </cfRule>
    <cfRule type="expression" dxfId="43764" priority="84419" stopIfTrue="1">
      <formula>WEEKDAY($A804)=6</formula>
    </cfRule>
    <cfRule type="expression" dxfId="43763" priority="84420" stopIfTrue="1">
      <formula>WEEKDAY($A804)=7</formula>
    </cfRule>
  </conditionalFormatting>
  <conditionalFormatting sqref="I804:I805">
    <cfRule type="expression" dxfId="43762" priority="84407" stopIfTrue="1">
      <formula>WEEKDAY($A804)=1</formula>
    </cfRule>
    <cfRule type="expression" dxfId="43761" priority="84408" stopIfTrue="1">
      <formula>WEEKDAY($A804)=2</formula>
    </cfRule>
    <cfRule type="expression" dxfId="43760" priority="84409" stopIfTrue="1">
      <formula>WEEKDAY($A804)=3</formula>
    </cfRule>
    <cfRule type="expression" dxfId="43759" priority="84410" stopIfTrue="1">
      <formula>WEEKDAY($A804)=4</formula>
    </cfRule>
    <cfRule type="expression" dxfId="43758" priority="84411" stopIfTrue="1">
      <formula>WEEKDAY($A804)=5</formula>
    </cfRule>
    <cfRule type="expression" dxfId="43757" priority="84412" stopIfTrue="1">
      <formula>WEEKDAY($A804)=6</formula>
    </cfRule>
    <cfRule type="expression" dxfId="43756" priority="84413" stopIfTrue="1">
      <formula>WEEKDAY($A804)=7</formula>
    </cfRule>
  </conditionalFormatting>
  <conditionalFormatting sqref="I804:I805">
    <cfRule type="expression" dxfId="43755" priority="84400" stopIfTrue="1">
      <formula>WEEKDAY($A804)=1</formula>
    </cfRule>
    <cfRule type="expression" dxfId="43754" priority="84401" stopIfTrue="1">
      <formula>WEEKDAY($A804)=2</formula>
    </cfRule>
    <cfRule type="expression" dxfId="43753" priority="84402" stopIfTrue="1">
      <formula>WEEKDAY($A804)=3</formula>
    </cfRule>
    <cfRule type="expression" dxfId="43752" priority="84403" stopIfTrue="1">
      <formula>WEEKDAY($A804)=4</formula>
    </cfRule>
    <cfRule type="expression" dxfId="43751" priority="84404" stopIfTrue="1">
      <formula>WEEKDAY($A804)=5</formula>
    </cfRule>
    <cfRule type="expression" dxfId="43750" priority="84405" stopIfTrue="1">
      <formula>WEEKDAY($A804)=6</formula>
    </cfRule>
    <cfRule type="expression" dxfId="43749" priority="84406" stopIfTrue="1">
      <formula>WEEKDAY($A804)=7</formula>
    </cfRule>
  </conditionalFormatting>
  <conditionalFormatting sqref="I804:I805">
    <cfRule type="expression" dxfId="43748" priority="84393" stopIfTrue="1">
      <formula>WEEKDAY($A804)=1</formula>
    </cfRule>
    <cfRule type="expression" dxfId="43747" priority="84394" stopIfTrue="1">
      <formula>WEEKDAY($A804)=2</formula>
    </cfRule>
    <cfRule type="expression" dxfId="43746" priority="84395" stopIfTrue="1">
      <formula>WEEKDAY($A804)=3</formula>
    </cfRule>
    <cfRule type="expression" dxfId="43745" priority="84396" stopIfTrue="1">
      <formula>WEEKDAY($A804)=4</formula>
    </cfRule>
    <cfRule type="expression" dxfId="43744" priority="84397" stopIfTrue="1">
      <formula>WEEKDAY($A804)=5</formula>
    </cfRule>
    <cfRule type="expression" dxfId="43743" priority="84398" stopIfTrue="1">
      <formula>WEEKDAY($A804)=6</formula>
    </cfRule>
    <cfRule type="expression" dxfId="43742" priority="84399" stopIfTrue="1">
      <formula>WEEKDAY($A804)=7</formula>
    </cfRule>
  </conditionalFormatting>
  <conditionalFormatting sqref="I804:I805">
    <cfRule type="expression" dxfId="43741" priority="84386" stopIfTrue="1">
      <formula>WEEKDAY($A804)=1</formula>
    </cfRule>
    <cfRule type="expression" dxfId="43740" priority="84387" stopIfTrue="1">
      <formula>WEEKDAY($A804)=2</formula>
    </cfRule>
    <cfRule type="expression" dxfId="43739" priority="84388" stopIfTrue="1">
      <formula>WEEKDAY($A804)=3</formula>
    </cfRule>
    <cfRule type="expression" dxfId="43738" priority="84389" stopIfTrue="1">
      <formula>WEEKDAY($A804)=4</formula>
    </cfRule>
    <cfRule type="expression" dxfId="43737" priority="84390" stopIfTrue="1">
      <formula>WEEKDAY($A804)=5</formula>
    </cfRule>
    <cfRule type="expression" dxfId="43736" priority="84391" stopIfTrue="1">
      <formula>WEEKDAY($A804)=6</formula>
    </cfRule>
    <cfRule type="expression" dxfId="43735" priority="84392" stopIfTrue="1">
      <formula>WEEKDAY($A804)=7</formula>
    </cfRule>
  </conditionalFormatting>
  <conditionalFormatting sqref="I804:I805">
    <cfRule type="expression" dxfId="43734" priority="84379" stopIfTrue="1">
      <formula>WEEKDAY($A804)=1</formula>
    </cfRule>
    <cfRule type="expression" dxfId="43733" priority="84380" stopIfTrue="1">
      <formula>WEEKDAY($A804)=2</formula>
    </cfRule>
    <cfRule type="expression" dxfId="43732" priority="84381" stopIfTrue="1">
      <formula>WEEKDAY($A804)=3</formula>
    </cfRule>
    <cfRule type="expression" dxfId="43731" priority="84382" stopIfTrue="1">
      <formula>WEEKDAY($A804)=4</formula>
    </cfRule>
    <cfRule type="expression" dxfId="43730" priority="84383" stopIfTrue="1">
      <formula>WEEKDAY($A804)=5</formula>
    </cfRule>
    <cfRule type="expression" dxfId="43729" priority="84384" stopIfTrue="1">
      <formula>WEEKDAY($A804)=6</formula>
    </cfRule>
    <cfRule type="expression" dxfId="43728" priority="84385" stopIfTrue="1">
      <formula>WEEKDAY($A804)=7</formula>
    </cfRule>
  </conditionalFormatting>
  <conditionalFormatting sqref="I804:I805">
    <cfRule type="expression" dxfId="43727" priority="84372" stopIfTrue="1">
      <formula>WEEKDAY($A804)=1</formula>
    </cfRule>
    <cfRule type="expression" dxfId="43726" priority="84373" stopIfTrue="1">
      <formula>WEEKDAY($A804)=2</formula>
    </cfRule>
    <cfRule type="expression" dxfId="43725" priority="84374" stopIfTrue="1">
      <formula>WEEKDAY($A804)=3</formula>
    </cfRule>
    <cfRule type="expression" dxfId="43724" priority="84375" stopIfTrue="1">
      <formula>WEEKDAY($A804)=4</formula>
    </cfRule>
    <cfRule type="expression" dxfId="43723" priority="84376" stopIfTrue="1">
      <formula>WEEKDAY($A804)=5</formula>
    </cfRule>
    <cfRule type="expression" dxfId="43722" priority="84377" stopIfTrue="1">
      <formula>WEEKDAY($A804)=6</formula>
    </cfRule>
    <cfRule type="expression" dxfId="43721" priority="84378" stopIfTrue="1">
      <formula>WEEKDAY($A804)=7</formula>
    </cfRule>
  </conditionalFormatting>
  <conditionalFormatting sqref="I804:I805">
    <cfRule type="expression" dxfId="43720" priority="84365" stopIfTrue="1">
      <formula>WEEKDAY($A804)=1</formula>
    </cfRule>
    <cfRule type="expression" dxfId="43719" priority="84366" stopIfTrue="1">
      <formula>WEEKDAY($A804)=2</formula>
    </cfRule>
    <cfRule type="expression" dxfId="43718" priority="84367" stopIfTrue="1">
      <formula>WEEKDAY($A804)=3</formula>
    </cfRule>
    <cfRule type="expression" dxfId="43717" priority="84368" stopIfTrue="1">
      <formula>WEEKDAY($A804)=4</formula>
    </cfRule>
    <cfRule type="expression" dxfId="43716" priority="84369" stopIfTrue="1">
      <formula>WEEKDAY($A804)=5</formula>
    </cfRule>
    <cfRule type="expression" dxfId="43715" priority="84370" stopIfTrue="1">
      <formula>WEEKDAY($A804)=6</formula>
    </cfRule>
    <cfRule type="expression" dxfId="43714" priority="84371" stopIfTrue="1">
      <formula>WEEKDAY($A804)=7</formula>
    </cfRule>
  </conditionalFormatting>
  <conditionalFormatting sqref="I804:I805">
    <cfRule type="expression" dxfId="43713" priority="84358" stopIfTrue="1">
      <formula>WEEKDAY($A804)=1</formula>
    </cfRule>
    <cfRule type="expression" dxfId="43712" priority="84359" stopIfTrue="1">
      <formula>WEEKDAY($A804)=2</formula>
    </cfRule>
    <cfRule type="expression" dxfId="43711" priority="84360" stopIfTrue="1">
      <formula>WEEKDAY($A804)=3</formula>
    </cfRule>
    <cfRule type="expression" dxfId="43710" priority="84361" stopIfTrue="1">
      <formula>WEEKDAY($A804)=4</formula>
    </cfRule>
    <cfRule type="expression" dxfId="43709" priority="84362" stopIfTrue="1">
      <formula>WEEKDAY($A804)=5</formula>
    </cfRule>
    <cfRule type="expression" dxfId="43708" priority="84363" stopIfTrue="1">
      <formula>WEEKDAY($A804)=6</formula>
    </cfRule>
    <cfRule type="expression" dxfId="43707" priority="84364" stopIfTrue="1">
      <formula>WEEKDAY($A804)=7</formula>
    </cfRule>
  </conditionalFormatting>
  <conditionalFormatting sqref="I804:I805">
    <cfRule type="expression" dxfId="43706" priority="84351" stopIfTrue="1">
      <formula>WEEKDAY($A804)=1</formula>
    </cfRule>
    <cfRule type="expression" dxfId="43705" priority="84352" stopIfTrue="1">
      <formula>WEEKDAY($A804)=2</formula>
    </cfRule>
    <cfRule type="expression" dxfId="43704" priority="84353" stopIfTrue="1">
      <formula>WEEKDAY($A804)=3</formula>
    </cfRule>
    <cfRule type="expression" dxfId="43703" priority="84354" stopIfTrue="1">
      <formula>WEEKDAY($A804)=4</formula>
    </cfRule>
    <cfRule type="expression" dxfId="43702" priority="84355" stopIfTrue="1">
      <formula>WEEKDAY($A804)=5</formula>
    </cfRule>
    <cfRule type="expression" dxfId="43701" priority="84356" stopIfTrue="1">
      <formula>WEEKDAY($A804)=6</formula>
    </cfRule>
    <cfRule type="expression" dxfId="43700" priority="84357" stopIfTrue="1">
      <formula>WEEKDAY($A804)=7</formula>
    </cfRule>
  </conditionalFormatting>
  <conditionalFormatting sqref="I804:I805">
    <cfRule type="expression" dxfId="43699" priority="84344" stopIfTrue="1">
      <formula>WEEKDAY($A804)=1</formula>
    </cfRule>
    <cfRule type="expression" dxfId="43698" priority="84345" stopIfTrue="1">
      <formula>WEEKDAY($A804)=2</formula>
    </cfRule>
    <cfRule type="expression" dxfId="43697" priority="84346" stopIfTrue="1">
      <formula>WEEKDAY($A804)=3</formula>
    </cfRule>
    <cfRule type="expression" dxfId="43696" priority="84347" stopIfTrue="1">
      <formula>WEEKDAY($A804)=4</formula>
    </cfRule>
    <cfRule type="expression" dxfId="43695" priority="84348" stopIfTrue="1">
      <formula>WEEKDAY($A804)=5</formula>
    </cfRule>
    <cfRule type="expression" dxfId="43694" priority="84349" stopIfTrue="1">
      <formula>WEEKDAY($A804)=6</formula>
    </cfRule>
    <cfRule type="expression" dxfId="43693" priority="84350" stopIfTrue="1">
      <formula>WEEKDAY($A804)=7</formula>
    </cfRule>
  </conditionalFormatting>
  <conditionalFormatting sqref="I804:I805">
    <cfRule type="expression" dxfId="43692" priority="84337" stopIfTrue="1">
      <formula>WEEKDAY($A804)=1</formula>
    </cfRule>
    <cfRule type="expression" dxfId="43691" priority="84338" stopIfTrue="1">
      <formula>WEEKDAY($A804)=2</formula>
    </cfRule>
    <cfRule type="expression" dxfId="43690" priority="84339" stopIfTrue="1">
      <formula>WEEKDAY($A804)=3</formula>
    </cfRule>
    <cfRule type="expression" dxfId="43689" priority="84340" stopIfTrue="1">
      <formula>WEEKDAY($A804)=4</formula>
    </cfRule>
    <cfRule type="expression" dxfId="43688" priority="84341" stopIfTrue="1">
      <formula>WEEKDAY($A804)=5</formula>
    </cfRule>
    <cfRule type="expression" dxfId="43687" priority="84342" stopIfTrue="1">
      <formula>WEEKDAY($A804)=6</formula>
    </cfRule>
    <cfRule type="expression" dxfId="43686" priority="84343" stopIfTrue="1">
      <formula>WEEKDAY($A804)=7</formula>
    </cfRule>
  </conditionalFormatting>
  <conditionalFormatting sqref="I804:I805">
    <cfRule type="expression" dxfId="43685" priority="84330" stopIfTrue="1">
      <formula>WEEKDAY($A804)=1</formula>
    </cfRule>
    <cfRule type="expression" dxfId="43684" priority="84331" stopIfTrue="1">
      <formula>WEEKDAY($A804)=2</formula>
    </cfRule>
    <cfRule type="expression" dxfId="43683" priority="84332" stopIfTrue="1">
      <formula>WEEKDAY($A804)=3</formula>
    </cfRule>
    <cfRule type="expression" dxfId="43682" priority="84333" stopIfTrue="1">
      <formula>WEEKDAY($A804)=4</formula>
    </cfRule>
    <cfRule type="expression" dxfId="43681" priority="84334" stopIfTrue="1">
      <formula>WEEKDAY($A804)=5</formula>
    </cfRule>
    <cfRule type="expression" dxfId="43680" priority="84335" stopIfTrue="1">
      <formula>WEEKDAY($A804)=6</formula>
    </cfRule>
    <cfRule type="expression" dxfId="43679" priority="84336" stopIfTrue="1">
      <formula>WEEKDAY($A804)=7</formula>
    </cfRule>
  </conditionalFormatting>
  <conditionalFormatting sqref="I804:I805">
    <cfRule type="expression" dxfId="43678" priority="84323" stopIfTrue="1">
      <formula>WEEKDAY($A804)=1</formula>
    </cfRule>
    <cfRule type="expression" dxfId="43677" priority="84324" stopIfTrue="1">
      <formula>WEEKDAY($A804)=2</formula>
    </cfRule>
    <cfRule type="expression" dxfId="43676" priority="84325" stopIfTrue="1">
      <formula>WEEKDAY($A804)=3</formula>
    </cfRule>
    <cfRule type="expression" dxfId="43675" priority="84326" stopIfTrue="1">
      <formula>WEEKDAY($A804)=4</formula>
    </cfRule>
    <cfRule type="expression" dxfId="43674" priority="84327" stopIfTrue="1">
      <formula>WEEKDAY($A804)=5</formula>
    </cfRule>
    <cfRule type="expression" dxfId="43673" priority="84328" stopIfTrue="1">
      <formula>WEEKDAY($A804)=6</formula>
    </cfRule>
    <cfRule type="expression" dxfId="43672" priority="84329" stopIfTrue="1">
      <formula>WEEKDAY($A804)=7</formula>
    </cfRule>
  </conditionalFormatting>
  <conditionalFormatting sqref="I804:I805">
    <cfRule type="expression" dxfId="43671" priority="84316" stopIfTrue="1">
      <formula>WEEKDAY($A804)=1</formula>
    </cfRule>
    <cfRule type="expression" dxfId="43670" priority="84317" stopIfTrue="1">
      <formula>WEEKDAY($A804)=2</formula>
    </cfRule>
    <cfRule type="expression" dxfId="43669" priority="84318" stopIfTrue="1">
      <formula>WEEKDAY($A804)=3</formula>
    </cfRule>
    <cfRule type="expression" dxfId="43668" priority="84319" stopIfTrue="1">
      <formula>WEEKDAY($A804)=4</formula>
    </cfRule>
    <cfRule type="expression" dxfId="43667" priority="84320" stopIfTrue="1">
      <formula>WEEKDAY($A804)=5</formula>
    </cfRule>
    <cfRule type="expression" dxfId="43666" priority="84321" stopIfTrue="1">
      <formula>WEEKDAY($A804)=6</formula>
    </cfRule>
    <cfRule type="expression" dxfId="43665" priority="84322" stopIfTrue="1">
      <formula>WEEKDAY($A804)=7</formula>
    </cfRule>
  </conditionalFormatting>
  <conditionalFormatting sqref="I804:I805">
    <cfRule type="expression" dxfId="43664" priority="84309" stopIfTrue="1">
      <formula>WEEKDAY($A804)=1</formula>
    </cfRule>
    <cfRule type="expression" dxfId="43663" priority="84310" stopIfTrue="1">
      <formula>WEEKDAY($A804)=2</formula>
    </cfRule>
    <cfRule type="expression" dxfId="43662" priority="84311" stopIfTrue="1">
      <formula>WEEKDAY($A804)=3</formula>
    </cfRule>
    <cfRule type="expression" dxfId="43661" priority="84312" stopIfTrue="1">
      <formula>WEEKDAY($A804)=4</formula>
    </cfRule>
    <cfRule type="expression" dxfId="43660" priority="84313" stopIfTrue="1">
      <formula>WEEKDAY($A804)=5</formula>
    </cfRule>
    <cfRule type="expression" dxfId="43659" priority="84314" stopIfTrue="1">
      <formula>WEEKDAY($A804)=6</formula>
    </cfRule>
    <cfRule type="expression" dxfId="43658" priority="84315" stopIfTrue="1">
      <formula>WEEKDAY($A804)=7</formula>
    </cfRule>
  </conditionalFormatting>
  <conditionalFormatting sqref="I804:I805">
    <cfRule type="expression" dxfId="43657" priority="84302" stopIfTrue="1">
      <formula>WEEKDAY($A804)=1</formula>
    </cfRule>
    <cfRule type="expression" dxfId="43656" priority="84303" stopIfTrue="1">
      <formula>WEEKDAY($A804)=2</formula>
    </cfRule>
    <cfRule type="expression" dxfId="43655" priority="84304" stopIfTrue="1">
      <formula>WEEKDAY($A804)=3</formula>
    </cfRule>
    <cfRule type="expression" dxfId="43654" priority="84305" stopIfTrue="1">
      <formula>WEEKDAY($A804)=4</formula>
    </cfRule>
    <cfRule type="expression" dxfId="43653" priority="84306" stopIfTrue="1">
      <formula>WEEKDAY($A804)=5</formula>
    </cfRule>
    <cfRule type="expression" dxfId="43652" priority="84307" stopIfTrue="1">
      <formula>WEEKDAY($A804)=6</formula>
    </cfRule>
    <cfRule type="expression" dxfId="43651" priority="84308" stopIfTrue="1">
      <formula>WEEKDAY($A804)=7</formula>
    </cfRule>
  </conditionalFormatting>
  <conditionalFormatting sqref="I804:I805">
    <cfRule type="expression" dxfId="43650" priority="84295" stopIfTrue="1">
      <formula>WEEKDAY($A804)=1</formula>
    </cfRule>
    <cfRule type="expression" dxfId="43649" priority="84296" stopIfTrue="1">
      <formula>WEEKDAY($A804)=2</formula>
    </cfRule>
    <cfRule type="expression" dxfId="43648" priority="84297" stopIfTrue="1">
      <formula>WEEKDAY($A804)=3</formula>
    </cfRule>
    <cfRule type="expression" dxfId="43647" priority="84298" stopIfTrue="1">
      <formula>WEEKDAY($A804)=4</formula>
    </cfRule>
    <cfRule type="expression" dxfId="43646" priority="84299" stopIfTrue="1">
      <formula>WEEKDAY($A804)=5</formula>
    </cfRule>
    <cfRule type="expression" dxfId="43645" priority="84300" stopIfTrue="1">
      <formula>WEEKDAY($A804)=6</formula>
    </cfRule>
    <cfRule type="expression" dxfId="43644" priority="84301" stopIfTrue="1">
      <formula>WEEKDAY($A804)=7</formula>
    </cfRule>
  </conditionalFormatting>
  <conditionalFormatting sqref="I804:I805">
    <cfRule type="expression" dxfId="43643" priority="84288" stopIfTrue="1">
      <formula>WEEKDAY($A804)=1</formula>
    </cfRule>
    <cfRule type="expression" dxfId="43642" priority="84289" stopIfTrue="1">
      <formula>WEEKDAY($A804)=2</formula>
    </cfRule>
    <cfRule type="expression" dxfId="43641" priority="84290" stopIfTrue="1">
      <formula>WEEKDAY($A804)=3</formula>
    </cfRule>
    <cfRule type="expression" dxfId="43640" priority="84291" stopIfTrue="1">
      <formula>WEEKDAY($A804)=4</formula>
    </cfRule>
    <cfRule type="expression" dxfId="43639" priority="84292" stopIfTrue="1">
      <formula>WEEKDAY($A804)=5</formula>
    </cfRule>
    <cfRule type="expression" dxfId="43638" priority="84293" stopIfTrue="1">
      <formula>WEEKDAY($A804)=6</formula>
    </cfRule>
    <cfRule type="expression" dxfId="43637" priority="84294" stopIfTrue="1">
      <formula>WEEKDAY($A804)=7</formula>
    </cfRule>
  </conditionalFormatting>
  <conditionalFormatting sqref="I804:I805">
    <cfRule type="expression" dxfId="43636" priority="84281" stopIfTrue="1">
      <formula>WEEKDAY($A804)=1</formula>
    </cfRule>
    <cfRule type="expression" dxfId="43635" priority="84282" stopIfTrue="1">
      <formula>WEEKDAY($A804)=2</formula>
    </cfRule>
    <cfRule type="expression" dxfId="43634" priority="84283" stopIfTrue="1">
      <formula>WEEKDAY($A804)=3</formula>
    </cfRule>
    <cfRule type="expression" dxfId="43633" priority="84284" stopIfTrue="1">
      <formula>WEEKDAY($A804)=4</formula>
    </cfRule>
    <cfRule type="expression" dxfId="43632" priority="84285" stopIfTrue="1">
      <formula>WEEKDAY($A804)=5</formula>
    </cfRule>
    <cfRule type="expression" dxfId="43631" priority="84286" stopIfTrue="1">
      <formula>WEEKDAY($A804)=6</formula>
    </cfRule>
    <cfRule type="expression" dxfId="43630" priority="84287" stopIfTrue="1">
      <formula>WEEKDAY($A804)=7</formula>
    </cfRule>
  </conditionalFormatting>
  <conditionalFormatting sqref="I804:I805">
    <cfRule type="expression" dxfId="43629" priority="84274" stopIfTrue="1">
      <formula>WEEKDAY($A804)=1</formula>
    </cfRule>
    <cfRule type="expression" dxfId="43628" priority="84275" stopIfTrue="1">
      <formula>WEEKDAY($A804)=2</formula>
    </cfRule>
    <cfRule type="expression" dxfId="43627" priority="84276" stopIfTrue="1">
      <formula>WEEKDAY($A804)=3</formula>
    </cfRule>
    <cfRule type="expression" dxfId="43626" priority="84277" stopIfTrue="1">
      <formula>WEEKDAY($A804)=4</formula>
    </cfRule>
    <cfRule type="expression" dxfId="43625" priority="84278" stopIfTrue="1">
      <formula>WEEKDAY($A804)=5</formula>
    </cfRule>
    <cfRule type="expression" dxfId="43624" priority="84279" stopIfTrue="1">
      <formula>WEEKDAY($A804)=6</formula>
    </cfRule>
    <cfRule type="expression" dxfId="43623" priority="84280" stopIfTrue="1">
      <formula>WEEKDAY($A804)=7</formula>
    </cfRule>
  </conditionalFormatting>
  <conditionalFormatting sqref="I804:I805">
    <cfRule type="expression" dxfId="43622" priority="84267" stopIfTrue="1">
      <formula>WEEKDAY($A804)=1</formula>
    </cfRule>
    <cfRule type="expression" dxfId="43621" priority="84268" stopIfTrue="1">
      <formula>WEEKDAY($A804)=2</formula>
    </cfRule>
    <cfRule type="expression" dxfId="43620" priority="84269" stopIfTrue="1">
      <formula>WEEKDAY($A804)=3</formula>
    </cfRule>
    <cfRule type="expression" dxfId="43619" priority="84270" stopIfTrue="1">
      <formula>WEEKDAY($A804)=4</formula>
    </cfRule>
    <cfRule type="expression" dxfId="43618" priority="84271" stopIfTrue="1">
      <formula>WEEKDAY($A804)=5</formula>
    </cfRule>
    <cfRule type="expression" dxfId="43617" priority="84272" stopIfTrue="1">
      <formula>WEEKDAY($A804)=6</formula>
    </cfRule>
    <cfRule type="expression" dxfId="43616" priority="84273" stopIfTrue="1">
      <formula>WEEKDAY($A804)=7</formula>
    </cfRule>
  </conditionalFormatting>
  <conditionalFormatting sqref="I804:I805">
    <cfRule type="expression" dxfId="43615" priority="84260" stopIfTrue="1">
      <formula>WEEKDAY($A804)=1</formula>
    </cfRule>
    <cfRule type="expression" dxfId="43614" priority="84261" stopIfTrue="1">
      <formula>WEEKDAY($A804)=2</formula>
    </cfRule>
    <cfRule type="expression" dxfId="43613" priority="84262" stopIfTrue="1">
      <formula>WEEKDAY($A804)=3</formula>
    </cfRule>
    <cfRule type="expression" dxfId="43612" priority="84263" stopIfTrue="1">
      <formula>WEEKDAY($A804)=4</formula>
    </cfRule>
    <cfRule type="expression" dxfId="43611" priority="84264" stopIfTrue="1">
      <formula>WEEKDAY($A804)=5</formula>
    </cfRule>
    <cfRule type="expression" dxfId="43610" priority="84265" stopIfTrue="1">
      <formula>WEEKDAY($A804)=6</formula>
    </cfRule>
    <cfRule type="expression" dxfId="43609" priority="84266" stopIfTrue="1">
      <formula>WEEKDAY($A804)=7</formula>
    </cfRule>
  </conditionalFormatting>
  <conditionalFormatting sqref="I804:I805">
    <cfRule type="expression" dxfId="43608" priority="84253" stopIfTrue="1">
      <formula>WEEKDAY($A804)=1</formula>
    </cfRule>
    <cfRule type="expression" dxfId="43607" priority="84254" stopIfTrue="1">
      <formula>WEEKDAY($A804)=2</formula>
    </cfRule>
    <cfRule type="expression" dxfId="43606" priority="84255" stopIfTrue="1">
      <formula>WEEKDAY($A804)=3</formula>
    </cfRule>
    <cfRule type="expression" dxfId="43605" priority="84256" stopIfTrue="1">
      <formula>WEEKDAY($A804)=4</formula>
    </cfRule>
    <cfRule type="expression" dxfId="43604" priority="84257" stopIfTrue="1">
      <formula>WEEKDAY($A804)=5</formula>
    </cfRule>
    <cfRule type="expression" dxfId="43603" priority="84258" stopIfTrue="1">
      <formula>WEEKDAY($A804)=6</formula>
    </cfRule>
    <cfRule type="expression" dxfId="43602" priority="84259" stopIfTrue="1">
      <formula>WEEKDAY($A804)=7</formula>
    </cfRule>
  </conditionalFormatting>
  <conditionalFormatting sqref="I804:I805">
    <cfRule type="expression" dxfId="43601" priority="84246" stopIfTrue="1">
      <formula>WEEKDAY($A804)=1</formula>
    </cfRule>
    <cfRule type="expression" dxfId="43600" priority="84247" stopIfTrue="1">
      <formula>WEEKDAY($A804)=2</formula>
    </cfRule>
    <cfRule type="expression" dxfId="43599" priority="84248" stopIfTrue="1">
      <formula>WEEKDAY($A804)=3</formula>
    </cfRule>
    <cfRule type="expression" dxfId="43598" priority="84249" stopIfTrue="1">
      <formula>WEEKDAY($A804)=4</formula>
    </cfRule>
    <cfRule type="expression" dxfId="43597" priority="84250" stopIfTrue="1">
      <formula>WEEKDAY($A804)=5</formula>
    </cfRule>
    <cfRule type="expression" dxfId="43596" priority="84251" stopIfTrue="1">
      <formula>WEEKDAY($A804)=6</formula>
    </cfRule>
    <cfRule type="expression" dxfId="43595" priority="84252" stopIfTrue="1">
      <formula>WEEKDAY($A804)=7</formula>
    </cfRule>
  </conditionalFormatting>
  <conditionalFormatting sqref="I804:I805">
    <cfRule type="expression" dxfId="43594" priority="84239" stopIfTrue="1">
      <formula>WEEKDAY($A804)=1</formula>
    </cfRule>
    <cfRule type="expression" dxfId="43593" priority="84240" stopIfTrue="1">
      <formula>WEEKDAY($A804)=2</formula>
    </cfRule>
    <cfRule type="expression" dxfId="43592" priority="84241" stopIfTrue="1">
      <formula>WEEKDAY($A804)=3</formula>
    </cfRule>
    <cfRule type="expression" dxfId="43591" priority="84242" stopIfTrue="1">
      <formula>WEEKDAY($A804)=4</formula>
    </cfRule>
    <cfRule type="expression" dxfId="43590" priority="84243" stopIfTrue="1">
      <formula>WEEKDAY($A804)=5</formula>
    </cfRule>
    <cfRule type="expression" dxfId="43589" priority="84244" stopIfTrue="1">
      <formula>WEEKDAY($A804)=6</formula>
    </cfRule>
    <cfRule type="expression" dxfId="43588" priority="84245" stopIfTrue="1">
      <formula>WEEKDAY($A804)=7</formula>
    </cfRule>
  </conditionalFormatting>
  <conditionalFormatting sqref="I804:I805">
    <cfRule type="expression" dxfId="43587" priority="84232" stopIfTrue="1">
      <formula>WEEKDAY($A804)=1</formula>
    </cfRule>
    <cfRule type="expression" dxfId="43586" priority="84233" stopIfTrue="1">
      <formula>WEEKDAY($A804)=2</formula>
    </cfRule>
    <cfRule type="expression" dxfId="43585" priority="84234" stopIfTrue="1">
      <formula>WEEKDAY($A804)=3</formula>
    </cfRule>
    <cfRule type="expression" dxfId="43584" priority="84235" stopIfTrue="1">
      <formula>WEEKDAY($A804)=4</formula>
    </cfRule>
    <cfRule type="expression" dxfId="43583" priority="84236" stopIfTrue="1">
      <formula>WEEKDAY($A804)=5</formula>
    </cfRule>
    <cfRule type="expression" dxfId="43582" priority="84237" stopIfTrue="1">
      <formula>WEEKDAY($A804)=6</formula>
    </cfRule>
    <cfRule type="expression" dxfId="43581" priority="84238" stopIfTrue="1">
      <formula>WEEKDAY($A804)=7</formula>
    </cfRule>
  </conditionalFormatting>
  <conditionalFormatting sqref="I804:I805">
    <cfRule type="expression" dxfId="43580" priority="84225" stopIfTrue="1">
      <formula>WEEKDAY($A804)=1</formula>
    </cfRule>
    <cfRule type="expression" dxfId="43579" priority="84226" stopIfTrue="1">
      <formula>WEEKDAY($A804)=2</formula>
    </cfRule>
    <cfRule type="expression" dxfId="43578" priority="84227" stopIfTrue="1">
      <formula>WEEKDAY($A804)=3</formula>
    </cfRule>
    <cfRule type="expression" dxfId="43577" priority="84228" stopIfTrue="1">
      <formula>WEEKDAY($A804)=4</formula>
    </cfRule>
    <cfRule type="expression" dxfId="43576" priority="84229" stopIfTrue="1">
      <formula>WEEKDAY($A804)=5</formula>
    </cfRule>
    <cfRule type="expression" dxfId="43575" priority="84230" stopIfTrue="1">
      <formula>WEEKDAY($A804)=6</formula>
    </cfRule>
    <cfRule type="expression" dxfId="43574" priority="84231" stopIfTrue="1">
      <formula>WEEKDAY($A804)=7</formula>
    </cfRule>
  </conditionalFormatting>
  <conditionalFormatting sqref="I804:I805">
    <cfRule type="expression" dxfId="43573" priority="84218" stopIfTrue="1">
      <formula>WEEKDAY($A804)=1</formula>
    </cfRule>
    <cfRule type="expression" dxfId="43572" priority="84219" stopIfTrue="1">
      <formula>WEEKDAY($A804)=2</formula>
    </cfRule>
    <cfRule type="expression" dxfId="43571" priority="84220" stopIfTrue="1">
      <formula>WEEKDAY($A804)=3</formula>
    </cfRule>
    <cfRule type="expression" dxfId="43570" priority="84221" stopIfTrue="1">
      <formula>WEEKDAY($A804)=4</formula>
    </cfRule>
    <cfRule type="expression" dxfId="43569" priority="84222" stopIfTrue="1">
      <formula>WEEKDAY($A804)=5</formula>
    </cfRule>
    <cfRule type="expression" dxfId="43568" priority="84223" stopIfTrue="1">
      <formula>WEEKDAY($A804)=6</formula>
    </cfRule>
    <cfRule type="expression" dxfId="43567" priority="84224" stopIfTrue="1">
      <formula>WEEKDAY($A804)=7</formula>
    </cfRule>
  </conditionalFormatting>
  <conditionalFormatting sqref="I804:I805">
    <cfRule type="expression" dxfId="43566" priority="84211" stopIfTrue="1">
      <formula>WEEKDAY($A804)=1</formula>
    </cfRule>
    <cfRule type="expression" dxfId="43565" priority="84212" stopIfTrue="1">
      <formula>WEEKDAY($A804)=2</formula>
    </cfRule>
    <cfRule type="expression" dxfId="43564" priority="84213" stopIfTrue="1">
      <formula>WEEKDAY($A804)=3</formula>
    </cfRule>
    <cfRule type="expression" dxfId="43563" priority="84214" stopIfTrue="1">
      <formula>WEEKDAY($A804)=4</formula>
    </cfRule>
    <cfRule type="expression" dxfId="43562" priority="84215" stopIfTrue="1">
      <formula>WEEKDAY($A804)=5</formula>
    </cfRule>
    <cfRule type="expression" dxfId="43561" priority="84216" stopIfTrue="1">
      <formula>WEEKDAY($A804)=6</formula>
    </cfRule>
    <cfRule type="expression" dxfId="43560" priority="84217" stopIfTrue="1">
      <formula>WEEKDAY($A804)=7</formula>
    </cfRule>
  </conditionalFormatting>
  <conditionalFormatting sqref="I804:I805">
    <cfRule type="expression" dxfId="43559" priority="84204" stopIfTrue="1">
      <formula>WEEKDAY($A804)=1</formula>
    </cfRule>
    <cfRule type="expression" dxfId="43558" priority="84205" stopIfTrue="1">
      <formula>WEEKDAY($A804)=2</formula>
    </cfRule>
    <cfRule type="expression" dxfId="43557" priority="84206" stopIfTrue="1">
      <formula>WEEKDAY($A804)=3</formula>
    </cfRule>
    <cfRule type="expression" dxfId="43556" priority="84207" stopIfTrue="1">
      <formula>WEEKDAY($A804)=4</formula>
    </cfRule>
    <cfRule type="expression" dxfId="43555" priority="84208" stopIfTrue="1">
      <formula>WEEKDAY($A804)=5</formula>
    </cfRule>
    <cfRule type="expression" dxfId="43554" priority="84209" stopIfTrue="1">
      <formula>WEEKDAY($A804)=6</formula>
    </cfRule>
    <cfRule type="expression" dxfId="43553" priority="84210" stopIfTrue="1">
      <formula>WEEKDAY($A804)=7</formula>
    </cfRule>
  </conditionalFormatting>
  <conditionalFormatting sqref="I804:I805">
    <cfRule type="expression" dxfId="43552" priority="84197" stopIfTrue="1">
      <formula>WEEKDAY($A804)=1</formula>
    </cfRule>
    <cfRule type="expression" dxfId="43551" priority="84198" stopIfTrue="1">
      <formula>WEEKDAY($A804)=2</formula>
    </cfRule>
    <cfRule type="expression" dxfId="43550" priority="84199" stopIfTrue="1">
      <formula>WEEKDAY($A804)=3</formula>
    </cfRule>
    <cfRule type="expression" dxfId="43549" priority="84200" stopIfTrue="1">
      <formula>WEEKDAY($A804)=4</formula>
    </cfRule>
    <cfRule type="expression" dxfId="43548" priority="84201" stopIfTrue="1">
      <formula>WEEKDAY($A804)=5</formula>
    </cfRule>
    <cfRule type="expression" dxfId="43547" priority="84202" stopIfTrue="1">
      <formula>WEEKDAY($A804)=6</formula>
    </cfRule>
    <cfRule type="expression" dxfId="43546" priority="84203" stopIfTrue="1">
      <formula>WEEKDAY($A804)=7</formula>
    </cfRule>
  </conditionalFormatting>
  <conditionalFormatting sqref="I804:I805">
    <cfRule type="expression" dxfId="43545" priority="84190" stopIfTrue="1">
      <formula>WEEKDAY($A804)=1</formula>
    </cfRule>
    <cfRule type="expression" dxfId="43544" priority="84191" stopIfTrue="1">
      <formula>WEEKDAY($A804)=2</formula>
    </cfRule>
    <cfRule type="expression" dxfId="43543" priority="84192" stopIfTrue="1">
      <formula>WEEKDAY($A804)=3</formula>
    </cfRule>
    <cfRule type="expression" dxfId="43542" priority="84193" stopIfTrue="1">
      <formula>WEEKDAY($A804)=4</formula>
    </cfRule>
    <cfRule type="expression" dxfId="43541" priority="84194" stopIfTrue="1">
      <formula>WEEKDAY($A804)=5</formula>
    </cfRule>
    <cfRule type="expression" dxfId="43540" priority="84195" stopIfTrue="1">
      <formula>WEEKDAY($A804)=6</formula>
    </cfRule>
    <cfRule type="expression" dxfId="43539" priority="84196" stopIfTrue="1">
      <formula>WEEKDAY($A804)=7</formula>
    </cfRule>
  </conditionalFormatting>
  <conditionalFormatting sqref="I804:I805">
    <cfRule type="expression" dxfId="43538" priority="84183" stopIfTrue="1">
      <formula>WEEKDAY($A804)=1</formula>
    </cfRule>
    <cfRule type="expression" dxfId="43537" priority="84184" stopIfTrue="1">
      <formula>WEEKDAY($A804)=2</formula>
    </cfRule>
    <cfRule type="expression" dxfId="43536" priority="84185" stopIfTrue="1">
      <formula>WEEKDAY($A804)=3</formula>
    </cfRule>
    <cfRule type="expression" dxfId="43535" priority="84186" stopIfTrue="1">
      <formula>WEEKDAY($A804)=4</formula>
    </cfRule>
    <cfRule type="expression" dxfId="43534" priority="84187" stopIfTrue="1">
      <formula>WEEKDAY($A804)=5</formula>
    </cfRule>
    <cfRule type="expression" dxfId="43533" priority="84188" stopIfTrue="1">
      <formula>WEEKDAY($A804)=6</formula>
    </cfRule>
    <cfRule type="expression" dxfId="43532" priority="84189" stopIfTrue="1">
      <formula>WEEKDAY($A804)=7</formula>
    </cfRule>
  </conditionalFormatting>
  <conditionalFormatting sqref="I804:I805">
    <cfRule type="expression" dxfId="43531" priority="84176" stopIfTrue="1">
      <formula>WEEKDAY($A804)=1</formula>
    </cfRule>
    <cfRule type="expression" dxfId="43530" priority="84177" stopIfTrue="1">
      <formula>WEEKDAY($A804)=2</formula>
    </cfRule>
    <cfRule type="expression" dxfId="43529" priority="84178" stopIfTrue="1">
      <formula>WEEKDAY($A804)=3</formula>
    </cfRule>
    <cfRule type="expression" dxfId="43528" priority="84179" stopIfTrue="1">
      <formula>WEEKDAY($A804)=4</formula>
    </cfRule>
    <cfRule type="expression" dxfId="43527" priority="84180" stopIfTrue="1">
      <formula>WEEKDAY($A804)=5</formula>
    </cfRule>
    <cfRule type="expression" dxfId="43526" priority="84181" stopIfTrue="1">
      <formula>WEEKDAY($A804)=6</formula>
    </cfRule>
    <cfRule type="expression" dxfId="43525" priority="84182" stopIfTrue="1">
      <formula>WEEKDAY($A804)=7</formula>
    </cfRule>
  </conditionalFormatting>
  <conditionalFormatting sqref="I804:I805">
    <cfRule type="expression" dxfId="43524" priority="84169" stopIfTrue="1">
      <formula>WEEKDAY($A804)=1</formula>
    </cfRule>
    <cfRule type="expression" dxfId="43523" priority="84170" stopIfTrue="1">
      <formula>WEEKDAY($A804)=2</formula>
    </cfRule>
    <cfRule type="expression" dxfId="43522" priority="84171" stopIfTrue="1">
      <formula>WEEKDAY($A804)=3</formula>
    </cfRule>
    <cfRule type="expression" dxfId="43521" priority="84172" stopIfTrue="1">
      <formula>WEEKDAY($A804)=4</formula>
    </cfRule>
    <cfRule type="expression" dxfId="43520" priority="84173" stopIfTrue="1">
      <formula>WEEKDAY($A804)=5</formula>
    </cfRule>
    <cfRule type="expression" dxfId="43519" priority="84174" stopIfTrue="1">
      <formula>WEEKDAY($A804)=6</formula>
    </cfRule>
    <cfRule type="expression" dxfId="43518" priority="84175" stopIfTrue="1">
      <formula>WEEKDAY($A804)=7</formula>
    </cfRule>
  </conditionalFormatting>
  <conditionalFormatting sqref="I804:I805">
    <cfRule type="expression" dxfId="43517" priority="84162" stopIfTrue="1">
      <formula>WEEKDAY($A804)=1</formula>
    </cfRule>
    <cfRule type="expression" dxfId="43516" priority="84163" stopIfTrue="1">
      <formula>WEEKDAY($A804)=2</formula>
    </cfRule>
    <cfRule type="expression" dxfId="43515" priority="84164" stopIfTrue="1">
      <formula>WEEKDAY($A804)=3</formula>
    </cfRule>
    <cfRule type="expression" dxfId="43514" priority="84165" stopIfTrue="1">
      <formula>WEEKDAY($A804)=4</formula>
    </cfRule>
    <cfRule type="expression" dxfId="43513" priority="84166" stopIfTrue="1">
      <formula>WEEKDAY($A804)=5</formula>
    </cfRule>
    <cfRule type="expression" dxfId="43512" priority="84167" stopIfTrue="1">
      <formula>WEEKDAY($A804)=6</formula>
    </cfRule>
    <cfRule type="expression" dxfId="43511" priority="84168" stopIfTrue="1">
      <formula>WEEKDAY($A804)=7</formula>
    </cfRule>
  </conditionalFormatting>
  <conditionalFormatting sqref="I804:I805">
    <cfRule type="expression" dxfId="43510" priority="84155" stopIfTrue="1">
      <formula>WEEKDAY($A804)=1</formula>
    </cfRule>
    <cfRule type="expression" dxfId="43509" priority="84156" stopIfTrue="1">
      <formula>WEEKDAY($A804)=2</formula>
    </cfRule>
    <cfRule type="expression" dxfId="43508" priority="84157" stopIfTrue="1">
      <formula>WEEKDAY($A804)=3</formula>
    </cfRule>
    <cfRule type="expression" dxfId="43507" priority="84158" stopIfTrue="1">
      <formula>WEEKDAY($A804)=4</formula>
    </cfRule>
    <cfRule type="expression" dxfId="43506" priority="84159" stopIfTrue="1">
      <formula>WEEKDAY($A804)=5</formula>
    </cfRule>
    <cfRule type="expression" dxfId="43505" priority="84160" stopIfTrue="1">
      <formula>WEEKDAY($A804)=6</formula>
    </cfRule>
    <cfRule type="expression" dxfId="43504" priority="84161" stopIfTrue="1">
      <formula>WEEKDAY($A804)=7</formula>
    </cfRule>
  </conditionalFormatting>
  <conditionalFormatting sqref="I804:I805">
    <cfRule type="expression" dxfId="43503" priority="84148" stopIfTrue="1">
      <formula>WEEKDAY($A804)=1</formula>
    </cfRule>
    <cfRule type="expression" dxfId="43502" priority="84149" stopIfTrue="1">
      <formula>WEEKDAY($A804)=2</formula>
    </cfRule>
    <cfRule type="expression" dxfId="43501" priority="84150" stopIfTrue="1">
      <formula>WEEKDAY($A804)=3</formula>
    </cfRule>
    <cfRule type="expression" dxfId="43500" priority="84151" stopIfTrue="1">
      <formula>WEEKDAY($A804)=4</formula>
    </cfRule>
    <cfRule type="expression" dxfId="43499" priority="84152" stopIfTrue="1">
      <formula>WEEKDAY($A804)=5</formula>
    </cfRule>
    <cfRule type="expression" dxfId="43498" priority="84153" stopIfTrue="1">
      <formula>WEEKDAY($A804)=6</formula>
    </cfRule>
    <cfRule type="expression" dxfId="43497" priority="84154" stopIfTrue="1">
      <formula>WEEKDAY($A804)=7</formula>
    </cfRule>
  </conditionalFormatting>
  <conditionalFormatting sqref="I804:I805">
    <cfRule type="expression" dxfId="43496" priority="84141" stopIfTrue="1">
      <formula>WEEKDAY($A804)=1</formula>
    </cfRule>
    <cfRule type="expression" dxfId="43495" priority="84142" stopIfTrue="1">
      <formula>WEEKDAY($A804)=2</formula>
    </cfRule>
    <cfRule type="expression" dxfId="43494" priority="84143" stopIfTrue="1">
      <formula>WEEKDAY($A804)=3</formula>
    </cfRule>
    <cfRule type="expression" dxfId="43493" priority="84144" stopIfTrue="1">
      <formula>WEEKDAY($A804)=4</formula>
    </cfRule>
    <cfRule type="expression" dxfId="43492" priority="84145" stopIfTrue="1">
      <formula>WEEKDAY($A804)=5</formula>
    </cfRule>
    <cfRule type="expression" dxfId="43491" priority="84146" stopIfTrue="1">
      <formula>WEEKDAY($A804)=6</formula>
    </cfRule>
    <cfRule type="expression" dxfId="43490" priority="84147" stopIfTrue="1">
      <formula>WEEKDAY($A804)=7</formula>
    </cfRule>
  </conditionalFormatting>
  <conditionalFormatting sqref="I804:I805">
    <cfRule type="expression" dxfId="43489" priority="84134" stopIfTrue="1">
      <formula>WEEKDAY($A804)=1</formula>
    </cfRule>
    <cfRule type="expression" dxfId="43488" priority="84135" stopIfTrue="1">
      <formula>WEEKDAY($A804)=2</formula>
    </cfRule>
    <cfRule type="expression" dxfId="43487" priority="84136" stopIfTrue="1">
      <formula>WEEKDAY($A804)=3</formula>
    </cfRule>
    <cfRule type="expression" dxfId="43486" priority="84137" stopIfTrue="1">
      <formula>WEEKDAY($A804)=4</formula>
    </cfRule>
    <cfRule type="expression" dxfId="43485" priority="84138" stopIfTrue="1">
      <formula>WEEKDAY($A804)=5</formula>
    </cfRule>
    <cfRule type="expression" dxfId="43484" priority="84139" stopIfTrue="1">
      <formula>WEEKDAY($A804)=6</formula>
    </cfRule>
    <cfRule type="expression" dxfId="43483" priority="84140" stopIfTrue="1">
      <formula>WEEKDAY($A804)=7</formula>
    </cfRule>
  </conditionalFormatting>
  <conditionalFormatting sqref="I804:I805">
    <cfRule type="expression" dxfId="43482" priority="84127" stopIfTrue="1">
      <formula>WEEKDAY($A804)=1</formula>
    </cfRule>
    <cfRule type="expression" dxfId="43481" priority="84128" stopIfTrue="1">
      <formula>WEEKDAY($A804)=2</formula>
    </cfRule>
    <cfRule type="expression" dxfId="43480" priority="84129" stopIfTrue="1">
      <formula>WEEKDAY($A804)=3</formula>
    </cfRule>
    <cfRule type="expression" dxfId="43479" priority="84130" stopIfTrue="1">
      <formula>WEEKDAY($A804)=4</formula>
    </cfRule>
    <cfRule type="expression" dxfId="43478" priority="84131" stopIfTrue="1">
      <formula>WEEKDAY($A804)=5</formula>
    </cfRule>
    <cfRule type="expression" dxfId="43477" priority="84132" stopIfTrue="1">
      <formula>WEEKDAY($A804)=6</formula>
    </cfRule>
    <cfRule type="expression" dxfId="43476" priority="84133" stopIfTrue="1">
      <formula>WEEKDAY($A804)=7</formula>
    </cfRule>
  </conditionalFormatting>
  <conditionalFormatting sqref="I804:I805">
    <cfRule type="expression" dxfId="43475" priority="84120" stopIfTrue="1">
      <formula>WEEKDAY($A804)=1</formula>
    </cfRule>
    <cfRule type="expression" dxfId="43474" priority="84121" stopIfTrue="1">
      <formula>WEEKDAY($A804)=2</formula>
    </cfRule>
    <cfRule type="expression" dxfId="43473" priority="84122" stopIfTrue="1">
      <formula>WEEKDAY($A804)=3</formula>
    </cfRule>
    <cfRule type="expression" dxfId="43472" priority="84123" stopIfTrue="1">
      <formula>WEEKDAY($A804)=4</formula>
    </cfRule>
    <cfRule type="expression" dxfId="43471" priority="84124" stopIfTrue="1">
      <formula>WEEKDAY($A804)=5</formula>
    </cfRule>
    <cfRule type="expression" dxfId="43470" priority="84125" stopIfTrue="1">
      <formula>WEEKDAY($A804)=6</formula>
    </cfRule>
    <cfRule type="expression" dxfId="43469" priority="84126" stopIfTrue="1">
      <formula>WEEKDAY($A804)=7</formula>
    </cfRule>
  </conditionalFormatting>
  <conditionalFormatting sqref="I804:I805">
    <cfRule type="expression" dxfId="43468" priority="84113" stopIfTrue="1">
      <formula>WEEKDAY($A804)=1</formula>
    </cfRule>
    <cfRule type="expression" dxfId="43467" priority="84114" stopIfTrue="1">
      <formula>WEEKDAY($A804)=2</formula>
    </cfRule>
    <cfRule type="expression" dxfId="43466" priority="84115" stopIfTrue="1">
      <formula>WEEKDAY($A804)=3</formula>
    </cfRule>
    <cfRule type="expression" dxfId="43465" priority="84116" stopIfTrue="1">
      <formula>WEEKDAY($A804)=4</formula>
    </cfRule>
    <cfRule type="expression" dxfId="43464" priority="84117" stopIfTrue="1">
      <formula>WEEKDAY($A804)=5</formula>
    </cfRule>
    <cfRule type="expression" dxfId="43463" priority="84118" stopIfTrue="1">
      <formula>WEEKDAY($A804)=6</formula>
    </cfRule>
    <cfRule type="expression" dxfId="43462" priority="84119" stopIfTrue="1">
      <formula>WEEKDAY($A804)=7</formula>
    </cfRule>
  </conditionalFormatting>
  <conditionalFormatting sqref="I804:I805">
    <cfRule type="expression" dxfId="43461" priority="84106" stopIfTrue="1">
      <formula>WEEKDAY($A804)=1</formula>
    </cfRule>
    <cfRule type="expression" dxfId="43460" priority="84107" stopIfTrue="1">
      <formula>WEEKDAY($A804)=2</formula>
    </cfRule>
    <cfRule type="expression" dxfId="43459" priority="84108" stopIfTrue="1">
      <formula>WEEKDAY($A804)=3</formula>
    </cfRule>
    <cfRule type="expression" dxfId="43458" priority="84109" stopIfTrue="1">
      <formula>WEEKDAY($A804)=4</formula>
    </cfRule>
    <cfRule type="expression" dxfId="43457" priority="84110" stopIfTrue="1">
      <formula>WEEKDAY($A804)=5</formula>
    </cfRule>
    <cfRule type="expression" dxfId="43456" priority="84111" stopIfTrue="1">
      <formula>WEEKDAY($A804)=6</formula>
    </cfRule>
    <cfRule type="expression" dxfId="43455" priority="84112" stopIfTrue="1">
      <formula>WEEKDAY($A804)=7</formula>
    </cfRule>
  </conditionalFormatting>
  <conditionalFormatting sqref="I804:I805">
    <cfRule type="expression" dxfId="43454" priority="84099" stopIfTrue="1">
      <formula>WEEKDAY($A804)=1</formula>
    </cfRule>
    <cfRule type="expression" dxfId="43453" priority="84100" stopIfTrue="1">
      <formula>WEEKDAY($A804)=2</formula>
    </cfRule>
    <cfRule type="expression" dxfId="43452" priority="84101" stopIfTrue="1">
      <formula>WEEKDAY($A804)=3</formula>
    </cfRule>
    <cfRule type="expression" dxfId="43451" priority="84102" stopIfTrue="1">
      <formula>WEEKDAY($A804)=4</formula>
    </cfRule>
    <cfRule type="expression" dxfId="43450" priority="84103" stopIfTrue="1">
      <formula>WEEKDAY($A804)=5</formula>
    </cfRule>
    <cfRule type="expression" dxfId="43449" priority="84104" stopIfTrue="1">
      <formula>WEEKDAY($A804)=6</formula>
    </cfRule>
    <cfRule type="expression" dxfId="43448" priority="84105" stopIfTrue="1">
      <formula>WEEKDAY($A804)=7</formula>
    </cfRule>
  </conditionalFormatting>
  <conditionalFormatting sqref="I804:I805">
    <cfRule type="expression" dxfId="43447" priority="84092" stopIfTrue="1">
      <formula>WEEKDAY($A804)=1</formula>
    </cfRule>
    <cfRule type="expression" dxfId="43446" priority="84093" stopIfTrue="1">
      <formula>WEEKDAY($A804)=2</formula>
    </cfRule>
    <cfRule type="expression" dxfId="43445" priority="84094" stopIfTrue="1">
      <formula>WEEKDAY($A804)=3</formula>
    </cfRule>
    <cfRule type="expression" dxfId="43444" priority="84095" stopIfTrue="1">
      <formula>WEEKDAY($A804)=4</formula>
    </cfRule>
    <cfRule type="expression" dxfId="43443" priority="84096" stopIfTrue="1">
      <formula>WEEKDAY($A804)=5</formula>
    </cfRule>
    <cfRule type="expression" dxfId="43442" priority="84097" stopIfTrue="1">
      <formula>WEEKDAY($A804)=6</formula>
    </cfRule>
    <cfRule type="expression" dxfId="43441" priority="84098" stopIfTrue="1">
      <formula>WEEKDAY($A804)=7</formula>
    </cfRule>
  </conditionalFormatting>
  <conditionalFormatting sqref="I804:I805">
    <cfRule type="expression" dxfId="43440" priority="84085" stopIfTrue="1">
      <formula>WEEKDAY($A804)=1</formula>
    </cfRule>
    <cfRule type="expression" dxfId="43439" priority="84086" stopIfTrue="1">
      <formula>WEEKDAY($A804)=2</formula>
    </cfRule>
    <cfRule type="expression" dxfId="43438" priority="84087" stopIfTrue="1">
      <formula>WEEKDAY($A804)=3</formula>
    </cfRule>
    <cfRule type="expression" dxfId="43437" priority="84088" stopIfTrue="1">
      <formula>WEEKDAY($A804)=4</formula>
    </cfRule>
    <cfRule type="expression" dxfId="43436" priority="84089" stopIfTrue="1">
      <formula>WEEKDAY($A804)=5</formula>
    </cfRule>
    <cfRule type="expression" dxfId="43435" priority="84090" stopIfTrue="1">
      <formula>WEEKDAY($A804)=6</formula>
    </cfRule>
    <cfRule type="expression" dxfId="43434" priority="84091" stopIfTrue="1">
      <formula>WEEKDAY($A804)=7</formula>
    </cfRule>
  </conditionalFormatting>
  <conditionalFormatting sqref="I804:I805">
    <cfRule type="expression" dxfId="43433" priority="84078" stopIfTrue="1">
      <formula>WEEKDAY($A804)=1</formula>
    </cfRule>
    <cfRule type="expression" dxfId="43432" priority="84079" stopIfTrue="1">
      <formula>WEEKDAY($A804)=2</formula>
    </cfRule>
    <cfRule type="expression" dxfId="43431" priority="84080" stopIfTrue="1">
      <formula>WEEKDAY($A804)=3</formula>
    </cfRule>
    <cfRule type="expression" dxfId="43430" priority="84081" stopIfTrue="1">
      <formula>WEEKDAY($A804)=4</formula>
    </cfRule>
    <cfRule type="expression" dxfId="43429" priority="84082" stopIfTrue="1">
      <formula>WEEKDAY($A804)=5</formula>
    </cfRule>
    <cfRule type="expression" dxfId="43428" priority="84083" stopIfTrue="1">
      <formula>WEEKDAY($A804)=6</formula>
    </cfRule>
    <cfRule type="expression" dxfId="43427" priority="84084" stopIfTrue="1">
      <formula>WEEKDAY($A804)=7</formula>
    </cfRule>
  </conditionalFormatting>
  <conditionalFormatting sqref="I804:I805">
    <cfRule type="expression" dxfId="43426" priority="84071" stopIfTrue="1">
      <formula>WEEKDAY($A804)=1</formula>
    </cfRule>
    <cfRule type="expression" dxfId="43425" priority="84072" stopIfTrue="1">
      <formula>WEEKDAY($A804)=2</formula>
    </cfRule>
    <cfRule type="expression" dxfId="43424" priority="84073" stopIfTrue="1">
      <formula>WEEKDAY($A804)=3</formula>
    </cfRule>
    <cfRule type="expression" dxfId="43423" priority="84074" stopIfTrue="1">
      <formula>WEEKDAY($A804)=4</formula>
    </cfRule>
    <cfRule type="expression" dxfId="43422" priority="84075" stopIfTrue="1">
      <formula>WEEKDAY($A804)=5</formula>
    </cfRule>
    <cfRule type="expression" dxfId="43421" priority="84076" stopIfTrue="1">
      <formula>WEEKDAY($A804)=6</formula>
    </cfRule>
    <cfRule type="expression" dxfId="43420" priority="84077" stopIfTrue="1">
      <formula>WEEKDAY($A804)=7</formula>
    </cfRule>
  </conditionalFormatting>
  <conditionalFormatting sqref="I804:I805">
    <cfRule type="expression" dxfId="43419" priority="84064" stopIfTrue="1">
      <formula>WEEKDAY($A804)=1</formula>
    </cfRule>
    <cfRule type="expression" dxfId="43418" priority="84065" stopIfTrue="1">
      <formula>WEEKDAY($A804)=2</formula>
    </cfRule>
    <cfRule type="expression" dxfId="43417" priority="84066" stopIfTrue="1">
      <formula>WEEKDAY($A804)=3</formula>
    </cfRule>
    <cfRule type="expression" dxfId="43416" priority="84067" stopIfTrue="1">
      <formula>WEEKDAY($A804)=4</formula>
    </cfRule>
    <cfRule type="expression" dxfId="43415" priority="84068" stopIfTrue="1">
      <formula>WEEKDAY($A804)=5</formula>
    </cfRule>
    <cfRule type="expression" dxfId="43414" priority="84069" stopIfTrue="1">
      <formula>WEEKDAY($A804)=6</formula>
    </cfRule>
    <cfRule type="expression" dxfId="43413" priority="84070" stopIfTrue="1">
      <formula>WEEKDAY($A804)=7</formula>
    </cfRule>
  </conditionalFormatting>
  <conditionalFormatting sqref="I804:I805">
    <cfRule type="expression" dxfId="43412" priority="84057" stopIfTrue="1">
      <formula>WEEKDAY($A804)=1</formula>
    </cfRule>
    <cfRule type="expression" dxfId="43411" priority="84058" stopIfTrue="1">
      <formula>WEEKDAY($A804)=2</formula>
    </cfRule>
    <cfRule type="expression" dxfId="43410" priority="84059" stopIfTrue="1">
      <formula>WEEKDAY($A804)=3</formula>
    </cfRule>
    <cfRule type="expression" dxfId="43409" priority="84060" stopIfTrue="1">
      <formula>WEEKDAY($A804)=4</formula>
    </cfRule>
    <cfRule type="expression" dxfId="43408" priority="84061" stopIfTrue="1">
      <formula>WEEKDAY($A804)=5</formula>
    </cfRule>
    <cfRule type="expression" dxfId="43407" priority="84062" stopIfTrue="1">
      <formula>WEEKDAY($A804)=6</formula>
    </cfRule>
    <cfRule type="expression" dxfId="43406" priority="84063" stopIfTrue="1">
      <formula>WEEKDAY($A804)=7</formula>
    </cfRule>
  </conditionalFormatting>
  <conditionalFormatting sqref="I804:I805">
    <cfRule type="expression" dxfId="43405" priority="84050" stopIfTrue="1">
      <formula>WEEKDAY($A804)=1</formula>
    </cfRule>
    <cfRule type="expression" dxfId="43404" priority="84051" stopIfTrue="1">
      <formula>WEEKDAY($A804)=2</formula>
    </cfRule>
    <cfRule type="expression" dxfId="43403" priority="84052" stopIfTrue="1">
      <formula>WEEKDAY($A804)=3</formula>
    </cfRule>
    <cfRule type="expression" dxfId="43402" priority="84053" stopIfTrue="1">
      <formula>WEEKDAY($A804)=4</formula>
    </cfRule>
    <cfRule type="expression" dxfId="43401" priority="84054" stopIfTrue="1">
      <formula>WEEKDAY($A804)=5</formula>
    </cfRule>
    <cfRule type="expression" dxfId="43400" priority="84055" stopIfTrue="1">
      <formula>WEEKDAY($A804)=6</formula>
    </cfRule>
    <cfRule type="expression" dxfId="43399" priority="84056" stopIfTrue="1">
      <formula>WEEKDAY($A804)=7</formula>
    </cfRule>
  </conditionalFormatting>
  <conditionalFormatting sqref="I804:I805">
    <cfRule type="expression" dxfId="43398" priority="84043" stopIfTrue="1">
      <formula>WEEKDAY($A804)=1</formula>
    </cfRule>
    <cfRule type="expression" dxfId="43397" priority="84044" stopIfTrue="1">
      <formula>WEEKDAY($A804)=2</formula>
    </cfRule>
    <cfRule type="expression" dxfId="43396" priority="84045" stopIfTrue="1">
      <formula>WEEKDAY($A804)=3</formula>
    </cfRule>
    <cfRule type="expression" dxfId="43395" priority="84046" stopIfTrue="1">
      <formula>WEEKDAY($A804)=4</formula>
    </cfRule>
    <cfRule type="expression" dxfId="43394" priority="84047" stopIfTrue="1">
      <formula>WEEKDAY($A804)=5</formula>
    </cfRule>
    <cfRule type="expression" dxfId="43393" priority="84048" stopIfTrue="1">
      <formula>WEEKDAY($A804)=6</formula>
    </cfRule>
    <cfRule type="expression" dxfId="43392" priority="84049" stopIfTrue="1">
      <formula>WEEKDAY($A804)=7</formula>
    </cfRule>
  </conditionalFormatting>
  <conditionalFormatting sqref="I804:I805">
    <cfRule type="expression" dxfId="43391" priority="84036" stopIfTrue="1">
      <formula>WEEKDAY($A804)=1</formula>
    </cfRule>
    <cfRule type="expression" dxfId="43390" priority="84037" stopIfTrue="1">
      <formula>WEEKDAY($A804)=2</formula>
    </cfRule>
    <cfRule type="expression" dxfId="43389" priority="84038" stopIfTrue="1">
      <formula>WEEKDAY($A804)=3</formula>
    </cfRule>
    <cfRule type="expression" dxfId="43388" priority="84039" stopIfTrue="1">
      <formula>WEEKDAY($A804)=4</formula>
    </cfRule>
    <cfRule type="expression" dxfId="43387" priority="84040" stopIfTrue="1">
      <formula>WEEKDAY($A804)=5</formula>
    </cfRule>
    <cfRule type="expression" dxfId="43386" priority="84041" stopIfTrue="1">
      <formula>WEEKDAY($A804)=6</formula>
    </cfRule>
    <cfRule type="expression" dxfId="43385" priority="84042" stopIfTrue="1">
      <formula>WEEKDAY($A804)=7</formula>
    </cfRule>
  </conditionalFormatting>
  <conditionalFormatting sqref="I804:I805">
    <cfRule type="expression" dxfId="43384" priority="84029" stopIfTrue="1">
      <formula>WEEKDAY($A804)=1</formula>
    </cfRule>
    <cfRule type="expression" dxfId="43383" priority="84030" stopIfTrue="1">
      <formula>WEEKDAY($A804)=2</formula>
    </cfRule>
    <cfRule type="expression" dxfId="43382" priority="84031" stopIfTrue="1">
      <formula>WEEKDAY($A804)=3</formula>
    </cfRule>
    <cfRule type="expression" dxfId="43381" priority="84032" stopIfTrue="1">
      <formula>WEEKDAY($A804)=4</formula>
    </cfRule>
    <cfRule type="expression" dxfId="43380" priority="84033" stopIfTrue="1">
      <formula>WEEKDAY($A804)=5</formula>
    </cfRule>
    <cfRule type="expression" dxfId="43379" priority="84034" stopIfTrue="1">
      <formula>WEEKDAY($A804)=6</formula>
    </cfRule>
    <cfRule type="expression" dxfId="43378" priority="84035" stopIfTrue="1">
      <formula>WEEKDAY($A804)=7</formula>
    </cfRule>
  </conditionalFormatting>
  <conditionalFormatting sqref="I804:I805">
    <cfRule type="expression" dxfId="43377" priority="84022" stopIfTrue="1">
      <formula>WEEKDAY($A804)=1</formula>
    </cfRule>
    <cfRule type="expression" dxfId="43376" priority="84023" stopIfTrue="1">
      <formula>WEEKDAY($A804)=2</formula>
    </cfRule>
    <cfRule type="expression" dxfId="43375" priority="84024" stopIfTrue="1">
      <formula>WEEKDAY($A804)=3</formula>
    </cfRule>
    <cfRule type="expression" dxfId="43374" priority="84025" stopIfTrue="1">
      <formula>WEEKDAY($A804)=4</formula>
    </cfRule>
    <cfRule type="expression" dxfId="43373" priority="84026" stopIfTrue="1">
      <formula>WEEKDAY($A804)=5</formula>
    </cfRule>
    <cfRule type="expression" dxfId="43372" priority="84027" stopIfTrue="1">
      <formula>WEEKDAY($A804)=6</formula>
    </cfRule>
    <cfRule type="expression" dxfId="43371" priority="84028" stopIfTrue="1">
      <formula>WEEKDAY($A804)=7</formula>
    </cfRule>
  </conditionalFormatting>
  <conditionalFormatting sqref="I804:I805">
    <cfRule type="expression" dxfId="43370" priority="84015" stopIfTrue="1">
      <formula>WEEKDAY($A804)=1</formula>
    </cfRule>
    <cfRule type="expression" dxfId="43369" priority="84016" stopIfTrue="1">
      <formula>WEEKDAY($A804)=2</formula>
    </cfRule>
    <cfRule type="expression" dxfId="43368" priority="84017" stopIfTrue="1">
      <formula>WEEKDAY($A804)=3</formula>
    </cfRule>
    <cfRule type="expression" dxfId="43367" priority="84018" stopIfTrue="1">
      <formula>WEEKDAY($A804)=4</formula>
    </cfRule>
    <cfRule type="expression" dxfId="43366" priority="84019" stopIfTrue="1">
      <formula>WEEKDAY($A804)=5</formula>
    </cfRule>
    <cfRule type="expression" dxfId="43365" priority="84020" stopIfTrue="1">
      <formula>WEEKDAY($A804)=6</formula>
    </cfRule>
    <cfRule type="expression" dxfId="43364" priority="84021" stopIfTrue="1">
      <formula>WEEKDAY($A804)=7</formula>
    </cfRule>
  </conditionalFormatting>
  <conditionalFormatting sqref="I804:I805">
    <cfRule type="expression" dxfId="43363" priority="84008" stopIfTrue="1">
      <formula>WEEKDAY($A804)=1</formula>
    </cfRule>
    <cfRule type="expression" dxfId="43362" priority="84009" stopIfTrue="1">
      <formula>WEEKDAY($A804)=2</formula>
    </cfRule>
    <cfRule type="expression" dxfId="43361" priority="84010" stopIfTrue="1">
      <formula>WEEKDAY($A804)=3</formula>
    </cfRule>
    <cfRule type="expression" dxfId="43360" priority="84011" stopIfTrue="1">
      <formula>WEEKDAY($A804)=4</formula>
    </cfRule>
    <cfRule type="expression" dxfId="43359" priority="84012" stopIfTrue="1">
      <formula>WEEKDAY($A804)=5</formula>
    </cfRule>
    <cfRule type="expression" dxfId="43358" priority="84013" stopIfTrue="1">
      <formula>WEEKDAY($A804)=6</formula>
    </cfRule>
    <cfRule type="expression" dxfId="43357" priority="84014" stopIfTrue="1">
      <formula>WEEKDAY($A804)=7</formula>
    </cfRule>
  </conditionalFormatting>
  <conditionalFormatting sqref="I804:I805">
    <cfRule type="expression" dxfId="43356" priority="84001" stopIfTrue="1">
      <formula>WEEKDAY($A804)=1</formula>
    </cfRule>
    <cfRule type="expression" dxfId="43355" priority="84002" stopIfTrue="1">
      <formula>WEEKDAY($A804)=2</formula>
    </cfRule>
    <cfRule type="expression" dxfId="43354" priority="84003" stopIfTrue="1">
      <formula>WEEKDAY($A804)=3</formula>
    </cfRule>
    <cfRule type="expression" dxfId="43353" priority="84004" stopIfTrue="1">
      <formula>WEEKDAY($A804)=4</formula>
    </cfRule>
    <cfRule type="expression" dxfId="43352" priority="84005" stopIfTrue="1">
      <formula>WEEKDAY($A804)=5</formula>
    </cfRule>
    <cfRule type="expression" dxfId="43351" priority="84006" stopIfTrue="1">
      <formula>WEEKDAY($A804)=6</formula>
    </cfRule>
    <cfRule type="expression" dxfId="43350" priority="84007" stopIfTrue="1">
      <formula>WEEKDAY($A804)=7</formula>
    </cfRule>
  </conditionalFormatting>
  <conditionalFormatting sqref="I804:I805">
    <cfRule type="expression" dxfId="43349" priority="83994" stopIfTrue="1">
      <formula>WEEKDAY($A804)=1</formula>
    </cfRule>
    <cfRule type="expression" dxfId="43348" priority="83995" stopIfTrue="1">
      <formula>WEEKDAY($A804)=2</formula>
    </cfRule>
    <cfRule type="expression" dxfId="43347" priority="83996" stopIfTrue="1">
      <formula>WEEKDAY($A804)=3</formula>
    </cfRule>
    <cfRule type="expression" dxfId="43346" priority="83997" stopIfTrue="1">
      <formula>WEEKDAY($A804)=4</formula>
    </cfRule>
    <cfRule type="expression" dxfId="43345" priority="83998" stopIfTrue="1">
      <formula>WEEKDAY($A804)=5</formula>
    </cfRule>
    <cfRule type="expression" dxfId="43344" priority="83999" stopIfTrue="1">
      <formula>WEEKDAY($A804)=6</formula>
    </cfRule>
    <cfRule type="expression" dxfId="43343" priority="84000" stopIfTrue="1">
      <formula>WEEKDAY($A804)=7</formula>
    </cfRule>
  </conditionalFormatting>
  <conditionalFormatting sqref="I804:I805">
    <cfRule type="expression" dxfId="43342" priority="83987" stopIfTrue="1">
      <formula>WEEKDAY($A804)=1</formula>
    </cfRule>
    <cfRule type="expression" dxfId="43341" priority="83988" stopIfTrue="1">
      <formula>WEEKDAY($A804)=2</formula>
    </cfRule>
    <cfRule type="expression" dxfId="43340" priority="83989" stopIfTrue="1">
      <formula>WEEKDAY($A804)=3</formula>
    </cfRule>
    <cfRule type="expression" dxfId="43339" priority="83990" stopIfTrue="1">
      <formula>WEEKDAY($A804)=4</formula>
    </cfRule>
    <cfRule type="expression" dxfId="43338" priority="83991" stopIfTrue="1">
      <formula>WEEKDAY($A804)=5</formula>
    </cfRule>
    <cfRule type="expression" dxfId="43337" priority="83992" stopIfTrue="1">
      <formula>WEEKDAY($A804)=6</formula>
    </cfRule>
    <cfRule type="expression" dxfId="43336" priority="83993" stopIfTrue="1">
      <formula>WEEKDAY($A804)=7</formula>
    </cfRule>
  </conditionalFormatting>
  <conditionalFormatting sqref="I804:I805">
    <cfRule type="expression" dxfId="43335" priority="83980" stopIfTrue="1">
      <formula>WEEKDAY($A804)=1</formula>
    </cfRule>
    <cfRule type="expression" dxfId="43334" priority="83981" stopIfTrue="1">
      <formula>WEEKDAY($A804)=2</formula>
    </cfRule>
    <cfRule type="expression" dxfId="43333" priority="83982" stopIfTrue="1">
      <formula>WEEKDAY($A804)=3</formula>
    </cfRule>
    <cfRule type="expression" dxfId="43332" priority="83983" stopIfTrue="1">
      <formula>WEEKDAY($A804)=4</formula>
    </cfRule>
    <cfRule type="expression" dxfId="43331" priority="83984" stopIfTrue="1">
      <formula>WEEKDAY($A804)=5</formula>
    </cfRule>
    <cfRule type="expression" dxfId="43330" priority="83985" stopIfTrue="1">
      <formula>WEEKDAY($A804)=6</formula>
    </cfRule>
    <cfRule type="expression" dxfId="43329" priority="83986" stopIfTrue="1">
      <formula>WEEKDAY($A804)=7</formula>
    </cfRule>
  </conditionalFormatting>
  <conditionalFormatting sqref="I804:I805">
    <cfRule type="expression" dxfId="43328" priority="83973" stopIfTrue="1">
      <formula>WEEKDAY($A804)=1</formula>
    </cfRule>
    <cfRule type="expression" dxfId="43327" priority="83974" stopIfTrue="1">
      <formula>WEEKDAY($A804)=2</formula>
    </cfRule>
    <cfRule type="expression" dxfId="43326" priority="83975" stopIfTrue="1">
      <formula>WEEKDAY($A804)=3</formula>
    </cfRule>
    <cfRule type="expression" dxfId="43325" priority="83976" stopIfTrue="1">
      <formula>WEEKDAY($A804)=4</formula>
    </cfRule>
    <cfRule type="expression" dxfId="43324" priority="83977" stopIfTrue="1">
      <formula>WEEKDAY($A804)=5</formula>
    </cfRule>
    <cfRule type="expression" dxfId="43323" priority="83978" stopIfTrue="1">
      <formula>WEEKDAY($A804)=6</formula>
    </cfRule>
    <cfRule type="expression" dxfId="43322" priority="83979" stopIfTrue="1">
      <formula>WEEKDAY($A804)=7</formula>
    </cfRule>
  </conditionalFormatting>
  <conditionalFormatting sqref="I804:I805">
    <cfRule type="expression" dxfId="43321" priority="83966" stopIfTrue="1">
      <formula>WEEKDAY($A804)=1</formula>
    </cfRule>
    <cfRule type="expression" dxfId="43320" priority="83967" stopIfTrue="1">
      <formula>WEEKDAY($A804)=2</formula>
    </cfRule>
    <cfRule type="expression" dxfId="43319" priority="83968" stopIfTrue="1">
      <formula>WEEKDAY($A804)=3</formula>
    </cfRule>
    <cfRule type="expression" dxfId="43318" priority="83969" stopIfTrue="1">
      <formula>WEEKDAY($A804)=4</formula>
    </cfRule>
    <cfRule type="expression" dxfId="43317" priority="83970" stopIfTrue="1">
      <formula>WEEKDAY($A804)=5</formula>
    </cfRule>
    <cfRule type="expression" dxfId="43316" priority="83971" stopIfTrue="1">
      <formula>WEEKDAY($A804)=6</formula>
    </cfRule>
    <cfRule type="expression" dxfId="43315" priority="83972" stopIfTrue="1">
      <formula>WEEKDAY($A804)=7</formula>
    </cfRule>
  </conditionalFormatting>
  <conditionalFormatting sqref="I804:I805">
    <cfRule type="expression" dxfId="43314" priority="83959" stopIfTrue="1">
      <formula>WEEKDAY($A804)=1</formula>
    </cfRule>
    <cfRule type="expression" dxfId="43313" priority="83960" stopIfTrue="1">
      <formula>WEEKDAY($A804)=2</formula>
    </cfRule>
    <cfRule type="expression" dxfId="43312" priority="83961" stopIfTrue="1">
      <formula>WEEKDAY($A804)=3</formula>
    </cfRule>
    <cfRule type="expression" dxfId="43311" priority="83962" stopIfTrue="1">
      <formula>WEEKDAY($A804)=4</formula>
    </cfRule>
    <cfRule type="expression" dxfId="43310" priority="83963" stopIfTrue="1">
      <formula>WEEKDAY($A804)=5</formula>
    </cfRule>
    <cfRule type="expression" dxfId="43309" priority="83964" stopIfTrue="1">
      <formula>WEEKDAY($A804)=6</formula>
    </cfRule>
    <cfRule type="expression" dxfId="43308" priority="83965" stopIfTrue="1">
      <formula>WEEKDAY($A804)=7</formula>
    </cfRule>
  </conditionalFormatting>
  <conditionalFormatting sqref="I804:I805">
    <cfRule type="expression" dxfId="43307" priority="83952" stopIfTrue="1">
      <formula>WEEKDAY($A804)=1</formula>
    </cfRule>
    <cfRule type="expression" dxfId="43306" priority="83953" stopIfTrue="1">
      <formula>WEEKDAY($A804)=2</formula>
    </cfRule>
    <cfRule type="expression" dxfId="43305" priority="83954" stopIfTrue="1">
      <formula>WEEKDAY($A804)=3</formula>
    </cfRule>
    <cfRule type="expression" dxfId="43304" priority="83955" stopIfTrue="1">
      <formula>WEEKDAY($A804)=4</formula>
    </cfRule>
    <cfRule type="expression" dxfId="43303" priority="83956" stopIfTrue="1">
      <formula>WEEKDAY($A804)=5</formula>
    </cfRule>
    <cfRule type="expression" dxfId="43302" priority="83957" stopIfTrue="1">
      <formula>WEEKDAY($A804)=6</formula>
    </cfRule>
    <cfRule type="expression" dxfId="43301" priority="83958" stopIfTrue="1">
      <formula>WEEKDAY($A804)=7</formula>
    </cfRule>
  </conditionalFormatting>
  <conditionalFormatting sqref="I804:I805">
    <cfRule type="expression" dxfId="43300" priority="83945" stopIfTrue="1">
      <formula>WEEKDAY($A804)=1</formula>
    </cfRule>
    <cfRule type="expression" dxfId="43299" priority="83946" stopIfTrue="1">
      <formula>WEEKDAY($A804)=2</formula>
    </cfRule>
    <cfRule type="expression" dxfId="43298" priority="83947" stopIfTrue="1">
      <formula>WEEKDAY($A804)=3</formula>
    </cfRule>
    <cfRule type="expression" dxfId="43297" priority="83948" stopIfTrue="1">
      <formula>WEEKDAY($A804)=4</formula>
    </cfRule>
    <cfRule type="expression" dxfId="43296" priority="83949" stopIfTrue="1">
      <formula>WEEKDAY($A804)=5</formula>
    </cfRule>
    <cfRule type="expression" dxfId="43295" priority="83950" stopIfTrue="1">
      <formula>WEEKDAY($A804)=6</formula>
    </cfRule>
    <cfRule type="expression" dxfId="43294" priority="83951" stopIfTrue="1">
      <formula>WEEKDAY($A804)=7</formula>
    </cfRule>
  </conditionalFormatting>
  <conditionalFormatting sqref="I804:I805">
    <cfRule type="expression" dxfId="43293" priority="83938" stopIfTrue="1">
      <formula>WEEKDAY($A804)=1</formula>
    </cfRule>
    <cfRule type="expression" dxfId="43292" priority="83939" stopIfTrue="1">
      <formula>WEEKDAY($A804)=2</formula>
    </cfRule>
    <cfRule type="expression" dxfId="43291" priority="83940" stopIfTrue="1">
      <formula>WEEKDAY($A804)=3</formula>
    </cfRule>
    <cfRule type="expression" dxfId="43290" priority="83941" stopIfTrue="1">
      <formula>WEEKDAY($A804)=4</formula>
    </cfRule>
    <cfRule type="expression" dxfId="43289" priority="83942" stopIfTrue="1">
      <formula>WEEKDAY($A804)=5</formula>
    </cfRule>
    <cfRule type="expression" dxfId="43288" priority="83943" stopIfTrue="1">
      <formula>WEEKDAY($A804)=6</formula>
    </cfRule>
    <cfRule type="expression" dxfId="43287" priority="83944" stopIfTrue="1">
      <formula>WEEKDAY($A804)=7</formula>
    </cfRule>
  </conditionalFormatting>
  <conditionalFormatting sqref="I804:I805">
    <cfRule type="expression" dxfId="43286" priority="83931" stopIfTrue="1">
      <formula>WEEKDAY($A804)=1</formula>
    </cfRule>
    <cfRule type="expression" dxfId="43285" priority="83932" stopIfTrue="1">
      <formula>WEEKDAY($A804)=2</formula>
    </cfRule>
    <cfRule type="expression" dxfId="43284" priority="83933" stopIfTrue="1">
      <formula>WEEKDAY($A804)=3</formula>
    </cfRule>
    <cfRule type="expression" dxfId="43283" priority="83934" stopIfTrue="1">
      <formula>WEEKDAY($A804)=4</formula>
    </cfRule>
    <cfRule type="expression" dxfId="43282" priority="83935" stopIfTrue="1">
      <formula>WEEKDAY($A804)=5</formula>
    </cfRule>
    <cfRule type="expression" dxfId="43281" priority="83936" stopIfTrue="1">
      <formula>WEEKDAY($A804)=6</formula>
    </cfRule>
    <cfRule type="expression" dxfId="43280" priority="83937" stopIfTrue="1">
      <formula>WEEKDAY($A804)=7</formula>
    </cfRule>
  </conditionalFormatting>
  <conditionalFormatting sqref="I804:I805">
    <cfRule type="expression" dxfId="43279" priority="83924" stopIfTrue="1">
      <formula>WEEKDAY($A804)=1</formula>
    </cfRule>
    <cfRule type="expression" dxfId="43278" priority="83925" stopIfTrue="1">
      <formula>WEEKDAY($A804)=2</formula>
    </cfRule>
    <cfRule type="expression" dxfId="43277" priority="83926" stopIfTrue="1">
      <formula>WEEKDAY($A804)=3</formula>
    </cfRule>
    <cfRule type="expression" dxfId="43276" priority="83927" stopIfTrue="1">
      <formula>WEEKDAY($A804)=4</formula>
    </cfRule>
    <cfRule type="expression" dxfId="43275" priority="83928" stopIfTrue="1">
      <formula>WEEKDAY($A804)=5</formula>
    </cfRule>
    <cfRule type="expression" dxfId="43274" priority="83929" stopIfTrue="1">
      <formula>WEEKDAY($A804)=6</formula>
    </cfRule>
    <cfRule type="expression" dxfId="43273" priority="83930" stopIfTrue="1">
      <formula>WEEKDAY($A804)=7</formula>
    </cfRule>
  </conditionalFormatting>
  <conditionalFormatting sqref="I804:I805">
    <cfRule type="expression" dxfId="43272" priority="83917" stopIfTrue="1">
      <formula>WEEKDAY($A804)=1</formula>
    </cfRule>
    <cfRule type="expression" dxfId="43271" priority="83918" stopIfTrue="1">
      <formula>WEEKDAY($A804)=2</formula>
    </cfRule>
    <cfRule type="expression" dxfId="43270" priority="83919" stopIfTrue="1">
      <formula>WEEKDAY($A804)=3</formula>
    </cfRule>
    <cfRule type="expression" dxfId="43269" priority="83920" stopIfTrue="1">
      <formula>WEEKDAY($A804)=4</formula>
    </cfRule>
    <cfRule type="expression" dxfId="43268" priority="83921" stopIfTrue="1">
      <formula>WEEKDAY($A804)=5</formula>
    </cfRule>
    <cfRule type="expression" dxfId="43267" priority="83922" stopIfTrue="1">
      <formula>WEEKDAY($A804)=6</formula>
    </cfRule>
    <cfRule type="expression" dxfId="43266" priority="83923" stopIfTrue="1">
      <formula>WEEKDAY($A804)=7</formula>
    </cfRule>
  </conditionalFormatting>
  <conditionalFormatting sqref="I804:I805">
    <cfRule type="expression" dxfId="43265" priority="83910" stopIfTrue="1">
      <formula>WEEKDAY($A804)=1</formula>
    </cfRule>
    <cfRule type="expression" dxfId="43264" priority="83911" stopIfTrue="1">
      <formula>WEEKDAY($A804)=2</formula>
    </cfRule>
    <cfRule type="expression" dxfId="43263" priority="83912" stopIfTrue="1">
      <formula>WEEKDAY($A804)=3</formula>
    </cfRule>
    <cfRule type="expression" dxfId="43262" priority="83913" stopIfTrue="1">
      <formula>WEEKDAY($A804)=4</formula>
    </cfRule>
    <cfRule type="expression" dxfId="43261" priority="83914" stopIfTrue="1">
      <formula>WEEKDAY($A804)=5</formula>
    </cfRule>
    <cfRule type="expression" dxfId="43260" priority="83915" stopIfTrue="1">
      <formula>WEEKDAY($A804)=6</formula>
    </cfRule>
    <cfRule type="expression" dxfId="43259" priority="83916" stopIfTrue="1">
      <formula>WEEKDAY($A804)=7</formula>
    </cfRule>
  </conditionalFormatting>
  <conditionalFormatting sqref="I804:I805">
    <cfRule type="expression" dxfId="43258" priority="83903" stopIfTrue="1">
      <formula>WEEKDAY($A804)=1</formula>
    </cfRule>
    <cfRule type="expression" dxfId="43257" priority="83904" stopIfTrue="1">
      <formula>WEEKDAY($A804)=2</formula>
    </cfRule>
    <cfRule type="expression" dxfId="43256" priority="83905" stopIfTrue="1">
      <formula>WEEKDAY($A804)=3</formula>
    </cfRule>
    <cfRule type="expression" dxfId="43255" priority="83906" stopIfTrue="1">
      <formula>WEEKDAY($A804)=4</formula>
    </cfRule>
    <cfRule type="expression" dxfId="43254" priority="83907" stopIfTrue="1">
      <formula>WEEKDAY($A804)=5</formula>
    </cfRule>
    <cfRule type="expression" dxfId="43253" priority="83908" stopIfTrue="1">
      <formula>WEEKDAY($A804)=6</formula>
    </cfRule>
    <cfRule type="expression" dxfId="43252" priority="83909" stopIfTrue="1">
      <formula>WEEKDAY($A804)=7</formula>
    </cfRule>
  </conditionalFormatting>
  <conditionalFormatting sqref="I804:I805">
    <cfRule type="expression" dxfId="43251" priority="83896" stopIfTrue="1">
      <formula>WEEKDAY($A804)=1</formula>
    </cfRule>
    <cfRule type="expression" dxfId="43250" priority="83897" stopIfTrue="1">
      <formula>WEEKDAY($A804)=2</formula>
    </cfRule>
    <cfRule type="expression" dxfId="43249" priority="83898" stopIfTrue="1">
      <formula>WEEKDAY($A804)=3</formula>
    </cfRule>
    <cfRule type="expression" dxfId="43248" priority="83899" stopIfTrue="1">
      <formula>WEEKDAY($A804)=4</formula>
    </cfRule>
    <cfRule type="expression" dxfId="43247" priority="83900" stopIfTrue="1">
      <formula>WEEKDAY($A804)=5</formula>
    </cfRule>
    <cfRule type="expression" dxfId="43246" priority="83901" stopIfTrue="1">
      <formula>WEEKDAY($A804)=6</formula>
    </cfRule>
    <cfRule type="expression" dxfId="43245" priority="83902" stopIfTrue="1">
      <formula>WEEKDAY($A804)=7</formula>
    </cfRule>
  </conditionalFormatting>
  <conditionalFormatting sqref="I804:I805">
    <cfRule type="expression" dxfId="43244" priority="83889" stopIfTrue="1">
      <formula>WEEKDAY($A804)=1</formula>
    </cfRule>
    <cfRule type="expression" dxfId="43243" priority="83890" stopIfTrue="1">
      <formula>WEEKDAY($A804)=2</formula>
    </cfRule>
    <cfRule type="expression" dxfId="43242" priority="83891" stopIfTrue="1">
      <formula>WEEKDAY($A804)=3</formula>
    </cfRule>
    <cfRule type="expression" dxfId="43241" priority="83892" stopIfTrue="1">
      <formula>WEEKDAY($A804)=4</formula>
    </cfRule>
    <cfRule type="expression" dxfId="43240" priority="83893" stopIfTrue="1">
      <formula>WEEKDAY($A804)=5</formula>
    </cfRule>
    <cfRule type="expression" dxfId="43239" priority="83894" stopIfTrue="1">
      <formula>WEEKDAY($A804)=6</formula>
    </cfRule>
    <cfRule type="expression" dxfId="43238" priority="83895" stopIfTrue="1">
      <formula>WEEKDAY($A804)=7</formula>
    </cfRule>
  </conditionalFormatting>
  <conditionalFormatting sqref="I804:I805">
    <cfRule type="expression" dxfId="43237" priority="83882" stopIfTrue="1">
      <formula>WEEKDAY($A804)=1</formula>
    </cfRule>
    <cfRule type="expression" dxfId="43236" priority="83883" stopIfTrue="1">
      <formula>WEEKDAY($A804)=2</formula>
    </cfRule>
    <cfRule type="expression" dxfId="43235" priority="83884" stopIfTrue="1">
      <formula>WEEKDAY($A804)=3</formula>
    </cfRule>
    <cfRule type="expression" dxfId="43234" priority="83885" stopIfTrue="1">
      <formula>WEEKDAY($A804)=4</formula>
    </cfRule>
    <cfRule type="expression" dxfId="43233" priority="83886" stopIfTrue="1">
      <formula>WEEKDAY($A804)=5</formula>
    </cfRule>
    <cfRule type="expression" dxfId="43232" priority="83887" stopIfTrue="1">
      <formula>WEEKDAY($A804)=6</formula>
    </cfRule>
    <cfRule type="expression" dxfId="43231" priority="83888" stopIfTrue="1">
      <formula>WEEKDAY($A804)=7</formula>
    </cfRule>
  </conditionalFormatting>
  <conditionalFormatting sqref="I804:I805">
    <cfRule type="expression" dxfId="43230" priority="83875" stopIfTrue="1">
      <formula>WEEKDAY($A804)=1</formula>
    </cfRule>
    <cfRule type="expression" dxfId="43229" priority="83876" stopIfTrue="1">
      <formula>WEEKDAY($A804)=2</formula>
    </cfRule>
    <cfRule type="expression" dxfId="43228" priority="83877" stopIfTrue="1">
      <formula>WEEKDAY($A804)=3</formula>
    </cfRule>
    <cfRule type="expression" dxfId="43227" priority="83878" stopIfTrue="1">
      <formula>WEEKDAY($A804)=4</formula>
    </cfRule>
    <cfRule type="expression" dxfId="43226" priority="83879" stopIfTrue="1">
      <formula>WEEKDAY($A804)=5</formula>
    </cfRule>
    <cfRule type="expression" dxfId="43225" priority="83880" stopIfTrue="1">
      <formula>WEEKDAY($A804)=6</formula>
    </cfRule>
    <cfRule type="expression" dxfId="43224" priority="83881" stopIfTrue="1">
      <formula>WEEKDAY($A804)=7</formula>
    </cfRule>
  </conditionalFormatting>
  <conditionalFormatting sqref="I804:I805">
    <cfRule type="expression" dxfId="43223" priority="83868" stopIfTrue="1">
      <formula>WEEKDAY($A804)=1</formula>
    </cfRule>
    <cfRule type="expression" dxfId="43222" priority="83869" stopIfTrue="1">
      <formula>WEEKDAY($A804)=2</formula>
    </cfRule>
    <cfRule type="expression" dxfId="43221" priority="83870" stopIfTrue="1">
      <formula>WEEKDAY($A804)=3</formula>
    </cfRule>
    <cfRule type="expression" dxfId="43220" priority="83871" stopIfTrue="1">
      <formula>WEEKDAY($A804)=4</formula>
    </cfRule>
    <cfRule type="expression" dxfId="43219" priority="83872" stopIfTrue="1">
      <formula>WEEKDAY($A804)=5</formula>
    </cfRule>
    <cfRule type="expression" dxfId="43218" priority="83873" stopIfTrue="1">
      <formula>WEEKDAY($A804)=6</formula>
    </cfRule>
    <cfRule type="expression" dxfId="43217" priority="83874" stopIfTrue="1">
      <formula>WEEKDAY($A804)=7</formula>
    </cfRule>
  </conditionalFormatting>
  <conditionalFormatting sqref="I804:I805">
    <cfRule type="expression" dxfId="43216" priority="83861" stopIfTrue="1">
      <formula>WEEKDAY($A804)=1</formula>
    </cfRule>
    <cfRule type="expression" dxfId="43215" priority="83862" stopIfTrue="1">
      <formula>WEEKDAY($A804)=2</formula>
    </cfRule>
    <cfRule type="expression" dxfId="43214" priority="83863" stopIfTrue="1">
      <formula>WEEKDAY($A804)=3</formula>
    </cfRule>
    <cfRule type="expression" dxfId="43213" priority="83864" stopIfTrue="1">
      <formula>WEEKDAY($A804)=4</formula>
    </cfRule>
    <cfRule type="expression" dxfId="43212" priority="83865" stopIfTrue="1">
      <formula>WEEKDAY($A804)=5</formula>
    </cfRule>
    <cfRule type="expression" dxfId="43211" priority="83866" stopIfTrue="1">
      <formula>WEEKDAY($A804)=6</formula>
    </cfRule>
    <cfRule type="expression" dxfId="43210" priority="83867" stopIfTrue="1">
      <formula>WEEKDAY($A804)=7</formula>
    </cfRule>
  </conditionalFormatting>
  <conditionalFormatting sqref="I804:I805">
    <cfRule type="expression" dxfId="43209" priority="83854" stopIfTrue="1">
      <formula>WEEKDAY($A804)=1</formula>
    </cfRule>
    <cfRule type="expression" dxfId="43208" priority="83855" stopIfTrue="1">
      <formula>WEEKDAY($A804)=2</formula>
    </cfRule>
    <cfRule type="expression" dxfId="43207" priority="83856" stopIfTrue="1">
      <formula>WEEKDAY($A804)=3</formula>
    </cfRule>
    <cfRule type="expression" dxfId="43206" priority="83857" stopIfTrue="1">
      <formula>WEEKDAY($A804)=4</formula>
    </cfRule>
    <cfRule type="expression" dxfId="43205" priority="83858" stopIfTrue="1">
      <formula>WEEKDAY($A804)=5</formula>
    </cfRule>
    <cfRule type="expression" dxfId="43204" priority="83859" stopIfTrue="1">
      <formula>WEEKDAY($A804)=6</formula>
    </cfRule>
    <cfRule type="expression" dxfId="43203" priority="83860" stopIfTrue="1">
      <formula>WEEKDAY($A804)=7</formula>
    </cfRule>
  </conditionalFormatting>
  <conditionalFormatting sqref="I804:I805">
    <cfRule type="expression" dxfId="43202" priority="83847" stopIfTrue="1">
      <formula>WEEKDAY($A804)=1</formula>
    </cfRule>
    <cfRule type="expression" dxfId="43201" priority="83848" stopIfTrue="1">
      <formula>WEEKDAY($A804)=2</formula>
    </cfRule>
    <cfRule type="expression" dxfId="43200" priority="83849" stopIfTrue="1">
      <formula>WEEKDAY($A804)=3</formula>
    </cfRule>
    <cfRule type="expression" dxfId="43199" priority="83850" stopIfTrue="1">
      <formula>WEEKDAY($A804)=4</formula>
    </cfRule>
    <cfRule type="expression" dxfId="43198" priority="83851" stopIfTrue="1">
      <formula>WEEKDAY($A804)=5</formula>
    </cfRule>
    <cfRule type="expression" dxfId="43197" priority="83852" stopIfTrue="1">
      <formula>WEEKDAY($A804)=6</formula>
    </cfRule>
    <cfRule type="expression" dxfId="43196" priority="83853" stopIfTrue="1">
      <formula>WEEKDAY($A804)=7</formula>
    </cfRule>
  </conditionalFormatting>
  <conditionalFormatting sqref="I804:I805">
    <cfRule type="expression" dxfId="43195" priority="83840" stopIfTrue="1">
      <formula>WEEKDAY($A804)=1</formula>
    </cfRule>
    <cfRule type="expression" dxfId="43194" priority="83841" stopIfTrue="1">
      <formula>WEEKDAY($A804)=2</formula>
    </cfRule>
    <cfRule type="expression" dxfId="43193" priority="83842" stopIfTrue="1">
      <formula>WEEKDAY($A804)=3</formula>
    </cfRule>
    <cfRule type="expression" dxfId="43192" priority="83843" stopIfTrue="1">
      <formula>WEEKDAY($A804)=4</formula>
    </cfRule>
    <cfRule type="expression" dxfId="43191" priority="83844" stopIfTrue="1">
      <formula>WEEKDAY($A804)=5</formula>
    </cfRule>
    <cfRule type="expression" dxfId="43190" priority="83845" stopIfTrue="1">
      <formula>WEEKDAY($A804)=6</formula>
    </cfRule>
    <cfRule type="expression" dxfId="43189" priority="83846" stopIfTrue="1">
      <formula>WEEKDAY($A804)=7</formula>
    </cfRule>
  </conditionalFormatting>
  <conditionalFormatting sqref="I804:I805">
    <cfRule type="expression" dxfId="43188" priority="83833" stopIfTrue="1">
      <formula>WEEKDAY($A804)=1</formula>
    </cfRule>
    <cfRule type="expression" dxfId="43187" priority="83834" stopIfTrue="1">
      <formula>WEEKDAY($A804)=2</formula>
    </cfRule>
    <cfRule type="expression" dxfId="43186" priority="83835" stopIfTrue="1">
      <formula>WEEKDAY($A804)=3</formula>
    </cfRule>
    <cfRule type="expression" dxfId="43185" priority="83836" stopIfTrue="1">
      <formula>WEEKDAY($A804)=4</formula>
    </cfRule>
    <cfRule type="expression" dxfId="43184" priority="83837" stopIfTrue="1">
      <formula>WEEKDAY($A804)=5</formula>
    </cfRule>
    <cfRule type="expression" dxfId="43183" priority="83838" stopIfTrue="1">
      <formula>WEEKDAY($A804)=6</formula>
    </cfRule>
    <cfRule type="expression" dxfId="43182" priority="83839" stopIfTrue="1">
      <formula>WEEKDAY($A804)=7</formula>
    </cfRule>
  </conditionalFormatting>
  <conditionalFormatting sqref="I804:I805">
    <cfRule type="expression" dxfId="43181" priority="83826" stopIfTrue="1">
      <formula>WEEKDAY($A804)=1</formula>
    </cfRule>
    <cfRule type="expression" dxfId="43180" priority="83827" stopIfTrue="1">
      <formula>WEEKDAY($A804)=2</formula>
    </cfRule>
    <cfRule type="expression" dxfId="43179" priority="83828" stopIfTrue="1">
      <formula>WEEKDAY($A804)=3</formula>
    </cfRule>
    <cfRule type="expression" dxfId="43178" priority="83829" stopIfTrue="1">
      <formula>WEEKDAY($A804)=4</formula>
    </cfRule>
    <cfRule type="expression" dxfId="43177" priority="83830" stopIfTrue="1">
      <formula>WEEKDAY($A804)=5</formula>
    </cfRule>
    <cfRule type="expression" dxfId="43176" priority="83831" stopIfTrue="1">
      <formula>WEEKDAY($A804)=6</formula>
    </cfRule>
    <cfRule type="expression" dxfId="43175" priority="83832" stopIfTrue="1">
      <formula>WEEKDAY($A804)=7</formula>
    </cfRule>
  </conditionalFormatting>
  <conditionalFormatting sqref="I804:I805">
    <cfRule type="expression" dxfId="43174" priority="83819" stopIfTrue="1">
      <formula>WEEKDAY($A804)=1</formula>
    </cfRule>
    <cfRule type="expression" dxfId="43173" priority="83820" stopIfTrue="1">
      <formula>WEEKDAY($A804)=2</formula>
    </cfRule>
    <cfRule type="expression" dxfId="43172" priority="83821" stopIfTrue="1">
      <formula>WEEKDAY($A804)=3</formula>
    </cfRule>
    <cfRule type="expression" dxfId="43171" priority="83822" stopIfTrue="1">
      <formula>WEEKDAY($A804)=4</formula>
    </cfRule>
    <cfRule type="expression" dxfId="43170" priority="83823" stopIfTrue="1">
      <formula>WEEKDAY($A804)=5</formula>
    </cfRule>
    <cfRule type="expression" dxfId="43169" priority="83824" stopIfTrue="1">
      <formula>WEEKDAY($A804)=6</formula>
    </cfRule>
    <cfRule type="expression" dxfId="43168" priority="83825" stopIfTrue="1">
      <formula>WEEKDAY($A804)=7</formula>
    </cfRule>
  </conditionalFormatting>
  <conditionalFormatting sqref="I804:I805">
    <cfRule type="expression" dxfId="43167" priority="83812" stopIfTrue="1">
      <formula>WEEKDAY($A804)=1</formula>
    </cfRule>
    <cfRule type="expression" dxfId="43166" priority="83813" stopIfTrue="1">
      <formula>WEEKDAY($A804)=2</formula>
    </cfRule>
    <cfRule type="expression" dxfId="43165" priority="83814" stopIfTrue="1">
      <formula>WEEKDAY($A804)=3</formula>
    </cfRule>
    <cfRule type="expression" dxfId="43164" priority="83815" stopIfTrue="1">
      <formula>WEEKDAY($A804)=4</formula>
    </cfRule>
    <cfRule type="expression" dxfId="43163" priority="83816" stopIfTrue="1">
      <formula>WEEKDAY($A804)=5</formula>
    </cfRule>
    <cfRule type="expression" dxfId="43162" priority="83817" stopIfTrue="1">
      <formula>WEEKDAY($A804)=6</formula>
    </cfRule>
    <cfRule type="expression" dxfId="43161" priority="83818" stopIfTrue="1">
      <formula>WEEKDAY($A804)=7</formula>
    </cfRule>
  </conditionalFormatting>
  <conditionalFormatting sqref="I804:I805">
    <cfRule type="expression" dxfId="43160" priority="83805" stopIfTrue="1">
      <formula>WEEKDAY($A804)=1</formula>
    </cfRule>
    <cfRule type="expression" dxfId="43159" priority="83806" stopIfTrue="1">
      <formula>WEEKDAY($A804)=2</formula>
    </cfRule>
    <cfRule type="expression" dxfId="43158" priority="83807" stopIfTrue="1">
      <formula>WEEKDAY($A804)=3</formula>
    </cfRule>
    <cfRule type="expression" dxfId="43157" priority="83808" stopIfTrue="1">
      <formula>WEEKDAY($A804)=4</formula>
    </cfRule>
    <cfRule type="expression" dxfId="43156" priority="83809" stopIfTrue="1">
      <formula>WEEKDAY($A804)=5</formula>
    </cfRule>
    <cfRule type="expression" dxfId="43155" priority="83810" stopIfTrue="1">
      <formula>WEEKDAY($A804)=6</formula>
    </cfRule>
    <cfRule type="expression" dxfId="43154" priority="83811" stopIfTrue="1">
      <formula>WEEKDAY($A804)=7</formula>
    </cfRule>
  </conditionalFormatting>
  <conditionalFormatting sqref="I804:I805">
    <cfRule type="expression" dxfId="43153" priority="83798" stopIfTrue="1">
      <formula>WEEKDAY($A804)=1</formula>
    </cfRule>
    <cfRule type="expression" dxfId="43152" priority="83799" stopIfTrue="1">
      <formula>WEEKDAY($A804)=2</formula>
    </cfRule>
    <cfRule type="expression" dxfId="43151" priority="83800" stopIfTrue="1">
      <formula>WEEKDAY($A804)=3</formula>
    </cfRule>
    <cfRule type="expression" dxfId="43150" priority="83801" stopIfTrue="1">
      <formula>WEEKDAY($A804)=4</formula>
    </cfRule>
    <cfRule type="expression" dxfId="43149" priority="83802" stopIfTrue="1">
      <formula>WEEKDAY($A804)=5</formula>
    </cfRule>
    <cfRule type="expression" dxfId="43148" priority="83803" stopIfTrue="1">
      <formula>WEEKDAY($A804)=6</formula>
    </cfRule>
    <cfRule type="expression" dxfId="43147" priority="83804" stopIfTrue="1">
      <formula>WEEKDAY($A804)=7</formula>
    </cfRule>
  </conditionalFormatting>
  <conditionalFormatting sqref="I804:I805">
    <cfRule type="expression" dxfId="43146" priority="83791" stopIfTrue="1">
      <formula>WEEKDAY($A804)=1</formula>
    </cfRule>
    <cfRule type="expression" dxfId="43145" priority="83792" stopIfTrue="1">
      <formula>WEEKDAY($A804)=2</formula>
    </cfRule>
    <cfRule type="expression" dxfId="43144" priority="83793" stopIfTrue="1">
      <formula>WEEKDAY($A804)=3</formula>
    </cfRule>
    <cfRule type="expression" dxfId="43143" priority="83794" stopIfTrue="1">
      <formula>WEEKDAY($A804)=4</formula>
    </cfRule>
    <cfRule type="expression" dxfId="43142" priority="83795" stopIfTrue="1">
      <formula>WEEKDAY($A804)=5</formula>
    </cfRule>
    <cfRule type="expression" dxfId="43141" priority="83796" stopIfTrue="1">
      <formula>WEEKDAY($A804)=6</formula>
    </cfRule>
    <cfRule type="expression" dxfId="43140" priority="83797" stopIfTrue="1">
      <formula>WEEKDAY($A804)=7</formula>
    </cfRule>
  </conditionalFormatting>
  <conditionalFormatting sqref="I804:I805">
    <cfRule type="expression" dxfId="43139" priority="83784" stopIfTrue="1">
      <formula>WEEKDAY($A804)=1</formula>
    </cfRule>
    <cfRule type="expression" dxfId="43138" priority="83785" stopIfTrue="1">
      <formula>WEEKDAY($A804)=2</formula>
    </cfRule>
    <cfRule type="expression" dxfId="43137" priority="83786" stopIfTrue="1">
      <formula>WEEKDAY($A804)=3</formula>
    </cfRule>
    <cfRule type="expression" dxfId="43136" priority="83787" stopIfTrue="1">
      <formula>WEEKDAY($A804)=4</formula>
    </cfRule>
    <cfRule type="expression" dxfId="43135" priority="83788" stopIfTrue="1">
      <formula>WEEKDAY($A804)=5</formula>
    </cfRule>
    <cfRule type="expression" dxfId="43134" priority="83789" stopIfTrue="1">
      <formula>WEEKDAY($A804)=6</formula>
    </cfRule>
    <cfRule type="expression" dxfId="43133" priority="83790" stopIfTrue="1">
      <formula>WEEKDAY($A804)=7</formula>
    </cfRule>
  </conditionalFormatting>
  <conditionalFormatting sqref="I804:I805">
    <cfRule type="expression" dxfId="43132" priority="83777" stopIfTrue="1">
      <formula>WEEKDAY($A804)=1</formula>
    </cfRule>
    <cfRule type="expression" dxfId="43131" priority="83778" stopIfTrue="1">
      <formula>WEEKDAY($A804)=2</formula>
    </cfRule>
    <cfRule type="expression" dxfId="43130" priority="83779" stopIfTrue="1">
      <formula>WEEKDAY($A804)=3</formula>
    </cfRule>
    <cfRule type="expression" dxfId="43129" priority="83780" stopIfTrue="1">
      <formula>WEEKDAY($A804)=4</formula>
    </cfRule>
    <cfRule type="expression" dxfId="43128" priority="83781" stopIfTrue="1">
      <formula>WEEKDAY($A804)=5</formula>
    </cfRule>
    <cfRule type="expression" dxfId="43127" priority="83782" stopIfTrue="1">
      <formula>WEEKDAY($A804)=6</formula>
    </cfRule>
    <cfRule type="expression" dxfId="43126" priority="83783" stopIfTrue="1">
      <formula>WEEKDAY($A804)=7</formula>
    </cfRule>
  </conditionalFormatting>
  <conditionalFormatting sqref="I804:I805">
    <cfRule type="expression" dxfId="43125" priority="83770" stopIfTrue="1">
      <formula>WEEKDAY($A804)=1</formula>
    </cfRule>
    <cfRule type="expression" dxfId="43124" priority="83771" stopIfTrue="1">
      <formula>WEEKDAY($A804)=2</formula>
    </cfRule>
    <cfRule type="expression" dxfId="43123" priority="83772" stopIfTrue="1">
      <formula>WEEKDAY($A804)=3</formula>
    </cfRule>
    <cfRule type="expression" dxfId="43122" priority="83773" stopIfTrue="1">
      <formula>WEEKDAY($A804)=4</formula>
    </cfRule>
    <cfRule type="expression" dxfId="43121" priority="83774" stopIfTrue="1">
      <formula>WEEKDAY($A804)=5</formula>
    </cfRule>
    <cfRule type="expression" dxfId="43120" priority="83775" stopIfTrue="1">
      <formula>WEEKDAY($A804)=6</formula>
    </cfRule>
    <cfRule type="expression" dxfId="43119" priority="83776" stopIfTrue="1">
      <formula>WEEKDAY($A804)=7</formula>
    </cfRule>
  </conditionalFormatting>
  <conditionalFormatting sqref="I804:I805">
    <cfRule type="expression" dxfId="43118" priority="83763" stopIfTrue="1">
      <formula>WEEKDAY($A804)=1</formula>
    </cfRule>
    <cfRule type="expression" dxfId="43117" priority="83764" stopIfTrue="1">
      <formula>WEEKDAY($A804)=2</formula>
    </cfRule>
    <cfRule type="expression" dxfId="43116" priority="83765" stopIfTrue="1">
      <formula>WEEKDAY($A804)=3</formula>
    </cfRule>
    <cfRule type="expression" dxfId="43115" priority="83766" stopIfTrue="1">
      <formula>WEEKDAY($A804)=4</formula>
    </cfRule>
    <cfRule type="expression" dxfId="43114" priority="83767" stopIfTrue="1">
      <formula>WEEKDAY($A804)=5</formula>
    </cfRule>
    <cfRule type="expression" dxfId="43113" priority="83768" stopIfTrue="1">
      <formula>WEEKDAY($A804)=6</formula>
    </cfRule>
    <cfRule type="expression" dxfId="43112" priority="83769" stopIfTrue="1">
      <formula>WEEKDAY($A804)=7</formula>
    </cfRule>
  </conditionalFormatting>
  <conditionalFormatting sqref="I804:I805">
    <cfRule type="expression" dxfId="43111" priority="83756" stopIfTrue="1">
      <formula>WEEKDAY($A804)=1</formula>
    </cfRule>
    <cfRule type="expression" dxfId="43110" priority="83757" stopIfTrue="1">
      <formula>WEEKDAY($A804)=2</formula>
    </cfRule>
    <cfRule type="expression" dxfId="43109" priority="83758" stopIfTrue="1">
      <formula>WEEKDAY($A804)=3</formula>
    </cfRule>
    <cfRule type="expression" dxfId="43108" priority="83759" stopIfTrue="1">
      <formula>WEEKDAY($A804)=4</formula>
    </cfRule>
    <cfRule type="expression" dxfId="43107" priority="83760" stopIfTrue="1">
      <formula>WEEKDAY($A804)=5</formula>
    </cfRule>
    <cfRule type="expression" dxfId="43106" priority="83761" stopIfTrue="1">
      <formula>WEEKDAY($A804)=6</formula>
    </cfRule>
    <cfRule type="expression" dxfId="43105" priority="83762" stopIfTrue="1">
      <formula>WEEKDAY($A804)=7</formula>
    </cfRule>
  </conditionalFormatting>
  <conditionalFormatting sqref="I804:I805">
    <cfRule type="expression" dxfId="43104" priority="83749" stopIfTrue="1">
      <formula>WEEKDAY($A804)=1</formula>
    </cfRule>
    <cfRule type="expression" dxfId="43103" priority="83750" stopIfTrue="1">
      <formula>WEEKDAY($A804)=2</formula>
    </cfRule>
    <cfRule type="expression" dxfId="43102" priority="83751" stopIfTrue="1">
      <formula>WEEKDAY($A804)=3</formula>
    </cfRule>
    <cfRule type="expression" dxfId="43101" priority="83752" stopIfTrue="1">
      <formula>WEEKDAY($A804)=4</formula>
    </cfRule>
    <cfRule type="expression" dxfId="43100" priority="83753" stopIfTrue="1">
      <formula>WEEKDAY($A804)=5</formula>
    </cfRule>
    <cfRule type="expression" dxfId="43099" priority="83754" stopIfTrue="1">
      <formula>WEEKDAY($A804)=6</formula>
    </cfRule>
    <cfRule type="expression" dxfId="43098" priority="83755" stopIfTrue="1">
      <formula>WEEKDAY($A804)=7</formula>
    </cfRule>
  </conditionalFormatting>
  <conditionalFormatting sqref="I804:I805">
    <cfRule type="expression" dxfId="43097" priority="83742" stopIfTrue="1">
      <formula>WEEKDAY($A804)=1</formula>
    </cfRule>
    <cfRule type="expression" dxfId="43096" priority="83743" stopIfTrue="1">
      <formula>WEEKDAY($A804)=2</formula>
    </cfRule>
    <cfRule type="expression" dxfId="43095" priority="83744" stopIfTrue="1">
      <formula>WEEKDAY($A804)=3</formula>
    </cfRule>
    <cfRule type="expression" dxfId="43094" priority="83745" stopIfTrue="1">
      <formula>WEEKDAY($A804)=4</formula>
    </cfRule>
    <cfRule type="expression" dxfId="43093" priority="83746" stopIfTrue="1">
      <formula>WEEKDAY($A804)=5</formula>
    </cfRule>
    <cfRule type="expression" dxfId="43092" priority="83747" stopIfTrue="1">
      <formula>WEEKDAY($A804)=6</formula>
    </cfRule>
    <cfRule type="expression" dxfId="43091" priority="83748" stopIfTrue="1">
      <formula>WEEKDAY($A804)=7</formula>
    </cfRule>
  </conditionalFormatting>
  <conditionalFormatting sqref="I804:I805">
    <cfRule type="expression" dxfId="43090" priority="83735" stopIfTrue="1">
      <formula>WEEKDAY($A804)=1</formula>
    </cfRule>
    <cfRule type="expression" dxfId="43089" priority="83736" stopIfTrue="1">
      <formula>WEEKDAY($A804)=2</formula>
    </cfRule>
    <cfRule type="expression" dxfId="43088" priority="83737" stopIfTrue="1">
      <formula>WEEKDAY($A804)=3</formula>
    </cfRule>
    <cfRule type="expression" dxfId="43087" priority="83738" stopIfTrue="1">
      <formula>WEEKDAY($A804)=4</formula>
    </cfRule>
    <cfRule type="expression" dxfId="43086" priority="83739" stopIfTrue="1">
      <formula>WEEKDAY($A804)=5</formula>
    </cfRule>
    <cfRule type="expression" dxfId="43085" priority="83740" stopIfTrue="1">
      <formula>WEEKDAY($A804)=6</formula>
    </cfRule>
    <cfRule type="expression" dxfId="43084" priority="83741" stopIfTrue="1">
      <formula>WEEKDAY($A804)=7</formula>
    </cfRule>
  </conditionalFormatting>
  <conditionalFormatting sqref="I804:I805">
    <cfRule type="expression" dxfId="43083" priority="83728" stopIfTrue="1">
      <formula>WEEKDAY($A804)=1</formula>
    </cfRule>
    <cfRule type="expression" dxfId="43082" priority="83729" stopIfTrue="1">
      <formula>WEEKDAY($A804)=2</formula>
    </cfRule>
    <cfRule type="expression" dxfId="43081" priority="83730" stopIfTrue="1">
      <formula>WEEKDAY($A804)=3</formula>
    </cfRule>
    <cfRule type="expression" dxfId="43080" priority="83731" stopIfTrue="1">
      <formula>WEEKDAY($A804)=4</formula>
    </cfRule>
    <cfRule type="expression" dxfId="43079" priority="83732" stopIfTrue="1">
      <formula>WEEKDAY($A804)=5</formula>
    </cfRule>
    <cfRule type="expression" dxfId="43078" priority="83733" stopIfTrue="1">
      <formula>WEEKDAY($A804)=6</formula>
    </cfRule>
    <cfRule type="expression" dxfId="43077" priority="83734" stopIfTrue="1">
      <formula>WEEKDAY($A804)=7</formula>
    </cfRule>
  </conditionalFormatting>
  <conditionalFormatting sqref="I804:I805">
    <cfRule type="expression" dxfId="43076" priority="83721" stopIfTrue="1">
      <formula>WEEKDAY($A804)=1</formula>
    </cfRule>
    <cfRule type="expression" dxfId="43075" priority="83722" stopIfTrue="1">
      <formula>WEEKDAY($A804)=2</formula>
    </cfRule>
    <cfRule type="expression" dxfId="43074" priority="83723" stopIfTrue="1">
      <formula>WEEKDAY($A804)=3</formula>
    </cfRule>
    <cfRule type="expression" dxfId="43073" priority="83724" stopIfTrue="1">
      <formula>WEEKDAY($A804)=4</formula>
    </cfRule>
    <cfRule type="expression" dxfId="43072" priority="83725" stopIfTrue="1">
      <formula>WEEKDAY($A804)=5</formula>
    </cfRule>
    <cfRule type="expression" dxfId="43071" priority="83726" stopIfTrue="1">
      <formula>WEEKDAY($A804)=6</formula>
    </cfRule>
    <cfRule type="expression" dxfId="43070" priority="83727" stopIfTrue="1">
      <formula>WEEKDAY($A804)=7</formula>
    </cfRule>
  </conditionalFormatting>
  <conditionalFormatting sqref="I804:I805">
    <cfRule type="expression" dxfId="43069" priority="83714" stopIfTrue="1">
      <formula>WEEKDAY($A804)=1</formula>
    </cfRule>
    <cfRule type="expression" dxfId="43068" priority="83715" stopIfTrue="1">
      <formula>WEEKDAY($A804)=2</formula>
    </cfRule>
    <cfRule type="expression" dxfId="43067" priority="83716" stopIfTrue="1">
      <formula>WEEKDAY($A804)=3</formula>
    </cfRule>
    <cfRule type="expression" dxfId="43066" priority="83717" stopIfTrue="1">
      <formula>WEEKDAY($A804)=4</formula>
    </cfRule>
    <cfRule type="expression" dxfId="43065" priority="83718" stopIfTrue="1">
      <formula>WEEKDAY($A804)=5</formula>
    </cfRule>
    <cfRule type="expression" dxfId="43064" priority="83719" stopIfTrue="1">
      <formula>WEEKDAY($A804)=6</formula>
    </cfRule>
    <cfRule type="expression" dxfId="43063" priority="83720" stopIfTrue="1">
      <formula>WEEKDAY($A804)=7</formula>
    </cfRule>
  </conditionalFormatting>
  <conditionalFormatting sqref="I804:I805">
    <cfRule type="expression" dxfId="43062" priority="83707" stopIfTrue="1">
      <formula>WEEKDAY($A804)=1</formula>
    </cfRule>
    <cfRule type="expression" dxfId="43061" priority="83708" stopIfTrue="1">
      <formula>WEEKDAY($A804)=2</formula>
    </cfRule>
    <cfRule type="expression" dxfId="43060" priority="83709" stopIfTrue="1">
      <formula>WEEKDAY($A804)=3</formula>
    </cfRule>
    <cfRule type="expression" dxfId="43059" priority="83710" stopIfTrue="1">
      <formula>WEEKDAY($A804)=4</formula>
    </cfRule>
    <cfRule type="expression" dxfId="43058" priority="83711" stopIfTrue="1">
      <formula>WEEKDAY($A804)=5</formula>
    </cfRule>
    <cfRule type="expression" dxfId="43057" priority="83712" stopIfTrue="1">
      <formula>WEEKDAY($A804)=6</formula>
    </cfRule>
    <cfRule type="expression" dxfId="43056" priority="83713" stopIfTrue="1">
      <formula>WEEKDAY($A804)=7</formula>
    </cfRule>
  </conditionalFormatting>
  <conditionalFormatting sqref="I804:I805">
    <cfRule type="expression" dxfId="43055" priority="83700" stopIfTrue="1">
      <formula>WEEKDAY($A804)=1</formula>
    </cfRule>
    <cfRule type="expression" dxfId="43054" priority="83701" stopIfTrue="1">
      <formula>WEEKDAY($A804)=2</formula>
    </cfRule>
    <cfRule type="expression" dxfId="43053" priority="83702" stopIfTrue="1">
      <formula>WEEKDAY($A804)=3</formula>
    </cfRule>
    <cfRule type="expression" dxfId="43052" priority="83703" stopIfTrue="1">
      <formula>WEEKDAY($A804)=4</formula>
    </cfRule>
    <cfRule type="expression" dxfId="43051" priority="83704" stopIfTrue="1">
      <formula>WEEKDAY($A804)=5</formula>
    </cfRule>
    <cfRule type="expression" dxfId="43050" priority="83705" stopIfTrue="1">
      <formula>WEEKDAY($A804)=6</formula>
    </cfRule>
    <cfRule type="expression" dxfId="43049" priority="83706" stopIfTrue="1">
      <formula>WEEKDAY($A804)=7</formula>
    </cfRule>
  </conditionalFormatting>
  <conditionalFormatting sqref="I804:I805">
    <cfRule type="expression" dxfId="43048" priority="83693" stopIfTrue="1">
      <formula>WEEKDAY($A804)=1</formula>
    </cfRule>
    <cfRule type="expression" dxfId="43047" priority="83694" stopIfTrue="1">
      <formula>WEEKDAY($A804)=2</formula>
    </cfRule>
    <cfRule type="expression" dxfId="43046" priority="83695" stopIfTrue="1">
      <formula>WEEKDAY($A804)=3</formula>
    </cfRule>
    <cfRule type="expression" dxfId="43045" priority="83696" stopIfTrue="1">
      <formula>WEEKDAY($A804)=4</formula>
    </cfRule>
    <cfRule type="expression" dxfId="43044" priority="83697" stopIfTrue="1">
      <formula>WEEKDAY($A804)=5</formula>
    </cfRule>
    <cfRule type="expression" dxfId="43043" priority="83698" stopIfTrue="1">
      <formula>WEEKDAY($A804)=6</formula>
    </cfRule>
    <cfRule type="expression" dxfId="43042" priority="83699" stopIfTrue="1">
      <formula>WEEKDAY($A804)=7</formula>
    </cfRule>
  </conditionalFormatting>
  <conditionalFormatting sqref="I804:I805">
    <cfRule type="expression" dxfId="43041" priority="83686" stopIfTrue="1">
      <formula>WEEKDAY($A804)=1</formula>
    </cfRule>
    <cfRule type="expression" dxfId="43040" priority="83687" stopIfTrue="1">
      <formula>WEEKDAY($A804)=2</formula>
    </cfRule>
    <cfRule type="expression" dxfId="43039" priority="83688" stopIfTrue="1">
      <formula>WEEKDAY($A804)=3</formula>
    </cfRule>
    <cfRule type="expression" dxfId="43038" priority="83689" stopIfTrue="1">
      <formula>WEEKDAY($A804)=4</formula>
    </cfRule>
    <cfRule type="expression" dxfId="43037" priority="83690" stopIfTrue="1">
      <formula>WEEKDAY($A804)=5</formula>
    </cfRule>
    <cfRule type="expression" dxfId="43036" priority="83691" stopIfTrue="1">
      <formula>WEEKDAY($A804)=6</formula>
    </cfRule>
    <cfRule type="expression" dxfId="43035" priority="83692" stopIfTrue="1">
      <formula>WEEKDAY($A804)=7</formula>
    </cfRule>
  </conditionalFormatting>
  <conditionalFormatting sqref="I804:I805">
    <cfRule type="expression" dxfId="43034" priority="83679" stopIfTrue="1">
      <formula>WEEKDAY($A804)=1</formula>
    </cfRule>
    <cfRule type="expression" dxfId="43033" priority="83680" stopIfTrue="1">
      <formula>WEEKDAY($A804)=2</formula>
    </cfRule>
    <cfRule type="expression" dxfId="43032" priority="83681" stopIfTrue="1">
      <formula>WEEKDAY($A804)=3</formula>
    </cfRule>
    <cfRule type="expression" dxfId="43031" priority="83682" stopIfTrue="1">
      <formula>WEEKDAY($A804)=4</formula>
    </cfRule>
    <cfRule type="expression" dxfId="43030" priority="83683" stopIfTrue="1">
      <formula>WEEKDAY($A804)=5</formula>
    </cfRule>
    <cfRule type="expression" dxfId="43029" priority="83684" stopIfTrue="1">
      <formula>WEEKDAY($A804)=6</formula>
    </cfRule>
    <cfRule type="expression" dxfId="43028" priority="83685" stopIfTrue="1">
      <formula>WEEKDAY($A804)=7</formula>
    </cfRule>
  </conditionalFormatting>
  <conditionalFormatting sqref="I804:I805">
    <cfRule type="expression" dxfId="43027" priority="83672" stopIfTrue="1">
      <formula>WEEKDAY($A804)=1</formula>
    </cfRule>
    <cfRule type="expression" dxfId="43026" priority="83673" stopIfTrue="1">
      <formula>WEEKDAY($A804)=2</formula>
    </cfRule>
    <cfRule type="expression" dxfId="43025" priority="83674" stopIfTrue="1">
      <formula>WEEKDAY($A804)=3</formula>
    </cfRule>
    <cfRule type="expression" dxfId="43024" priority="83675" stopIfTrue="1">
      <formula>WEEKDAY($A804)=4</formula>
    </cfRule>
    <cfRule type="expression" dxfId="43023" priority="83676" stopIfTrue="1">
      <formula>WEEKDAY($A804)=5</formula>
    </cfRule>
    <cfRule type="expression" dxfId="43022" priority="83677" stopIfTrue="1">
      <formula>WEEKDAY($A804)=6</formula>
    </cfRule>
    <cfRule type="expression" dxfId="43021" priority="83678" stopIfTrue="1">
      <formula>WEEKDAY($A804)=7</formula>
    </cfRule>
  </conditionalFormatting>
  <conditionalFormatting sqref="I804:I805">
    <cfRule type="expression" dxfId="43020" priority="83665" stopIfTrue="1">
      <formula>WEEKDAY($A804)=1</formula>
    </cfRule>
    <cfRule type="expression" dxfId="43019" priority="83666" stopIfTrue="1">
      <formula>WEEKDAY($A804)=2</formula>
    </cfRule>
    <cfRule type="expression" dxfId="43018" priority="83667" stopIfTrue="1">
      <formula>WEEKDAY($A804)=3</formula>
    </cfRule>
    <cfRule type="expression" dxfId="43017" priority="83668" stopIfTrue="1">
      <formula>WEEKDAY($A804)=4</formula>
    </cfRule>
    <cfRule type="expression" dxfId="43016" priority="83669" stopIfTrue="1">
      <formula>WEEKDAY($A804)=5</formula>
    </cfRule>
    <cfRule type="expression" dxfId="43015" priority="83670" stopIfTrue="1">
      <formula>WEEKDAY($A804)=6</formula>
    </cfRule>
    <cfRule type="expression" dxfId="43014" priority="83671" stopIfTrue="1">
      <formula>WEEKDAY($A804)=7</formula>
    </cfRule>
  </conditionalFormatting>
  <conditionalFormatting sqref="I804:I805">
    <cfRule type="expression" dxfId="43013" priority="83658" stopIfTrue="1">
      <formula>WEEKDAY($A804)=1</formula>
    </cfRule>
    <cfRule type="expression" dxfId="43012" priority="83659" stopIfTrue="1">
      <formula>WEEKDAY($A804)=2</formula>
    </cfRule>
    <cfRule type="expression" dxfId="43011" priority="83660" stopIfTrue="1">
      <formula>WEEKDAY($A804)=3</formula>
    </cfRule>
    <cfRule type="expression" dxfId="43010" priority="83661" stopIfTrue="1">
      <formula>WEEKDAY($A804)=4</formula>
    </cfRule>
    <cfRule type="expression" dxfId="43009" priority="83662" stopIfTrue="1">
      <formula>WEEKDAY($A804)=5</formula>
    </cfRule>
    <cfRule type="expression" dxfId="43008" priority="83663" stopIfTrue="1">
      <formula>WEEKDAY($A804)=6</formula>
    </cfRule>
    <cfRule type="expression" dxfId="43007" priority="83664" stopIfTrue="1">
      <formula>WEEKDAY($A804)=7</formula>
    </cfRule>
  </conditionalFormatting>
  <conditionalFormatting sqref="I804:I805">
    <cfRule type="expression" dxfId="43006" priority="83651" stopIfTrue="1">
      <formula>WEEKDAY($A804)=1</formula>
    </cfRule>
    <cfRule type="expression" dxfId="43005" priority="83652" stopIfTrue="1">
      <formula>WEEKDAY($A804)=2</formula>
    </cfRule>
    <cfRule type="expression" dxfId="43004" priority="83653" stopIfTrue="1">
      <formula>WEEKDAY($A804)=3</formula>
    </cfRule>
    <cfRule type="expression" dxfId="43003" priority="83654" stopIfTrue="1">
      <formula>WEEKDAY($A804)=4</formula>
    </cfRule>
    <cfRule type="expression" dxfId="43002" priority="83655" stopIfTrue="1">
      <formula>WEEKDAY($A804)=5</formula>
    </cfRule>
    <cfRule type="expression" dxfId="43001" priority="83656" stopIfTrue="1">
      <formula>WEEKDAY($A804)=6</formula>
    </cfRule>
    <cfRule type="expression" dxfId="43000" priority="83657" stopIfTrue="1">
      <formula>WEEKDAY($A804)=7</formula>
    </cfRule>
  </conditionalFormatting>
  <conditionalFormatting sqref="I804:I805">
    <cfRule type="expression" dxfId="42999" priority="83644" stopIfTrue="1">
      <formula>WEEKDAY($A804)=1</formula>
    </cfRule>
    <cfRule type="expression" dxfId="42998" priority="83645" stopIfTrue="1">
      <formula>WEEKDAY($A804)=2</formula>
    </cfRule>
    <cfRule type="expression" dxfId="42997" priority="83646" stopIfTrue="1">
      <formula>WEEKDAY($A804)=3</formula>
    </cfRule>
    <cfRule type="expression" dxfId="42996" priority="83647" stopIfTrue="1">
      <formula>WEEKDAY($A804)=4</formula>
    </cfRule>
    <cfRule type="expression" dxfId="42995" priority="83648" stopIfTrue="1">
      <formula>WEEKDAY($A804)=5</formula>
    </cfRule>
    <cfRule type="expression" dxfId="42994" priority="83649" stopIfTrue="1">
      <formula>WEEKDAY($A804)=6</formula>
    </cfRule>
    <cfRule type="expression" dxfId="42993" priority="83650" stopIfTrue="1">
      <formula>WEEKDAY($A804)=7</formula>
    </cfRule>
  </conditionalFormatting>
  <conditionalFormatting sqref="I804:I805">
    <cfRule type="expression" dxfId="42992" priority="83637" stopIfTrue="1">
      <formula>WEEKDAY($A804)=1</formula>
    </cfRule>
    <cfRule type="expression" dxfId="42991" priority="83638" stopIfTrue="1">
      <formula>WEEKDAY($A804)=2</formula>
    </cfRule>
    <cfRule type="expression" dxfId="42990" priority="83639" stopIfTrue="1">
      <formula>WEEKDAY($A804)=3</formula>
    </cfRule>
    <cfRule type="expression" dxfId="42989" priority="83640" stopIfTrue="1">
      <formula>WEEKDAY($A804)=4</formula>
    </cfRule>
    <cfRule type="expression" dxfId="42988" priority="83641" stopIfTrue="1">
      <formula>WEEKDAY($A804)=5</formula>
    </cfRule>
    <cfRule type="expression" dxfId="42987" priority="83642" stopIfTrue="1">
      <formula>WEEKDAY($A804)=6</formula>
    </cfRule>
    <cfRule type="expression" dxfId="42986" priority="83643" stopIfTrue="1">
      <formula>WEEKDAY($A804)=7</formula>
    </cfRule>
  </conditionalFormatting>
  <conditionalFormatting sqref="I804:I805">
    <cfRule type="expression" dxfId="42985" priority="83630" stopIfTrue="1">
      <formula>WEEKDAY($A804)=1</formula>
    </cfRule>
    <cfRule type="expression" dxfId="42984" priority="83631" stopIfTrue="1">
      <formula>WEEKDAY($A804)=2</formula>
    </cfRule>
    <cfRule type="expression" dxfId="42983" priority="83632" stopIfTrue="1">
      <formula>WEEKDAY($A804)=3</formula>
    </cfRule>
    <cfRule type="expression" dxfId="42982" priority="83633" stopIfTrue="1">
      <formula>WEEKDAY($A804)=4</formula>
    </cfRule>
    <cfRule type="expression" dxfId="42981" priority="83634" stopIfTrue="1">
      <formula>WEEKDAY($A804)=5</formula>
    </cfRule>
    <cfRule type="expression" dxfId="42980" priority="83635" stopIfTrue="1">
      <formula>WEEKDAY($A804)=6</formula>
    </cfRule>
    <cfRule type="expression" dxfId="42979" priority="83636" stopIfTrue="1">
      <formula>WEEKDAY($A804)=7</formula>
    </cfRule>
  </conditionalFormatting>
  <conditionalFormatting sqref="I804:I805">
    <cfRule type="expression" dxfId="42978" priority="83623" stopIfTrue="1">
      <formula>WEEKDAY($A804)=1</formula>
    </cfRule>
    <cfRule type="expression" dxfId="42977" priority="83624" stopIfTrue="1">
      <formula>WEEKDAY($A804)=2</formula>
    </cfRule>
    <cfRule type="expression" dxfId="42976" priority="83625" stopIfTrue="1">
      <formula>WEEKDAY($A804)=3</formula>
    </cfRule>
    <cfRule type="expression" dxfId="42975" priority="83626" stopIfTrue="1">
      <formula>WEEKDAY($A804)=4</formula>
    </cfRule>
    <cfRule type="expression" dxfId="42974" priority="83627" stopIfTrue="1">
      <formula>WEEKDAY($A804)=5</formula>
    </cfRule>
    <cfRule type="expression" dxfId="42973" priority="83628" stopIfTrue="1">
      <formula>WEEKDAY($A804)=6</formula>
    </cfRule>
    <cfRule type="expression" dxfId="42972" priority="83629" stopIfTrue="1">
      <formula>WEEKDAY($A804)=7</formula>
    </cfRule>
  </conditionalFormatting>
  <conditionalFormatting sqref="I804:I805">
    <cfRule type="expression" dxfId="42971" priority="83616" stopIfTrue="1">
      <formula>WEEKDAY($A804)=1</formula>
    </cfRule>
    <cfRule type="expression" dxfId="42970" priority="83617" stopIfTrue="1">
      <formula>WEEKDAY($A804)=2</formula>
    </cfRule>
    <cfRule type="expression" dxfId="42969" priority="83618" stopIfTrue="1">
      <formula>WEEKDAY($A804)=3</formula>
    </cfRule>
    <cfRule type="expression" dxfId="42968" priority="83619" stopIfTrue="1">
      <formula>WEEKDAY($A804)=4</formula>
    </cfRule>
    <cfRule type="expression" dxfId="42967" priority="83620" stopIfTrue="1">
      <formula>WEEKDAY($A804)=5</formula>
    </cfRule>
    <cfRule type="expression" dxfId="42966" priority="83621" stopIfTrue="1">
      <formula>WEEKDAY($A804)=6</formula>
    </cfRule>
    <cfRule type="expression" dxfId="42965" priority="83622" stopIfTrue="1">
      <formula>WEEKDAY($A804)=7</formula>
    </cfRule>
  </conditionalFormatting>
  <conditionalFormatting sqref="I804:I805">
    <cfRule type="expression" dxfId="42964" priority="83609" stopIfTrue="1">
      <formula>WEEKDAY($A804)=1</formula>
    </cfRule>
    <cfRule type="expression" dxfId="42963" priority="83610" stopIfTrue="1">
      <formula>WEEKDAY($A804)=2</formula>
    </cfRule>
    <cfRule type="expression" dxfId="42962" priority="83611" stopIfTrue="1">
      <formula>WEEKDAY($A804)=3</formula>
    </cfRule>
    <cfRule type="expression" dxfId="42961" priority="83612" stopIfTrue="1">
      <formula>WEEKDAY($A804)=4</formula>
    </cfRule>
    <cfRule type="expression" dxfId="42960" priority="83613" stopIfTrue="1">
      <formula>WEEKDAY($A804)=5</formula>
    </cfRule>
    <cfRule type="expression" dxfId="42959" priority="83614" stopIfTrue="1">
      <formula>WEEKDAY($A804)=6</formula>
    </cfRule>
    <cfRule type="expression" dxfId="42958" priority="83615" stopIfTrue="1">
      <formula>WEEKDAY($A804)=7</formula>
    </cfRule>
  </conditionalFormatting>
  <conditionalFormatting sqref="I804:I805">
    <cfRule type="expression" dxfId="42957" priority="83602" stopIfTrue="1">
      <formula>WEEKDAY($A804)=1</formula>
    </cfRule>
    <cfRule type="expression" dxfId="42956" priority="83603" stopIfTrue="1">
      <formula>WEEKDAY($A804)=2</formula>
    </cfRule>
    <cfRule type="expression" dxfId="42955" priority="83604" stopIfTrue="1">
      <formula>WEEKDAY($A804)=3</formula>
    </cfRule>
    <cfRule type="expression" dxfId="42954" priority="83605" stopIfTrue="1">
      <formula>WEEKDAY($A804)=4</formula>
    </cfRule>
    <cfRule type="expression" dxfId="42953" priority="83606" stopIfTrue="1">
      <formula>WEEKDAY($A804)=5</formula>
    </cfRule>
    <cfRule type="expression" dxfId="42952" priority="83607" stopIfTrue="1">
      <formula>WEEKDAY($A804)=6</formula>
    </cfRule>
    <cfRule type="expression" dxfId="42951" priority="83608" stopIfTrue="1">
      <formula>WEEKDAY($A804)=7</formula>
    </cfRule>
  </conditionalFormatting>
  <conditionalFormatting sqref="I804:I805">
    <cfRule type="expression" dxfId="42950" priority="83595" stopIfTrue="1">
      <formula>WEEKDAY($A804)=1</formula>
    </cfRule>
    <cfRule type="expression" dxfId="42949" priority="83596" stopIfTrue="1">
      <formula>WEEKDAY($A804)=2</formula>
    </cfRule>
    <cfRule type="expression" dxfId="42948" priority="83597" stopIfTrue="1">
      <formula>WEEKDAY($A804)=3</formula>
    </cfRule>
    <cfRule type="expression" dxfId="42947" priority="83598" stopIfTrue="1">
      <formula>WEEKDAY($A804)=4</formula>
    </cfRule>
    <cfRule type="expression" dxfId="42946" priority="83599" stopIfTrue="1">
      <formula>WEEKDAY($A804)=5</formula>
    </cfRule>
    <cfRule type="expression" dxfId="42945" priority="83600" stopIfTrue="1">
      <formula>WEEKDAY($A804)=6</formula>
    </cfRule>
    <cfRule type="expression" dxfId="42944" priority="83601" stopIfTrue="1">
      <formula>WEEKDAY($A804)=7</formula>
    </cfRule>
  </conditionalFormatting>
  <conditionalFormatting sqref="I804:I805">
    <cfRule type="expression" dxfId="42943" priority="83588" stopIfTrue="1">
      <formula>WEEKDAY($A804)=1</formula>
    </cfRule>
    <cfRule type="expression" dxfId="42942" priority="83589" stopIfTrue="1">
      <formula>WEEKDAY($A804)=2</formula>
    </cfRule>
    <cfRule type="expression" dxfId="42941" priority="83590" stopIfTrue="1">
      <formula>WEEKDAY($A804)=3</formula>
    </cfRule>
    <cfRule type="expression" dxfId="42940" priority="83591" stopIfTrue="1">
      <formula>WEEKDAY($A804)=4</formula>
    </cfRule>
    <cfRule type="expression" dxfId="42939" priority="83592" stopIfTrue="1">
      <formula>WEEKDAY($A804)=5</formula>
    </cfRule>
    <cfRule type="expression" dxfId="42938" priority="83593" stopIfTrue="1">
      <formula>WEEKDAY($A804)=6</formula>
    </cfRule>
    <cfRule type="expression" dxfId="42937" priority="83594" stopIfTrue="1">
      <formula>WEEKDAY($A804)=7</formula>
    </cfRule>
  </conditionalFormatting>
  <conditionalFormatting sqref="I804:I805">
    <cfRule type="expression" dxfId="42936" priority="83581" stopIfTrue="1">
      <formula>WEEKDAY($A804)=1</formula>
    </cfRule>
    <cfRule type="expression" dxfId="42935" priority="83582" stopIfTrue="1">
      <formula>WEEKDAY($A804)=2</formula>
    </cfRule>
    <cfRule type="expression" dxfId="42934" priority="83583" stopIfTrue="1">
      <formula>WEEKDAY($A804)=3</formula>
    </cfRule>
    <cfRule type="expression" dxfId="42933" priority="83584" stopIfTrue="1">
      <formula>WEEKDAY($A804)=4</formula>
    </cfRule>
    <cfRule type="expression" dxfId="42932" priority="83585" stopIfTrue="1">
      <formula>WEEKDAY($A804)=5</formula>
    </cfRule>
    <cfRule type="expression" dxfId="42931" priority="83586" stopIfTrue="1">
      <formula>WEEKDAY($A804)=6</formula>
    </cfRule>
    <cfRule type="expression" dxfId="42930" priority="83587" stopIfTrue="1">
      <formula>WEEKDAY($A804)=7</formula>
    </cfRule>
  </conditionalFormatting>
  <conditionalFormatting sqref="I804:I805">
    <cfRule type="expression" dxfId="42929" priority="83574" stopIfTrue="1">
      <formula>WEEKDAY($A804)=1</formula>
    </cfRule>
    <cfRule type="expression" dxfId="42928" priority="83575" stopIfTrue="1">
      <formula>WEEKDAY($A804)=2</formula>
    </cfRule>
    <cfRule type="expression" dxfId="42927" priority="83576" stopIfTrue="1">
      <formula>WEEKDAY($A804)=3</formula>
    </cfRule>
    <cfRule type="expression" dxfId="42926" priority="83577" stopIfTrue="1">
      <formula>WEEKDAY($A804)=4</formula>
    </cfRule>
    <cfRule type="expression" dxfId="42925" priority="83578" stopIfTrue="1">
      <formula>WEEKDAY($A804)=5</formula>
    </cfRule>
    <cfRule type="expression" dxfId="42924" priority="83579" stopIfTrue="1">
      <formula>WEEKDAY($A804)=6</formula>
    </cfRule>
    <cfRule type="expression" dxfId="42923" priority="83580" stopIfTrue="1">
      <formula>WEEKDAY($A804)=7</formula>
    </cfRule>
  </conditionalFormatting>
  <conditionalFormatting sqref="I804:I805">
    <cfRule type="expression" dxfId="42922" priority="83567" stopIfTrue="1">
      <formula>WEEKDAY($A804)=1</formula>
    </cfRule>
    <cfRule type="expression" dxfId="42921" priority="83568" stopIfTrue="1">
      <formula>WEEKDAY($A804)=2</formula>
    </cfRule>
    <cfRule type="expression" dxfId="42920" priority="83569" stopIfTrue="1">
      <formula>WEEKDAY($A804)=3</formula>
    </cfRule>
    <cfRule type="expression" dxfId="42919" priority="83570" stopIfTrue="1">
      <formula>WEEKDAY($A804)=4</formula>
    </cfRule>
    <cfRule type="expression" dxfId="42918" priority="83571" stopIfTrue="1">
      <formula>WEEKDAY($A804)=5</formula>
    </cfRule>
    <cfRule type="expression" dxfId="42917" priority="83572" stopIfTrue="1">
      <formula>WEEKDAY($A804)=6</formula>
    </cfRule>
    <cfRule type="expression" dxfId="42916" priority="83573" stopIfTrue="1">
      <formula>WEEKDAY($A804)=7</formula>
    </cfRule>
  </conditionalFormatting>
  <conditionalFormatting sqref="I804:I805">
    <cfRule type="expression" dxfId="42915" priority="83560" stopIfTrue="1">
      <formula>WEEKDAY($A804)=1</formula>
    </cfRule>
    <cfRule type="expression" dxfId="42914" priority="83561" stopIfTrue="1">
      <formula>WEEKDAY($A804)=2</formula>
    </cfRule>
    <cfRule type="expression" dxfId="42913" priority="83562" stopIfTrue="1">
      <formula>WEEKDAY($A804)=3</formula>
    </cfRule>
    <cfRule type="expression" dxfId="42912" priority="83563" stopIfTrue="1">
      <formula>WEEKDAY($A804)=4</formula>
    </cfRule>
    <cfRule type="expression" dxfId="42911" priority="83564" stopIfTrue="1">
      <formula>WEEKDAY($A804)=5</formula>
    </cfRule>
    <cfRule type="expression" dxfId="42910" priority="83565" stopIfTrue="1">
      <formula>WEEKDAY($A804)=6</formula>
    </cfRule>
    <cfRule type="expression" dxfId="42909" priority="83566" stopIfTrue="1">
      <formula>WEEKDAY($A804)=7</formula>
    </cfRule>
  </conditionalFormatting>
  <conditionalFormatting sqref="I804:I805">
    <cfRule type="expression" dxfId="42908" priority="83553" stopIfTrue="1">
      <formula>WEEKDAY($A804)=1</formula>
    </cfRule>
    <cfRule type="expression" dxfId="42907" priority="83554" stopIfTrue="1">
      <formula>WEEKDAY($A804)=2</formula>
    </cfRule>
    <cfRule type="expression" dxfId="42906" priority="83555" stopIfTrue="1">
      <formula>WEEKDAY($A804)=3</formula>
    </cfRule>
    <cfRule type="expression" dxfId="42905" priority="83556" stopIfTrue="1">
      <formula>WEEKDAY($A804)=4</formula>
    </cfRule>
    <cfRule type="expression" dxfId="42904" priority="83557" stopIfTrue="1">
      <formula>WEEKDAY($A804)=5</formula>
    </cfRule>
    <cfRule type="expression" dxfId="42903" priority="83558" stopIfTrue="1">
      <formula>WEEKDAY($A804)=6</formula>
    </cfRule>
    <cfRule type="expression" dxfId="42902" priority="83559" stopIfTrue="1">
      <formula>WEEKDAY($A804)=7</formula>
    </cfRule>
  </conditionalFormatting>
  <conditionalFormatting sqref="I804:I805">
    <cfRule type="expression" dxfId="42901" priority="83546" stopIfTrue="1">
      <formula>WEEKDAY($A804)=1</formula>
    </cfRule>
    <cfRule type="expression" dxfId="42900" priority="83547" stopIfTrue="1">
      <formula>WEEKDAY($A804)=2</formula>
    </cfRule>
    <cfRule type="expression" dxfId="42899" priority="83548" stopIfTrue="1">
      <formula>WEEKDAY($A804)=3</formula>
    </cfRule>
    <cfRule type="expression" dxfId="42898" priority="83549" stopIfTrue="1">
      <formula>WEEKDAY($A804)=4</formula>
    </cfRule>
    <cfRule type="expression" dxfId="42897" priority="83550" stopIfTrue="1">
      <formula>WEEKDAY($A804)=5</formula>
    </cfRule>
    <cfRule type="expression" dxfId="42896" priority="83551" stopIfTrue="1">
      <formula>WEEKDAY($A804)=6</formula>
    </cfRule>
    <cfRule type="expression" dxfId="42895" priority="83552" stopIfTrue="1">
      <formula>WEEKDAY($A804)=7</formula>
    </cfRule>
  </conditionalFormatting>
  <conditionalFormatting sqref="I804:I805">
    <cfRule type="expression" dxfId="42894" priority="83539" stopIfTrue="1">
      <formula>WEEKDAY($A804)=1</formula>
    </cfRule>
    <cfRule type="expression" dxfId="42893" priority="83540" stopIfTrue="1">
      <formula>WEEKDAY($A804)=2</formula>
    </cfRule>
    <cfRule type="expression" dxfId="42892" priority="83541" stopIfTrue="1">
      <formula>WEEKDAY($A804)=3</formula>
    </cfRule>
    <cfRule type="expression" dxfId="42891" priority="83542" stopIfTrue="1">
      <formula>WEEKDAY($A804)=4</formula>
    </cfRule>
    <cfRule type="expression" dxfId="42890" priority="83543" stopIfTrue="1">
      <formula>WEEKDAY($A804)=5</formula>
    </cfRule>
    <cfRule type="expression" dxfId="42889" priority="83544" stopIfTrue="1">
      <formula>WEEKDAY($A804)=6</formula>
    </cfRule>
    <cfRule type="expression" dxfId="42888" priority="83545" stopIfTrue="1">
      <formula>WEEKDAY($A804)=7</formula>
    </cfRule>
  </conditionalFormatting>
  <conditionalFormatting sqref="I804:I805">
    <cfRule type="expression" dxfId="42887" priority="83532" stopIfTrue="1">
      <formula>WEEKDAY($A804)=1</formula>
    </cfRule>
    <cfRule type="expression" dxfId="42886" priority="83533" stopIfTrue="1">
      <formula>WEEKDAY($A804)=2</formula>
    </cfRule>
    <cfRule type="expression" dxfId="42885" priority="83534" stopIfTrue="1">
      <formula>WEEKDAY($A804)=3</formula>
    </cfRule>
    <cfRule type="expression" dxfId="42884" priority="83535" stopIfTrue="1">
      <formula>WEEKDAY($A804)=4</formula>
    </cfRule>
    <cfRule type="expression" dxfId="42883" priority="83536" stopIfTrue="1">
      <formula>WEEKDAY($A804)=5</formula>
    </cfRule>
    <cfRule type="expression" dxfId="42882" priority="83537" stopIfTrue="1">
      <formula>WEEKDAY($A804)=6</formula>
    </cfRule>
    <cfRule type="expression" dxfId="42881" priority="83538" stopIfTrue="1">
      <formula>WEEKDAY($A804)=7</formula>
    </cfRule>
  </conditionalFormatting>
  <conditionalFormatting sqref="I804:I805">
    <cfRule type="expression" dxfId="42880" priority="83525" stopIfTrue="1">
      <formula>WEEKDAY($A804)=1</formula>
    </cfRule>
    <cfRule type="expression" dxfId="42879" priority="83526" stopIfTrue="1">
      <formula>WEEKDAY($A804)=2</formula>
    </cfRule>
    <cfRule type="expression" dxfId="42878" priority="83527" stopIfTrue="1">
      <formula>WEEKDAY($A804)=3</formula>
    </cfRule>
    <cfRule type="expression" dxfId="42877" priority="83528" stopIfTrue="1">
      <formula>WEEKDAY($A804)=4</formula>
    </cfRule>
    <cfRule type="expression" dxfId="42876" priority="83529" stopIfTrue="1">
      <formula>WEEKDAY($A804)=5</formula>
    </cfRule>
    <cfRule type="expression" dxfId="42875" priority="83530" stopIfTrue="1">
      <formula>WEEKDAY($A804)=6</formula>
    </cfRule>
    <cfRule type="expression" dxfId="42874" priority="83531" stopIfTrue="1">
      <formula>WEEKDAY($A804)=7</formula>
    </cfRule>
  </conditionalFormatting>
  <conditionalFormatting sqref="I804:I805">
    <cfRule type="expression" dxfId="42873" priority="83518" stopIfTrue="1">
      <formula>WEEKDAY($A804)=1</formula>
    </cfRule>
    <cfRule type="expression" dxfId="42872" priority="83519" stopIfTrue="1">
      <formula>WEEKDAY($A804)=2</formula>
    </cfRule>
    <cfRule type="expression" dxfId="42871" priority="83520" stopIfTrue="1">
      <formula>WEEKDAY($A804)=3</formula>
    </cfRule>
    <cfRule type="expression" dxfId="42870" priority="83521" stopIfTrue="1">
      <formula>WEEKDAY($A804)=4</formula>
    </cfRule>
    <cfRule type="expression" dxfId="42869" priority="83522" stopIfTrue="1">
      <formula>WEEKDAY($A804)=5</formula>
    </cfRule>
    <cfRule type="expression" dxfId="42868" priority="83523" stopIfTrue="1">
      <formula>WEEKDAY($A804)=6</formula>
    </cfRule>
    <cfRule type="expression" dxfId="42867" priority="83524" stopIfTrue="1">
      <formula>WEEKDAY($A804)=7</formula>
    </cfRule>
  </conditionalFormatting>
  <conditionalFormatting sqref="I804:I805">
    <cfRule type="expression" dxfId="42866" priority="83511" stopIfTrue="1">
      <formula>WEEKDAY($A804)=1</formula>
    </cfRule>
    <cfRule type="expression" dxfId="42865" priority="83512" stopIfTrue="1">
      <formula>WEEKDAY($A804)=2</formula>
    </cfRule>
    <cfRule type="expression" dxfId="42864" priority="83513" stopIfTrue="1">
      <formula>WEEKDAY($A804)=3</formula>
    </cfRule>
    <cfRule type="expression" dxfId="42863" priority="83514" stopIfTrue="1">
      <formula>WEEKDAY($A804)=4</formula>
    </cfRule>
    <cfRule type="expression" dxfId="42862" priority="83515" stopIfTrue="1">
      <formula>WEEKDAY($A804)=5</formula>
    </cfRule>
    <cfRule type="expression" dxfId="42861" priority="83516" stopIfTrue="1">
      <formula>WEEKDAY($A804)=6</formula>
    </cfRule>
    <cfRule type="expression" dxfId="42860" priority="83517" stopIfTrue="1">
      <formula>WEEKDAY($A804)=7</formula>
    </cfRule>
  </conditionalFormatting>
  <conditionalFormatting sqref="I804:I805">
    <cfRule type="expression" dxfId="42859" priority="83504" stopIfTrue="1">
      <formula>WEEKDAY($A804)=1</formula>
    </cfRule>
    <cfRule type="expression" dxfId="42858" priority="83505" stopIfTrue="1">
      <formula>WEEKDAY($A804)=2</formula>
    </cfRule>
    <cfRule type="expression" dxfId="42857" priority="83506" stopIfTrue="1">
      <formula>WEEKDAY($A804)=3</formula>
    </cfRule>
    <cfRule type="expression" dxfId="42856" priority="83507" stopIfTrue="1">
      <formula>WEEKDAY($A804)=4</formula>
    </cfRule>
    <cfRule type="expression" dxfId="42855" priority="83508" stopIfTrue="1">
      <formula>WEEKDAY($A804)=5</formula>
    </cfRule>
    <cfRule type="expression" dxfId="42854" priority="83509" stopIfTrue="1">
      <formula>WEEKDAY($A804)=6</formula>
    </cfRule>
    <cfRule type="expression" dxfId="42853" priority="83510" stopIfTrue="1">
      <formula>WEEKDAY($A804)=7</formula>
    </cfRule>
  </conditionalFormatting>
  <conditionalFormatting sqref="I804:I805">
    <cfRule type="expression" dxfId="42852" priority="83497" stopIfTrue="1">
      <formula>WEEKDAY($A804)=1</formula>
    </cfRule>
    <cfRule type="expression" dxfId="42851" priority="83498" stopIfTrue="1">
      <formula>WEEKDAY($A804)=2</formula>
    </cfRule>
    <cfRule type="expression" dxfId="42850" priority="83499" stopIfTrue="1">
      <formula>WEEKDAY($A804)=3</formula>
    </cfRule>
    <cfRule type="expression" dxfId="42849" priority="83500" stopIfTrue="1">
      <formula>WEEKDAY($A804)=4</formula>
    </cfRule>
    <cfRule type="expression" dxfId="42848" priority="83501" stopIfTrue="1">
      <formula>WEEKDAY($A804)=5</formula>
    </cfRule>
    <cfRule type="expression" dxfId="42847" priority="83502" stopIfTrue="1">
      <formula>WEEKDAY($A804)=6</formula>
    </cfRule>
    <cfRule type="expression" dxfId="42846" priority="83503" stopIfTrue="1">
      <formula>WEEKDAY($A804)=7</formula>
    </cfRule>
  </conditionalFormatting>
  <conditionalFormatting sqref="I804:I805">
    <cfRule type="expression" dxfId="42845" priority="83490" stopIfTrue="1">
      <formula>WEEKDAY($A804)=1</formula>
    </cfRule>
    <cfRule type="expression" dxfId="42844" priority="83491" stopIfTrue="1">
      <formula>WEEKDAY($A804)=2</formula>
    </cfRule>
    <cfRule type="expression" dxfId="42843" priority="83492" stopIfTrue="1">
      <formula>WEEKDAY($A804)=3</formula>
    </cfRule>
    <cfRule type="expression" dxfId="42842" priority="83493" stopIfTrue="1">
      <formula>WEEKDAY($A804)=4</formula>
    </cfRule>
    <cfRule type="expression" dxfId="42841" priority="83494" stopIfTrue="1">
      <formula>WEEKDAY($A804)=5</formula>
    </cfRule>
    <cfRule type="expression" dxfId="42840" priority="83495" stopIfTrue="1">
      <formula>WEEKDAY($A804)=6</formula>
    </cfRule>
    <cfRule type="expression" dxfId="42839" priority="83496" stopIfTrue="1">
      <formula>WEEKDAY($A804)=7</formula>
    </cfRule>
  </conditionalFormatting>
  <conditionalFormatting sqref="I804:I805">
    <cfRule type="expression" dxfId="42838" priority="83483" stopIfTrue="1">
      <formula>WEEKDAY($A804)=1</formula>
    </cfRule>
    <cfRule type="expression" dxfId="42837" priority="83484" stopIfTrue="1">
      <formula>WEEKDAY($A804)=2</formula>
    </cfRule>
    <cfRule type="expression" dxfId="42836" priority="83485" stopIfTrue="1">
      <formula>WEEKDAY($A804)=3</formula>
    </cfRule>
    <cfRule type="expression" dxfId="42835" priority="83486" stopIfTrue="1">
      <formula>WEEKDAY($A804)=4</formula>
    </cfRule>
    <cfRule type="expression" dxfId="42834" priority="83487" stopIfTrue="1">
      <formula>WEEKDAY($A804)=5</formula>
    </cfRule>
    <cfRule type="expression" dxfId="42833" priority="83488" stopIfTrue="1">
      <formula>WEEKDAY($A804)=6</formula>
    </cfRule>
    <cfRule type="expression" dxfId="42832" priority="83489" stopIfTrue="1">
      <formula>WEEKDAY($A804)=7</formula>
    </cfRule>
  </conditionalFormatting>
  <conditionalFormatting sqref="I804:I805">
    <cfRule type="expression" dxfId="42831" priority="83476" stopIfTrue="1">
      <formula>WEEKDAY($A804)=1</formula>
    </cfRule>
    <cfRule type="expression" dxfId="42830" priority="83477" stopIfTrue="1">
      <formula>WEEKDAY($A804)=2</formula>
    </cfRule>
    <cfRule type="expression" dxfId="42829" priority="83478" stopIfTrue="1">
      <formula>WEEKDAY($A804)=3</formula>
    </cfRule>
    <cfRule type="expression" dxfId="42828" priority="83479" stopIfTrue="1">
      <formula>WEEKDAY($A804)=4</formula>
    </cfRule>
    <cfRule type="expression" dxfId="42827" priority="83480" stopIfTrue="1">
      <formula>WEEKDAY($A804)=5</formula>
    </cfRule>
    <cfRule type="expression" dxfId="42826" priority="83481" stopIfTrue="1">
      <formula>WEEKDAY($A804)=6</formula>
    </cfRule>
    <cfRule type="expression" dxfId="42825" priority="83482" stopIfTrue="1">
      <formula>WEEKDAY($A804)=7</formula>
    </cfRule>
  </conditionalFormatting>
  <conditionalFormatting sqref="I804:I805">
    <cfRule type="expression" dxfId="42824" priority="83469" stopIfTrue="1">
      <formula>WEEKDAY($A804)=1</formula>
    </cfRule>
    <cfRule type="expression" dxfId="42823" priority="83470" stopIfTrue="1">
      <formula>WEEKDAY($A804)=2</formula>
    </cfRule>
    <cfRule type="expression" dxfId="42822" priority="83471" stopIfTrue="1">
      <formula>WEEKDAY($A804)=3</formula>
    </cfRule>
    <cfRule type="expression" dxfId="42821" priority="83472" stopIfTrue="1">
      <formula>WEEKDAY($A804)=4</formula>
    </cfRule>
    <cfRule type="expression" dxfId="42820" priority="83473" stopIfTrue="1">
      <formula>WEEKDAY($A804)=5</formula>
    </cfRule>
    <cfRule type="expression" dxfId="42819" priority="83474" stopIfTrue="1">
      <formula>WEEKDAY($A804)=6</formula>
    </cfRule>
    <cfRule type="expression" dxfId="42818" priority="83475" stopIfTrue="1">
      <formula>WEEKDAY($A804)=7</formula>
    </cfRule>
  </conditionalFormatting>
  <conditionalFormatting sqref="I804:I805">
    <cfRule type="expression" dxfId="42817" priority="83462" stopIfTrue="1">
      <formula>WEEKDAY($A804)=1</formula>
    </cfRule>
    <cfRule type="expression" dxfId="42816" priority="83463" stopIfTrue="1">
      <formula>WEEKDAY($A804)=2</formula>
    </cfRule>
    <cfRule type="expression" dxfId="42815" priority="83464" stopIfTrue="1">
      <formula>WEEKDAY($A804)=3</formula>
    </cfRule>
    <cfRule type="expression" dxfId="42814" priority="83465" stopIfTrue="1">
      <formula>WEEKDAY($A804)=4</formula>
    </cfRule>
    <cfRule type="expression" dxfId="42813" priority="83466" stopIfTrue="1">
      <formula>WEEKDAY($A804)=5</formula>
    </cfRule>
    <cfRule type="expression" dxfId="42812" priority="83467" stopIfTrue="1">
      <formula>WEEKDAY($A804)=6</formula>
    </cfRule>
    <cfRule type="expression" dxfId="42811" priority="83468" stopIfTrue="1">
      <formula>WEEKDAY($A804)=7</formula>
    </cfRule>
  </conditionalFormatting>
  <conditionalFormatting sqref="I804:I805">
    <cfRule type="expression" dxfId="42810" priority="83455" stopIfTrue="1">
      <formula>WEEKDAY($A804)=1</formula>
    </cfRule>
    <cfRule type="expression" dxfId="42809" priority="83456" stopIfTrue="1">
      <formula>WEEKDAY($A804)=2</formula>
    </cfRule>
    <cfRule type="expression" dxfId="42808" priority="83457" stopIfTrue="1">
      <formula>WEEKDAY($A804)=3</formula>
    </cfRule>
    <cfRule type="expression" dxfId="42807" priority="83458" stopIfTrue="1">
      <formula>WEEKDAY($A804)=4</formula>
    </cfRule>
    <cfRule type="expression" dxfId="42806" priority="83459" stopIfTrue="1">
      <formula>WEEKDAY($A804)=5</formula>
    </cfRule>
    <cfRule type="expression" dxfId="42805" priority="83460" stopIfTrue="1">
      <formula>WEEKDAY($A804)=6</formula>
    </cfRule>
    <cfRule type="expression" dxfId="42804" priority="83461" stopIfTrue="1">
      <formula>WEEKDAY($A804)=7</formula>
    </cfRule>
  </conditionalFormatting>
  <conditionalFormatting sqref="I804:I805">
    <cfRule type="expression" dxfId="42803" priority="83448" stopIfTrue="1">
      <formula>WEEKDAY($A804)=1</formula>
    </cfRule>
    <cfRule type="expression" dxfId="42802" priority="83449" stopIfTrue="1">
      <formula>WEEKDAY($A804)=2</formula>
    </cfRule>
    <cfRule type="expression" dxfId="42801" priority="83450" stopIfTrue="1">
      <formula>WEEKDAY($A804)=3</formula>
    </cfRule>
    <cfRule type="expression" dxfId="42800" priority="83451" stopIfTrue="1">
      <formula>WEEKDAY($A804)=4</formula>
    </cfRule>
    <cfRule type="expression" dxfId="42799" priority="83452" stopIfTrue="1">
      <formula>WEEKDAY($A804)=5</formula>
    </cfRule>
    <cfRule type="expression" dxfId="42798" priority="83453" stopIfTrue="1">
      <formula>WEEKDAY($A804)=6</formula>
    </cfRule>
    <cfRule type="expression" dxfId="42797" priority="83454" stopIfTrue="1">
      <formula>WEEKDAY($A804)=7</formula>
    </cfRule>
  </conditionalFormatting>
  <conditionalFormatting sqref="I804:I805">
    <cfRule type="expression" dxfId="42796" priority="83441" stopIfTrue="1">
      <formula>WEEKDAY($A804)=1</formula>
    </cfRule>
    <cfRule type="expression" dxfId="42795" priority="83442" stopIfTrue="1">
      <formula>WEEKDAY($A804)=2</formula>
    </cfRule>
    <cfRule type="expression" dxfId="42794" priority="83443" stopIfTrue="1">
      <formula>WEEKDAY($A804)=3</formula>
    </cfRule>
    <cfRule type="expression" dxfId="42793" priority="83444" stopIfTrue="1">
      <formula>WEEKDAY($A804)=4</formula>
    </cfRule>
    <cfRule type="expression" dxfId="42792" priority="83445" stopIfTrue="1">
      <formula>WEEKDAY($A804)=5</formula>
    </cfRule>
    <cfRule type="expression" dxfId="42791" priority="83446" stopIfTrue="1">
      <formula>WEEKDAY($A804)=6</formula>
    </cfRule>
    <cfRule type="expression" dxfId="42790" priority="83447" stopIfTrue="1">
      <formula>WEEKDAY($A804)=7</formula>
    </cfRule>
  </conditionalFormatting>
  <conditionalFormatting sqref="I804:I805">
    <cfRule type="expression" dxfId="42789" priority="83434" stopIfTrue="1">
      <formula>WEEKDAY($A804)=1</formula>
    </cfRule>
    <cfRule type="expression" dxfId="42788" priority="83435" stopIfTrue="1">
      <formula>WEEKDAY($A804)=2</formula>
    </cfRule>
    <cfRule type="expression" dxfId="42787" priority="83436" stopIfTrue="1">
      <formula>WEEKDAY($A804)=3</formula>
    </cfRule>
    <cfRule type="expression" dxfId="42786" priority="83437" stopIfTrue="1">
      <formula>WEEKDAY($A804)=4</formula>
    </cfRule>
    <cfRule type="expression" dxfId="42785" priority="83438" stopIfTrue="1">
      <formula>WEEKDAY($A804)=5</formula>
    </cfRule>
    <cfRule type="expression" dxfId="42784" priority="83439" stopIfTrue="1">
      <formula>WEEKDAY($A804)=6</formula>
    </cfRule>
    <cfRule type="expression" dxfId="42783" priority="83440" stopIfTrue="1">
      <formula>WEEKDAY($A804)=7</formula>
    </cfRule>
  </conditionalFormatting>
  <conditionalFormatting sqref="I804:I805">
    <cfRule type="expression" dxfId="42782" priority="83427" stopIfTrue="1">
      <formula>WEEKDAY($A804)=1</formula>
    </cfRule>
    <cfRule type="expression" dxfId="42781" priority="83428" stopIfTrue="1">
      <formula>WEEKDAY($A804)=2</formula>
    </cfRule>
    <cfRule type="expression" dxfId="42780" priority="83429" stopIfTrue="1">
      <formula>WEEKDAY($A804)=3</formula>
    </cfRule>
    <cfRule type="expression" dxfId="42779" priority="83430" stopIfTrue="1">
      <formula>WEEKDAY($A804)=4</formula>
    </cfRule>
    <cfRule type="expression" dxfId="42778" priority="83431" stopIfTrue="1">
      <formula>WEEKDAY($A804)=5</formula>
    </cfRule>
    <cfRule type="expression" dxfId="42777" priority="83432" stopIfTrue="1">
      <formula>WEEKDAY($A804)=6</formula>
    </cfRule>
    <cfRule type="expression" dxfId="42776" priority="83433" stopIfTrue="1">
      <formula>WEEKDAY($A804)=7</formula>
    </cfRule>
  </conditionalFormatting>
  <conditionalFormatting sqref="I804:I805">
    <cfRule type="expression" dxfId="42775" priority="83420" stopIfTrue="1">
      <formula>WEEKDAY($A804)=1</formula>
    </cfRule>
    <cfRule type="expression" dxfId="42774" priority="83421" stopIfTrue="1">
      <formula>WEEKDAY($A804)=2</formula>
    </cfRule>
    <cfRule type="expression" dxfId="42773" priority="83422" stopIfTrue="1">
      <formula>WEEKDAY($A804)=3</formula>
    </cfRule>
    <cfRule type="expression" dxfId="42772" priority="83423" stopIfTrue="1">
      <formula>WEEKDAY($A804)=4</formula>
    </cfRule>
    <cfRule type="expression" dxfId="42771" priority="83424" stopIfTrue="1">
      <formula>WEEKDAY($A804)=5</formula>
    </cfRule>
    <cfRule type="expression" dxfId="42770" priority="83425" stopIfTrue="1">
      <formula>WEEKDAY($A804)=6</formula>
    </cfRule>
    <cfRule type="expression" dxfId="42769" priority="83426" stopIfTrue="1">
      <formula>WEEKDAY($A804)=7</formula>
    </cfRule>
  </conditionalFormatting>
  <conditionalFormatting sqref="I804:I805">
    <cfRule type="expression" dxfId="42768" priority="83413" stopIfTrue="1">
      <formula>WEEKDAY($A804)=1</formula>
    </cfRule>
    <cfRule type="expression" dxfId="42767" priority="83414" stopIfTrue="1">
      <formula>WEEKDAY($A804)=2</formula>
    </cfRule>
    <cfRule type="expression" dxfId="42766" priority="83415" stopIfTrue="1">
      <formula>WEEKDAY($A804)=3</formula>
    </cfRule>
    <cfRule type="expression" dxfId="42765" priority="83416" stopIfTrue="1">
      <formula>WEEKDAY($A804)=4</formula>
    </cfRule>
    <cfRule type="expression" dxfId="42764" priority="83417" stopIfTrue="1">
      <formula>WEEKDAY($A804)=5</formula>
    </cfRule>
    <cfRule type="expression" dxfId="42763" priority="83418" stopIfTrue="1">
      <formula>WEEKDAY($A804)=6</formula>
    </cfRule>
    <cfRule type="expression" dxfId="42762" priority="83419" stopIfTrue="1">
      <formula>WEEKDAY($A804)=7</formula>
    </cfRule>
  </conditionalFormatting>
  <conditionalFormatting sqref="I804:I805">
    <cfRule type="expression" dxfId="42761" priority="83406" stopIfTrue="1">
      <formula>WEEKDAY($A804)=1</formula>
    </cfRule>
    <cfRule type="expression" dxfId="42760" priority="83407" stopIfTrue="1">
      <formula>WEEKDAY($A804)=2</formula>
    </cfRule>
    <cfRule type="expression" dxfId="42759" priority="83408" stopIfTrue="1">
      <formula>WEEKDAY($A804)=3</formula>
    </cfRule>
    <cfRule type="expression" dxfId="42758" priority="83409" stopIfTrue="1">
      <formula>WEEKDAY($A804)=4</formula>
    </cfRule>
    <cfRule type="expression" dxfId="42757" priority="83410" stopIfTrue="1">
      <formula>WEEKDAY($A804)=5</formula>
    </cfRule>
    <cfRule type="expression" dxfId="42756" priority="83411" stopIfTrue="1">
      <formula>WEEKDAY($A804)=6</formula>
    </cfRule>
    <cfRule type="expression" dxfId="42755" priority="83412" stopIfTrue="1">
      <formula>WEEKDAY($A804)=7</formula>
    </cfRule>
  </conditionalFormatting>
  <conditionalFormatting sqref="I804:I805">
    <cfRule type="expression" dxfId="42754" priority="83399" stopIfTrue="1">
      <formula>WEEKDAY($A804)=1</formula>
    </cfRule>
    <cfRule type="expression" dxfId="42753" priority="83400" stopIfTrue="1">
      <formula>WEEKDAY($A804)=2</formula>
    </cfRule>
    <cfRule type="expression" dxfId="42752" priority="83401" stopIfTrue="1">
      <formula>WEEKDAY($A804)=3</formula>
    </cfRule>
    <cfRule type="expression" dxfId="42751" priority="83402" stopIfTrue="1">
      <formula>WEEKDAY($A804)=4</formula>
    </cfRule>
    <cfRule type="expression" dxfId="42750" priority="83403" stopIfTrue="1">
      <formula>WEEKDAY($A804)=5</formula>
    </cfRule>
    <cfRule type="expression" dxfId="42749" priority="83404" stopIfTrue="1">
      <formula>WEEKDAY($A804)=6</formula>
    </cfRule>
    <cfRule type="expression" dxfId="42748" priority="83405" stopIfTrue="1">
      <formula>WEEKDAY($A804)=7</formula>
    </cfRule>
  </conditionalFormatting>
  <conditionalFormatting sqref="I804:I805">
    <cfRule type="expression" dxfId="42747" priority="83392" stopIfTrue="1">
      <formula>WEEKDAY($A804)=1</formula>
    </cfRule>
    <cfRule type="expression" dxfId="42746" priority="83393" stopIfTrue="1">
      <formula>WEEKDAY($A804)=2</formula>
    </cfRule>
    <cfRule type="expression" dxfId="42745" priority="83394" stopIfTrue="1">
      <formula>WEEKDAY($A804)=3</formula>
    </cfRule>
    <cfRule type="expression" dxfId="42744" priority="83395" stopIfTrue="1">
      <formula>WEEKDAY($A804)=4</formula>
    </cfRule>
    <cfRule type="expression" dxfId="42743" priority="83396" stopIfTrue="1">
      <formula>WEEKDAY($A804)=5</formula>
    </cfRule>
    <cfRule type="expression" dxfId="42742" priority="83397" stopIfTrue="1">
      <formula>WEEKDAY($A804)=6</formula>
    </cfRule>
    <cfRule type="expression" dxfId="42741" priority="83398" stopIfTrue="1">
      <formula>WEEKDAY($A804)=7</formula>
    </cfRule>
  </conditionalFormatting>
  <conditionalFormatting sqref="I804:I805">
    <cfRule type="expression" dxfId="42740" priority="83385" stopIfTrue="1">
      <formula>WEEKDAY($A804)=1</formula>
    </cfRule>
    <cfRule type="expression" dxfId="42739" priority="83386" stopIfTrue="1">
      <formula>WEEKDAY($A804)=2</formula>
    </cfRule>
    <cfRule type="expression" dxfId="42738" priority="83387" stopIfTrue="1">
      <formula>WEEKDAY($A804)=3</formula>
    </cfRule>
    <cfRule type="expression" dxfId="42737" priority="83388" stopIfTrue="1">
      <formula>WEEKDAY($A804)=4</formula>
    </cfRule>
    <cfRule type="expression" dxfId="42736" priority="83389" stopIfTrue="1">
      <formula>WEEKDAY($A804)=5</formula>
    </cfRule>
    <cfRule type="expression" dxfId="42735" priority="83390" stopIfTrue="1">
      <formula>WEEKDAY($A804)=6</formula>
    </cfRule>
    <cfRule type="expression" dxfId="42734" priority="83391" stopIfTrue="1">
      <formula>WEEKDAY($A804)=7</formula>
    </cfRule>
  </conditionalFormatting>
  <conditionalFormatting sqref="I804:I805">
    <cfRule type="expression" dxfId="42733" priority="83378" stopIfTrue="1">
      <formula>WEEKDAY($A804)=1</formula>
    </cfRule>
    <cfRule type="expression" dxfId="42732" priority="83379" stopIfTrue="1">
      <formula>WEEKDAY($A804)=2</formula>
    </cfRule>
    <cfRule type="expression" dxfId="42731" priority="83380" stopIfTrue="1">
      <formula>WEEKDAY($A804)=3</formula>
    </cfRule>
    <cfRule type="expression" dxfId="42730" priority="83381" stopIfTrue="1">
      <formula>WEEKDAY($A804)=4</formula>
    </cfRule>
    <cfRule type="expression" dxfId="42729" priority="83382" stopIfTrue="1">
      <formula>WEEKDAY($A804)=5</formula>
    </cfRule>
    <cfRule type="expression" dxfId="42728" priority="83383" stopIfTrue="1">
      <formula>WEEKDAY($A804)=6</formula>
    </cfRule>
    <cfRule type="expression" dxfId="42727" priority="83384" stopIfTrue="1">
      <formula>WEEKDAY($A804)=7</formula>
    </cfRule>
  </conditionalFormatting>
  <conditionalFormatting sqref="I804:I805">
    <cfRule type="expression" dxfId="42726" priority="83371" stopIfTrue="1">
      <formula>WEEKDAY($A804)=1</formula>
    </cfRule>
    <cfRule type="expression" dxfId="42725" priority="83372" stopIfTrue="1">
      <formula>WEEKDAY($A804)=2</formula>
    </cfRule>
    <cfRule type="expression" dxfId="42724" priority="83373" stopIfTrue="1">
      <formula>WEEKDAY($A804)=3</formula>
    </cfRule>
    <cfRule type="expression" dxfId="42723" priority="83374" stopIfTrue="1">
      <formula>WEEKDAY($A804)=4</formula>
    </cfRule>
    <cfRule type="expression" dxfId="42722" priority="83375" stopIfTrue="1">
      <formula>WEEKDAY($A804)=5</formula>
    </cfRule>
    <cfRule type="expression" dxfId="42721" priority="83376" stopIfTrue="1">
      <formula>WEEKDAY($A804)=6</formula>
    </cfRule>
    <cfRule type="expression" dxfId="42720" priority="83377" stopIfTrue="1">
      <formula>WEEKDAY($A804)=7</formula>
    </cfRule>
  </conditionalFormatting>
  <conditionalFormatting sqref="I804:I805">
    <cfRule type="expression" dxfId="42719" priority="83364" stopIfTrue="1">
      <formula>WEEKDAY($A804)=1</formula>
    </cfRule>
    <cfRule type="expression" dxfId="42718" priority="83365" stopIfTrue="1">
      <formula>WEEKDAY($A804)=2</formula>
    </cfRule>
    <cfRule type="expression" dxfId="42717" priority="83366" stopIfTrue="1">
      <formula>WEEKDAY($A804)=3</formula>
    </cfRule>
    <cfRule type="expression" dxfId="42716" priority="83367" stopIfTrue="1">
      <formula>WEEKDAY($A804)=4</formula>
    </cfRule>
    <cfRule type="expression" dxfId="42715" priority="83368" stopIfTrue="1">
      <formula>WEEKDAY($A804)=5</formula>
    </cfRule>
    <cfRule type="expression" dxfId="42714" priority="83369" stopIfTrue="1">
      <formula>WEEKDAY($A804)=6</formula>
    </cfRule>
    <cfRule type="expression" dxfId="42713" priority="83370" stopIfTrue="1">
      <formula>WEEKDAY($A804)=7</formula>
    </cfRule>
  </conditionalFormatting>
  <conditionalFormatting sqref="I804:I805">
    <cfRule type="expression" dxfId="42712" priority="83357" stopIfTrue="1">
      <formula>WEEKDAY($A804)=1</formula>
    </cfRule>
    <cfRule type="expression" dxfId="42711" priority="83358" stopIfTrue="1">
      <formula>WEEKDAY($A804)=2</formula>
    </cfRule>
    <cfRule type="expression" dxfId="42710" priority="83359" stopIfTrue="1">
      <formula>WEEKDAY($A804)=3</formula>
    </cfRule>
    <cfRule type="expression" dxfId="42709" priority="83360" stopIfTrue="1">
      <formula>WEEKDAY($A804)=4</formula>
    </cfRule>
    <cfRule type="expression" dxfId="42708" priority="83361" stopIfTrue="1">
      <formula>WEEKDAY($A804)=5</formula>
    </cfRule>
    <cfRule type="expression" dxfId="42707" priority="83362" stopIfTrue="1">
      <formula>WEEKDAY($A804)=6</formula>
    </cfRule>
    <cfRule type="expression" dxfId="42706" priority="83363" stopIfTrue="1">
      <formula>WEEKDAY($A804)=7</formula>
    </cfRule>
  </conditionalFormatting>
  <conditionalFormatting sqref="I804:I805">
    <cfRule type="expression" dxfId="42705" priority="83350" stopIfTrue="1">
      <formula>WEEKDAY($A804)=1</formula>
    </cfRule>
    <cfRule type="expression" dxfId="42704" priority="83351" stopIfTrue="1">
      <formula>WEEKDAY($A804)=2</formula>
    </cfRule>
    <cfRule type="expression" dxfId="42703" priority="83352" stopIfTrue="1">
      <formula>WEEKDAY($A804)=3</formula>
    </cfRule>
    <cfRule type="expression" dxfId="42702" priority="83353" stopIfTrue="1">
      <formula>WEEKDAY($A804)=4</formula>
    </cfRule>
    <cfRule type="expression" dxfId="42701" priority="83354" stopIfTrue="1">
      <formula>WEEKDAY($A804)=5</formula>
    </cfRule>
    <cfRule type="expression" dxfId="42700" priority="83355" stopIfTrue="1">
      <formula>WEEKDAY($A804)=6</formula>
    </cfRule>
    <cfRule type="expression" dxfId="42699" priority="83356" stopIfTrue="1">
      <formula>WEEKDAY($A804)=7</formula>
    </cfRule>
  </conditionalFormatting>
  <conditionalFormatting sqref="I804:I805">
    <cfRule type="expression" dxfId="42698" priority="83343" stopIfTrue="1">
      <formula>WEEKDAY($A804)=1</formula>
    </cfRule>
    <cfRule type="expression" dxfId="42697" priority="83344" stopIfTrue="1">
      <formula>WEEKDAY($A804)=2</formula>
    </cfRule>
    <cfRule type="expression" dxfId="42696" priority="83345" stopIfTrue="1">
      <formula>WEEKDAY($A804)=3</formula>
    </cfRule>
    <cfRule type="expression" dxfId="42695" priority="83346" stopIfTrue="1">
      <formula>WEEKDAY($A804)=4</formula>
    </cfRule>
    <cfRule type="expression" dxfId="42694" priority="83347" stopIfTrue="1">
      <formula>WEEKDAY($A804)=5</formula>
    </cfRule>
    <cfRule type="expression" dxfId="42693" priority="83348" stopIfTrue="1">
      <formula>WEEKDAY($A804)=6</formula>
    </cfRule>
    <cfRule type="expression" dxfId="42692" priority="83349" stopIfTrue="1">
      <formula>WEEKDAY($A804)=7</formula>
    </cfRule>
  </conditionalFormatting>
  <conditionalFormatting sqref="I804:I805">
    <cfRule type="expression" dxfId="42691" priority="83336" stopIfTrue="1">
      <formula>WEEKDAY($A804)=1</formula>
    </cfRule>
    <cfRule type="expression" dxfId="42690" priority="83337" stopIfTrue="1">
      <formula>WEEKDAY($A804)=2</formula>
    </cfRule>
    <cfRule type="expression" dxfId="42689" priority="83338" stopIfTrue="1">
      <formula>WEEKDAY($A804)=3</formula>
    </cfRule>
    <cfRule type="expression" dxfId="42688" priority="83339" stopIfTrue="1">
      <formula>WEEKDAY($A804)=4</formula>
    </cfRule>
    <cfRule type="expression" dxfId="42687" priority="83340" stopIfTrue="1">
      <formula>WEEKDAY($A804)=5</formula>
    </cfRule>
    <cfRule type="expression" dxfId="42686" priority="83341" stopIfTrue="1">
      <formula>WEEKDAY($A804)=6</formula>
    </cfRule>
    <cfRule type="expression" dxfId="42685" priority="83342" stopIfTrue="1">
      <formula>WEEKDAY($A804)=7</formula>
    </cfRule>
  </conditionalFormatting>
  <conditionalFormatting sqref="I804:I805">
    <cfRule type="expression" dxfId="42684" priority="83329" stopIfTrue="1">
      <formula>WEEKDAY($A804)=1</formula>
    </cfRule>
    <cfRule type="expression" dxfId="42683" priority="83330" stopIfTrue="1">
      <formula>WEEKDAY($A804)=2</formula>
    </cfRule>
    <cfRule type="expression" dxfId="42682" priority="83331" stopIfTrue="1">
      <formula>WEEKDAY($A804)=3</formula>
    </cfRule>
    <cfRule type="expression" dxfId="42681" priority="83332" stopIfTrue="1">
      <formula>WEEKDAY($A804)=4</formula>
    </cfRule>
    <cfRule type="expression" dxfId="42680" priority="83333" stopIfTrue="1">
      <formula>WEEKDAY($A804)=5</formula>
    </cfRule>
    <cfRule type="expression" dxfId="42679" priority="83334" stopIfTrue="1">
      <formula>WEEKDAY($A804)=6</formula>
    </cfRule>
    <cfRule type="expression" dxfId="42678" priority="83335" stopIfTrue="1">
      <formula>WEEKDAY($A804)=7</formula>
    </cfRule>
  </conditionalFormatting>
  <conditionalFormatting sqref="I804:I805">
    <cfRule type="expression" dxfId="42677" priority="83322" stopIfTrue="1">
      <formula>WEEKDAY($A804)=1</formula>
    </cfRule>
    <cfRule type="expression" dxfId="42676" priority="83323" stopIfTrue="1">
      <formula>WEEKDAY($A804)=2</formula>
    </cfRule>
    <cfRule type="expression" dxfId="42675" priority="83324" stopIfTrue="1">
      <formula>WEEKDAY($A804)=3</formula>
    </cfRule>
    <cfRule type="expression" dxfId="42674" priority="83325" stopIfTrue="1">
      <formula>WEEKDAY($A804)=4</formula>
    </cfRule>
    <cfRule type="expression" dxfId="42673" priority="83326" stopIfTrue="1">
      <formula>WEEKDAY($A804)=5</formula>
    </cfRule>
    <cfRule type="expression" dxfId="42672" priority="83327" stopIfTrue="1">
      <formula>WEEKDAY($A804)=6</formula>
    </cfRule>
    <cfRule type="expression" dxfId="42671" priority="83328" stopIfTrue="1">
      <formula>WEEKDAY($A804)=7</formula>
    </cfRule>
  </conditionalFormatting>
  <conditionalFormatting sqref="I804:I805">
    <cfRule type="expression" dxfId="42670" priority="83315" stopIfTrue="1">
      <formula>WEEKDAY($A804)=1</formula>
    </cfRule>
    <cfRule type="expression" dxfId="42669" priority="83316" stopIfTrue="1">
      <formula>WEEKDAY($A804)=2</formula>
    </cfRule>
    <cfRule type="expression" dxfId="42668" priority="83317" stopIfTrue="1">
      <formula>WEEKDAY($A804)=3</formula>
    </cfRule>
    <cfRule type="expression" dxfId="42667" priority="83318" stopIfTrue="1">
      <formula>WEEKDAY($A804)=4</formula>
    </cfRule>
    <cfRule type="expression" dxfId="42666" priority="83319" stopIfTrue="1">
      <formula>WEEKDAY($A804)=5</formula>
    </cfRule>
    <cfRule type="expression" dxfId="42665" priority="83320" stopIfTrue="1">
      <formula>WEEKDAY($A804)=6</formula>
    </cfRule>
    <cfRule type="expression" dxfId="42664" priority="83321" stopIfTrue="1">
      <formula>WEEKDAY($A804)=7</formula>
    </cfRule>
  </conditionalFormatting>
  <conditionalFormatting sqref="I804:I805">
    <cfRule type="expression" dxfId="42663" priority="83308" stopIfTrue="1">
      <formula>WEEKDAY($A804)=1</formula>
    </cfRule>
    <cfRule type="expression" dxfId="42662" priority="83309" stopIfTrue="1">
      <formula>WEEKDAY($A804)=2</formula>
    </cfRule>
    <cfRule type="expression" dxfId="42661" priority="83310" stopIfTrue="1">
      <formula>WEEKDAY($A804)=3</formula>
    </cfRule>
    <cfRule type="expression" dxfId="42660" priority="83311" stopIfTrue="1">
      <formula>WEEKDAY($A804)=4</formula>
    </cfRule>
    <cfRule type="expression" dxfId="42659" priority="83312" stopIfTrue="1">
      <formula>WEEKDAY($A804)=5</formula>
    </cfRule>
    <cfRule type="expression" dxfId="42658" priority="83313" stopIfTrue="1">
      <formula>WEEKDAY($A804)=6</formula>
    </cfRule>
    <cfRule type="expression" dxfId="42657" priority="83314" stopIfTrue="1">
      <formula>WEEKDAY($A804)=7</formula>
    </cfRule>
  </conditionalFormatting>
  <conditionalFormatting sqref="I804:I805">
    <cfRule type="expression" dxfId="42656" priority="83301" stopIfTrue="1">
      <formula>WEEKDAY($A804)=1</formula>
    </cfRule>
    <cfRule type="expression" dxfId="42655" priority="83302" stopIfTrue="1">
      <formula>WEEKDAY($A804)=2</formula>
    </cfRule>
    <cfRule type="expression" dxfId="42654" priority="83303" stopIfTrue="1">
      <formula>WEEKDAY($A804)=3</formula>
    </cfRule>
    <cfRule type="expression" dxfId="42653" priority="83304" stopIfTrue="1">
      <formula>WEEKDAY($A804)=4</formula>
    </cfRule>
    <cfRule type="expression" dxfId="42652" priority="83305" stopIfTrue="1">
      <formula>WEEKDAY($A804)=5</formula>
    </cfRule>
    <cfRule type="expression" dxfId="42651" priority="83306" stopIfTrue="1">
      <formula>WEEKDAY($A804)=6</formula>
    </cfRule>
    <cfRule type="expression" dxfId="42650" priority="83307" stopIfTrue="1">
      <formula>WEEKDAY($A804)=7</formula>
    </cfRule>
  </conditionalFormatting>
  <conditionalFormatting sqref="I804:I805">
    <cfRule type="expression" dxfId="42649" priority="83294" stopIfTrue="1">
      <formula>WEEKDAY($A804)=1</formula>
    </cfRule>
    <cfRule type="expression" dxfId="42648" priority="83295" stopIfTrue="1">
      <formula>WEEKDAY($A804)=2</formula>
    </cfRule>
    <cfRule type="expression" dxfId="42647" priority="83296" stopIfTrue="1">
      <formula>WEEKDAY($A804)=3</formula>
    </cfRule>
    <cfRule type="expression" dxfId="42646" priority="83297" stopIfTrue="1">
      <formula>WEEKDAY($A804)=4</formula>
    </cfRule>
    <cfRule type="expression" dxfId="42645" priority="83298" stopIfTrue="1">
      <formula>WEEKDAY($A804)=5</formula>
    </cfRule>
    <cfRule type="expression" dxfId="42644" priority="83299" stopIfTrue="1">
      <formula>WEEKDAY($A804)=6</formula>
    </cfRule>
    <cfRule type="expression" dxfId="42643" priority="83300" stopIfTrue="1">
      <formula>WEEKDAY($A804)=7</formula>
    </cfRule>
  </conditionalFormatting>
  <conditionalFormatting sqref="I804:I805">
    <cfRule type="expression" dxfId="42642" priority="83287" stopIfTrue="1">
      <formula>WEEKDAY($A804)=1</formula>
    </cfRule>
    <cfRule type="expression" dxfId="42641" priority="83288" stopIfTrue="1">
      <formula>WEEKDAY($A804)=2</formula>
    </cfRule>
    <cfRule type="expression" dxfId="42640" priority="83289" stopIfTrue="1">
      <formula>WEEKDAY($A804)=3</formula>
    </cfRule>
    <cfRule type="expression" dxfId="42639" priority="83290" stopIfTrue="1">
      <formula>WEEKDAY($A804)=4</formula>
    </cfRule>
    <cfRule type="expression" dxfId="42638" priority="83291" stopIfTrue="1">
      <formula>WEEKDAY($A804)=5</formula>
    </cfRule>
    <cfRule type="expression" dxfId="42637" priority="83292" stopIfTrue="1">
      <formula>WEEKDAY($A804)=6</formula>
    </cfRule>
    <cfRule type="expression" dxfId="42636" priority="83293" stopIfTrue="1">
      <formula>WEEKDAY($A804)=7</formula>
    </cfRule>
  </conditionalFormatting>
  <conditionalFormatting sqref="I804:I805">
    <cfRule type="expression" dxfId="42635" priority="83280" stopIfTrue="1">
      <formula>WEEKDAY($A804)=1</formula>
    </cfRule>
    <cfRule type="expression" dxfId="42634" priority="83281" stopIfTrue="1">
      <formula>WEEKDAY($A804)=2</formula>
    </cfRule>
    <cfRule type="expression" dxfId="42633" priority="83282" stopIfTrue="1">
      <formula>WEEKDAY($A804)=3</formula>
    </cfRule>
    <cfRule type="expression" dxfId="42632" priority="83283" stopIfTrue="1">
      <formula>WEEKDAY($A804)=4</formula>
    </cfRule>
    <cfRule type="expression" dxfId="42631" priority="83284" stopIfTrue="1">
      <formula>WEEKDAY($A804)=5</formula>
    </cfRule>
    <cfRule type="expression" dxfId="42630" priority="83285" stopIfTrue="1">
      <formula>WEEKDAY($A804)=6</formula>
    </cfRule>
    <cfRule type="expression" dxfId="42629" priority="83286" stopIfTrue="1">
      <formula>WEEKDAY($A804)=7</formula>
    </cfRule>
  </conditionalFormatting>
  <conditionalFormatting sqref="I804:I805">
    <cfRule type="expression" dxfId="42628" priority="83273" stopIfTrue="1">
      <formula>WEEKDAY($A804)=1</formula>
    </cfRule>
    <cfRule type="expression" dxfId="42627" priority="83274" stopIfTrue="1">
      <formula>WEEKDAY($A804)=2</formula>
    </cfRule>
    <cfRule type="expression" dxfId="42626" priority="83275" stopIfTrue="1">
      <formula>WEEKDAY($A804)=3</formula>
    </cfRule>
    <cfRule type="expression" dxfId="42625" priority="83276" stopIfTrue="1">
      <formula>WEEKDAY($A804)=4</formula>
    </cfRule>
    <cfRule type="expression" dxfId="42624" priority="83277" stopIfTrue="1">
      <formula>WEEKDAY($A804)=5</formula>
    </cfRule>
    <cfRule type="expression" dxfId="42623" priority="83278" stopIfTrue="1">
      <formula>WEEKDAY($A804)=6</formula>
    </cfRule>
    <cfRule type="expression" dxfId="42622" priority="83279" stopIfTrue="1">
      <formula>WEEKDAY($A804)=7</formula>
    </cfRule>
  </conditionalFormatting>
  <conditionalFormatting sqref="I804:I805">
    <cfRule type="expression" dxfId="42621" priority="83266" stopIfTrue="1">
      <formula>WEEKDAY($A804)=1</formula>
    </cfRule>
    <cfRule type="expression" dxfId="42620" priority="83267" stopIfTrue="1">
      <formula>WEEKDAY($A804)=2</formula>
    </cfRule>
    <cfRule type="expression" dxfId="42619" priority="83268" stopIfTrue="1">
      <formula>WEEKDAY($A804)=3</formula>
    </cfRule>
    <cfRule type="expression" dxfId="42618" priority="83269" stopIfTrue="1">
      <formula>WEEKDAY($A804)=4</formula>
    </cfRule>
    <cfRule type="expression" dxfId="42617" priority="83270" stopIfTrue="1">
      <formula>WEEKDAY($A804)=5</formula>
    </cfRule>
    <cfRule type="expression" dxfId="42616" priority="83271" stopIfTrue="1">
      <formula>WEEKDAY($A804)=6</formula>
    </cfRule>
    <cfRule type="expression" dxfId="42615" priority="83272" stopIfTrue="1">
      <formula>WEEKDAY($A804)=7</formula>
    </cfRule>
  </conditionalFormatting>
  <conditionalFormatting sqref="I804:I805">
    <cfRule type="expression" dxfId="42614" priority="83259" stopIfTrue="1">
      <formula>WEEKDAY($A804)=1</formula>
    </cfRule>
    <cfRule type="expression" dxfId="42613" priority="83260" stopIfTrue="1">
      <formula>WEEKDAY($A804)=2</formula>
    </cfRule>
    <cfRule type="expression" dxfId="42612" priority="83261" stopIfTrue="1">
      <formula>WEEKDAY($A804)=3</formula>
    </cfRule>
    <cfRule type="expression" dxfId="42611" priority="83262" stopIfTrue="1">
      <formula>WEEKDAY($A804)=4</formula>
    </cfRule>
    <cfRule type="expression" dxfId="42610" priority="83263" stopIfTrue="1">
      <formula>WEEKDAY($A804)=5</formula>
    </cfRule>
    <cfRule type="expression" dxfId="42609" priority="83264" stopIfTrue="1">
      <formula>WEEKDAY($A804)=6</formula>
    </cfRule>
    <cfRule type="expression" dxfId="42608" priority="83265" stopIfTrue="1">
      <formula>WEEKDAY($A804)=7</formula>
    </cfRule>
  </conditionalFormatting>
  <conditionalFormatting sqref="I804:I805">
    <cfRule type="expression" dxfId="42607" priority="83252" stopIfTrue="1">
      <formula>WEEKDAY($A804)=1</formula>
    </cfRule>
    <cfRule type="expression" dxfId="42606" priority="83253" stopIfTrue="1">
      <formula>WEEKDAY($A804)=2</formula>
    </cfRule>
    <cfRule type="expression" dxfId="42605" priority="83254" stopIfTrue="1">
      <formula>WEEKDAY($A804)=3</formula>
    </cfRule>
    <cfRule type="expression" dxfId="42604" priority="83255" stopIfTrue="1">
      <formula>WEEKDAY($A804)=4</formula>
    </cfRule>
    <cfRule type="expression" dxfId="42603" priority="83256" stopIfTrue="1">
      <formula>WEEKDAY($A804)=5</formula>
    </cfRule>
    <cfRule type="expression" dxfId="42602" priority="83257" stopIfTrue="1">
      <formula>WEEKDAY($A804)=6</formula>
    </cfRule>
    <cfRule type="expression" dxfId="42601" priority="83258" stopIfTrue="1">
      <formula>WEEKDAY($A804)=7</formula>
    </cfRule>
  </conditionalFormatting>
  <conditionalFormatting sqref="I804:I805">
    <cfRule type="expression" dxfId="42600" priority="83245" stopIfTrue="1">
      <formula>WEEKDAY($A804)=1</formula>
    </cfRule>
    <cfRule type="expression" dxfId="42599" priority="83246" stopIfTrue="1">
      <formula>WEEKDAY($A804)=2</formula>
    </cfRule>
    <cfRule type="expression" dxfId="42598" priority="83247" stopIfTrue="1">
      <formula>WEEKDAY($A804)=3</formula>
    </cfRule>
    <cfRule type="expression" dxfId="42597" priority="83248" stopIfTrue="1">
      <formula>WEEKDAY($A804)=4</formula>
    </cfRule>
    <cfRule type="expression" dxfId="42596" priority="83249" stopIfTrue="1">
      <formula>WEEKDAY($A804)=5</formula>
    </cfRule>
    <cfRule type="expression" dxfId="42595" priority="83250" stopIfTrue="1">
      <formula>WEEKDAY($A804)=6</formula>
    </cfRule>
    <cfRule type="expression" dxfId="42594" priority="83251" stopIfTrue="1">
      <formula>WEEKDAY($A804)=7</formula>
    </cfRule>
  </conditionalFormatting>
  <conditionalFormatting sqref="I804:I805">
    <cfRule type="expression" dxfId="42593" priority="83238" stopIfTrue="1">
      <formula>WEEKDAY($A804)=1</formula>
    </cfRule>
    <cfRule type="expression" dxfId="42592" priority="83239" stopIfTrue="1">
      <formula>WEEKDAY($A804)=2</formula>
    </cfRule>
    <cfRule type="expression" dxfId="42591" priority="83240" stopIfTrue="1">
      <formula>WEEKDAY($A804)=3</formula>
    </cfRule>
    <cfRule type="expression" dxfId="42590" priority="83241" stopIfTrue="1">
      <formula>WEEKDAY($A804)=4</formula>
    </cfRule>
    <cfRule type="expression" dxfId="42589" priority="83242" stopIfTrue="1">
      <formula>WEEKDAY($A804)=5</formula>
    </cfRule>
    <cfRule type="expression" dxfId="42588" priority="83243" stopIfTrue="1">
      <formula>WEEKDAY($A804)=6</formula>
    </cfRule>
    <cfRule type="expression" dxfId="42587" priority="83244" stopIfTrue="1">
      <formula>WEEKDAY($A804)=7</formula>
    </cfRule>
  </conditionalFormatting>
  <conditionalFormatting sqref="I804:I805">
    <cfRule type="expression" dxfId="42586" priority="83231" stopIfTrue="1">
      <formula>WEEKDAY($A804)=1</formula>
    </cfRule>
    <cfRule type="expression" dxfId="42585" priority="83232" stopIfTrue="1">
      <formula>WEEKDAY($A804)=2</formula>
    </cfRule>
    <cfRule type="expression" dxfId="42584" priority="83233" stopIfTrue="1">
      <formula>WEEKDAY($A804)=3</formula>
    </cfRule>
    <cfRule type="expression" dxfId="42583" priority="83234" stopIfTrue="1">
      <formula>WEEKDAY($A804)=4</formula>
    </cfRule>
    <cfRule type="expression" dxfId="42582" priority="83235" stopIfTrue="1">
      <formula>WEEKDAY($A804)=5</formula>
    </cfRule>
    <cfRule type="expression" dxfId="42581" priority="83236" stopIfTrue="1">
      <formula>WEEKDAY($A804)=6</formula>
    </cfRule>
    <cfRule type="expression" dxfId="42580" priority="83237" stopIfTrue="1">
      <formula>WEEKDAY($A804)=7</formula>
    </cfRule>
  </conditionalFormatting>
  <conditionalFormatting sqref="I804:I805">
    <cfRule type="expression" dxfId="42579" priority="83224" stopIfTrue="1">
      <formula>WEEKDAY($A804)=1</formula>
    </cfRule>
    <cfRule type="expression" dxfId="42578" priority="83225" stopIfTrue="1">
      <formula>WEEKDAY($A804)=2</formula>
    </cfRule>
    <cfRule type="expression" dxfId="42577" priority="83226" stopIfTrue="1">
      <formula>WEEKDAY($A804)=3</formula>
    </cfRule>
    <cfRule type="expression" dxfId="42576" priority="83227" stopIfTrue="1">
      <formula>WEEKDAY($A804)=4</formula>
    </cfRule>
    <cfRule type="expression" dxfId="42575" priority="83228" stopIfTrue="1">
      <formula>WEEKDAY($A804)=5</formula>
    </cfRule>
    <cfRule type="expression" dxfId="42574" priority="83229" stopIfTrue="1">
      <formula>WEEKDAY($A804)=6</formula>
    </cfRule>
    <cfRule type="expression" dxfId="42573" priority="83230" stopIfTrue="1">
      <formula>WEEKDAY($A804)=7</formula>
    </cfRule>
  </conditionalFormatting>
  <conditionalFormatting sqref="I804:I805">
    <cfRule type="expression" dxfId="42572" priority="83217" stopIfTrue="1">
      <formula>WEEKDAY($A804)=1</formula>
    </cfRule>
    <cfRule type="expression" dxfId="42571" priority="83218" stopIfTrue="1">
      <formula>WEEKDAY($A804)=2</formula>
    </cfRule>
    <cfRule type="expression" dxfId="42570" priority="83219" stopIfTrue="1">
      <formula>WEEKDAY($A804)=3</formula>
    </cfRule>
    <cfRule type="expression" dxfId="42569" priority="83220" stopIfTrue="1">
      <formula>WEEKDAY($A804)=4</formula>
    </cfRule>
    <cfRule type="expression" dxfId="42568" priority="83221" stopIfTrue="1">
      <formula>WEEKDAY($A804)=5</formula>
    </cfRule>
    <cfRule type="expression" dxfId="42567" priority="83222" stopIfTrue="1">
      <formula>WEEKDAY($A804)=6</formula>
    </cfRule>
    <cfRule type="expression" dxfId="42566" priority="83223" stopIfTrue="1">
      <formula>WEEKDAY($A804)=7</formula>
    </cfRule>
  </conditionalFormatting>
  <conditionalFormatting sqref="I804:I805">
    <cfRule type="expression" dxfId="42565" priority="83210" stopIfTrue="1">
      <formula>WEEKDAY($A804)=1</formula>
    </cfRule>
    <cfRule type="expression" dxfId="42564" priority="83211" stopIfTrue="1">
      <formula>WEEKDAY($A804)=2</formula>
    </cfRule>
    <cfRule type="expression" dxfId="42563" priority="83212" stopIfTrue="1">
      <formula>WEEKDAY($A804)=3</formula>
    </cfRule>
    <cfRule type="expression" dxfId="42562" priority="83213" stopIfTrue="1">
      <formula>WEEKDAY($A804)=4</formula>
    </cfRule>
    <cfRule type="expression" dxfId="42561" priority="83214" stopIfTrue="1">
      <formula>WEEKDAY($A804)=5</formula>
    </cfRule>
    <cfRule type="expression" dxfId="42560" priority="83215" stopIfTrue="1">
      <formula>WEEKDAY($A804)=6</formula>
    </cfRule>
    <cfRule type="expression" dxfId="42559" priority="83216" stopIfTrue="1">
      <formula>WEEKDAY($A804)=7</formula>
    </cfRule>
  </conditionalFormatting>
  <conditionalFormatting sqref="I804:I805">
    <cfRule type="expression" dxfId="42558" priority="83203" stopIfTrue="1">
      <formula>WEEKDAY($A804)=1</formula>
    </cfRule>
    <cfRule type="expression" dxfId="42557" priority="83204" stopIfTrue="1">
      <formula>WEEKDAY($A804)=2</formula>
    </cfRule>
    <cfRule type="expression" dxfId="42556" priority="83205" stopIfTrue="1">
      <formula>WEEKDAY($A804)=3</formula>
    </cfRule>
    <cfRule type="expression" dxfId="42555" priority="83206" stopIfTrue="1">
      <formula>WEEKDAY($A804)=4</formula>
    </cfRule>
    <cfRule type="expression" dxfId="42554" priority="83207" stopIfTrue="1">
      <formula>WEEKDAY($A804)=5</formula>
    </cfRule>
    <cfRule type="expression" dxfId="42553" priority="83208" stopIfTrue="1">
      <formula>WEEKDAY($A804)=6</formula>
    </cfRule>
    <cfRule type="expression" dxfId="42552" priority="83209" stopIfTrue="1">
      <formula>WEEKDAY($A804)=7</formula>
    </cfRule>
  </conditionalFormatting>
  <conditionalFormatting sqref="I804:I805">
    <cfRule type="expression" dxfId="42551" priority="83196" stopIfTrue="1">
      <formula>WEEKDAY($A804)=1</formula>
    </cfRule>
    <cfRule type="expression" dxfId="42550" priority="83197" stopIfTrue="1">
      <formula>WEEKDAY($A804)=2</formula>
    </cfRule>
    <cfRule type="expression" dxfId="42549" priority="83198" stopIfTrue="1">
      <formula>WEEKDAY($A804)=3</formula>
    </cfRule>
    <cfRule type="expression" dxfId="42548" priority="83199" stopIfTrue="1">
      <formula>WEEKDAY($A804)=4</formula>
    </cfRule>
    <cfRule type="expression" dxfId="42547" priority="83200" stopIfTrue="1">
      <formula>WEEKDAY($A804)=5</formula>
    </cfRule>
    <cfRule type="expression" dxfId="42546" priority="83201" stopIfTrue="1">
      <formula>WEEKDAY($A804)=6</formula>
    </cfRule>
    <cfRule type="expression" dxfId="42545" priority="83202" stopIfTrue="1">
      <formula>WEEKDAY($A804)=7</formula>
    </cfRule>
  </conditionalFormatting>
  <conditionalFormatting sqref="I804:I805">
    <cfRule type="expression" dxfId="42544" priority="83189" stopIfTrue="1">
      <formula>WEEKDAY($A804)=1</formula>
    </cfRule>
    <cfRule type="expression" dxfId="42543" priority="83190" stopIfTrue="1">
      <formula>WEEKDAY($A804)=2</formula>
    </cfRule>
    <cfRule type="expression" dxfId="42542" priority="83191" stopIfTrue="1">
      <formula>WEEKDAY($A804)=3</formula>
    </cfRule>
    <cfRule type="expression" dxfId="42541" priority="83192" stopIfTrue="1">
      <formula>WEEKDAY($A804)=4</formula>
    </cfRule>
    <cfRule type="expression" dxfId="42540" priority="83193" stopIfTrue="1">
      <formula>WEEKDAY($A804)=5</formula>
    </cfRule>
    <cfRule type="expression" dxfId="42539" priority="83194" stopIfTrue="1">
      <formula>WEEKDAY($A804)=6</formula>
    </cfRule>
    <cfRule type="expression" dxfId="42538" priority="83195" stopIfTrue="1">
      <formula>WEEKDAY($A804)=7</formula>
    </cfRule>
  </conditionalFormatting>
  <conditionalFormatting sqref="I804:I805">
    <cfRule type="expression" dxfId="42537" priority="83182" stopIfTrue="1">
      <formula>WEEKDAY($A804)=1</formula>
    </cfRule>
    <cfRule type="expression" dxfId="42536" priority="83183" stopIfTrue="1">
      <formula>WEEKDAY($A804)=2</formula>
    </cfRule>
    <cfRule type="expression" dxfId="42535" priority="83184" stopIfTrue="1">
      <formula>WEEKDAY($A804)=3</formula>
    </cfRule>
    <cfRule type="expression" dxfId="42534" priority="83185" stopIfTrue="1">
      <formula>WEEKDAY($A804)=4</formula>
    </cfRule>
    <cfRule type="expression" dxfId="42533" priority="83186" stopIfTrue="1">
      <formula>WEEKDAY($A804)=5</formula>
    </cfRule>
    <cfRule type="expression" dxfId="42532" priority="83187" stopIfTrue="1">
      <formula>WEEKDAY($A804)=6</formula>
    </cfRule>
    <cfRule type="expression" dxfId="42531" priority="83188" stopIfTrue="1">
      <formula>WEEKDAY($A804)=7</formula>
    </cfRule>
  </conditionalFormatting>
  <conditionalFormatting sqref="I804:I805">
    <cfRule type="expression" dxfId="42530" priority="83175" stopIfTrue="1">
      <formula>WEEKDAY($A804)=1</formula>
    </cfRule>
    <cfRule type="expression" dxfId="42529" priority="83176" stopIfTrue="1">
      <formula>WEEKDAY($A804)=2</formula>
    </cfRule>
    <cfRule type="expression" dxfId="42528" priority="83177" stopIfTrue="1">
      <formula>WEEKDAY($A804)=3</formula>
    </cfRule>
    <cfRule type="expression" dxfId="42527" priority="83178" stopIfTrue="1">
      <formula>WEEKDAY($A804)=4</formula>
    </cfRule>
    <cfRule type="expression" dxfId="42526" priority="83179" stopIfTrue="1">
      <formula>WEEKDAY($A804)=5</formula>
    </cfRule>
    <cfRule type="expression" dxfId="42525" priority="83180" stopIfTrue="1">
      <formula>WEEKDAY($A804)=6</formula>
    </cfRule>
    <cfRule type="expression" dxfId="42524" priority="83181" stopIfTrue="1">
      <formula>WEEKDAY($A804)=7</formula>
    </cfRule>
  </conditionalFormatting>
  <conditionalFormatting sqref="I804:I805">
    <cfRule type="expression" dxfId="42523" priority="83168" stopIfTrue="1">
      <formula>WEEKDAY($A804)=1</formula>
    </cfRule>
    <cfRule type="expression" dxfId="42522" priority="83169" stopIfTrue="1">
      <formula>WEEKDAY($A804)=2</formula>
    </cfRule>
    <cfRule type="expression" dxfId="42521" priority="83170" stopIfTrue="1">
      <formula>WEEKDAY($A804)=3</formula>
    </cfRule>
    <cfRule type="expression" dxfId="42520" priority="83171" stopIfTrue="1">
      <formula>WEEKDAY($A804)=4</formula>
    </cfRule>
    <cfRule type="expression" dxfId="42519" priority="83172" stopIfTrue="1">
      <formula>WEEKDAY($A804)=5</formula>
    </cfRule>
    <cfRule type="expression" dxfId="42518" priority="83173" stopIfTrue="1">
      <formula>WEEKDAY($A804)=6</formula>
    </cfRule>
    <cfRule type="expression" dxfId="42517" priority="83174" stopIfTrue="1">
      <formula>WEEKDAY($A804)=7</formula>
    </cfRule>
  </conditionalFormatting>
  <conditionalFormatting sqref="I804:I805">
    <cfRule type="expression" dxfId="42516" priority="83161" stopIfTrue="1">
      <formula>WEEKDAY($A804)=1</formula>
    </cfRule>
    <cfRule type="expression" dxfId="42515" priority="83162" stopIfTrue="1">
      <formula>WEEKDAY($A804)=2</formula>
    </cfRule>
    <cfRule type="expression" dxfId="42514" priority="83163" stopIfTrue="1">
      <formula>WEEKDAY($A804)=3</formula>
    </cfRule>
    <cfRule type="expression" dxfId="42513" priority="83164" stopIfTrue="1">
      <formula>WEEKDAY($A804)=4</formula>
    </cfRule>
    <cfRule type="expression" dxfId="42512" priority="83165" stopIfTrue="1">
      <formula>WEEKDAY($A804)=5</formula>
    </cfRule>
    <cfRule type="expression" dxfId="42511" priority="83166" stopIfTrue="1">
      <formula>WEEKDAY($A804)=6</formula>
    </cfRule>
    <cfRule type="expression" dxfId="42510" priority="83167" stopIfTrue="1">
      <formula>WEEKDAY($A804)=7</formula>
    </cfRule>
  </conditionalFormatting>
  <conditionalFormatting sqref="I804:I805">
    <cfRule type="expression" dxfId="42509" priority="83154" stopIfTrue="1">
      <formula>WEEKDAY($A804)=1</formula>
    </cfRule>
    <cfRule type="expression" dxfId="42508" priority="83155" stopIfTrue="1">
      <formula>WEEKDAY($A804)=2</formula>
    </cfRule>
    <cfRule type="expression" dxfId="42507" priority="83156" stopIfTrue="1">
      <formula>WEEKDAY($A804)=3</formula>
    </cfRule>
    <cfRule type="expression" dxfId="42506" priority="83157" stopIfTrue="1">
      <formula>WEEKDAY($A804)=4</formula>
    </cfRule>
    <cfRule type="expression" dxfId="42505" priority="83158" stopIfTrue="1">
      <formula>WEEKDAY($A804)=5</formula>
    </cfRule>
    <cfRule type="expression" dxfId="42504" priority="83159" stopIfTrue="1">
      <formula>WEEKDAY($A804)=6</formula>
    </cfRule>
    <cfRule type="expression" dxfId="42503" priority="83160" stopIfTrue="1">
      <formula>WEEKDAY($A804)=7</formula>
    </cfRule>
  </conditionalFormatting>
  <conditionalFormatting sqref="I804:I805">
    <cfRule type="expression" dxfId="42502" priority="83147" stopIfTrue="1">
      <formula>WEEKDAY($A804)=1</formula>
    </cfRule>
    <cfRule type="expression" dxfId="42501" priority="83148" stopIfTrue="1">
      <formula>WEEKDAY($A804)=2</formula>
    </cfRule>
    <cfRule type="expression" dxfId="42500" priority="83149" stopIfTrue="1">
      <formula>WEEKDAY($A804)=3</formula>
    </cfRule>
    <cfRule type="expression" dxfId="42499" priority="83150" stopIfTrue="1">
      <formula>WEEKDAY($A804)=4</formula>
    </cfRule>
    <cfRule type="expression" dxfId="42498" priority="83151" stopIfTrue="1">
      <formula>WEEKDAY($A804)=5</formula>
    </cfRule>
    <cfRule type="expression" dxfId="42497" priority="83152" stopIfTrue="1">
      <formula>WEEKDAY($A804)=6</formula>
    </cfRule>
    <cfRule type="expression" dxfId="42496" priority="83153" stopIfTrue="1">
      <formula>WEEKDAY($A804)=7</formula>
    </cfRule>
  </conditionalFormatting>
  <conditionalFormatting sqref="I804:I805">
    <cfRule type="expression" dxfId="42495" priority="83140" stopIfTrue="1">
      <formula>WEEKDAY($A804)=1</formula>
    </cfRule>
    <cfRule type="expression" dxfId="42494" priority="83141" stopIfTrue="1">
      <formula>WEEKDAY($A804)=2</formula>
    </cfRule>
    <cfRule type="expression" dxfId="42493" priority="83142" stopIfTrue="1">
      <formula>WEEKDAY($A804)=3</formula>
    </cfRule>
    <cfRule type="expression" dxfId="42492" priority="83143" stopIfTrue="1">
      <formula>WEEKDAY($A804)=4</formula>
    </cfRule>
    <cfRule type="expression" dxfId="42491" priority="83144" stopIfTrue="1">
      <formula>WEEKDAY($A804)=5</formula>
    </cfRule>
    <cfRule type="expression" dxfId="42490" priority="83145" stopIfTrue="1">
      <formula>WEEKDAY($A804)=6</formula>
    </cfRule>
    <cfRule type="expression" dxfId="42489" priority="83146" stopIfTrue="1">
      <formula>WEEKDAY($A804)=7</formula>
    </cfRule>
  </conditionalFormatting>
  <conditionalFormatting sqref="I804:I805">
    <cfRule type="expression" dxfId="42488" priority="83133" stopIfTrue="1">
      <formula>WEEKDAY($A804)=1</formula>
    </cfRule>
    <cfRule type="expression" dxfId="42487" priority="83134" stopIfTrue="1">
      <formula>WEEKDAY($A804)=2</formula>
    </cfRule>
    <cfRule type="expression" dxfId="42486" priority="83135" stopIfTrue="1">
      <formula>WEEKDAY($A804)=3</formula>
    </cfRule>
    <cfRule type="expression" dxfId="42485" priority="83136" stopIfTrue="1">
      <formula>WEEKDAY($A804)=4</formula>
    </cfRule>
    <cfRule type="expression" dxfId="42484" priority="83137" stopIfTrue="1">
      <formula>WEEKDAY($A804)=5</formula>
    </cfRule>
    <cfRule type="expression" dxfId="42483" priority="83138" stopIfTrue="1">
      <formula>WEEKDAY($A804)=6</formula>
    </cfRule>
    <cfRule type="expression" dxfId="42482" priority="83139" stopIfTrue="1">
      <formula>WEEKDAY($A804)=7</formula>
    </cfRule>
  </conditionalFormatting>
  <conditionalFormatting sqref="I804:I805">
    <cfRule type="expression" dxfId="42481" priority="83126" stopIfTrue="1">
      <formula>WEEKDAY($A804)=1</formula>
    </cfRule>
    <cfRule type="expression" dxfId="42480" priority="83127" stopIfTrue="1">
      <formula>WEEKDAY($A804)=2</formula>
    </cfRule>
    <cfRule type="expression" dxfId="42479" priority="83128" stopIfTrue="1">
      <formula>WEEKDAY($A804)=3</formula>
    </cfRule>
    <cfRule type="expression" dxfId="42478" priority="83129" stopIfTrue="1">
      <formula>WEEKDAY($A804)=4</formula>
    </cfRule>
    <cfRule type="expression" dxfId="42477" priority="83130" stopIfTrue="1">
      <formula>WEEKDAY($A804)=5</formula>
    </cfRule>
    <cfRule type="expression" dxfId="42476" priority="83131" stopIfTrue="1">
      <formula>WEEKDAY($A804)=6</formula>
    </cfRule>
    <cfRule type="expression" dxfId="42475" priority="83132" stopIfTrue="1">
      <formula>WEEKDAY($A804)=7</formula>
    </cfRule>
  </conditionalFormatting>
  <conditionalFormatting sqref="I804:I805">
    <cfRule type="expression" dxfId="42474" priority="83119" stopIfTrue="1">
      <formula>WEEKDAY($A804)=1</formula>
    </cfRule>
    <cfRule type="expression" dxfId="42473" priority="83120" stopIfTrue="1">
      <formula>WEEKDAY($A804)=2</formula>
    </cfRule>
    <cfRule type="expression" dxfId="42472" priority="83121" stopIfTrue="1">
      <formula>WEEKDAY($A804)=3</formula>
    </cfRule>
    <cfRule type="expression" dxfId="42471" priority="83122" stopIfTrue="1">
      <formula>WEEKDAY($A804)=4</formula>
    </cfRule>
    <cfRule type="expression" dxfId="42470" priority="83123" stopIfTrue="1">
      <formula>WEEKDAY($A804)=5</formula>
    </cfRule>
    <cfRule type="expression" dxfId="42469" priority="83124" stopIfTrue="1">
      <formula>WEEKDAY($A804)=6</formula>
    </cfRule>
    <cfRule type="expression" dxfId="42468" priority="83125" stopIfTrue="1">
      <formula>WEEKDAY($A804)=7</formula>
    </cfRule>
  </conditionalFormatting>
  <conditionalFormatting sqref="I804:I805">
    <cfRule type="expression" dxfId="42467" priority="83112" stopIfTrue="1">
      <formula>WEEKDAY($A804)=1</formula>
    </cfRule>
    <cfRule type="expression" dxfId="42466" priority="83113" stopIfTrue="1">
      <formula>WEEKDAY($A804)=2</formula>
    </cfRule>
    <cfRule type="expression" dxfId="42465" priority="83114" stopIfTrue="1">
      <formula>WEEKDAY($A804)=3</formula>
    </cfRule>
    <cfRule type="expression" dxfId="42464" priority="83115" stopIfTrue="1">
      <formula>WEEKDAY($A804)=4</formula>
    </cfRule>
    <cfRule type="expression" dxfId="42463" priority="83116" stopIfTrue="1">
      <formula>WEEKDAY($A804)=5</formula>
    </cfRule>
    <cfRule type="expression" dxfId="42462" priority="83117" stopIfTrue="1">
      <formula>WEEKDAY($A804)=6</formula>
    </cfRule>
    <cfRule type="expression" dxfId="42461" priority="83118" stopIfTrue="1">
      <formula>WEEKDAY($A804)=7</formula>
    </cfRule>
  </conditionalFormatting>
  <conditionalFormatting sqref="I804:I805">
    <cfRule type="expression" dxfId="42460" priority="83105" stopIfTrue="1">
      <formula>WEEKDAY($A804)=1</formula>
    </cfRule>
    <cfRule type="expression" dxfId="42459" priority="83106" stopIfTrue="1">
      <formula>WEEKDAY($A804)=2</formula>
    </cfRule>
    <cfRule type="expression" dxfId="42458" priority="83107" stopIfTrue="1">
      <formula>WEEKDAY($A804)=3</formula>
    </cfRule>
    <cfRule type="expression" dxfId="42457" priority="83108" stopIfTrue="1">
      <formula>WEEKDAY($A804)=4</formula>
    </cfRule>
    <cfRule type="expression" dxfId="42456" priority="83109" stopIfTrue="1">
      <formula>WEEKDAY($A804)=5</formula>
    </cfRule>
    <cfRule type="expression" dxfId="42455" priority="83110" stopIfTrue="1">
      <formula>WEEKDAY($A804)=6</formula>
    </cfRule>
    <cfRule type="expression" dxfId="42454" priority="83111" stopIfTrue="1">
      <formula>WEEKDAY($A804)=7</formula>
    </cfRule>
  </conditionalFormatting>
  <conditionalFormatting sqref="I804:I805">
    <cfRule type="expression" dxfId="42453" priority="83098" stopIfTrue="1">
      <formula>WEEKDAY($A804)=1</formula>
    </cfRule>
    <cfRule type="expression" dxfId="42452" priority="83099" stopIfTrue="1">
      <formula>WEEKDAY($A804)=2</formula>
    </cfRule>
    <cfRule type="expression" dxfId="42451" priority="83100" stopIfTrue="1">
      <formula>WEEKDAY($A804)=3</formula>
    </cfRule>
    <cfRule type="expression" dxfId="42450" priority="83101" stopIfTrue="1">
      <formula>WEEKDAY($A804)=4</formula>
    </cfRule>
    <cfRule type="expression" dxfId="42449" priority="83102" stopIfTrue="1">
      <formula>WEEKDAY($A804)=5</formula>
    </cfRule>
    <cfRule type="expression" dxfId="42448" priority="83103" stopIfTrue="1">
      <formula>WEEKDAY($A804)=6</formula>
    </cfRule>
    <cfRule type="expression" dxfId="42447" priority="83104" stopIfTrue="1">
      <formula>WEEKDAY($A804)=7</formula>
    </cfRule>
  </conditionalFormatting>
  <conditionalFormatting sqref="I804:I805">
    <cfRule type="expression" dxfId="42446" priority="83091" stopIfTrue="1">
      <formula>WEEKDAY($A804)=1</formula>
    </cfRule>
    <cfRule type="expression" dxfId="42445" priority="83092" stopIfTrue="1">
      <formula>WEEKDAY($A804)=2</formula>
    </cfRule>
    <cfRule type="expression" dxfId="42444" priority="83093" stopIfTrue="1">
      <formula>WEEKDAY($A804)=3</formula>
    </cfRule>
    <cfRule type="expression" dxfId="42443" priority="83094" stopIfTrue="1">
      <formula>WEEKDAY($A804)=4</formula>
    </cfRule>
    <cfRule type="expression" dxfId="42442" priority="83095" stopIfTrue="1">
      <formula>WEEKDAY($A804)=5</formula>
    </cfRule>
    <cfRule type="expression" dxfId="42441" priority="83096" stopIfTrue="1">
      <formula>WEEKDAY($A804)=6</formula>
    </cfRule>
    <cfRule type="expression" dxfId="42440" priority="83097" stopIfTrue="1">
      <formula>WEEKDAY($A804)=7</formula>
    </cfRule>
  </conditionalFormatting>
  <conditionalFormatting sqref="I804:I805">
    <cfRule type="expression" dxfId="42439" priority="83084" stopIfTrue="1">
      <formula>WEEKDAY($A804)=1</formula>
    </cfRule>
    <cfRule type="expression" dxfId="42438" priority="83085" stopIfTrue="1">
      <formula>WEEKDAY($A804)=2</formula>
    </cfRule>
    <cfRule type="expression" dxfId="42437" priority="83086" stopIfTrue="1">
      <formula>WEEKDAY($A804)=3</formula>
    </cfRule>
    <cfRule type="expression" dxfId="42436" priority="83087" stopIfTrue="1">
      <formula>WEEKDAY($A804)=4</formula>
    </cfRule>
    <cfRule type="expression" dxfId="42435" priority="83088" stopIfTrue="1">
      <formula>WEEKDAY($A804)=5</formula>
    </cfRule>
    <cfRule type="expression" dxfId="42434" priority="83089" stopIfTrue="1">
      <formula>WEEKDAY($A804)=6</formula>
    </cfRule>
    <cfRule type="expression" dxfId="42433" priority="83090" stopIfTrue="1">
      <formula>WEEKDAY($A804)=7</formula>
    </cfRule>
  </conditionalFormatting>
  <conditionalFormatting sqref="I804:I805">
    <cfRule type="expression" dxfId="42432" priority="83077" stopIfTrue="1">
      <formula>WEEKDAY($A804)=1</formula>
    </cfRule>
    <cfRule type="expression" dxfId="42431" priority="83078" stopIfTrue="1">
      <formula>WEEKDAY($A804)=2</formula>
    </cfRule>
    <cfRule type="expression" dxfId="42430" priority="83079" stopIfTrue="1">
      <formula>WEEKDAY($A804)=3</formula>
    </cfRule>
    <cfRule type="expression" dxfId="42429" priority="83080" stopIfTrue="1">
      <formula>WEEKDAY($A804)=4</formula>
    </cfRule>
    <cfRule type="expression" dxfId="42428" priority="83081" stopIfTrue="1">
      <formula>WEEKDAY($A804)=5</formula>
    </cfRule>
    <cfRule type="expression" dxfId="42427" priority="83082" stopIfTrue="1">
      <formula>WEEKDAY($A804)=6</formula>
    </cfRule>
    <cfRule type="expression" dxfId="42426" priority="83083" stopIfTrue="1">
      <formula>WEEKDAY($A804)=7</formula>
    </cfRule>
  </conditionalFormatting>
  <conditionalFormatting sqref="I804:I805">
    <cfRule type="expression" dxfId="42425" priority="83070" stopIfTrue="1">
      <formula>WEEKDAY($A804)=1</formula>
    </cfRule>
    <cfRule type="expression" dxfId="42424" priority="83071" stopIfTrue="1">
      <formula>WEEKDAY($A804)=2</formula>
    </cfRule>
    <cfRule type="expression" dxfId="42423" priority="83072" stopIfTrue="1">
      <formula>WEEKDAY($A804)=3</formula>
    </cfRule>
    <cfRule type="expression" dxfId="42422" priority="83073" stopIfTrue="1">
      <formula>WEEKDAY($A804)=4</formula>
    </cfRule>
    <cfRule type="expression" dxfId="42421" priority="83074" stopIfTrue="1">
      <formula>WEEKDAY($A804)=5</formula>
    </cfRule>
    <cfRule type="expression" dxfId="42420" priority="83075" stopIfTrue="1">
      <formula>WEEKDAY($A804)=6</formula>
    </cfRule>
    <cfRule type="expression" dxfId="42419" priority="83076" stopIfTrue="1">
      <formula>WEEKDAY($A804)=7</formula>
    </cfRule>
  </conditionalFormatting>
  <conditionalFormatting sqref="I804:I805">
    <cfRule type="expression" dxfId="42418" priority="83063" stopIfTrue="1">
      <formula>WEEKDAY($A804)=1</formula>
    </cfRule>
    <cfRule type="expression" dxfId="42417" priority="83064" stopIfTrue="1">
      <formula>WEEKDAY($A804)=2</formula>
    </cfRule>
    <cfRule type="expression" dxfId="42416" priority="83065" stopIfTrue="1">
      <formula>WEEKDAY($A804)=3</formula>
    </cfRule>
    <cfRule type="expression" dxfId="42415" priority="83066" stopIfTrue="1">
      <formula>WEEKDAY($A804)=4</formula>
    </cfRule>
    <cfRule type="expression" dxfId="42414" priority="83067" stopIfTrue="1">
      <formula>WEEKDAY($A804)=5</formula>
    </cfRule>
    <cfRule type="expression" dxfId="42413" priority="83068" stopIfTrue="1">
      <formula>WEEKDAY($A804)=6</formula>
    </cfRule>
    <cfRule type="expression" dxfId="42412" priority="83069" stopIfTrue="1">
      <formula>WEEKDAY($A804)=7</formula>
    </cfRule>
  </conditionalFormatting>
  <conditionalFormatting sqref="I804:I805">
    <cfRule type="expression" dxfId="42411" priority="83056" stopIfTrue="1">
      <formula>WEEKDAY($A804)=1</formula>
    </cfRule>
    <cfRule type="expression" dxfId="42410" priority="83057" stopIfTrue="1">
      <formula>WEEKDAY($A804)=2</formula>
    </cfRule>
    <cfRule type="expression" dxfId="42409" priority="83058" stopIfTrue="1">
      <formula>WEEKDAY($A804)=3</formula>
    </cfRule>
    <cfRule type="expression" dxfId="42408" priority="83059" stopIfTrue="1">
      <formula>WEEKDAY($A804)=4</formula>
    </cfRule>
    <cfRule type="expression" dxfId="42407" priority="83060" stopIfTrue="1">
      <formula>WEEKDAY($A804)=5</formula>
    </cfRule>
    <cfRule type="expression" dxfId="42406" priority="83061" stopIfTrue="1">
      <formula>WEEKDAY($A804)=6</formula>
    </cfRule>
    <cfRule type="expression" dxfId="42405" priority="83062" stopIfTrue="1">
      <formula>WEEKDAY($A804)=7</formula>
    </cfRule>
  </conditionalFormatting>
  <conditionalFormatting sqref="I804:I805">
    <cfRule type="expression" dxfId="42404" priority="83049" stopIfTrue="1">
      <formula>WEEKDAY($A804)=1</formula>
    </cfRule>
    <cfRule type="expression" dxfId="42403" priority="83050" stopIfTrue="1">
      <formula>WEEKDAY($A804)=2</formula>
    </cfRule>
    <cfRule type="expression" dxfId="42402" priority="83051" stopIfTrue="1">
      <formula>WEEKDAY($A804)=3</formula>
    </cfRule>
    <cfRule type="expression" dxfId="42401" priority="83052" stopIfTrue="1">
      <formula>WEEKDAY($A804)=4</formula>
    </cfRule>
    <cfRule type="expression" dxfId="42400" priority="83053" stopIfTrue="1">
      <formula>WEEKDAY($A804)=5</formula>
    </cfRule>
    <cfRule type="expression" dxfId="42399" priority="83054" stopIfTrue="1">
      <formula>WEEKDAY($A804)=6</formula>
    </cfRule>
    <cfRule type="expression" dxfId="42398" priority="83055" stopIfTrue="1">
      <formula>WEEKDAY($A804)=7</formula>
    </cfRule>
  </conditionalFormatting>
  <conditionalFormatting sqref="I804:I805">
    <cfRule type="expression" dxfId="42397" priority="83042" stopIfTrue="1">
      <formula>WEEKDAY($A804)=1</formula>
    </cfRule>
    <cfRule type="expression" dxfId="42396" priority="83043" stopIfTrue="1">
      <formula>WEEKDAY($A804)=2</formula>
    </cfRule>
    <cfRule type="expression" dxfId="42395" priority="83044" stopIfTrue="1">
      <formula>WEEKDAY($A804)=3</formula>
    </cfRule>
    <cfRule type="expression" dxfId="42394" priority="83045" stopIfTrue="1">
      <formula>WEEKDAY($A804)=4</formula>
    </cfRule>
    <cfRule type="expression" dxfId="42393" priority="83046" stopIfTrue="1">
      <formula>WEEKDAY($A804)=5</formula>
    </cfRule>
    <cfRule type="expression" dxfId="42392" priority="83047" stopIfTrue="1">
      <formula>WEEKDAY($A804)=6</formula>
    </cfRule>
    <cfRule type="expression" dxfId="42391" priority="83048" stopIfTrue="1">
      <formula>WEEKDAY($A804)=7</formula>
    </cfRule>
  </conditionalFormatting>
  <conditionalFormatting sqref="I804:I805">
    <cfRule type="expression" dxfId="42390" priority="83035" stopIfTrue="1">
      <formula>WEEKDAY($A804)=1</formula>
    </cfRule>
    <cfRule type="expression" dxfId="42389" priority="83036" stopIfTrue="1">
      <formula>WEEKDAY($A804)=2</formula>
    </cfRule>
    <cfRule type="expression" dxfId="42388" priority="83037" stopIfTrue="1">
      <formula>WEEKDAY($A804)=3</formula>
    </cfRule>
    <cfRule type="expression" dxfId="42387" priority="83038" stopIfTrue="1">
      <formula>WEEKDAY($A804)=4</formula>
    </cfRule>
    <cfRule type="expression" dxfId="42386" priority="83039" stopIfTrue="1">
      <formula>WEEKDAY($A804)=5</formula>
    </cfRule>
    <cfRule type="expression" dxfId="42385" priority="83040" stopIfTrue="1">
      <formula>WEEKDAY($A804)=6</formula>
    </cfRule>
    <cfRule type="expression" dxfId="42384" priority="83041" stopIfTrue="1">
      <formula>WEEKDAY($A804)=7</formula>
    </cfRule>
  </conditionalFormatting>
  <conditionalFormatting sqref="I804:I805">
    <cfRule type="expression" dxfId="42383" priority="83028" stopIfTrue="1">
      <formula>WEEKDAY($A804)=1</formula>
    </cfRule>
    <cfRule type="expression" dxfId="42382" priority="83029" stopIfTrue="1">
      <formula>WEEKDAY($A804)=2</formula>
    </cfRule>
    <cfRule type="expression" dxfId="42381" priority="83030" stopIfTrue="1">
      <formula>WEEKDAY($A804)=3</formula>
    </cfRule>
    <cfRule type="expression" dxfId="42380" priority="83031" stopIfTrue="1">
      <formula>WEEKDAY($A804)=4</formula>
    </cfRule>
    <cfRule type="expression" dxfId="42379" priority="83032" stopIfTrue="1">
      <formula>WEEKDAY($A804)=5</formula>
    </cfRule>
    <cfRule type="expression" dxfId="42378" priority="83033" stopIfTrue="1">
      <formula>WEEKDAY($A804)=6</formula>
    </cfRule>
    <cfRule type="expression" dxfId="42377" priority="83034" stopIfTrue="1">
      <formula>WEEKDAY($A804)=7</formula>
    </cfRule>
  </conditionalFormatting>
  <conditionalFormatting sqref="I804:I805">
    <cfRule type="expression" dxfId="42376" priority="83021" stopIfTrue="1">
      <formula>WEEKDAY($A804)=1</formula>
    </cfRule>
    <cfRule type="expression" dxfId="42375" priority="83022" stopIfTrue="1">
      <formula>WEEKDAY($A804)=2</formula>
    </cfRule>
    <cfRule type="expression" dxfId="42374" priority="83023" stopIfTrue="1">
      <formula>WEEKDAY($A804)=3</formula>
    </cfRule>
    <cfRule type="expression" dxfId="42373" priority="83024" stopIfTrue="1">
      <formula>WEEKDAY($A804)=4</formula>
    </cfRule>
    <cfRule type="expression" dxfId="42372" priority="83025" stopIfTrue="1">
      <formula>WEEKDAY($A804)=5</formula>
    </cfRule>
    <cfRule type="expression" dxfId="42371" priority="83026" stopIfTrue="1">
      <formula>WEEKDAY($A804)=6</formula>
    </cfRule>
    <cfRule type="expression" dxfId="42370" priority="83027" stopIfTrue="1">
      <formula>WEEKDAY($A804)=7</formula>
    </cfRule>
  </conditionalFormatting>
  <conditionalFormatting sqref="I804:I805">
    <cfRule type="expression" dxfId="42369" priority="83014" stopIfTrue="1">
      <formula>WEEKDAY($A804)=1</formula>
    </cfRule>
    <cfRule type="expression" dxfId="42368" priority="83015" stopIfTrue="1">
      <formula>WEEKDAY($A804)=2</formula>
    </cfRule>
    <cfRule type="expression" dxfId="42367" priority="83016" stopIfTrue="1">
      <formula>WEEKDAY($A804)=3</formula>
    </cfRule>
    <cfRule type="expression" dxfId="42366" priority="83017" stopIfTrue="1">
      <formula>WEEKDAY($A804)=4</formula>
    </cfRule>
    <cfRule type="expression" dxfId="42365" priority="83018" stopIfTrue="1">
      <formula>WEEKDAY($A804)=5</formula>
    </cfRule>
    <cfRule type="expression" dxfId="42364" priority="83019" stopIfTrue="1">
      <formula>WEEKDAY($A804)=6</formula>
    </cfRule>
    <cfRule type="expression" dxfId="42363" priority="83020" stopIfTrue="1">
      <formula>WEEKDAY($A804)=7</formula>
    </cfRule>
  </conditionalFormatting>
  <conditionalFormatting sqref="I804:I805">
    <cfRule type="expression" dxfId="42362" priority="83007" stopIfTrue="1">
      <formula>WEEKDAY($A804)=1</formula>
    </cfRule>
    <cfRule type="expression" dxfId="42361" priority="83008" stopIfTrue="1">
      <formula>WEEKDAY($A804)=2</formula>
    </cfRule>
    <cfRule type="expression" dxfId="42360" priority="83009" stopIfTrue="1">
      <formula>WEEKDAY($A804)=3</formula>
    </cfRule>
    <cfRule type="expression" dxfId="42359" priority="83010" stopIfTrue="1">
      <formula>WEEKDAY($A804)=4</formula>
    </cfRule>
    <cfRule type="expression" dxfId="42358" priority="83011" stopIfTrue="1">
      <formula>WEEKDAY($A804)=5</formula>
    </cfRule>
    <cfRule type="expression" dxfId="42357" priority="83012" stopIfTrue="1">
      <formula>WEEKDAY($A804)=6</formula>
    </cfRule>
    <cfRule type="expression" dxfId="42356" priority="83013" stopIfTrue="1">
      <formula>WEEKDAY($A804)=7</formula>
    </cfRule>
  </conditionalFormatting>
  <conditionalFormatting sqref="I804:I805">
    <cfRule type="expression" dxfId="42355" priority="83000" stopIfTrue="1">
      <formula>WEEKDAY($A804)=1</formula>
    </cfRule>
    <cfRule type="expression" dxfId="42354" priority="83001" stopIfTrue="1">
      <formula>WEEKDAY($A804)=2</formula>
    </cfRule>
    <cfRule type="expression" dxfId="42353" priority="83002" stopIfTrue="1">
      <formula>WEEKDAY($A804)=3</formula>
    </cfRule>
    <cfRule type="expression" dxfId="42352" priority="83003" stopIfTrue="1">
      <formula>WEEKDAY($A804)=4</formula>
    </cfRule>
    <cfRule type="expression" dxfId="42351" priority="83004" stopIfTrue="1">
      <formula>WEEKDAY($A804)=5</formula>
    </cfRule>
    <cfRule type="expression" dxfId="42350" priority="83005" stopIfTrue="1">
      <formula>WEEKDAY($A804)=6</formula>
    </cfRule>
    <cfRule type="expression" dxfId="42349" priority="83006" stopIfTrue="1">
      <formula>WEEKDAY($A804)=7</formula>
    </cfRule>
  </conditionalFormatting>
  <conditionalFormatting sqref="I804:I805">
    <cfRule type="expression" dxfId="42348" priority="82993" stopIfTrue="1">
      <formula>WEEKDAY($A804)=1</formula>
    </cfRule>
    <cfRule type="expression" dxfId="42347" priority="82994" stopIfTrue="1">
      <formula>WEEKDAY($A804)=2</formula>
    </cfRule>
    <cfRule type="expression" dxfId="42346" priority="82995" stopIfTrue="1">
      <formula>WEEKDAY($A804)=3</formula>
    </cfRule>
    <cfRule type="expression" dxfId="42345" priority="82996" stopIfTrue="1">
      <formula>WEEKDAY($A804)=4</formula>
    </cfRule>
    <cfRule type="expression" dxfId="42344" priority="82997" stopIfTrue="1">
      <formula>WEEKDAY($A804)=5</formula>
    </cfRule>
    <cfRule type="expression" dxfId="42343" priority="82998" stopIfTrue="1">
      <formula>WEEKDAY($A804)=6</formula>
    </cfRule>
    <cfRule type="expression" dxfId="42342" priority="82999" stopIfTrue="1">
      <formula>WEEKDAY($A804)=7</formula>
    </cfRule>
  </conditionalFormatting>
  <conditionalFormatting sqref="I804:I805">
    <cfRule type="expression" dxfId="42341" priority="82986" stopIfTrue="1">
      <formula>WEEKDAY($A804)=1</formula>
    </cfRule>
    <cfRule type="expression" dxfId="42340" priority="82987" stopIfTrue="1">
      <formula>WEEKDAY($A804)=2</formula>
    </cfRule>
    <cfRule type="expression" dxfId="42339" priority="82988" stopIfTrue="1">
      <formula>WEEKDAY($A804)=3</formula>
    </cfRule>
    <cfRule type="expression" dxfId="42338" priority="82989" stopIfTrue="1">
      <formula>WEEKDAY($A804)=4</formula>
    </cfRule>
    <cfRule type="expression" dxfId="42337" priority="82990" stopIfTrue="1">
      <formula>WEEKDAY($A804)=5</formula>
    </cfRule>
    <cfRule type="expression" dxfId="42336" priority="82991" stopIfTrue="1">
      <formula>WEEKDAY($A804)=6</formula>
    </cfRule>
    <cfRule type="expression" dxfId="42335" priority="82992" stopIfTrue="1">
      <formula>WEEKDAY($A804)=7</formula>
    </cfRule>
  </conditionalFormatting>
  <conditionalFormatting sqref="I804:I805">
    <cfRule type="expression" dxfId="42334" priority="82979" stopIfTrue="1">
      <formula>WEEKDAY($A804)=1</formula>
    </cfRule>
    <cfRule type="expression" dxfId="42333" priority="82980" stopIfTrue="1">
      <formula>WEEKDAY($A804)=2</formula>
    </cfRule>
    <cfRule type="expression" dxfId="42332" priority="82981" stopIfTrue="1">
      <formula>WEEKDAY($A804)=3</formula>
    </cfRule>
    <cfRule type="expression" dxfId="42331" priority="82982" stopIfTrue="1">
      <formula>WEEKDAY($A804)=4</formula>
    </cfRule>
    <cfRule type="expression" dxfId="42330" priority="82983" stopIfTrue="1">
      <formula>WEEKDAY($A804)=5</formula>
    </cfRule>
    <cfRule type="expression" dxfId="42329" priority="82984" stopIfTrue="1">
      <formula>WEEKDAY($A804)=6</formula>
    </cfRule>
    <cfRule type="expression" dxfId="42328" priority="82985" stopIfTrue="1">
      <formula>WEEKDAY($A804)=7</formula>
    </cfRule>
  </conditionalFormatting>
  <conditionalFormatting sqref="I804:I805">
    <cfRule type="expression" dxfId="42327" priority="82972" stopIfTrue="1">
      <formula>WEEKDAY($A804)=1</formula>
    </cfRule>
    <cfRule type="expression" dxfId="42326" priority="82973" stopIfTrue="1">
      <formula>WEEKDAY($A804)=2</formula>
    </cfRule>
    <cfRule type="expression" dxfId="42325" priority="82974" stopIfTrue="1">
      <formula>WEEKDAY($A804)=3</formula>
    </cfRule>
    <cfRule type="expression" dxfId="42324" priority="82975" stopIfTrue="1">
      <formula>WEEKDAY($A804)=4</formula>
    </cfRule>
    <cfRule type="expression" dxfId="42323" priority="82976" stopIfTrue="1">
      <formula>WEEKDAY($A804)=5</formula>
    </cfRule>
    <cfRule type="expression" dxfId="42322" priority="82977" stopIfTrue="1">
      <formula>WEEKDAY($A804)=6</formula>
    </cfRule>
    <cfRule type="expression" dxfId="42321" priority="82978" stopIfTrue="1">
      <formula>WEEKDAY($A804)=7</formula>
    </cfRule>
  </conditionalFormatting>
  <conditionalFormatting sqref="I804:I805">
    <cfRule type="expression" dxfId="42320" priority="82965" stopIfTrue="1">
      <formula>WEEKDAY($A804)=1</formula>
    </cfRule>
    <cfRule type="expression" dxfId="42319" priority="82966" stopIfTrue="1">
      <formula>WEEKDAY($A804)=2</formula>
    </cfRule>
    <cfRule type="expression" dxfId="42318" priority="82967" stopIfTrue="1">
      <formula>WEEKDAY($A804)=3</formula>
    </cfRule>
    <cfRule type="expression" dxfId="42317" priority="82968" stopIfTrue="1">
      <formula>WEEKDAY($A804)=4</formula>
    </cfRule>
    <cfRule type="expression" dxfId="42316" priority="82969" stopIfTrue="1">
      <formula>WEEKDAY($A804)=5</formula>
    </cfRule>
    <cfRule type="expression" dxfId="42315" priority="82970" stopIfTrue="1">
      <formula>WEEKDAY($A804)=6</formula>
    </cfRule>
    <cfRule type="expression" dxfId="42314" priority="82971" stopIfTrue="1">
      <formula>WEEKDAY($A804)=7</formula>
    </cfRule>
  </conditionalFormatting>
  <conditionalFormatting sqref="I804:I805">
    <cfRule type="expression" dxfId="42313" priority="82958" stopIfTrue="1">
      <formula>WEEKDAY($A804)=1</formula>
    </cfRule>
    <cfRule type="expression" dxfId="42312" priority="82959" stopIfTrue="1">
      <formula>WEEKDAY($A804)=2</formula>
    </cfRule>
    <cfRule type="expression" dxfId="42311" priority="82960" stopIfTrue="1">
      <formula>WEEKDAY($A804)=3</formula>
    </cfRule>
    <cfRule type="expression" dxfId="42310" priority="82961" stopIfTrue="1">
      <formula>WEEKDAY($A804)=4</formula>
    </cfRule>
    <cfRule type="expression" dxfId="42309" priority="82962" stopIfTrue="1">
      <formula>WEEKDAY($A804)=5</formula>
    </cfRule>
    <cfRule type="expression" dxfId="42308" priority="82963" stopIfTrue="1">
      <formula>WEEKDAY($A804)=6</formula>
    </cfRule>
    <cfRule type="expression" dxfId="42307" priority="82964" stopIfTrue="1">
      <formula>WEEKDAY($A804)=7</formula>
    </cfRule>
  </conditionalFormatting>
  <conditionalFormatting sqref="I804:I805">
    <cfRule type="expression" dxfId="42306" priority="82951" stopIfTrue="1">
      <formula>WEEKDAY($A804)=1</formula>
    </cfRule>
    <cfRule type="expression" dxfId="42305" priority="82952" stopIfTrue="1">
      <formula>WEEKDAY($A804)=2</formula>
    </cfRule>
    <cfRule type="expression" dxfId="42304" priority="82953" stopIfTrue="1">
      <formula>WEEKDAY($A804)=3</formula>
    </cfRule>
    <cfRule type="expression" dxfId="42303" priority="82954" stopIfTrue="1">
      <formula>WEEKDAY($A804)=4</formula>
    </cfRule>
    <cfRule type="expression" dxfId="42302" priority="82955" stopIfTrue="1">
      <formula>WEEKDAY($A804)=5</formula>
    </cfRule>
    <cfRule type="expression" dxfId="42301" priority="82956" stopIfTrue="1">
      <formula>WEEKDAY($A804)=6</formula>
    </cfRule>
    <cfRule type="expression" dxfId="42300" priority="82957" stopIfTrue="1">
      <formula>WEEKDAY($A804)=7</formula>
    </cfRule>
  </conditionalFormatting>
  <conditionalFormatting sqref="I804:I805">
    <cfRule type="expression" dxfId="42299" priority="82944" stopIfTrue="1">
      <formula>WEEKDAY($A804)=1</formula>
    </cfRule>
    <cfRule type="expression" dxfId="42298" priority="82945" stopIfTrue="1">
      <formula>WEEKDAY($A804)=2</formula>
    </cfRule>
    <cfRule type="expression" dxfId="42297" priority="82946" stopIfTrue="1">
      <formula>WEEKDAY($A804)=3</formula>
    </cfRule>
    <cfRule type="expression" dxfId="42296" priority="82947" stopIfTrue="1">
      <formula>WEEKDAY($A804)=4</formula>
    </cfRule>
    <cfRule type="expression" dxfId="42295" priority="82948" stopIfTrue="1">
      <formula>WEEKDAY($A804)=5</formula>
    </cfRule>
    <cfRule type="expression" dxfId="42294" priority="82949" stopIfTrue="1">
      <formula>WEEKDAY($A804)=6</formula>
    </cfRule>
    <cfRule type="expression" dxfId="42293" priority="82950" stopIfTrue="1">
      <formula>WEEKDAY($A804)=7</formula>
    </cfRule>
  </conditionalFormatting>
  <conditionalFormatting sqref="I804:I805">
    <cfRule type="expression" dxfId="42292" priority="82937" stopIfTrue="1">
      <formula>WEEKDAY($A804)=1</formula>
    </cfRule>
    <cfRule type="expression" dxfId="42291" priority="82938" stopIfTrue="1">
      <formula>WEEKDAY($A804)=2</formula>
    </cfRule>
    <cfRule type="expression" dxfId="42290" priority="82939" stopIfTrue="1">
      <formula>WEEKDAY($A804)=3</formula>
    </cfRule>
    <cfRule type="expression" dxfId="42289" priority="82940" stopIfTrue="1">
      <formula>WEEKDAY($A804)=4</formula>
    </cfRule>
    <cfRule type="expression" dxfId="42288" priority="82941" stopIfTrue="1">
      <formula>WEEKDAY($A804)=5</formula>
    </cfRule>
    <cfRule type="expression" dxfId="42287" priority="82942" stopIfTrue="1">
      <formula>WEEKDAY($A804)=6</formula>
    </cfRule>
    <cfRule type="expression" dxfId="42286" priority="82943" stopIfTrue="1">
      <formula>WEEKDAY($A804)=7</formula>
    </cfRule>
  </conditionalFormatting>
  <conditionalFormatting sqref="I804:I805">
    <cfRule type="expression" dxfId="42285" priority="82930" stopIfTrue="1">
      <formula>WEEKDAY($A804)=1</formula>
    </cfRule>
    <cfRule type="expression" dxfId="42284" priority="82931" stopIfTrue="1">
      <formula>WEEKDAY($A804)=2</formula>
    </cfRule>
    <cfRule type="expression" dxfId="42283" priority="82932" stopIfTrue="1">
      <formula>WEEKDAY($A804)=3</formula>
    </cfRule>
    <cfRule type="expression" dxfId="42282" priority="82933" stopIfTrue="1">
      <formula>WEEKDAY($A804)=4</formula>
    </cfRule>
    <cfRule type="expression" dxfId="42281" priority="82934" stopIfTrue="1">
      <formula>WEEKDAY($A804)=5</formula>
    </cfRule>
    <cfRule type="expression" dxfId="42280" priority="82935" stopIfTrue="1">
      <formula>WEEKDAY($A804)=6</formula>
    </cfRule>
    <cfRule type="expression" dxfId="42279" priority="82936" stopIfTrue="1">
      <formula>WEEKDAY($A804)=7</formula>
    </cfRule>
  </conditionalFormatting>
  <conditionalFormatting sqref="I804:I805">
    <cfRule type="expression" dxfId="42278" priority="82923" stopIfTrue="1">
      <formula>WEEKDAY($A804)=1</formula>
    </cfRule>
    <cfRule type="expression" dxfId="42277" priority="82924" stopIfTrue="1">
      <formula>WEEKDAY($A804)=2</formula>
    </cfRule>
    <cfRule type="expression" dxfId="42276" priority="82925" stopIfTrue="1">
      <formula>WEEKDAY($A804)=3</formula>
    </cfRule>
    <cfRule type="expression" dxfId="42275" priority="82926" stopIfTrue="1">
      <formula>WEEKDAY($A804)=4</formula>
    </cfRule>
    <cfRule type="expression" dxfId="42274" priority="82927" stopIfTrue="1">
      <formula>WEEKDAY($A804)=5</formula>
    </cfRule>
    <cfRule type="expression" dxfId="42273" priority="82928" stopIfTrue="1">
      <formula>WEEKDAY($A804)=6</formula>
    </cfRule>
    <cfRule type="expression" dxfId="42272" priority="82929" stopIfTrue="1">
      <formula>WEEKDAY($A804)=7</formula>
    </cfRule>
  </conditionalFormatting>
  <conditionalFormatting sqref="I804:I805">
    <cfRule type="expression" dxfId="42271" priority="82916" stopIfTrue="1">
      <formula>WEEKDAY($A804)=1</formula>
    </cfRule>
    <cfRule type="expression" dxfId="42270" priority="82917" stopIfTrue="1">
      <formula>WEEKDAY($A804)=2</formula>
    </cfRule>
    <cfRule type="expression" dxfId="42269" priority="82918" stopIfTrue="1">
      <formula>WEEKDAY($A804)=3</formula>
    </cfRule>
    <cfRule type="expression" dxfId="42268" priority="82919" stopIfTrue="1">
      <formula>WEEKDAY($A804)=4</formula>
    </cfRule>
    <cfRule type="expression" dxfId="42267" priority="82920" stopIfTrue="1">
      <formula>WEEKDAY($A804)=5</formula>
    </cfRule>
    <cfRule type="expression" dxfId="42266" priority="82921" stopIfTrue="1">
      <formula>WEEKDAY($A804)=6</formula>
    </cfRule>
    <cfRule type="expression" dxfId="42265" priority="82922" stopIfTrue="1">
      <formula>WEEKDAY($A804)=7</formula>
    </cfRule>
  </conditionalFormatting>
  <conditionalFormatting sqref="I804:I805">
    <cfRule type="expression" dxfId="42264" priority="82909" stopIfTrue="1">
      <formula>WEEKDAY($A804)=1</formula>
    </cfRule>
    <cfRule type="expression" dxfId="42263" priority="82910" stopIfTrue="1">
      <formula>WEEKDAY($A804)=2</formula>
    </cfRule>
    <cfRule type="expression" dxfId="42262" priority="82911" stopIfTrue="1">
      <formula>WEEKDAY($A804)=3</formula>
    </cfRule>
    <cfRule type="expression" dxfId="42261" priority="82912" stopIfTrue="1">
      <formula>WEEKDAY($A804)=4</formula>
    </cfRule>
    <cfRule type="expression" dxfId="42260" priority="82913" stopIfTrue="1">
      <formula>WEEKDAY($A804)=5</formula>
    </cfRule>
    <cfRule type="expression" dxfId="42259" priority="82914" stopIfTrue="1">
      <formula>WEEKDAY($A804)=6</formula>
    </cfRule>
    <cfRule type="expression" dxfId="42258" priority="82915" stopIfTrue="1">
      <formula>WEEKDAY($A804)=7</formula>
    </cfRule>
  </conditionalFormatting>
  <conditionalFormatting sqref="I804:I805">
    <cfRule type="expression" dxfId="42257" priority="82902" stopIfTrue="1">
      <formula>WEEKDAY($A804)=1</formula>
    </cfRule>
    <cfRule type="expression" dxfId="42256" priority="82903" stopIfTrue="1">
      <formula>WEEKDAY($A804)=2</formula>
    </cfRule>
    <cfRule type="expression" dxfId="42255" priority="82904" stopIfTrue="1">
      <formula>WEEKDAY($A804)=3</formula>
    </cfRule>
    <cfRule type="expression" dxfId="42254" priority="82905" stopIfTrue="1">
      <formula>WEEKDAY($A804)=4</formula>
    </cfRule>
    <cfRule type="expression" dxfId="42253" priority="82906" stopIfTrue="1">
      <formula>WEEKDAY($A804)=5</formula>
    </cfRule>
    <cfRule type="expression" dxfId="42252" priority="82907" stopIfTrue="1">
      <formula>WEEKDAY($A804)=6</formula>
    </cfRule>
    <cfRule type="expression" dxfId="42251" priority="82908" stopIfTrue="1">
      <formula>WEEKDAY($A804)=7</formula>
    </cfRule>
  </conditionalFormatting>
  <conditionalFormatting sqref="I804:I805">
    <cfRule type="expression" dxfId="42250" priority="82895" stopIfTrue="1">
      <formula>WEEKDAY($A804)=1</formula>
    </cfRule>
    <cfRule type="expression" dxfId="42249" priority="82896" stopIfTrue="1">
      <formula>WEEKDAY($A804)=2</formula>
    </cfRule>
    <cfRule type="expression" dxfId="42248" priority="82897" stopIfTrue="1">
      <formula>WEEKDAY($A804)=3</formula>
    </cfRule>
    <cfRule type="expression" dxfId="42247" priority="82898" stopIfTrue="1">
      <formula>WEEKDAY($A804)=4</formula>
    </cfRule>
    <cfRule type="expression" dxfId="42246" priority="82899" stopIfTrue="1">
      <formula>WEEKDAY($A804)=5</formula>
    </cfRule>
    <cfRule type="expression" dxfId="42245" priority="82900" stopIfTrue="1">
      <formula>WEEKDAY($A804)=6</formula>
    </cfRule>
    <cfRule type="expression" dxfId="42244" priority="82901" stopIfTrue="1">
      <formula>WEEKDAY($A804)=7</formula>
    </cfRule>
  </conditionalFormatting>
  <conditionalFormatting sqref="I804:I805">
    <cfRule type="expression" dxfId="42243" priority="82888" stopIfTrue="1">
      <formula>WEEKDAY($A804)=1</formula>
    </cfRule>
    <cfRule type="expression" dxfId="42242" priority="82889" stopIfTrue="1">
      <formula>WEEKDAY($A804)=2</formula>
    </cfRule>
    <cfRule type="expression" dxfId="42241" priority="82890" stopIfTrue="1">
      <formula>WEEKDAY($A804)=3</formula>
    </cfRule>
    <cfRule type="expression" dxfId="42240" priority="82891" stopIfTrue="1">
      <formula>WEEKDAY($A804)=4</formula>
    </cfRule>
    <cfRule type="expression" dxfId="42239" priority="82892" stopIfTrue="1">
      <formula>WEEKDAY($A804)=5</formula>
    </cfRule>
    <cfRule type="expression" dxfId="42238" priority="82893" stopIfTrue="1">
      <formula>WEEKDAY($A804)=6</formula>
    </cfRule>
    <cfRule type="expression" dxfId="42237" priority="82894" stopIfTrue="1">
      <formula>WEEKDAY($A804)=7</formula>
    </cfRule>
  </conditionalFormatting>
  <conditionalFormatting sqref="I804:I805">
    <cfRule type="expression" dxfId="42236" priority="82881" stopIfTrue="1">
      <formula>WEEKDAY($A804)=1</formula>
    </cfRule>
    <cfRule type="expression" dxfId="42235" priority="82882" stopIfTrue="1">
      <formula>WEEKDAY($A804)=2</formula>
    </cfRule>
    <cfRule type="expression" dxfId="42234" priority="82883" stopIfTrue="1">
      <formula>WEEKDAY($A804)=3</formula>
    </cfRule>
    <cfRule type="expression" dxfId="42233" priority="82884" stopIfTrue="1">
      <formula>WEEKDAY($A804)=4</formula>
    </cfRule>
    <cfRule type="expression" dxfId="42232" priority="82885" stopIfTrue="1">
      <formula>WEEKDAY($A804)=5</formula>
    </cfRule>
    <cfRule type="expression" dxfId="42231" priority="82886" stopIfTrue="1">
      <formula>WEEKDAY($A804)=6</formula>
    </cfRule>
    <cfRule type="expression" dxfId="42230" priority="82887" stopIfTrue="1">
      <formula>WEEKDAY($A804)=7</formula>
    </cfRule>
  </conditionalFormatting>
  <conditionalFormatting sqref="I804:I805">
    <cfRule type="expression" dxfId="42229" priority="82874" stopIfTrue="1">
      <formula>WEEKDAY($A804)=1</formula>
    </cfRule>
    <cfRule type="expression" dxfId="42228" priority="82875" stopIfTrue="1">
      <formula>WEEKDAY($A804)=2</formula>
    </cfRule>
    <cfRule type="expression" dxfId="42227" priority="82876" stopIfTrue="1">
      <formula>WEEKDAY($A804)=3</formula>
    </cfRule>
    <cfRule type="expression" dxfId="42226" priority="82877" stopIfTrue="1">
      <formula>WEEKDAY($A804)=4</formula>
    </cfRule>
    <cfRule type="expression" dxfId="42225" priority="82878" stopIfTrue="1">
      <formula>WEEKDAY($A804)=5</formula>
    </cfRule>
    <cfRule type="expression" dxfId="42224" priority="82879" stopIfTrue="1">
      <formula>WEEKDAY($A804)=6</formula>
    </cfRule>
    <cfRule type="expression" dxfId="42223" priority="82880" stopIfTrue="1">
      <formula>WEEKDAY($A804)=7</formula>
    </cfRule>
  </conditionalFormatting>
  <conditionalFormatting sqref="I804:I805">
    <cfRule type="expression" dxfId="42222" priority="82867" stopIfTrue="1">
      <formula>WEEKDAY($A804)=1</formula>
    </cfRule>
    <cfRule type="expression" dxfId="42221" priority="82868" stopIfTrue="1">
      <formula>WEEKDAY($A804)=2</formula>
    </cfRule>
    <cfRule type="expression" dxfId="42220" priority="82869" stopIfTrue="1">
      <formula>WEEKDAY($A804)=3</formula>
    </cfRule>
    <cfRule type="expression" dxfId="42219" priority="82870" stopIfTrue="1">
      <formula>WEEKDAY($A804)=4</formula>
    </cfRule>
    <cfRule type="expression" dxfId="42218" priority="82871" stopIfTrue="1">
      <formula>WEEKDAY($A804)=5</formula>
    </cfRule>
    <cfRule type="expression" dxfId="42217" priority="82872" stopIfTrue="1">
      <formula>WEEKDAY($A804)=6</formula>
    </cfRule>
    <cfRule type="expression" dxfId="42216" priority="82873" stopIfTrue="1">
      <formula>WEEKDAY($A804)=7</formula>
    </cfRule>
  </conditionalFormatting>
  <conditionalFormatting sqref="I804:I805">
    <cfRule type="expression" dxfId="42215" priority="82860" stopIfTrue="1">
      <formula>WEEKDAY($A804)=1</formula>
    </cfRule>
    <cfRule type="expression" dxfId="42214" priority="82861" stopIfTrue="1">
      <formula>WEEKDAY($A804)=2</formula>
    </cfRule>
    <cfRule type="expression" dxfId="42213" priority="82862" stopIfTrue="1">
      <formula>WEEKDAY($A804)=3</formula>
    </cfRule>
    <cfRule type="expression" dxfId="42212" priority="82863" stopIfTrue="1">
      <formula>WEEKDAY($A804)=4</formula>
    </cfRule>
    <cfRule type="expression" dxfId="42211" priority="82864" stopIfTrue="1">
      <formula>WEEKDAY($A804)=5</formula>
    </cfRule>
    <cfRule type="expression" dxfId="42210" priority="82865" stopIfTrue="1">
      <formula>WEEKDAY($A804)=6</formula>
    </cfRule>
    <cfRule type="expression" dxfId="42209" priority="82866" stopIfTrue="1">
      <formula>WEEKDAY($A804)=7</formula>
    </cfRule>
  </conditionalFormatting>
  <conditionalFormatting sqref="I804:I805">
    <cfRule type="expression" dxfId="42208" priority="82853" stopIfTrue="1">
      <formula>WEEKDAY($A804)=1</formula>
    </cfRule>
    <cfRule type="expression" dxfId="42207" priority="82854" stopIfTrue="1">
      <formula>WEEKDAY($A804)=2</formula>
    </cfRule>
    <cfRule type="expression" dxfId="42206" priority="82855" stopIfTrue="1">
      <formula>WEEKDAY($A804)=3</formula>
    </cfRule>
    <cfRule type="expression" dxfId="42205" priority="82856" stopIfTrue="1">
      <formula>WEEKDAY($A804)=4</formula>
    </cfRule>
    <cfRule type="expression" dxfId="42204" priority="82857" stopIfTrue="1">
      <formula>WEEKDAY($A804)=5</formula>
    </cfRule>
    <cfRule type="expression" dxfId="42203" priority="82858" stopIfTrue="1">
      <formula>WEEKDAY($A804)=6</formula>
    </cfRule>
    <cfRule type="expression" dxfId="42202" priority="82859" stopIfTrue="1">
      <formula>WEEKDAY($A804)=7</formula>
    </cfRule>
  </conditionalFormatting>
  <conditionalFormatting sqref="I804:I805">
    <cfRule type="expression" dxfId="42201" priority="82846" stopIfTrue="1">
      <formula>WEEKDAY($A804)=1</formula>
    </cfRule>
    <cfRule type="expression" dxfId="42200" priority="82847" stopIfTrue="1">
      <formula>WEEKDAY($A804)=2</formula>
    </cfRule>
    <cfRule type="expression" dxfId="42199" priority="82848" stopIfTrue="1">
      <formula>WEEKDAY($A804)=3</formula>
    </cfRule>
    <cfRule type="expression" dxfId="42198" priority="82849" stopIfTrue="1">
      <formula>WEEKDAY($A804)=4</formula>
    </cfRule>
    <cfRule type="expression" dxfId="42197" priority="82850" stopIfTrue="1">
      <formula>WEEKDAY($A804)=5</formula>
    </cfRule>
    <cfRule type="expression" dxfId="42196" priority="82851" stopIfTrue="1">
      <formula>WEEKDAY($A804)=6</formula>
    </cfRule>
    <cfRule type="expression" dxfId="42195" priority="82852" stopIfTrue="1">
      <formula>WEEKDAY($A804)=7</formula>
    </cfRule>
  </conditionalFormatting>
  <conditionalFormatting sqref="I804:I805">
    <cfRule type="expression" dxfId="42194" priority="82839" stopIfTrue="1">
      <formula>WEEKDAY($A804)=1</formula>
    </cfRule>
    <cfRule type="expression" dxfId="42193" priority="82840" stopIfTrue="1">
      <formula>WEEKDAY($A804)=2</formula>
    </cfRule>
    <cfRule type="expression" dxfId="42192" priority="82841" stopIfTrue="1">
      <formula>WEEKDAY($A804)=3</formula>
    </cfRule>
    <cfRule type="expression" dxfId="42191" priority="82842" stopIfTrue="1">
      <formula>WEEKDAY($A804)=4</formula>
    </cfRule>
    <cfRule type="expression" dxfId="42190" priority="82843" stopIfTrue="1">
      <formula>WEEKDAY($A804)=5</formula>
    </cfRule>
    <cfRule type="expression" dxfId="42189" priority="82844" stopIfTrue="1">
      <formula>WEEKDAY($A804)=6</formula>
    </cfRule>
    <cfRule type="expression" dxfId="42188" priority="82845" stopIfTrue="1">
      <formula>WEEKDAY($A804)=7</formula>
    </cfRule>
  </conditionalFormatting>
  <conditionalFormatting sqref="I804:I805">
    <cfRule type="expression" dxfId="42187" priority="82832" stopIfTrue="1">
      <formula>WEEKDAY($A804)=1</formula>
    </cfRule>
    <cfRule type="expression" dxfId="42186" priority="82833" stopIfTrue="1">
      <formula>WEEKDAY($A804)=2</formula>
    </cfRule>
    <cfRule type="expression" dxfId="42185" priority="82834" stopIfTrue="1">
      <formula>WEEKDAY($A804)=3</formula>
    </cfRule>
    <cfRule type="expression" dxfId="42184" priority="82835" stopIfTrue="1">
      <formula>WEEKDAY($A804)=4</formula>
    </cfRule>
    <cfRule type="expression" dxfId="42183" priority="82836" stopIfTrue="1">
      <formula>WEEKDAY($A804)=5</formula>
    </cfRule>
    <cfRule type="expression" dxfId="42182" priority="82837" stopIfTrue="1">
      <formula>WEEKDAY($A804)=6</formula>
    </cfRule>
    <cfRule type="expression" dxfId="42181" priority="82838" stopIfTrue="1">
      <formula>WEEKDAY($A804)=7</formula>
    </cfRule>
  </conditionalFormatting>
  <conditionalFormatting sqref="I804:I805">
    <cfRule type="expression" dxfId="42180" priority="82825" stopIfTrue="1">
      <formula>WEEKDAY($A804)=1</formula>
    </cfRule>
    <cfRule type="expression" dxfId="42179" priority="82826" stopIfTrue="1">
      <formula>WEEKDAY($A804)=2</formula>
    </cfRule>
    <cfRule type="expression" dxfId="42178" priority="82827" stopIfTrue="1">
      <formula>WEEKDAY($A804)=3</formula>
    </cfRule>
    <cfRule type="expression" dxfId="42177" priority="82828" stopIfTrue="1">
      <formula>WEEKDAY($A804)=4</formula>
    </cfRule>
    <cfRule type="expression" dxfId="42176" priority="82829" stopIfTrue="1">
      <formula>WEEKDAY($A804)=5</formula>
    </cfRule>
    <cfRule type="expression" dxfId="42175" priority="82830" stopIfTrue="1">
      <formula>WEEKDAY($A804)=6</formula>
    </cfRule>
    <cfRule type="expression" dxfId="42174" priority="82831" stopIfTrue="1">
      <formula>WEEKDAY($A804)=7</formula>
    </cfRule>
  </conditionalFormatting>
  <conditionalFormatting sqref="I804:I805">
    <cfRule type="expression" dxfId="42173" priority="82818" stopIfTrue="1">
      <formula>WEEKDAY($A804)=1</formula>
    </cfRule>
    <cfRule type="expression" dxfId="42172" priority="82819" stopIfTrue="1">
      <formula>WEEKDAY($A804)=2</formula>
    </cfRule>
    <cfRule type="expression" dxfId="42171" priority="82820" stopIfTrue="1">
      <formula>WEEKDAY($A804)=3</formula>
    </cfRule>
    <cfRule type="expression" dxfId="42170" priority="82821" stopIfTrue="1">
      <formula>WEEKDAY($A804)=4</formula>
    </cfRule>
    <cfRule type="expression" dxfId="42169" priority="82822" stopIfTrue="1">
      <formula>WEEKDAY($A804)=5</formula>
    </cfRule>
    <cfRule type="expression" dxfId="42168" priority="82823" stopIfTrue="1">
      <formula>WEEKDAY($A804)=6</formula>
    </cfRule>
    <cfRule type="expression" dxfId="42167" priority="82824" stopIfTrue="1">
      <formula>WEEKDAY($A804)=7</formula>
    </cfRule>
  </conditionalFormatting>
  <conditionalFormatting sqref="I804:I805">
    <cfRule type="expression" dxfId="42166" priority="82811" stopIfTrue="1">
      <formula>WEEKDAY($A804)=1</formula>
    </cfRule>
    <cfRule type="expression" dxfId="42165" priority="82812" stopIfTrue="1">
      <formula>WEEKDAY($A804)=2</formula>
    </cfRule>
    <cfRule type="expression" dxfId="42164" priority="82813" stopIfTrue="1">
      <formula>WEEKDAY($A804)=3</formula>
    </cfRule>
    <cfRule type="expression" dxfId="42163" priority="82814" stopIfTrue="1">
      <formula>WEEKDAY($A804)=4</formula>
    </cfRule>
    <cfRule type="expression" dxfId="42162" priority="82815" stopIfTrue="1">
      <formula>WEEKDAY($A804)=5</formula>
    </cfRule>
    <cfRule type="expression" dxfId="42161" priority="82816" stopIfTrue="1">
      <formula>WEEKDAY($A804)=6</formula>
    </cfRule>
    <cfRule type="expression" dxfId="42160" priority="82817" stopIfTrue="1">
      <formula>WEEKDAY($A804)=7</formula>
    </cfRule>
  </conditionalFormatting>
  <conditionalFormatting sqref="I804:I805">
    <cfRule type="expression" dxfId="42159" priority="82804" stopIfTrue="1">
      <formula>WEEKDAY($A804)=1</formula>
    </cfRule>
    <cfRule type="expression" dxfId="42158" priority="82805" stopIfTrue="1">
      <formula>WEEKDAY($A804)=2</formula>
    </cfRule>
    <cfRule type="expression" dxfId="42157" priority="82806" stopIfTrue="1">
      <formula>WEEKDAY($A804)=3</formula>
    </cfRule>
    <cfRule type="expression" dxfId="42156" priority="82807" stopIfTrue="1">
      <formula>WEEKDAY($A804)=4</formula>
    </cfRule>
    <cfRule type="expression" dxfId="42155" priority="82808" stopIfTrue="1">
      <formula>WEEKDAY($A804)=5</formula>
    </cfRule>
    <cfRule type="expression" dxfId="42154" priority="82809" stopIfTrue="1">
      <formula>WEEKDAY($A804)=6</formula>
    </cfRule>
    <cfRule type="expression" dxfId="42153" priority="82810" stopIfTrue="1">
      <formula>WEEKDAY($A804)=7</formula>
    </cfRule>
  </conditionalFormatting>
  <conditionalFormatting sqref="I804:I805">
    <cfRule type="expression" dxfId="42152" priority="82797" stopIfTrue="1">
      <formula>WEEKDAY($A804)=1</formula>
    </cfRule>
    <cfRule type="expression" dxfId="42151" priority="82798" stopIfTrue="1">
      <formula>WEEKDAY($A804)=2</formula>
    </cfRule>
    <cfRule type="expression" dxfId="42150" priority="82799" stopIfTrue="1">
      <formula>WEEKDAY($A804)=3</formula>
    </cfRule>
    <cfRule type="expression" dxfId="42149" priority="82800" stopIfTrue="1">
      <formula>WEEKDAY($A804)=4</formula>
    </cfRule>
    <cfRule type="expression" dxfId="42148" priority="82801" stopIfTrue="1">
      <formula>WEEKDAY($A804)=5</formula>
    </cfRule>
    <cfRule type="expression" dxfId="42147" priority="82802" stopIfTrue="1">
      <formula>WEEKDAY($A804)=6</formula>
    </cfRule>
    <cfRule type="expression" dxfId="42146" priority="82803" stopIfTrue="1">
      <formula>WEEKDAY($A804)=7</formula>
    </cfRule>
  </conditionalFormatting>
  <conditionalFormatting sqref="I804:I805">
    <cfRule type="expression" dxfId="42145" priority="82790" stopIfTrue="1">
      <formula>WEEKDAY($A804)=1</formula>
    </cfRule>
    <cfRule type="expression" dxfId="42144" priority="82791" stopIfTrue="1">
      <formula>WEEKDAY($A804)=2</formula>
    </cfRule>
    <cfRule type="expression" dxfId="42143" priority="82792" stopIfTrue="1">
      <formula>WEEKDAY($A804)=3</formula>
    </cfRule>
    <cfRule type="expression" dxfId="42142" priority="82793" stopIfTrue="1">
      <formula>WEEKDAY($A804)=4</formula>
    </cfRule>
    <cfRule type="expression" dxfId="42141" priority="82794" stopIfTrue="1">
      <formula>WEEKDAY($A804)=5</formula>
    </cfRule>
    <cfRule type="expression" dxfId="42140" priority="82795" stopIfTrue="1">
      <formula>WEEKDAY($A804)=6</formula>
    </cfRule>
    <cfRule type="expression" dxfId="42139" priority="82796" stopIfTrue="1">
      <formula>WEEKDAY($A804)=7</formula>
    </cfRule>
  </conditionalFormatting>
  <conditionalFormatting sqref="I804:I805">
    <cfRule type="expression" dxfId="42138" priority="82783" stopIfTrue="1">
      <formula>WEEKDAY($A804)=1</formula>
    </cfRule>
    <cfRule type="expression" dxfId="42137" priority="82784" stopIfTrue="1">
      <formula>WEEKDAY($A804)=2</formula>
    </cfRule>
    <cfRule type="expression" dxfId="42136" priority="82785" stopIfTrue="1">
      <formula>WEEKDAY($A804)=3</formula>
    </cfRule>
    <cfRule type="expression" dxfId="42135" priority="82786" stopIfTrue="1">
      <formula>WEEKDAY($A804)=4</formula>
    </cfRule>
    <cfRule type="expression" dxfId="42134" priority="82787" stopIfTrue="1">
      <formula>WEEKDAY($A804)=5</formula>
    </cfRule>
    <cfRule type="expression" dxfId="42133" priority="82788" stopIfTrue="1">
      <formula>WEEKDAY($A804)=6</formula>
    </cfRule>
    <cfRule type="expression" dxfId="42132" priority="82789" stopIfTrue="1">
      <formula>WEEKDAY($A804)=7</formula>
    </cfRule>
  </conditionalFormatting>
  <conditionalFormatting sqref="I804:I805">
    <cfRule type="expression" dxfId="42131" priority="82776" stopIfTrue="1">
      <formula>WEEKDAY($A804)=1</formula>
    </cfRule>
    <cfRule type="expression" dxfId="42130" priority="82777" stopIfTrue="1">
      <formula>WEEKDAY($A804)=2</formula>
    </cfRule>
    <cfRule type="expression" dxfId="42129" priority="82778" stopIfTrue="1">
      <formula>WEEKDAY($A804)=3</formula>
    </cfRule>
    <cfRule type="expression" dxfId="42128" priority="82779" stopIfTrue="1">
      <formula>WEEKDAY($A804)=4</formula>
    </cfRule>
    <cfRule type="expression" dxfId="42127" priority="82780" stopIfTrue="1">
      <formula>WEEKDAY($A804)=5</formula>
    </cfRule>
    <cfRule type="expression" dxfId="42126" priority="82781" stopIfTrue="1">
      <formula>WEEKDAY($A804)=6</formula>
    </cfRule>
    <cfRule type="expression" dxfId="42125" priority="82782" stopIfTrue="1">
      <formula>WEEKDAY($A804)=7</formula>
    </cfRule>
  </conditionalFormatting>
  <conditionalFormatting sqref="I804:I805">
    <cfRule type="expression" dxfId="42124" priority="82769" stopIfTrue="1">
      <formula>WEEKDAY($A804)=1</formula>
    </cfRule>
    <cfRule type="expression" dxfId="42123" priority="82770" stopIfTrue="1">
      <formula>WEEKDAY($A804)=2</formula>
    </cfRule>
    <cfRule type="expression" dxfId="42122" priority="82771" stopIfTrue="1">
      <formula>WEEKDAY($A804)=3</formula>
    </cfRule>
    <cfRule type="expression" dxfId="42121" priority="82772" stopIfTrue="1">
      <formula>WEEKDAY($A804)=4</formula>
    </cfRule>
    <cfRule type="expression" dxfId="42120" priority="82773" stopIfTrue="1">
      <formula>WEEKDAY($A804)=5</formula>
    </cfRule>
    <cfRule type="expression" dxfId="42119" priority="82774" stopIfTrue="1">
      <formula>WEEKDAY($A804)=6</formula>
    </cfRule>
    <cfRule type="expression" dxfId="42118" priority="82775" stopIfTrue="1">
      <formula>WEEKDAY($A804)=7</formula>
    </cfRule>
  </conditionalFormatting>
  <conditionalFormatting sqref="I804:I805">
    <cfRule type="expression" dxfId="42117" priority="82762" stopIfTrue="1">
      <formula>WEEKDAY($A804)=1</formula>
    </cfRule>
    <cfRule type="expression" dxfId="42116" priority="82763" stopIfTrue="1">
      <formula>WEEKDAY($A804)=2</formula>
    </cfRule>
    <cfRule type="expression" dxfId="42115" priority="82764" stopIfTrue="1">
      <formula>WEEKDAY($A804)=3</formula>
    </cfRule>
    <cfRule type="expression" dxfId="42114" priority="82765" stopIfTrue="1">
      <formula>WEEKDAY($A804)=4</formula>
    </cfRule>
    <cfRule type="expression" dxfId="42113" priority="82766" stopIfTrue="1">
      <formula>WEEKDAY($A804)=5</formula>
    </cfRule>
    <cfRule type="expression" dxfId="42112" priority="82767" stopIfTrue="1">
      <formula>WEEKDAY($A804)=6</formula>
    </cfRule>
    <cfRule type="expression" dxfId="42111" priority="82768" stopIfTrue="1">
      <formula>WEEKDAY($A804)=7</formula>
    </cfRule>
  </conditionalFormatting>
  <conditionalFormatting sqref="I804:I805">
    <cfRule type="expression" dxfId="42110" priority="82755" stopIfTrue="1">
      <formula>WEEKDAY($A804)=1</formula>
    </cfRule>
    <cfRule type="expression" dxfId="42109" priority="82756" stopIfTrue="1">
      <formula>WEEKDAY($A804)=2</formula>
    </cfRule>
    <cfRule type="expression" dxfId="42108" priority="82757" stopIfTrue="1">
      <formula>WEEKDAY($A804)=3</formula>
    </cfRule>
    <cfRule type="expression" dxfId="42107" priority="82758" stopIfTrue="1">
      <formula>WEEKDAY($A804)=4</formula>
    </cfRule>
    <cfRule type="expression" dxfId="42106" priority="82759" stopIfTrue="1">
      <formula>WEEKDAY($A804)=5</formula>
    </cfRule>
    <cfRule type="expression" dxfId="42105" priority="82760" stopIfTrue="1">
      <formula>WEEKDAY($A804)=6</formula>
    </cfRule>
    <cfRule type="expression" dxfId="42104" priority="82761" stopIfTrue="1">
      <formula>WEEKDAY($A804)=7</formula>
    </cfRule>
  </conditionalFormatting>
  <conditionalFormatting sqref="I804:I805">
    <cfRule type="expression" dxfId="42103" priority="82748" stopIfTrue="1">
      <formula>WEEKDAY($A804)=1</formula>
    </cfRule>
    <cfRule type="expression" dxfId="42102" priority="82749" stopIfTrue="1">
      <formula>WEEKDAY($A804)=2</formula>
    </cfRule>
    <cfRule type="expression" dxfId="42101" priority="82750" stopIfTrue="1">
      <formula>WEEKDAY($A804)=3</formula>
    </cfRule>
    <cfRule type="expression" dxfId="42100" priority="82751" stopIfTrue="1">
      <formula>WEEKDAY($A804)=4</formula>
    </cfRule>
    <cfRule type="expression" dxfId="42099" priority="82752" stopIfTrue="1">
      <formula>WEEKDAY($A804)=5</formula>
    </cfRule>
    <cfRule type="expression" dxfId="42098" priority="82753" stopIfTrue="1">
      <formula>WEEKDAY($A804)=6</formula>
    </cfRule>
    <cfRule type="expression" dxfId="42097" priority="82754" stopIfTrue="1">
      <formula>WEEKDAY($A804)=7</formula>
    </cfRule>
  </conditionalFormatting>
  <conditionalFormatting sqref="I804:I805">
    <cfRule type="expression" dxfId="42096" priority="82741" stopIfTrue="1">
      <formula>WEEKDAY($A804)=1</formula>
    </cfRule>
    <cfRule type="expression" dxfId="42095" priority="82742" stopIfTrue="1">
      <formula>WEEKDAY($A804)=2</formula>
    </cfRule>
    <cfRule type="expression" dxfId="42094" priority="82743" stopIfTrue="1">
      <formula>WEEKDAY($A804)=3</formula>
    </cfRule>
    <cfRule type="expression" dxfId="42093" priority="82744" stopIfTrue="1">
      <formula>WEEKDAY($A804)=4</formula>
    </cfRule>
    <cfRule type="expression" dxfId="42092" priority="82745" stopIfTrue="1">
      <formula>WEEKDAY($A804)=5</formula>
    </cfRule>
    <cfRule type="expression" dxfId="42091" priority="82746" stopIfTrue="1">
      <formula>WEEKDAY($A804)=6</formula>
    </cfRule>
    <cfRule type="expression" dxfId="42090" priority="82747" stopIfTrue="1">
      <formula>WEEKDAY($A804)=7</formula>
    </cfRule>
  </conditionalFormatting>
  <conditionalFormatting sqref="I804:I805">
    <cfRule type="expression" dxfId="42089" priority="82734" stopIfTrue="1">
      <formula>WEEKDAY($A804)=1</formula>
    </cfRule>
    <cfRule type="expression" dxfId="42088" priority="82735" stopIfTrue="1">
      <formula>WEEKDAY($A804)=2</formula>
    </cfRule>
    <cfRule type="expression" dxfId="42087" priority="82736" stopIfTrue="1">
      <formula>WEEKDAY($A804)=3</formula>
    </cfRule>
    <cfRule type="expression" dxfId="42086" priority="82737" stopIfTrue="1">
      <formula>WEEKDAY($A804)=4</formula>
    </cfRule>
    <cfRule type="expression" dxfId="42085" priority="82738" stopIfTrue="1">
      <formula>WEEKDAY($A804)=5</formula>
    </cfRule>
    <cfRule type="expression" dxfId="42084" priority="82739" stopIfTrue="1">
      <formula>WEEKDAY($A804)=6</formula>
    </cfRule>
    <cfRule type="expression" dxfId="42083" priority="82740" stopIfTrue="1">
      <formula>WEEKDAY($A804)=7</formula>
    </cfRule>
  </conditionalFormatting>
  <conditionalFormatting sqref="I804:I805">
    <cfRule type="expression" dxfId="42082" priority="82727" stopIfTrue="1">
      <formula>WEEKDAY($A804)=1</formula>
    </cfRule>
    <cfRule type="expression" dxfId="42081" priority="82728" stopIfTrue="1">
      <formula>WEEKDAY($A804)=2</formula>
    </cfRule>
    <cfRule type="expression" dxfId="42080" priority="82729" stopIfTrue="1">
      <formula>WEEKDAY($A804)=3</formula>
    </cfRule>
    <cfRule type="expression" dxfId="42079" priority="82730" stopIfTrue="1">
      <formula>WEEKDAY($A804)=4</formula>
    </cfRule>
    <cfRule type="expression" dxfId="42078" priority="82731" stopIfTrue="1">
      <formula>WEEKDAY($A804)=5</formula>
    </cfRule>
    <cfRule type="expression" dxfId="42077" priority="82732" stopIfTrue="1">
      <formula>WEEKDAY($A804)=6</formula>
    </cfRule>
    <cfRule type="expression" dxfId="42076" priority="82733" stopIfTrue="1">
      <formula>WEEKDAY($A804)=7</formula>
    </cfRule>
  </conditionalFormatting>
  <conditionalFormatting sqref="I804:I805">
    <cfRule type="expression" dxfId="42075" priority="82720" stopIfTrue="1">
      <formula>WEEKDAY($A804)=1</formula>
    </cfRule>
    <cfRule type="expression" dxfId="42074" priority="82721" stopIfTrue="1">
      <formula>WEEKDAY($A804)=2</formula>
    </cfRule>
    <cfRule type="expression" dxfId="42073" priority="82722" stopIfTrue="1">
      <formula>WEEKDAY($A804)=3</formula>
    </cfRule>
    <cfRule type="expression" dxfId="42072" priority="82723" stopIfTrue="1">
      <formula>WEEKDAY($A804)=4</formula>
    </cfRule>
    <cfRule type="expression" dxfId="42071" priority="82724" stopIfTrue="1">
      <formula>WEEKDAY($A804)=5</formula>
    </cfRule>
    <cfRule type="expression" dxfId="42070" priority="82725" stopIfTrue="1">
      <formula>WEEKDAY($A804)=6</formula>
    </cfRule>
    <cfRule type="expression" dxfId="42069" priority="82726" stopIfTrue="1">
      <formula>WEEKDAY($A804)=7</formula>
    </cfRule>
  </conditionalFormatting>
  <conditionalFormatting sqref="I804:I805">
    <cfRule type="expression" dxfId="42068" priority="82713" stopIfTrue="1">
      <formula>WEEKDAY($A804)=1</formula>
    </cfRule>
    <cfRule type="expression" dxfId="42067" priority="82714" stopIfTrue="1">
      <formula>WEEKDAY($A804)=2</formula>
    </cfRule>
    <cfRule type="expression" dxfId="42066" priority="82715" stopIfTrue="1">
      <formula>WEEKDAY($A804)=3</formula>
    </cfRule>
    <cfRule type="expression" dxfId="42065" priority="82716" stopIfTrue="1">
      <formula>WEEKDAY($A804)=4</formula>
    </cfRule>
    <cfRule type="expression" dxfId="42064" priority="82717" stopIfTrue="1">
      <formula>WEEKDAY($A804)=5</formula>
    </cfRule>
    <cfRule type="expression" dxfId="42063" priority="82718" stopIfTrue="1">
      <formula>WEEKDAY($A804)=6</formula>
    </cfRule>
    <cfRule type="expression" dxfId="42062" priority="82719" stopIfTrue="1">
      <formula>WEEKDAY($A804)=7</formula>
    </cfRule>
  </conditionalFormatting>
  <conditionalFormatting sqref="I804:I805">
    <cfRule type="expression" dxfId="42061" priority="82706" stopIfTrue="1">
      <formula>WEEKDAY($A804)=1</formula>
    </cfRule>
    <cfRule type="expression" dxfId="42060" priority="82707" stopIfTrue="1">
      <formula>WEEKDAY($A804)=2</formula>
    </cfRule>
    <cfRule type="expression" dxfId="42059" priority="82708" stopIfTrue="1">
      <formula>WEEKDAY($A804)=3</formula>
    </cfRule>
    <cfRule type="expression" dxfId="42058" priority="82709" stopIfTrue="1">
      <formula>WEEKDAY($A804)=4</formula>
    </cfRule>
    <cfRule type="expression" dxfId="42057" priority="82710" stopIfTrue="1">
      <formula>WEEKDAY($A804)=5</formula>
    </cfRule>
    <cfRule type="expression" dxfId="42056" priority="82711" stopIfTrue="1">
      <formula>WEEKDAY($A804)=6</formula>
    </cfRule>
    <cfRule type="expression" dxfId="42055" priority="82712" stopIfTrue="1">
      <formula>WEEKDAY($A804)=7</formula>
    </cfRule>
  </conditionalFormatting>
  <conditionalFormatting sqref="I804:I805">
    <cfRule type="expression" dxfId="42054" priority="82699" stopIfTrue="1">
      <formula>WEEKDAY($A804)=1</formula>
    </cfRule>
    <cfRule type="expression" dxfId="42053" priority="82700" stopIfTrue="1">
      <formula>WEEKDAY($A804)=2</formula>
    </cfRule>
    <cfRule type="expression" dxfId="42052" priority="82701" stopIfTrue="1">
      <formula>WEEKDAY($A804)=3</formula>
    </cfRule>
    <cfRule type="expression" dxfId="42051" priority="82702" stopIfTrue="1">
      <formula>WEEKDAY($A804)=4</formula>
    </cfRule>
    <cfRule type="expression" dxfId="42050" priority="82703" stopIfTrue="1">
      <formula>WEEKDAY($A804)=5</formula>
    </cfRule>
    <cfRule type="expression" dxfId="42049" priority="82704" stopIfTrue="1">
      <formula>WEEKDAY($A804)=6</formula>
    </cfRule>
    <cfRule type="expression" dxfId="42048" priority="82705" stopIfTrue="1">
      <formula>WEEKDAY($A804)=7</formula>
    </cfRule>
  </conditionalFormatting>
  <conditionalFormatting sqref="I804:I805">
    <cfRule type="expression" dxfId="42047" priority="82692" stopIfTrue="1">
      <formula>WEEKDAY($A804)=1</formula>
    </cfRule>
    <cfRule type="expression" dxfId="42046" priority="82693" stopIfTrue="1">
      <formula>WEEKDAY($A804)=2</formula>
    </cfRule>
    <cfRule type="expression" dxfId="42045" priority="82694" stopIfTrue="1">
      <formula>WEEKDAY($A804)=3</formula>
    </cfRule>
    <cfRule type="expression" dxfId="42044" priority="82695" stopIfTrue="1">
      <formula>WEEKDAY($A804)=4</formula>
    </cfRule>
    <cfRule type="expression" dxfId="42043" priority="82696" stopIfTrue="1">
      <formula>WEEKDAY($A804)=5</formula>
    </cfRule>
    <cfRule type="expression" dxfId="42042" priority="82697" stopIfTrue="1">
      <formula>WEEKDAY($A804)=6</formula>
    </cfRule>
    <cfRule type="expression" dxfId="42041" priority="82698" stopIfTrue="1">
      <formula>WEEKDAY($A804)=7</formula>
    </cfRule>
  </conditionalFormatting>
  <conditionalFormatting sqref="I804:I805">
    <cfRule type="expression" dxfId="42040" priority="82685" stopIfTrue="1">
      <formula>WEEKDAY($A804)=1</formula>
    </cfRule>
    <cfRule type="expression" dxfId="42039" priority="82686" stopIfTrue="1">
      <formula>WEEKDAY($A804)=2</formula>
    </cfRule>
    <cfRule type="expression" dxfId="42038" priority="82687" stopIfTrue="1">
      <formula>WEEKDAY($A804)=3</formula>
    </cfRule>
    <cfRule type="expression" dxfId="42037" priority="82688" stopIfTrue="1">
      <formula>WEEKDAY($A804)=4</formula>
    </cfRule>
    <cfRule type="expression" dxfId="42036" priority="82689" stopIfTrue="1">
      <formula>WEEKDAY($A804)=5</formula>
    </cfRule>
    <cfRule type="expression" dxfId="42035" priority="82690" stopIfTrue="1">
      <formula>WEEKDAY($A804)=6</formula>
    </cfRule>
    <cfRule type="expression" dxfId="42034" priority="82691" stopIfTrue="1">
      <formula>WEEKDAY($A804)=7</formula>
    </cfRule>
  </conditionalFormatting>
  <conditionalFormatting sqref="I804:I805">
    <cfRule type="expression" dxfId="42033" priority="82678" stopIfTrue="1">
      <formula>WEEKDAY($A804)=1</formula>
    </cfRule>
    <cfRule type="expression" dxfId="42032" priority="82679" stopIfTrue="1">
      <formula>WEEKDAY($A804)=2</formula>
    </cfRule>
    <cfRule type="expression" dxfId="42031" priority="82680" stopIfTrue="1">
      <formula>WEEKDAY($A804)=3</formula>
    </cfRule>
    <cfRule type="expression" dxfId="42030" priority="82681" stopIfTrue="1">
      <formula>WEEKDAY($A804)=4</formula>
    </cfRule>
    <cfRule type="expression" dxfId="42029" priority="82682" stopIfTrue="1">
      <formula>WEEKDAY($A804)=5</formula>
    </cfRule>
    <cfRule type="expression" dxfId="42028" priority="82683" stopIfTrue="1">
      <formula>WEEKDAY($A804)=6</formula>
    </cfRule>
    <cfRule type="expression" dxfId="42027" priority="82684" stopIfTrue="1">
      <formula>WEEKDAY($A804)=7</formula>
    </cfRule>
  </conditionalFormatting>
  <conditionalFormatting sqref="I804:I805">
    <cfRule type="expression" dxfId="42026" priority="82671" stopIfTrue="1">
      <formula>WEEKDAY($A804)=1</formula>
    </cfRule>
    <cfRule type="expression" dxfId="42025" priority="82672" stopIfTrue="1">
      <formula>WEEKDAY($A804)=2</formula>
    </cfRule>
    <cfRule type="expression" dxfId="42024" priority="82673" stopIfTrue="1">
      <formula>WEEKDAY($A804)=3</formula>
    </cfRule>
    <cfRule type="expression" dxfId="42023" priority="82674" stopIfTrue="1">
      <formula>WEEKDAY($A804)=4</formula>
    </cfRule>
    <cfRule type="expression" dxfId="42022" priority="82675" stopIfTrue="1">
      <formula>WEEKDAY($A804)=5</formula>
    </cfRule>
    <cfRule type="expression" dxfId="42021" priority="82676" stopIfTrue="1">
      <formula>WEEKDAY($A804)=6</formula>
    </cfRule>
    <cfRule type="expression" dxfId="42020" priority="82677" stopIfTrue="1">
      <formula>WEEKDAY($A804)=7</formula>
    </cfRule>
  </conditionalFormatting>
  <conditionalFormatting sqref="I804:I805">
    <cfRule type="expression" dxfId="42019" priority="82664" stopIfTrue="1">
      <formula>WEEKDAY($A804)=1</formula>
    </cfRule>
    <cfRule type="expression" dxfId="42018" priority="82665" stopIfTrue="1">
      <formula>WEEKDAY($A804)=2</formula>
    </cfRule>
    <cfRule type="expression" dxfId="42017" priority="82666" stopIfTrue="1">
      <formula>WEEKDAY($A804)=3</formula>
    </cfRule>
    <cfRule type="expression" dxfId="42016" priority="82667" stopIfTrue="1">
      <formula>WEEKDAY($A804)=4</formula>
    </cfRule>
    <cfRule type="expression" dxfId="42015" priority="82668" stopIfTrue="1">
      <formula>WEEKDAY($A804)=5</formula>
    </cfRule>
    <cfRule type="expression" dxfId="42014" priority="82669" stopIfTrue="1">
      <formula>WEEKDAY($A804)=6</formula>
    </cfRule>
    <cfRule type="expression" dxfId="42013" priority="82670" stopIfTrue="1">
      <formula>WEEKDAY($A804)=7</formula>
    </cfRule>
  </conditionalFormatting>
  <conditionalFormatting sqref="I804:I805">
    <cfRule type="expression" dxfId="42012" priority="82657" stopIfTrue="1">
      <formula>WEEKDAY($A804)=1</formula>
    </cfRule>
    <cfRule type="expression" dxfId="42011" priority="82658" stopIfTrue="1">
      <formula>WEEKDAY($A804)=2</formula>
    </cfRule>
    <cfRule type="expression" dxfId="42010" priority="82659" stopIfTrue="1">
      <formula>WEEKDAY($A804)=3</formula>
    </cfRule>
    <cfRule type="expression" dxfId="42009" priority="82660" stopIfTrue="1">
      <formula>WEEKDAY($A804)=4</formula>
    </cfRule>
    <cfRule type="expression" dxfId="42008" priority="82661" stopIfTrue="1">
      <formula>WEEKDAY($A804)=5</formula>
    </cfRule>
    <cfRule type="expression" dxfId="42007" priority="82662" stopIfTrue="1">
      <formula>WEEKDAY($A804)=6</formula>
    </cfRule>
    <cfRule type="expression" dxfId="42006" priority="82663" stopIfTrue="1">
      <formula>WEEKDAY($A804)=7</formula>
    </cfRule>
  </conditionalFormatting>
  <conditionalFormatting sqref="I804:I805">
    <cfRule type="expression" dxfId="42005" priority="82650" stopIfTrue="1">
      <formula>WEEKDAY($A804)=1</formula>
    </cfRule>
    <cfRule type="expression" dxfId="42004" priority="82651" stopIfTrue="1">
      <formula>WEEKDAY($A804)=2</formula>
    </cfRule>
    <cfRule type="expression" dxfId="42003" priority="82652" stopIfTrue="1">
      <formula>WEEKDAY($A804)=3</formula>
    </cfRule>
    <cfRule type="expression" dxfId="42002" priority="82653" stopIfTrue="1">
      <formula>WEEKDAY($A804)=4</formula>
    </cfRule>
    <cfRule type="expression" dxfId="42001" priority="82654" stopIfTrue="1">
      <formula>WEEKDAY($A804)=5</formula>
    </cfRule>
    <cfRule type="expression" dxfId="42000" priority="82655" stopIfTrue="1">
      <formula>WEEKDAY($A804)=6</formula>
    </cfRule>
    <cfRule type="expression" dxfId="41999" priority="82656" stopIfTrue="1">
      <formula>WEEKDAY($A804)=7</formula>
    </cfRule>
  </conditionalFormatting>
  <conditionalFormatting sqref="I804:I805">
    <cfRule type="expression" dxfId="41998" priority="82643" stopIfTrue="1">
      <formula>WEEKDAY($A804)=1</formula>
    </cfRule>
    <cfRule type="expression" dxfId="41997" priority="82644" stopIfTrue="1">
      <formula>WEEKDAY($A804)=2</formula>
    </cfRule>
    <cfRule type="expression" dxfId="41996" priority="82645" stopIfTrue="1">
      <formula>WEEKDAY($A804)=3</formula>
    </cfRule>
    <cfRule type="expression" dxfId="41995" priority="82646" stopIfTrue="1">
      <formula>WEEKDAY($A804)=4</formula>
    </cfRule>
    <cfRule type="expression" dxfId="41994" priority="82647" stopIfTrue="1">
      <formula>WEEKDAY($A804)=5</formula>
    </cfRule>
    <cfRule type="expression" dxfId="41993" priority="82648" stopIfTrue="1">
      <formula>WEEKDAY($A804)=6</formula>
    </cfRule>
    <cfRule type="expression" dxfId="41992" priority="82649" stopIfTrue="1">
      <formula>WEEKDAY($A804)=7</formula>
    </cfRule>
  </conditionalFormatting>
  <conditionalFormatting sqref="I804:I805">
    <cfRule type="expression" dxfId="41991" priority="82636" stopIfTrue="1">
      <formula>WEEKDAY($A804)=1</formula>
    </cfRule>
    <cfRule type="expression" dxfId="41990" priority="82637" stopIfTrue="1">
      <formula>WEEKDAY($A804)=2</formula>
    </cfRule>
    <cfRule type="expression" dxfId="41989" priority="82638" stopIfTrue="1">
      <formula>WEEKDAY($A804)=3</formula>
    </cfRule>
    <cfRule type="expression" dxfId="41988" priority="82639" stopIfTrue="1">
      <formula>WEEKDAY($A804)=4</formula>
    </cfRule>
    <cfRule type="expression" dxfId="41987" priority="82640" stopIfTrue="1">
      <formula>WEEKDAY($A804)=5</formula>
    </cfRule>
    <cfRule type="expression" dxfId="41986" priority="82641" stopIfTrue="1">
      <formula>WEEKDAY($A804)=6</formula>
    </cfRule>
    <cfRule type="expression" dxfId="41985" priority="82642" stopIfTrue="1">
      <formula>WEEKDAY($A804)=7</formula>
    </cfRule>
  </conditionalFormatting>
  <conditionalFormatting sqref="I804:I805">
    <cfRule type="expression" dxfId="41984" priority="82629" stopIfTrue="1">
      <formula>WEEKDAY($A804)=1</formula>
    </cfRule>
    <cfRule type="expression" dxfId="41983" priority="82630" stopIfTrue="1">
      <formula>WEEKDAY($A804)=2</formula>
    </cfRule>
    <cfRule type="expression" dxfId="41982" priority="82631" stopIfTrue="1">
      <formula>WEEKDAY($A804)=3</formula>
    </cfRule>
    <cfRule type="expression" dxfId="41981" priority="82632" stopIfTrue="1">
      <formula>WEEKDAY($A804)=4</formula>
    </cfRule>
    <cfRule type="expression" dxfId="41980" priority="82633" stopIfTrue="1">
      <formula>WEEKDAY($A804)=5</formula>
    </cfRule>
    <cfRule type="expression" dxfId="41979" priority="82634" stopIfTrue="1">
      <formula>WEEKDAY($A804)=6</formula>
    </cfRule>
    <cfRule type="expression" dxfId="41978" priority="82635" stopIfTrue="1">
      <formula>WEEKDAY($A804)=7</formula>
    </cfRule>
  </conditionalFormatting>
  <conditionalFormatting sqref="I804:I805">
    <cfRule type="expression" dxfId="41977" priority="82622" stopIfTrue="1">
      <formula>WEEKDAY($A804)=1</formula>
    </cfRule>
    <cfRule type="expression" dxfId="41976" priority="82623" stopIfTrue="1">
      <formula>WEEKDAY($A804)=2</formula>
    </cfRule>
    <cfRule type="expression" dxfId="41975" priority="82624" stopIfTrue="1">
      <formula>WEEKDAY($A804)=3</formula>
    </cfRule>
    <cfRule type="expression" dxfId="41974" priority="82625" stopIfTrue="1">
      <formula>WEEKDAY($A804)=4</formula>
    </cfRule>
    <cfRule type="expression" dxfId="41973" priority="82626" stopIfTrue="1">
      <formula>WEEKDAY($A804)=5</formula>
    </cfRule>
    <cfRule type="expression" dxfId="41972" priority="82627" stopIfTrue="1">
      <formula>WEEKDAY($A804)=6</formula>
    </cfRule>
    <cfRule type="expression" dxfId="41971" priority="82628" stopIfTrue="1">
      <formula>WEEKDAY($A804)=7</formula>
    </cfRule>
  </conditionalFormatting>
  <conditionalFormatting sqref="I804:I805">
    <cfRule type="expression" dxfId="41970" priority="82615" stopIfTrue="1">
      <formula>WEEKDAY($A804)=1</formula>
    </cfRule>
    <cfRule type="expression" dxfId="41969" priority="82616" stopIfTrue="1">
      <formula>WEEKDAY($A804)=2</formula>
    </cfRule>
    <cfRule type="expression" dxfId="41968" priority="82617" stopIfTrue="1">
      <formula>WEEKDAY($A804)=3</formula>
    </cfRule>
    <cfRule type="expression" dxfId="41967" priority="82618" stopIfTrue="1">
      <formula>WEEKDAY($A804)=4</formula>
    </cfRule>
    <cfRule type="expression" dxfId="41966" priority="82619" stopIfTrue="1">
      <formula>WEEKDAY($A804)=5</formula>
    </cfRule>
    <cfRule type="expression" dxfId="41965" priority="82620" stopIfTrue="1">
      <formula>WEEKDAY($A804)=6</formula>
    </cfRule>
    <cfRule type="expression" dxfId="41964" priority="82621" stopIfTrue="1">
      <formula>WEEKDAY($A804)=7</formula>
    </cfRule>
  </conditionalFormatting>
  <conditionalFormatting sqref="I804:I805">
    <cfRule type="expression" dxfId="41963" priority="82608" stopIfTrue="1">
      <formula>WEEKDAY($A804)=1</formula>
    </cfRule>
    <cfRule type="expression" dxfId="41962" priority="82609" stopIfTrue="1">
      <formula>WEEKDAY($A804)=2</formula>
    </cfRule>
    <cfRule type="expression" dxfId="41961" priority="82610" stopIfTrue="1">
      <formula>WEEKDAY($A804)=3</formula>
    </cfRule>
    <cfRule type="expression" dxfId="41960" priority="82611" stopIfTrue="1">
      <formula>WEEKDAY($A804)=4</formula>
    </cfRule>
    <cfRule type="expression" dxfId="41959" priority="82612" stopIfTrue="1">
      <formula>WEEKDAY($A804)=5</formula>
    </cfRule>
    <cfRule type="expression" dxfId="41958" priority="82613" stopIfTrue="1">
      <formula>WEEKDAY($A804)=6</formula>
    </cfRule>
    <cfRule type="expression" dxfId="41957" priority="82614" stopIfTrue="1">
      <formula>WEEKDAY($A804)=7</formula>
    </cfRule>
  </conditionalFormatting>
  <conditionalFormatting sqref="I804:I805">
    <cfRule type="expression" dxfId="41956" priority="82601" stopIfTrue="1">
      <formula>WEEKDAY($A804)=1</formula>
    </cfRule>
    <cfRule type="expression" dxfId="41955" priority="82602" stopIfTrue="1">
      <formula>WEEKDAY($A804)=2</formula>
    </cfRule>
    <cfRule type="expression" dxfId="41954" priority="82603" stopIfTrue="1">
      <formula>WEEKDAY($A804)=3</formula>
    </cfRule>
    <cfRule type="expression" dxfId="41953" priority="82604" stopIfTrue="1">
      <formula>WEEKDAY($A804)=4</formula>
    </cfRule>
    <cfRule type="expression" dxfId="41952" priority="82605" stopIfTrue="1">
      <formula>WEEKDAY($A804)=5</formula>
    </cfRule>
    <cfRule type="expression" dxfId="41951" priority="82606" stopIfTrue="1">
      <formula>WEEKDAY($A804)=6</formula>
    </cfRule>
    <cfRule type="expression" dxfId="41950" priority="82607" stopIfTrue="1">
      <formula>WEEKDAY($A804)=7</formula>
    </cfRule>
  </conditionalFormatting>
  <conditionalFormatting sqref="I804:I805">
    <cfRule type="expression" dxfId="41949" priority="82594" stopIfTrue="1">
      <formula>WEEKDAY($A804)=1</formula>
    </cfRule>
    <cfRule type="expression" dxfId="41948" priority="82595" stopIfTrue="1">
      <formula>WEEKDAY($A804)=2</formula>
    </cfRule>
    <cfRule type="expression" dxfId="41947" priority="82596" stopIfTrue="1">
      <formula>WEEKDAY($A804)=3</formula>
    </cfRule>
    <cfRule type="expression" dxfId="41946" priority="82597" stopIfTrue="1">
      <formula>WEEKDAY($A804)=4</formula>
    </cfRule>
    <cfRule type="expression" dxfId="41945" priority="82598" stopIfTrue="1">
      <formula>WEEKDAY($A804)=5</formula>
    </cfRule>
    <cfRule type="expression" dxfId="41944" priority="82599" stopIfTrue="1">
      <formula>WEEKDAY($A804)=6</formula>
    </cfRule>
    <cfRule type="expression" dxfId="41943" priority="82600" stopIfTrue="1">
      <formula>WEEKDAY($A804)=7</formula>
    </cfRule>
  </conditionalFormatting>
  <conditionalFormatting sqref="I804:I805">
    <cfRule type="expression" dxfId="41942" priority="82587" stopIfTrue="1">
      <formula>WEEKDAY($A804)=1</formula>
    </cfRule>
    <cfRule type="expression" dxfId="41941" priority="82588" stopIfTrue="1">
      <formula>WEEKDAY($A804)=2</formula>
    </cfRule>
    <cfRule type="expression" dxfId="41940" priority="82589" stopIfTrue="1">
      <formula>WEEKDAY($A804)=3</formula>
    </cfRule>
    <cfRule type="expression" dxfId="41939" priority="82590" stopIfTrue="1">
      <formula>WEEKDAY($A804)=4</formula>
    </cfRule>
    <cfRule type="expression" dxfId="41938" priority="82591" stopIfTrue="1">
      <formula>WEEKDAY($A804)=5</formula>
    </cfRule>
    <cfRule type="expression" dxfId="41937" priority="82592" stopIfTrue="1">
      <formula>WEEKDAY($A804)=6</formula>
    </cfRule>
    <cfRule type="expression" dxfId="41936" priority="82593" stopIfTrue="1">
      <formula>WEEKDAY($A804)=7</formula>
    </cfRule>
  </conditionalFormatting>
  <conditionalFormatting sqref="I804:I805">
    <cfRule type="expression" dxfId="41935" priority="82580" stopIfTrue="1">
      <formula>WEEKDAY($A804)=1</formula>
    </cfRule>
    <cfRule type="expression" dxfId="41934" priority="82581" stopIfTrue="1">
      <formula>WEEKDAY($A804)=2</formula>
    </cfRule>
    <cfRule type="expression" dxfId="41933" priority="82582" stopIfTrue="1">
      <formula>WEEKDAY($A804)=3</formula>
    </cfRule>
    <cfRule type="expression" dxfId="41932" priority="82583" stopIfTrue="1">
      <formula>WEEKDAY($A804)=4</formula>
    </cfRule>
    <cfRule type="expression" dxfId="41931" priority="82584" stopIfTrue="1">
      <formula>WEEKDAY($A804)=5</formula>
    </cfRule>
    <cfRule type="expression" dxfId="41930" priority="82585" stopIfTrue="1">
      <formula>WEEKDAY($A804)=6</formula>
    </cfRule>
    <cfRule type="expression" dxfId="41929" priority="82586" stopIfTrue="1">
      <formula>WEEKDAY($A804)=7</formula>
    </cfRule>
  </conditionalFormatting>
  <conditionalFormatting sqref="I804:I805">
    <cfRule type="expression" dxfId="41928" priority="82573" stopIfTrue="1">
      <formula>WEEKDAY($A804)=1</formula>
    </cfRule>
    <cfRule type="expression" dxfId="41927" priority="82574" stopIfTrue="1">
      <formula>WEEKDAY($A804)=2</formula>
    </cfRule>
    <cfRule type="expression" dxfId="41926" priority="82575" stopIfTrue="1">
      <formula>WEEKDAY($A804)=3</formula>
    </cfRule>
    <cfRule type="expression" dxfId="41925" priority="82576" stopIfTrue="1">
      <formula>WEEKDAY($A804)=4</formula>
    </cfRule>
    <cfRule type="expression" dxfId="41924" priority="82577" stopIfTrue="1">
      <formula>WEEKDAY($A804)=5</formula>
    </cfRule>
    <cfRule type="expression" dxfId="41923" priority="82578" stopIfTrue="1">
      <formula>WEEKDAY($A804)=6</formula>
    </cfRule>
    <cfRule type="expression" dxfId="41922" priority="82579" stopIfTrue="1">
      <formula>WEEKDAY($A804)=7</formula>
    </cfRule>
  </conditionalFormatting>
  <conditionalFormatting sqref="I804:I805">
    <cfRule type="expression" dxfId="41921" priority="82566" stopIfTrue="1">
      <formula>WEEKDAY($A804)=1</formula>
    </cfRule>
    <cfRule type="expression" dxfId="41920" priority="82567" stopIfTrue="1">
      <formula>WEEKDAY($A804)=2</formula>
    </cfRule>
    <cfRule type="expression" dxfId="41919" priority="82568" stopIfTrue="1">
      <formula>WEEKDAY($A804)=3</formula>
    </cfRule>
    <cfRule type="expression" dxfId="41918" priority="82569" stopIfTrue="1">
      <formula>WEEKDAY($A804)=4</formula>
    </cfRule>
    <cfRule type="expression" dxfId="41917" priority="82570" stopIfTrue="1">
      <formula>WEEKDAY($A804)=5</formula>
    </cfRule>
    <cfRule type="expression" dxfId="41916" priority="82571" stopIfTrue="1">
      <formula>WEEKDAY($A804)=6</formula>
    </cfRule>
    <cfRule type="expression" dxfId="41915" priority="82572" stopIfTrue="1">
      <formula>WEEKDAY($A804)=7</formula>
    </cfRule>
  </conditionalFormatting>
  <conditionalFormatting sqref="I804:I805">
    <cfRule type="expression" dxfId="41914" priority="82559" stopIfTrue="1">
      <formula>WEEKDAY($A804)=1</formula>
    </cfRule>
    <cfRule type="expression" dxfId="41913" priority="82560" stopIfTrue="1">
      <formula>WEEKDAY($A804)=2</formula>
    </cfRule>
    <cfRule type="expression" dxfId="41912" priority="82561" stopIfTrue="1">
      <formula>WEEKDAY($A804)=3</formula>
    </cfRule>
    <cfRule type="expression" dxfId="41911" priority="82562" stopIfTrue="1">
      <formula>WEEKDAY($A804)=4</formula>
    </cfRule>
    <cfRule type="expression" dxfId="41910" priority="82563" stopIfTrue="1">
      <formula>WEEKDAY($A804)=5</formula>
    </cfRule>
    <cfRule type="expression" dxfId="41909" priority="82564" stopIfTrue="1">
      <formula>WEEKDAY($A804)=6</formula>
    </cfRule>
    <cfRule type="expression" dxfId="41908" priority="82565" stopIfTrue="1">
      <formula>WEEKDAY($A804)=7</formula>
    </cfRule>
  </conditionalFormatting>
  <conditionalFormatting sqref="I804:I805">
    <cfRule type="expression" dxfId="41907" priority="82552" stopIfTrue="1">
      <formula>WEEKDAY($A804)=1</formula>
    </cfRule>
    <cfRule type="expression" dxfId="41906" priority="82553" stopIfTrue="1">
      <formula>WEEKDAY($A804)=2</formula>
    </cfRule>
    <cfRule type="expression" dxfId="41905" priority="82554" stopIfTrue="1">
      <formula>WEEKDAY($A804)=3</formula>
    </cfRule>
    <cfRule type="expression" dxfId="41904" priority="82555" stopIfTrue="1">
      <formula>WEEKDAY($A804)=4</formula>
    </cfRule>
    <cfRule type="expression" dxfId="41903" priority="82556" stopIfTrue="1">
      <formula>WEEKDAY($A804)=5</formula>
    </cfRule>
    <cfRule type="expression" dxfId="41902" priority="82557" stopIfTrue="1">
      <formula>WEEKDAY($A804)=6</formula>
    </cfRule>
    <cfRule type="expression" dxfId="41901" priority="82558" stopIfTrue="1">
      <formula>WEEKDAY($A804)=7</formula>
    </cfRule>
  </conditionalFormatting>
  <conditionalFormatting sqref="I804:I805">
    <cfRule type="expression" dxfId="41900" priority="82545" stopIfTrue="1">
      <formula>WEEKDAY($A804)=1</formula>
    </cfRule>
    <cfRule type="expression" dxfId="41899" priority="82546" stopIfTrue="1">
      <formula>WEEKDAY($A804)=2</formula>
    </cfRule>
    <cfRule type="expression" dxfId="41898" priority="82547" stopIfTrue="1">
      <formula>WEEKDAY($A804)=3</formula>
    </cfRule>
    <cfRule type="expression" dxfId="41897" priority="82548" stopIfTrue="1">
      <formula>WEEKDAY($A804)=4</formula>
    </cfRule>
    <cfRule type="expression" dxfId="41896" priority="82549" stopIfTrue="1">
      <formula>WEEKDAY($A804)=5</formula>
    </cfRule>
    <cfRule type="expression" dxfId="41895" priority="82550" stopIfTrue="1">
      <formula>WEEKDAY($A804)=6</formula>
    </cfRule>
    <cfRule type="expression" dxfId="41894" priority="82551" stopIfTrue="1">
      <formula>WEEKDAY($A804)=7</formula>
    </cfRule>
  </conditionalFormatting>
  <conditionalFormatting sqref="I804:I805">
    <cfRule type="expression" dxfId="41893" priority="82538" stopIfTrue="1">
      <formula>WEEKDAY($A804)=1</formula>
    </cfRule>
    <cfRule type="expression" dxfId="41892" priority="82539" stopIfTrue="1">
      <formula>WEEKDAY($A804)=2</formula>
    </cfRule>
    <cfRule type="expression" dxfId="41891" priority="82540" stopIfTrue="1">
      <formula>WEEKDAY($A804)=3</formula>
    </cfRule>
    <cfRule type="expression" dxfId="41890" priority="82541" stopIfTrue="1">
      <formula>WEEKDAY($A804)=4</formula>
    </cfRule>
    <cfRule type="expression" dxfId="41889" priority="82542" stopIfTrue="1">
      <formula>WEEKDAY($A804)=5</formula>
    </cfRule>
    <cfRule type="expression" dxfId="41888" priority="82543" stopIfTrue="1">
      <formula>WEEKDAY($A804)=6</formula>
    </cfRule>
    <cfRule type="expression" dxfId="41887" priority="82544" stopIfTrue="1">
      <formula>WEEKDAY($A804)=7</formula>
    </cfRule>
  </conditionalFormatting>
  <conditionalFormatting sqref="I804:I805">
    <cfRule type="expression" dxfId="41886" priority="82531" stopIfTrue="1">
      <formula>WEEKDAY($A804)=1</formula>
    </cfRule>
    <cfRule type="expression" dxfId="41885" priority="82532" stopIfTrue="1">
      <formula>WEEKDAY($A804)=2</formula>
    </cfRule>
    <cfRule type="expression" dxfId="41884" priority="82533" stopIfTrue="1">
      <formula>WEEKDAY($A804)=3</formula>
    </cfRule>
    <cfRule type="expression" dxfId="41883" priority="82534" stopIfTrue="1">
      <formula>WEEKDAY($A804)=4</formula>
    </cfRule>
    <cfRule type="expression" dxfId="41882" priority="82535" stopIfTrue="1">
      <formula>WEEKDAY($A804)=5</formula>
    </cfRule>
    <cfRule type="expression" dxfId="41881" priority="82536" stopIfTrue="1">
      <formula>WEEKDAY($A804)=6</formula>
    </cfRule>
    <cfRule type="expression" dxfId="41880" priority="82537" stopIfTrue="1">
      <formula>WEEKDAY($A804)=7</formula>
    </cfRule>
  </conditionalFormatting>
  <conditionalFormatting sqref="I804:I805">
    <cfRule type="expression" dxfId="41879" priority="82524" stopIfTrue="1">
      <formula>WEEKDAY($A804)=1</formula>
    </cfRule>
    <cfRule type="expression" dxfId="41878" priority="82525" stopIfTrue="1">
      <formula>WEEKDAY($A804)=2</formula>
    </cfRule>
    <cfRule type="expression" dxfId="41877" priority="82526" stopIfTrue="1">
      <formula>WEEKDAY($A804)=3</formula>
    </cfRule>
    <cfRule type="expression" dxfId="41876" priority="82527" stopIfTrue="1">
      <formula>WEEKDAY($A804)=4</formula>
    </cfRule>
    <cfRule type="expression" dxfId="41875" priority="82528" stopIfTrue="1">
      <formula>WEEKDAY($A804)=5</formula>
    </cfRule>
    <cfRule type="expression" dxfId="41874" priority="82529" stopIfTrue="1">
      <formula>WEEKDAY($A804)=6</formula>
    </cfRule>
    <cfRule type="expression" dxfId="41873" priority="82530" stopIfTrue="1">
      <formula>WEEKDAY($A804)=7</formula>
    </cfRule>
  </conditionalFormatting>
  <conditionalFormatting sqref="I804:I805">
    <cfRule type="expression" dxfId="41872" priority="82517" stopIfTrue="1">
      <formula>WEEKDAY($A804)=1</formula>
    </cfRule>
    <cfRule type="expression" dxfId="41871" priority="82518" stopIfTrue="1">
      <formula>WEEKDAY($A804)=2</formula>
    </cfRule>
    <cfRule type="expression" dxfId="41870" priority="82519" stopIfTrue="1">
      <formula>WEEKDAY($A804)=3</formula>
    </cfRule>
    <cfRule type="expression" dxfId="41869" priority="82520" stopIfTrue="1">
      <formula>WEEKDAY($A804)=4</formula>
    </cfRule>
    <cfRule type="expression" dxfId="41868" priority="82521" stopIfTrue="1">
      <formula>WEEKDAY($A804)=5</formula>
    </cfRule>
    <cfRule type="expression" dxfId="41867" priority="82522" stopIfTrue="1">
      <formula>WEEKDAY($A804)=6</formula>
    </cfRule>
    <cfRule type="expression" dxfId="41866" priority="82523" stopIfTrue="1">
      <formula>WEEKDAY($A804)=7</formula>
    </cfRule>
  </conditionalFormatting>
  <conditionalFormatting sqref="I804:I805">
    <cfRule type="expression" dxfId="41865" priority="82510" stopIfTrue="1">
      <formula>WEEKDAY($A804)=1</formula>
    </cfRule>
    <cfRule type="expression" dxfId="41864" priority="82511" stopIfTrue="1">
      <formula>WEEKDAY($A804)=2</formula>
    </cfRule>
    <cfRule type="expression" dxfId="41863" priority="82512" stopIfTrue="1">
      <formula>WEEKDAY($A804)=3</formula>
    </cfRule>
    <cfRule type="expression" dxfId="41862" priority="82513" stopIfTrue="1">
      <formula>WEEKDAY($A804)=4</formula>
    </cfRule>
    <cfRule type="expression" dxfId="41861" priority="82514" stopIfTrue="1">
      <formula>WEEKDAY($A804)=5</formula>
    </cfRule>
    <cfRule type="expression" dxfId="41860" priority="82515" stopIfTrue="1">
      <formula>WEEKDAY($A804)=6</formula>
    </cfRule>
    <cfRule type="expression" dxfId="41859" priority="82516" stopIfTrue="1">
      <formula>WEEKDAY($A804)=7</formula>
    </cfRule>
  </conditionalFormatting>
  <conditionalFormatting sqref="I804:I805">
    <cfRule type="expression" dxfId="41858" priority="82503" stopIfTrue="1">
      <formula>WEEKDAY($A804)=1</formula>
    </cfRule>
    <cfRule type="expression" dxfId="41857" priority="82504" stopIfTrue="1">
      <formula>WEEKDAY($A804)=2</formula>
    </cfRule>
    <cfRule type="expression" dxfId="41856" priority="82505" stopIfTrue="1">
      <formula>WEEKDAY($A804)=3</formula>
    </cfRule>
    <cfRule type="expression" dxfId="41855" priority="82506" stopIfTrue="1">
      <formula>WEEKDAY($A804)=4</formula>
    </cfRule>
    <cfRule type="expression" dxfId="41854" priority="82507" stopIfTrue="1">
      <formula>WEEKDAY($A804)=5</formula>
    </cfRule>
    <cfRule type="expression" dxfId="41853" priority="82508" stopIfTrue="1">
      <formula>WEEKDAY($A804)=6</formula>
    </cfRule>
    <cfRule type="expression" dxfId="41852" priority="82509" stopIfTrue="1">
      <formula>WEEKDAY($A804)=7</formula>
    </cfRule>
  </conditionalFormatting>
  <conditionalFormatting sqref="I804:I805">
    <cfRule type="expression" dxfId="41851" priority="82496" stopIfTrue="1">
      <formula>WEEKDAY($A804)=1</formula>
    </cfRule>
    <cfRule type="expression" dxfId="41850" priority="82497" stopIfTrue="1">
      <formula>WEEKDAY($A804)=2</formula>
    </cfRule>
    <cfRule type="expression" dxfId="41849" priority="82498" stopIfTrue="1">
      <formula>WEEKDAY($A804)=3</formula>
    </cfRule>
    <cfRule type="expression" dxfId="41848" priority="82499" stopIfTrue="1">
      <formula>WEEKDAY($A804)=4</formula>
    </cfRule>
    <cfRule type="expression" dxfId="41847" priority="82500" stopIfTrue="1">
      <formula>WEEKDAY($A804)=5</formula>
    </cfRule>
    <cfRule type="expression" dxfId="41846" priority="82501" stopIfTrue="1">
      <formula>WEEKDAY($A804)=6</formula>
    </cfRule>
    <cfRule type="expression" dxfId="41845" priority="82502" stopIfTrue="1">
      <formula>WEEKDAY($A804)=7</formula>
    </cfRule>
  </conditionalFormatting>
  <conditionalFormatting sqref="I804:I805">
    <cfRule type="expression" dxfId="41844" priority="82489" stopIfTrue="1">
      <formula>WEEKDAY($A804)=1</formula>
    </cfRule>
    <cfRule type="expression" dxfId="41843" priority="82490" stopIfTrue="1">
      <formula>WEEKDAY($A804)=2</formula>
    </cfRule>
    <cfRule type="expression" dxfId="41842" priority="82491" stopIfTrue="1">
      <formula>WEEKDAY($A804)=3</formula>
    </cfRule>
    <cfRule type="expression" dxfId="41841" priority="82492" stopIfTrue="1">
      <formula>WEEKDAY($A804)=4</formula>
    </cfRule>
    <cfRule type="expression" dxfId="41840" priority="82493" stopIfTrue="1">
      <formula>WEEKDAY($A804)=5</formula>
    </cfRule>
    <cfRule type="expression" dxfId="41839" priority="82494" stopIfTrue="1">
      <formula>WEEKDAY($A804)=6</formula>
    </cfRule>
    <cfRule type="expression" dxfId="41838" priority="82495" stopIfTrue="1">
      <formula>WEEKDAY($A804)=7</formula>
    </cfRule>
  </conditionalFormatting>
  <conditionalFormatting sqref="I804:I805">
    <cfRule type="expression" dxfId="41837" priority="82482" stopIfTrue="1">
      <formula>WEEKDAY($A804)=1</formula>
    </cfRule>
    <cfRule type="expression" dxfId="41836" priority="82483" stopIfTrue="1">
      <formula>WEEKDAY($A804)=2</formula>
    </cfRule>
    <cfRule type="expression" dxfId="41835" priority="82484" stopIfTrue="1">
      <formula>WEEKDAY($A804)=3</formula>
    </cfRule>
    <cfRule type="expression" dxfId="41834" priority="82485" stopIfTrue="1">
      <formula>WEEKDAY($A804)=4</formula>
    </cfRule>
    <cfRule type="expression" dxfId="41833" priority="82486" stopIfTrue="1">
      <formula>WEEKDAY($A804)=5</formula>
    </cfRule>
    <cfRule type="expression" dxfId="41832" priority="82487" stopIfTrue="1">
      <formula>WEEKDAY($A804)=6</formula>
    </cfRule>
    <cfRule type="expression" dxfId="41831" priority="82488" stopIfTrue="1">
      <formula>WEEKDAY($A804)=7</formula>
    </cfRule>
  </conditionalFormatting>
  <conditionalFormatting sqref="I804:I805">
    <cfRule type="expression" dxfId="41830" priority="82475" stopIfTrue="1">
      <formula>WEEKDAY($A804)=1</formula>
    </cfRule>
    <cfRule type="expression" dxfId="41829" priority="82476" stopIfTrue="1">
      <formula>WEEKDAY($A804)=2</formula>
    </cfRule>
    <cfRule type="expression" dxfId="41828" priority="82477" stopIfTrue="1">
      <formula>WEEKDAY($A804)=3</formula>
    </cfRule>
    <cfRule type="expression" dxfId="41827" priority="82478" stopIfTrue="1">
      <formula>WEEKDAY($A804)=4</formula>
    </cfRule>
    <cfRule type="expression" dxfId="41826" priority="82479" stopIfTrue="1">
      <formula>WEEKDAY($A804)=5</formula>
    </cfRule>
    <cfRule type="expression" dxfId="41825" priority="82480" stopIfTrue="1">
      <formula>WEEKDAY($A804)=6</formula>
    </cfRule>
    <cfRule type="expression" dxfId="41824" priority="82481" stopIfTrue="1">
      <formula>WEEKDAY($A804)=7</formula>
    </cfRule>
  </conditionalFormatting>
  <conditionalFormatting sqref="I804:I805">
    <cfRule type="expression" dxfId="41823" priority="82468" stopIfTrue="1">
      <formula>WEEKDAY($A804)=1</formula>
    </cfRule>
    <cfRule type="expression" dxfId="41822" priority="82469" stopIfTrue="1">
      <formula>WEEKDAY($A804)=2</formula>
    </cfRule>
    <cfRule type="expression" dxfId="41821" priority="82470" stopIfTrue="1">
      <formula>WEEKDAY($A804)=3</formula>
    </cfRule>
    <cfRule type="expression" dxfId="41820" priority="82471" stopIfTrue="1">
      <formula>WEEKDAY($A804)=4</formula>
    </cfRule>
    <cfRule type="expression" dxfId="41819" priority="82472" stopIfTrue="1">
      <formula>WEEKDAY($A804)=5</formula>
    </cfRule>
    <cfRule type="expression" dxfId="41818" priority="82473" stopIfTrue="1">
      <formula>WEEKDAY($A804)=6</formula>
    </cfRule>
    <cfRule type="expression" dxfId="41817" priority="82474" stopIfTrue="1">
      <formula>WEEKDAY($A804)=7</formula>
    </cfRule>
  </conditionalFormatting>
  <conditionalFormatting sqref="I804:I805">
    <cfRule type="expression" dxfId="41816" priority="82461" stopIfTrue="1">
      <formula>WEEKDAY($A804)=1</formula>
    </cfRule>
    <cfRule type="expression" dxfId="41815" priority="82462" stopIfTrue="1">
      <formula>WEEKDAY($A804)=2</formula>
    </cfRule>
    <cfRule type="expression" dxfId="41814" priority="82463" stopIfTrue="1">
      <formula>WEEKDAY($A804)=3</formula>
    </cfRule>
    <cfRule type="expression" dxfId="41813" priority="82464" stopIfTrue="1">
      <formula>WEEKDAY($A804)=4</formula>
    </cfRule>
    <cfRule type="expression" dxfId="41812" priority="82465" stopIfTrue="1">
      <formula>WEEKDAY($A804)=5</formula>
    </cfRule>
    <cfRule type="expression" dxfId="41811" priority="82466" stopIfTrue="1">
      <formula>WEEKDAY($A804)=6</formula>
    </cfRule>
    <cfRule type="expression" dxfId="41810" priority="82467" stopIfTrue="1">
      <formula>WEEKDAY($A804)=7</formula>
    </cfRule>
  </conditionalFormatting>
  <conditionalFormatting sqref="I804:I805">
    <cfRule type="expression" dxfId="41809" priority="82454" stopIfTrue="1">
      <formula>WEEKDAY($A804)=1</formula>
    </cfRule>
    <cfRule type="expression" dxfId="41808" priority="82455" stopIfTrue="1">
      <formula>WEEKDAY($A804)=2</formula>
    </cfRule>
    <cfRule type="expression" dxfId="41807" priority="82456" stopIfTrue="1">
      <formula>WEEKDAY($A804)=3</formula>
    </cfRule>
    <cfRule type="expression" dxfId="41806" priority="82457" stopIfTrue="1">
      <formula>WEEKDAY($A804)=4</formula>
    </cfRule>
    <cfRule type="expression" dxfId="41805" priority="82458" stopIfTrue="1">
      <formula>WEEKDAY($A804)=5</formula>
    </cfRule>
    <cfRule type="expression" dxfId="41804" priority="82459" stopIfTrue="1">
      <formula>WEEKDAY($A804)=6</formula>
    </cfRule>
    <cfRule type="expression" dxfId="41803" priority="82460" stopIfTrue="1">
      <formula>WEEKDAY($A804)=7</formula>
    </cfRule>
  </conditionalFormatting>
  <conditionalFormatting sqref="I804:I805">
    <cfRule type="expression" dxfId="41802" priority="82447" stopIfTrue="1">
      <formula>WEEKDAY($A804)=1</formula>
    </cfRule>
    <cfRule type="expression" dxfId="41801" priority="82448" stopIfTrue="1">
      <formula>WEEKDAY($A804)=2</formula>
    </cfRule>
    <cfRule type="expression" dxfId="41800" priority="82449" stopIfTrue="1">
      <formula>WEEKDAY($A804)=3</formula>
    </cfRule>
    <cfRule type="expression" dxfId="41799" priority="82450" stopIfTrue="1">
      <formula>WEEKDAY($A804)=4</formula>
    </cfRule>
    <cfRule type="expression" dxfId="41798" priority="82451" stopIfTrue="1">
      <formula>WEEKDAY($A804)=5</formula>
    </cfRule>
    <cfRule type="expression" dxfId="41797" priority="82452" stopIfTrue="1">
      <formula>WEEKDAY($A804)=6</formula>
    </cfRule>
    <cfRule type="expression" dxfId="41796" priority="82453" stopIfTrue="1">
      <formula>WEEKDAY($A804)=7</formula>
    </cfRule>
  </conditionalFormatting>
  <conditionalFormatting sqref="I804:I805">
    <cfRule type="expression" dxfId="41795" priority="82440" stopIfTrue="1">
      <formula>WEEKDAY($A804)=1</formula>
    </cfRule>
    <cfRule type="expression" dxfId="41794" priority="82441" stopIfTrue="1">
      <formula>WEEKDAY($A804)=2</formula>
    </cfRule>
    <cfRule type="expression" dxfId="41793" priority="82442" stopIfTrue="1">
      <formula>WEEKDAY($A804)=3</formula>
    </cfRule>
    <cfRule type="expression" dxfId="41792" priority="82443" stopIfTrue="1">
      <formula>WEEKDAY($A804)=4</formula>
    </cfRule>
    <cfRule type="expression" dxfId="41791" priority="82444" stopIfTrue="1">
      <formula>WEEKDAY($A804)=5</formula>
    </cfRule>
    <cfRule type="expression" dxfId="41790" priority="82445" stopIfTrue="1">
      <formula>WEEKDAY($A804)=6</formula>
    </cfRule>
    <cfRule type="expression" dxfId="41789" priority="82446" stopIfTrue="1">
      <formula>WEEKDAY($A804)=7</formula>
    </cfRule>
  </conditionalFormatting>
  <conditionalFormatting sqref="I804:I805">
    <cfRule type="expression" dxfId="41788" priority="82433" stopIfTrue="1">
      <formula>WEEKDAY($A804)=1</formula>
    </cfRule>
    <cfRule type="expression" dxfId="41787" priority="82434" stopIfTrue="1">
      <formula>WEEKDAY($A804)=2</formula>
    </cfRule>
    <cfRule type="expression" dxfId="41786" priority="82435" stopIfTrue="1">
      <formula>WEEKDAY($A804)=3</formula>
    </cfRule>
    <cfRule type="expression" dxfId="41785" priority="82436" stopIfTrue="1">
      <formula>WEEKDAY($A804)=4</formula>
    </cfRule>
    <cfRule type="expression" dxfId="41784" priority="82437" stopIfTrue="1">
      <formula>WEEKDAY($A804)=5</formula>
    </cfRule>
    <cfRule type="expression" dxfId="41783" priority="82438" stopIfTrue="1">
      <formula>WEEKDAY($A804)=6</formula>
    </cfRule>
    <cfRule type="expression" dxfId="41782" priority="82439" stopIfTrue="1">
      <formula>WEEKDAY($A804)=7</formula>
    </cfRule>
  </conditionalFormatting>
  <conditionalFormatting sqref="I804:I805">
    <cfRule type="expression" dxfId="41781" priority="82426" stopIfTrue="1">
      <formula>WEEKDAY($A804)=1</formula>
    </cfRule>
    <cfRule type="expression" dxfId="41780" priority="82427" stopIfTrue="1">
      <formula>WEEKDAY($A804)=2</formula>
    </cfRule>
    <cfRule type="expression" dxfId="41779" priority="82428" stopIfTrue="1">
      <formula>WEEKDAY($A804)=3</formula>
    </cfRule>
    <cfRule type="expression" dxfId="41778" priority="82429" stopIfTrue="1">
      <formula>WEEKDAY($A804)=4</formula>
    </cfRule>
    <cfRule type="expression" dxfId="41777" priority="82430" stopIfTrue="1">
      <formula>WEEKDAY($A804)=5</formula>
    </cfRule>
    <cfRule type="expression" dxfId="41776" priority="82431" stopIfTrue="1">
      <formula>WEEKDAY($A804)=6</formula>
    </cfRule>
    <cfRule type="expression" dxfId="41775" priority="82432" stopIfTrue="1">
      <formula>WEEKDAY($A804)=7</formula>
    </cfRule>
  </conditionalFormatting>
  <conditionalFormatting sqref="I804:I805">
    <cfRule type="expression" dxfId="41774" priority="82419" stopIfTrue="1">
      <formula>WEEKDAY($A804)=1</formula>
    </cfRule>
    <cfRule type="expression" dxfId="41773" priority="82420" stopIfTrue="1">
      <formula>WEEKDAY($A804)=2</formula>
    </cfRule>
    <cfRule type="expression" dxfId="41772" priority="82421" stopIfTrue="1">
      <formula>WEEKDAY($A804)=3</formula>
    </cfRule>
    <cfRule type="expression" dxfId="41771" priority="82422" stopIfTrue="1">
      <formula>WEEKDAY($A804)=4</formula>
    </cfRule>
    <cfRule type="expression" dxfId="41770" priority="82423" stopIfTrue="1">
      <formula>WEEKDAY($A804)=5</formula>
    </cfRule>
    <cfRule type="expression" dxfId="41769" priority="82424" stopIfTrue="1">
      <formula>WEEKDAY($A804)=6</formula>
    </cfRule>
    <cfRule type="expression" dxfId="41768" priority="82425" stopIfTrue="1">
      <formula>WEEKDAY($A804)=7</formula>
    </cfRule>
  </conditionalFormatting>
  <conditionalFormatting sqref="I804:I805">
    <cfRule type="expression" dxfId="41767" priority="82412" stopIfTrue="1">
      <formula>WEEKDAY($A804)=1</formula>
    </cfRule>
    <cfRule type="expression" dxfId="41766" priority="82413" stopIfTrue="1">
      <formula>WEEKDAY($A804)=2</formula>
    </cfRule>
    <cfRule type="expression" dxfId="41765" priority="82414" stopIfTrue="1">
      <formula>WEEKDAY($A804)=3</formula>
    </cfRule>
    <cfRule type="expression" dxfId="41764" priority="82415" stopIfTrue="1">
      <formula>WEEKDAY($A804)=4</formula>
    </cfRule>
    <cfRule type="expression" dxfId="41763" priority="82416" stopIfTrue="1">
      <formula>WEEKDAY($A804)=5</formula>
    </cfRule>
    <cfRule type="expression" dxfId="41762" priority="82417" stopIfTrue="1">
      <formula>WEEKDAY($A804)=6</formula>
    </cfRule>
    <cfRule type="expression" dxfId="41761" priority="82418" stopIfTrue="1">
      <formula>WEEKDAY($A804)=7</formula>
    </cfRule>
  </conditionalFormatting>
  <conditionalFormatting sqref="I804:I805">
    <cfRule type="expression" dxfId="41760" priority="82405" stopIfTrue="1">
      <formula>WEEKDAY($A804)=1</formula>
    </cfRule>
    <cfRule type="expression" dxfId="41759" priority="82406" stopIfTrue="1">
      <formula>WEEKDAY($A804)=2</formula>
    </cfRule>
    <cfRule type="expression" dxfId="41758" priority="82407" stopIfTrue="1">
      <formula>WEEKDAY($A804)=3</formula>
    </cfRule>
    <cfRule type="expression" dxfId="41757" priority="82408" stopIfTrue="1">
      <formula>WEEKDAY($A804)=4</formula>
    </cfRule>
    <cfRule type="expression" dxfId="41756" priority="82409" stopIfTrue="1">
      <formula>WEEKDAY($A804)=5</formula>
    </cfRule>
    <cfRule type="expression" dxfId="41755" priority="82410" stopIfTrue="1">
      <formula>WEEKDAY($A804)=6</formula>
    </cfRule>
    <cfRule type="expression" dxfId="41754" priority="82411" stopIfTrue="1">
      <formula>WEEKDAY($A804)=7</formula>
    </cfRule>
  </conditionalFormatting>
  <conditionalFormatting sqref="I804:I805">
    <cfRule type="expression" dxfId="41753" priority="82398" stopIfTrue="1">
      <formula>WEEKDAY($A804)=1</formula>
    </cfRule>
    <cfRule type="expression" dxfId="41752" priority="82399" stopIfTrue="1">
      <formula>WEEKDAY($A804)=2</formula>
    </cfRule>
    <cfRule type="expression" dxfId="41751" priority="82400" stopIfTrue="1">
      <formula>WEEKDAY($A804)=3</formula>
    </cfRule>
    <cfRule type="expression" dxfId="41750" priority="82401" stopIfTrue="1">
      <formula>WEEKDAY($A804)=4</formula>
    </cfRule>
    <cfRule type="expression" dxfId="41749" priority="82402" stopIfTrue="1">
      <formula>WEEKDAY($A804)=5</formula>
    </cfRule>
    <cfRule type="expression" dxfId="41748" priority="82403" stopIfTrue="1">
      <formula>WEEKDAY($A804)=6</formula>
    </cfRule>
    <cfRule type="expression" dxfId="41747" priority="82404" stopIfTrue="1">
      <formula>WEEKDAY($A804)=7</formula>
    </cfRule>
  </conditionalFormatting>
  <conditionalFormatting sqref="I804:I805">
    <cfRule type="expression" dxfId="41746" priority="82391" stopIfTrue="1">
      <formula>WEEKDAY($A804)=1</formula>
    </cfRule>
    <cfRule type="expression" dxfId="41745" priority="82392" stopIfTrue="1">
      <formula>WEEKDAY($A804)=2</formula>
    </cfRule>
    <cfRule type="expression" dxfId="41744" priority="82393" stopIfTrue="1">
      <formula>WEEKDAY($A804)=3</formula>
    </cfRule>
    <cfRule type="expression" dxfId="41743" priority="82394" stopIfTrue="1">
      <formula>WEEKDAY($A804)=4</formula>
    </cfRule>
    <cfRule type="expression" dxfId="41742" priority="82395" stopIfTrue="1">
      <formula>WEEKDAY($A804)=5</formula>
    </cfRule>
    <cfRule type="expression" dxfId="41741" priority="82396" stopIfTrue="1">
      <formula>WEEKDAY($A804)=6</formula>
    </cfRule>
    <cfRule type="expression" dxfId="41740" priority="82397" stopIfTrue="1">
      <formula>WEEKDAY($A804)=7</formula>
    </cfRule>
  </conditionalFormatting>
  <conditionalFormatting sqref="I804:I805">
    <cfRule type="expression" dxfId="41739" priority="82384" stopIfTrue="1">
      <formula>WEEKDAY($A804)=1</formula>
    </cfRule>
    <cfRule type="expression" dxfId="41738" priority="82385" stopIfTrue="1">
      <formula>WEEKDAY($A804)=2</formula>
    </cfRule>
    <cfRule type="expression" dxfId="41737" priority="82386" stopIfTrue="1">
      <formula>WEEKDAY($A804)=3</formula>
    </cfRule>
    <cfRule type="expression" dxfId="41736" priority="82387" stopIfTrue="1">
      <formula>WEEKDAY($A804)=4</formula>
    </cfRule>
    <cfRule type="expression" dxfId="41735" priority="82388" stopIfTrue="1">
      <formula>WEEKDAY($A804)=5</formula>
    </cfRule>
    <cfRule type="expression" dxfId="41734" priority="82389" stopIfTrue="1">
      <formula>WEEKDAY($A804)=6</formula>
    </cfRule>
    <cfRule type="expression" dxfId="41733" priority="82390" stopIfTrue="1">
      <formula>WEEKDAY($A804)=7</formula>
    </cfRule>
  </conditionalFormatting>
  <conditionalFormatting sqref="I804:I805">
    <cfRule type="expression" dxfId="41732" priority="82377" stopIfTrue="1">
      <formula>WEEKDAY($A804)=1</formula>
    </cfRule>
    <cfRule type="expression" dxfId="41731" priority="82378" stopIfTrue="1">
      <formula>WEEKDAY($A804)=2</formula>
    </cfRule>
    <cfRule type="expression" dxfId="41730" priority="82379" stopIfTrue="1">
      <formula>WEEKDAY($A804)=3</formula>
    </cfRule>
    <cfRule type="expression" dxfId="41729" priority="82380" stopIfTrue="1">
      <formula>WEEKDAY($A804)=4</formula>
    </cfRule>
    <cfRule type="expression" dxfId="41728" priority="82381" stopIfTrue="1">
      <formula>WEEKDAY($A804)=5</formula>
    </cfRule>
    <cfRule type="expression" dxfId="41727" priority="82382" stopIfTrue="1">
      <formula>WEEKDAY($A804)=6</formula>
    </cfRule>
    <cfRule type="expression" dxfId="41726" priority="82383" stopIfTrue="1">
      <formula>WEEKDAY($A804)=7</formula>
    </cfRule>
  </conditionalFormatting>
  <conditionalFormatting sqref="I804:I805">
    <cfRule type="expression" dxfId="41725" priority="82370" stopIfTrue="1">
      <formula>WEEKDAY($A804)=1</formula>
    </cfRule>
    <cfRule type="expression" dxfId="41724" priority="82371" stopIfTrue="1">
      <formula>WEEKDAY($A804)=2</formula>
    </cfRule>
    <cfRule type="expression" dxfId="41723" priority="82372" stopIfTrue="1">
      <formula>WEEKDAY($A804)=3</formula>
    </cfRule>
    <cfRule type="expression" dxfId="41722" priority="82373" stopIfTrue="1">
      <formula>WEEKDAY($A804)=4</formula>
    </cfRule>
    <cfRule type="expression" dxfId="41721" priority="82374" stopIfTrue="1">
      <formula>WEEKDAY($A804)=5</formula>
    </cfRule>
    <cfRule type="expression" dxfId="41720" priority="82375" stopIfTrue="1">
      <formula>WEEKDAY($A804)=6</formula>
    </cfRule>
    <cfRule type="expression" dxfId="41719" priority="82376" stopIfTrue="1">
      <formula>WEEKDAY($A804)=7</formula>
    </cfRule>
  </conditionalFormatting>
  <conditionalFormatting sqref="I804:I805">
    <cfRule type="expression" dxfId="41718" priority="82363" stopIfTrue="1">
      <formula>WEEKDAY($A804)=1</formula>
    </cfRule>
    <cfRule type="expression" dxfId="41717" priority="82364" stopIfTrue="1">
      <formula>WEEKDAY($A804)=2</formula>
    </cfRule>
    <cfRule type="expression" dxfId="41716" priority="82365" stopIfTrue="1">
      <formula>WEEKDAY($A804)=3</formula>
    </cfRule>
    <cfRule type="expression" dxfId="41715" priority="82366" stopIfTrue="1">
      <formula>WEEKDAY($A804)=4</formula>
    </cfRule>
    <cfRule type="expression" dxfId="41714" priority="82367" stopIfTrue="1">
      <formula>WEEKDAY($A804)=5</formula>
    </cfRule>
    <cfRule type="expression" dxfId="41713" priority="82368" stopIfTrue="1">
      <formula>WEEKDAY($A804)=6</formula>
    </cfRule>
    <cfRule type="expression" dxfId="41712" priority="82369" stopIfTrue="1">
      <formula>WEEKDAY($A804)=7</formula>
    </cfRule>
  </conditionalFormatting>
  <conditionalFormatting sqref="I804:I805">
    <cfRule type="expression" dxfId="41711" priority="82356" stopIfTrue="1">
      <formula>WEEKDAY($A804)=1</formula>
    </cfRule>
    <cfRule type="expression" dxfId="41710" priority="82357" stopIfTrue="1">
      <formula>WEEKDAY($A804)=2</formula>
    </cfRule>
    <cfRule type="expression" dxfId="41709" priority="82358" stopIfTrue="1">
      <formula>WEEKDAY($A804)=3</formula>
    </cfRule>
    <cfRule type="expression" dxfId="41708" priority="82359" stopIfTrue="1">
      <formula>WEEKDAY($A804)=4</formula>
    </cfRule>
    <cfRule type="expression" dxfId="41707" priority="82360" stopIfTrue="1">
      <formula>WEEKDAY($A804)=5</formula>
    </cfRule>
    <cfRule type="expression" dxfId="41706" priority="82361" stopIfTrue="1">
      <formula>WEEKDAY($A804)=6</formula>
    </cfRule>
    <cfRule type="expression" dxfId="41705" priority="82362" stopIfTrue="1">
      <formula>WEEKDAY($A804)=7</formula>
    </cfRule>
  </conditionalFormatting>
  <conditionalFormatting sqref="I804:I805">
    <cfRule type="expression" dxfId="41704" priority="82349" stopIfTrue="1">
      <formula>WEEKDAY($A804)=1</formula>
    </cfRule>
    <cfRule type="expression" dxfId="41703" priority="82350" stopIfTrue="1">
      <formula>WEEKDAY($A804)=2</formula>
    </cfRule>
    <cfRule type="expression" dxfId="41702" priority="82351" stopIfTrue="1">
      <formula>WEEKDAY($A804)=3</formula>
    </cfRule>
    <cfRule type="expression" dxfId="41701" priority="82352" stopIfTrue="1">
      <formula>WEEKDAY($A804)=4</formula>
    </cfRule>
    <cfRule type="expression" dxfId="41700" priority="82353" stopIfTrue="1">
      <formula>WEEKDAY($A804)=5</formula>
    </cfRule>
    <cfRule type="expression" dxfId="41699" priority="82354" stopIfTrue="1">
      <formula>WEEKDAY($A804)=6</formula>
    </cfRule>
    <cfRule type="expression" dxfId="41698" priority="82355" stopIfTrue="1">
      <formula>WEEKDAY($A804)=7</formula>
    </cfRule>
  </conditionalFormatting>
  <conditionalFormatting sqref="I804:I805">
    <cfRule type="expression" dxfId="41697" priority="82342" stopIfTrue="1">
      <formula>WEEKDAY($A804)=1</formula>
    </cfRule>
    <cfRule type="expression" dxfId="41696" priority="82343" stopIfTrue="1">
      <formula>WEEKDAY($A804)=2</formula>
    </cfRule>
    <cfRule type="expression" dxfId="41695" priority="82344" stopIfTrue="1">
      <formula>WEEKDAY($A804)=3</formula>
    </cfRule>
    <cfRule type="expression" dxfId="41694" priority="82345" stopIfTrue="1">
      <formula>WEEKDAY($A804)=4</formula>
    </cfRule>
    <cfRule type="expression" dxfId="41693" priority="82346" stopIfTrue="1">
      <formula>WEEKDAY($A804)=5</formula>
    </cfRule>
    <cfRule type="expression" dxfId="41692" priority="82347" stopIfTrue="1">
      <formula>WEEKDAY($A804)=6</formula>
    </cfRule>
    <cfRule type="expression" dxfId="41691" priority="82348" stopIfTrue="1">
      <formula>WEEKDAY($A804)=7</formula>
    </cfRule>
  </conditionalFormatting>
  <conditionalFormatting sqref="I804:I805">
    <cfRule type="expression" dxfId="41690" priority="82335" stopIfTrue="1">
      <formula>WEEKDAY($A804)=1</formula>
    </cfRule>
    <cfRule type="expression" dxfId="41689" priority="82336" stopIfTrue="1">
      <formula>WEEKDAY($A804)=2</formula>
    </cfRule>
    <cfRule type="expression" dxfId="41688" priority="82337" stopIfTrue="1">
      <formula>WEEKDAY($A804)=3</formula>
    </cfRule>
    <cfRule type="expression" dxfId="41687" priority="82338" stopIfTrue="1">
      <formula>WEEKDAY($A804)=4</formula>
    </cfRule>
    <cfRule type="expression" dxfId="41686" priority="82339" stopIfTrue="1">
      <formula>WEEKDAY($A804)=5</formula>
    </cfRule>
    <cfRule type="expression" dxfId="41685" priority="82340" stopIfTrue="1">
      <formula>WEEKDAY($A804)=6</formula>
    </cfRule>
    <cfRule type="expression" dxfId="41684" priority="82341" stopIfTrue="1">
      <formula>WEEKDAY($A804)=7</formula>
    </cfRule>
  </conditionalFormatting>
  <conditionalFormatting sqref="I804:I805">
    <cfRule type="expression" dxfId="41683" priority="82328" stopIfTrue="1">
      <formula>WEEKDAY($A804)=1</formula>
    </cfRule>
    <cfRule type="expression" dxfId="41682" priority="82329" stopIfTrue="1">
      <formula>WEEKDAY($A804)=2</formula>
    </cfRule>
    <cfRule type="expression" dxfId="41681" priority="82330" stopIfTrue="1">
      <formula>WEEKDAY($A804)=3</formula>
    </cfRule>
    <cfRule type="expression" dxfId="41680" priority="82331" stopIfTrue="1">
      <formula>WEEKDAY($A804)=4</formula>
    </cfRule>
    <cfRule type="expression" dxfId="41679" priority="82332" stopIfTrue="1">
      <formula>WEEKDAY($A804)=5</formula>
    </cfRule>
    <cfRule type="expression" dxfId="41678" priority="82333" stopIfTrue="1">
      <formula>WEEKDAY($A804)=6</formula>
    </cfRule>
    <cfRule type="expression" dxfId="41677" priority="82334" stopIfTrue="1">
      <formula>WEEKDAY($A804)=7</formula>
    </cfRule>
  </conditionalFormatting>
  <conditionalFormatting sqref="I804:I805">
    <cfRule type="expression" dxfId="41676" priority="82321" stopIfTrue="1">
      <formula>WEEKDAY($A804)=1</formula>
    </cfRule>
    <cfRule type="expression" dxfId="41675" priority="82322" stopIfTrue="1">
      <formula>WEEKDAY($A804)=2</formula>
    </cfRule>
    <cfRule type="expression" dxfId="41674" priority="82323" stopIfTrue="1">
      <formula>WEEKDAY($A804)=3</formula>
    </cfRule>
    <cfRule type="expression" dxfId="41673" priority="82324" stopIfTrue="1">
      <formula>WEEKDAY($A804)=4</formula>
    </cfRule>
    <cfRule type="expression" dxfId="41672" priority="82325" stopIfTrue="1">
      <formula>WEEKDAY($A804)=5</formula>
    </cfRule>
    <cfRule type="expression" dxfId="41671" priority="82326" stopIfTrue="1">
      <formula>WEEKDAY($A804)=6</formula>
    </cfRule>
    <cfRule type="expression" dxfId="41670" priority="82327" stopIfTrue="1">
      <formula>WEEKDAY($A804)=7</formula>
    </cfRule>
  </conditionalFormatting>
  <conditionalFormatting sqref="I804:I805">
    <cfRule type="expression" dxfId="41669" priority="82314" stopIfTrue="1">
      <formula>WEEKDAY($A804)=1</formula>
    </cfRule>
    <cfRule type="expression" dxfId="41668" priority="82315" stopIfTrue="1">
      <formula>WEEKDAY($A804)=2</formula>
    </cfRule>
    <cfRule type="expression" dxfId="41667" priority="82316" stopIfTrue="1">
      <formula>WEEKDAY($A804)=3</formula>
    </cfRule>
    <cfRule type="expression" dxfId="41666" priority="82317" stopIfTrue="1">
      <formula>WEEKDAY($A804)=4</formula>
    </cfRule>
    <cfRule type="expression" dxfId="41665" priority="82318" stopIfTrue="1">
      <formula>WEEKDAY($A804)=5</formula>
    </cfRule>
    <cfRule type="expression" dxfId="41664" priority="82319" stopIfTrue="1">
      <formula>WEEKDAY($A804)=6</formula>
    </cfRule>
    <cfRule type="expression" dxfId="41663" priority="82320" stopIfTrue="1">
      <formula>WEEKDAY($A804)=7</formula>
    </cfRule>
  </conditionalFormatting>
  <conditionalFormatting sqref="I804:I805">
    <cfRule type="expression" dxfId="41662" priority="82307" stopIfTrue="1">
      <formula>WEEKDAY($A804)=1</formula>
    </cfRule>
    <cfRule type="expression" dxfId="41661" priority="82308" stopIfTrue="1">
      <formula>WEEKDAY($A804)=2</formula>
    </cfRule>
    <cfRule type="expression" dxfId="41660" priority="82309" stopIfTrue="1">
      <formula>WEEKDAY($A804)=3</formula>
    </cfRule>
    <cfRule type="expression" dxfId="41659" priority="82310" stopIfTrue="1">
      <formula>WEEKDAY($A804)=4</formula>
    </cfRule>
    <cfRule type="expression" dxfId="41658" priority="82311" stopIfTrue="1">
      <formula>WEEKDAY($A804)=5</formula>
    </cfRule>
    <cfRule type="expression" dxfId="41657" priority="82312" stopIfTrue="1">
      <formula>WEEKDAY($A804)=6</formula>
    </cfRule>
    <cfRule type="expression" dxfId="41656" priority="82313" stopIfTrue="1">
      <formula>WEEKDAY($A804)=7</formula>
    </cfRule>
  </conditionalFormatting>
  <conditionalFormatting sqref="I804:I805">
    <cfRule type="expression" dxfId="41655" priority="82300" stopIfTrue="1">
      <formula>WEEKDAY($A804)=1</formula>
    </cfRule>
    <cfRule type="expression" dxfId="41654" priority="82301" stopIfTrue="1">
      <formula>WEEKDAY($A804)=2</formula>
    </cfRule>
    <cfRule type="expression" dxfId="41653" priority="82302" stopIfTrue="1">
      <formula>WEEKDAY($A804)=3</formula>
    </cfRule>
    <cfRule type="expression" dxfId="41652" priority="82303" stopIfTrue="1">
      <formula>WEEKDAY($A804)=4</formula>
    </cfRule>
    <cfRule type="expression" dxfId="41651" priority="82304" stopIfTrue="1">
      <formula>WEEKDAY($A804)=5</formula>
    </cfRule>
    <cfRule type="expression" dxfId="41650" priority="82305" stopIfTrue="1">
      <formula>WEEKDAY($A804)=6</formula>
    </cfRule>
    <cfRule type="expression" dxfId="41649" priority="82306" stopIfTrue="1">
      <formula>WEEKDAY($A804)=7</formula>
    </cfRule>
  </conditionalFormatting>
  <conditionalFormatting sqref="I804:I805">
    <cfRule type="expression" dxfId="41648" priority="82293" stopIfTrue="1">
      <formula>WEEKDAY($A804)=1</formula>
    </cfRule>
    <cfRule type="expression" dxfId="41647" priority="82294" stopIfTrue="1">
      <formula>WEEKDAY($A804)=2</formula>
    </cfRule>
    <cfRule type="expression" dxfId="41646" priority="82295" stopIfTrue="1">
      <formula>WEEKDAY($A804)=3</formula>
    </cfRule>
    <cfRule type="expression" dxfId="41645" priority="82296" stopIfTrue="1">
      <formula>WEEKDAY($A804)=4</formula>
    </cfRule>
    <cfRule type="expression" dxfId="41644" priority="82297" stopIfTrue="1">
      <formula>WEEKDAY($A804)=5</formula>
    </cfRule>
    <cfRule type="expression" dxfId="41643" priority="82298" stopIfTrue="1">
      <formula>WEEKDAY($A804)=6</formula>
    </cfRule>
    <cfRule type="expression" dxfId="41642" priority="82299" stopIfTrue="1">
      <formula>WEEKDAY($A804)=7</formula>
    </cfRule>
  </conditionalFormatting>
  <conditionalFormatting sqref="I804:I805">
    <cfRule type="expression" dxfId="41641" priority="82286" stopIfTrue="1">
      <formula>WEEKDAY($A804)=1</formula>
    </cfRule>
    <cfRule type="expression" dxfId="41640" priority="82287" stopIfTrue="1">
      <formula>WEEKDAY($A804)=2</formula>
    </cfRule>
    <cfRule type="expression" dxfId="41639" priority="82288" stopIfTrue="1">
      <formula>WEEKDAY($A804)=3</formula>
    </cfRule>
    <cfRule type="expression" dxfId="41638" priority="82289" stopIfTrue="1">
      <formula>WEEKDAY($A804)=4</formula>
    </cfRule>
    <cfRule type="expression" dxfId="41637" priority="82290" stopIfTrue="1">
      <formula>WEEKDAY($A804)=5</formula>
    </cfRule>
    <cfRule type="expression" dxfId="41636" priority="82291" stopIfTrue="1">
      <formula>WEEKDAY($A804)=6</formula>
    </cfRule>
    <cfRule type="expression" dxfId="41635" priority="82292" stopIfTrue="1">
      <formula>WEEKDAY($A804)=7</formula>
    </cfRule>
  </conditionalFormatting>
  <conditionalFormatting sqref="I804:I805">
    <cfRule type="expression" dxfId="41634" priority="82279" stopIfTrue="1">
      <formula>WEEKDAY($A804)=1</formula>
    </cfRule>
    <cfRule type="expression" dxfId="41633" priority="82280" stopIfTrue="1">
      <formula>WEEKDAY($A804)=2</formula>
    </cfRule>
    <cfRule type="expression" dxfId="41632" priority="82281" stopIfTrue="1">
      <formula>WEEKDAY($A804)=3</formula>
    </cfRule>
    <cfRule type="expression" dxfId="41631" priority="82282" stopIfTrue="1">
      <formula>WEEKDAY($A804)=4</formula>
    </cfRule>
    <cfRule type="expression" dxfId="41630" priority="82283" stopIfTrue="1">
      <formula>WEEKDAY($A804)=5</formula>
    </cfRule>
    <cfRule type="expression" dxfId="41629" priority="82284" stopIfTrue="1">
      <formula>WEEKDAY($A804)=6</formula>
    </cfRule>
    <cfRule type="expression" dxfId="41628" priority="82285" stopIfTrue="1">
      <formula>WEEKDAY($A804)=7</formula>
    </cfRule>
  </conditionalFormatting>
  <conditionalFormatting sqref="I804:I805">
    <cfRule type="expression" dxfId="41627" priority="82272" stopIfTrue="1">
      <formula>WEEKDAY($A804)=1</formula>
    </cfRule>
    <cfRule type="expression" dxfId="41626" priority="82273" stopIfTrue="1">
      <formula>WEEKDAY($A804)=2</formula>
    </cfRule>
    <cfRule type="expression" dxfId="41625" priority="82274" stopIfTrue="1">
      <formula>WEEKDAY($A804)=3</formula>
    </cfRule>
    <cfRule type="expression" dxfId="41624" priority="82275" stopIfTrue="1">
      <formula>WEEKDAY($A804)=4</formula>
    </cfRule>
    <cfRule type="expression" dxfId="41623" priority="82276" stopIfTrue="1">
      <formula>WEEKDAY($A804)=5</formula>
    </cfRule>
    <cfRule type="expression" dxfId="41622" priority="82277" stopIfTrue="1">
      <formula>WEEKDAY($A804)=6</formula>
    </cfRule>
    <cfRule type="expression" dxfId="41621" priority="82278" stopIfTrue="1">
      <formula>WEEKDAY($A804)=7</formula>
    </cfRule>
  </conditionalFormatting>
  <conditionalFormatting sqref="I804:I805">
    <cfRule type="expression" dxfId="41620" priority="82265" stopIfTrue="1">
      <formula>WEEKDAY($A804)=1</formula>
    </cfRule>
    <cfRule type="expression" dxfId="41619" priority="82266" stopIfTrue="1">
      <formula>WEEKDAY($A804)=2</formula>
    </cfRule>
    <cfRule type="expression" dxfId="41618" priority="82267" stopIfTrue="1">
      <formula>WEEKDAY($A804)=3</formula>
    </cfRule>
    <cfRule type="expression" dxfId="41617" priority="82268" stopIfTrue="1">
      <formula>WEEKDAY($A804)=4</formula>
    </cfRule>
    <cfRule type="expression" dxfId="41616" priority="82269" stopIfTrue="1">
      <formula>WEEKDAY($A804)=5</formula>
    </cfRule>
    <cfRule type="expression" dxfId="41615" priority="82270" stopIfTrue="1">
      <formula>WEEKDAY($A804)=6</formula>
    </cfRule>
    <cfRule type="expression" dxfId="41614" priority="82271" stopIfTrue="1">
      <formula>WEEKDAY($A804)=7</formula>
    </cfRule>
  </conditionalFormatting>
  <conditionalFormatting sqref="I804:I805">
    <cfRule type="expression" dxfId="41613" priority="82258" stopIfTrue="1">
      <formula>WEEKDAY($A804)=1</formula>
    </cfRule>
    <cfRule type="expression" dxfId="41612" priority="82259" stopIfTrue="1">
      <formula>WEEKDAY($A804)=2</formula>
    </cfRule>
    <cfRule type="expression" dxfId="41611" priority="82260" stopIfTrue="1">
      <formula>WEEKDAY($A804)=3</formula>
    </cfRule>
    <cfRule type="expression" dxfId="41610" priority="82261" stopIfTrue="1">
      <formula>WEEKDAY($A804)=4</formula>
    </cfRule>
    <cfRule type="expression" dxfId="41609" priority="82262" stopIfTrue="1">
      <formula>WEEKDAY($A804)=5</formula>
    </cfRule>
    <cfRule type="expression" dxfId="41608" priority="82263" stopIfTrue="1">
      <formula>WEEKDAY($A804)=6</formula>
    </cfRule>
    <cfRule type="expression" dxfId="41607" priority="82264" stopIfTrue="1">
      <formula>WEEKDAY($A804)=7</formula>
    </cfRule>
  </conditionalFormatting>
  <conditionalFormatting sqref="I804:I805">
    <cfRule type="expression" dxfId="41606" priority="82251" stopIfTrue="1">
      <formula>WEEKDAY($A804)=1</formula>
    </cfRule>
    <cfRule type="expression" dxfId="41605" priority="82252" stopIfTrue="1">
      <formula>WEEKDAY($A804)=2</formula>
    </cfRule>
    <cfRule type="expression" dxfId="41604" priority="82253" stopIfTrue="1">
      <formula>WEEKDAY($A804)=3</formula>
    </cfRule>
    <cfRule type="expression" dxfId="41603" priority="82254" stopIfTrue="1">
      <formula>WEEKDAY($A804)=4</formula>
    </cfRule>
    <cfRule type="expression" dxfId="41602" priority="82255" stopIfTrue="1">
      <formula>WEEKDAY($A804)=5</formula>
    </cfRule>
    <cfRule type="expression" dxfId="41601" priority="82256" stopIfTrue="1">
      <formula>WEEKDAY($A804)=6</formula>
    </cfRule>
    <cfRule type="expression" dxfId="41600" priority="82257" stopIfTrue="1">
      <formula>WEEKDAY($A804)=7</formula>
    </cfRule>
  </conditionalFormatting>
  <conditionalFormatting sqref="I804:I805">
    <cfRule type="expression" dxfId="41599" priority="82244" stopIfTrue="1">
      <formula>WEEKDAY($A804)=1</formula>
    </cfRule>
    <cfRule type="expression" dxfId="41598" priority="82245" stopIfTrue="1">
      <formula>WEEKDAY($A804)=2</formula>
    </cfRule>
    <cfRule type="expression" dxfId="41597" priority="82246" stopIfTrue="1">
      <formula>WEEKDAY($A804)=3</formula>
    </cfRule>
    <cfRule type="expression" dxfId="41596" priority="82247" stopIfTrue="1">
      <formula>WEEKDAY($A804)=4</formula>
    </cfRule>
    <cfRule type="expression" dxfId="41595" priority="82248" stopIfTrue="1">
      <formula>WEEKDAY($A804)=5</formula>
    </cfRule>
    <cfRule type="expression" dxfId="41594" priority="82249" stopIfTrue="1">
      <formula>WEEKDAY($A804)=6</formula>
    </cfRule>
    <cfRule type="expression" dxfId="41593" priority="82250" stopIfTrue="1">
      <formula>WEEKDAY($A804)=7</formula>
    </cfRule>
  </conditionalFormatting>
  <conditionalFormatting sqref="I804:I805">
    <cfRule type="expression" dxfId="41592" priority="82237" stopIfTrue="1">
      <formula>WEEKDAY($A804)=1</formula>
    </cfRule>
    <cfRule type="expression" dxfId="41591" priority="82238" stopIfTrue="1">
      <formula>WEEKDAY($A804)=2</formula>
    </cfRule>
    <cfRule type="expression" dxfId="41590" priority="82239" stopIfTrue="1">
      <formula>WEEKDAY($A804)=3</formula>
    </cfRule>
    <cfRule type="expression" dxfId="41589" priority="82240" stopIfTrue="1">
      <formula>WEEKDAY($A804)=4</formula>
    </cfRule>
    <cfRule type="expression" dxfId="41588" priority="82241" stopIfTrue="1">
      <formula>WEEKDAY($A804)=5</formula>
    </cfRule>
    <cfRule type="expression" dxfId="41587" priority="82242" stopIfTrue="1">
      <formula>WEEKDAY($A804)=6</formula>
    </cfRule>
    <cfRule type="expression" dxfId="41586" priority="82243" stopIfTrue="1">
      <formula>WEEKDAY($A804)=7</formula>
    </cfRule>
  </conditionalFormatting>
  <conditionalFormatting sqref="I804:I805">
    <cfRule type="expression" dxfId="41585" priority="82230" stopIfTrue="1">
      <formula>WEEKDAY($A804)=1</formula>
    </cfRule>
    <cfRule type="expression" dxfId="41584" priority="82231" stopIfTrue="1">
      <formula>WEEKDAY($A804)=2</formula>
    </cfRule>
    <cfRule type="expression" dxfId="41583" priority="82232" stopIfTrue="1">
      <formula>WEEKDAY($A804)=3</formula>
    </cfRule>
    <cfRule type="expression" dxfId="41582" priority="82233" stopIfTrue="1">
      <formula>WEEKDAY($A804)=4</formula>
    </cfRule>
    <cfRule type="expression" dxfId="41581" priority="82234" stopIfTrue="1">
      <formula>WEEKDAY($A804)=5</formula>
    </cfRule>
    <cfRule type="expression" dxfId="41580" priority="82235" stopIfTrue="1">
      <formula>WEEKDAY($A804)=6</formula>
    </cfRule>
    <cfRule type="expression" dxfId="41579" priority="82236" stopIfTrue="1">
      <formula>WEEKDAY($A804)=7</formula>
    </cfRule>
  </conditionalFormatting>
  <conditionalFormatting sqref="I804:I805">
    <cfRule type="expression" dxfId="41578" priority="82223" stopIfTrue="1">
      <formula>WEEKDAY($A804)=1</formula>
    </cfRule>
    <cfRule type="expression" dxfId="41577" priority="82224" stopIfTrue="1">
      <formula>WEEKDAY($A804)=2</formula>
    </cfRule>
    <cfRule type="expression" dxfId="41576" priority="82225" stopIfTrue="1">
      <formula>WEEKDAY($A804)=3</formula>
    </cfRule>
    <cfRule type="expression" dxfId="41575" priority="82226" stopIfTrue="1">
      <formula>WEEKDAY($A804)=4</formula>
    </cfRule>
    <cfRule type="expression" dxfId="41574" priority="82227" stopIfTrue="1">
      <formula>WEEKDAY($A804)=5</formula>
    </cfRule>
    <cfRule type="expression" dxfId="41573" priority="82228" stopIfTrue="1">
      <formula>WEEKDAY($A804)=6</formula>
    </cfRule>
    <cfRule type="expression" dxfId="41572" priority="82229" stopIfTrue="1">
      <formula>WEEKDAY($A804)=7</formula>
    </cfRule>
  </conditionalFormatting>
  <conditionalFormatting sqref="I804:I805">
    <cfRule type="expression" dxfId="41571" priority="82216" stopIfTrue="1">
      <formula>WEEKDAY($A804)=1</formula>
    </cfRule>
    <cfRule type="expression" dxfId="41570" priority="82217" stopIfTrue="1">
      <formula>WEEKDAY($A804)=2</formula>
    </cfRule>
    <cfRule type="expression" dxfId="41569" priority="82218" stopIfTrue="1">
      <formula>WEEKDAY($A804)=3</formula>
    </cfRule>
    <cfRule type="expression" dxfId="41568" priority="82219" stopIfTrue="1">
      <formula>WEEKDAY($A804)=4</formula>
    </cfRule>
    <cfRule type="expression" dxfId="41567" priority="82220" stopIfTrue="1">
      <formula>WEEKDAY($A804)=5</formula>
    </cfRule>
    <cfRule type="expression" dxfId="41566" priority="82221" stopIfTrue="1">
      <formula>WEEKDAY($A804)=6</formula>
    </cfRule>
    <cfRule type="expression" dxfId="41565" priority="82222" stopIfTrue="1">
      <formula>WEEKDAY($A804)=7</formula>
    </cfRule>
  </conditionalFormatting>
  <conditionalFormatting sqref="H804">
    <cfRule type="expression" dxfId="41564" priority="82209" stopIfTrue="1">
      <formula>WEEKDAY($A804)=1</formula>
    </cfRule>
    <cfRule type="expression" dxfId="41563" priority="82210" stopIfTrue="1">
      <formula>WEEKDAY($A804)=2</formula>
    </cfRule>
    <cfRule type="expression" dxfId="41562" priority="82211" stopIfTrue="1">
      <formula>WEEKDAY($A804)=3</formula>
    </cfRule>
    <cfRule type="expression" dxfId="41561" priority="82212" stopIfTrue="1">
      <formula>WEEKDAY($A804)=4</formula>
    </cfRule>
    <cfRule type="expression" dxfId="41560" priority="82213" stopIfTrue="1">
      <formula>WEEKDAY($A804)=5</formula>
    </cfRule>
    <cfRule type="expression" dxfId="41559" priority="82214" stopIfTrue="1">
      <formula>WEEKDAY($A804)=6</formula>
    </cfRule>
    <cfRule type="expression" dxfId="41558" priority="82215" stopIfTrue="1">
      <formula>WEEKDAY($A804)=7</formula>
    </cfRule>
  </conditionalFormatting>
  <conditionalFormatting sqref="H804">
    <cfRule type="expression" dxfId="41557" priority="82202" stopIfTrue="1">
      <formula>WEEKDAY($A804)=1</formula>
    </cfRule>
    <cfRule type="expression" dxfId="41556" priority="82203" stopIfTrue="1">
      <formula>WEEKDAY($A804)=2</formula>
    </cfRule>
    <cfRule type="expression" dxfId="41555" priority="82204" stopIfTrue="1">
      <formula>WEEKDAY($A804)=3</formula>
    </cfRule>
    <cfRule type="expression" dxfId="41554" priority="82205" stopIfTrue="1">
      <formula>WEEKDAY($A804)=4</formula>
    </cfRule>
    <cfRule type="expression" dxfId="41553" priority="82206" stopIfTrue="1">
      <formula>WEEKDAY($A804)=5</formula>
    </cfRule>
    <cfRule type="expression" dxfId="41552" priority="82207" stopIfTrue="1">
      <formula>WEEKDAY($A804)=6</formula>
    </cfRule>
    <cfRule type="expression" dxfId="41551" priority="82208" stopIfTrue="1">
      <formula>WEEKDAY($A804)=7</formula>
    </cfRule>
  </conditionalFormatting>
  <conditionalFormatting sqref="H804">
    <cfRule type="expression" dxfId="41550" priority="82195" stopIfTrue="1">
      <formula>WEEKDAY($A804)=1</formula>
    </cfRule>
    <cfRule type="expression" dxfId="41549" priority="82196" stopIfTrue="1">
      <formula>WEEKDAY($A804)=2</formula>
    </cfRule>
    <cfRule type="expression" dxfId="41548" priority="82197" stopIfTrue="1">
      <formula>WEEKDAY($A804)=3</formula>
    </cfRule>
    <cfRule type="expression" dxfId="41547" priority="82198" stopIfTrue="1">
      <formula>WEEKDAY($A804)=4</formula>
    </cfRule>
    <cfRule type="expression" dxfId="41546" priority="82199" stopIfTrue="1">
      <formula>WEEKDAY($A804)=5</formula>
    </cfRule>
    <cfRule type="expression" dxfId="41545" priority="82200" stopIfTrue="1">
      <formula>WEEKDAY($A804)=6</formula>
    </cfRule>
    <cfRule type="expression" dxfId="41544" priority="82201" stopIfTrue="1">
      <formula>WEEKDAY($A804)=7</formula>
    </cfRule>
  </conditionalFormatting>
  <conditionalFormatting sqref="I804:I805">
    <cfRule type="expression" dxfId="41543" priority="82188" stopIfTrue="1">
      <formula>WEEKDAY($A804)=1</formula>
    </cfRule>
    <cfRule type="expression" dxfId="41542" priority="82189" stopIfTrue="1">
      <formula>WEEKDAY($A804)=2</formula>
    </cfRule>
    <cfRule type="expression" dxfId="41541" priority="82190" stopIfTrue="1">
      <formula>WEEKDAY($A804)=3</formula>
    </cfRule>
    <cfRule type="expression" dxfId="41540" priority="82191" stopIfTrue="1">
      <formula>WEEKDAY($A804)=4</formula>
    </cfRule>
    <cfRule type="expression" dxfId="41539" priority="82192" stopIfTrue="1">
      <formula>WEEKDAY($A804)=5</formula>
    </cfRule>
    <cfRule type="expression" dxfId="41538" priority="82193" stopIfTrue="1">
      <formula>WEEKDAY($A804)=6</formula>
    </cfRule>
    <cfRule type="expression" dxfId="41537" priority="82194" stopIfTrue="1">
      <formula>WEEKDAY($A804)=7</formula>
    </cfRule>
  </conditionalFormatting>
  <conditionalFormatting sqref="I804:I805">
    <cfRule type="expression" dxfId="41536" priority="82181" stopIfTrue="1">
      <formula>WEEKDAY($A804)=1</formula>
    </cfRule>
    <cfRule type="expression" dxfId="41535" priority="82182" stopIfTrue="1">
      <formula>WEEKDAY($A804)=2</formula>
    </cfRule>
    <cfRule type="expression" dxfId="41534" priority="82183" stopIfTrue="1">
      <formula>WEEKDAY($A804)=3</formula>
    </cfRule>
    <cfRule type="expression" dxfId="41533" priority="82184" stopIfTrue="1">
      <formula>WEEKDAY($A804)=4</formula>
    </cfRule>
    <cfRule type="expression" dxfId="41532" priority="82185" stopIfTrue="1">
      <formula>WEEKDAY($A804)=5</formula>
    </cfRule>
    <cfRule type="expression" dxfId="41531" priority="82186" stopIfTrue="1">
      <formula>WEEKDAY($A804)=6</formula>
    </cfRule>
    <cfRule type="expression" dxfId="41530" priority="82187" stopIfTrue="1">
      <formula>WEEKDAY($A804)=7</formula>
    </cfRule>
  </conditionalFormatting>
  <conditionalFormatting sqref="I804:I805">
    <cfRule type="expression" dxfId="41529" priority="82174" stopIfTrue="1">
      <formula>WEEKDAY($A804)=1</formula>
    </cfRule>
    <cfRule type="expression" dxfId="41528" priority="82175" stopIfTrue="1">
      <formula>WEEKDAY($A804)=2</formula>
    </cfRule>
    <cfRule type="expression" dxfId="41527" priority="82176" stopIfTrue="1">
      <formula>WEEKDAY($A804)=3</formula>
    </cfRule>
    <cfRule type="expression" dxfId="41526" priority="82177" stopIfTrue="1">
      <formula>WEEKDAY($A804)=4</formula>
    </cfRule>
    <cfRule type="expression" dxfId="41525" priority="82178" stopIfTrue="1">
      <formula>WEEKDAY($A804)=5</formula>
    </cfRule>
    <cfRule type="expression" dxfId="41524" priority="82179" stopIfTrue="1">
      <formula>WEEKDAY($A804)=6</formula>
    </cfRule>
    <cfRule type="expression" dxfId="41523" priority="82180" stopIfTrue="1">
      <formula>WEEKDAY($A804)=7</formula>
    </cfRule>
  </conditionalFormatting>
  <conditionalFormatting sqref="I804:I805">
    <cfRule type="expression" dxfId="41522" priority="82167" stopIfTrue="1">
      <formula>WEEKDAY($A804)=1</formula>
    </cfRule>
    <cfRule type="expression" dxfId="41521" priority="82168" stopIfTrue="1">
      <formula>WEEKDAY($A804)=2</formula>
    </cfRule>
    <cfRule type="expression" dxfId="41520" priority="82169" stopIfTrue="1">
      <formula>WEEKDAY($A804)=3</formula>
    </cfRule>
    <cfRule type="expression" dxfId="41519" priority="82170" stopIfTrue="1">
      <formula>WEEKDAY($A804)=4</formula>
    </cfRule>
    <cfRule type="expression" dxfId="41518" priority="82171" stopIfTrue="1">
      <formula>WEEKDAY($A804)=5</formula>
    </cfRule>
    <cfRule type="expression" dxfId="41517" priority="82172" stopIfTrue="1">
      <formula>WEEKDAY($A804)=6</formula>
    </cfRule>
    <cfRule type="expression" dxfId="41516" priority="82173" stopIfTrue="1">
      <formula>WEEKDAY($A804)=7</formula>
    </cfRule>
  </conditionalFormatting>
  <conditionalFormatting sqref="I804:I805">
    <cfRule type="expression" dxfId="41515" priority="82160" stopIfTrue="1">
      <formula>WEEKDAY($A804)=1</formula>
    </cfRule>
    <cfRule type="expression" dxfId="41514" priority="82161" stopIfTrue="1">
      <formula>WEEKDAY($A804)=2</formula>
    </cfRule>
    <cfRule type="expression" dxfId="41513" priority="82162" stopIfTrue="1">
      <formula>WEEKDAY($A804)=3</formula>
    </cfRule>
    <cfRule type="expression" dxfId="41512" priority="82163" stopIfTrue="1">
      <formula>WEEKDAY($A804)=4</formula>
    </cfRule>
    <cfRule type="expression" dxfId="41511" priority="82164" stopIfTrue="1">
      <formula>WEEKDAY($A804)=5</formula>
    </cfRule>
    <cfRule type="expression" dxfId="41510" priority="82165" stopIfTrue="1">
      <formula>WEEKDAY($A804)=6</formula>
    </cfRule>
    <cfRule type="expression" dxfId="41509" priority="82166" stopIfTrue="1">
      <formula>WEEKDAY($A804)=7</formula>
    </cfRule>
  </conditionalFormatting>
  <conditionalFormatting sqref="I804:I805">
    <cfRule type="expression" dxfId="41508" priority="82153" stopIfTrue="1">
      <formula>WEEKDAY($A804)=1</formula>
    </cfRule>
    <cfRule type="expression" dxfId="41507" priority="82154" stopIfTrue="1">
      <formula>WEEKDAY($A804)=2</formula>
    </cfRule>
    <cfRule type="expression" dxfId="41506" priority="82155" stopIfTrue="1">
      <formula>WEEKDAY($A804)=3</formula>
    </cfRule>
    <cfRule type="expression" dxfId="41505" priority="82156" stopIfTrue="1">
      <formula>WEEKDAY($A804)=4</formula>
    </cfRule>
    <cfRule type="expression" dxfId="41504" priority="82157" stopIfTrue="1">
      <formula>WEEKDAY($A804)=5</formula>
    </cfRule>
    <cfRule type="expression" dxfId="41503" priority="82158" stopIfTrue="1">
      <formula>WEEKDAY($A804)=6</formula>
    </cfRule>
    <cfRule type="expression" dxfId="41502" priority="82159" stopIfTrue="1">
      <formula>WEEKDAY($A804)=7</formula>
    </cfRule>
  </conditionalFormatting>
  <conditionalFormatting sqref="B804:G804 J804:M804">
    <cfRule type="expression" dxfId="41501" priority="82146" stopIfTrue="1">
      <formula>WEEKDAY($A804)=1</formula>
    </cfRule>
    <cfRule type="expression" dxfId="41500" priority="82147" stopIfTrue="1">
      <formula>WEEKDAY($A804)=2</formula>
    </cfRule>
    <cfRule type="expression" dxfId="41499" priority="82148" stopIfTrue="1">
      <formula>WEEKDAY($A804)=3</formula>
    </cfRule>
    <cfRule type="expression" dxfId="41498" priority="82149" stopIfTrue="1">
      <formula>WEEKDAY($A804)=4</formula>
    </cfRule>
    <cfRule type="expression" dxfId="41497" priority="82150" stopIfTrue="1">
      <formula>WEEKDAY($A804)=5</formula>
    </cfRule>
    <cfRule type="expression" dxfId="41496" priority="82151" stopIfTrue="1">
      <formula>WEEKDAY($A804)=6</formula>
    </cfRule>
    <cfRule type="expression" dxfId="41495" priority="82152" stopIfTrue="1">
      <formula>WEEKDAY($A804)=7</formula>
    </cfRule>
  </conditionalFormatting>
  <conditionalFormatting sqref="I804:I805">
    <cfRule type="expression" dxfId="41494" priority="82139" stopIfTrue="1">
      <formula>WEEKDAY($A804)=1</formula>
    </cfRule>
    <cfRule type="expression" dxfId="41493" priority="82140" stopIfTrue="1">
      <formula>WEEKDAY($A804)=2</formula>
    </cfRule>
    <cfRule type="expression" dxfId="41492" priority="82141" stopIfTrue="1">
      <formula>WEEKDAY($A804)=3</formula>
    </cfRule>
    <cfRule type="expression" dxfId="41491" priority="82142" stopIfTrue="1">
      <formula>WEEKDAY($A804)=4</formula>
    </cfRule>
    <cfRule type="expression" dxfId="41490" priority="82143" stopIfTrue="1">
      <formula>WEEKDAY($A804)=5</formula>
    </cfRule>
    <cfRule type="expression" dxfId="41489" priority="82144" stopIfTrue="1">
      <formula>WEEKDAY($A804)=6</formula>
    </cfRule>
    <cfRule type="expression" dxfId="41488" priority="82145" stopIfTrue="1">
      <formula>WEEKDAY($A804)=7</formula>
    </cfRule>
  </conditionalFormatting>
  <conditionalFormatting sqref="I804:I805">
    <cfRule type="expression" dxfId="41487" priority="82132" stopIfTrue="1">
      <formula>WEEKDAY($A804)=1</formula>
    </cfRule>
    <cfRule type="expression" dxfId="41486" priority="82133" stopIfTrue="1">
      <formula>WEEKDAY($A804)=2</formula>
    </cfRule>
    <cfRule type="expression" dxfId="41485" priority="82134" stopIfTrue="1">
      <formula>WEEKDAY($A804)=3</formula>
    </cfRule>
    <cfRule type="expression" dxfId="41484" priority="82135" stopIfTrue="1">
      <formula>WEEKDAY($A804)=4</formula>
    </cfRule>
    <cfRule type="expression" dxfId="41483" priority="82136" stopIfTrue="1">
      <formula>WEEKDAY($A804)=5</formula>
    </cfRule>
    <cfRule type="expression" dxfId="41482" priority="82137" stopIfTrue="1">
      <formula>WEEKDAY($A804)=6</formula>
    </cfRule>
    <cfRule type="expression" dxfId="41481" priority="82138" stopIfTrue="1">
      <formula>WEEKDAY($A804)=7</formula>
    </cfRule>
  </conditionalFormatting>
  <conditionalFormatting sqref="I804:I805">
    <cfRule type="expression" dxfId="41480" priority="82125" stopIfTrue="1">
      <formula>WEEKDAY($A804)=1</formula>
    </cfRule>
    <cfRule type="expression" dxfId="41479" priority="82126" stopIfTrue="1">
      <formula>WEEKDAY($A804)=2</formula>
    </cfRule>
    <cfRule type="expression" dxfId="41478" priority="82127" stopIfTrue="1">
      <formula>WEEKDAY($A804)=3</formula>
    </cfRule>
    <cfRule type="expression" dxfId="41477" priority="82128" stopIfTrue="1">
      <formula>WEEKDAY($A804)=4</formula>
    </cfRule>
    <cfRule type="expression" dxfId="41476" priority="82129" stopIfTrue="1">
      <formula>WEEKDAY($A804)=5</formula>
    </cfRule>
    <cfRule type="expression" dxfId="41475" priority="82130" stopIfTrue="1">
      <formula>WEEKDAY($A804)=6</formula>
    </cfRule>
    <cfRule type="expression" dxfId="41474" priority="82131" stopIfTrue="1">
      <formula>WEEKDAY($A804)=7</formula>
    </cfRule>
  </conditionalFormatting>
  <conditionalFormatting sqref="I805">
    <cfRule type="expression" dxfId="41473" priority="82118" stopIfTrue="1">
      <formula>WEEKDAY($A805)=1</formula>
    </cfRule>
    <cfRule type="expression" dxfId="41472" priority="82119" stopIfTrue="1">
      <formula>WEEKDAY($A805)=2</formula>
    </cfRule>
    <cfRule type="expression" dxfId="41471" priority="82120" stopIfTrue="1">
      <formula>WEEKDAY($A805)=3</formula>
    </cfRule>
    <cfRule type="expression" dxfId="41470" priority="82121" stopIfTrue="1">
      <formula>WEEKDAY($A805)=4</formula>
    </cfRule>
    <cfRule type="expression" dxfId="41469" priority="82122" stopIfTrue="1">
      <formula>WEEKDAY($A805)=5</formula>
    </cfRule>
    <cfRule type="expression" dxfId="41468" priority="82123" stopIfTrue="1">
      <formula>WEEKDAY($A805)=6</formula>
    </cfRule>
    <cfRule type="expression" dxfId="41467" priority="82124" stopIfTrue="1">
      <formula>WEEKDAY($A805)=7</formula>
    </cfRule>
  </conditionalFormatting>
  <conditionalFormatting sqref="I805">
    <cfRule type="expression" dxfId="41466" priority="82111" stopIfTrue="1">
      <formula>WEEKDAY($A805)=1</formula>
    </cfRule>
    <cfRule type="expression" dxfId="41465" priority="82112" stopIfTrue="1">
      <formula>WEEKDAY($A805)=2</formula>
    </cfRule>
    <cfRule type="expression" dxfId="41464" priority="82113" stopIfTrue="1">
      <formula>WEEKDAY($A805)=3</formula>
    </cfRule>
    <cfRule type="expression" dxfId="41463" priority="82114" stopIfTrue="1">
      <formula>WEEKDAY($A805)=4</formula>
    </cfRule>
    <cfRule type="expression" dxfId="41462" priority="82115" stopIfTrue="1">
      <formula>WEEKDAY($A805)=5</formula>
    </cfRule>
    <cfRule type="expression" dxfId="41461" priority="82116" stopIfTrue="1">
      <formula>WEEKDAY($A805)=6</formula>
    </cfRule>
    <cfRule type="expression" dxfId="41460" priority="82117" stopIfTrue="1">
      <formula>WEEKDAY($A805)=7</formula>
    </cfRule>
  </conditionalFormatting>
  <conditionalFormatting sqref="I805">
    <cfRule type="expression" dxfId="41459" priority="82104" stopIfTrue="1">
      <formula>WEEKDAY($A805)=1</formula>
    </cfRule>
    <cfRule type="expression" dxfId="41458" priority="82105" stopIfTrue="1">
      <formula>WEEKDAY($A805)=2</formula>
    </cfRule>
    <cfRule type="expression" dxfId="41457" priority="82106" stopIfTrue="1">
      <formula>WEEKDAY($A805)=3</formula>
    </cfRule>
    <cfRule type="expression" dxfId="41456" priority="82107" stopIfTrue="1">
      <formula>WEEKDAY($A805)=4</formula>
    </cfRule>
    <cfRule type="expression" dxfId="41455" priority="82108" stopIfTrue="1">
      <formula>WEEKDAY($A805)=5</formula>
    </cfRule>
    <cfRule type="expression" dxfId="41454" priority="82109" stopIfTrue="1">
      <formula>WEEKDAY($A805)=6</formula>
    </cfRule>
    <cfRule type="expression" dxfId="41453" priority="82110" stopIfTrue="1">
      <formula>WEEKDAY($A805)=7</formula>
    </cfRule>
  </conditionalFormatting>
  <conditionalFormatting sqref="I805">
    <cfRule type="expression" dxfId="41452" priority="82097" stopIfTrue="1">
      <formula>WEEKDAY($A805)=1</formula>
    </cfRule>
    <cfRule type="expression" dxfId="41451" priority="82098" stopIfTrue="1">
      <formula>WEEKDAY($A805)=2</formula>
    </cfRule>
    <cfRule type="expression" dxfId="41450" priority="82099" stopIfTrue="1">
      <formula>WEEKDAY($A805)=3</formula>
    </cfRule>
    <cfRule type="expression" dxfId="41449" priority="82100" stopIfTrue="1">
      <formula>WEEKDAY($A805)=4</formula>
    </cfRule>
    <cfRule type="expression" dxfId="41448" priority="82101" stopIfTrue="1">
      <formula>WEEKDAY($A805)=5</formula>
    </cfRule>
    <cfRule type="expression" dxfId="41447" priority="82102" stopIfTrue="1">
      <formula>WEEKDAY($A805)=6</formula>
    </cfRule>
    <cfRule type="expression" dxfId="41446" priority="82103" stopIfTrue="1">
      <formula>WEEKDAY($A805)=7</formula>
    </cfRule>
  </conditionalFormatting>
  <conditionalFormatting sqref="I805">
    <cfRule type="expression" dxfId="41445" priority="82090" stopIfTrue="1">
      <formula>WEEKDAY($A805)=1</formula>
    </cfRule>
    <cfRule type="expression" dxfId="41444" priority="82091" stopIfTrue="1">
      <formula>WEEKDAY($A805)=2</formula>
    </cfRule>
    <cfRule type="expression" dxfId="41443" priority="82092" stopIfTrue="1">
      <formula>WEEKDAY($A805)=3</formula>
    </cfRule>
    <cfRule type="expression" dxfId="41442" priority="82093" stopIfTrue="1">
      <formula>WEEKDAY($A805)=4</formula>
    </cfRule>
    <cfRule type="expression" dxfId="41441" priority="82094" stopIfTrue="1">
      <formula>WEEKDAY($A805)=5</formula>
    </cfRule>
    <cfRule type="expression" dxfId="41440" priority="82095" stopIfTrue="1">
      <formula>WEEKDAY($A805)=6</formula>
    </cfRule>
    <cfRule type="expression" dxfId="41439" priority="82096" stopIfTrue="1">
      <formula>WEEKDAY($A805)=7</formula>
    </cfRule>
  </conditionalFormatting>
  <conditionalFormatting sqref="I805">
    <cfRule type="expression" dxfId="41438" priority="82083" stopIfTrue="1">
      <formula>WEEKDAY($A805)=1</formula>
    </cfRule>
    <cfRule type="expression" dxfId="41437" priority="82084" stopIfTrue="1">
      <formula>WEEKDAY($A805)=2</formula>
    </cfRule>
    <cfRule type="expression" dxfId="41436" priority="82085" stopIfTrue="1">
      <formula>WEEKDAY($A805)=3</formula>
    </cfRule>
    <cfRule type="expression" dxfId="41435" priority="82086" stopIfTrue="1">
      <formula>WEEKDAY($A805)=4</formula>
    </cfRule>
    <cfRule type="expression" dxfId="41434" priority="82087" stopIfTrue="1">
      <formula>WEEKDAY($A805)=5</formula>
    </cfRule>
    <cfRule type="expression" dxfId="41433" priority="82088" stopIfTrue="1">
      <formula>WEEKDAY($A805)=6</formula>
    </cfRule>
    <cfRule type="expression" dxfId="41432" priority="82089" stopIfTrue="1">
      <formula>WEEKDAY($A805)=7</formula>
    </cfRule>
  </conditionalFormatting>
  <conditionalFormatting sqref="I805">
    <cfRule type="expression" dxfId="41431" priority="82076" stopIfTrue="1">
      <formula>WEEKDAY($A805)=1</formula>
    </cfRule>
    <cfRule type="expression" dxfId="41430" priority="82077" stopIfTrue="1">
      <formula>WEEKDAY($A805)=2</formula>
    </cfRule>
    <cfRule type="expression" dxfId="41429" priority="82078" stopIfTrue="1">
      <formula>WEEKDAY($A805)=3</formula>
    </cfRule>
    <cfRule type="expression" dxfId="41428" priority="82079" stopIfTrue="1">
      <formula>WEEKDAY($A805)=4</formula>
    </cfRule>
    <cfRule type="expression" dxfId="41427" priority="82080" stopIfTrue="1">
      <formula>WEEKDAY($A805)=5</formula>
    </cfRule>
    <cfRule type="expression" dxfId="41426" priority="82081" stopIfTrue="1">
      <formula>WEEKDAY($A805)=6</formula>
    </cfRule>
    <cfRule type="expression" dxfId="41425" priority="82082" stopIfTrue="1">
      <formula>WEEKDAY($A805)=7</formula>
    </cfRule>
  </conditionalFormatting>
  <conditionalFormatting sqref="I805">
    <cfRule type="expression" dxfId="41424" priority="82069" stopIfTrue="1">
      <formula>WEEKDAY($A805)=1</formula>
    </cfRule>
    <cfRule type="expression" dxfId="41423" priority="82070" stopIfTrue="1">
      <formula>WEEKDAY($A805)=2</formula>
    </cfRule>
    <cfRule type="expression" dxfId="41422" priority="82071" stopIfTrue="1">
      <formula>WEEKDAY($A805)=3</formula>
    </cfRule>
    <cfRule type="expression" dxfId="41421" priority="82072" stopIfTrue="1">
      <formula>WEEKDAY($A805)=4</formula>
    </cfRule>
    <cfRule type="expression" dxfId="41420" priority="82073" stopIfTrue="1">
      <formula>WEEKDAY($A805)=5</formula>
    </cfRule>
    <cfRule type="expression" dxfId="41419" priority="82074" stopIfTrue="1">
      <formula>WEEKDAY($A805)=6</formula>
    </cfRule>
    <cfRule type="expression" dxfId="41418" priority="82075" stopIfTrue="1">
      <formula>WEEKDAY($A805)=7</formula>
    </cfRule>
  </conditionalFormatting>
  <conditionalFormatting sqref="I805">
    <cfRule type="expression" dxfId="41417" priority="82062" stopIfTrue="1">
      <formula>WEEKDAY($A805)=1</formula>
    </cfRule>
    <cfRule type="expression" dxfId="41416" priority="82063" stopIfTrue="1">
      <formula>WEEKDAY($A805)=2</formula>
    </cfRule>
    <cfRule type="expression" dxfId="41415" priority="82064" stopIfTrue="1">
      <formula>WEEKDAY($A805)=3</formula>
    </cfRule>
    <cfRule type="expression" dxfId="41414" priority="82065" stopIfTrue="1">
      <formula>WEEKDAY($A805)=4</formula>
    </cfRule>
    <cfRule type="expression" dxfId="41413" priority="82066" stopIfTrue="1">
      <formula>WEEKDAY($A805)=5</formula>
    </cfRule>
    <cfRule type="expression" dxfId="41412" priority="82067" stopIfTrue="1">
      <formula>WEEKDAY($A805)=6</formula>
    </cfRule>
    <cfRule type="expression" dxfId="41411" priority="82068" stopIfTrue="1">
      <formula>WEEKDAY($A805)=7</formula>
    </cfRule>
  </conditionalFormatting>
  <conditionalFormatting sqref="I805">
    <cfRule type="expression" dxfId="41410" priority="82055" stopIfTrue="1">
      <formula>WEEKDAY($A805)=1</formula>
    </cfRule>
    <cfRule type="expression" dxfId="41409" priority="82056" stopIfTrue="1">
      <formula>WEEKDAY($A805)=2</formula>
    </cfRule>
    <cfRule type="expression" dxfId="41408" priority="82057" stopIfTrue="1">
      <formula>WEEKDAY($A805)=3</formula>
    </cfRule>
    <cfRule type="expression" dxfId="41407" priority="82058" stopIfTrue="1">
      <formula>WEEKDAY($A805)=4</formula>
    </cfRule>
    <cfRule type="expression" dxfId="41406" priority="82059" stopIfTrue="1">
      <formula>WEEKDAY($A805)=5</formula>
    </cfRule>
    <cfRule type="expression" dxfId="41405" priority="82060" stopIfTrue="1">
      <formula>WEEKDAY($A805)=6</formula>
    </cfRule>
    <cfRule type="expression" dxfId="41404" priority="82061" stopIfTrue="1">
      <formula>WEEKDAY($A805)=7</formula>
    </cfRule>
  </conditionalFormatting>
  <conditionalFormatting sqref="I805">
    <cfRule type="expression" dxfId="41403" priority="82048" stopIfTrue="1">
      <formula>WEEKDAY($A805)=1</formula>
    </cfRule>
    <cfRule type="expression" dxfId="41402" priority="82049" stopIfTrue="1">
      <formula>WEEKDAY($A805)=2</formula>
    </cfRule>
    <cfRule type="expression" dxfId="41401" priority="82050" stopIfTrue="1">
      <formula>WEEKDAY($A805)=3</formula>
    </cfRule>
    <cfRule type="expression" dxfId="41400" priority="82051" stopIfTrue="1">
      <formula>WEEKDAY($A805)=4</formula>
    </cfRule>
    <cfRule type="expression" dxfId="41399" priority="82052" stopIfTrue="1">
      <formula>WEEKDAY($A805)=5</formula>
    </cfRule>
    <cfRule type="expression" dxfId="41398" priority="82053" stopIfTrue="1">
      <formula>WEEKDAY($A805)=6</formula>
    </cfRule>
    <cfRule type="expression" dxfId="41397" priority="82054" stopIfTrue="1">
      <formula>WEEKDAY($A805)=7</formula>
    </cfRule>
  </conditionalFormatting>
  <conditionalFormatting sqref="I805">
    <cfRule type="expression" dxfId="41396" priority="82041" stopIfTrue="1">
      <formula>WEEKDAY($A805)=1</formula>
    </cfRule>
    <cfRule type="expression" dxfId="41395" priority="82042" stopIfTrue="1">
      <formula>WEEKDAY($A805)=2</formula>
    </cfRule>
    <cfRule type="expression" dxfId="41394" priority="82043" stopIfTrue="1">
      <formula>WEEKDAY($A805)=3</formula>
    </cfRule>
    <cfRule type="expression" dxfId="41393" priority="82044" stopIfTrue="1">
      <formula>WEEKDAY($A805)=4</formula>
    </cfRule>
    <cfRule type="expression" dxfId="41392" priority="82045" stopIfTrue="1">
      <formula>WEEKDAY($A805)=5</formula>
    </cfRule>
    <cfRule type="expression" dxfId="41391" priority="82046" stopIfTrue="1">
      <formula>WEEKDAY($A805)=6</formula>
    </cfRule>
    <cfRule type="expression" dxfId="41390" priority="82047" stopIfTrue="1">
      <formula>WEEKDAY($A805)=7</formula>
    </cfRule>
  </conditionalFormatting>
  <conditionalFormatting sqref="I805">
    <cfRule type="expression" dxfId="41389" priority="82034" stopIfTrue="1">
      <formula>WEEKDAY($A805)=1</formula>
    </cfRule>
    <cfRule type="expression" dxfId="41388" priority="82035" stopIfTrue="1">
      <formula>WEEKDAY($A805)=2</formula>
    </cfRule>
    <cfRule type="expression" dxfId="41387" priority="82036" stopIfTrue="1">
      <formula>WEEKDAY($A805)=3</formula>
    </cfRule>
    <cfRule type="expression" dxfId="41386" priority="82037" stopIfTrue="1">
      <formula>WEEKDAY($A805)=4</formula>
    </cfRule>
    <cfRule type="expression" dxfId="41385" priority="82038" stopIfTrue="1">
      <formula>WEEKDAY($A805)=5</formula>
    </cfRule>
    <cfRule type="expression" dxfId="41384" priority="82039" stopIfTrue="1">
      <formula>WEEKDAY($A805)=6</formula>
    </cfRule>
    <cfRule type="expression" dxfId="41383" priority="82040" stopIfTrue="1">
      <formula>WEEKDAY($A805)=7</formula>
    </cfRule>
  </conditionalFormatting>
  <conditionalFormatting sqref="I805">
    <cfRule type="expression" dxfId="41382" priority="82027" stopIfTrue="1">
      <formula>WEEKDAY($A805)=1</formula>
    </cfRule>
    <cfRule type="expression" dxfId="41381" priority="82028" stopIfTrue="1">
      <formula>WEEKDAY($A805)=2</formula>
    </cfRule>
    <cfRule type="expression" dxfId="41380" priority="82029" stopIfTrue="1">
      <formula>WEEKDAY($A805)=3</formula>
    </cfRule>
    <cfRule type="expression" dxfId="41379" priority="82030" stopIfTrue="1">
      <formula>WEEKDAY($A805)=4</formula>
    </cfRule>
    <cfRule type="expression" dxfId="41378" priority="82031" stopIfTrue="1">
      <formula>WEEKDAY($A805)=5</formula>
    </cfRule>
    <cfRule type="expression" dxfId="41377" priority="82032" stopIfTrue="1">
      <formula>WEEKDAY($A805)=6</formula>
    </cfRule>
    <cfRule type="expression" dxfId="41376" priority="82033" stopIfTrue="1">
      <formula>WEEKDAY($A805)=7</formula>
    </cfRule>
  </conditionalFormatting>
  <conditionalFormatting sqref="I805">
    <cfRule type="expression" dxfId="41375" priority="82020" stopIfTrue="1">
      <formula>WEEKDAY($A805)=1</formula>
    </cfRule>
    <cfRule type="expression" dxfId="41374" priority="82021" stopIfTrue="1">
      <formula>WEEKDAY($A805)=2</formula>
    </cfRule>
    <cfRule type="expression" dxfId="41373" priority="82022" stopIfTrue="1">
      <formula>WEEKDAY($A805)=3</formula>
    </cfRule>
    <cfRule type="expression" dxfId="41372" priority="82023" stopIfTrue="1">
      <formula>WEEKDAY($A805)=4</formula>
    </cfRule>
    <cfRule type="expression" dxfId="41371" priority="82024" stopIfTrue="1">
      <formula>WEEKDAY($A805)=5</formula>
    </cfRule>
    <cfRule type="expression" dxfId="41370" priority="82025" stopIfTrue="1">
      <formula>WEEKDAY($A805)=6</formula>
    </cfRule>
    <cfRule type="expression" dxfId="41369" priority="82026" stopIfTrue="1">
      <formula>WEEKDAY($A805)=7</formula>
    </cfRule>
  </conditionalFormatting>
  <conditionalFormatting sqref="I805">
    <cfRule type="expression" dxfId="41368" priority="82013" stopIfTrue="1">
      <formula>WEEKDAY($A805)=1</formula>
    </cfRule>
    <cfRule type="expression" dxfId="41367" priority="82014" stopIfTrue="1">
      <formula>WEEKDAY($A805)=2</formula>
    </cfRule>
    <cfRule type="expression" dxfId="41366" priority="82015" stopIfTrue="1">
      <formula>WEEKDAY($A805)=3</formula>
    </cfRule>
    <cfRule type="expression" dxfId="41365" priority="82016" stopIfTrue="1">
      <formula>WEEKDAY($A805)=4</formula>
    </cfRule>
    <cfRule type="expression" dxfId="41364" priority="82017" stopIfTrue="1">
      <formula>WEEKDAY($A805)=5</formula>
    </cfRule>
    <cfRule type="expression" dxfId="41363" priority="82018" stopIfTrue="1">
      <formula>WEEKDAY($A805)=6</formula>
    </cfRule>
    <cfRule type="expression" dxfId="41362" priority="82019" stopIfTrue="1">
      <formula>WEEKDAY($A805)=7</formula>
    </cfRule>
  </conditionalFormatting>
  <conditionalFormatting sqref="I805">
    <cfRule type="expression" dxfId="41361" priority="82006" stopIfTrue="1">
      <formula>WEEKDAY($A805)=1</formula>
    </cfRule>
    <cfRule type="expression" dxfId="41360" priority="82007" stopIfTrue="1">
      <formula>WEEKDAY($A805)=2</formula>
    </cfRule>
    <cfRule type="expression" dxfId="41359" priority="82008" stopIfTrue="1">
      <formula>WEEKDAY($A805)=3</formula>
    </cfRule>
    <cfRule type="expression" dxfId="41358" priority="82009" stopIfTrue="1">
      <formula>WEEKDAY($A805)=4</formula>
    </cfRule>
    <cfRule type="expression" dxfId="41357" priority="82010" stopIfTrue="1">
      <formula>WEEKDAY($A805)=5</formula>
    </cfRule>
    <cfRule type="expression" dxfId="41356" priority="82011" stopIfTrue="1">
      <formula>WEEKDAY($A805)=6</formula>
    </cfRule>
    <cfRule type="expression" dxfId="41355" priority="82012" stopIfTrue="1">
      <formula>WEEKDAY($A805)=7</formula>
    </cfRule>
  </conditionalFormatting>
  <conditionalFormatting sqref="I805">
    <cfRule type="expression" dxfId="41354" priority="81999" stopIfTrue="1">
      <formula>WEEKDAY($A805)=1</formula>
    </cfRule>
    <cfRule type="expression" dxfId="41353" priority="82000" stopIfTrue="1">
      <formula>WEEKDAY($A805)=2</formula>
    </cfRule>
    <cfRule type="expression" dxfId="41352" priority="82001" stopIfTrue="1">
      <formula>WEEKDAY($A805)=3</formula>
    </cfRule>
    <cfRule type="expression" dxfId="41351" priority="82002" stopIfTrue="1">
      <formula>WEEKDAY($A805)=4</formula>
    </cfRule>
    <cfRule type="expression" dxfId="41350" priority="82003" stopIfTrue="1">
      <formula>WEEKDAY($A805)=5</formula>
    </cfRule>
    <cfRule type="expression" dxfId="41349" priority="82004" stopIfTrue="1">
      <formula>WEEKDAY($A805)=6</formula>
    </cfRule>
    <cfRule type="expression" dxfId="41348" priority="82005" stopIfTrue="1">
      <formula>WEEKDAY($A805)=7</formula>
    </cfRule>
  </conditionalFormatting>
  <conditionalFormatting sqref="I805">
    <cfRule type="expression" dxfId="41347" priority="81992" stopIfTrue="1">
      <formula>WEEKDAY($A805)=1</formula>
    </cfRule>
    <cfRule type="expression" dxfId="41346" priority="81993" stopIfTrue="1">
      <formula>WEEKDAY($A805)=2</formula>
    </cfRule>
    <cfRule type="expression" dxfId="41345" priority="81994" stopIfTrue="1">
      <formula>WEEKDAY($A805)=3</formula>
    </cfRule>
    <cfRule type="expression" dxfId="41344" priority="81995" stopIfTrue="1">
      <formula>WEEKDAY($A805)=4</formula>
    </cfRule>
    <cfRule type="expression" dxfId="41343" priority="81996" stopIfTrue="1">
      <formula>WEEKDAY($A805)=5</formula>
    </cfRule>
    <cfRule type="expression" dxfId="41342" priority="81997" stopIfTrue="1">
      <formula>WEEKDAY($A805)=6</formula>
    </cfRule>
    <cfRule type="expression" dxfId="41341" priority="81998" stopIfTrue="1">
      <formula>WEEKDAY($A805)=7</formula>
    </cfRule>
  </conditionalFormatting>
  <conditionalFormatting sqref="I805">
    <cfRule type="expression" dxfId="41340" priority="81985" stopIfTrue="1">
      <formula>WEEKDAY($A805)=1</formula>
    </cfRule>
    <cfRule type="expression" dxfId="41339" priority="81986" stopIfTrue="1">
      <formula>WEEKDAY($A805)=2</formula>
    </cfRule>
    <cfRule type="expression" dxfId="41338" priority="81987" stopIfTrue="1">
      <formula>WEEKDAY($A805)=3</formula>
    </cfRule>
    <cfRule type="expression" dxfId="41337" priority="81988" stopIfTrue="1">
      <formula>WEEKDAY($A805)=4</formula>
    </cfRule>
    <cfRule type="expression" dxfId="41336" priority="81989" stopIfTrue="1">
      <formula>WEEKDAY($A805)=5</formula>
    </cfRule>
    <cfRule type="expression" dxfId="41335" priority="81990" stopIfTrue="1">
      <formula>WEEKDAY($A805)=6</formula>
    </cfRule>
    <cfRule type="expression" dxfId="41334" priority="81991" stopIfTrue="1">
      <formula>WEEKDAY($A805)=7</formula>
    </cfRule>
  </conditionalFormatting>
  <conditionalFormatting sqref="I805">
    <cfRule type="expression" dxfId="41333" priority="81978" stopIfTrue="1">
      <formula>WEEKDAY($A805)=1</formula>
    </cfRule>
    <cfRule type="expression" dxfId="41332" priority="81979" stopIfTrue="1">
      <formula>WEEKDAY($A805)=2</formula>
    </cfRule>
    <cfRule type="expression" dxfId="41331" priority="81980" stopIfTrue="1">
      <formula>WEEKDAY($A805)=3</formula>
    </cfRule>
    <cfRule type="expression" dxfId="41330" priority="81981" stopIfTrue="1">
      <formula>WEEKDAY($A805)=4</formula>
    </cfRule>
    <cfRule type="expression" dxfId="41329" priority="81982" stopIfTrue="1">
      <formula>WEEKDAY($A805)=5</formula>
    </cfRule>
    <cfRule type="expression" dxfId="41328" priority="81983" stopIfTrue="1">
      <formula>WEEKDAY($A805)=6</formula>
    </cfRule>
    <cfRule type="expression" dxfId="41327" priority="81984" stopIfTrue="1">
      <formula>WEEKDAY($A805)=7</formula>
    </cfRule>
  </conditionalFormatting>
  <conditionalFormatting sqref="I805">
    <cfRule type="expression" dxfId="41326" priority="81971" stopIfTrue="1">
      <formula>WEEKDAY($A805)=1</formula>
    </cfRule>
    <cfRule type="expression" dxfId="41325" priority="81972" stopIfTrue="1">
      <formula>WEEKDAY($A805)=2</formula>
    </cfRule>
    <cfRule type="expression" dxfId="41324" priority="81973" stopIfTrue="1">
      <formula>WEEKDAY($A805)=3</formula>
    </cfRule>
    <cfRule type="expression" dxfId="41323" priority="81974" stopIfTrue="1">
      <formula>WEEKDAY($A805)=4</formula>
    </cfRule>
    <cfRule type="expression" dxfId="41322" priority="81975" stopIfTrue="1">
      <formula>WEEKDAY($A805)=5</formula>
    </cfRule>
    <cfRule type="expression" dxfId="41321" priority="81976" stopIfTrue="1">
      <formula>WEEKDAY($A805)=6</formula>
    </cfRule>
    <cfRule type="expression" dxfId="41320" priority="81977" stopIfTrue="1">
      <formula>WEEKDAY($A805)=7</formula>
    </cfRule>
  </conditionalFormatting>
  <conditionalFormatting sqref="I805">
    <cfRule type="expression" dxfId="41319" priority="81964" stopIfTrue="1">
      <formula>WEEKDAY($A805)=1</formula>
    </cfRule>
    <cfRule type="expression" dxfId="41318" priority="81965" stopIfTrue="1">
      <formula>WEEKDAY($A805)=2</formula>
    </cfRule>
    <cfRule type="expression" dxfId="41317" priority="81966" stopIfTrue="1">
      <formula>WEEKDAY($A805)=3</formula>
    </cfRule>
    <cfRule type="expression" dxfId="41316" priority="81967" stopIfTrue="1">
      <formula>WEEKDAY($A805)=4</formula>
    </cfRule>
    <cfRule type="expression" dxfId="41315" priority="81968" stopIfTrue="1">
      <formula>WEEKDAY($A805)=5</formula>
    </cfRule>
    <cfRule type="expression" dxfId="41314" priority="81969" stopIfTrue="1">
      <formula>WEEKDAY($A805)=6</formula>
    </cfRule>
    <cfRule type="expression" dxfId="41313" priority="81970" stopIfTrue="1">
      <formula>WEEKDAY($A805)=7</formula>
    </cfRule>
  </conditionalFormatting>
  <conditionalFormatting sqref="I805">
    <cfRule type="expression" dxfId="41312" priority="81957" stopIfTrue="1">
      <formula>WEEKDAY($A805)=1</formula>
    </cfRule>
    <cfRule type="expression" dxfId="41311" priority="81958" stopIfTrue="1">
      <formula>WEEKDAY($A805)=2</formula>
    </cfRule>
    <cfRule type="expression" dxfId="41310" priority="81959" stopIfTrue="1">
      <formula>WEEKDAY($A805)=3</formula>
    </cfRule>
    <cfRule type="expression" dxfId="41309" priority="81960" stopIfTrue="1">
      <formula>WEEKDAY($A805)=4</formula>
    </cfRule>
    <cfRule type="expression" dxfId="41308" priority="81961" stopIfTrue="1">
      <formula>WEEKDAY($A805)=5</formula>
    </cfRule>
    <cfRule type="expression" dxfId="41307" priority="81962" stopIfTrue="1">
      <formula>WEEKDAY($A805)=6</formula>
    </cfRule>
    <cfRule type="expression" dxfId="41306" priority="81963" stopIfTrue="1">
      <formula>WEEKDAY($A805)=7</formula>
    </cfRule>
  </conditionalFormatting>
  <conditionalFormatting sqref="I805">
    <cfRule type="expression" dxfId="41305" priority="81950" stopIfTrue="1">
      <formula>WEEKDAY($A805)=1</formula>
    </cfRule>
    <cfRule type="expression" dxfId="41304" priority="81951" stopIfTrue="1">
      <formula>WEEKDAY($A805)=2</formula>
    </cfRule>
    <cfRule type="expression" dxfId="41303" priority="81952" stopIfTrue="1">
      <formula>WEEKDAY($A805)=3</formula>
    </cfRule>
    <cfRule type="expression" dxfId="41302" priority="81953" stopIfTrue="1">
      <formula>WEEKDAY($A805)=4</formula>
    </cfRule>
    <cfRule type="expression" dxfId="41301" priority="81954" stopIfTrue="1">
      <formula>WEEKDAY($A805)=5</formula>
    </cfRule>
    <cfRule type="expression" dxfId="41300" priority="81955" stopIfTrue="1">
      <formula>WEEKDAY($A805)=6</formula>
    </cfRule>
    <cfRule type="expression" dxfId="41299" priority="81956" stopIfTrue="1">
      <formula>WEEKDAY($A805)=7</formula>
    </cfRule>
  </conditionalFormatting>
  <conditionalFormatting sqref="I805">
    <cfRule type="expression" dxfId="41298" priority="81943" stopIfTrue="1">
      <formula>WEEKDAY($A805)=1</formula>
    </cfRule>
    <cfRule type="expression" dxfId="41297" priority="81944" stopIfTrue="1">
      <formula>WEEKDAY($A805)=2</formula>
    </cfRule>
    <cfRule type="expression" dxfId="41296" priority="81945" stopIfTrue="1">
      <formula>WEEKDAY($A805)=3</formula>
    </cfRule>
    <cfRule type="expression" dxfId="41295" priority="81946" stopIfTrue="1">
      <formula>WEEKDAY($A805)=4</formula>
    </cfRule>
    <cfRule type="expression" dxfId="41294" priority="81947" stopIfTrue="1">
      <formula>WEEKDAY($A805)=5</formula>
    </cfRule>
    <cfRule type="expression" dxfId="41293" priority="81948" stopIfTrue="1">
      <formula>WEEKDAY($A805)=6</formula>
    </cfRule>
    <cfRule type="expression" dxfId="41292" priority="81949" stopIfTrue="1">
      <formula>WEEKDAY($A805)=7</formula>
    </cfRule>
  </conditionalFormatting>
  <conditionalFormatting sqref="I805">
    <cfRule type="expression" dxfId="41291" priority="81936" stopIfTrue="1">
      <formula>WEEKDAY($A805)=1</formula>
    </cfRule>
    <cfRule type="expression" dxfId="41290" priority="81937" stopIfTrue="1">
      <formula>WEEKDAY($A805)=2</formula>
    </cfRule>
    <cfRule type="expression" dxfId="41289" priority="81938" stopIfTrue="1">
      <formula>WEEKDAY($A805)=3</formula>
    </cfRule>
    <cfRule type="expression" dxfId="41288" priority="81939" stopIfTrue="1">
      <formula>WEEKDAY($A805)=4</formula>
    </cfRule>
    <cfRule type="expression" dxfId="41287" priority="81940" stopIfTrue="1">
      <formula>WEEKDAY($A805)=5</formula>
    </cfRule>
    <cfRule type="expression" dxfId="41286" priority="81941" stopIfTrue="1">
      <formula>WEEKDAY($A805)=6</formula>
    </cfRule>
    <cfRule type="expression" dxfId="41285" priority="81942" stopIfTrue="1">
      <formula>WEEKDAY($A805)=7</formula>
    </cfRule>
  </conditionalFormatting>
  <conditionalFormatting sqref="I805">
    <cfRule type="expression" dxfId="41284" priority="81929" stopIfTrue="1">
      <formula>WEEKDAY($A805)=1</formula>
    </cfRule>
    <cfRule type="expression" dxfId="41283" priority="81930" stopIfTrue="1">
      <formula>WEEKDAY($A805)=2</formula>
    </cfRule>
    <cfRule type="expression" dxfId="41282" priority="81931" stopIfTrue="1">
      <formula>WEEKDAY($A805)=3</formula>
    </cfRule>
    <cfRule type="expression" dxfId="41281" priority="81932" stopIfTrue="1">
      <formula>WEEKDAY($A805)=4</formula>
    </cfRule>
    <cfRule type="expression" dxfId="41280" priority="81933" stopIfTrue="1">
      <formula>WEEKDAY($A805)=5</formula>
    </cfRule>
    <cfRule type="expression" dxfId="41279" priority="81934" stopIfTrue="1">
      <formula>WEEKDAY($A805)=6</formula>
    </cfRule>
    <cfRule type="expression" dxfId="41278" priority="81935" stopIfTrue="1">
      <formula>WEEKDAY($A805)=7</formula>
    </cfRule>
  </conditionalFormatting>
  <conditionalFormatting sqref="I805">
    <cfRule type="expression" dxfId="41277" priority="81922" stopIfTrue="1">
      <formula>WEEKDAY($A805)=1</formula>
    </cfRule>
    <cfRule type="expression" dxfId="41276" priority="81923" stopIfTrue="1">
      <formula>WEEKDAY($A805)=2</formula>
    </cfRule>
    <cfRule type="expression" dxfId="41275" priority="81924" stopIfTrue="1">
      <formula>WEEKDAY($A805)=3</formula>
    </cfRule>
    <cfRule type="expression" dxfId="41274" priority="81925" stopIfTrue="1">
      <formula>WEEKDAY($A805)=4</formula>
    </cfRule>
    <cfRule type="expression" dxfId="41273" priority="81926" stopIfTrue="1">
      <formula>WEEKDAY($A805)=5</formula>
    </cfRule>
    <cfRule type="expression" dxfId="41272" priority="81927" stopIfTrue="1">
      <formula>WEEKDAY($A805)=6</formula>
    </cfRule>
    <cfRule type="expression" dxfId="41271" priority="81928" stopIfTrue="1">
      <formula>WEEKDAY($A805)=7</formula>
    </cfRule>
  </conditionalFormatting>
  <conditionalFormatting sqref="I805">
    <cfRule type="expression" dxfId="41270" priority="81915" stopIfTrue="1">
      <formula>WEEKDAY($A805)=1</formula>
    </cfRule>
    <cfRule type="expression" dxfId="41269" priority="81916" stopIfTrue="1">
      <formula>WEEKDAY($A805)=2</formula>
    </cfRule>
    <cfRule type="expression" dxfId="41268" priority="81917" stopIfTrue="1">
      <formula>WEEKDAY($A805)=3</formula>
    </cfRule>
    <cfRule type="expression" dxfId="41267" priority="81918" stopIfTrue="1">
      <formula>WEEKDAY($A805)=4</formula>
    </cfRule>
    <cfRule type="expression" dxfId="41266" priority="81919" stopIfTrue="1">
      <formula>WEEKDAY($A805)=5</formula>
    </cfRule>
    <cfRule type="expression" dxfId="41265" priority="81920" stopIfTrue="1">
      <formula>WEEKDAY($A805)=6</formula>
    </cfRule>
    <cfRule type="expression" dxfId="41264" priority="81921" stopIfTrue="1">
      <formula>WEEKDAY($A805)=7</formula>
    </cfRule>
  </conditionalFormatting>
  <conditionalFormatting sqref="I805">
    <cfRule type="expression" dxfId="41263" priority="81908" stopIfTrue="1">
      <formula>WEEKDAY($A805)=1</formula>
    </cfRule>
    <cfRule type="expression" dxfId="41262" priority="81909" stopIfTrue="1">
      <formula>WEEKDAY($A805)=2</formula>
    </cfRule>
    <cfRule type="expression" dxfId="41261" priority="81910" stopIfTrue="1">
      <formula>WEEKDAY($A805)=3</formula>
    </cfRule>
    <cfRule type="expression" dxfId="41260" priority="81911" stopIfTrue="1">
      <formula>WEEKDAY($A805)=4</formula>
    </cfRule>
    <cfRule type="expression" dxfId="41259" priority="81912" stopIfTrue="1">
      <formula>WEEKDAY($A805)=5</formula>
    </cfRule>
    <cfRule type="expression" dxfId="41258" priority="81913" stopIfTrue="1">
      <formula>WEEKDAY($A805)=6</formula>
    </cfRule>
    <cfRule type="expression" dxfId="41257" priority="81914" stopIfTrue="1">
      <formula>WEEKDAY($A805)=7</formula>
    </cfRule>
  </conditionalFormatting>
  <conditionalFormatting sqref="I805">
    <cfRule type="expression" dxfId="41256" priority="81901" stopIfTrue="1">
      <formula>WEEKDAY($A805)=1</formula>
    </cfRule>
    <cfRule type="expression" dxfId="41255" priority="81902" stopIfTrue="1">
      <formula>WEEKDAY($A805)=2</formula>
    </cfRule>
    <cfRule type="expression" dxfId="41254" priority="81903" stopIfTrue="1">
      <formula>WEEKDAY($A805)=3</formula>
    </cfRule>
    <cfRule type="expression" dxfId="41253" priority="81904" stopIfTrue="1">
      <formula>WEEKDAY($A805)=4</formula>
    </cfRule>
    <cfRule type="expression" dxfId="41252" priority="81905" stopIfTrue="1">
      <formula>WEEKDAY($A805)=5</formula>
    </cfRule>
    <cfRule type="expression" dxfId="41251" priority="81906" stopIfTrue="1">
      <formula>WEEKDAY($A805)=6</formula>
    </cfRule>
    <cfRule type="expression" dxfId="41250" priority="81907" stopIfTrue="1">
      <formula>WEEKDAY($A805)=7</formula>
    </cfRule>
  </conditionalFormatting>
  <conditionalFormatting sqref="I805">
    <cfRule type="expression" dxfId="41249" priority="81894" stopIfTrue="1">
      <formula>WEEKDAY($A805)=1</formula>
    </cfRule>
    <cfRule type="expression" dxfId="41248" priority="81895" stopIfTrue="1">
      <formula>WEEKDAY($A805)=2</formula>
    </cfRule>
    <cfRule type="expression" dxfId="41247" priority="81896" stopIfTrue="1">
      <formula>WEEKDAY($A805)=3</formula>
    </cfRule>
    <cfRule type="expression" dxfId="41246" priority="81897" stopIfTrue="1">
      <formula>WEEKDAY($A805)=4</formula>
    </cfRule>
    <cfRule type="expression" dxfId="41245" priority="81898" stopIfTrue="1">
      <formula>WEEKDAY($A805)=5</formula>
    </cfRule>
    <cfRule type="expression" dxfId="41244" priority="81899" stopIfTrue="1">
      <formula>WEEKDAY($A805)=6</formula>
    </cfRule>
    <cfRule type="expression" dxfId="41243" priority="81900" stopIfTrue="1">
      <formula>WEEKDAY($A805)=7</formula>
    </cfRule>
  </conditionalFormatting>
  <conditionalFormatting sqref="I805">
    <cfRule type="expression" dxfId="41242" priority="81887" stopIfTrue="1">
      <formula>WEEKDAY($A805)=1</formula>
    </cfRule>
    <cfRule type="expression" dxfId="41241" priority="81888" stopIfTrue="1">
      <formula>WEEKDAY($A805)=2</formula>
    </cfRule>
    <cfRule type="expression" dxfId="41240" priority="81889" stopIfTrue="1">
      <formula>WEEKDAY($A805)=3</formula>
    </cfRule>
    <cfRule type="expression" dxfId="41239" priority="81890" stopIfTrue="1">
      <formula>WEEKDAY($A805)=4</formula>
    </cfRule>
    <cfRule type="expression" dxfId="41238" priority="81891" stopIfTrue="1">
      <formula>WEEKDAY($A805)=5</formula>
    </cfRule>
    <cfRule type="expression" dxfId="41237" priority="81892" stopIfTrue="1">
      <formula>WEEKDAY($A805)=6</formula>
    </cfRule>
    <cfRule type="expression" dxfId="41236" priority="81893" stopIfTrue="1">
      <formula>WEEKDAY($A805)=7</formula>
    </cfRule>
  </conditionalFormatting>
  <conditionalFormatting sqref="I805">
    <cfRule type="expression" dxfId="41235" priority="81880" stopIfTrue="1">
      <formula>WEEKDAY($A805)=1</formula>
    </cfRule>
    <cfRule type="expression" dxfId="41234" priority="81881" stopIfTrue="1">
      <formula>WEEKDAY($A805)=2</formula>
    </cfRule>
    <cfRule type="expression" dxfId="41233" priority="81882" stopIfTrue="1">
      <formula>WEEKDAY($A805)=3</formula>
    </cfRule>
    <cfRule type="expression" dxfId="41232" priority="81883" stopIfTrue="1">
      <formula>WEEKDAY($A805)=4</formula>
    </cfRule>
    <cfRule type="expression" dxfId="41231" priority="81884" stopIfTrue="1">
      <formula>WEEKDAY($A805)=5</formula>
    </cfRule>
    <cfRule type="expression" dxfId="41230" priority="81885" stopIfTrue="1">
      <formula>WEEKDAY($A805)=6</formula>
    </cfRule>
    <cfRule type="expression" dxfId="41229" priority="81886" stopIfTrue="1">
      <formula>WEEKDAY($A805)=7</formula>
    </cfRule>
  </conditionalFormatting>
  <conditionalFormatting sqref="I805">
    <cfRule type="expression" dxfId="41228" priority="81873" stopIfTrue="1">
      <formula>WEEKDAY($A805)=1</formula>
    </cfRule>
    <cfRule type="expression" dxfId="41227" priority="81874" stopIfTrue="1">
      <formula>WEEKDAY($A805)=2</formula>
    </cfRule>
    <cfRule type="expression" dxfId="41226" priority="81875" stopIfTrue="1">
      <formula>WEEKDAY($A805)=3</formula>
    </cfRule>
    <cfRule type="expression" dxfId="41225" priority="81876" stopIfTrue="1">
      <formula>WEEKDAY($A805)=4</formula>
    </cfRule>
    <cfRule type="expression" dxfId="41224" priority="81877" stopIfTrue="1">
      <formula>WEEKDAY($A805)=5</formula>
    </cfRule>
    <cfRule type="expression" dxfId="41223" priority="81878" stopIfTrue="1">
      <formula>WEEKDAY($A805)=6</formula>
    </cfRule>
    <cfRule type="expression" dxfId="41222" priority="81879" stopIfTrue="1">
      <formula>WEEKDAY($A805)=7</formula>
    </cfRule>
  </conditionalFormatting>
  <conditionalFormatting sqref="I805">
    <cfRule type="expression" dxfId="41221" priority="81866" stopIfTrue="1">
      <formula>WEEKDAY($A805)=1</formula>
    </cfRule>
    <cfRule type="expression" dxfId="41220" priority="81867" stopIfTrue="1">
      <formula>WEEKDAY($A805)=2</formula>
    </cfRule>
    <cfRule type="expression" dxfId="41219" priority="81868" stopIfTrue="1">
      <formula>WEEKDAY($A805)=3</formula>
    </cfRule>
    <cfRule type="expression" dxfId="41218" priority="81869" stopIfTrue="1">
      <formula>WEEKDAY($A805)=4</formula>
    </cfRule>
    <cfRule type="expression" dxfId="41217" priority="81870" stopIfTrue="1">
      <formula>WEEKDAY($A805)=5</formula>
    </cfRule>
    <cfRule type="expression" dxfId="41216" priority="81871" stopIfTrue="1">
      <formula>WEEKDAY($A805)=6</formula>
    </cfRule>
    <cfRule type="expression" dxfId="41215" priority="81872" stopIfTrue="1">
      <formula>WEEKDAY($A805)=7</formula>
    </cfRule>
  </conditionalFormatting>
  <conditionalFormatting sqref="I805">
    <cfRule type="expression" dxfId="41214" priority="81859" stopIfTrue="1">
      <formula>WEEKDAY($A805)=1</formula>
    </cfRule>
    <cfRule type="expression" dxfId="41213" priority="81860" stopIfTrue="1">
      <formula>WEEKDAY($A805)=2</formula>
    </cfRule>
    <cfRule type="expression" dxfId="41212" priority="81861" stopIfTrue="1">
      <formula>WEEKDAY($A805)=3</formula>
    </cfRule>
    <cfRule type="expression" dxfId="41211" priority="81862" stopIfTrue="1">
      <formula>WEEKDAY($A805)=4</formula>
    </cfRule>
    <cfRule type="expression" dxfId="41210" priority="81863" stopIfTrue="1">
      <formula>WEEKDAY($A805)=5</formula>
    </cfRule>
    <cfRule type="expression" dxfId="41209" priority="81864" stopIfTrue="1">
      <formula>WEEKDAY($A805)=6</formula>
    </cfRule>
    <cfRule type="expression" dxfId="41208" priority="81865" stopIfTrue="1">
      <formula>WEEKDAY($A805)=7</formula>
    </cfRule>
  </conditionalFormatting>
  <conditionalFormatting sqref="I805">
    <cfRule type="expression" dxfId="41207" priority="81852" stopIfTrue="1">
      <formula>WEEKDAY($A805)=1</formula>
    </cfRule>
    <cfRule type="expression" dxfId="41206" priority="81853" stopIfTrue="1">
      <formula>WEEKDAY($A805)=2</formula>
    </cfRule>
    <cfRule type="expression" dxfId="41205" priority="81854" stopIfTrue="1">
      <formula>WEEKDAY($A805)=3</formula>
    </cfRule>
    <cfRule type="expression" dxfId="41204" priority="81855" stopIfTrue="1">
      <formula>WEEKDAY($A805)=4</formula>
    </cfRule>
    <cfRule type="expression" dxfId="41203" priority="81856" stopIfTrue="1">
      <formula>WEEKDAY($A805)=5</formula>
    </cfRule>
    <cfRule type="expression" dxfId="41202" priority="81857" stopIfTrue="1">
      <formula>WEEKDAY($A805)=6</formula>
    </cfRule>
    <cfRule type="expression" dxfId="41201" priority="81858" stopIfTrue="1">
      <formula>WEEKDAY($A805)=7</formula>
    </cfRule>
  </conditionalFormatting>
  <conditionalFormatting sqref="I805">
    <cfRule type="expression" dxfId="41200" priority="81845" stopIfTrue="1">
      <formula>WEEKDAY($A805)=1</formula>
    </cfRule>
    <cfRule type="expression" dxfId="41199" priority="81846" stopIfTrue="1">
      <formula>WEEKDAY($A805)=2</formula>
    </cfRule>
    <cfRule type="expression" dxfId="41198" priority="81847" stopIfTrue="1">
      <formula>WEEKDAY($A805)=3</formula>
    </cfRule>
    <cfRule type="expression" dxfId="41197" priority="81848" stopIfTrue="1">
      <formula>WEEKDAY($A805)=4</formula>
    </cfRule>
    <cfRule type="expression" dxfId="41196" priority="81849" stopIfTrue="1">
      <formula>WEEKDAY($A805)=5</formula>
    </cfRule>
    <cfRule type="expression" dxfId="41195" priority="81850" stopIfTrue="1">
      <formula>WEEKDAY($A805)=6</formula>
    </cfRule>
    <cfRule type="expression" dxfId="41194" priority="81851" stopIfTrue="1">
      <formula>WEEKDAY($A805)=7</formula>
    </cfRule>
  </conditionalFormatting>
  <conditionalFormatting sqref="I805">
    <cfRule type="expression" dxfId="41193" priority="81838" stopIfTrue="1">
      <formula>WEEKDAY($A805)=1</formula>
    </cfRule>
    <cfRule type="expression" dxfId="41192" priority="81839" stopIfTrue="1">
      <formula>WEEKDAY($A805)=2</formula>
    </cfRule>
    <cfRule type="expression" dxfId="41191" priority="81840" stopIfTrue="1">
      <formula>WEEKDAY($A805)=3</formula>
    </cfRule>
    <cfRule type="expression" dxfId="41190" priority="81841" stopIfTrue="1">
      <formula>WEEKDAY($A805)=4</formula>
    </cfRule>
    <cfRule type="expression" dxfId="41189" priority="81842" stopIfTrue="1">
      <formula>WEEKDAY($A805)=5</formula>
    </cfRule>
    <cfRule type="expression" dxfId="41188" priority="81843" stopIfTrue="1">
      <formula>WEEKDAY($A805)=6</formula>
    </cfRule>
    <cfRule type="expression" dxfId="41187" priority="81844" stopIfTrue="1">
      <formula>WEEKDAY($A805)=7</formula>
    </cfRule>
  </conditionalFormatting>
  <conditionalFormatting sqref="I805">
    <cfRule type="expression" dxfId="41186" priority="81831" stopIfTrue="1">
      <formula>WEEKDAY($A805)=1</formula>
    </cfRule>
    <cfRule type="expression" dxfId="41185" priority="81832" stopIfTrue="1">
      <formula>WEEKDAY($A805)=2</formula>
    </cfRule>
    <cfRule type="expression" dxfId="41184" priority="81833" stopIfTrue="1">
      <formula>WEEKDAY($A805)=3</formula>
    </cfRule>
    <cfRule type="expression" dxfId="41183" priority="81834" stopIfTrue="1">
      <formula>WEEKDAY($A805)=4</formula>
    </cfRule>
    <cfRule type="expression" dxfId="41182" priority="81835" stopIfTrue="1">
      <formula>WEEKDAY($A805)=5</formula>
    </cfRule>
    <cfRule type="expression" dxfId="41181" priority="81836" stopIfTrue="1">
      <formula>WEEKDAY($A805)=6</formula>
    </cfRule>
    <cfRule type="expression" dxfId="41180" priority="81837" stopIfTrue="1">
      <formula>WEEKDAY($A805)=7</formula>
    </cfRule>
  </conditionalFormatting>
  <conditionalFormatting sqref="I805">
    <cfRule type="expression" dxfId="41179" priority="81824" stopIfTrue="1">
      <formula>WEEKDAY($A805)=1</formula>
    </cfRule>
    <cfRule type="expression" dxfId="41178" priority="81825" stopIfTrue="1">
      <formula>WEEKDAY($A805)=2</formula>
    </cfRule>
    <cfRule type="expression" dxfId="41177" priority="81826" stopIfTrue="1">
      <formula>WEEKDAY($A805)=3</formula>
    </cfRule>
    <cfRule type="expression" dxfId="41176" priority="81827" stopIfTrue="1">
      <formula>WEEKDAY($A805)=4</formula>
    </cfRule>
    <cfRule type="expression" dxfId="41175" priority="81828" stopIfTrue="1">
      <formula>WEEKDAY($A805)=5</formula>
    </cfRule>
    <cfRule type="expression" dxfId="41174" priority="81829" stopIfTrue="1">
      <formula>WEEKDAY($A805)=6</formula>
    </cfRule>
    <cfRule type="expression" dxfId="41173" priority="81830" stopIfTrue="1">
      <formula>WEEKDAY($A805)=7</formula>
    </cfRule>
  </conditionalFormatting>
  <conditionalFormatting sqref="I805">
    <cfRule type="expression" dxfId="41172" priority="81817" stopIfTrue="1">
      <formula>WEEKDAY($A805)=1</formula>
    </cfRule>
    <cfRule type="expression" dxfId="41171" priority="81818" stopIfTrue="1">
      <formula>WEEKDAY($A805)=2</formula>
    </cfRule>
    <cfRule type="expression" dxfId="41170" priority="81819" stopIfTrue="1">
      <formula>WEEKDAY($A805)=3</formula>
    </cfRule>
    <cfRule type="expression" dxfId="41169" priority="81820" stopIfTrue="1">
      <formula>WEEKDAY($A805)=4</formula>
    </cfRule>
    <cfRule type="expression" dxfId="41168" priority="81821" stopIfTrue="1">
      <formula>WEEKDAY($A805)=5</formula>
    </cfRule>
    <cfRule type="expression" dxfId="41167" priority="81822" stopIfTrue="1">
      <formula>WEEKDAY($A805)=6</formula>
    </cfRule>
    <cfRule type="expression" dxfId="41166" priority="81823" stopIfTrue="1">
      <formula>WEEKDAY($A805)=7</formula>
    </cfRule>
  </conditionalFormatting>
  <conditionalFormatting sqref="I805">
    <cfRule type="expression" dxfId="41165" priority="81810" stopIfTrue="1">
      <formula>WEEKDAY($A805)=1</formula>
    </cfRule>
    <cfRule type="expression" dxfId="41164" priority="81811" stopIfTrue="1">
      <formula>WEEKDAY($A805)=2</formula>
    </cfRule>
    <cfRule type="expression" dxfId="41163" priority="81812" stopIfTrue="1">
      <formula>WEEKDAY($A805)=3</formula>
    </cfRule>
    <cfRule type="expression" dxfId="41162" priority="81813" stopIfTrue="1">
      <formula>WEEKDAY($A805)=4</formula>
    </cfRule>
    <cfRule type="expression" dxfId="41161" priority="81814" stopIfTrue="1">
      <formula>WEEKDAY($A805)=5</formula>
    </cfRule>
    <cfRule type="expression" dxfId="41160" priority="81815" stopIfTrue="1">
      <formula>WEEKDAY($A805)=6</formula>
    </cfRule>
    <cfRule type="expression" dxfId="41159" priority="81816" stopIfTrue="1">
      <formula>WEEKDAY($A805)=7</formula>
    </cfRule>
  </conditionalFormatting>
  <conditionalFormatting sqref="I805">
    <cfRule type="expression" dxfId="41158" priority="81803" stopIfTrue="1">
      <formula>WEEKDAY($A805)=1</formula>
    </cfRule>
    <cfRule type="expression" dxfId="41157" priority="81804" stopIfTrue="1">
      <formula>WEEKDAY($A805)=2</formula>
    </cfRule>
    <cfRule type="expression" dxfId="41156" priority="81805" stopIfTrue="1">
      <formula>WEEKDAY($A805)=3</formula>
    </cfRule>
    <cfRule type="expression" dxfId="41155" priority="81806" stopIfTrue="1">
      <formula>WEEKDAY($A805)=4</formula>
    </cfRule>
    <cfRule type="expression" dxfId="41154" priority="81807" stopIfTrue="1">
      <formula>WEEKDAY($A805)=5</formula>
    </cfRule>
    <cfRule type="expression" dxfId="41153" priority="81808" stopIfTrue="1">
      <formula>WEEKDAY($A805)=6</formula>
    </cfRule>
    <cfRule type="expression" dxfId="41152" priority="81809" stopIfTrue="1">
      <formula>WEEKDAY($A805)=7</formula>
    </cfRule>
  </conditionalFormatting>
  <conditionalFormatting sqref="I805">
    <cfRule type="expression" dxfId="41151" priority="81796" stopIfTrue="1">
      <formula>WEEKDAY($A805)=1</formula>
    </cfRule>
    <cfRule type="expression" dxfId="41150" priority="81797" stopIfTrue="1">
      <formula>WEEKDAY($A805)=2</formula>
    </cfRule>
    <cfRule type="expression" dxfId="41149" priority="81798" stopIfTrue="1">
      <formula>WEEKDAY($A805)=3</formula>
    </cfRule>
    <cfRule type="expression" dxfId="41148" priority="81799" stopIfTrue="1">
      <formula>WEEKDAY($A805)=4</formula>
    </cfRule>
    <cfRule type="expression" dxfId="41147" priority="81800" stopIfTrue="1">
      <formula>WEEKDAY($A805)=5</formula>
    </cfRule>
    <cfRule type="expression" dxfId="41146" priority="81801" stopIfTrue="1">
      <formula>WEEKDAY($A805)=6</formula>
    </cfRule>
    <cfRule type="expression" dxfId="41145" priority="81802" stopIfTrue="1">
      <formula>WEEKDAY($A805)=7</formula>
    </cfRule>
  </conditionalFormatting>
  <conditionalFormatting sqref="I805">
    <cfRule type="expression" dxfId="41144" priority="81789" stopIfTrue="1">
      <formula>WEEKDAY($A805)=1</formula>
    </cfRule>
    <cfRule type="expression" dxfId="41143" priority="81790" stopIfTrue="1">
      <formula>WEEKDAY($A805)=2</formula>
    </cfRule>
    <cfRule type="expression" dxfId="41142" priority="81791" stopIfTrue="1">
      <formula>WEEKDAY($A805)=3</formula>
    </cfRule>
    <cfRule type="expression" dxfId="41141" priority="81792" stopIfTrue="1">
      <formula>WEEKDAY($A805)=4</formula>
    </cfRule>
    <cfRule type="expression" dxfId="41140" priority="81793" stopIfTrue="1">
      <formula>WEEKDAY($A805)=5</formula>
    </cfRule>
    <cfRule type="expression" dxfId="41139" priority="81794" stopIfTrue="1">
      <formula>WEEKDAY($A805)=6</formula>
    </cfRule>
    <cfRule type="expression" dxfId="41138" priority="81795" stopIfTrue="1">
      <formula>WEEKDAY($A805)=7</formula>
    </cfRule>
  </conditionalFormatting>
  <conditionalFormatting sqref="I805">
    <cfRule type="expression" dxfId="41137" priority="81782" stopIfTrue="1">
      <formula>WEEKDAY($A805)=1</formula>
    </cfRule>
    <cfRule type="expression" dxfId="41136" priority="81783" stopIfTrue="1">
      <formula>WEEKDAY($A805)=2</formula>
    </cfRule>
    <cfRule type="expression" dxfId="41135" priority="81784" stopIfTrue="1">
      <formula>WEEKDAY($A805)=3</formula>
    </cfRule>
    <cfRule type="expression" dxfId="41134" priority="81785" stopIfTrue="1">
      <formula>WEEKDAY($A805)=4</formula>
    </cfRule>
    <cfRule type="expression" dxfId="41133" priority="81786" stopIfTrue="1">
      <formula>WEEKDAY($A805)=5</formula>
    </cfRule>
    <cfRule type="expression" dxfId="41132" priority="81787" stopIfTrue="1">
      <formula>WEEKDAY($A805)=6</formula>
    </cfRule>
    <cfRule type="expression" dxfId="41131" priority="81788" stopIfTrue="1">
      <formula>WEEKDAY($A805)=7</formula>
    </cfRule>
  </conditionalFormatting>
  <conditionalFormatting sqref="I805">
    <cfRule type="expression" dxfId="41130" priority="81775" stopIfTrue="1">
      <formula>WEEKDAY($A805)=1</formula>
    </cfRule>
    <cfRule type="expression" dxfId="41129" priority="81776" stopIfTrue="1">
      <formula>WEEKDAY($A805)=2</formula>
    </cfRule>
    <cfRule type="expression" dxfId="41128" priority="81777" stopIfTrue="1">
      <formula>WEEKDAY($A805)=3</formula>
    </cfRule>
    <cfRule type="expression" dxfId="41127" priority="81778" stopIfTrue="1">
      <formula>WEEKDAY($A805)=4</formula>
    </cfRule>
    <cfRule type="expression" dxfId="41126" priority="81779" stopIfTrue="1">
      <formula>WEEKDAY($A805)=5</formula>
    </cfRule>
    <cfRule type="expression" dxfId="41125" priority="81780" stopIfTrue="1">
      <formula>WEEKDAY($A805)=6</formula>
    </cfRule>
    <cfRule type="expression" dxfId="41124" priority="81781" stopIfTrue="1">
      <formula>WEEKDAY($A805)=7</formula>
    </cfRule>
  </conditionalFormatting>
  <conditionalFormatting sqref="I805">
    <cfRule type="expression" dxfId="41123" priority="81768" stopIfTrue="1">
      <formula>WEEKDAY($A805)=1</formula>
    </cfRule>
    <cfRule type="expression" dxfId="41122" priority="81769" stopIfTrue="1">
      <formula>WEEKDAY($A805)=2</formula>
    </cfRule>
    <cfRule type="expression" dxfId="41121" priority="81770" stopIfTrue="1">
      <formula>WEEKDAY($A805)=3</formula>
    </cfRule>
    <cfRule type="expression" dxfId="41120" priority="81771" stopIfTrue="1">
      <formula>WEEKDAY($A805)=4</formula>
    </cfRule>
    <cfRule type="expression" dxfId="41119" priority="81772" stopIfTrue="1">
      <formula>WEEKDAY($A805)=5</formula>
    </cfRule>
    <cfRule type="expression" dxfId="41118" priority="81773" stopIfTrue="1">
      <formula>WEEKDAY($A805)=6</formula>
    </cfRule>
    <cfRule type="expression" dxfId="41117" priority="81774" stopIfTrue="1">
      <formula>WEEKDAY($A805)=7</formula>
    </cfRule>
  </conditionalFormatting>
  <conditionalFormatting sqref="I805">
    <cfRule type="expression" dxfId="41116" priority="81761" stopIfTrue="1">
      <formula>WEEKDAY($A805)=1</formula>
    </cfRule>
    <cfRule type="expression" dxfId="41115" priority="81762" stopIfTrue="1">
      <formula>WEEKDAY($A805)=2</formula>
    </cfRule>
    <cfRule type="expression" dxfId="41114" priority="81763" stopIfTrue="1">
      <formula>WEEKDAY($A805)=3</formula>
    </cfRule>
    <cfRule type="expression" dxfId="41113" priority="81764" stopIfTrue="1">
      <formula>WEEKDAY($A805)=4</formula>
    </cfRule>
    <cfRule type="expression" dxfId="41112" priority="81765" stopIfTrue="1">
      <formula>WEEKDAY($A805)=5</formula>
    </cfRule>
    <cfRule type="expression" dxfId="41111" priority="81766" stopIfTrue="1">
      <formula>WEEKDAY($A805)=6</formula>
    </cfRule>
    <cfRule type="expression" dxfId="41110" priority="81767" stopIfTrue="1">
      <formula>WEEKDAY($A805)=7</formula>
    </cfRule>
  </conditionalFormatting>
  <conditionalFormatting sqref="I805">
    <cfRule type="expression" dxfId="41109" priority="81754" stopIfTrue="1">
      <formula>WEEKDAY($A805)=1</formula>
    </cfRule>
    <cfRule type="expression" dxfId="41108" priority="81755" stopIfTrue="1">
      <formula>WEEKDAY($A805)=2</formula>
    </cfRule>
    <cfRule type="expression" dxfId="41107" priority="81756" stopIfTrue="1">
      <formula>WEEKDAY($A805)=3</formula>
    </cfRule>
    <cfRule type="expression" dxfId="41106" priority="81757" stopIfTrue="1">
      <formula>WEEKDAY($A805)=4</formula>
    </cfRule>
    <cfRule type="expression" dxfId="41105" priority="81758" stopIfTrue="1">
      <formula>WEEKDAY($A805)=5</formula>
    </cfRule>
    <cfRule type="expression" dxfId="41104" priority="81759" stopIfTrue="1">
      <formula>WEEKDAY($A805)=6</formula>
    </cfRule>
    <cfRule type="expression" dxfId="41103" priority="81760" stopIfTrue="1">
      <formula>WEEKDAY($A805)=7</formula>
    </cfRule>
  </conditionalFormatting>
  <conditionalFormatting sqref="I805">
    <cfRule type="expression" dxfId="41102" priority="81747" stopIfTrue="1">
      <formula>WEEKDAY($A805)=1</formula>
    </cfRule>
    <cfRule type="expression" dxfId="41101" priority="81748" stopIfTrue="1">
      <formula>WEEKDAY($A805)=2</formula>
    </cfRule>
    <cfRule type="expression" dxfId="41100" priority="81749" stopIfTrue="1">
      <formula>WEEKDAY($A805)=3</formula>
    </cfRule>
    <cfRule type="expression" dxfId="41099" priority="81750" stopIfTrue="1">
      <formula>WEEKDAY($A805)=4</formula>
    </cfRule>
    <cfRule type="expression" dxfId="41098" priority="81751" stopIfTrue="1">
      <formula>WEEKDAY($A805)=5</formula>
    </cfRule>
    <cfRule type="expression" dxfId="41097" priority="81752" stopIfTrue="1">
      <formula>WEEKDAY($A805)=6</formula>
    </cfRule>
    <cfRule type="expression" dxfId="41096" priority="81753" stopIfTrue="1">
      <formula>WEEKDAY($A805)=7</formula>
    </cfRule>
  </conditionalFormatting>
  <conditionalFormatting sqref="I805">
    <cfRule type="expression" dxfId="41095" priority="81740" stopIfTrue="1">
      <formula>WEEKDAY($A805)=1</formula>
    </cfRule>
    <cfRule type="expression" dxfId="41094" priority="81741" stopIfTrue="1">
      <formula>WEEKDAY($A805)=2</formula>
    </cfRule>
    <cfRule type="expression" dxfId="41093" priority="81742" stopIfTrue="1">
      <formula>WEEKDAY($A805)=3</formula>
    </cfRule>
    <cfRule type="expression" dxfId="41092" priority="81743" stopIfTrue="1">
      <formula>WEEKDAY($A805)=4</formula>
    </cfRule>
    <cfRule type="expression" dxfId="41091" priority="81744" stopIfTrue="1">
      <formula>WEEKDAY($A805)=5</formula>
    </cfRule>
    <cfRule type="expression" dxfId="41090" priority="81745" stopIfTrue="1">
      <formula>WEEKDAY($A805)=6</formula>
    </cfRule>
    <cfRule type="expression" dxfId="41089" priority="81746" stopIfTrue="1">
      <formula>WEEKDAY($A805)=7</formula>
    </cfRule>
  </conditionalFormatting>
  <conditionalFormatting sqref="I805">
    <cfRule type="expression" dxfId="41088" priority="81733" stopIfTrue="1">
      <formula>WEEKDAY($A805)=1</formula>
    </cfRule>
    <cfRule type="expression" dxfId="41087" priority="81734" stopIfTrue="1">
      <formula>WEEKDAY($A805)=2</formula>
    </cfRule>
    <cfRule type="expression" dxfId="41086" priority="81735" stopIfTrue="1">
      <formula>WEEKDAY($A805)=3</formula>
    </cfRule>
    <cfRule type="expression" dxfId="41085" priority="81736" stopIfTrue="1">
      <formula>WEEKDAY($A805)=4</formula>
    </cfRule>
    <cfRule type="expression" dxfId="41084" priority="81737" stopIfTrue="1">
      <formula>WEEKDAY($A805)=5</formula>
    </cfRule>
    <cfRule type="expression" dxfId="41083" priority="81738" stopIfTrue="1">
      <formula>WEEKDAY($A805)=6</formula>
    </cfRule>
    <cfRule type="expression" dxfId="41082" priority="81739" stopIfTrue="1">
      <formula>WEEKDAY($A805)=7</formula>
    </cfRule>
  </conditionalFormatting>
  <conditionalFormatting sqref="I805">
    <cfRule type="expression" dxfId="41081" priority="81726" stopIfTrue="1">
      <formula>WEEKDAY($A805)=1</formula>
    </cfRule>
    <cfRule type="expression" dxfId="41080" priority="81727" stopIfTrue="1">
      <formula>WEEKDAY($A805)=2</formula>
    </cfRule>
    <cfRule type="expression" dxfId="41079" priority="81728" stopIfTrue="1">
      <formula>WEEKDAY($A805)=3</formula>
    </cfRule>
    <cfRule type="expression" dxfId="41078" priority="81729" stopIfTrue="1">
      <formula>WEEKDAY($A805)=4</formula>
    </cfRule>
    <cfRule type="expression" dxfId="41077" priority="81730" stopIfTrue="1">
      <formula>WEEKDAY($A805)=5</formula>
    </cfRule>
    <cfRule type="expression" dxfId="41076" priority="81731" stopIfTrue="1">
      <formula>WEEKDAY($A805)=6</formula>
    </cfRule>
    <cfRule type="expression" dxfId="41075" priority="81732" stopIfTrue="1">
      <formula>WEEKDAY($A805)=7</formula>
    </cfRule>
  </conditionalFormatting>
  <conditionalFormatting sqref="I805">
    <cfRule type="expression" dxfId="41074" priority="81719" stopIfTrue="1">
      <formula>WEEKDAY($A805)=1</formula>
    </cfRule>
    <cfRule type="expression" dxfId="41073" priority="81720" stopIfTrue="1">
      <formula>WEEKDAY($A805)=2</formula>
    </cfRule>
    <cfRule type="expression" dxfId="41072" priority="81721" stopIfTrue="1">
      <formula>WEEKDAY($A805)=3</formula>
    </cfRule>
    <cfRule type="expression" dxfId="41071" priority="81722" stopIfTrue="1">
      <formula>WEEKDAY($A805)=4</formula>
    </cfRule>
    <cfRule type="expression" dxfId="41070" priority="81723" stopIfTrue="1">
      <formula>WEEKDAY($A805)=5</formula>
    </cfRule>
    <cfRule type="expression" dxfId="41069" priority="81724" stopIfTrue="1">
      <formula>WEEKDAY($A805)=6</formula>
    </cfRule>
    <cfRule type="expression" dxfId="41068" priority="81725" stopIfTrue="1">
      <formula>WEEKDAY($A805)=7</formula>
    </cfRule>
  </conditionalFormatting>
  <conditionalFormatting sqref="I805">
    <cfRule type="expression" dxfId="41067" priority="81712" stopIfTrue="1">
      <formula>WEEKDAY($A805)=1</formula>
    </cfRule>
    <cfRule type="expression" dxfId="41066" priority="81713" stopIfTrue="1">
      <formula>WEEKDAY($A805)=2</formula>
    </cfRule>
    <cfRule type="expression" dxfId="41065" priority="81714" stopIfTrue="1">
      <formula>WEEKDAY($A805)=3</formula>
    </cfRule>
    <cfRule type="expression" dxfId="41064" priority="81715" stopIfTrue="1">
      <formula>WEEKDAY($A805)=4</formula>
    </cfRule>
    <cfRule type="expression" dxfId="41063" priority="81716" stopIfTrue="1">
      <formula>WEEKDAY($A805)=5</formula>
    </cfRule>
    <cfRule type="expression" dxfId="41062" priority="81717" stopIfTrue="1">
      <formula>WEEKDAY($A805)=6</formula>
    </cfRule>
    <cfRule type="expression" dxfId="41061" priority="81718" stopIfTrue="1">
      <formula>WEEKDAY($A805)=7</formula>
    </cfRule>
  </conditionalFormatting>
  <conditionalFormatting sqref="I805">
    <cfRule type="expression" dxfId="41060" priority="81705" stopIfTrue="1">
      <formula>WEEKDAY($A805)=1</formula>
    </cfRule>
    <cfRule type="expression" dxfId="41059" priority="81706" stopIfTrue="1">
      <formula>WEEKDAY($A805)=2</formula>
    </cfRule>
    <cfRule type="expression" dxfId="41058" priority="81707" stopIfTrue="1">
      <formula>WEEKDAY($A805)=3</formula>
    </cfRule>
    <cfRule type="expression" dxfId="41057" priority="81708" stopIfTrue="1">
      <formula>WEEKDAY($A805)=4</formula>
    </cfRule>
    <cfRule type="expression" dxfId="41056" priority="81709" stopIfTrue="1">
      <formula>WEEKDAY($A805)=5</formula>
    </cfRule>
    <cfRule type="expression" dxfId="41055" priority="81710" stopIfTrue="1">
      <formula>WEEKDAY($A805)=6</formula>
    </cfRule>
    <cfRule type="expression" dxfId="41054" priority="81711" stopIfTrue="1">
      <formula>WEEKDAY($A805)=7</formula>
    </cfRule>
  </conditionalFormatting>
  <conditionalFormatting sqref="I805">
    <cfRule type="expression" dxfId="41053" priority="81698" stopIfTrue="1">
      <formula>WEEKDAY($A805)=1</formula>
    </cfRule>
    <cfRule type="expression" dxfId="41052" priority="81699" stopIfTrue="1">
      <formula>WEEKDAY($A805)=2</formula>
    </cfRule>
    <cfRule type="expression" dxfId="41051" priority="81700" stopIfTrue="1">
      <formula>WEEKDAY($A805)=3</formula>
    </cfRule>
    <cfRule type="expression" dxfId="41050" priority="81701" stopIfTrue="1">
      <formula>WEEKDAY($A805)=4</formula>
    </cfRule>
    <cfRule type="expression" dxfId="41049" priority="81702" stopIfTrue="1">
      <formula>WEEKDAY($A805)=5</formula>
    </cfRule>
    <cfRule type="expression" dxfId="41048" priority="81703" stopIfTrue="1">
      <formula>WEEKDAY($A805)=6</formula>
    </cfRule>
    <cfRule type="expression" dxfId="41047" priority="81704" stopIfTrue="1">
      <formula>WEEKDAY($A805)=7</formula>
    </cfRule>
  </conditionalFormatting>
  <conditionalFormatting sqref="I805">
    <cfRule type="expression" dxfId="41046" priority="81691" stopIfTrue="1">
      <formula>WEEKDAY($A805)=1</formula>
    </cfRule>
    <cfRule type="expression" dxfId="41045" priority="81692" stopIfTrue="1">
      <formula>WEEKDAY($A805)=2</formula>
    </cfRule>
    <cfRule type="expression" dxfId="41044" priority="81693" stopIfTrue="1">
      <formula>WEEKDAY($A805)=3</formula>
    </cfRule>
    <cfRule type="expression" dxfId="41043" priority="81694" stopIfTrue="1">
      <formula>WEEKDAY($A805)=4</formula>
    </cfRule>
    <cfRule type="expression" dxfId="41042" priority="81695" stopIfTrue="1">
      <formula>WEEKDAY($A805)=5</formula>
    </cfRule>
    <cfRule type="expression" dxfId="41041" priority="81696" stopIfTrue="1">
      <formula>WEEKDAY($A805)=6</formula>
    </cfRule>
    <cfRule type="expression" dxfId="41040" priority="81697" stopIfTrue="1">
      <formula>WEEKDAY($A805)=7</formula>
    </cfRule>
  </conditionalFormatting>
  <conditionalFormatting sqref="I805">
    <cfRule type="expression" dxfId="41039" priority="81684" stopIfTrue="1">
      <formula>WEEKDAY($A805)=1</formula>
    </cfRule>
    <cfRule type="expression" dxfId="41038" priority="81685" stopIfTrue="1">
      <formula>WEEKDAY($A805)=2</formula>
    </cfRule>
    <cfRule type="expression" dxfId="41037" priority="81686" stopIfTrue="1">
      <formula>WEEKDAY($A805)=3</formula>
    </cfRule>
    <cfRule type="expression" dxfId="41036" priority="81687" stopIfTrue="1">
      <formula>WEEKDAY($A805)=4</formula>
    </cfRule>
    <cfRule type="expression" dxfId="41035" priority="81688" stopIfTrue="1">
      <formula>WEEKDAY($A805)=5</formula>
    </cfRule>
    <cfRule type="expression" dxfId="41034" priority="81689" stopIfTrue="1">
      <formula>WEEKDAY($A805)=6</formula>
    </cfRule>
    <cfRule type="expression" dxfId="41033" priority="81690" stopIfTrue="1">
      <formula>WEEKDAY($A805)=7</formula>
    </cfRule>
  </conditionalFormatting>
  <conditionalFormatting sqref="I805">
    <cfRule type="expression" dxfId="41032" priority="81677" stopIfTrue="1">
      <formula>WEEKDAY($A805)=1</formula>
    </cfRule>
    <cfRule type="expression" dxfId="41031" priority="81678" stopIfTrue="1">
      <formula>WEEKDAY($A805)=2</formula>
    </cfRule>
    <cfRule type="expression" dxfId="41030" priority="81679" stopIfTrue="1">
      <formula>WEEKDAY($A805)=3</formula>
    </cfRule>
    <cfRule type="expression" dxfId="41029" priority="81680" stopIfTrue="1">
      <formula>WEEKDAY($A805)=4</formula>
    </cfRule>
    <cfRule type="expression" dxfId="41028" priority="81681" stopIfTrue="1">
      <formula>WEEKDAY($A805)=5</formula>
    </cfRule>
    <cfRule type="expression" dxfId="41027" priority="81682" stopIfTrue="1">
      <formula>WEEKDAY($A805)=6</formula>
    </cfRule>
    <cfRule type="expression" dxfId="41026" priority="81683" stopIfTrue="1">
      <formula>WEEKDAY($A805)=7</formula>
    </cfRule>
  </conditionalFormatting>
  <conditionalFormatting sqref="I805">
    <cfRule type="expression" dxfId="41025" priority="81670" stopIfTrue="1">
      <formula>WEEKDAY($A805)=1</formula>
    </cfRule>
    <cfRule type="expression" dxfId="41024" priority="81671" stopIfTrue="1">
      <formula>WEEKDAY($A805)=2</formula>
    </cfRule>
    <cfRule type="expression" dxfId="41023" priority="81672" stopIfTrue="1">
      <formula>WEEKDAY($A805)=3</formula>
    </cfRule>
    <cfRule type="expression" dxfId="41022" priority="81673" stopIfTrue="1">
      <formula>WEEKDAY($A805)=4</formula>
    </cfRule>
    <cfRule type="expression" dxfId="41021" priority="81674" stopIfTrue="1">
      <formula>WEEKDAY($A805)=5</formula>
    </cfRule>
    <cfRule type="expression" dxfId="41020" priority="81675" stopIfTrue="1">
      <formula>WEEKDAY($A805)=6</formula>
    </cfRule>
    <cfRule type="expression" dxfId="41019" priority="81676" stopIfTrue="1">
      <formula>WEEKDAY($A805)=7</formula>
    </cfRule>
  </conditionalFormatting>
  <conditionalFormatting sqref="I805">
    <cfRule type="expression" dxfId="41018" priority="81663" stopIfTrue="1">
      <formula>WEEKDAY($A805)=1</formula>
    </cfRule>
    <cfRule type="expression" dxfId="41017" priority="81664" stopIfTrue="1">
      <formula>WEEKDAY($A805)=2</formula>
    </cfRule>
    <cfRule type="expression" dxfId="41016" priority="81665" stopIfTrue="1">
      <formula>WEEKDAY($A805)=3</formula>
    </cfRule>
    <cfRule type="expression" dxfId="41015" priority="81666" stopIfTrue="1">
      <formula>WEEKDAY($A805)=4</formula>
    </cfRule>
    <cfRule type="expression" dxfId="41014" priority="81667" stopIfTrue="1">
      <formula>WEEKDAY($A805)=5</formula>
    </cfRule>
    <cfRule type="expression" dxfId="41013" priority="81668" stopIfTrue="1">
      <formula>WEEKDAY($A805)=6</formula>
    </cfRule>
    <cfRule type="expression" dxfId="41012" priority="81669" stopIfTrue="1">
      <formula>WEEKDAY($A805)=7</formula>
    </cfRule>
  </conditionalFormatting>
  <conditionalFormatting sqref="I805">
    <cfRule type="expression" dxfId="41011" priority="81656" stopIfTrue="1">
      <formula>WEEKDAY($A805)=1</formula>
    </cfRule>
    <cfRule type="expression" dxfId="41010" priority="81657" stopIfTrue="1">
      <formula>WEEKDAY($A805)=2</formula>
    </cfRule>
    <cfRule type="expression" dxfId="41009" priority="81658" stopIfTrue="1">
      <formula>WEEKDAY($A805)=3</formula>
    </cfRule>
    <cfRule type="expression" dxfId="41008" priority="81659" stopIfTrue="1">
      <formula>WEEKDAY($A805)=4</formula>
    </cfRule>
    <cfRule type="expression" dxfId="41007" priority="81660" stopIfTrue="1">
      <formula>WEEKDAY($A805)=5</formula>
    </cfRule>
    <cfRule type="expression" dxfId="41006" priority="81661" stopIfTrue="1">
      <formula>WEEKDAY($A805)=6</formula>
    </cfRule>
    <cfRule type="expression" dxfId="41005" priority="81662" stopIfTrue="1">
      <formula>WEEKDAY($A805)=7</formula>
    </cfRule>
  </conditionalFormatting>
  <conditionalFormatting sqref="I805">
    <cfRule type="expression" dxfId="41004" priority="81649" stopIfTrue="1">
      <formula>WEEKDAY($A805)=1</formula>
    </cfRule>
    <cfRule type="expression" dxfId="41003" priority="81650" stopIfTrue="1">
      <formula>WEEKDAY($A805)=2</formula>
    </cfRule>
    <cfRule type="expression" dxfId="41002" priority="81651" stopIfTrue="1">
      <formula>WEEKDAY($A805)=3</formula>
    </cfRule>
    <cfRule type="expression" dxfId="41001" priority="81652" stopIfTrue="1">
      <formula>WEEKDAY($A805)=4</formula>
    </cfRule>
    <cfRule type="expression" dxfId="41000" priority="81653" stopIfTrue="1">
      <formula>WEEKDAY($A805)=5</formula>
    </cfRule>
    <cfRule type="expression" dxfId="40999" priority="81654" stopIfTrue="1">
      <formula>WEEKDAY($A805)=6</formula>
    </cfRule>
    <cfRule type="expression" dxfId="40998" priority="81655" stopIfTrue="1">
      <formula>WEEKDAY($A805)=7</formula>
    </cfRule>
  </conditionalFormatting>
  <conditionalFormatting sqref="I805">
    <cfRule type="expression" dxfId="40997" priority="81642" stopIfTrue="1">
      <formula>WEEKDAY($A805)=1</formula>
    </cfRule>
    <cfRule type="expression" dxfId="40996" priority="81643" stopIfTrue="1">
      <formula>WEEKDAY($A805)=2</formula>
    </cfRule>
    <cfRule type="expression" dxfId="40995" priority="81644" stopIfTrue="1">
      <formula>WEEKDAY($A805)=3</formula>
    </cfRule>
    <cfRule type="expression" dxfId="40994" priority="81645" stopIfTrue="1">
      <formula>WEEKDAY($A805)=4</formula>
    </cfRule>
    <cfRule type="expression" dxfId="40993" priority="81646" stopIfTrue="1">
      <formula>WEEKDAY($A805)=5</formula>
    </cfRule>
    <cfRule type="expression" dxfId="40992" priority="81647" stopIfTrue="1">
      <formula>WEEKDAY($A805)=6</formula>
    </cfRule>
    <cfRule type="expression" dxfId="40991" priority="81648" stopIfTrue="1">
      <formula>WEEKDAY($A805)=7</formula>
    </cfRule>
  </conditionalFormatting>
  <conditionalFormatting sqref="I805">
    <cfRule type="expression" dxfId="40990" priority="81635" stopIfTrue="1">
      <formula>WEEKDAY($A805)=1</formula>
    </cfRule>
    <cfRule type="expression" dxfId="40989" priority="81636" stopIfTrue="1">
      <formula>WEEKDAY($A805)=2</formula>
    </cfRule>
    <cfRule type="expression" dxfId="40988" priority="81637" stopIfTrue="1">
      <formula>WEEKDAY($A805)=3</formula>
    </cfRule>
    <cfRule type="expression" dxfId="40987" priority="81638" stopIfTrue="1">
      <formula>WEEKDAY($A805)=4</formula>
    </cfRule>
    <cfRule type="expression" dxfId="40986" priority="81639" stopIfTrue="1">
      <formula>WEEKDAY($A805)=5</formula>
    </cfRule>
    <cfRule type="expression" dxfId="40985" priority="81640" stopIfTrue="1">
      <formula>WEEKDAY($A805)=6</formula>
    </cfRule>
    <cfRule type="expression" dxfId="40984" priority="81641" stopIfTrue="1">
      <formula>WEEKDAY($A805)=7</formula>
    </cfRule>
  </conditionalFormatting>
  <conditionalFormatting sqref="I805">
    <cfRule type="expression" dxfId="40983" priority="81628" stopIfTrue="1">
      <formula>WEEKDAY($A805)=1</formula>
    </cfRule>
    <cfRule type="expression" dxfId="40982" priority="81629" stopIfTrue="1">
      <formula>WEEKDAY($A805)=2</formula>
    </cfRule>
    <cfRule type="expression" dxfId="40981" priority="81630" stopIfTrue="1">
      <formula>WEEKDAY($A805)=3</formula>
    </cfRule>
    <cfRule type="expression" dxfId="40980" priority="81631" stopIfTrue="1">
      <formula>WEEKDAY($A805)=4</formula>
    </cfRule>
    <cfRule type="expression" dxfId="40979" priority="81632" stopIfTrue="1">
      <formula>WEEKDAY($A805)=5</formula>
    </cfRule>
    <cfRule type="expression" dxfId="40978" priority="81633" stopIfTrue="1">
      <formula>WEEKDAY($A805)=6</formula>
    </cfRule>
    <cfRule type="expression" dxfId="40977" priority="81634" stopIfTrue="1">
      <formula>WEEKDAY($A805)=7</formula>
    </cfRule>
  </conditionalFormatting>
  <conditionalFormatting sqref="I805">
    <cfRule type="expression" dxfId="40976" priority="81621" stopIfTrue="1">
      <formula>WEEKDAY($A805)=1</formula>
    </cfRule>
    <cfRule type="expression" dxfId="40975" priority="81622" stopIfTrue="1">
      <formula>WEEKDAY($A805)=2</formula>
    </cfRule>
    <cfRule type="expression" dxfId="40974" priority="81623" stopIfTrue="1">
      <formula>WEEKDAY($A805)=3</formula>
    </cfRule>
    <cfRule type="expression" dxfId="40973" priority="81624" stopIfTrue="1">
      <formula>WEEKDAY($A805)=4</formula>
    </cfRule>
    <cfRule type="expression" dxfId="40972" priority="81625" stopIfTrue="1">
      <formula>WEEKDAY($A805)=5</formula>
    </cfRule>
    <cfRule type="expression" dxfId="40971" priority="81626" stopIfTrue="1">
      <formula>WEEKDAY($A805)=6</formula>
    </cfRule>
    <cfRule type="expression" dxfId="40970" priority="81627" stopIfTrue="1">
      <formula>WEEKDAY($A805)=7</formula>
    </cfRule>
  </conditionalFormatting>
  <conditionalFormatting sqref="I805">
    <cfRule type="expression" dxfId="40969" priority="81614" stopIfTrue="1">
      <formula>WEEKDAY($A805)=1</formula>
    </cfRule>
    <cfRule type="expression" dxfId="40968" priority="81615" stopIfTrue="1">
      <formula>WEEKDAY($A805)=2</formula>
    </cfRule>
    <cfRule type="expression" dxfId="40967" priority="81616" stopIfTrue="1">
      <formula>WEEKDAY($A805)=3</formula>
    </cfRule>
    <cfRule type="expression" dxfId="40966" priority="81617" stopIfTrue="1">
      <formula>WEEKDAY($A805)=4</formula>
    </cfRule>
    <cfRule type="expression" dxfId="40965" priority="81618" stopIfTrue="1">
      <formula>WEEKDAY($A805)=5</formula>
    </cfRule>
    <cfRule type="expression" dxfId="40964" priority="81619" stopIfTrue="1">
      <formula>WEEKDAY($A805)=6</formula>
    </cfRule>
    <cfRule type="expression" dxfId="40963" priority="81620" stopIfTrue="1">
      <formula>WEEKDAY($A805)=7</formula>
    </cfRule>
  </conditionalFormatting>
  <conditionalFormatting sqref="I805">
    <cfRule type="expression" dxfId="40962" priority="81607" stopIfTrue="1">
      <formula>WEEKDAY($A805)=1</formula>
    </cfRule>
    <cfRule type="expression" dxfId="40961" priority="81608" stopIfTrue="1">
      <formula>WEEKDAY($A805)=2</formula>
    </cfRule>
    <cfRule type="expression" dxfId="40960" priority="81609" stopIfTrue="1">
      <formula>WEEKDAY($A805)=3</formula>
    </cfRule>
    <cfRule type="expression" dxfId="40959" priority="81610" stopIfTrue="1">
      <formula>WEEKDAY($A805)=4</formula>
    </cfRule>
    <cfRule type="expression" dxfId="40958" priority="81611" stopIfTrue="1">
      <formula>WEEKDAY($A805)=5</formula>
    </cfRule>
    <cfRule type="expression" dxfId="40957" priority="81612" stopIfTrue="1">
      <formula>WEEKDAY($A805)=6</formula>
    </cfRule>
    <cfRule type="expression" dxfId="40956" priority="81613" stopIfTrue="1">
      <formula>WEEKDAY($A805)=7</formula>
    </cfRule>
  </conditionalFormatting>
  <conditionalFormatting sqref="I805">
    <cfRule type="expression" dxfId="40955" priority="81600" stopIfTrue="1">
      <formula>WEEKDAY($A805)=1</formula>
    </cfRule>
    <cfRule type="expression" dxfId="40954" priority="81601" stopIfTrue="1">
      <formula>WEEKDAY($A805)=2</formula>
    </cfRule>
    <cfRule type="expression" dxfId="40953" priority="81602" stopIfTrue="1">
      <formula>WEEKDAY($A805)=3</formula>
    </cfRule>
    <cfRule type="expression" dxfId="40952" priority="81603" stopIfTrue="1">
      <formula>WEEKDAY($A805)=4</formula>
    </cfRule>
    <cfRule type="expression" dxfId="40951" priority="81604" stopIfTrue="1">
      <formula>WEEKDAY($A805)=5</formula>
    </cfRule>
    <cfRule type="expression" dxfId="40950" priority="81605" stopIfTrue="1">
      <formula>WEEKDAY($A805)=6</formula>
    </cfRule>
    <cfRule type="expression" dxfId="40949" priority="81606" stopIfTrue="1">
      <formula>WEEKDAY($A805)=7</formula>
    </cfRule>
  </conditionalFormatting>
  <conditionalFormatting sqref="I805">
    <cfRule type="expression" dxfId="40948" priority="81593" stopIfTrue="1">
      <formula>WEEKDAY($A805)=1</formula>
    </cfRule>
    <cfRule type="expression" dxfId="40947" priority="81594" stopIfTrue="1">
      <formula>WEEKDAY($A805)=2</formula>
    </cfRule>
    <cfRule type="expression" dxfId="40946" priority="81595" stopIfTrue="1">
      <formula>WEEKDAY($A805)=3</formula>
    </cfRule>
    <cfRule type="expression" dxfId="40945" priority="81596" stopIfTrue="1">
      <formula>WEEKDAY($A805)=4</formula>
    </cfRule>
    <cfRule type="expression" dxfId="40944" priority="81597" stopIfTrue="1">
      <formula>WEEKDAY($A805)=5</formula>
    </cfRule>
    <cfRule type="expression" dxfId="40943" priority="81598" stopIfTrue="1">
      <formula>WEEKDAY($A805)=6</formula>
    </cfRule>
    <cfRule type="expression" dxfId="40942" priority="81599" stopIfTrue="1">
      <formula>WEEKDAY($A805)=7</formula>
    </cfRule>
  </conditionalFormatting>
  <conditionalFormatting sqref="I805">
    <cfRule type="expression" dxfId="40941" priority="81586" stopIfTrue="1">
      <formula>WEEKDAY($A805)=1</formula>
    </cfRule>
    <cfRule type="expression" dxfId="40940" priority="81587" stopIfTrue="1">
      <formula>WEEKDAY($A805)=2</formula>
    </cfRule>
    <cfRule type="expression" dxfId="40939" priority="81588" stopIfTrue="1">
      <formula>WEEKDAY($A805)=3</formula>
    </cfRule>
    <cfRule type="expression" dxfId="40938" priority="81589" stopIfTrue="1">
      <formula>WEEKDAY($A805)=4</formula>
    </cfRule>
    <cfRule type="expression" dxfId="40937" priority="81590" stopIfTrue="1">
      <formula>WEEKDAY($A805)=5</formula>
    </cfRule>
    <cfRule type="expression" dxfId="40936" priority="81591" stopIfTrue="1">
      <formula>WEEKDAY($A805)=6</formula>
    </cfRule>
    <cfRule type="expression" dxfId="40935" priority="81592" stopIfTrue="1">
      <formula>WEEKDAY($A805)=7</formula>
    </cfRule>
  </conditionalFormatting>
  <conditionalFormatting sqref="I805">
    <cfRule type="expression" dxfId="40934" priority="81579" stopIfTrue="1">
      <formula>WEEKDAY($A805)=1</formula>
    </cfRule>
    <cfRule type="expression" dxfId="40933" priority="81580" stopIfTrue="1">
      <formula>WEEKDAY($A805)=2</formula>
    </cfRule>
    <cfRule type="expression" dxfId="40932" priority="81581" stopIfTrue="1">
      <formula>WEEKDAY($A805)=3</formula>
    </cfRule>
    <cfRule type="expression" dxfId="40931" priority="81582" stopIfTrue="1">
      <formula>WEEKDAY($A805)=4</formula>
    </cfRule>
    <cfRule type="expression" dxfId="40930" priority="81583" stopIfTrue="1">
      <formula>WEEKDAY($A805)=5</formula>
    </cfRule>
    <cfRule type="expression" dxfId="40929" priority="81584" stopIfTrue="1">
      <formula>WEEKDAY($A805)=6</formula>
    </cfRule>
    <cfRule type="expression" dxfId="40928" priority="81585" stopIfTrue="1">
      <formula>WEEKDAY($A805)=7</formula>
    </cfRule>
  </conditionalFormatting>
  <conditionalFormatting sqref="I805">
    <cfRule type="expression" dxfId="40927" priority="81572" stopIfTrue="1">
      <formula>WEEKDAY($A805)=1</formula>
    </cfRule>
    <cfRule type="expression" dxfId="40926" priority="81573" stopIfTrue="1">
      <formula>WEEKDAY($A805)=2</formula>
    </cfRule>
    <cfRule type="expression" dxfId="40925" priority="81574" stopIfTrue="1">
      <formula>WEEKDAY($A805)=3</formula>
    </cfRule>
    <cfRule type="expression" dxfId="40924" priority="81575" stopIfTrue="1">
      <formula>WEEKDAY($A805)=4</formula>
    </cfRule>
    <cfRule type="expression" dxfId="40923" priority="81576" stopIfTrue="1">
      <formula>WEEKDAY($A805)=5</formula>
    </cfRule>
    <cfRule type="expression" dxfId="40922" priority="81577" stopIfTrue="1">
      <formula>WEEKDAY($A805)=6</formula>
    </cfRule>
    <cfRule type="expression" dxfId="40921" priority="81578" stopIfTrue="1">
      <formula>WEEKDAY($A805)=7</formula>
    </cfRule>
  </conditionalFormatting>
  <conditionalFormatting sqref="I805">
    <cfRule type="expression" dxfId="40920" priority="81565" stopIfTrue="1">
      <formula>WEEKDAY($A805)=1</formula>
    </cfRule>
    <cfRule type="expression" dxfId="40919" priority="81566" stopIfTrue="1">
      <formula>WEEKDAY($A805)=2</formula>
    </cfRule>
    <cfRule type="expression" dxfId="40918" priority="81567" stopIfTrue="1">
      <formula>WEEKDAY($A805)=3</formula>
    </cfRule>
    <cfRule type="expression" dxfId="40917" priority="81568" stopIfTrue="1">
      <formula>WEEKDAY($A805)=4</formula>
    </cfRule>
    <cfRule type="expression" dxfId="40916" priority="81569" stopIfTrue="1">
      <formula>WEEKDAY($A805)=5</formula>
    </cfRule>
    <cfRule type="expression" dxfId="40915" priority="81570" stopIfTrue="1">
      <formula>WEEKDAY($A805)=6</formula>
    </cfRule>
    <cfRule type="expression" dxfId="40914" priority="81571" stopIfTrue="1">
      <formula>WEEKDAY($A805)=7</formula>
    </cfRule>
  </conditionalFormatting>
  <conditionalFormatting sqref="I805">
    <cfRule type="expression" dxfId="40913" priority="81558" stopIfTrue="1">
      <formula>WEEKDAY($A805)=1</formula>
    </cfRule>
    <cfRule type="expression" dxfId="40912" priority="81559" stopIfTrue="1">
      <formula>WEEKDAY($A805)=2</formula>
    </cfRule>
    <cfRule type="expression" dxfId="40911" priority="81560" stopIfTrue="1">
      <formula>WEEKDAY($A805)=3</formula>
    </cfRule>
    <cfRule type="expression" dxfId="40910" priority="81561" stopIfTrue="1">
      <formula>WEEKDAY($A805)=4</formula>
    </cfRule>
    <cfRule type="expression" dxfId="40909" priority="81562" stopIfTrue="1">
      <formula>WEEKDAY($A805)=5</formula>
    </cfRule>
    <cfRule type="expression" dxfId="40908" priority="81563" stopIfTrue="1">
      <formula>WEEKDAY($A805)=6</formula>
    </cfRule>
    <cfRule type="expression" dxfId="40907" priority="81564" stopIfTrue="1">
      <formula>WEEKDAY($A805)=7</formula>
    </cfRule>
  </conditionalFormatting>
  <conditionalFormatting sqref="I805">
    <cfRule type="expression" dxfId="40906" priority="81551" stopIfTrue="1">
      <formula>WEEKDAY($A805)=1</formula>
    </cfRule>
    <cfRule type="expression" dxfId="40905" priority="81552" stopIfTrue="1">
      <formula>WEEKDAY($A805)=2</formula>
    </cfRule>
    <cfRule type="expression" dxfId="40904" priority="81553" stopIfTrue="1">
      <formula>WEEKDAY($A805)=3</formula>
    </cfRule>
    <cfRule type="expression" dxfId="40903" priority="81554" stopIfTrue="1">
      <formula>WEEKDAY($A805)=4</formula>
    </cfRule>
    <cfRule type="expression" dxfId="40902" priority="81555" stopIfTrue="1">
      <formula>WEEKDAY($A805)=5</formula>
    </cfRule>
    <cfRule type="expression" dxfId="40901" priority="81556" stopIfTrue="1">
      <formula>WEEKDAY($A805)=6</formula>
    </cfRule>
    <cfRule type="expression" dxfId="40900" priority="81557" stopIfTrue="1">
      <formula>WEEKDAY($A805)=7</formula>
    </cfRule>
  </conditionalFormatting>
  <conditionalFormatting sqref="I805">
    <cfRule type="expression" dxfId="40899" priority="81544" stopIfTrue="1">
      <formula>WEEKDAY($A805)=1</formula>
    </cfRule>
    <cfRule type="expression" dxfId="40898" priority="81545" stopIfTrue="1">
      <formula>WEEKDAY($A805)=2</formula>
    </cfRule>
    <cfRule type="expression" dxfId="40897" priority="81546" stopIfTrue="1">
      <formula>WEEKDAY($A805)=3</formula>
    </cfRule>
    <cfRule type="expression" dxfId="40896" priority="81547" stopIfTrue="1">
      <formula>WEEKDAY($A805)=4</formula>
    </cfRule>
    <cfRule type="expression" dxfId="40895" priority="81548" stopIfTrue="1">
      <formula>WEEKDAY($A805)=5</formula>
    </cfRule>
    <cfRule type="expression" dxfId="40894" priority="81549" stopIfTrue="1">
      <formula>WEEKDAY($A805)=6</formula>
    </cfRule>
    <cfRule type="expression" dxfId="40893" priority="81550" stopIfTrue="1">
      <formula>WEEKDAY($A805)=7</formula>
    </cfRule>
  </conditionalFormatting>
  <conditionalFormatting sqref="I805">
    <cfRule type="expression" dxfId="40892" priority="81537" stopIfTrue="1">
      <formula>WEEKDAY($A805)=1</formula>
    </cfRule>
    <cfRule type="expression" dxfId="40891" priority="81538" stopIfTrue="1">
      <formula>WEEKDAY($A805)=2</formula>
    </cfRule>
    <cfRule type="expression" dxfId="40890" priority="81539" stopIfTrue="1">
      <formula>WEEKDAY($A805)=3</formula>
    </cfRule>
    <cfRule type="expression" dxfId="40889" priority="81540" stopIfTrue="1">
      <formula>WEEKDAY($A805)=4</formula>
    </cfRule>
    <cfRule type="expression" dxfId="40888" priority="81541" stopIfTrue="1">
      <formula>WEEKDAY($A805)=5</formula>
    </cfRule>
    <cfRule type="expression" dxfId="40887" priority="81542" stopIfTrue="1">
      <formula>WEEKDAY($A805)=6</formula>
    </cfRule>
    <cfRule type="expression" dxfId="40886" priority="81543" stopIfTrue="1">
      <formula>WEEKDAY($A805)=7</formula>
    </cfRule>
  </conditionalFormatting>
  <conditionalFormatting sqref="I805">
    <cfRule type="expression" dxfId="40885" priority="81530" stopIfTrue="1">
      <formula>WEEKDAY($A805)=1</formula>
    </cfRule>
    <cfRule type="expression" dxfId="40884" priority="81531" stopIfTrue="1">
      <formula>WEEKDAY($A805)=2</formula>
    </cfRule>
    <cfRule type="expression" dxfId="40883" priority="81532" stopIfTrue="1">
      <formula>WEEKDAY($A805)=3</formula>
    </cfRule>
    <cfRule type="expression" dxfId="40882" priority="81533" stopIfTrue="1">
      <formula>WEEKDAY($A805)=4</formula>
    </cfRule>
    <cfRule type="expression" dxfId="40881" priority="81534" stopIfTrue="1">
      <formula>WEEKDAY($A805)=5</formula>
    </cfRule>
    <cfRule type="expression" dxfId="40880" priority="81535" stopIfTrue="1">
      <formula>WEEKDAY($A805)=6</formula>
    </cfRule>
    <cfRule type="expression" dxfId="40879" priority="81536" stopIfTrue="1">
      <formula>WEEKDAY($A805)=7</formula>
    </cfRule>
  </conditionalFormatting>
  <conditionalFormatting sqref="I805">
    <cfRule type="expression" dxfId="40878" priority="81523" stopIfTrue="1">
      <formula>WEEKDAY($A805)=1</formula>
    </cfRule>
    <cfRule type="expression" dxfId="40877" priority="81524" stopIfTrue="1">
      <formula>WEEKDAY($A805)=2</formula>
    </cfRule>
    <cfRule type="expression" dxfId="40876" priority="81525" stopIfTrue="1">
      <formula>WEEKDAY($A805)=3</formula>
    </cfRule>
    <cfRule type="expression" dxfId="40875" priority="81526" stopIfTrue="1">
      <formula>WEEKDAY($A805)=4</formula>
    </cfRule>
    <cfRule type="expression" dxfId="40874" priority="81527" stopIfTrue="1">
      <formula>WEEKDAY($A805)=5</formula>
    </cfRule>
    <cfRule type="expression" dxfId="40873" priority="81528" stopIfTrue="1">
      <formula>WEEKDAY($A805)=6</formula>
    </cfRule>
    <cfRule type="expression" dxfId="40872" priority="81529" stopIfTrue="1">
      <formula>WEEKDAY($A805)=7</formula>
    </cfRule>
  </conditionalFormatting>
  <conditionalFormatting sqref="I805">
    <cfRule type="expression" dxfId="40871" priority="81516" stopIfTrue="1">
      <formula>WEEKDAY($A805)=1</formula>
    </cfRule>
    <cfRule type="expression" dxfId="40870" priority="81517" stopIfTrue="1">
      <formula>WEEKDAY($A805)=2</formula>
    </cfRule>
    <cfRule type="expression" dxfId="40869" priority="81518" stopIfTrue="1">
      <formula>WEEKDAY($A805)=3</formula>
    </cfRule>
    <cfRule type="expression" dxfId="40868" priority="81519" stopIfTrue="1">
      <formula>WEEKDAY($A805)=4</formula>
    </cfRule>
    <cfRule type="expression" dxfId="40867" priority="81520" stopIfTrue="1">
      <formula>WEEKDAY($A805)=5</formula>
    </cfRule>
    <cfRule type="expression" dxfId="40866" priority="81521" stopIfTrue="1">
      <formula>WEEKDAY($A805)=6</formula>
    </cfRule>
    <cfRule type="expression" dxfId="40865" priority="81522" stopIfTrue="1">
      <formula>WEEKDAY($A805)=7</formula>
    </cfRule>
  </conditionalFormatting>
  <conditionalFormatting sqref="I805">
    <cfRule type="expression" dxfId="40864" priority="81509" stopIfTrue="1">
      <formula>WEEKDAY($A805)=1</formula>
    </cfRule>
    <cfRule type="expression" dxfId="40863" priority="81510" stopIfTrue="1">
      <formula>WEEKDAY($A805)=2</formula>
    </cfRule>
    <cfRule type="expression" dxfId="40862" priority="81511" stopIfTrue="1">
      <formula>WEEKDAY($A805)=3</formula>
    </cfRule>
    <cfRule type="expression" dxfId="40861" priority="81512" stopIfTrue="1">
      <formula>WEEKDAY($A805)=4</formula>
    </cfRule>
    <cfRule type="expression" dxfId="40860" priority="81513" stopIfTrue="1">
      <formula>WEEKDAY($A805)=5</formula>
    </cfRule>
    <cfRule type="expression" dxfId="40859" priority="81514" stopIfTrue="1">
      <formula>WEEKDAY($A805)=6</formula>
    </cfRule>
    <cfRule type="expression" dxfId="40858" priority="81515" stopIfTrue="1">
      <formula>WEEKDAY($A805)=7</formula>
    </cfRule>
  </conditionalFormatting>
  <conditionalFormatting sqref="I805">
    <cfRule type="expression" dxfId="40857" priority="81502" stopIfTrue="1">
      <formula>WEEKDAY($A805)=1</formula>
    </cfRule>
    <cfRule type="expression" dxfId="40856" priority="81503" stopIfTrue="1">
      <formula>WEEKDAY($A805)=2</formula>
    </cfRule>
    <cfRule type="expression" dxfId="40855" priority="81504" stopIfTrue="1">
      <formula>WEEKDAY($A805)=3</formula>
    </cfRule>
    <cfRule type="expression" dxfId="40854" priority="81505" stopIfTrue="1">
      <formula>WEEKDAY($A805)=4</formula>
    </cfRule>
    <cfRule type="expression" dxfId="40853" priority="81506" stopIfTrue="1">
      <formula>WEEKDAY($A805)=5</formula>
    </cfRule>
    <cfRule type="expression" dxfId="40852" priority="81507" stopIfTrue="1">
      <formula>WEEKDAY($A805)=6</formula>
    </cfRule>
    <cfRule type="expression" dxfId="40851" priority="81508" stopIfTrue="1">
      <formula>WEEKDAY($A805)=7</formula>
    </cfRule>
  </conditionalFormatting>
  <conditionalFormatting sqref="I805">
    <cfRule type="expression" dxfId="40850" priority="81495" stopIfTrue="1">
      <formula>WEEKDAY($A805)=1</formula>
    </cfRule>
    <cfRule type="expression" dxfId="40849" priority="81496" stopIfTrue="1">
      <formula>WEEKDAY($A805)=2</formula>
    </cfRule>
    <cfRule type="expression" dxfId="40848" priority="81497" stopIfTrue="1">
      <formula>WEEKDAY($A805)=3</formula>
    </cfRule>
    <cfRule type="expression" dxfId="40847" priority="81498" stopIfTrue="1">
      <formula>WEEKDAY($A805)=4</formula>
    </cfRule>
    <cfRule type="expression" dxfId="40846" priority="81499" stopIfTrue="1">
      <formula>WEEKDAY($A805)=5</formula>
    </cfRule>
    <cfRule type="expression" dxfId="40845" priority="81500" stopIfTrue="1">
      <formula>WEEKDAY($A805)=6</formula>
    </cfRule>
    <cfRule type="expression" dxfId="40844" priority="81501" stopIfTrue="1">
      <formula>WEEKDAY($A805)=7</formula>
    </cfRule>
  </conditionalFormatting>
  <conditionalFormatting sqref="I805">
    <cfRule type="expression" dxfId="40843" priority="81488" stopIfTrue="1">
      <formula>WEEKDAY($A805)=1</formula>
    </cfRule>
    <cfRule type="expression" dxfId="40842" priority="81489" stopIfTrue="1">
      <formula>WEEKDAY($A805)=2</formula>
    </cfRule>
    <cfRule type="expression" dxfId="40841" priority="81490" stopIfTrue="1">
      <formula>WEEKDAY($A805)=3</formula>
    </cfRule>
    <cfRule type="expression" dxfId="40840" priority="81491" stopIfTrue="1">
      <formula>WEEKDAY($A805)=4</formula>
    </cfRule>
    <cfRule type="expression" dxfId="40839" priority="81492" stopIfTrue="1">
      <formula>WEEKDAY($A805)=5</formula>
    </cfRule>
    <cfRule type="expression" dxfId="40838" priority="81493" stopIfTrue="1">
      <formula>WEEKDAY($A805)=6</formula>
    </cfRule>
    <cfRule type="expression" dxfId="40837" priority="81494" stopIfTrue="1">
      <formula>WEEKDAY($A805)=7</formula>
    </cfRule>
  </conditionalFormatting>
  <conditionalFormatting sqref="I805">
    <cfRule type="expression" dxfId="40836" priority="81481" stopIfTrue="1">
      <formula>WEEKDAY($A805)=1</formula>
    </cfRule>
    <cfRule type="expression" dxfId="40835" priority="81482" stopIfTrue="1">
      <formula>WEEKDAY($A805)=2</formula>
    </cfRule>
    <cfRule type="expression" dxfId="40834" priority="81483" stopIfTrue="1">
      <formula>WEEKDAY($A805)=3</formula>
    </cfRule>
    <cfRule type="expression" dxfId="40833" priority="81484" stopIfTrue="1">
      <formula>WEEKDAY($A805)=4</formula>
    </cfRule>
    <cfRule type="expression" dxfId="40832" priority="81485" stopIfTrue="1">
      <formula>WEEKDAY($A805)=5</formula>
    </cfRule>
    <cfRule type="expression" dxfId="40831" priority="81486" stopIfTrue="1">
      <formula>WEEKDAY($A805)=6</formula>
    </cfRule>
    <cfRule type="expression" dxfId="40830" priority="81487" stopIfTrue="1">
      <formula>WEEKDAY($A805)=7</formula>
    </cfRule>
  </conditionalFormatting>
  <conditionalFormatting sqref="I805">
    <cfRule type="expression" dxfId="40829" priority="81474" stopIfTrue="1">
      <formula>WEEKDAY($A805)=1</formula>
    </cfRule>
    <cfRule type="expression" dxfId="40828" priority="81475" stopIfTrue="1">
      <formula>WEEKDAY($A805)=2</formula>
    </cfRule>
    <cfRule type="expression" dxfId="40827" priority="81476" stopIfTrue="1">
      <formula>WEEKDAY($A805)=3</formula>
    </cfRule>
    <cfRule type="expression" dxfId="40826" priority="81477" stopIfTrue="1">
      <formula>WEEKDAY($A805)=4</formula>
    </cfRule>
    <cfRule type="expression" dxfId="40825" priority="81478" stopIfTrue="1">
      <formula>WEEKDAY($A805)=5</formula>
    </cfRule>
    <cfRule type="expression" dxfId="40824" priority="81479" stopIfTrue="1">
      <formula>WEEKDAY($A805)=6</formula>
    </cfRule>
    <cfRule type="expression" dxfId="40823" priority="81480" stopIfTrue="1">
      <formula>WEEKDAY($A805)=7</formula>
    </cfRule>
  </conditionalFormatting>
  <conditionalFormatting sqref="I805">
    <cfRule type="expression" dxfId="40822" priority="81467" stopIfTrue="1">
      <formula>WEEKDAY($A805)=1</formula>
    </cfRule>
    <cfRule type="expression" dxfId="40821" priority="81468" stopIfTrue="1">
      <formula>WEEKDAY($A805)=2</formula>
    </cfRule>
    <cfRule type="expression" dxfId="40820" priority="81469" stopIfTrue="1">
      <formula>WEEKDAY($A805)=3</formula>
    </cfRule>
    <cfRule type="expression" dxfId="40819" priority="81470" stopIfTrue="1">
      <formula>WEEKDAY($A805)=4</formula>
    </cfRule>
    <cfRule type="expression" dxfId="40818" priority="81471" stopIfTrue="1">
      <formula>WEEKDAY($A805)=5</formula>
    </cfRule>
    <cfRule type="expression" dxfId="40817" priority="81472" stopIfTrue="1">
      <formula>WEEKDAY($A805)=6</formula>
    </cfRule>
    <cfRule type="expression" dxfId="40816" priority="81473" stopIfTrue="1">
      <formula>WEEKDAY($A805)=7</formula>
    </cfRule>
  </conditionalFormatting>
  <conditionalFormatting sqref="I805">
    <cfRule type="expression" dxfId="40815" priority="81460" stopIfTrue="1">
      <formula>WEEKDAY($A805)=1</formula>
    </cfRule>
    <cfRule type="expression" dxfId="40814" priority="81461" stopIfTrue="1">
      <formula>WEEKDAY($A805)=2</formula>
    </cfRule>
    <cfRule type="expression" dxfId="40813" priority="81462" stopIfTrue="1">
      <formula>WEEKDAY($A805)=3</formula>
    </cfRule>
    <cfRule type="expression" dxfId="40812" priority="81463" stopIfTrue="1">
      <formula>WEEKDAY($A805)=4</formula>
    </cfRule>
    <cfRule type="expression" dxfId="40811" priority="81464" stopIfTrue="1">
      <formula>WEEKDAY($A805)=5</formula>
    </cfRule>
    <cfRule type="expression" dxfId="40810" priority="81465" stopIfTrue="1">
      <formula>WEEKDAY($A805)=6</formula>
    </cfRule>
    <cfRule type="expression" dxfId="40809" priority="81466" stopIfTrue="1">
      <formula>WEEKDAY($A805)=7</formula>
    </cfRule>
  </conditionalFormatting>
  <conditionalFormatting sqref="I805">
    <cfRule type="expression" dxfId="40808" priority="81453" stopIfTrue="1">
      <formula>WEEKDAY($A805)=1</formula>
    </cfRule>
    <cfRule type="expression" dxfId="40807" priority="81454" stopIfTrue="1">
      <formula>WEEKDAY($A805)=2</formula>
    </cfRule>
    <cfRule type="expression" dxfId="40806" priority="81455" stopIfTrue="1">
      <formula>WEEKDAY($A805)=3</formula>
    </cfRule>
    <cfRule type="expression" dxfId="40805" priority="81456" stopIfTrue="1">
      <formula>WEEKDAY($A805)=4</formula>
    </cfRule>
    <cfRule type="expression" dxfId="40804" priority="81457" stopIfTrue="1">
      <formula>WEEKDAY($A805)=5</formula>
    </cfRule>
    <cfRule type="expression" dxfId="40803" priority="81458" stopIfTrue="1">
      <formula>WEEKDAY($A805)=6</formula>
    </cfRule>
    <cfRule type="expression" dxfId="40802" priority="81459" stopIfTrue="1">
      <formula>WEEKDAY($A805)=7</formula>
    </cfRule>
  </conditionalFormatting>
  <conditionalFormatting sqref="I805">
    <cfRule type="expression" dxfId="40801" priority="81446" stopIfTrue="1">
      <formula>WEEKDAY($A805)=1</formula>
    </cfRule>
    <cfRule type="expression" dxfId="40800" priority="81447" stopIfTrue="1">
      <formula>WEEKDAY($A805)=2</formula>
    </cfRule>
    <cfRule type="expression" dxfId="40799" priority="81448" stopIfTrue="1">
      <formula>WEEKDAY($A805)=3</formula>
    </cfRule>
    <cfRule type="expression" dxfId="40798" priority="81449" stopIfTrue="1">
      <formula>WEEKDAY($A805)=4</formula>
    </cfRule>
    <cfRule type="expression" dxfId="40797" priority="81450" stopIfTrue="1">
      <formula>WEEKDAY($A805)=5</formula>
    </cfRule>
    <cfRule type="expression" dxfId="40796" priority="81451" stopIfTrue="1">
      <formula>WEEKDAY($A805)=6</formula>
    </cfRule>
    <cfRule type="expression" dxfId="40795" priority="81452" stopIfTrue="1">
      <formula>WEEKDAY($A805)=7</formula>
    </cfRule>
  </conditionalFormatting>
  <conditionalFormatting sqref="I805">
    <cfRule type="expression" dxfId="40794" priority="81439" stopIfTrue="1">
      <formula>WEEKDAY($A805)=1</formula>
    </cfRule>
    <cfRule type="expression" dxfId="40793" priority="81440" stopIfTrue="1">
      <formula>WEEKDAY($A805)=2</formula>
    </cfRule>
    <cfRule type="expression" dxfId="40792" priority="81441" stopIfTrue="1">
      <formula>WEEKDAY($A805)=3</formula>
    </cfRule>
    <cfRule type="expression" dxfId="40791" priority="81442" stopIfTrue="1">
      <formula>WEEKDAY($A805)=4</formula>
    </cfRule>
    <cfRule type="expression" dxfId="40790" priority="81443" stopIfTrue="1">
      <formula>WEEKDAY($A805)=5</formula>
    </cfRule>
    <cfRule type="expression" dxfId="40789" priority="81444" stopIfTrue="1">
      <formula>WEEKDAY($A805)=6</formula>
    </cfRule>
    <cfRule type="expression" dxfId="40788" priority="81445" stopIfTrue="1">
      <formula>WEEKDAY($A805)=7</formula>
    </cfRule>
  </conditionalFormatting>
  <conditionalFormatting sqref="I805">
    <cfRule type="expression" dxfId="40787" priority="81432" stopIfTrue="1">
      <formula>WEEKDAY($A805)=1</formula>
    </cfRule>
    <cfRule type="expression" dxfId="40786" priority="81433" stopIfTrue="1">
      <formula>WEEKDAY($A805)=2</formula>
    </cfRule>
    <cfRule type="expression" dxfId="40785" priority="81434" stopIfTrue="1">
      <formula>WEEKDAY($A805)=3</formula>
    </cfRule>
    <cfRule type="expression" dxfId="40784" priority="81435" stopIfTrue="1">
      <formula>WEEKDAY($A805)=4</formula>
    </cfRule>
    <cfRule type="expression" dxfId="40783" priority="81436" stopIfTrue="1">
      <formula>WEEKDAY($A805)=5</formula>
    </cfRule>
    <cfRule type="expression" dxfId="40782" priority="81437" stopIfTrue="1">
      <formula>WEEKDAY($A805)=6</formula>
    </cfRule>
    <cfRule type="expression" dxfId="40781" priority="81438" stopIfTrue="1">
      <formula>WEEKDAY($A805)=7</formula>
    </cfRule>
  </conditionalFormatting>
  <conditionalFormatting sqref="I805">
    <cfRule type="expression" dxfId="40780" priority="81425" stopIfTrue="1">
      <formula>WEEKDAY($A805)=1</formula>
    </cfRule>
    <cfRule type="expression" dxfId="40779" priority="81426" stopIfTrue="1">
      <formula>WEEKDAY($A805)=2</formula>
    </cfRule>
    <cfRule type="expression" dxfId="40778" priority="81427" stopIfTrue="1">
      <formula>WEEKDAY($A805)=3</formula>
    </cfRule>
    <cfRule type="expression" dxfId="40777" priority="81428" stopIfTrue="1">
      <formula>WEEKDAY($A805)=4</formula>
    </cfRule>
    <cfRule type="expression" dxfId="40776" priority="81429" stopIfTrue="1">
      <formula>WEEKDAY($A805)=5</formula>
    </cfRule>
    <cfRule type="expression" dxfId="40775" priority="81430" stopIfTrue="1">
      <formula>WEEKDAY($A805)=6</formula>
    </cfRule>
    <cfRule type="expression" dxfId="40774" priority="81431" stopIfTrue="1">
      <formula>WEEKDAY($A805)=7</formula>
    </cfRule>
  </conditionalFormatting>
  <conditionalFormatting sqref="I805">
    <cfRule type="expression" dxfId="40773" priority="81418" stopIfTrue="1">
      <formula>WEEKDAY($A805)=1</formula>
    </cfRule>
    <cfRule type="expression" dxfId="40772" priority="81419" stopIfTrue="1">
      <formula>WEEKDAY($A805)=2</formula>
    </cfRule>
    <cfRule type="expression" dxfId="40771" priority="81420" stopIfTrue="1">
      <formula>WEEKDAY($A805)=3</formula>
    </cfRule>
    <cfRule type="expression" dxfId="40770" priority="81421" stopIfTrue="1">
      <formula>WEEKDAY($A805)=4</formula>
    </cfRule>
    <cfRule type="expression" dxfId="40769" priority="81422" stopIfTrue="1">
      <formula>WEEKDAY($A805)=5</formula>
    </cfRule>
    <cfRule type="expression" dxfId="40768" priority="81423" stopIfTrue="1">
      <formula>WEEKDAY($A805)=6</formula>
    </cfRule>
    <cfRule type="expression" dxfId="40767" priority="81424" stopIfTrue="1">
      <formula>WEEKDAY($A805)=7</formula>
    </cfRule>
  </conditionalFormatting>
  <conditionalFormatting sqref="I805">
    <cfRule type="expression" dxfId="40766" priority="81411" stopIfTrue="1">
      <formula>WEEKDAY($A805)=1</formula>
    </cfRule>
    <cfRule type="expression" dxfId="40765" priority="81412" stopIfTrue="1">
      <formula>WEEKDAY($A805)=2</formula>
    </cfRule>
    <cfRule type="expression" dxfId="40764" priority="81413" stopIfTrue="1">
      <formula>WEEKDAY($A805)=3</formula>
    </cfRule>
    <cfRule type="expression" dxfId="40763" priority="81414" stopIfTrue="1">
      <formula>WEEKDAY($A805)=4</formula>
    </cfRule>
    <cfRule type="expression" dxfId="40762" priority="81415" stopIfTrue="1">
      <formula>WEEKDAY($A805)=5</formula>
    </cfRule>
    <cfRule type="expression" dxfId="40761" priority="81416" stopIfTrue="1">
      <formula>WEEKDAY($A805)=6</formula>
    </cfRule>
    <cfRule type="expression" dxfId="40760" priority="81417" stopIfTrue="1">
      <formula>WEEKDAY($A805)=7</formula>
    </cfRule>
  </conditionalFormatting>
  <conditionalFormatting sqref="I805">
    <cfRule type="expression" dxfId="40759" priority="81404" stopIfTrue="1">
      <formula>WEEKDAY($A805)=1</formula>
    </cfRule>
    <cfRule type="expression" dxfId="40758" priority="81405" stopIfTrue="1">
      <formula>WEEKDAY($A805)=2</formula>
    </cfRule>
    <cfRule type="expression" dxfId="40757" priority="81406" stopIfTrue="1">
      <formula>WEEKDAY($A805)=3</formula>
    </cfRule>
    <cfRule type="expression" dxfId="40756" priority="81407" stopIfTrue="1">
      <formula>WEEKDAY($A805)=4</formula>
    </cfRule>
    <cfRule type="expression" dxfId="40755" priority="81408" stopIfTrue="1">
      <formula>WEEKDAY($A805)=5</formula>
    </cfRule>
    <cfRule type="expression" dxfId="40754" priority="81409" stopIfTrue="1">
      <formula>WEEKDAY($A805)=6</formula>
    </cfRule>
    <cfRule type="expression" dxfId="40753" priority="81410" stopIfTrue="1">
      <formula>WEEKDAY($A805)=7</formula>
    </cfRule>
  </conditionalFormatting>
  <conditionalFormatting sqref="I805">
    <cfRule type="expression" dxfId="40752" priority="81397" stopIfTrue="1">
      <formula>WEEKDAY($A805)=1</formula>
    </cfRule>
    <cfRule type="expression" dxfId="40751" priority="81398" stopIfTrue="1">
      <formula>WEEKDAY($A805)=2</formula>
    </cfRule>
    <cfRule type="expression" dxfId="40750" priority="81399" stopIfTrue="1">
      <formula>WEEKDAY($A805)=3</formula>
    </cfRule>
    <cfRule type="expression" dxfId="40749" priority="81400" stopIfTrue="1">
      <formula>WEEKDAY($A805)=4</formula>
    </cfRule>
    <cfRule type="expression" dxfId="40748" priority="81401" stopIfTrue="1">
      <formula>WEEKDAY($A805)=5</formula>
    </cfRule>
    <cfRule type="expression" dxfId="40747" priority="81402" stopIfTrue="1">
      <formula>WEEKDAY($A805)=6</formula>
    </cfRule>
    <cfRule type="expression" dxfId="40746" priority="81403" stopIfTrue="1">
      <formula>WEEKDAY($A805)=7</formula>
    </cfRule>
  </conditionalFormatting>
  <conditionalFormatting sqref="I805">
    <cfRule type="expression" dxfId="40745" priority="81390" stopIfTrue="1">
      <formula>WEEKDAY($A805)=1</formula>
    </cfRule>
    <cfRule type="expression" dxfId="40744" priority="81391" stopIfTrue="1">
      <formula>WEEKDAY($A805)=2</formula>
    </cfRule>
    <cfRule type="expression" dxfId="40743" priority="81392" stopIfTrue="1">
      <formula>WEEKDAY($A805)=3</formula>
    </cfRule>
    <cfRule type="expression" dxfId="40742" priority="81393" stopIfTrue="1">
      <formula>WEEKDAY($A805)=4</formula>
    </cfRule>
    <cfRule type="expression" dxfId="40741" priority="81394" stopIfTrue="1">
      <formula>WEEKDAY($A805)=5</formula>
    </cfRule>
    <cfRule type="expression" dxfId="40740" priority="81395" stopIfTrue="1">
      <formula>WEEKDAY($A805)=6</formula>
    </cfRule>
    <cfRule type="expression" dxfId="40739" priority="81396" stopIfTrue="1">
      <formula>WEEKDAY($A805)=7</formula>
    </cfRule>
  </conditionalFormatting>
  <conditionalFormatting sqref="I805">
    <cfRule type="expression" dxfId="40738" priority="81383" stopIfTrue="1">
      <formula>WEEKDAY($A805)=1</formula>
    </cfRule>
    <cfRule type="expression" dxfId="40737" priority="81384" stopIfTrue="1">
      <formula>WEEKDAY($A805)=2</formula>
    </cfRule>
    <cfRule type="expression" dxfId="40736" priority="81385" stopIfTrue="1">
      <formula>WEEKDAY($A805)=3</formula>
    </cfRule>
    <cfRule type="expression" dxfId="40735" priority="81386" stopIfTrue="1">
      <formula>WEEKDAY($A805)=4</formula>
    </cfRule>
    <cfRule type="expression" dxfId="40734" priority="81387" stopIfTrue="1">
      <formula>WEEKDAY($A805)=5</formula>
    </cfRule>
    <cfRule type="expression" dxfId="40733" priority="81388" stopIfTrue="1">
      <formula>WEEKDAY($A805)=6</formula>
    </cfRule>
    <cfRule type="expression" dxfId="40732" priority="81389" stopIfTrue="1">
      <formula>WEEKDAY($A805)=7</formula>
    </cfRule>
  </conditionalFormatting>
  <conditionalFormatting sqref="I805">
    <cfRule type="expression" dxfId="40731" priority="81376" stopIfTrue="1">
      <formula>WEEKDAY($A805)=1</formula>
    </cfRule>
    <cfRule type="expression" dxfId="40730" priority="81377" stopIfTrue="1">
      <formula>WEEKDAY($A805)=2</formula>
    </cfRule>
    <cfRule type="expression" dxfId="40729" priority="81378" stopIfTrue="1">
      <formula>WEEKDAY($A805)=3</formula>
    </cfRule>
    <cfRule type="expression" dxfId="40728" priority="81379" stopIfTrue="1">
      <formula>WEEKDAY($A805)=4</formula>
    </cfRule>
    <cfRule type="expression" dxfId="40727" priority="81380" stopIfTrue="1">
      <formula>WEEKDAY($A805)=5</formula>
    </cfRule>
    <cfRule type="expression" dxfId="40726" priority="81381" stopIfTrue="1">
      <formula>WEEKDAY($A805)=6</formula>
    </cfRule>
    <cfRule type="expression" dxfId="40725" priority="81382" stopIfTrue="1">
      <formula>WEEKDAY($A805)=7</formula>
    </cfRule>
  </conditionalFormatting>
  <conditionalFormatting sqref="I805">
    <cfRule type="expression" dxfId="40724" priority="81369" stopIfTrue="1">
      <formula>WEEKDAY($A805)=1</formula>
    </cfRule>
    <cfRule type="expression" dxfId="40723" priority="81370" stopIfTrue="1">
      <formula>WEEKDAY($A805)=2</formula>
    </cfRule>
    <cfRule type="expression" dxfId="40722" priority="81371" stopIfTrue="1">
      <formula>WEEKDAY($A805)=3</formula>
    </cfRule>
    <cfRule type="expression" dxfId="40721" priority="81372" stopIfTrue="1">
      <formula>WEEKDAY($A805)=4</formula>
    </cfRule>
    <cfRule type="expression" dxfId="40720" priority="81373" stopIfTrue="1">
      <formula>WEEKDAY($A805)=5</formula>
    </cfRule>
    <cfRule type="expression" dxfId="40719" priority="81374" stopIfTrue="1">
      <formula>WEEKDAY($A805)=6</formula>
    </cfRule>
    <cfRule type="expression" dxfId="40718" priority="81375" stopIfTrue="1">
      <formula>WEEKDAY($A805)=7</formula>
    </cfRule>
  </conditionalFormatting>
  <conditionalFormatting sqref="I805">
    <cfRule type="expression" dxfId="40717" priority="81362" stopIfTrue="1">
      <formula>WEEKDAY($A805)=1</formula>
    </cfRule>
    <cfRule type="expression" dxfId="40716" priority="81363" stopIfTrue="1">
      <formula>WEEKDAY($A805)=2</formula>
    </cfRule>
    <cfRule type="expression" dxfId="40715" priority="81364" stopIfTrue="1">
      <formula>WEEKDAY($A805)=3</formula>
    </cfRule>
    <cfRule type="expression" dxfId="40714" priority="81365" stopIfTrue="1">
      <formula>WEEKDAY($A805)=4</formula>
    </cfRule>
    <cfRule type="expression" dxfId="40713" priority="81366" stopIfTrue="1">
      <formula>WEEKDAY($A805)=5</formula>
    </cfRule>
    <cfRule type="expression" dxfId="40712" priority="81367" stopIfTrue="1">
      <formula>WEEKDAY($A805)=6</formula>
    </cfRule>
    <cfRule type="expression" dxfId="40711" priority="81368" stopIfTrue="1">
      <formula>WEEKDAY($A805)=7</formula>
    </cfRule>
  </conditionalFormatting>
  <conditionalFormatting sqref="I805">
    <cfRule type="expression" dxfId="40710" priority="81355" stopIfTrue="1">
      <formula>WEEKDAY($A805)=1</formula>
    </cfRule>
    <cfRule type="expression" dxfId="40709" priority="81356" stopIfTrue="1">
      <formula>WEEKDAY($A805)=2</formula>
    </cfRule>
    <cfRule type="expression" dxfId="40708" priority="81357" stopIfTrue="1">
      <formula>WEEKDAY($A805)=3</formula>
    </cfRule>
    <cfRule type="expression" dxfId="40707" priority="81358" stopIfTrue="1">
      <formula>WEEKDAY($A805)=4</formula>
    </cfRule>
    <cfRule type="expression" dxfId="40706" priority="81359" stopIfTrue="1">
      <formula>WEEKDAY($A805)=5</formula>
    </cfRule>
    <cfRule type="expression" dxfId="40705" priority="81360" stopIfTrue="1">
      <formula>WEEKDAY($A805)=6</formula>
    </cfRule>
    <cfRule type="expression" dxfId="40704" priority="81361" stopIfTrue="1">
      <formula>WEEKDAY($A805)=7</formula>
    </cfRule>
  </conditionalFormatting>
  <conditionalFormatting sqref="I805">
    <cfRule type="expression" dxfId="40703" priority="81348" stopIfTrue="1">
      <formula>WEEKDAY($A805)=1</formula>
    </cfRule>
    <cfRule type="expression" dxfId="40702" priority="81349" stopIfTrue="1">
      <formula>WEEKDAY($A805)=2</formula>
    </cfRule>
    <cfRule type="expression" dxfId="40701" priority="81350" stopIfTrue="1">
      <formula>WEEKDAY($A805)=3</formula>
    </cfRule>
    <cfRule type="expression" dxfId="40700" priority="81351" stopIfTrue="1">
      <formula>WEEKDAY($A805)=4</formula>
    </cfRule>
    <cfRule type="expression" dxfId="40699" priority="81352" stopIfTrue="1">
      <formula>WEEKDAY($A805)=5</formula>
    </cfRule>
    <cfRule type="expression" dxfId="40698" priority="81353" stopIfTrue="1">
      <formula>WEEKDAY($A805)=6</formula>
    </cfRule>
    <cfRule type="expression" dxfId="40697" priority="81354" stopIfTrue="1">
      <formula>WEEKDAY($A805)=7</formula>
    </cfRule>
  </conditionalFormatting>
  <conditionalFormatting sqref="I805">
    <cfRule type="expression" dxfId="40696" priority="81341" stopIfTrue="1">
      <formula>WEEKDAY($A805)=1</formula>
    </cfRule>
    <cfRule type="expression" dxfId="40695" priority="81342" stopIfTrue="1">
      <formula>WEEKDAY($A805)=2</formula>
    </cfRule>
    <cfRule type="expression" dxfId="40694" priority="81343" stopIfTrue="1">
      <formula>WEEKDAY($A805)=3</formula>
    </cfRule>
    <cfRule type="expression" dxfId="40693" priority="81344" stopIfTrue="1">
      <formula>WEEKDAY($A805)=4</formula>
    </cfRule>
    <cfRule type="expression" dxfId="40692" priority="81345" stopIfTrue="1">
      <formula>WEEKDAY($A805)=5</formula>
    </cfRule>
    <cfRule type="expression" dxfId="40691" priority="81346" stopIfTrue="1">
      <formula>WEEKDAY($A805)=6</formula>
    </cfRule>
    <cfRule type="expression" dxfId="40690" priority="81347" stopIfTrue="1">
      <formula>WEEKDAY($A805)=7</formula>
    </cfRule>
  </conditionalFormatting>
  <conditionalFormatting sqref="I805">
    <cfRule type="expression" dxfId="40689" priority="81334" stopIfTrue="1">
      <formula>WEEKDAY($A805)=1</formula>
    </cfRule>
    <cfRule type="expression" dxfId="40688" priority="81335" stopIfTrue="1">
      <formula>WEEKDAY($A805)=2</formula>
    </cfRule>
    <cfRule type="expression" dxfId="40687" priority="81336" stopIfTrue="1">
      <formula>WEEKDAY($A805)=3</formula>
    </cfRule>
    <cfRule type="expression" dxfId="40686" priority="81337" stopIfTrue="1">
      <formula>WEEKDAY($A805)=4</formula>
    </cfRule>
    <cfRule type="expression" dxfId="40685" priority="81338" stopIfTrue="1">
      <formula>WEEKDAY($A805)=5</formula>
    </cfRule>
    <cfRule type="expression" dxfId="40684" priority="81339" stopIfTrue="1">
      <formula>WEEKDAY($A805)=6</formula>
    </cfRule>
    <cfRule type="expression" dxfId="40683" priority="81340" stopIfTrue="1">
      <formula>WEEKDAY($A805)=7</formula>
    </cfRule>
  </conditionalFormatting>
  <conditionalFormatting sqref="I805">
    <cfRule type="expression" dxfId="40682" priority="81327" stopIfTrue="1">
      <formula>WEEKDAY($A805)=1</formula>
    </cfRule>
    <cfRule type="expression" dxfId="40681" priority="81328" stopIfTrue="1">
      <formula>WEEKDAY($A805)=2</formula>
    </cfRule>
    <cfRule type="expression" dxfId="40680" priority="81329" stopIfTrue="1">
      <formula>WEEKDAY($A805)=3</formula>
    </cfRule>
    <cfRule type="expression" dxfId="40679" priority="81330" stopIfTrue="1">
      <formula>WEEKDAY($A805)=4</formula>
    </cfRule>
    <cfRule type="expression" dxfId="40678" priority="81331" stopIfTrue="1">
      <formula>WEEKDAY($A805)=5</formula>
    </cfRule>
    <cfRule type="expression" dxfId="40677" priority="81332" stopIfTrue="1">
      <formula>WEEKDAY($A805)=6</formula>
    </cfRule>
    <cfRule type="expression" dxfId="40676" priority="81333" stopIfTrue="1">
      <formula>WEEKDAY($A805)=7</formula>
    </cfRule>
  </conditionalFormatting>
  <conditionalFormatting sqref="I805">
    <cfRule type="expression" dxfId="40675" priority="81320" stopIfTrue="1">
      <formula>WEEKDAY($A805)=1</formula>
    </cfRule>
    <cfRule type="expression" dxfId="40674" priority="81321" stopIfTrue="1">
      <formula>WEEKDAY($A805)=2</formula>
    </cfRule>
    <cfRule type="expression" dxfId="40673" priority="81322" stopIfTrue="1">
      <formula>WEEKDAY($A805)=3</formula>
    </cfRule>
    <cfRule type="expression" dxfId="40672" priority="81323" stopIfTrue="1">
      <formula>WEEKDAY($A805)=4</formula>
    </cfRule>
    <cfRule type="expression" dxfId="40671" priority="81324" stopIfTrue="1">
      <formula>WEEKDAY($A805)=5</formula>
    </cfRule>
    <cfRule type="expression" dxfId="40670" priority="81325" stopIfTrue="1">
      <formula>WEEKDAY($A805)=6</formula>
    </cfRule>
    <cfRule type="expression" dxfId="40669" priority="81326" stopIfTrue="1">
      <formula>WEEKDAY($A805)=7</formula>
    </cfRule>
  </conditionalFormatting>
  <conditionalFormatting sqref="I805">
    <cfRule type="expression" dxfId="40668" priority="81313" stopIfTrue="1">
      <formula>WEEKDAY($A805)=1</formula>
    </cfRule>
    <cfRule type="expression" dxfId="40667" priority="81314" stopIfTrue="1">
      <formula>WEEKDAY($A805)=2</formula>
    </cfRule>
    <cfRule type="expression" dxfId="40666" priority="81315" stopIfTrue="1">
      <formula>WEEKDAY($A805)=3</formula>
    </cfRule>
    <cfRule type="expression" dxfId="40665" priority="81316" stopIfTrue="1">
      <formula>WEEKDAY($A805)=4</formula>
    </cfRule>
    <cfRule type="expression" dxfId="40664" priority="81317" stopIfTrue="1">
      <formula>WEEKDAY($A805)=5</formula>
    </cfRule>
    <cfRule type="expression" dxfId="40663" priority="81318" stopIfTrue="1">
      <formula>WEEKDAY($A805)=6</formula>
    </cfRule>
    <cfRule type="expression" dxfId="40662" priority="81319" stopIfTrue="1">
      <formula>WEEKDAY($A805)=7</formula>
    </cfRule>
  </conditionalFormatting>
  <conditionalFormatting sqref="I805">
    <cfRule type="expression" dxfId="40661" priority="81306" stopIfTrue="1">
      <formula>WEEKDAY($A805)=1</formula>
    </cfRule>
    <cfRule type="expression" dxfId="40660" priority="81307" stopIfTrue="1">
      <formula>WEEKDAY($A805)=2</formula>
    </cfRule>
    <cfRule type="expression" dxfId="40659" priority="81308" stopIfTrue="1">
      <formula>WEEKDAY($A805)=3</formula>
    </cfRule>
    <cfRule type="expression" dxfId="40658" priority="81309" stopIfTrue="1">
      <formula>WEEKDAY($A805)=4</formula>
    </cfRule>
    <cfRule type="expression" dxfId="40657" priority="81310" stopIfTrue="1">
      <formula>WEEKDAY($A805)=5</formula>
    </cfRule>
    <cfRule type="expression" dxfId="40656" priority="81311" stopIfTrue="1">
      <formula>WEEKDAY($A805)=6</formula>
    </cfRule>
    <cfRule type="expression" dxfId="40655" priority="81312" stopIfTrue="1">
      <formula>WEEKDAY($A805)=7</formula>
    </cfRule>
  </conditionalFormatting>
  <conditionalFormatting sqref="I805">
    <cfRule type="expression" dxfId="40654" priority="81299" stopIfTrue="1">
      <formula>WEEKDAY($A805)=1</formula>
    </cfRule>
    <cfRule type="expression" dxfId="40653" priority="81300" stopIfTrue="1">
      <formula>WEEKDAY($A805)=2</formula>
    </cfRule>
    <cfRule type="expression" dxfId="40652" priority="81301" stopIfTrue="1">
      <formula>WEEKDAY($A805)=3</formula>
    </cfRule>
    <cfRule type="expression" dxfId="40651" priority="81302" stopIfTrue="1">
      <formula>WEEKDAY($A805)=4</formula>
    </cfRule>
    <cfRule type="expression" dxfId="40650" priority="81303" stopIfTrue="1">
      <formula>WEEKDAY($A805)=5</formula>
    </cfRule>
    <cfRule type="expression" dxfId="40649" priority="81304" stopIfTrue="1">
      <formula>WEEKDAY($A805)=6</formula>
    </cfRule>
    <cfRule type="expression" dxfId="40648" priority="81305" stopIfTrue="1">
      <formula>WEEKDAY($A805)=7</formula>
    </cfRule>
  </conditionalFormatting>
  <conditionalFormatting sqref="I805">
    <cfRule type="expression" dxfId="40647" priority="81292" stopIfTrue="1">
      <formula>WEEKDAY($A805)=1</formula>
    </cfRule>
    <cfRule type="expression" dxfId="40646" priority="81293" stopIfTrue="1">
      <formula>WEEKDAY($A805)=2</formula>
    </cfRule>
    <cfRule type="expression" dxfId="40645" priority="81294" stopIfTrue="1">
      <formula>WEEKDAY($A805)=3</formula>
    </cfRule>
    <cfRule type="expression" dxfId="40644" priority="81295" stopIfTrue="1">
      <formula>WEEKDAY($A805)=4</formula>
    </cfRule>
    <cfRule type="expression" dxfId="40643" priority="81296" stopIfTrue="1">
      <formula>WEEKDAY($A805)=5</formula>
    </cfRule>
    <cfRule type="expression" dxfId="40642" priority="81297" stopIfTrue="1">
      <formula>WEEKDAY($A805)=6</formula>
    </cfRule>
    <cfRule type="expression" dxfId="40641" priority="81298" stopIfTrue="1">
      <formula>WEEKDAY($A805)=7</formula>
    </cfRule>
  </conditionalFormatting>
  <conditionalFormatting sqref="I805">
    <cfRule type="expression" dxfId="40640" priority="81285" stopIfTrue="1">
      <formula>WEEKDAY($A805)=1</formula>
    </cfRule>
    <cfRule type="expression" dxfId="40639" priority="81286" stopIfTrue="1">
      <formula>WEEKDAY($A805)=2</formula>
    </cfRule>
    <cfRule type="expression" dxfId="40638" priority="81287" stopIfTrue="1">
      <formula>WEEKDAY($A805)=3</formula>
    </cfRule>
    <cfRule type="expression" dxfId="40637" priority="81288" stopIfTrue="1">
      <formula>WEEKDAY($A805)=4</formula>
    </cfRule>
    <cfRule type="expression" dxfId="40636" priority="81289" stopIfTrue="1">
      <formula>WEEKDAY($A805)=5</formula>
    </cfRule>
    <cfRule type="expression" dxfId="40635" priority="81290" stopIfTrue="1">
      <formula>WEEKDAY($A805)=6</formula>
    </cfRule>
    <cfRule type="expression" dxfId="40634" priority="81291" stopIfTrue="1">
      <formula>WEEKDAY($A805)=7</formula>
    </cfRule>
  </conditionalFormatting>
  <conditionalFormatting sqref="I805">
    <cfRule type="expression" dxfId="40633" priority="81278" stopIfTrue="1">
      <formula>WEEKDAY($A805)=1</formula>
    </cfRule>
    <cfRule type="expression" dxfId="40632" priority="81279" stopIfTrue="1">
      <formula>WEEKDAY($A805)=2</formula>
    </cfRule>
    <cfRule type="expression" dxfId="40631" priority="81280" stopIfTrue="1">
      <formula>WEEKDAY($A805)=3</formula>
    </cfRule>
    <cfRule type="expression" dxfId="40630" priority="81281" stopIfTrue="1">
      <formula>WEEKDAY($A805)=4</formula>
    </cfRule>
    <cfRule type="expression" dxfId="40629" priority="81282" stopIfTrue="1">
      <formula>WEEKDAY($A805)=5</formula>
    </cfRule>
    <cfRule type="expression" dxfId="40628" priority="81283" stopIfTrue="1">
      <formula>WEEKDAY($A805)=6</formula>
    </cfRule>
    <cfRule type="expression" dxfId="40627" priority="81284" stopIfTrue="1">
      <formula>WEEKDAY($A805)=7</formula>
    </cfRule>
  </conditionalFormatting>
  <conditionalFormatting sqref="I805">
    <cfRule type="expression" dxfId="40626" priority="81271" stopIfTrue="1">
      <formula>WEEKDAY($A805)=1</formula>
    </cfRule>
    <cfRule type="expression" dxfId="40625" priority="81272" stopIfTrue="1">
      <formula>WEEKDAY($A805)=2</formula>
    </cfRule>
    <cfRule type="expression" dxfId="40624" priority="81273" stopIfTrue="1">
      <formula>WEEKDAY($A805)=3</formula>
    </cfRule>
    <cfRule type="expression" dxfId="40623" priority="81274" stopIfTrue="1">
      <formula>WEEKDAY($A805)=4</formula>
    </cfRule>
    <cfRule type="expression" dxfId="40622" priority="81275" stopIfTrue="1">
      <formula>WEEKDAY($A805)=5</formula>
    </cfRule>
    <cfRule type="expression" dxfId="40621" priority="81276" stopIfTrue="1">
      <formula>WEEKDAY($A805)=6</formula>
    </cfRule>
    <cfRule type="expression" dxfId="40620" priority="81277" stopIfTrue="1">
      <formula>WEEKDAY($A805)=7</formula>
    </cfRule>
  </conditionalFormatting>
  <conditionalFormatting sqref="I805">
    <cfRule type="expression" dxfId="40619" priority="81264" stopIfTrue="1">
      <formula>WEEKDAY($A805)=1</formula>
    </cfRule>
    <cfRule type="expression" dxfId="40618" priority="81265" stopIfTrue="1">
      <formula>WEEKDAY($A805)=2</formula>
    </cfRule>
    <cfRule type="expression" dxfId="40617" priority="81266" stopIfTrue="1">
      <formula>WEEKDAY($A805)=3</formula>
    </cfRule>
    <cfRule type="expression" dxfId="40616" priority="81267" stopIfTrue="1">
      <formula>WEEKDAY($A805)=4</formula>
    </cfRule>
    <cfRule type="expression" dxfId="40615" priority="81268" stopIfTrue="1">
      <formula>WEEKDAY($A805)=5</formula>
    </cfRule>
    <cfRule type="expression" dxfId="40614" priority="81269" stopIfTrue="1">
      <formula>WEEKDAY($A805)=6</formula>
    </cfRule>
    <cfRule type="expression" dxfId="40613" priority="81270" stopIfTrue="1">
      <formula>WEEKDAY($A805)=7</formula>
    </cfRule>
  </conditionalFormatting>
  <conditionalFormatting sqref="I805">
    <cfRule type="expression" dxfId="40612" priority="81257" stopIfTrue="1">
      <formula>WEEKDAY($A805)=1</formula>
    </cfRule>
    <cfRule type="expression" dxfId="40611" priority="81258" stopIfTrue="1">
      <formula>WEEKDAY($A805)=2</formula>
    </cfRule>
    <cfRule type="expression" dxfId="40610" priority="81259" stopIfTrue="1">
      <formula>WEEKDAY($A805)=3</formula>
    </cfRule>
    <cfRule type="expression" dxfId="40609" priority="81260" stopIfTrue="1">
      <formula>WEEKDAY($A805)=4</formula>
    </cfRule>
    <cfRule type="expression" dxfId="40608" priority="81261" stopIfTrue="1">
      <formula>WEEKDAY($A805)=5</formula>
    </cfRule>
    <cfRule type="expression" dxfId="40607" priority="81262" stopIfTrue="1">
      <formula>WEEKDAY($A805)=6</formula>
    </cfRule>
    <cfRule type="expression" dxfId="40606" priority="81263" stopIfTrue="1">
      <formula>WEEKDAY($A805)=7</formula>
    </cfRule>
  </conditionalFormatting>
  <conditionalFormatting sqref="I805">
    <cfRule type="expression" dxfId="40605" priority="81250" stopIfTrue="1">
      <formula>WEEKDAY($A805)=1</formula>
    </cfRule>
    <cfRule type="expression" dxfId="40604" priority="81251" stopIfTrue="1">
      <formula>WEEKDAY($A805)=2</formula>
    </cfRule>
    <cfRule type="expression" dxfId="40603" priority="81252" stopIfTrue="1">
      <formula>WEEKDAY($A805)=3</formula>
    </cfRule>
    <cfRule type="expression" dxfId="40602" priority="81253" stopIfTrue="1">
      <formula>WEEKDAY($A805)=4</formula>
    </cfRule>
    <cfRule type="expression" dxfId="40601" priority="81254" stopIfTrue="1">
      <formula>WEEKDAY($A805)=5</formula>
    </cfRule>
    <cfRule type="expression" dxfId="40600" priority="81255" stopIfTrue="1">
      <formula>WEEKDAY($A805)=6</formula>
    </cfRule>
    <cfRule type="expression" dxfId="40599" priority="81256" stopIfTrue="1">
      <formula>WEEKDAY($A805)=7</formula>
    </cfRule>
  </conditionalFormatting>
  <conditionalFormatting sqref="I805">
    <cfRule type="expression" dxfId="40598" priority="81243" stopIfTrue="1">
      <formula>WEEKDAY($A805)=1</formula>
    </cfRule>
    <cfRule type="expression" dxfId="40597" priority="81244" stopIfTrue="1">
      <formula>WEEKDAY($A805)=2</formula>
    </cfRule>
    <cfRule type="expression" dxfId="40596" priority="81245" stopIfTrue="1">
      <formula>WEEKDAY($A805)=3</formula>
    </cfRule>
    <cfRule type="expression" dxfId="40595" priority="81246" stopIfTrue="1">
      <formula>WEEKDAY($A805)=4</formula>
    </cfRule>
    <cfRule type="expression" dxfId="40594" priority="81247" stopIfTrue="1">
      <formula>WEEKDAY($A805)=5</formula>
    </cfRule>
    <cfRule type="expression" dxfId="40593" priority="81248" stopIfTrue="1">
      <formula>WEEKDAY($A805)=6</formula>
    </cfRule>
    <cfRule type="expression" dxfId="40592" priority="81249" stopIfTrue="1">
      <formula>WEEKDAY($A805)=7</formula>
    </cfRule>
  </conditionalFormatting>
  <conditionalFormatting sqref="I805">
    <cfRule type="expression" dxfId="40591" priority="81236" stopIfTrue="1">
      <formula>WEEKDAY($A805)=1</formula>
    </cfRule>
    <cfRule type="expression" dxfId="40590" priority="81237" stopIfTrue="1">
      <formula>WEEKDAY($A805)=2</formula>
    </cfRule>
    <cfRule type="expression" dxfId="40589" priority="81238" stopIfTrue="1">
      <formula>WEEKDAY($A805)=3</formula>
    </cfRule>
    <cfRule type="expression" dxfId="40588" priority="81239" stopIfTrue="1">
      <formula>WEEKDAY($A805)=4</formula>
    </cfRule>
    <cfRule type="expression" dxfId="40587" priority="81240" stopIfTrue="1">
      <formula>WEEKDAY($A805)=5</formula>
    </cfRule>
    <cfRule type="expression" dxfId="40586" priority="81241" stopIfTrue="1">
      <formula>WEEKDAY($A805)=6</formula>
    </cfRule>
    <cfRule type="expression" dxfId="40585" priority="81242" stopIfTrue="1">
      <formula>WEEKDAY($A805)=7</formula>
    </cfRule>
  </conditionalFormatting>
  <conditionalFormatting sqref="I805">
    <cfRule type="expression" dxfId="40584" priority="81229" stopIfTrue="1">
      <formula>WEEKDAY($A805)=1</formula>
    </cfRule>
    <cfRule type="expression" dxfId="40583" priority="81230" stopIfTrue="1">
      <formula>WEEKDAY($A805)=2</formula>
    </cfRule>
    <cfRule type="expression" dxfId="40582" priority="81231" stopIfTrue="1">
      <formula>WEEKDAY($A805)=3</formula>
    </cfRule>
    <cfRule type="expression" dxfId="40581" priority="81232" stopIfTrue="1">
      <formula>WEEKDAY($A805)=4</formula>
    </cfRule>
    <cfRule type="expression" dxfId="40580" priority="81233" stopIfTrue="1">
      <formula>WEEKDAY($A805)=5</formula>
    </cfRule>
    <cfRule type="expression" dxfId="40579" priority="81234" stopIfTrue="1">
      <formula>WEEKDAY($A805)=6</formula>
    </cfRule>
    <cfRule type="expression" dxfId="40578" priority="81235" stopIfTrue="1">
      <formula>WEEKDAY($A805)=7</formula>
    </cfRule>
  </conditionalFormatting>
  <conditionalFormatting sqref="I805">
    <cfRule type="expression" dxfId="40577" priority="81222" stopIfTrue="1">
      <formula>WEEKDAY($A805)=1</formula>
    </cfRule>
    <cfRule type="expression" dxfId="40576" priority="81223" stopIfTrue="1">
      <formula>WEEKDAY($A805)=2</formula>
    </cfRule>
    <cfRule type="expression" dxfId="40575" priority="81224" stopIfTrue="1">
      <formula>WEEKDAY($A805)=3</formula>
    </cfRule>
    <cfRule type="expression" dxfId="40574" priority="81225" stopIfTrue="1">
      <formula>WEEKDAY($A805)=4</formula>
    </cfRule>
    <cfRule type="expression" dxfId="40573" priority="81226" stopIfTrue="1">
      <formula>WEEKDAY($A805)=5</formula>
    </cfRule>
    <cfRule type="expression" dxfId="40572" priority="81227" stopIfTrue="1">
      <formula>WEEKDAY($A805)=6</formula>
    </cfRule>
    <cfRule type="expression" dxfId="40571" priority="81228" stopIfTrue="1">
      <formula>WEEKDAY($A805)=7</formula>
    </cfRule>
  </conditionalFormatting>
  <conditionalFormatting sqref="I805">
    <cfRule type="expression" dxfId="40570" priority="81215" stopIfTrue="1">
      <formula>WEEKDAY($A805)=1</formula>
    </cfRule>
    <cfRule type="expression" dxfId="40569" priority="81216" stopIfTrue="1">
      <formula>WEEKDAY($A805)=2</formula>
    </cfRule>
    <cfRule type="expression" dxfId="40568" priority="81217" stopIfTrue="1">
      <formula>WEEKDAY($A805)=3</formula>
    </cfRule>
    <cfRule type="expression" dxfId="40567" priority="81218" stopIfTrue="1">
      <formula>WEEKDAY($A805)=4</formula>
    </cfRule>
    <cfRule type="expression" dxfId="40566" priority="81219" stopIfTrue="1">
      <formula>WEEKDAY($A805)=5</formula>
    </cfRule>
    <cfRule type="expression" dxfId="40565" priority="81220" stopIfTrue="1">
      <formula>WEEKDAY($A805)=6</formula>
    </cfRule>
    <cfRule type="expression" dxfId="40564" priority="81221" stopIfTrue="1">
      <formula>WEEKDAY($A805)=7</formula>
    </cfRule>
  </conditionalFormatting>
  <conditionalFormatting sqref="I805">
    <cfRule type="expression" dxfId="40563" priority="81208" stopIfTrue="1">
      <formula>WEEKDAY($A805)=1</formula>
    </cfRule>
    <cfRule type="expression" dxfId="40562" priority="81209" stopIfTrue="1">
      <formula>WEEKDAY($A805)=2</formula>
    </cfRule>
    <cfRule type="expression" dxfId="40561" priority="81210" stopIfTrue="1">
      <formula>WEEKDAY($A805)=3</formula>
    </cfRule>
    <cfRule type="expression" dxfId="40560" priority="81211" stopIfTrue="1">
      <formula>WEEKDAY($A805)=4</formula>
    </cfRule>
    <cfRule type="expression" dxfId="40559" priority="81212" stopIfTrue="1">
      <formula>WEEKDAY($A805)=5</formula>
    </cfRule>
    <cfRule type="expression" dxfId="40558" priority="81213" stopIfTrue="1">
      <formula>WEEKDAY($A805)=6</formula>
    </cfRule>
    <cfRule type="expression" dxfId="40557" priority="81214" stopIfTrue="1">
      <formula>WEEKDAY($A805)=7</formula>
    </cfRule>
  </conditionalFormatting>
  <conditionalFormatting sqref="I805">
    <cfRule type="expression" dxfId="40556" priority="81201" stopIfTrue="1">
      <formula>WEEKDAY($A805)=1</formula>
    </cfRule>
    <cfRule type="expression" dxfId="40555" priority="81202" stopIfTrue="1">
      <formula>WEEKDAY($A805)=2</formula>
    </cfRule>
    <cfRule type="expression" dxfId="40554" priority="81203" stopIfTrue="1">
      <formula>WEEKDAY($A805)=3</formula>
    </cfRule>
    <cfRule type="expression" dxfId="40553" priority="81204" stopIfTrue="1">
      <formula>WEEKDAY($A805)=4</formula>
    </cfRule>
    <cfRule type="expression" dxfId="40552" priority="81205" stopIfTrue="1">
      <formula>WEEKDAY($A805)=5</formula>
    </cfRule>
    <cfRule type="expression" dxfId="40551" priority="81206" stopIfTrue="1">
      <formula>WEEKDAY($A805)=6</formula>
    </cfRule>
    <cfRule type="expression" dxfId="40550" priority="81207" stopIfTrue="1">
      <formula>WEEKDAY($A805)=7</formula>
    </cfRule>
  </conditionalFormatting>
  <conditionalFormatting sqref="I805">
    <cfRule type="expression" dxfId="40549" priority="81194" stopIfTrue="1">
      <formula>WEEKDAY($A805)=1</formula>
    </cfRule>
    <cfRule type="expression" dxfId="40548" priority="81195" stopIfTrue="1">
      <formula>WEEKDAY($A805)=2</formula>
    </cfRule>
    <cfRule type="expression" dxfId="40547" priority="81196" stopIfTrue="1">
      <formula>WEEKDAY($A805)=3</formula>
    </cfRule>
    <cfRule type="expression" dxfId="40546" priority="81197" stopIfTrue="1">
      <formula>WEEKDAY($A805)=4</formula>
    </cfRule>
    <cfRule type="expression" dxfId="40545" priority="81198" stopIfTrue="1">
      <formula>WEEKDAY($A805)=5</formula>
    </cfRule>
    <cfRule type="expression" dxfId="40544" priority="81199" stopIfTrue="1">
      <formula>WEEKDAY($A805)=6</formula>
    </cfRule>
    <cfRule type="expression" dxfId="40543" priority="81200" stopIfTrue="1">
      <formula>WEEKDAY($A805)=7</formula>
    </cfRule>
  </conditionalFormatting>
  <conditionalFormatting sqref="I805">
    <cfRule type="expression" dxfId="40542" priority="81187" stopIfTrue="1">
      <formula>WEEKDAY($A805)=1</formula>
    </cfRule>
    <cfRule type="expression" dxfId="40541" priority="81188" stopIfTrue="1">
      <formula>WEEKDAY($A805)=2</formula>
    </cfRule>
    <cfRule type="expression" dxfId="40540" priority="81189" stopIfTrue="1">
      <formula>WEEKDAY($A805)=3</formula>
    </cfRule>
    <cfRule type="expression" dxfId="40539" priority="81190" stopIfTrue="1">
      <formula>WEEKDAY($A805)=4</formula>
    </cfRule>
    <cfRule type="expression" dxfId="40538" priority="81191" stopIfTrue="1">
      <formula>WEEKDAY($A805)=5</formula>
    </cfRule>
    <cfRule type="expression" dxfId="40537" priority="81192" stopIfTrue="1">
      <formula>WEEKDAY($A805)=6</formula>
    </cfRule>
    <cfRule type="expression" dxfId="40536" priority="81193" stopIfTrue="1">
      <formula>WEEKDAY($A805)=7</formula>
    </cfRule>
  </conditionalFormatting>
  <conditionalFormatting sqref="I805">
    <cfRule type="expression" dxfId="40535" priority="81180" stopIfTrue="1">
      <formula>WEEKDAY($A805)=1</formula>
    </cfRule>
    <cfRule type="expression" dxfId="40534" priority="81181" stopIfTrue="1">
      <formula>WEEKDAY($A805)=2</formula>
    </cfRule>
    <cfRule type="expression" dxfId="40533" priority="81182" stopIfTrue="1">
      <formula>WEEKDAY($A805)=3</formula>
    </cfRule>
    <cfRule type="expression" dxfId="40532" priority="81183" stopIfTrue="1">
      <formula>WEEKDAY($A805)=4</formula>
    </cfRule>
    <cfRule type="expression" dxfId="40531" priority="81184" stopIfTrue="1">
      <formula>WEEKDAY($A805)=5</formula>
    </cfRule>
    <cfRule type="expression" dxfId="40530" priority="81185" stopIfTrue="1">
      <formula>WEEKDAY($A805)=6</formula>
    </cfRule>
    <cfRule type="expression" dxfId="40529" priority="81186" stopIfTrue="1">
      <formula>WEEKDAY($A805)=7</formula>
    </cfRule>
  </conditionalFormatting>
  <conditionalFormatting sqref="I805">
    <cfRule type="expression" dxfId="40528" priority="81173" stopIfTrue="1">
      <formula>WEEKDAY($A805)=1</formula>
    </cfRule>
    <cfRule type="expression" dxfId="40527" priority="81174" stopIfTrue="1">
      <formula>WEEKDAY($A805)=2</formula>
    </cfRule>
    <cfRule type="expression" dxfId="40526" priority="81175" stopIfTrue="1">
      <formula>WEEKDAY($A805)=3</formula>
    </cfRule>
    <cfRule type="expression" dxfId="40525" priority="81176" stopIfTrue="1">
      <formula>WEEKDAY($A805)=4</formula>
    </cfRule>
    <cfRule type="expression" dxfId="40524" priority="81177" stopIfTrue="1">
      <formula>WEEKDAY($A805)=5</formula>
    </cfRule>
    <cfRule type="expression" dxfId="40523" priority="81178" stopIfTrue="1">
      <formula>WEEKDAY($A805)=6</formula>
    </cfRule>
    <cfRule type="expression" dxfId="40522" priority="81179" stopIfTrue="1">
      <formula>WEEKDAY($A805)=7</formula>
    </cfRule>
  </conditionalFormatting>
  <conditionalFormatting sqref="I805">
    <cfRule type="expression" dxfId="40521" priority="81166" stopIfTrue="1">
      <formula>WEEKDAY($A805)=1</formula>
    </cfRule>
    <cfRule type="expression" dxfId="40520" priority="81167" stopIfTrue="1">
      <formula>WEEKDAY($A805)=2</formula>
    </cfRule>
    <cfRule type="expression" dxfId="40519" priority="81168" stopIfTrue="1">
      <formula>WEEKDAY($A805)=3</formula>
    </cfRule>
    <cfRule type="expression" dxfId="40518" priority="81169" stopIfTrue="1">
      <formula>WEEKDAY($A805)=4</formula>
    </cfRule>
    <cfRule type="expression" dxfId="40517" priority="81170" stopIfTrue="1">
      <formula>WEEKDAY($A805)=5</formula>
    </cfRule>
    <cfRule type="expression" dxfId="40516" priority="81171" stopIfTrue="1">
      <formula>WEEKDAY($A805)=6</formula>
    </cfRule>
    <cfRule type="expression" dxfId="40515" priority="81172" stopIfTrue="1">
      <formula>WEEKDAY($A805)=7</formula>
    </cfRule>
  </conditionalFormatting>
  <conditionalFormatting sqref="I805">
    <cfRule type="expression" dxfId="40514" priority="81159" stopIfTrue="1">
      <formula>WEEKDAY($A805)=1</formula>
    </cfRule>
    <cfRule type="expression" dxfId="40513" priority="81160" stopIfTrue="1">
      <formula>WEEKDAY($A805)=2</formula>
    </cfRule>
    <cfRule type="expression" dxfId="40512" priority="81161" stopIfTrue="1">
      <formula>WEEKDAY($A805)=3</formula>
    </cfRule>
    <cfRule type="expression" dxfId="40511" priority="81162" stopIfTrue="1">
      <formula>WEEKDAY($A805)=4</formula>
    </cfRule>
    <cfRule type="expression" dxfId="40510" priority="81163" stopIfTrue="1">
      <formula>WEEKDAY($A805)=5</formula>
    </cfRule>
    <cfRule type="expression" dxfId="40509" priority="81164" stopIfTrue="1">
      <formula>WEEKDAY($A805)=6</formula>
    </cfRule>
    <cfRule type="expression" dxfId="40508" priority="81165" stopIfTrue="1">
      <formula>WEEKDAY($A805)=7</formula>
    </cfRule>
  </conditionalFormatting>
  <conditionalFormatting sqref="I805">
    <cfRule type="expression" dxfId="40507" priority="81152" stopIfTrue="1">
      <formula>WEEKDAY($A805)=1</formula>
    </cfRule>
    <cfRule type="expression" dxfId="40506" priority="81153" stopIfTrue="1">
      <formula>WEEKDAY($A805)=2</formula>
    </cfRule>
    <cfRule type="expression" dxfId="40505" priority="81154" stopIfTrue="1">
      <formula>WEEKDAY($A805)=3</formula>
    </cfRule>
    <cfRule type="expression" dxfId="40504" priority="81155" stopIfTrue="1">
      <formula>WEEKDAY($A805)=4</formula>
    </cfRule>
    <cfRule type="expression" dxfId="40503" priority="81156" stopIfTrue="1">
      <formula>WEEKDAY($A805)=5</formula>
    </cfRule>
    <cfRule type="expression" dxfId="40502" priority="81157" stopIfTrue="1">
      <formula>WEEKDAY($A805)=6</formula>
    </cfRule>
    <cfRule type="expression" dxfId="40501" priority="81158" stopIfTrue="1">
      <formula>WEEKDAY($A805)=7</formula>
    </cfRule>
  </conditionalFormatting>
  <conditionalFormatting sqref="I805">
    <cfRule type="expression" dxfId="40500" priority="81145" stopIfTrue="1">
      <formula>WEEKDAY($A805)=1</formula>
    </cfRule>
    <cfRule type="expression" dxfId="40499" priority="81146" stopIfTrue="1">
      <formula>WEEKDAY($A805)=2</formula>
    </cfRule>
    <cfRule type="expression" dxfId="40498" priority="81147" stopIfTrue="1">
      <formula>WEEKDAY($A805)=3</formula>
    </cfRule>
    <cfRule type="expression" dxfId="40497" priority="81148" stopIfTrue="1">
      <formula>WEEKDAY($A805)=4</formula>
    </cfRule>
    <cfRule type="expression" dxfId="40496" priority="81149" stopIfTrue="1">
      <formula>WEEKDAY($A805)=5</formula>
    </cfRule>
    <cfRule type="expression" dxfId="40495" priority="81150" stopIfTrue="1">
      <formula>WEEKDAY($A805)=6</formula>
    </cfRule>
    <cfRule type="expression" dxfId="40494" priority="81151" stopIfTrue="1">
      <formula>WEEKDAY($A805)=7</formula>
    </cfRule>
  </conditionalFormatting>
  <conditionalFormatting sqref="I805">
    <cfRule type="expression" dxfId="40493" priority="81138" stopIfTrue="1">
      <formula>WEEKDAY($A805)=1</formula>
    </cfRule>
    <cfRule type="expression" dxfId="40492" priority="81139" stopIfTrue="1">
      <formula>WEEKDAY($A805)=2</formula>
    </cfRule>
    <cfRule type="expression" dxfId="40491" priority="81140" stopIfTrue="1">
      <formula>WEEKDAY($A805)=3</formula>
    </cfRule>
    <cfRule type="expression" dxfId="40490" priority="81141" stopIfTrue="1">
      <formula>WEEKDAY($A805)=4</formula>
    </cfRule>
    <cfRule type="expression" dxfId="40489" priority="81142" stopIfTrue="1">
      <formula>WEEKDAY($A805)=5</formula>
    </cfRule>
    <cfRule type="expression" dxfId="40488" priority="81143" stopIfTrue="1">
      <formula>WEEKDAY($A805)=6</formula>
    </cfRule>
    <cfRule type="expression" dxfId="40487" priority="81144" stopIfTrue="1">
      <formula>WEEKDAY($A805)=7</formula>
    </cfRule>
  </conditionalFormatting>
  <conditionalFormatting sqref="I805">
    <cfRule type="expression" dxfId="40486" priority="81131" stopIfTrue="1">
      <formula>WEEKDAY($A805)=1</formula>
    </cfRule>
    <cfRule type="expression" dxfId="40485" priority="81132" stopIfTrue="1">
      <formula>WEEKDAY($A805)=2</formula>
    </cfRule>
    <cfRule type="expression" dxfId="40484" priority="81133" stopIfTrue="1">
      <formula>WEEKDAY($A805)=3</formula>
    </cfRule>
    <cfRule type="expression" dxfId="40483" priority="81134" stopIfTrue="1">
      <formula>WEEKDAY($A805)=4</formula>
    </cfRule>
    <cfRule type="expression" dxfId="40482" priority="81135" stopIfTrue="1">
      <formula>WEEKDAY($A805)=5</formula>
    </cfRule>
    <cfRule type="expression" dxfId="40481" priority="81136" stopIfTrue="1">
      <formula>WEEKDAY($A805)=6</formula>
    </cfRule>
    <cfRule type="expression" dxfId="40480" priority="81137" stopIfTrue="1">
      <formula>WEEKDAY($A805)=7</formula>
    </cfRule>
  </conditionalFormatting>
  <conditionalFormatting sqref="I805">
    <cfRule type="expression" dxfId="40479" priority="81124" stopIfTrue="1">
      <formula>WEEKDAY($A805)=1</formula>
    </cfRule>
    <cfRule type="expression" dxfId="40478" priority="81125" stopIfTrue="1">
      <formula>WEEKDAY($A805)=2</formula>
    </cfRule>
    <cfRule type="expression" dxfId="40477" priority="81126" stopIfTrue="1">
      <formula>WEEKDAY($A805)=3</formula>
    </cfRule>
    <cfRule type="expression" dxfId="40476" priority="81127" stopIfTrue="1">
      <formula>WEEKDAY($A805)=4</formula>
    </cfRule>
    <cfRule type="expression" dxfId="40475" priority="81128" stopIfTrue="1">
      <formula>WEEKDAY($A805)=5</formula>
    </cfRule>
    <cfRule type="expression" dxfId="40474" priority="81129" stopIfTrue="1">
      <formula>WEEKDAY($A805)=6</formula>
    </cfRule>
    <cfRule type="expression" dxfId="40473" priority="81130" stopIfTrue="1">
      <formula>WEEKDAY($A805)=7</formula>
    </cfRule>
  </conditionalFormatting>
  <conditionalFormatting sqref="I805">
    <cfRule type="expression" dxfId="40472" priority="81117" stopIfTrue="1">
      <formula>WEEKDAY($A805)=1</formula>
    </cfRule>
    <cfRule type="expression" dxfId="40471" priority="81118" stopIfTrue="1">
      <formula>WEEKDAY($A805)=2</formula>
    </cfRule>
    <cfRule type="expression" dxfId="40470" priority="81119" stopIfTrue="1">
      <formula>WEEKDAY($A805)=3</formula>
    </cfRule>
    <cfRule type="expression" dxfId="40469" priority="81120" stopIfTrue="1">
      <formula>WEEKDAY($A805)=4</formula>
    </cfRule>
    <cfRule type="expression" dxfId="40468" priority="81121" stopIfTrue="1">
      <formula>WEEKDAY($A805)=5</formula>
    </cfRule>
    <cfRule type="expression" dxfId="40467" priority="81122" stopIfTrue="1">
      <formula>WEEKDAY($A805)=6</formula>
    </cfRule>
    <cfRule type="expression" dxfId="40466" priority="81123" stopIfTrue="1">
      <formula>WEEKDAY($A805)=7</formula>
    </cfRule>
  </conditionalFormatting>
  <conditionalFormatting sqref="I805">
    <cfRule type="expression" dxfId="40465" priority="81110" stopIfTrue="1">
      <formula>WEEKDAY($A805)=1</formula>
    </cfRule>
    <cfRule type="expression" dxfId="40464" priority="81111" stopIfTrue="1">
      <formula>WEEKDAY($A805)=2</formula>
    </cfRule>
    <cfRule type="expression" dxfId="40463" priority="81112" stopIfTrue="1">
      <formula>WEEKDAY($A805)=3</formula>
    </cfRule>
    <cfRule type="expression" dxfId="40462" priority="81113" stopIfTrue="1">
      <formula>WEEKDAY($A805)=4</formula>
    </cfRule>
    <cfRule type="expression" dxfId="40461" priority="81114" stopIfTrue="1">
      <formula>WEEKDAY($A805)=5</formula>
    </cfRule>
    <cfRule type="expression" dxfId="40460" priority="81115" stopIfTrue="1">
      <formula>WEEKDAY($A805)=6</formula>
    </cfRule>
    <cfRule type="expression" dxfId="40459" priority="81116" stopIfTrue="1">
      <formula>WEEKDAY($A805)=7</formula>
    </cfRule>
  </conditionalFormatting>
  <conditionalFormatting sqref="I805">
    <cfRule type="expression" dxfId="40458" priority="81103" stopIfTrue="1">
      <formula>WEEKDAY($A805)=1</formula>
    </cfRule>
    <cfRule type="expression" dxfId="40457" priority="81104" stopIfTrue="1">
      <formula>WEEKDAY($A805)=2</formula>
    </cfRule>
    <cfRule type="expression" dxfId="40456" priority="81105" stopIfTrue="1">
      <formula>WEEKDAY($A805)=3</formula>
    </cfRule>
    <cfRule type="expression" dxfId="40455" priority="81106" stopIfTrue="1">
      <formula>WEEKDAY($A805)=4</formula>
    </cfRule>
    <cfRule type="expression" dxfId="40454" priority="81107" stopIfTrue="1">
      <formula>WEEKDAY($A805)=5</formula>
    </cfRule>
    <cfRule type="expression" dxfId="40453" priority="81108" stopIfTrue="1">
      <formula>WEEKDAY($A805)=6</formula>
    </cfRule>
    <cfRule type="expression" dxfId="40452" priority="81109" stopIfTrue="1">
      <formula>WEEKDAY($A805)=7</formula>
    </cfRule>
  </conditionalFormatting>
  <conditionalFormatting sqref="I805">
    <cfRule type="expression" dxfId="40451" priority="81096" stopIfTrue="1">
      <formula>WEEKDAY($A805)=1</formula>
    </cfRule>
    <cfRule type="expression" dxfId="40450" priority="81097" stopIfTrue="1">
      <formula>WEEKDAY($A805)=2</formula>
    </cfRule>
    <cfRule type="expression" dxfId="40449" priority="81098" stopIfTrue="1">
      <formula>WEEKDAY($A805)=3</formula>
    </cfRule>
    <cfRule type="expression" dxfId="40448" priority="81099" stopIfTrue="1">
      <formula>WEEKDAY($A805)=4</formula>
    </cfRule>
    <cfRule type="expression" dxfId="40447" priority="81100" stopIfTrue="1">
      <formula>WEEKDAY($A805)=5</formula>
    </cfRule>
    <cfRule type="expression" dxfId="40446" priority="81101" stopIfTrue="1">
      <formula>WEEKDAY($A805)=6</formula>
    </cfRule>
    <cfRule type="expression" dxfId="40445" priority="81102" stopIfTrue="1">
      <formula>WEEKDAY($A805)=7</formula>
    </cfRule>
  </conditionalFormatting>
  <conditionalFormatting sqref="I805">
    <cfRule type="expression" dxfId="40444" priority="81089" stopIfTrue="1">
      <formula>WEEKDAY($A805)=1</formula>
    </cfRule>
    <cfRule type="expression" dxfId="40443" priority="81090" stopIfTrue="1">
      <formula>WEEKDAY($A805)=2</formula>
    </cfRule>
    <cfRule type="expression" dxfId="40442" priority="81091" stopIfTrue="1">
      <formula>WEEKDAY($A805)=3</formula>
    </cfRule>
    <cfRule type="expression" dxfId="40441" priority="81092" stopIfTrue="1">
      <formula>WEEKDAY($A805)=4</formula>
    </cfRule>
    <cfRule type="expression" dxfId="40440" priority="81093" stopIfTrue="1">
      <formula>WEEKDAY($A805)=5</formula>
    </cfRule>
    <cfRule type="expression" dxfId="40439" priority="81094" stopIfTrue="1">
      <formula>WEEKDAY($A805)=6</formula>
    </cfRule>
    <cfRule type="expression" dxfId="40438" priority="81095" stopIfTrue="1">
      <formula>WEEKDAY($A805)=7</formula>
    </cfRule>
  </conditionalFormatting>
  <conditionalFormatting sqref="I805">
    <cfRule type="expression" dxfId="40437" priority="81082" stopIfTrue="1">
      <formula>WEEKDAY($A805)=1</formula>
    </cfRule>
    <cfRule type="expression" dxfId="40436" priority="81083" stopIfTrue="1">
      <formula>WEEKDAY($A805)=2</formula>
    </cfRule>
    <cfRule type="expression" dxfId="40435" priority="81084" stopIfTrue="1">
      <formula>WEEKDAY($A805)=3</formula>
    </cfRule>
    <cfRule type="expression" dxfId="40434" priority="81085" stopIfTrue="1">
      <formula>WEEKDAY($A805)=4</formula>
    </cfRule>
    <cfRule type="expression" dxfId="40433" priority="81086" stopIfTrue="1">
      <formula>WEEKDAY($A805)=5</formula>
    </cfRule>
    <cfRule type="expression" dxfId="40432" priority="81087" stopIfTrue="1">
      <formula>WEEKDAY($A805)=6</formula>
    </cfRule>
    <cfRule type="expression" dxfId="40431" priority="81088" stopIfTrue="1">
      <formula>WEEKDAY($A805)=7</formula>
    </cfRule>
  </conditionalFormatting>
  <conditionalFormatting sqref="I805">
    <cfRule type="expression" dxfId="40430" priority="81075" stopIfTrue="1">
      <formula>WEEKDAY($A805)=1</formula>
    </cfRule>
    <cfRule type="expression" dxfId="40429" priority="81076" stopIfTrue="1">
      <formula>WEEKDAY($A805)=2</formula>
    </cfRule>
    <cfRule type="expression" dxfId="40428" priority="81077" stopIfTrue="1">
      <formula>WEEKDAY($A805)=3</formula>
    </cfRule>
    <cfRule type="expression" dxfId="40427" priority="81078" stopIfTrue="1">
      <formula>WEEKDAY($A805)=4</formula>
    </cfRule>
    <cfRule type="expression" dxfId="40426" priority="81079" stopIfTrue="1">
      <formula>WEEKDAY($A805)=5</formula>
    </cfRule>
    <cfRule type="expression" dxfId="40425" priority="81080" stopIfTrue="1">
      <formula>WEEKDAY($A805)=6</formula>
    </cfRule>
    <cfRule type="expression" dxfId="40424" priority="81081" stopIfTrue="1">
      <formula>WEEKDAY($A805)=7</formula>
    </cfRule>
  </conditionalFormatting>
  <conditionalFormatting sqref="I805">
    <cfRule type="expression" dxfId="40423" priority="81068" stopIfTrue="1">
      <formula>WEEKDAY($A805)=1</formula>
    </cfRule>
    <cfRule type="expression" dxfId="40422" priority="81069" stopIfTrue="1">
      <formula>WEEKDAY($A805)=2</formula>
    </cfRule>
    <cfRule type="expression" dxfId="40421" priority="81070" stopIfTrue="1">
      <formula>WEEKDAY($A805)=3</formula>
    </cfRule>
    <cfRule type="expression" dxfId="40420" priority="81071" stopIfTrue="1">
      <formula>WEEKDAY($A805)=4</formula>
    </cfRule>
    <cfRule type="expression" dxfId="40419" priority="81072" stopIfTrue="1">
      <formula>WEEKDAY($A805)=5</formula>
    </cfRule>
    <cfRule type="expression" dxfId="40418" priority="81073" stopIfTrue="1">
      <formula>WEEKDAY($A805)=6</formula>
    </cfRule>
    <cfRule type="expression" dxfId="40417" priority="81074" stopIfTrue="1">
      <formula>WEEKDAY($A805)=7</formula>
    </cfRule>
  </conditionalFormatting>
  <conditionalFormatting sqref="I805">
    <cfRule type="expression" dxfId="40416" priority="81061" stopIfTrue="1">
      <formula>WEEKDAY($A805)=1</formula>
    </cfRule>
    <cfRule type="expression" dxfId="40415" priority="81062" stopIfTrue="1">
      <formula>WEEKDAY($A805)=2</formula>
    </cfRule>
    <cfRule type="expression" dxfId="40414" priority="81063" stopIfTrue="1">
      <formula>WEEKDAY($A805)=3</formula>
    </cfRule>
    <cfRule type="expression" dxfId="40413" priority="81064" stopIfTrue="1">
      <formula>WEEKDAY($A805)=4</formula>
    </cfRule>
    <cfRule type="expression" dxfId="40412" priority="81065" stopIfTrue="1">
      <formula>WEEKDAY($A805)=5</formula>
    </cfRule>
    <cfRule type="expression" dxfId="40411" priority="81066" stopIfTrue="1">
      <formula>WEEKDAY($A805)=6</formula>
    </cfRule>
    <cfRule type="expression" dxfId="40410" priority="81067" stopIfTrue="1">
      <formula>WEEKDAY($A805)=7</formula>
    </cfRule>
  </conditionalFormatting>
  <conditionalFormatting sqref="I805">
    <cfRule type="expression" dxfId="40409" priority="81054" stopIfTrue="1">
      <formula>WEEKDAY($A805)=1</formula>
    </cfRule>
    <cfRule type="expression" dxfId="40408" priority="81055" stopIfTrue="1">
      <formula>WEEKDAY($A805)=2</formula>
    </cfRule>
    <cfRule type="expression" dxfId="40407" priority="81056" stopIfTrue="1">
      <formula>WEEKDAY($A805)=3</formula>
    </cfRule>
    <cfRule type="expression" dxfId="40406" priority="81057" stopIfTrue="1">
      <formula>WEEKDAY($A805)=4</formula>
    </cfRule>
    <cfRule type="expression" dxfId="40405" priority="81058" stopIfTrue="1">
      <formula>WEEKDAY($A805)=5</formula>
    </cfRule>
    <cfRule type="expression" dxfId="40404" priority="81059" stopIfTrue="1">
      <formula>WEEKDAY($A805)=6</formula>
    </cfRule>
    <cfRule type="expression" dxfId="40403" priority="81060" stopIfTrue="1">
      <formula>WEEKDAY($A805)=7</formula>
    </cfRule>
  </conditionalFormatting>
  <conditionalFormatting sqref="I805">
    <cfRule type="expression" dxfId="40402" priority="81047" stopIfTrue="1">
      <formula>WEEKDAY($A805)=1</formula>
    </cfRule>
    <cfRule type="expression" dxfId="40401" priority="81048" stopIfTrue="1">
      <formula>WEEKDAY($A805)=2</formula>
    </cfRule>
    <cfRule type="expression" dxfId="40400" priority="81049" stopIfTrue="1">
      <formula>WEEKDAY($A805)=3</formula>
    </cfRule>
    <cfRule type="expression" dxfId="40399" priority="81050" stopIfTrue="1">
      <formula>WEEKDAY($A805)=4</formula>
    </cfRule>
    <cfRule type="expression" dxfId="40398" priority="81051" stopIfTrue="1">
      <formula>WEEKDAY($A805)=5</formula>
    </cfRule>
    <cfRule type="expression" dxfId="40397" priority="81052" stopIfTrue="1">
      <formula>WEEKDAY($A805)=6</formula>
    </cfRule>
    <cfRule type="expression" dxfId="40396" priority="81053" stopIfTrue="1">
      <formula>WEEKDAY($A805)=7</formula>
    </cfRule>
  </conditionalFormatting>
  <conditionalFormatting sqref="I805">
    <cfRule type="expression" dxfId="40395" priority="81040" stopIfTrue="1">
      <formula>WEEKDAY($A805)=1</formula>
    </cfRule>
    <cfRule type="expression" dxfId="40394" priority="81041" stopIfTrue="1">
      <formula>WEEKDAY($A805)=2</formula>
    </cfRule>
    <cfRule type="expression" dxfId="40393" priority="81042" stopIfTrue="1">
      <formula>WEEKDAY($A805)=3</formula>
    </cfRule>
    <cfRule type="expression" dxfId="40392" priority="81043" stopIfTrue="1">
      <formula>WEEKDAY($A805)=4</formula>
    </cfRule>
    <cfRule type="expression" dxfId="40391" priority="81044" stopIfTrue="1">
      <formula>WEEKDAY($A805)=5</formula>
    </cfRule>
    <cfRule type="expression" dxfId="40390" priority="81045" stopIfTrue="1">
      <formula>WEEKDAY($A805)=6</formula>
    </cfRule>
    <cfRule type="expression" dxfId="40389" priority="81046" stopIfTrue="1">
      <formula>WEEKDAY($A805)=7</formula>
    </cfRule>
  </conditionalFormatting>
  <conditionalFormatting sqref="I805">
    <cfRule type="expression" dxfId="40388" priority="81033" stopIfTrue="1">
      <formula>WEEKDAY($A805)=1</formula>
    </cfRule>
    <cfRule type="expression" dxfId="40387" priority="81034" stopIfTrue="1">
      <formula>WEEKDAY($A805)=2</formula>
    </cfRule>
    <cfRule type="expression" dxfId="40386" priority="81035" stopIfTrue="1">
      <formula>WEEKDAY($A805)=3</formula>
    </cfRule>
    <cfRule type="expression" dxfId="40385" priority="81036" stopIfTrue="1">
      <formula>WEEKDAY($A805)=4</formula>
    </cfRule>
    <cfRule type="expression" dxfId="40384" priority="81037" stopIfTrue="1">
      <formula>WEEKDAY($A805)=5</formula>
    </cfRule>
    <cfRule type="expression" dxfId="40383" priority="81038" stopIfTrue="1">
      <formula>WEEKDAY($A805)=6</formula>
    </cfRule>
    <cfRule type="expression" dxfId="40382" priority="81039" stopIfTrue="1">
      <formula>WEEKDAY($A805)=7</formula>
    </cfRule>
  </conditionalFormatting>
  <conditionalFormatting sqref="I805">
    <cfRule type="expression" dxfId="40381" priority="81026" stopIfTrue="1">
      <formula>WEEKDAY($A805)=1</formula>
    </cfRule>
    <cfRule type="expression" dxfId="40380" priority="81027" stopIfTrue="1">
      <formula>WEEKDAY($A805)=2</formula>
    </cfRule>
    <cfRule type="expression" dxfId="40379" priority="81028" stopIfTrue="1">
      <formula>WEEKDAY($A805)=3</formula>
    </cfRule>
    <cfRule type="expression" dxfId="40378" priority="81029" stopIfTrue="1">
      <formula>WEEKDAY($A805)=4</formula>
    </cfRule>
    <cfRule type="expression" dxfId="40377" priority="81030" stopIfTrue="1">
      <formula>WEEKDAY($A805)=5</formula>
    </cfRule>
    <cfRule type="expression" dxfId="40376" priority="81031" stopIfTrue="1">
      <formula>WEEKDAY($A805)=6</formula>
    </cfRule>
    <cfRule type="expression" dxfId="40375" priority="81032" stopIfTrue="1">
      <formula>WEEKDAY($A805)=7</formula>
    </cfRule>
  </conditionalFormatting>
  <conditionalFormatting sqref="I805">
    <cfRule type="expression" dxfId="40374" priority="81019" stopIfTrue="1">
      <formula>WEEKDAY($A805)=1</formula>
    </cfRule>
    <cfRule type="expression" dxfId="40373" priority="81020" stopIfTrue="1">
      <formula>WEEKDAY($A805)=2</formula>
    </cfRule>
    <cfRule type="expression" dxfId="40372" priority="81021" stopIfTrue="1">
      <formula>WEEKDAY($A805)=3</formula>
    </cfRule>
    <cfRule type="expression" dxfId="40371" priority="81022" stopIfTrue="1">
      <formula>WEEKDAY($A805)=4</formula>
    </cfRule>
    <cfRule type="expression" dxfId="40370" priority="81023" stopIfTrue="1">
      <formula>WEEKDAY($A805)=5</formula>
    </cfRule>
    <cfRule type="expression" dxfId="40369" priority="81024" stopIfTrue="1">
      <formula>WEEKDAY($A805)=6</formula>
    </cfRule>
    <cfRule type="expression" dxfId="40368" priority="81025" stopIfTrue="1">
      <formula>WEEKDAY($A805)=7</formula>
    </cfRule>
  </conditionalFormatting>
  <conditionalFormatting sqref="I805">
    <cfRule type="expression" dxfId="40367" priority="81012" stopIfTrue="1">
      <formula>WEEKDAY($A805)=1</formula>
    </cfRule>
    <cfRule type="expression" dxfId="40366" priority="81013" stopIfTrue="1">
      <formula>WEEKDAY($A805)=2</formula>
    </cfRule>
    <cfRule type="expression" dxfId="40365" priority="81014" stopIfTrue="1">
      <formula>WEEKDAY($A805)=3</formula>
    </cfRule>
    <cfRule type="expression" dxfId="40364" priority="81015" stopIfTrue="1">
      <formula>WEEKDAY($A805)=4</formula>
    </cfRule>
    <cfRule type="expression" dxfId="40363" priority="81016" stopIfTrue="1">
      <formula>WEEKDAY($A805)=5</formula>
    </cfRule>
    <cfRule type="expression" dxfId="40362" priority="81017" stopIfTrue="1">
      <formula>WEEKDAY($A805)=6</formula>
    </cfRule>
    <cfRule type="expression" dxfId="40361" priority="81018" stopIfTrue="1">
      <formula>WEEKDAY($A805)=7</formula>
    </cfRule>
  </conditionalFormatting>
  <conditionalFormatting sqref="I805">
    <cfRule type="expression" dxfId="40360" priority="81005" stopIfTrue="1">
      <formula>WEEKDAY($A805)=1</formula>
    </cfRule>
    <cfRule type="expression" dxfId="40359" priority="81006" stopIfTrue="1">
      <formula>WEEKDAY($A805)=2</formula>
    </cfRule>
    <cfRule type="expression" dxfId="40358" priority="81007" stopIfTrue="1">
      <formula>WEEKDAY($A805)=3</formula>
    </cfRule>
    <cfRule type="expression" dxfId="40357" priority="81008" stopIfTrue="1">
      <formula>WEEKDAY($A805)=4</formula>
    </cfRule>
    <cfRule type="expression" dxfId="40356" priority="81009" stopIfTrue="1">
      <formula>WEEKDAY($A805)=5</formula>
    </cfRule>
    <cfRule type="expression" dxfId="40355" priority="81010" stopIfTrue="1">
      <formula>WEEKDAY($A805)=6</formula>
    </cfRule>
    <cfRule type="expression" dxfId="40354" priority="81011" stopIfTrue="1">
      <formula>WEEKDAY($A805)=7</formula>
    </cfRule>
  </conditionalFormatting>
  <conditionalFormatting sqref="I805">
    <cfRule type="expression" dxfId="40353" priority="80998" stopIfTrue="1">
      <formula>WEEKDAY($A805)=1</formula>
    </cfRule>
    <cfRule type="expression" dxfId="40352" priority="80999" stopIfTrue="1">
      <formula>WEEKDAY($A805)=2</formula>
    </cfRule>
    <cfRule type="expression" dxfId="40351" priority="81000" stopIfTrue="1">
      <formula>WEEKDAY($A805)=3</formula>
    </cfRule>
    <cfRule type="expression" dxfId="40350" priority="81001" stopIfTrue="1">
      <formula>WEEKDAY($A805)=4</formula>
    </cfRule>
    <cfRule type="expression" dxfId="40349" priority="81002" stopIfTrue="1">
      <formula>WEEKDAY($A805)=5</formula>
    </cfRule>
    <cfRule type="expression" dxfId="40348" priority="81003" stopIfTrue="1">
      <formula>WEEKDAY($A805)=6</formula>
    </cfRule>
    <cfRule type="expression" dxfId="40347" priority="81004" stopIfTrue="1">
      <formula>WEEKDAY($A805)=7</formula>
    </cfRule>
  </conditionalFormatting>
  <conditionalFormatting sqref="I805">
    <cfRule type="expression" dxfId="40346" priority="80991" stopIfTrue="1">
      <formula>WEEKDAY($A805)=1</formula>
    </cfRule>
    <cfRule type="expression" dxfId="40345" priority="80992" stopIfTrue="1">
      <formula>WEEKDAY($A805)=2</formula>
    </cfRule>
    <cfRule type="expression" dxfId="40344" priority="80993" stopIfTrue="1">
      <formula>WEEKDAY($A805)=3</formula>
    </cfRule>
    <cfRule type="expression" dxfId="40343" priority="80994" stopIfTrue="1">
      <formula>WEEKDAY($A805)=4</formula>
    </cfRule>
    <cfRule type="expression" dxfId="40342" priority="80995" stopIfTrue="1">
      <formula>WEEKDAY($A805)=5</formula>
    </cfRule>
    <cfRule type="expression" dxfId="40341" priority="80996" stopIfTrue="1">
      <formula>WEEKDAY($A805)=6</formula>
    </cfRule>
    <cfRule type="expression" dxfId="40340" priority="80997" stopIfTrue="1">
      <formula>WEEKDAY($A805)=7</formula>
    </cfRule>
  </conditionalFormatting>
  <conditionalFormatting sqref="I805">
    <cfRule type="expression" dxfId="40339" priority="80984" stopIfTrue="1">
      <formula>WEEKDAY($A805)=1</formula>
    </cfRule>
    <cfRule type="expression" dxfId="40338" priority="80985" stopIfTrue="1">
      <formula>WEEKDAY($A805)=2</formula>
    </cfRule>
    <cfRule type="expression" dxfId="40337" priority="80986" stopIfTrue="1">
      <formula>WEEKDAY($A805)=3</formula>
    </cfRule>
    <cfRule type="expression" dxfId="40336" priority="80987" stopIfTrue="1">
      <formula>WEEKDAY($A805)=4</formula>
    </cfRule>
    <cfRule type="expression" dxfId="40335" priority="80988" stopIfTrue="1">
      <formula>WEEKDAY($A805)=5</formula>
    </cfRule>
    <cfRule type="expression" dxfId="40334" priority="80989" stopIfTrue="1">
      <formula>WEEKDAY($A805)=6</formula>
    </cfRule>
    <cfRule type="expression" dxfId="40333" priority="80990" stopIfTrue="1">
      <formula>WEEKDAY($A805)=7</formula>
    </cfRule>
  </conditionalFormatting>
  <conditionalFormatting sqref="I805">
    <cfRule type="expression" dxfId="40332" priority="80977" stopIfTrue="1">
      <formula>WEEKDAY($A805)=1</formula>
    </cfRule>
    <cfRule type="expression" dxfId="40331" priority="80978" stopIfTrue="1">
      <formula>WEEKDAY($A805)=2</formula>
    </cfRule>
    <cfRule type="expression" dxfId="40330" priority="80979" stopIfTrue="1">
      <formula>WEEKDAY($A805)=3</formula>
    </cfRule>
    <cfRule type="expression" dxfId="40329" priority="80980" stopIfTrue="1">
      <formula>WEEKDAY($A805)=4</formula>
    </cfRule>
    <cfRule type="expression" dxfId="40328" priority="80981" stopIfTrue="1">
      <formula>WEEKDAY($A805)=5</formula>
    </cfRule>
    <cfRule type="expression" dxfId="40327" priority="80982" stopIfTrue="1">
      <formula>WEEKDAY($A805)=6</formula>
    </cfRule>
    <cfRule type="expression" dxfId="40326" priority="80983" stopIfTrue="1">
      <formula>WEEKDAY($A805)=7</formula>
    </cfRule>
  </conditionalFormatting>
  <conditionalFormatting sqref="I805">
    <cfRule type="expression" dxfId="40325" priority="80970" stopIfTrue="1">
      <formula>WEEKDAY($A805)=1</formula>
    </cfRule>
    <cfRule type="expression" dxfId="40324" priority="80971" stopIfTrue="1">
      <formula>WEEKDAY($A805)=2</formula>
    </cfRule>
    <cfRule type="expression" dxfId="40323" priority="80972" stopIfTrue="1">
      <formula>WEEKDAY($A805)=3</formula>
    </cfRule>
    <cfRule type="expression" dxfId="40322" priority="80973" stopIfTrue="1">
      <formula>WEEKDAY($A805)=4</formula>
    </cfRule>
    <cfRule type="expression" dxfId="40321" priority="80974" stopIfTrue="1">
      <formula>WEEKDAY($A805)=5</formula>
    </cfRule>
    <cfRule type="expression" dxfId="40320" priority="80975" stopIfTrue="1">
      <formula>WEEKDAY($A805)=6</formula>
    </cfRule>
    <cfRule type="expression" dxfId="40319" priority="80976" stopIfTrue="1">
      <formula>WEEKDAY($A805)=7</formula>
    </cfRule>
  </conditionalFormatting>
  <conditionalFormatting sqref="I805">
    <cfRule type="expression" dxfId="40318" priority="80963" stopIfTrue="1">
      <formula>WEEKDAY($A805)=1</formula>
    </cfRule>
    <cfRule type="expression" dxfId="40317" priority="80964" stopIfTrue="1">
      <formula>WEEKDAY($A805)=2</formula>
    </cfRule>
    <cfRule type="expression" dxfId="40316" priority="80965" stopIfTrue="1">
      <formula>WEEKDAY($A805)=3</formula>
    </cfRule>
    <cfRule type="expression" dxfId="40315" priority="80966" stopIfTrue="1">
      <formula>WEEKDAY($A805)=4</formula>
    </cfRule>
    <cfRule type="expression" dxfId="40314" priority="80967" stopIfTrue="1">
      <formula>WEEKDAY($A805)=5</formula>
    </cfRule>
    <cfRule type="expression" dxfId="40313" priority="80968" stopIfTrue="1">
      <formula>WEEKDAY($A805)=6</formula>
    </cfRule>
    <cfRule type="expression" dxfId="40312" priority="80969" stopIfTrue="1">
      <formula>WEEKDAY($A805)=7</formula>
    </cfRule>
  </conditionalFormatting>
  <conditionalFormatting sqref="I805">
    <cfRule type="expression" dxfId="40311" priority="80956" stopIfTrue="1">
      <formula>WEEKDAY($A805)=1</formula>
    </cfRule>
    <cfRule type="expression" dxfId="40310" priority="80957" stopIfTrue="1">
      <formula>WEEKDAY($A805)=2</formula>
    </cfRule>
    <cfRule type="expression" dxfId="40309" priority="80958" stopIfTrue="1">
      <formula>WEEKDAY($A805)=3</formula>
    </cfRule>
    <cfRule type="expression" dxfId="40308" priority="80959" stopIfTrue="1">
      <formula>WEEKDAY($A805)=4</formula>
    </cfRule>
    <cfRule type="expression" dxfId="40307" priority="80960" stopIfTrue="1">
      <formula>WEEKDAY($A805)=5</formula>
    </cfRule>
    <cfRule type="expression" dxfId="40306" priority="80961" stopIfTrue="1">
      <formula>WEEKDAY($A805)=6</formula>
    </cfRule>
    <cfRule type="expression" dxfId="40305" priority="80962" stopIfTrue="1">
      <formula>WEEKDAY($A805)=7</formula>
    </cfRule>
  </conditionalFormatting>
  <conditionalFormatting sqref="I805">
    <cfRule type="expression" dxfId="40304" priority="80949" stopIfTrue="1">
      <formula>WEEKDAY($A805)=1</formula>
    </cfRule>
    <cfRule type="expression" dxfId="40303" priority="80950" stopIfTrue="1">
      <formula>WEEKDAY($A805)=2</formula>
    </cfRule>
    <cfRule type="expression" dxfId="40302" priority="80951" stopIfTrue="1">
      <formula>WEEKDAY($A805)=3</formula>
    </cfRule>
    <cfRule type="expression" dxfId="40301" priority="80952" stopIfTrue="1">
      <formula>WEEKDAY($A805)=4</formula>
    </cfRule>
    <cfRule type="expression" dxfId="40300" priority="80953" stopIfTrue="1">
      <formula>WEEKDAY($A805)=5</formula>
    </cfRule>
    <cfRule type="expression" dxfId="40299" priority="80954" stopIfTrue="1">
      <formula>WEEKDAY($A805)=6</formula>
    </cfRule>
    <cfRule type="expression" dxfId="40298" priority="80955" stopIfTrue="1">
      <formula>WEEKDAY($A805)=7</formula>
    </cfRule>
  </conditionalFormatting>
  <conditionalFormatting sqref="I805">
    <cfRule type="expression" dxfId="40297" priority="80942" stopIfTrue="1">
      <formula>WEEKDAY($A805)=1</formula>
    </cfRule>
    <cfRule type="expression" dxfId="40296" priority="80943" stopIfTrue="1">
      <formula>WEEKDAY($A805)=2</formula>
    </cfRule>
    <cfRule type="expression" dxfId="40295" priority="80944" stopIfTrue="1">
      <formula>WEEKDAY($A805)=3</formula>
    </cfRule>
    <cfRule type="expression" dxfId="40294" priority="80945" stopIfTrue="1">
      <formula>WEEKDAY($A805)=4</formula>
    </cfRule>
    <cfRule type="expression" dxfId="40293" priority="80946" stopIfTrue="1">
      <formula>WEEKDAY($A805)=5</formula>
    </cfRule>
    <cfRule type="expression" dxfId="40292" priority="80947" stopIfTrue="1">
      <formula>WEEKDAY($A805)=6</formula>
    </cfRule>
    <cfRule type="expression" dxfId="40291" priority="80948" stopIfTrue="1">
      <formula>WEEKDAY($A805)=7</formula>
    </cfRule>
  </conditionalFormatting>
  <conditionalFormatting sqref="I805">
    <cfRule type="expression" dxfId="40290" priority="80935" stopIfTrue="1">
      <formula>WEEKDAY($A805)=1</formula>
    </cfRule>
    <cfRule type="expression" dxfId="40289" priority="80936" stopIfTrue="1">
      <formula>WEEKDAY($A805)=2</formula>
    </cfRule>
    <cfRule type="expression" dxfId="40288" priority="80937" stopIfTrue="1">
      <formula>WEEKDAY($A805)=3</formula>
    </cfRule>
    <cfRule type="expression" dxfId="40287" priority="80938" stopIfTrue="1">
      <formula>WEEKDAY($A805)=4</formula>
    </cfRule>
    <cfRule type="expression" dxfId="40286" priority="80939" stopIfTrue="1">
      <formula>WEEKDAY($A805)=5</formula>
    </cfRule>
    <cfRule type="expression" dxfId="40285" priority="80940" stopIfTrue="1">
      <formula>WEEKDAY($A805)=6</formula>
    </cfRule>
    <cfRule type="expression" dxfId="40284" priority="80941" stopIfTrue="1">
      <formula>WEEKDAY($A805)=7</formula>
    </cfRule>
  </conditionalFormatting>
  <conditionalFormatting sqref="I805">
    <cfRule type="expression" dxfId="40283" priority="80928" stopIfTrue="1">
      <formula>WEEKDAY($A805)=1</formula>
    </cfRule>
    <cfRule type="expression" dxfId="40282" priority="80929" stopIfTrue="1">
      <formula>WEEKDAY($A805)=2</formula>
    </cfRule>
    <cfRule type="expression" dxfId="40281" priority="80930" stopIfTrue="1">
      <formula>WEEKDAY($A805)=3</formula>
    </cfRule>
    <cfRule type="expression" dxfId="40280" priority="80931" stopIfTrue="1">
      <formula>WEEKDAY($A805)=4</formula>
    </cfRule>
    <cfRule type="expression" dxfId="40279" priority="80932" stopIfTrue="1">
      <formula>WEEKDAY($A805)=5</formula>
    </cfRule>
    <cfRule type="expression" dxfId="40278" priority="80933" stopIfTrue="1">
      <formula>WEEKDAY($A805)=6</formula>
    </cfRule>
    <cfRule type="expression" dxfId="40277" priority="80934" stopIfTrue="1">
      <formula>WEEKDAY($A805)=7</formula>
    </cfRule>
  </conditionalFormatting>
  <conditionalFormatting sqref="I805">
    <cfRule type="expression" dxfId="40276" priority="80921" stopIfTrue="1">
      <formula>WEEKDAY($A805)=1</formula>
    </cfRule>
    <cfRule type="expression" dxfId="40275" priority="80922" stopIfTrue="1">
      <formula>WEEKDAY($A805)=2</formula>
    </cfRule>
    <cfRule type="expression" dxfId="40274" priority="80923" stopIfTrue="1">
      <formula>WEEKDAY($A805)=3</formula>
    </cfRule>
    <cfRule type="expression" dxfId="40273" priority="80924" stopIfTrue="1">
      <formula>WEEKDAY($A805)=4</formula>
    </cfRule>
    <cfRule type="expression" dxfId="40272" priority="80925" stopIfTrue="1">
      <formula>WEEKDAY($A805)=5</formula>
    </cfRule>
    <cfRule type="expression" dxfId="40271" priority="80926" stopIfTrue="1">
      <formula>WEEKDAY($A805)=6</formula>
    </cfRule>
    <cfRule type="expression" dxfId="40270" priority="80927" stopIfTrue="1">
      <formula>WEEKDAY($A805)=7</formula>
    </cfRule>
  </conditionalFormatting>
  <conditionalFormatting sqref="I805">
    <cfRule type="expression" dxfId="40269" priority="80914" stopIfTrue="1">
      <formula>WEEKDAY($A805)=1</formula>
    </cfRule>
    <cfRule type="expression" dxfId="40268" priority="80915" stopIfTrue="1">
      <formula>WEEKDAY($A805)=2</formula>
    </cfRule>
    <cfRule type="expression" dxfId="40267" priority="80916" stopIfTrue="1">
      <formula>WEEKDAY($A805)=3</formula>
    </cfRule>
    <cfRule type="expression" dxfId="40266" priority="80917" stopIfTrue="1">
      <formula>WEEKDAY($A805)=4</formula>
    </cfRule>
    <cfRule type="expression" dxfId="40265" priority="80918" stopIfTrue="1">
      <formula>WEEKDAY($A805)=5</formula>
    </cfRule>
    <cfRule type="expression" dxfId="40264" priority="80919" stopIfTrue="1">
      <formula>WEEKDAY($A805)=6</formula>
    </cfRule>
    <cfRule type="expression" dxfId="40263" priority="80920" stopIfTrue="1">
      <formula>WEEKDAY($A805)=7</formula>
    </cfRule>
  </conditionalFormatting>
  <conditionalFormatting sqref="I805">
    <cfRule type="expression" dxfId="40262" priority="80907" stopIfTrue="1">
      <formula>WEEKDAY($A805)=1</formula>
    </cfRule>
    <cfRule type="expression" dxfId="40261" priority="80908" stopIfTrue="1">
      <formula>WEEKDAY($A805)=2</formula>
    </cfRule>
    <cfRule type="expression" dxfId="40260" priority="80909" stopIfTrue="1">
      <formula>WEEKDAY($A805)=3</formula>
    </cfRule>
    <cfRule type="expression" dxfId="40259" priority="80910" stopIfTrue="1">
      <formula>WEEKDAY($A805)=4</formula>
    </cfRule>
    <cfRule type="expression" dxfId="40258" priority="80911" stopIfTrue="1">
      <formula>WEEKDAY($A805)=5</formula>
    </cfRule>
    <cfRule type="expression" dxfId="40257" priority="80912" stopIfTrue="1">
      <formula>WEEKDAY($A805)=6</formula>
    </cfRule>
    <cfRule type="expression" dxfId="40256" priority="80913" stopIfTrue="1">
      <formula>WEEKDAY($A805)=7</formula>
    </cfRule>
  </conditionalFormatting>
  <conditionalFormatting sqref="I805">
    <cfRule type="expression" dxfId="40255" priority="80900" stopIfTrue="1">
      <formula>WEEKDAY($A805)=1</formula>
    </cfRule>
    <cfRule type="expression" dxfId="40254" priority="80901" stopIfTrue="1">
      <formula>WEEKDAY($A805)=2</formula>
    </cfRule>
    <cfRule type="expression" dxfId="40253" priority="80902" stopIfTrue="1">
      <formula>WEEKDAY($A805)=3</formula>
    </cfRule>
    <cfRule type="expression" dxfId="40252" priority="80903" stopIfTrue="1">
      <formula>WEEKDAY($A805)=4</formula>
    </cfRule>
    <cfRule type="expression" dxfId="40251" priority="80904" stopIfTrue="1">
      <formula>WEEKDAY($A805)=5</formula>
    </cfRule>
    <cfRule type="expression" dxfId="40250" priority="80905" stopIfTrue="1">
      <formula>WEEKDAY($A805)=6</formula>
    </cfRule>
    <cfRule type="expression" dxfId="40249" priority="80906" stopIfTrue="1">
      <formula>WEEKDAY($A805)=7</formula>
    </cfRule>
  </conditionalFormatting>
  <conditionalFormatting sqref="I805">
    <cfRule type="expression" dxfId="40248" priority="80893" stopIfTrue="1">
      <formula>WEEKDAY($A805)=1</formula>
    </cfRule>
    <cfRule type="expression" dxfId="40247" priority="80894" stopIfTrue="1">
      <formula>WEEKDAY($A805)=2</formula>
    </cfRule>
    <cfRule type="expression" dxfId="40246" priority="80895" stopIfTrue="1">
      <formula>WEEKDAY($A805)=3</formula>
    </cfRule>
    <cfRule type="expression" dxfId="40245" priority="80896" stopIfTrue="1">
      <formula>WEEKDAY($A805)=4</formula>
    </cfRule>
    <cfRule type="expression" dxfId="40244" priority="80897" stopIfTrue="1">
      <formula>WEEKDAY($A805)=5</formula>
    </cfRule>
    <cfRule type="expression" dxfId="40243" priority="80898" stopIfTrue="1">
      <formula>WEEKDAY($A805)=6</formula>
    </cfRule>
    <cfRule type="expression" dxfId="40242" priority="80899" stopIfTrue="1">
      <formula>WEEKDAY($A805)=7</formula>
    </cfRule>
  </conditionalFormatting>
  <conditionalFormatting sqref="I805">
    <cfRule type="expression" dxfId="40241" priority="80886" stopIfTrue="1">
      <formula>WEEKDAY($A805)=1</formula>
    </cfRule>
    <cfRule type="expression" dxfId="40240" priority="80887" stopIfTrue="1">
      <formula>WEEKDAY($A805)=2</formula>
    </cfRule>
    <cfRule type="expression" dxfId="40239" priority="80888" stopIfTrue="1">
      <formula>WEEKDAY($A805)=3</formula>
    </cfRule>
    <cfRule type="expression" dxfId="40238" priority="80889" stopIfTrue="1">
      <formula>WEEKDAY($A805)=4</formula>
    </cfRule>
    <cfRule type="expression" dxfId="40237" priority="80890" stopIfTrue="1">
      <formula>WEEKDAY($A805)=5</formula>
    </cfRule>
    <cfRule type="expression" dxfId="40236" priority="80891" stopIfTrue="1">
      <formula>WEEKDAY($A805)=6</formula>
    </cfRule>
    <cfRule type="expression" dxfId="40235" priority="80892" stopIfTrue="1">
      <formula>WEEKDAY($A805)=7</formula>
    </cfRule>
  </conditionalFormatting>
  <conditionalFormatting sqref="I805">
    <cfRule type="expression" dxfId="40234" priority="80879" stopIfTrue="1">
      <formula>WEEKDAY($A805)=1</formula>
    </cfRule>
    <cfRule type="expression" dxfId="40233" priority="80880" stopIfTrue="1">
      <formula>WEEKDAY($A805)=2</formula>
    </cfRule>
    <cfRule type="expression" dxfId="40232" priority="80881" stopIfTrue="1">
      <formula>WEEKDAY($A805)=3</formula>
    </cfRule>
    <cfRule type="expression" dxfId="40231" priority="80882" stopIfTrue="1">
      <formula>WEEKDAY($A805)=4</formula>
    </cfRule>
    <cfRule type="expression" dxfId="40230" priority="80883" stopIfTrue="1">
      <formula>WEEKDAY($A805)=5</formula>
    </cfRule>
    <cfRule type="expression" dxfId="40229" priority="80884" stopIfTrue="1">
      <formula>WEEKDAY($A805)=6</formula>
    </cfRule>
    <cfRule type="expression" dxfId="40228" priority="80885" stopIfTrue="1">
      <formula>WEEKDAY($A805)=7</formula>
    </cfRule>
  </conditionalFormatting>
  <conditionalFormatting sqref="I805">
    <cfRule type="expression" dxfId="40227" priority="80872" stopIfTrue="1">
      <formula>WEEKDAY($A805)=1</formula>
    </cfRule>
    <cfRule type="expression" dxfId="40226" priority="80873" stopIfTrue="1">
      <formula>WEEKDAY($A805)=2</formula>
    </cfRule>
    <cfRule type="expression" dxfId="40225" priority="80874" stopIfTrue="1">
      <formula>WEEKDAY($A805)=3</formula>
    </cfRule>
    <cfRule type="expression" dxfId="40224" priority="80875" stopIfTrue="1">
      <formula>WEEKDAY($A805)=4</formula>
    </cfRule>
    <cfRule type="expression" dxfId="40223" priority="80876" stopIfTrue="1">
      <formula>WEEKDAY($A805)=5</formula>
    </cfRule>
    <cfRule type="expression" dxfId="40222" priority="80877" stopIfTrue="1">
      <formula>WEEKDAY($A805)=6</formula>
    </cfRule>
    <cfRule type="expression" dxfId="40221" priority="80878" stopIfTrue="1">
      <formula>WEEKDAY($A805)=7</formula>
    </cfRule>
  </conditionalFormatting>
  <conditionalFormatting sqref="I805">
    <cfRule type="expression" dxfId="40220" priority="80865" stopIfTrue="1">
      <formula>WEEKDAY($A805)=1</formula>
    </cfRule>
    <cfRule type="expression" dxfId="40219" priority="80866" stopIfTrue="1">
      <formula>WEEKDAY($A805)=2</formula>
    </cfRule>
    <cfRule type="expression" dxfId="40218" priority="80867" stopIfTrue="1">
      <formula>WEEKDAY($A805)=3</formula>
    </cfRule>
    <cfRule type="expression" dxfId="40217" priority="80868" stopIfTrue="1">
      <formula>WEEKDAY($A805)=4</formula>
    </cfRule>
    <cfRule type="expression" dxfId="40216" priority="80869" stopIfTrue="1">
      <formula>WEEKDAY($A805)=5</formula>
    </cfRule>
    <cfRule type="expression" dxfId="40215" priority="80870" stopIfTrue="1">
      <formula>WEEKDAY($A805)=6</formula>
    </cfRule>
    <cfRule type="expression" dxfId="40214" priority="80871" stopIfTrue="1">
      <formula>WEEKDAY($A805)=7</formula>
    </cfRule>
  </conditionalFormatting>
  <conditionalFormatting sqref="I805">
    <cfRule type="expression" dxfId="40213" priority="80858" stopIfTrue="1">
      <formula>WEEKDAY($A805)=1</formula>
    </cfRule>
    <cfRule type="expression" dxfId="40212" priority="80859" stopIfTrue="1">
      <formula>WEEKDAY($A805)=2</formula>
    </cfRule>
    <cfRule type="expression" dxfId="40211" priority="80860" stopIfTrue="1">
      <formula>WEEKDAY($A805)=3</formula>
    </cfRule>
    <cfRule type="expression" dxfId="40210" priority="80861" stopIfTrue="1">
      <formula>WEEKDAY($A805)=4</formula>
    </cfRule>
    <cfRule type="expression" dxfId="40209" priority="80862" stopIfTrue="1">
      <formula>WEEKDAY($A805)=5</formula>
    </cfRule>
    <cfRule type="expression" dxfId="40208" priority="80863" stopIfTrue="1">
      <formula>WEEKDAY($A805)=6</formula>
    </cfRule>
    <cfRule type="expression" dxfId="40207" priority="80864" stopIfTrue="1">
      <formula>WEEKDAY($A805)=7</formula>
    </cfRule>
  </conditionalFormatting>
  <conditionalFormatting sqref="I805">
    <cfRule type="expression" dxfId="40206" priority="80851" stopIfTrue="1">
      <formula>WEEKDAY($A805)=1</formula>
    </cfRule>
    <cfRule type="expression" dxfId="40205" priority="80852" stopIfTrue="1">
      <formula>WEEKDAY($A805)=2</formula>
    </cfRule>
    <cfRule type="expression" dxfId="40204" priority="80853" stopIfTrue="1">
      <formula>WEEKDAY($A805)=3</formula>
    </cfRule>
    <cfRule type="expression" dxfId="40203" priority="80854" stopIfTrue="1">
      <formula>WEEKDAY($A805)=4</formula>
    </cfRule>
    <cfRule type="expression" dxfId="40202" priority="80855" stopIfTrue="1">
      <formula>WEEKDAY($A805)=5</formula>
    </cfRule>
    <cfRule type="expression" dxfId="40201" priority="80856" stopIfTrue="1">
      <formula>WEEKDAY($A805)=6</formula>
    </cfRule>
    <cfRule type="expression" dxfId="40200" priority="80857" stopIfTrue="1">
      <formula>WEEKDAY($A805)=7</formula>
    </cfRule>
  </conditionalFormatting>
  <conditionalFormatting sqref="I805">
    <cfRule type="expression" dxfId="40199" priority="80844" stopIfTrue="1">
      <formula>WEEKDAY($A805)=1</formula>
    </cfRule>
    <cfRule type="expression" dxfId="40198" priority="80845" stopIfTrue="1">
      <formula>WEEKDAY($A805)=2</formula>
    </cfRule>
    <cfRule type="expression" dxfId="40197" priority="80846" stopIfTrue="1">
      <formula>WEEKDAY($A805)=3</formula>
    </cfRule>
    <cfRule type="expression" dxfId="40196" priority="80847" stopIfTrue="1">
      <formula>WEEKDAY($A805)=4</formula>
    </cfRule>
    <cfRule type="expression" dxfId="40195" priority="80848" stopIfTrue="1">
      <formula>WEEKDAY($A805)=5</formula>
    </cfRule>
    <cfRule type="expression" dxfId="40194" priority="80849" stopIfTrue="1">
      <formula>WEEKDAY($A805)=6</formula>
    </cfRule>
    <cfRule type="expression" dxfId="40193" priority="80850" stopIfTrue="1">
      <formula>WEEKDAY($A805)=7</formula>
    </cfRule>
  </conditionalFormatting>
  <conditionalFormatting sqref="I805">
    <cfRule type="expression" dxfId="40192" priority="80837" stopIfTrue="1">
      <formula>WEEKDAY($A805)=1</formula>
    </cfRule>
    <cfRule type="expression" dxfId="40191" priority="80838" stopIfTrue="1">
      <formula>WEEKDAY($A805)=2</formula>
    </cfRule>
    <cfRule type="expression" dxfId="40190" priority="80839" stopIfTrue="1">
      <formula>WEEKDAY($A805)=3</formula>
    </cfRule>
    <cfRule type="expression" dxfId="40189" priority="80840" stopIfTrue="1">
      <formula>WEEKDAY($A805)=4</formula>
    </cfRule>
    <cfRule type="expression" dxfId="40188" priority="80841" stopIfTrue="1">
      <formula>WEEKDAY($A805)=5</formula>
    </cfRule>
    <cfRule type="expression" dxfId="40187" priority="80842" stopIfTrue="1">
      <formula>WEEKDAY($A805)=6</formula>
    </cfRule>
    <cfRule type="expression" dxfId="40186" priority="80843" stopIfTrue="1">
      <formula>WEEKDAY($A805)=7</formula>
    </cfRule>
  </conditionalFormatting>
  <conditionalFormatting sqref="I805">
    <cfRule type="expression" dxfId="40185" priority="80830" stopIfTrue="1">
      <formula>WEEKDAY($A805)=1</formula>
    </cfRule>
    <cfRule type="expression" dxfId="40184" priority="80831" stopIfTrue="1">
      <formula>WEEKDAY($A805)=2</formula>
    </cfRule>
    <cfRule type="expression" dxfId="40183" priority="80832" stopIfTrue="1">
      <formula>WEEKDAY($A805)=3</formula>
    </cfRule>
    <cfRule type="expression" dxfId="40182" priority="80833" stopIfTrue="1">
      <formula>WEEKDAY($A805)=4</formula>
    </cfRule>
    <cfRule type="expression" dxfId="40181" priority="80834" stopIfTrue="1">
      <formula>WEEKDAY($A805)=5</formula>
    </cfRule>
    <cfRule type="expression" dxfId="40180" priority="80835" stopIfTrue="1">
      <formula>WEEKDAY($A805)=6</formula>
    </cfRule>
    <cfRule type="expression" dxfId="40179" priority="80836" stopIfTrue="1">
      <formula>WEEKDAY($A805)=7</formula>
    </cfRule>
  </conditionalFormatting>
  <conditionalFormatting sqref="I805">
    <cfRule type="expression" dxfId="40178" priority="80823" stopIfTrue="1">
      <formula>WEEKDAY($A805)=1</formula>
    </cfRule>
    <cfRule type="expression" dxfId="40177" priority="80824" stopIfTrue="1">
      <formula>WEEKDAY($A805)=2</formula>
    </cfRule>
    <cfRule type="expression" dxfId="40176" priority="80825" stopIfTrue="1">
      <formula>WEEKDAY($A805)=3</formula>
    </cfRule>
    <cfRule type="expression" dxfId="40175" priority="80826" stopIfTrue="1">
      <formula>WEEKDAY($A805)=4</formula>
    </cfRule>
    <cfRule type="expression" dxfId="40174" priority="80827" stopIfTrue="1">
      <formula>WEEKDAY($A805)=5</formula>
    </cfRule>
    <cfRule type="expression" dxfId="40173" priority="80828" stopIfTrue="1">
      <formula>WEEKDAY($A805)=6</formula>
    </cfRule>
    <cfRule type="expression" dxfId="40172" priority="80829" stopIfTrue="1">
      <formula>WEEKDAY($A805)=7</formula>
    </cfRule>
  </conditionalFormatting>
  <conditionalFormatting sqref="I805">
    <cfRule type="expression" dxfId="40171" priority="80816" stopIfTrue="1">
      <formula>WEEKDAY($A805)=1</formula>
    </cfRule>
    <cfRule type="expression" dxfId="40170" priority="80817" stopIfTrue="1">
      <formula>WEEKDAY($A805)=2</formula>
    </cfRule>
    <cfRule type="expression" dxfId="40169" priority="80818" stopIfTrue="1">
      <formula>WEEKDAY($A805)=3</formula>
    </cfRule>
    <cfRule type="expression" dxfId="40168" priority="80819" stopIfTrue="1">
      <formula>WEEKDAY($A805)=4</formula>
    </cfRule>
    <cfRule type="expression" dxfId="40167" priority="80820" stopIfTrue="1">
      <formula>WEEKDAY($A805)=5</formula>
    </cfRule>
    <cfRule type="expression" dxfId="40166" priority="80821" stopIfTrue="1">
      <formula>WEEKDAY($A805)=6</formula>
    </cfRule>
    <cfRule type="expression" dxfId="40165" priority="80822" stopIfTrue="1">
      <formula>WEEKDAY($A805)=7</formula>
    </cfRule>
  </conditionalFormatting>
  <conditionalFormatting sqref="I805">
    <cfRule type="expression" dxfId="40164" priority="80809" stopIfTrue="1">
      <formula>WEEKDAY($A805)=1</formula>
    </cfRule>
    <cfRule type="expression" dxfId="40163" priority="80810" stopIfTrue="1">
      <formula>WEEKDAY($A805)=2</formula>
    </cfRule>
    <cfRule type="expression" dxfId="40162" priority="80811" stopIfTrue="1">
      <formula>WEEKDAY($A805)=3</formula>
    </cfRule>
    <cfRule type="expression" dxfId="40161" priority="80812" stopIfTrue="1">
      <formula>WEEKDAY($A805)=4</formula>
    </cfRule>
    <cfRule type="expression" dxfId="40160" priority="80813" stopIfTrue="1">
      <formula>WEEKDAY($A805)=5</formula>
    </cfRule>
    <cfRule type="expression" dxfId="40159" priority="80814" stopIfTrue="1">
      <formula>WEEKDAY($A805)=6</formula>
    </cfRule>
    <cfRule type="expression" dxfId="40158" priority="80815" stopIfTrue="1">
      <formula>WEEKDAY($A805)=7</formula>
    </cfRule>
  </conditionalFormatting>
  <conditionalFormatting sqref="I805">
    <cfRule type="expression" dxfId="40157" priority="80802" stopIfTrue="1">
      <formula>WEEKDAY($A805)=1</formula>
    </cfRule>
    <cfRule type="expression" dxfId="40156" priority="80803" stopIfTrue="1">
      <formula>WEEKDAY($A805)=2</formula>
    </cfRule>
    <cfRule type="expression" dxfId="40155" priority="80804" stopIfTrue="1">
      <formula>WEEKDAY($A805)=3</formula>
    </cfRule>
    <cfRule type="expression" dxfId="40154" priority="80805" stopIfTrue="1">
      <formula>WEEKDAY($A805)=4</formula>
    </cfRule>
    <cfRule type="expression" dxfId="40153" priority="80806" stopIfTrue="1">
      <formula>WEEKDAY($A805)=5</formula>
    </cfRule>
    <cfRule type="expression" dxfId="40152" priority="80807" stopIfTrue="1">
      <formula>WEEKDAY($A805)=6</formula>
    </cfRule>
    <cfRule type="expression" dxfId="40151" priority="80808" stopIfTrue="1">
      <formula>WEEKDAY($A805)=7</formula>
    </cfRule>
  </conditionalFormatting>
  <conditionalFormatting sqref="I805">
    <cfRule type="expression" dxfId="40150" priority="80795" stopIfTrue="1">
      <formula>WEEKDAY($A805)=1</formula>
    </cfRule>
    <cfRule type="expression" dxfId="40149" priority="80796" stopIfTrue="1">
      <formula>WEEKDAY($A805)=2</formula>
    </cfRule>
    <cfRule type="expression" dxfId="40148" priority="80797" stopIfTrue="1">
      <formula>WEEKDAY($A805)=3</formula>
    </cfRule>
    <cfRule type="expression" dxfId="40147" priority="80798" stopIfTrue="1">
      <formula>WEEKDAY($A805)=4</formula>
    </cfRule>
    <cfRule type="expression" dxfId="40146" priority="80799" stopIfTrue="1">
      <formula>WEEKDAY($A805)=5</formula>
    </cfRule>
    <cfRule type="expression" dxfId="40145" priority="80800" stopIfTrue="1">
      <formula>WEEKDAY($A805)=6</formula>
    </cfRule>
    <cfRule type="expression" dxfId="40144" priority="80801" stopIfTrue="1">
      <formula>WEEKDAY($A805)=7</formula>
    </cfRule>
  </conditionalFormatting>
  <conditionalFormatting sqref="I805">
    <cfRule type="expression" dxfId="40143" priority="80788" stopIfTrue="1">
      <formula>WEEKDAY($A805)=1</formula>
    </cfRule>
    <cfRule type="expression" dxfId="40142" priority="80789" stopIfTrue="1">
      <formula>WEEKDAY($A805)=2</formula>
    </cfRule>
    <cfRule type="expression" dxfId="40141" priority="80790" stopIfTrue="1">
      <formula>WEEKDAY($A805)=3</formula>
    </cfRule>
    <cfRule type="expression" dxfId="40140" priority="80791" stopIfTrue="1">
      <formula>WEEKDAY($A805)=4</formula>
    </cfRule>
    <cfRule type="expression" dxfId="40139" priority="80792" stopIfTrue="1">
      <formula>WEEKDAY($A805)=5</formula>
    </cfRule>
    <cfRule type="expression" dxfId="40138" priority="80793" stopIfTrue="1">
      <formula>WEEKDAY($A805)=6</formula>
    </cfRule>
    <cfRule type="expression" dxfId="40137" priority="80794" stopIfTrue="1">
      <formula>WEEKDAY($A805)=7</formula>
    </cfRule>
  </conditionalFormatting>
  <conditionalFormatting sqref="I805">
    <cfRule type="expression" dxfId="40136" priority="80781" stopIfTrue="1">
      <formula>WEEKDAY($A805)=1</formula>
    </cfRule>
    <cfRule type="expression" dxfId="40135" priority="80782" stopIfTrue="1">
      <formula>WEEKDAY($A805)=2</formula>
    </cfRule>
    <cfRule type="expression" dxfId="40134" priority="80783" stopIfTrue="1">
      <formula>WEEKDAY($A805)=3</formula>
    </cfRule>
    <cfRule type="expression" dxfId="40133" priority="80784" stopIfTrue="1">
      <formula>WEEKDAY($A805)=4</formula>
    </cfRule>
    <cfRule type="expression" dxfId="40132" priority="80785" stopIfTrue="1">
      <formula>WEEKDAY($A805)=5</formula>
    </cfRule>
    <cfRule type="expression" dxfId="40131" priority="80786" stopIfTrue="1">
      <formula>WEEKDAY($A805)=6</formula>
    </cfRule>
    <cfRule type="expression" dxfId="40130" priority="80787" stopIfTrue="1">
      <formula>WEEKDAY($A805)=7</formula>
    </cfRule>
  </conditionalFormatting>
  <conditionalFormatting sqref="I805">
    <cfRule type="expression" dxfId="40129" priority="80774" stopIfTrue="1">
      <formula>WEEKDAY($A805)=1</formula>
    </cfRule>
    <cfRule type="expression" dxfId="40128" priority="80775" stopIfTrue="1">
      <formula>WEEKDAY($A805)=2</formula>
    </cfRule>
    <cfRule type="expression" dxfId="40127" priority="80776" stopIfTrue="1">
      <formula>WEEKDAY($A805)=3</formula>
    </cfRule>
    <cfRule type="expression" dxfId="40126" priority="80777" stopIfTrue="1">
      <formula>WEEKDAY($A805)=4</formula>
    </cfRule>
    <cfRule type="expression" dxfId="40125" priority="80778" stopIfTrue="1">
      <formula>WEEKDAY($A805)=5</formula>
    </cfRule>
    <cfRule type="expression" dxfId="40124" priority="80779" stopIfTrue="1">
      <formula>WEEKDAY($A805)=6</formula>
    </cfRule>
    <cfRule type="expression" dxfId="40123" priority="80780" stopIfTrue="1">
      <formula>WEEKDAY($A805)=7</formula>
    </cfRule>
  </conditionalFormatting>
  <conditionalFormatting sqref="I805">
    <cfRule type="expression" dxfId="40122" priority="80767" stopIfTrue="1">
      <formula>WEEKDAY($A805)=1</formula>
    </cfRule>
    <cfRule type="expression" dxfId="40121" priority="80768" stopIfTrue="1">
      <formula>WEEKDAY($A805)=2</formula>
    </cfRule>
    <cfRule type="expression" dxfId="40120" priority="80769" stopIfTrue="1">
      <formula>WEEKDAY($A805)=3</formula>
    </cfRule>
    <cfRule type="expression" dxfId="40119" priority="80770" stopIfTrue="1">
      <formula>WEEKDAY($A805)=4</formula>
    </cfRule>
    <cfRule type="expression" dxfId="40118" priority="80771" stopIfTrue="1">
      <formula>WEEKDAY($A805)=5</formula>
    </cfRule>
    <cfRule type="expression" dxfId="40117" priority="80772" stopIfTrue="1">
      <formula>WEEKDAY($A805)=6</formula>
    </cfRule>
    <cfRule type="expression" dxfId="40116" priority="80773" stopIfTrue="1">
      <formula>WEEKDAY($A805)=7</formula>
    </cfRule>
  </conditionalFormatting>
  <conditionalFormatting sqref="I805">
    <cfRule type="expression" dxfId="40115" priority="80760" stopIfTrue="1">
      <formula>WEEKDAY($A805)=1</formula>
    </cfRule>
    <cfRule type="expression" dxfId="40114" priority="80761" stopIfTrue="1">
      <formula>WEEKDAY($A805)=2</formula>
    </cfRule>
    <cfRule type="expression" dxfId="40113" priority="80762" stopIfTrue="1">
      <formula>WEEKDAY($A805)=3</formula>
    </cfRule>
    <cfRule type="expression" dxfId="40112" priority="80763" stopIfTrue="1">
      <formula>WEEKDAY($A805)=4</formula>
    </cfRule>
    <cfRule type="expression" dxfId="40111" priority="80764" stopIfTrue="1">
      <formula>WEEKDAY($A805)=5</formula>
    </cfRule>
    <cfRule type="expression" dxfId="40110" priority="80765" stopIfTrue="1">
      <formula>WEEKDAY($A805)=6</formula>
    </cfRule>
    <cfRule type="expression" dxfId="40109" priority="80766" stopIfTrue="1">
      <formula>WEEKDAY($A805)=7</formula>
    </cfRule>
  </conditionalFormatting>
  <conditionalFormatting sqref="I805">
    <cfRule type="expression" dxfId="40108" priority="80753" stopIfTrue="1">
      <formula>WEEKDAY($A805)=1</formula>
    </cfRule>
    <cfRule type="expression" dxfId="40107" priority="80754" stopIfTrue="1">
      <formula>WEEKDAY($A805)=2</formula>
    </cfRule>
    <cfRule type="expression" dxfId="40106" priority="80755" stopIfTrue="1">
      <formula>WEEKDAY($A805)=3</formula>
    </cfRule>
    <cfRule type="expression" dxfId="40105" priority="80756" stopIfTrue="1">
      <formula>WEEKDAY($A805)=4</formula>
    </cfRule>
    <cfRule type="expression" dxfId="40104" priority="80757" stopIfTrue="1">
      <formula>WEEKDAY($A805)=5</formula>
    </cfRule>
    <cfRule type="expression" dxfId="40103" priority="80758" stopIfTrue="1">
      <formula>WEEKDAY($A805)=6</formula>
    </cfRule>
    <cfRule type="expression" dxfId="40102" priority="80759" stopIfTrue="1">
      <formula>WEEKDAY($A805)=7</formula>
    </cfRule>
  </conditionalFormatting>
  <conditionalFormatting sqref="I805">
    <cfRule type="expression" dxfId="40101" priority="80746" stopIfTrue="1">
      <formula>WEEKDAY($A805)=1</formula>
    </cfRule>
    <cfRule type="expression" dxfId="40100" priority="80747" stopIfTrue="1">
      <formula>WEEKDAY($A805)=2</formula>
    </cfRule>
    <cfRule type="expression" dxfId="40099" priority="80748" stopIfTrue="1">
      <formula>WEEKDAY($A805)=3</formula>
    </cfRule>
    <cfRule type="expression" dxfId="40098" priority="80749" stopIfTrue="1">
      <formula>WEEKDAY($A805)=4</formula>
    </cfRule>
    <cfRule type="expression" dxfId="40097" priority="80750" stopIfTrue="1">
      <formula>WEEKDAY($A805)=5</formula>
    </cfRule>
    <cfRule type="expression" dxfId="40096" priority="80751" stopIfTrue="1">
      <formula>WEEKDAY($A805)=6</formula>
    </cfRule>
    <cfRule type="expression" dxfId="40095" priority="80752" stopIfTrue="1">
      <formula>WEEKDAY($A805)=7</formula>
    </cfRule>
  </conditionalFormatting>
  <conditionalFormatting sqref="I805">
    <cfRule type="expression" dxfId="40094" priority="80739" stopIfTrue="1">
      <formula>WEEKDAY($A805)=1</formula>
    </cfRule>
    <cfRule type="expression" dxfId="40093" priority="80740" stopIfTrue="1">
      <formula>WEEKDAY($A805)=2</formula>
    </cfRule>
    <cfRule type="expression" dxfId="40092" priority="80741" stopIfTrue="1">
      <formula>WEEKDAY($A805)=3</formula>
    </cfRule>
    <cfRule type="expression" dxfId="40091" priority="80742" stopIfTrue="1">
      <formula>WEEKDAY($A805)=4</formula>
    </cfRule>
    <cfRule type="expression" dxfId="40090" priority="80743" stopIfTrue="1">
      <formula>WEEKDAY($A805)=5</formula>
    </cfRule>
    <cfRule type="expression" dxfId="40089" priority="80744" stopIfTrue="1">
      <formula>WEEKDAY($A805)=6</formula>
    </cfRule>
    <cfRule type="expression" dxfId="40088" priority="80745" stopIfTrue="1">
      <formula>WEEKDAY($A805)=7</formula>
    </cfRule>
  </conditionalFormatting>
  <conditionalFormatting sqref="I805">
    <cfRule type="expression" dxfId="40087" priority="80732" stopIfTrue="1">
      <formula>WEEKDAY($A805)=1</formula>
    </cfRule>
    <cfRule type="expression" dxfId="40086" priority="80733" stopIfTrue="1">
      <formula>WEEKDAY($A805)=2</formula>
    </cfRule>
    <cfRule type="expression" dxfId="40085" priority="80734" stopIfTrue="1">
      <formula>WEEKDAY($A805)=3</formula>
    </cfRule>
    <cfRule type="expression" dxfId="40084" priority="80735" stopIfTrue="1">
      <formula>WEEKDAY($A805)=4</formula>
    </cfRule>
    <cfRule type="expression" dxfId="40083" priority="80736" stopIfTrue="1">
      <formula>WEEKDAY($A805)=5</formula>
    </cfRule>
    <cfRule type="expression" dxfId="40082" priority="80737" stopIfTrue="1">
      <formula>WEEKDAY($A805)=6</formula>
    </cfRule>
    <cfRule type="expression" dxfId="40081" priority="80738" stopIfTrue="1">
      <formula>WEEKDAY($A805)=7</formula>
    </cfRule>
  </conditionalFormatting>
  <conditionalFormatting sqref="I805">
    <cfRule type="expression" dxfId="40080" priority="80725" stopIfTrue="1">
      <formula>WEEKDAY($A805)=1</formula>
    </cfRule>
    <cfRule type="expression" dxfId="40079" priority="80726" stopIfTrue="1">
      <formula>WEEKDAY($A805)=2</formula>
    </cfRule>
    <cfRule type="expression" dxfId="40078" priority="80727" stopIfTrue="1">
      <formula>WEEKDAY($A805)=3</formula>
    </cfRule>
    <cfRule type="expression" dxfId="40077" priority="80728" stopIfTrue="1">
      <formula>WEEKDAY($A805)=4</formula>
    </cfRule>
    <cfRule type="expression" dxfId="40076" priority="80729" stopIfTrue="1">
      <formula>WEEKDAY($A805)=5</formula>
    </cfRule>
    <cfRule type="expression" dxfId="40075" priority="80730" stopIfTrue="1">
      <formula>WEEKDAY($A805)=6</formula>
    </cfRule>
    <cfRule type="expression" dxfId="40074" priority="80731" stopIfTrue="1">
      <formula>WEEKDAY($A805)=7</formula>
    </cfRule>
  </conditionalFormatting>
  <conditionalFormatting sqref="I805">
    <cfRule type="expression" dxfId="40073" priority="80718" stopIfTrue="1">
      <formula>WEEKDAY($A805)=1</formula>
    </cfRule>
    <cfRule type="expression" dxfId="40072" priority="80719" stopIfTrue="1">
      <formula>WEEKDAY($A805)=2</formula>
    </cfRule>
    <cfRule type="expression" dxfId="40071" priority="80720" stopIfTrue="1">
      <formula>WEEKDAY($A805)=3</formula>
    </cfRule>
    <cfRule type="expression" dxfId="40070" priority="80721" stopIfTrue="1">
      <formula>WEEKDAY($A805)=4</formula>
    </cfRule>
    <cfRule type="expression" dxfId="40069" priority="80722" stopIfTrue="1">
      <formula>WEEKDAY($A805)=5</formula>
    </cfRule>
    <cfRule type="expression" dxfId="40068" priority="80723" stopIfTrue="1">
      <formula>WEEKDAY($A805)=6</formula>
    </cfRule>
    <cfRule type="expression" dxfId="40067" priority="80724" stopIfTrue="1">
      <formula>WEEKDAY($A805)=7</formula>
    </cfRule>
  </conditionalFormatting>
  <conditionalFormatting sqref="I805">
    <cfRule type="expression" dxfId="40066" priority="80711" stopIfTrue="1">
      <formula>WEEKDAY($A805)=1</formula>
    </cfRule>
    <cfRule type="expression" dxfId="40065" priority="80712" stopIfTrue="1">
      <formula>WEEKDAY($A805)=2</formula>
    </cfRule>
    <cfRule type="expression" dxfId="40064" priority="80713" stopIfTrue="1">
      <formula>WEEKDAY($A805)=3</formula>
    </cfRule>
    <cfRule type="expression" dxfId="40063" priority="80714" stopIfTrue="1">
      <formula>WEEKDAY($A805)=4</formula>
    </cfRule>
    <cfRule type="expression" dxfId="40062" priority="80715" stopIfTrue="1">
      <formula>WEEKDAY($A805)=5</formula>
    </cfRule>
    <cfRule type="expression" dxfId="40061" priority="80716" stopIfTrue="1">
      <formula>WEEKDAY($A805)=6</formula>
    </cfRule>
    <cfRule type="expression" dxfId="40060" priority="80717" stopIfTrue="1">
      <formula>WEEKDAY($A805)=7</formula>
    </cfRule>
  </conditionalFormatting>
  <conditionalFormatting sqref="I805">
    <cfRule type="expression" dxfId="40059" priority="80704" stopIfTrue="1">
      <formula>WEEKDAY($A805)=1</formula>
    </cfRule>
    <cfRule type="expression" dxfId="40058" priority="80705" stopIfTrue="1">
      <formula>WEEKDAY($A805)=2</formula>
    </cfRule>
    <cfRule type="expression" dxfId="40057" priority="80706" stopIfTrue="1">
      <formula>WEEKDAY($A805)=3</formula>
    </cfRule>
    <cfRule type="expression" dxfId="40056" priority="80707" stopIfTrue="1">
      <formula>WEEKDAY($A805)=4</formula>
    </cfRule>
    <cfRule type="expression" dxfId="40055" priority="80708" stopIfTrue="1">
      <formula>WEEKDAY($A805)=5</formula>
    </cfRule>
    <cfRule type="expression" dxfId="40054" priority="80709" stopIfTrue="1">
      <formula>WEEKDAY($A805)=6</formula>
    </cfRule>
    <cfRule type="expression" dxfId="40053" priority="80710" stopIfTrue="1">
      <formula>WEEKDAY($A805)=7</formula>
    </cfRule>
  </conditionalFormatting>
  <conditionalFormatting sqref="I805">
    <cfRule type="expression" dxfId="40052" priority="80697" stopIfTrue="1">
      <formula>WEEKDAY($A805)=1</formula>
    </cfRule>
    <cfRule type="expression" dxfId="40051" priority="80698" stopIfTrue="1">
      <formula>WEEKDAY($A805)=2</formula>
    </cfRule>
    <cfRule type="expression" dxfId="40050" priority="80699" stopIfTrue="1">
      <formula>WEEKDAY($A805)=3</formula>
    </cfRule>
    <cfRule type="expression" dxfId="40049" priority="80700" stopIfTrue="1">
      <formula>WEEKDAY($A805)=4</formula>
    </cfRule>
    <cfRule type="expression" dxfId="40048" priority="80701" stopIfTrue="1">
      <formula>WEEKDAY($A805)=5</formula>
    </cfRule>
    <cfRule type="expression" dxfId="40047" priority="80702" stopIfTrue="1">
      <formula>WEEKDAY($A805)=6</formula>
    </cfRule>
    <cfRule type="expression" dxfId="40046" priority="80703" stopIfTrue="1">
      <formula>WEEKDAY($A805)=7</formula>
    </cfRule>
  </conditionalFormatting>
  <conditionalFormatting sqref="I805">
    <cfRule type="expression" dxfId="40045" priority="80690" stopIfTrue="1">
      <formula>WEEKDAY($A805)=1</formula>
    </cfRule>
    <cfRule type="expression" dxfId="40044" priority="80691" stopIfTrue="1">
      <formula>WEEKDAY($A805)=2</formula>
    </cfRule>
    <cfRule type="expression" dxfId="40043" priority="80692" stopIfTrue="1">
      <formula>WEEKDAY($A805)=3</formula>
    </cfRule>
    <cfRule type="expression" dxfId="40042" priority="80693" stopIfTrue="1">
      <formula>WEEKDAY($A805)=4</formula>
    </cfRule>
    <cfRule type="expression" dxfId="40041" priority="80694" stopIfTrue="1">
      <formula>WEEKDAY($A805)=5</formula>
    </cfRule>
    <cfRule type="expression" dxfId="40040" priority="80695" stopIfTrue="1">
      <formula>WEEKDAY($A805)=6</formula>
    </cfRule>
    <cfRule type="expression" dxfId="40039" priority="80696" stopIfTrue="1">
      <formula>WEEKDAY($A805)=7</formula>
    </cfRule>
  </conditionalFormatting>
  <conditionalFormatting sqref="I805">
    <cfRule type="expression" dxfId="40038" priority="80683" stopIfTrue="1">
      <formula>WEEKDAY($A805)=1</formula>
    </cfRule>
    <cfRule type="expression" dxfId="40037" priority="80684" stopIfTrue="1">
      <formula>WEEKDAY($A805)=2</formula>
    </cfRule>
    <cfRule type="expression" dxfId="40036" priority="80685" stopIfTrue="1">
      <formula>WEEKDAY($A805)=3</formula>
    </cfRule>
    <cfRule type="expression" dxfId="40035" priority="80686" stopIfTrue="1">
      <formula>WEEKDAY($A805)=4</formula>
    </cfRule>
    <cfRule type="expression" dxfId="40034" priority="80687" stopIfTrue="1">
      <formula>WEEKDAY($A805)=5</formula>
    </cfRule>
    <cfRule type="expression" dxfId="40033" priority="80688" stopIfTrue="1">
      <formula>WEEKDAY($A805)=6</formula>
    </cfRule>
    <cfRule type="expression" dxfId="40032" priority="80689" stopIfTrue="1">
      <formula>WEEKDAY($A805)=7</formula>
    </cfRule>
  </conditionalFormatting>
  <conditionalFormatting sqref="I805">
    <cfRule type="expression" dxfId="40031" priority="80676" stopIfTrue="1">
      <formula>WEEKDAY($A805)=1</formula>
    </cfRule>
    <cfRule type="expression" dxfId="40030" priority="80677" stopIfTrue="1">
      <formula>WEEKDAY($A805)=2</formula>
    </cfRule>
    <cfRule type="expression" dxfId="40029" priority="80678" stopIfTrue="1">
      <formula>WEEKDAY($A805)=3</formula>
    </cfRule>
    <cfRule type="expression" dxfId="40028" priority="80679" stopIfTrue="1">
      <formula>WEEKDAY($A805)=4</formula>
    </cfRule>
    <cfRule type="expression" dxfId="40027" priority="80680" stopIfTrue="1">
      <formula>WEEKDAY($A805)=5</formula>
    </cfRule>
    <cfRule type="expression" dxfId="40026" priority="80681" stopIfTrue="1">
      <formula>WEEKDAY($A805)=6</formula>
    </cfRule>
    <cfRule type="expression" dxfId="40025" priority="80682" stopIfTrue="1">
      <formula>WEEKDAY($A805)=7</formula>
    </cfRule>
  </conditionalFormatting>
  <conditionalFormatting sqref="I805">
    <cfRule type="expression" dxfId="40024" priority="80669" stopIfTrue="1">
      <formula>WEEKDAY($A805)=1</formula>
    </cfRule>
    <cfRule type="expression" dxfId="40023" priority="80670" stopIfTrue="1">
      <formula>WEEKDAY($A805)=2</formula>
    </cfRule>
    <cfRule type="expression" dxfId="40022" priority="80671" stopIfTrue="1">
      <formula>WEEKDAY($A805)=3</formula>
    </cfRule>
    <cfRule type="expression" dxfId="40021" priority="80672" stopIfTrue="1">
      <formula>WEEKDAY($A805)=4</formula>
    </cfRule>
    <cfRule type="expression" dxfId="40020" priority="80673" stopIfTrue="1">
      <formula>WEEKDAY($A805)=5</formula>
    </cfRule>
    <cfRule type="expression" dxfId="40019" priority="80674" stopIfTrue="1">
      <formula>WEEKDAY($A805)=6</formula>
    </cfRule>
    <cfRule type="expression" dxfId="40018" priority="80675" stopIfTrue="1">
      <formula>WEEKDAY($A805)=7</formula>
    </cfRule>
  </conditionalFormatting>
  <conditionalFormatting sqref="I805">
    <cfRule type="expression" dxfId="40017" priority="80662" stopIfTrue="1">
      <formula>WEEKDAY($A805)=1</formula>
    </cfRule>
    <cfRule type="expression" dxfId="40016" priority="80663" stopIfTrue="1">
      <formula>WEEKDAY($A805)=2</formula>
    </cfRule>
    <cfRule type="expression" dxfId="40015" priority="80664" stopIfTrue="1">
      <formula>WEEKDAY($A805)=3</formula>
    </cfRule>
    <cfRule type="expression" dxfId="40014" priority="80665" stopIfTrue="1">
      <formula>WEEKDAY($A805)=4</formula>
    </cfRule>
    <cfRule type="expression" dxfId="40013" priority="80666" stopIfTrue="1">
      <formula>WEEKDAY($A805)=5</formula>
    </cfRule>
    <cfRule type="expression" dxfId="40012" priority="80667" stopIfTrue="1">
      <formula>WEEKDAY($A805)=6</formula>
    </cfRule>
    <cfRule type="expression" dxfId="40011" priority="80668" stopIfTrue="1">
      <formula>WEEKDAY($A805)=7</formula>
    </cfRule>
  </conditionalFormatting>
  <conditionalFormatting sqref="I805">
    <cfRule type="expression" dxfId="40010" priority="80655" stopIfTrue="1">
      <formula>WEEKDAY($A805)=1</formula>
    </cfRule>
    <cfRule type="expression" dxfId="40009" priority="80656" stopIfTrue="1">
      <formula>WEEKDAY($A805)=2</formula>
    </cfRule>
    <cfRule type="expression" dxfId="40008" priority="80657" stopIfTrue="1">
      <formula>WEEKDAY($A805)=3</formula>
    </cfRule>
    <cfRule type="expression" dxfId="40007" priority="80658" stopIfTrue="1">
      <formula>WEEKDAY($A805)=4</formula>
    </cfRule>
    <cfRule type="expression" dxfId="40006" priority="80659" stopIfTrue="1">
      <formula>WEEKDAY($A805)=5</formula>
    </cfRule>
    <cfRule type="expression" dxfId="40005" priority="80660" stopIfTrue="1">
      <formula>WEEKDAY($A805)=6</formula>
    </cfRule>
    <cfRule type="expression" dxfId="40004" priority="80661" stopIfTrue="1">
      <formula>WEEKDAY($A805)=7</formula>
    </cfRule>
  </conditionalFormatting>
  <conditionalFormatting sqref="I805">
    <cfRule type="expression" dxfId="40003" priority="80648" stopIfTrue="1">
      <formula>WEEKDAY($A805)=1</formula>
    </cfRule>
    <cfRule type="expression" dxfId="40002" priority="80649" stopIfTrue="1">
      <formula>WEEKDAY($A805)=2</formula>
    </cfRule>
    <cfRule type="expression" dxfId="40001" priority="80650" stopIfTrue="1">
      <formula>WEEKDAY($A805)=3</formula>
    </cfRule>
    <cfRule type="expression" dxfId="40000" priority="80651" stopIfTrue="1">
      <formula>WEEKDAY($A805)=4</formula>
    </cfRule>
    <cfRule type="expression" dxfId="39999" priority="80652" stopIfTrue="1">
      <formula>WEEKDAY($A805)=5</formula>
    </cfRule>
    <cfRule type="expression" dxfId="39998" priority="80653" stopIfTrue="1">
      <formula>WEEKDAY($A805)=6</formula>
    </cfRule>
    <cfRule type="expression" dxfId="39997" priority="80654" stopIfTrue="1">
      <formula>WEEKDAY($A805)=7</formula>
    </cfRule>
  </conditionalFormatting>
  <conditionalFormatting sqref="I805">
    <cfRule type="expression" dxfId="39996" priority="80641" stopIfTrue="1">
      <formula>WEEKDAY($A805)=1</formula>
    </cfRule>
    <cfRule type="expression" dxfId="39995" priority="80642" stopIfTrue="1">
      <formula>WEEKDAY($A805)=2</formula>
    </cfRule>
    <cfRule type="expression" dxfId="39994" priority="80643" stopIfTrue="1">
      <formula>WEEKDAY($A805)=3</formula>
    </cfRule>
    <cfRule type="expression" dxfId="39993" priority="80644" stopIfTrue="1">
      <formula>WEEKDAY($A805)=4</formula>
    </cfRule>
    <cfRule type="expression" dxfId="39992" priority="80645" stopIfTrue="1">
      <formula>WEEKDAY($A805)=5</formula>
    </cfRule>
    <cfRule type="expression" dxfId="39991" priority="80646" stopIfTrue="1">
      <formula>WEEKDAY($A805)=6</formula>
    </cfRule>
    <cfRule type="expression" dxfId="39990" priority="80647" stopIfTrue="1">
      <formula>WEEKDAY($A805)=7</formula>
    </cfRule>
  </conditionalFormatting>
  <conditionalFormatting sqref="I805">
    <cfRule type="expression" dxfId="39989" priority="80634" stopIfTrue="1">
      <formula>WEEKDAY($A805)=1</formula>
    </cfRule>
    <cfRule type="expression" dxfId="39988" priority="80635" stopIfTrue="1">
      <formula>WEEKDAY($A805)=2</formula>
    </cfRule>
    <cfRule type="expression" dxfId="39987" priority="80636" stopIfTrue="1">
      <formula>WEEKDAY($A805)=3</formula>
    </cfRule>
    <cfRule type="expression" dxfId="39986" priority="80637" stopIfTrue="1">
      <formula>WEEKDAY($A805)=4</formula>
    </cfRule>
    <cfRule type="expression" dxfId="39985" priority="80638" stopIfTrue="1">
      <formula>WEEKDAY($A805)=5</formula>
    </cfRule>
    <cfRule type="expression" dxfId="39984" priority="80639" stopIfTrue="1">
      <formula>WEEKDAY($A805)=6</formula>
    </cfRule>
    <cfRule type="expression" dxfId="39983" priority="80640" stopIfTrue="1">
      <formula>WEEKDAY($A805)=7</formula>
    </cfRule>
  </conditionalFormatting>
  <conditionalFormatting sqref="I805">
    <cfRule type="expression" dxfId="39982" priority="80627" stopIfTrue="1">
      <formula>WEEKDAY($A805)=1</formula>
    </cfRule>
    <cfRule type="expression" dxfId="39981" priority="80628" stopIfTrue="1">
      <formula>WEEKDAY($A805)=2</formula>
    </cfRule>
    <cfRule type="expression" dxfId="39980" priority="80629" stopIfTrue="1">
      <formula>WEEKDAY($A805)=3</formula>
    </cfRule>
    <cfRule type="expression" dxfId="39979" priority="80630" stopIfTrue="1">
      <formula>WEEKDAY($A805)=4</formula>
    </cfRule>
    <cfRule type="expression" dxfId="39978" priority="80631" stopIfTrue="1">
      <formula>WEEKDAY($A805)=5</formula>
    </cfRule>
    <cfRule type="expression" dxfId="39977" priority="80632" stopIfTrue="1">
      <formula>WEEKDAY($A805)=6</formula>
    </cfRule>
    <cfRule type="expression" dxfId="39976" priority="80633" stopIfTrue="1">
      <formula>WEEKDAY($A805)=7</formula>
    </cfRule>
  </conditionalFormatting>
  <conditionalFormatting sqref="I805">
    <cfRule type="expression" dxfId="39975" priority="80620" stopIfTrue="1">
      <formula>WEEKDAY($A805)=1</formula>
    </cfRule>
    <cfRule type="expression" dxfId="39974" priority="80621" stopIfTrue="1">
      <formula>WEEKDAY($A805)=2</formula>
    </cfRule>
    <cfRule type="expression" dxfId="39973" priority="80622" stopIfTrue="1">
      <formula>WEEKDAY($A805)=3</formula>
    </cfRule>
    <cfRule type="expression" dxfId="39972" priority="80623" stopIfTrue="1">
      <formula>WEEKDAY($A805)=4</formula>
    </cfRule>
    <cfRule type="expression" dxfId="39971" priority="80624" stopIfTrue="1">
      <formula>WEEKDAY($A805)=5</formula>
    </cfRule>
    <cfRule type="expression" dxfId="39970" priority="80625" stopIfTrue="1">
      <formula>WEEKDAY($A805)=6</formula>
    </cfRule>
    <cfRule type="expression" dxfId="39969" priority="80626" stopIfTrue="1">
      <formula>WEEKDAY($A805)=7</formula>
    </cfRule>
  </conditionalFormatting>
  <conditionalFormatting sqref="I805">
    <cfRule type="expression" dxfId="39968" priority="80613" stopIfTrue="1">
      <formula>WEEKDAY($A805)=1</formula>
    </cfRule>
    <cfRule type="expression" dxfId="39967" priority="80614" stopIfTrue="1">
      <formula>WEEKDAY($A805)=2</formula>
    </cfRule>
    <cfRule type="expression" dxfId="39966" priority="80615" stopIfTrue="1">
      <formula>WEEKDAY($A805)=3</formula>
    </cfRule>
    <cfRule type="expression" dxfId="39965" priority="80616" stopIfTrue="1">
      <formula>WEEKDAY($A805)=4</formula>
    </cfRule>
    <cfRule type="expression" dxfId="39964" priority="80617" stopIfTrue="1">
      <formula>WEEKDAY($A805)=5</formula>
    </cfRule>
    <cfRule type="expression" dxfId="39963" priority="80618" stopIfTrue="1">
      <formula>WEEKDAY($A805)=6</formula>
    </cfRule>
    <cfRule type="expression" dxfId="39962" priority="80619" stopIfTrue="1">
      <formula>WEEKDAY($A805)=7</formula>
    </cfRule>
  </conditionalFormatting>
  <conditionalFormatting sqref="I805">
    <cfRule type="expression" dxfId="39961" priority="80606" stopIfTrue="1">
      <formula>WEEKDAY($A805)=1</formula>
    </cfRule>
    <cfRule type="expression" dxfId="39960" priority="80607" stopIfTrue="1">
      <formula>WEEKDAY($A805)=2</formula>
    </cfRule>
    <cfRule type="expression" dxfId="39959" priority="80608" stopIfTrue="1">
      <formula>WEEKDAY($A805)=3</formula>
    </cfRule>
    <cfRule type="expression" dxfId="39958" priority="80609" stopIfTrue="1">
      <formula>WEEKDAY($A805)=4</formula>
    </cfRule>
    <cfRule type="expression" dxfId="39957" priority="80610" stopIfTrue="1">
      <formula>WEEKDAY($A805)=5</formula>
    </cfRule>
    <cfRule type="expression" dxfId="39956" priority="80611" stopIfTrue="1">
      <formula>WEEKDAY($A805)=6</formula>
    </cfRule>
    <cfRule type="expression" dxfId="39955" priority="80612" stopIfTrue="1">
      <formula>WEEKDAY($A805)=7</formula>
    </cfRule>
  </conditionalFormatting>
  <conditionalFormatting sqref="I805">
    <cfRule type="expression" dxfId="39954" priority="80599" stopIfTrue="1">
      <formula>WEEKDAY($A805)=1</formula>
    </cfRule>
    <cfRule type="expression" dxfId="39953" priority="80600" stopIfTrue="1">
      <formula>WEEKDAY($A805)=2</formula>
    </cfRule>
    <cfRule type="expression" dxfId="39952" priority="80601" stopIfTrue="1">
      <formula>WEEKDAY($A805)=3</formula>
    </cfRule>
    <cfRule type="expression" dxfId="39951" priority="80602" stopIfTrue="1">
      <formula>WEEKDAY($A805)=4</formula>
    </cfRule>
    <cfRule type="expression" dxfId="39950" priority="80603" stopIfTrue="1">
      <formula>WEEKDAY($A805)=5</formula>
    </cfRule>
    <cfRule type="expression" dxfId="39949" priority="80604" stopIfTrue="1">
      <formula>WEEKDAY($A805)=6</formula>
    </cfRule>
    <cfRule type="expression" dxfId="39948" priority="80605" stopIfTrue="1">
      <formula>WEEKDAY($A805)=7</formula>
    </cfRule>
  </conditionalFormatting>
  <conditionalFormatting sqref="I805">
    <cfRule type="expression" dxfId="39947" priority="80592" stopIfTrue="1">
      <formula>WEEKDAY($A805)=1</formula>
    </cfRule>
    <cfRule type="expression" dxfId="39946" priority="80593" stopIfTrue="1">
      <formula>WEEKDAY($A805)=2</formula>
    </cfRule>
    <cfRule type="expression" dxfId="39945" priority="80594" stopIfTrue="1">
      <formula>WEEKDAY($A805)=3</formula>
    </cfRule>
    <cfRule type="expression" dxfId="39944" priority="80595" stopIfTrue="1">
      <formula>WEEKDAY($A805)=4</formula>
    </cfRule>
    <cfRule type="expression" dxfId="39943" priority="80596" stopIfTrue="1">
      <formula>WEEKDAY($A805)=5</formula>
    </cfRule>
    <cfRule type="expression" dxfId="39942" priority="80597" stopIfTrue="1">
      <formula>WEEKDAY($A805)=6</formula>
    </cfRule>
    <cfRule type="expression" dxfId="39941" priority="80598" stopIfTrue="1">
      <formula>WEEKDAY($A805)=7</formula>
    </cfRule>
  </conditionalFormatting>
  <conditionalFormatting sqref="I805">
    <cfRule type="expression" dxfId="39940" priority="80585" stopIfTrue="1">
      <formula>WEEKDAY($A805)=1</formula>
    </cfRule>
    <cfRule type="expression" dxfId="39939" priority="80586" stopIfTrue="1">
      <formula>WEEKDAY($A805)=2</formula>
    </cfRule>
    <cfRule type="expression" dxfId="39938" priority="80587" stopIfTrue="1">
      <formula>WEEKDAY($A805)=3</formula>
    </cfRule>
    <cfRule type="expression" dxfId="39937" priority="80588" stopIfTrue="1">
      <formula>WEEKDAY($A805)=4</formula>
    </cfRule>
    <cfRule type="expression" dxfId="39936" priority="80589" stopIfTrue="1">
      <formula>WEEKDAY($A805)=5</formula>
    </cfRule>
    <cfRule type="expression" dxfId="39935" priority="80590" stopIfTrue="1">
      <formula>WEEKDAY($A805)=6</formula>
    </cfRule>
    <cfRule type="expression" dxfId="39934" priority="80591" stopIfTrue="1">
      <formula>WEEKDAY($A805)=7</formula>
    </cfRule>
  </conditionalFormatting>
  <conditionalFormatting sqref="I805">
    <cfRule type="expression" dxfId="39933" priority="80578" stopIfTrue="1">
      <formula>WEEKDAY($A805)=1</formula>
    </cfRule>
    <cfRule type="expression" dxfId="39932" priority="80579" stopIfTrue="1">
      <formula>WEEKDAY($A805)=2</formula>
    </cfRule>
    <cfRule type="expression" dxfId="39931" priority="80580" stopIfTrue="1">
      <formula>WEEKDAY($A805)=3</formula>
    </cfRule>
    <cfRule type="expression" dxfId="39930" priority="80581" stopIfTrue="1">
      <formula>WEEKDAY($A805)=4</formula>
    </cfRule>
    <cfRule type="expression" dxfId="39929" priority="80582" stopIfTrue="1">
      <formula>WEEKDAY($A805)=5</formula>
    </cfRule>
    <cfRule type="expression" dxfId="39928" priority="80583" stopIfTrue="1">
      <formula>WEEKDAY($A805)=6</formula>
    </cfRule>
    <cfRule type="expression" dxfId="39927" priority="80584" stopIfTrue="1">
      <formula>WEEKDAY($A805)=7</formula>
    </cfRule>
  </conditionalFormatting>
  <conditionalFormatting sqref="I805">
    <cfRule type="expression" dxfId="39926" priority="80571" stopIfTrue="1">
      <formula>WEEKDAY($A805)=1</formula>
    </cfRule>
    <cfRule type="expression" dxfId="39925" priority="80572" stopIfTrue="1">
      <formula>WEEKDAY($A805)=2</formula>
    </cfRule>
    <cfRule type="expression" dxfId="39924" priority="80573" stopIfTrue="1">
      <formula>WEEKDAY($A805)=3</formula>
    </cfRule>
    <cfRule type="expression" dxfId="39923" priority="80574" stopIfTrue="1">
      <formula>WEEKDAY($A805)=4</formula>
    </cfRule>
    <cfRule type="expression" dxfId="39922" priority="80575" stopIfTrue="1">
      <formula>WEEKDAY($A805)=5</formula>
    </cfRule>
    <cfRule type="expression" dxfId="39921" priority="80576" stopIfTrue="1">
      <formula>WEEKDAY($A805)=6</formula>
    </cfRule>
    <cfRule type="expression" dxfId="39920" priority="80577" stopIfTrue="1">
      <formula>WEEKDAY($A805)=7</formula>
    </cfRule>
  </conditionalFormatting>
  <conditionalFormatting sqref="I805">
    <cfRule type="expression" dxfId="39919" priority="80564" stopIfTrue="1">
      <formula>WEEKDAY($A805)=1</formula>
    </cfRule>
    <cfRule type="expression" dxfId="39918" priority="80565" stopIfTrue="1">
      <formula>WEEKDAY($A805)=2</formula>
    </cfRule>
    <cfRule type="expression" dxfId="39917" priority="80566" stopIfTrue="1">
      <formula>WEEKDAY($A805)=3</formula>
    </cfRule>
    <cfRule type="expression" dxfId="39916" priority="80567" stopIfTrue="1">
      <formula>WEEKDAY($A805)=4</formula>
    </cfRule>
    <cfRule type="expression" dxfId="39915" priority="80568" stopIfTrue="1">
      <formula>WEEKDAY($A805)=5</formula>
    </cfRule>
    <cfRule type="expression" dxfId="39914" priority="80569" stopIfTrue="1">
      <formula>WEEKDAY($A805)=6</formula>
    </cfRule>
    <cfRule type="expression" dxfId="39913" priority="80570" stopIfTrue="1">
      <formula>WEEKDAY($A805)=7</formula>
    </cfRule>
  </conditionalFormatting>
  <conditionalFormatting sqref="I805">
    <cfRule type="expression" dxfId="39912" priority="80557" stopIfTrue="1">
      <formula>WEEKDAY($A805)=1</formula>
    </cfRule>
    <cfRule type="expression" dxfId="39911" priority="80558" stopIfTrue="1">
      <formula>WEEKDAY($A805)=2</formula>
    </cfRule>
    <cfRule type="expression" dxfId="39910" priority="80559" stopIfTrue="1">
      <formula>WEEKDAY($A805)=3</formula>
    </cfRule>
    <cfRule type="expression" dxfId="39909" priority="80560" stopIfTrue="1">
      <formula>WEEKDAY($A805)=4</formula>
    </cfRule>
    <cfRule type="expression" dxfId="39908" priority="80561" stopIfTrue="1">
      <formula>WEEKDAY($A805)=5</formula>
    </cfRule>
    <cfRule type="expression" dxfId="39907" priority="80562" stopIfTrue="1">
      <formula>WEEKDAY($A805)=6</formula>
    </cfRule>
    <cfRule type="expression" dxfId="39906" priority="80563" stopIfTrue="1">
      <formula>WEEKDAY($A805)=7</formula>
    </cfRule>
  </conditionalFormatting>
  <conditionalFormatting sqref="I805">
    <cfRule type="expression" dxfId="39905" priority="80550" stopIfTrue="1">
      <formula>WEEKDAY($A805)=1</formula>
    </cfRule>
    <cfRule type="expression" dxfId="39904" priority="80551" stopIfTrue="1">
      <formula>WEEKDAY($A805)=2</formula>
    </cfRule>
    <cfRule type="expression" dxfId="39903" priority="80552" stopIfTrue="1">
      <formula>WEEKDAY($A805)=3</formula>
    </cfRule>
    <cfRule type="expression" dxfId="39902" priority="80553" stopIfTrue="1">
      <formula>WEEKDAY($A805)=4</formula>
    </cfRule>
    <cfRule type="expression" dxfId="39901" priority="80554" stopIfTrue="1">
      <formula>WEEKDAY($A805)=5</formula>
    </cfRule>
    <cfRule type="expression" dxfId="39900" priority="80555" stopIfTrue="1">
      <formula>WEEKDAY($A805)=6</formula>
    </cfRule>
    <cfRule type="expression" dxfId="39899" priority="80556" stopIfTrue="1">
      <formula>WEEKDAY($A805)=7</formula>
    </cfRule>
  </conditionalFormatting>
  <conditionalFormatting sqref="I805">
    <cfRule type="expression" dxfId="39898" priority="80543" stopIfTrue="1">
      <formula>WEEKDAY($A805)=1</formula>
    </cfRule>
    <cfRule type="expression" dxfId="39897" priority="80544" stopIfTrue="1">
      <formula>WEEKDAY($A805)=2</formula>
    </cfRule>
    <cfRule type="expression" dxfId="39896" priority="80545" stopIfTrue="1">
      <formula>WEEKDAY($A805)=3</formula>
    </cfRule>
    <cfRule type="expression" dxfId="39895" priority="80546" stopIfTrue="1">
      <formula>WEEKDAY($A805)=4</formula>
    </cfRule>
    <cfRule type="expression" dxfId="39894" priority="80547" stopIfTrue="1">
      <formula>WEEKDAY($A805)=5</formula>
    </cfRule>
    <cfRule type="expression" dxfId="39893" priority="80548" stopIfTrue="1">
      <formula>WEEKDAY($A805)=6</formula>
    </cfRule>
    <cfRule type="expression" dxfId="39892" priority="80549" stopIfTrue="1">
      <formula>WEEKDAY($A805)=7</formula>
    </cfRule>
  </conditionalFormatting>
  <conditionalFormatting sqref="I805">
    <cfRule type="expression" dxfId="39891" priority="80536" stopIfTrue="1">
      <formula>WEEKDAY($A805)=1</formula>
    </cfRule>
    <cfRule type="expression" dxfId="39890" priority="80537" stopIfTrue="1">
      <formula>WEEKDAY($A805)=2</formula>
    </cfRule>
    <cfRule type="expression" dxfId="39889" priority="80538" stopIfTrue="1">
      <formula>WEEKDAY($A805)=3</formula>
    </cfRule>
    <cfRule type="expression" dxfId="39888" priority="80539" stopIfTrue="1">
      <formula>WEEKDAY($A805)=4</formula>
    </cfRule>
    <cfRule type="expression" dxfId="39887" priority="80540" stopIfTrue="1">
      <formula>WEEKDAY($A805)=5</formula>
    </cfRule>
    <cfRule type="expression" dxfId="39886" priority="80541" stopIfTrue="1">
      <formula>WEEKDAY($A805)=6</formula>
    </cfRule>
    <cfRule type="expression" dxfId="39885" priority="80542" stopIfTrue="1">
      <formula>WEEKDAY($A805)=7</formula>
    </cfRule>
  </conditionalFormatting>
  <conditionalFormatting sqref="I805">
    <cfRule type="expression" dxfId="39884" priority="80529" stopIfTrue="1">
      <formula>WEEKDAY($A805)=1</formula>
    </cfRule>
    <cfRule type="expression" dxfId="39883" priority="80530" stopIfTrue="1">
      <formula>WEEKDAY($A805)=2</formula>
    </cfRule>
    <cfRule type="expression" dxfId="39882" priority="80531" stopIfTrue="1">
      <formula>WEEKDAY($A805)=3</formula>
    </cfRule>
    <cfRule type="expression" dxfId="39881" priority="80532" stopIfTrue="1">
      <formula>WEEKDAY($A805)=4</formula>
    </cfRule>
    <cfRule type="expression" dxfId="39880" priority="80533" stopIfTrue="1">
      <formula>WEEKDAY($A805)=5</formula>
    </cfRule>
    <cfRule type="expression" dxfId="39879" priority="80534" stopIfTrue="1">
      <formula>WEEKDAY($A805)=6</formula>
    </cfRule>
    <cfRule type="expression" dxfId="39878" priority="80535" stopIfTrue="1">
      <formula>WEEKDAY($A805)=7</formula>
    </cfRule>
  </conditionalFormatting>
  <conditionalFormatting sqref="I805">
    <cfRule type="expression" dxfId="39877" priority="80522" stopIfTrue="1">
      <formula>WEEKDAY($A805)=1</formula>
    </cfRule>
    <cfRule type="expression" dxfId="39876" priority="80523" stopIfTrue="1">
      <formula>WEEKDAY($A805)=2</formula>
    </cfRule>
    <cfRule type="expression" dxfId="39875" priority="80524" stopIfTrue="1">
      <formula>WEEKDAY($A805)=3</formula>
    </cfRule>
    <cfRule type="expression" dxfId="39874" priority="80525" stopIfTrue="1">
      <formula>WEEKDAY($A805)=4</formula>
    </cfRule>
    <cfRule type="expression" dxfId="39873" priority="80526" stopIfTrue="1">
      <formula>WEEKDAY($A805)=5</formula>
    </cfRule>
    <cfRule type="expression" dxfId="39872" priority="80527" stopIfTrue="1">
      <formula>WEEKDAY($A805)=6</formula>
    </cfRule>
    <cfRule type="expression" dxfId="39871" priority="80528" stopIfTrue="1">
      <formula>WEEKDAY($A805)=7</formula>
    </cfRule>
  </conditionalFormatting>
  <conditionalFormatting sqref="I805">
    <cfRule type="expression" dxfId="39870" priority="80515" stopIfTrue="1">
      <formula>WEEKDAY($A805)=1</formula>
    </cfRule>
    <cfRule type="expression" dxfId="39869" priority="80516" stopIfTrue="1">
      <formula>WEEKDAY($A805)=2</formula>
    </cfRule>
    <cfRule type="expression" dxfId="39868" priority="80517" stopIfTrue="1">
      <formula>WEEKDAY($A805)=3</formula>
    </cfRule>
    <cfRule type="expression" dxfId="39867" priority="80518" stopIfTrue="1">
      <formula>WEEKDAY($A805)=4</formula>
    </cfRule>
    <cfRule type="expression" dxfId="39866" priority="80519" stopIfTrue="1">
      <formula>WEEKDAY($A805)=5</formula>
    </cfRule>
    <cfRule type="expression" dxfId="39865" priority="80520" stopIfTrue="1">
      <formula>WEEKDAY($A805)=6</formula>
    </cfRule>
    <cfRule type="expression" dxfId="39864" priority="80521" stopIfTrue="1">
      <formula>WEEKDAY($A805)=7</formula>
    </cfRule>
  </conditionalFormatting>
  <conditionalFormatting sqref="I805">
    <cfRule type="expression" dxfId="39863" priority="80508" stopIfTrue="1">
      <formula>WEEKDAY($A805)=1</formula>
    </cfRule>
    <cfRule type="expression" dxfId="39862" priority="80509" stopIfTrue="1">
      <formula>WEEKDAY($A805)=2</formula>
    </cfRule>
    <cfRule type="expression" dxfId="39861" priority="80510" stopIfTrue="1">
      <formula>WEEKDAY($A805)=3</formula>
    </cfRule>
    <cfRule type="expression" dxfId="39860" priority="80511" stopIfTrue="1">
      <formula>WEEKDAY($A805)=4</formula>
    </cfRule>
    <cfRule type="expression" dxfId="39859" priority="80512" stopIfTrue="1">
      <formula>WEEKDAY($A805)=5</formula>
    </cfRule>
    <cfRule type="expression" dxfId="39858" priority="80513" stopIfTrue="1">
      <formula>WEEKDAY($A805)=6</formula>
    </cfRule>
    <cfRule type="expression" dxfId="39857" priority="80514" stopIfTrue="1">
      <formula>WEEKDAY($A805)=7</formula>
    </cfRule>
  </conditionalFormatting>
  <conditionalFormatting sqref="I805">
    <cfRule type="expression" dxfId="39856" priority="80501" stopIfTrue="1">
      <formula>WEEKDAY($A805)=1</formula>
    </cfRule>
    <cfRule type="expression" dxfId="39855" priority="80502" stopIfTrue="1">
      <formula>WEEKDAY($A805)=2</formula>
    </cfRule>
    <cfRule type="expression" dxfId="39854" priority="80503" stopIfTrue="1">
      <formula>WEEKDAY($A805)=3</formula>
    </cfRule>
    <cfRule type="expression" dxfId="39853" priority="80504" stopIfTrue="1">
      <formula>WEEKDAY($A805)=4</formula>
    </cfRule>
    <cfRule type="expression" dxfId="39852" priority="80505" stopIfTrue="1">
      <formula>WEEKDAY($A805)=5</formula>
    </cfRule>
    <cfRule type="expression" dxfId="39851" priority="80506" stopIfTrue="1">
      <formula>WEEKDAY($A805)=6</formula>
    </cfRule>
    <cfRule type="expression" dxfId="39850" priority="80507" stopIfTrue="1">
      <formula>WEEKDAY($A805)=7</formula>
    </cfRule>
  </conditionalFormatting>
  <conditionalFormatting sqref="I805">
    <cfRule type="expression" dxfId="39849" priority="80494" stopIfTrue="1">
      <formula>WEEKDAY($A805)=1</formula>
    </cfRule>
    <cfRule type="expression" dxfId="39848" priority="80495" stopIfTrue="1">
      <formula>WEEKDAY($A805)=2</formula>
    </cfRule>
    <cfRule type="expression" dxfId="39847" priority="80496" stopIfTrue="1">
      <formula>WEEKDAY($A805)=3</formula>
    </cfRule>
    <cfRule type="expression" dxfId="39846" priority="80497" stopIfTrue="1">
      <formula>WEEKDAY($A805)=4</formula>
    </cfRule>
    <cfRule type="expression" dxfId="39845" priority="80498" stopIfTrue="1">
      <formula>WEEKDAY($A805)=5</formula>
    </cfRule>
    <cfRule type="expression" dxfId="39844" priority="80499" stopIfTrue="1">
      <formula>WEEKDAY($A805)=6</formula>
    </cfRule>
    <cfRule type="expression" dxfId="39843" priority="80500" stopIfTrue="1">
      <formula>WEEKDAY($A805)=7</formula>
    </cfRule>
  </conditionalFormatting>
  <conditionalFormatting sqref="I805">
    <cfRule type="expression" dxfId="39842" priority="80487" stopIfTrue="1">
      <formula>WEEKDAY($A805)=1</formula>
    </cfRule>
    <cfRule type="expression" dxfId="39841" priority="80488" stopIfTrue="1">
      <formula>WEEKDAY($A805)=2</formula>
    </cfRule>
    <cfRule type="expression" dxfId="39840" priority="80489" stopIfTrue="1">
      <formula>WEEKDAY($A805)=3</formula>
    </cfRule>
    <cfRule type="expression" dxfId="39839" priority="80490" stopIfTrue="1">
      <formula>WEEKDAY($A805)=4</formula>
    </cfRule>
    <cfRule type="expression" dxfId="39838" priority="80491" stopIfTrue="1">
      <formula>WEEKDAY($A805)=5</formula>
    </cfRule>
    <cfRule type="expression" dxfId="39837" priority="80492" stopIfTrue="1">
      <formula>WEEKDAY($A805)=6</formula>
    </cfRule>
    <cfRule type="expression" dxfId="39836" priority="80493" stopIfTrue="1">
      <formula>WEEKDAY($A805)=7</formula>
    </cfRule>
  </conditionalFormatting>
  <conditionalFormatting sqref="I805">
    <cfRule type="expression" dxfId="39835" priority="80480" stopIfTrue="1">
      <formula>WEEKDAY($A805)=1</formula>
    </cfRule>
    <cfRule type="expression" dxfId="39834" priority="80481" stopIfTrue="1">
      <formula>WEEKDAY($A805)=2</formula>
    </cfRule>
    <cfRule type="expression" dxfId="39833" priority="80482" stopIfTrue="1">
      <formula>WEEKDAY($A805)=3</formula>
    </cfRule>
    <cfRule type="expression" dxfId="39832" priority="80483" stopIfTrue="1">
      <formula>WEEKDAY($A805)=4</formula>
    </cfRule>
    <cfRule type="expression" dxfId="39831" priority="80484" stopIfTrue="1">
      <formula>WEEKDAY($A805)=5</formula>
    </cfRule>
    <cfRule type="expression" dxfId="39830" priority="80485" stopIfTrue="1">
      <formula>WEEKDAY($A805)=6</formula>
    </cfRule>
    <cfRule type="expression" dxfId="39829" priority="80486" stopIfTrue="1">
      <formula>WEEKDAY($A805)=7</formula>
    </cfRule>
  </conditionalFormatting>
  <conditionalFormatting sqref="I805">
    <cfRule type="expression" dxfId="39828" priority="80473" stopIfTrue="1">
      <formula>WEEKDAY($A805)=1</formula>
    </cfRule>
    <cfRule type="expression" dxfId="39827" priority="80474" stopIfTrue="1">
      <formula>WEEKDAY($A805)=2</formula>
    </cfRule>
    <cfRule type="expression" dxfId="39826" priority="80475" stopIfTrue="1">
      <formula>WEEKDAY($A805)=3</formula>
    </cfRule>
    <cfRule type="expression" dxfId="39825" priority="80476" stopIfTrue="1">
      <formula>WEEKDAY($A805)=4</formula>
    </cfRule>
    <cfRule type="expression" dxfId="39824" priority="80477" stopIfTrue="1">
      <formula>WEEKDAY($A805)=5</formula>
    </cfRule>
    <cfRule type="expression" dxfId="39823" priority="80478" stopIfTrue="1">
      <formula>WEEKDAY($A805)=6</formula>
    </cfRule>
    <cfRule type="expression" dxfId="39822" priority="80479" stopIfTrue="1">
      <formula>WEEKDAY($A805)=7</formula>
    </cfRule>
  </conditionalFormatting>
  <conditionalFormatting sqref="I805">
    <cfRule type="expression" dxfId="39821" priority="80466" stopIfTrue="1">
      <formula>WEEKDAY($A805)=1</formula>
    </cfRule>
    <cfRule type="expression" dxfId="39820" priority="80467" stopIfTrue="1">
      <formula>WEEKDAY($A805)=2</formula>
    </cfRule>
    <cfRule type="expression" dxfId="39819" priority="80468" stopIfTrue="1">
      <formula>WEEKDAY($A805)=3</formula>
    </cfRule>
    <cfRule type="expression" dxfId="39818" priority="80469" stopIfTrue="1">
      <formula>WEEKDAY($A805)=4</formula>
    </cfRule>
    <cfRule type="expression" dxfId="39817" priority="80470" stopIfTrue="1">
      <formula>WEEKDAY($A805)=5</formula>
    </cfRule>
    <cfRule type="expression" dxfId="39816" priority="80471" stopIfTrue="1">
      <formula>WEEKDAY($A805)=6</formula>
    </cfRule>
    <cfRule type="expression" dxfId="39815" priority="80472" stopIfTrue="1">
      <formula>WEEKDAY($A805)=7</formula>
    </cfRule>
  </conditionalFormatting>
  <conditionalFormatting sqref="I805">
    <cfRule type="expression" dxfId="39814" priority="80459" stopIfTrue="1">
      <formula>WEEKDAY($A805)=1</formula>
    </cfRule>
    <cfRule type="expression" dxfId="39813" priority="80460" stopIfTrue="1">
      <formula>WEEKDAY($A805)=2</formula>
    </cfRule>
    <cfRule type="expression" dxfId="39812" priority="80461" stopIfTrue="1">
      <formula>WEEKDAY($A805)=3</formula>
    </cfRule>
    <cfRule type="expression" dxfId="39811" priority="80462" stopIfTrue="1">
      <formula>WEEKDAY($A805)=4</formula>
    </cfRule>
    <cfRule type="expression" dxfId="39810" priority="80463" stopIfTrue="1">
      <formula>WEEKDAY($A805)=5</formula>
    </cfRule>
    <cfRule type="expression" dxfId="39809" priority="80464" stopIfTrue="1">
      <formula>WEEKDAY($A805)=6</formula>
    </cfRule>
    <cfRule type="expression" dxfId="39808" priority="80465" stopIfTrue="1">
      <formula>WEEKDAY($A805)=7</formula>
    </cfRule>
  </conditionalFormatting>
  <conditionalFormatting sqref="I805">
    <cfRule type="expression" dxfId="39807" priority="80452" stopIfTrue="1">
      <formula>WEEKDAY($A805)=1</formula>
    </cfRule>
    <cfRule type="expression" dxfId="39806" priority="80453" stopIfTrue="1">
      <formula>WEEKDAY($A805)=2</formula>
    </cfRule>
    <cfRule type="expression" dxfId="39805" priority="80454" stopIfTrue="1">
      <formula>WEEKDAY($A805)=3</formula>
    </cfRule>
    <cfRule type="expression" dxfId="39804" priority="80455" stopIfTrue="1">
      <formula>WEEKDAY($A805)=4</formula>
    </cfRule>
    <cfRule type="expression" dxfId="39803" priority="80456" stopIfTrue="1">
      <formula>WEEKDAY($A805)=5</formula>
    </cfRule>
    <cfRule type="expression" dxfId="39802" priority="80457" stopIfTrue="1">
      <formula>WEEKDAY($A805)=6</formula>
    </cfRule>
    <cfRule type="expression" dxfId="39801" priority="80458" stopIfTrue="1">
      <formula>WEEKDAY($A805)=7</formula>
    </cfRule>
  </conditionalFormatting>
  <conditionalFormatting sqref="I805">
    <cfRule type="expression" dxfId="39800" priority="80445" stopIfTrue="1">
      <formula>WEEKDAY($A805)=1</formula>
    </cfRule>
    <cfRule type="expression" dxfId="39799" priority="80446" stopIfTrue="1">
      <formula>WEEKDAY($A805)=2</formula>
    </cfRule>
    <cfRule type="expression" dxfId="39798" priority="80447" stopIfTrue="1">
      <formula>WEEKDAY($A805)=3</formula>
    </cfRule>
    <cfRule type="expression" dxfId="39797" priority="80448" stopIfTrue="1">
      <formula>WEEKDAY($A805)=4</formula>
    </cfRule>
    <cfRule type="expression" dxfId="39796" priority="80449" stopIfTrue="1">
      <formula>WEEKDAY($A805)=5</formula>
    </cfRule>
    <cfRule type="expression" dxfId="39795" priority="80450" stopIfTrue="1">
      <formula>WEEKDAY($A805)=6</formula>
    </cfRule>
    <cfRule type="expression" dxfId="39794" priority="80451" stopIfTrue="1">
      <formula>WEEKDAY($A805)=7</formula>
    </cfRule>
  </conditionalFormatting>
  <conditionalFormatting sqref="I805">
    <cfRule type="expression" dxfId="39793" priority="80438" stopIfTrue="1">
      <formula>WEEKDAY($A805)=1</formula>
    </cfRule>
    <cfRule type="expression" dxfId="39792" priority="80439" stopIfTrue="1">
      <formula>WEEKDAY($A805)=2</formula>
    </cfRule>
    <cfRule type="expression" dxfId="39791" priority="80440" stopIfTrue="1">
      <formula>WEEKDAY($A805)=3</formula>
    </cfRule>
    <cfRule type="expression" dxfId="39790" priority="80441" stopIfTrue="1">
      <formula>WEEKDAY($A805)=4</formula>
    </cfRule>
    <cfRule type="expression" dxfId="39789" priority="80442" stopIfTrue="1">
      <formula>WEEKDAY($A805)=5</formula>
    </cfRule>
    <cfRule type="expression" dxfId="39788" priority="80443" stopIfTrue="1">
      <formula>WEEKDAY($A805)=6</formula>
    </cfRule>
    <cfRule type="expression" dxfId="39787" priority="80444" stopIfTrue="1">
      <formula>WEEKDAY($A805)=7</formula>
    </cfRule>
  </conditionalFormatting>
  <conditionalFormatting sqref="I805">
    <cfRule type="expression" dxfId="39786" priority="80431" stopIfTrue="1">
      <formula>WEEKDAY($A805)=1</formula>
    </cfRule>
    <cfRule type="expression" dxfId="39785" priority="80432" stopIfTrue="1">
      <formula>WEEKDAY($A805)=2</formula>
    </cfRule>
    <cfRule type="expression" dxfId="39784" priority="80433" stopIfTrue="1">
      <formula>WEEKDAY($A805)=3</formula>
    </cfRule>
    <cfRule type="expression" dxfId="39783" priority="80434" stopIfTrue="1">
      <formula>WEEKDAY($A805)=4</formula>
    </cfRule>
    <cfRule type="expression" dxfId="39782" priority="80435" stopIfTrue="1">
      <formula>WEEKDAY($A805)=5</formula>
    </cfRule>
    <cfRule type="expression" dxfId="39781" priority="80436" stopIfTrue="1">
      <formula>WEEKDAY($A805)=6</formula>
    </cfRule>
    <cfRule type="expression" dxfId="39780" priority="80437" stopIfTrue="1">
      <formula>WEEKDAY($A805)=7</formula>
    </cfRule>
  </conditionalFormatting>
  <conditionalFormatting sqref="I805">
    <cfRule type="expression" dxfId="39779" priority="80424" stopIfTrue="1">
      <formula>WEEKDAY($A805)=1</formula>
    </cfRule>
    <cfRule type="expression" dxfId="39778" priority="80425" stopIfTrue="1">
      <formula>WEEKDAY($A805)=2</formula>
    </cfRule>
    <cfRule type="expression" dxfId="39777" priority="80426" stopIfTrue="1">
      <formula>WEEKDAY($A805)=3</formula>
    </cfRule>
    <cfRule type="expression" dxfId="39776" priority="80427" stopIfTrue="1">
      <formula>WEEKDAY($A805)=4</formula>
    </cfRule>
    <cfRule type="expression" dxfId="39775" priority="80428" stopIfTrue="1">
      <formula>WEEKDAY($A805)=5</formula>
    </cfRule>
    <cfRule type="expression" dxfId="39774" priority="80429" stopIfTrue="1">
      <formula>WEEKDAY($A805)=6</formula>
    </cfRule>
    <cfRule type="expression" dxfId="39773" priority="80430" stopIfTrue="1">
      <formula>WEEKDAY($A805)=7</formula>
    </cfRule>
  </conditionalFormatting>
  <conditionalFormatting sqref="I805">
    <cfRule type="expression" dxfId="39772" priority="80417" stopIfTrue="1">
      <formula>WEEKDAY($A805)=1</formula>
    </cfRule>
    <cfRule type="expression" dxfId="39771" priority="80418" stopIfTrue="1">
      <formula>WEEKDAY($A805)=2</formula>
    </cfRule>
    <cfRule type="expression" dxfId="39770" priority="80419" stopIfTrue="1">
      <formula>WEEKDAY($A805)=3</formula>
    </cfRule>
    <cfRule type="expression" dxfId="39769" priority="80420" stopIfTrue="1">
      <formula>WEEKDAY($A805)=4</formula>
    </cfRule>
    <cfRule type="expression" dxfId="39768" priority="80421" stopIfTrue="1">
      <formula>WEEKDAY($A805)=5</formula>
    </cfRule>
    <cfRule type="expression" dxfId="39767" priority="80422" stopIfTrue="1">
      <formula>WEEKDAY($A805)=6</formula>
    </cfRule>
    <cfRule type="expression" dxfId="39766" priority="80423" stopIfTrue="1">
      <formula>WEEKDAY($A805)=7</formula>
    </cfRule>
  </conditionalFormatting>
  <conditionalFormatting sqref="I805">
    <cfRule type="expression" dxfId="39765" priority="80410" stopIfTrue="1">
      <formula>WEEKDAY($A805)=1</formula>
    </cfRule>
    <cfRule type="expression" dxfId="39764" priority="80411" stopIfTrue="1">
      <formula>WEEKDAY($A805)=2</formula>
    </cfRule>
    <cfRule type="expression" dxfId="39763" priority="80412" stopIfTrue="1">
      <formula>WEEKDAY($A805)=3</formula>
    </cfRule>
    <cfRule type="expression" dxfId="39762" priority="80413" stopIfTrue="1">
      <formula>WEEKDAY($A805)=4</formula>
    </cfRule>
    <cfRule type="expression" dxfId="39761" priority="80414" stopIfTrue="1">
      <formula>WEEKDAY($A805)=5</formula>
    </cfRule>
    <cfRule type="expression" dxfId="39760" priority="80415" stopIfTrue="1">
      <formula>WEEKDAY($A805)=6</formula>
    </cfRule>
    <cfRule type="expression" dxfId="39759" priority="80416" stopIfTrue="1">
      <formula>WEEKDAY($A805)=7</formula>
    </cfRule>
  </conditionalFormatting>
  <conditionalFormatting sqref="I805">
    <cfRule type="expression" dxfId="39758" priority="80403" stopIfTrue="1">
      <formula>WEEKDAY($A805)=1</formula>
    </cfRule>
    <cfRule type="expression" dxfId="39757" priority="80404" stopIfTrue="1">
      <formula>WEEKDAY($A805)=2</formula>
    </cfRule>
    <cfRule type="expression" dxfId="39756" priority="80405" stopIfTrue="1">
      <formula>WEEKDAY($A805)=3</formula>
    </cfRule>
    <cfRule type="expression" dxfId="39755" priority="80406" stopIfTrue="1">
      <formula>WEEKDAY($A805)=4</formula>
    </cfRule>
    <cfRule type="expression" dxfId="39754" priority="80407" stopIfTrue="1">
      <formula>WEEKDAY($A805)=5</formula>
    </cfRule>
    <cfRule type="expression" dxfId="39753" priority="80408" stopIfTrue="1">
      <formula>WEEKDAY($A805)=6</formula>
    </cfRule>
    <cfRule type="expression" dxfId="39752" priority="80409" stopIfTrue="1">
      <formula>WEEKDAY($A805)=7</formula>
    </cfRule>
  </conditionalFormatting>
  <conditionalFormatting sqref="I805">
    <cfRule type="expression" dxfId="39751" priority="80396" stopIfTrue="1">
      <formula>WEEKDAY($A805)=1</formula>
    </cfRule>
    <cfRule type="expression" dxfId="39750" priority="80397" stopIfTrue="1">
      <formula>WEEKDAY($A805)=2</formula>
    </cfRule>
    <cfRule type="expression" dxfId="39749" priority="80398" stopIfTrue="1">
      <formula>WEEKDAY($A805)=3</formula>
    </cfRule>
    <cfRule type="expression" dxfId="39748" priority="80399" stopIfTrue="1">
      <formula>WEEKDAY($A805)=4</formula>
    </cfRule>
    <cfRule type="expression" dxfId="39747" priority="80400" stopIfTrue="1">
      <formula>WEEKDAY($A805)=5</formula>
    </cfRule>
    <cfRule type="expression" dxfId="39746" priority="80401" stopIfTrue="1">
      <formula>WEEKDAY($A805)=6</formula>
    </cfRule>
    <cfRule type="expression" dxfId="39745" priority="80402" stopIfTrue="1">
      <formula>WEEKDAY($A805)=7</formula>
    </cfRule>
  </conditionalFormatting>
  <conditionalFormatting sqref="I805">
    <cfRule type="expression" dxfId="39744" priority="80389" stopIfTrue="1">
      <formula>WEEKDAY($A805)=1</formula>
    </cfRule>
    <cfRule type="expression" dxfId="39743" priority="80390" stopIfTrue="1">
      <formula>WEEKDAY($A805)=2</formula>
    </cfRule>
    <cfRule type="expression" dxfId="39742" priority="80391" stopIfTrue="1">
      <formula>WEEKDAY($A805)=3</formula>
    </cfRule>
    <cfRule type="expression" dxfId="39741" priority="80392" stopIfTrue="1">
      <formula>WEEKDAY($A805)=4</formula>
    </cfRule>
    <cfRule type="expression" dxfId="39740" priority="80393" stopIfTrue="1">
      <formula>WEEKDAY($A805)=5</formula>
    </cfRule>
    <cfRule type="expression" dxfId="39739" priority="80394" stopIfTrue="1">
      <formula>WEEKDAY($A805)=6</formula>
    </cfRule>
    <cfRule type="expression" dxfId="39738" priority="80395" stopIfTrue="1">
      <formula>WEEKDAY($A805)=7</formula>
    </cfRule>
  </conditionalFormatting>
  <conditionalFormatting sqref="I805">
    <cfRule type="expression" dxfId="39737" priority="80382" stopIfTrue="1">
      <formula>WEEKDAY($A805)=1</formula>
    </cfRule>
    <cfRule type="expression" dxfId="39736" priority="80383" stopIfTrue="1">
      <formula>WEEKDAY($A805)=2</formula>
    </cfRule>
    <cfRule type="expression" dxfId="39735" priority="80384" stopIfTrue="1">
      <formula>WEEKDAY($A805)=3</formula>
    </cfRule>
    <cfRule type="expression" dxfId="39734" priority="80385" stopIfTrue="1">
      <formula>WEEKDAY($A805)=4</formula>
    </cfRule>
    <cfRule type="expression" dxfId="39733" priority="80386" stopIfTrue="1">
      <formula>WEEKDAY($A805)=5</formula>
    </cfRule>
    <cfRule type="expression" dxfId="39732" priority="80387" stopIfTrue="1">
      <formula>WEEKDAY($A805)=6</formula>
    </cfRule>
    <cfRule type="expression" dxfId="39731" priority="80388" stopIfTrue="1">
      <formula>WEEKDAY($A805)=7</formula>
    </cfRule>
  </conditionalFormatting>
  <conditionalFormatting sqref="I805">
    <cfRule type="expression" dxfId="39730" priority="80375" stopIfTrue="1">
      <formula>WEEKDAY($A805)=1</formula>
    </cfRule>
    <cfRule type="expression" dxfId="39729" priority="80376" stopIfTrue="1">
      <formula>WEEKDAY($A805)=2</formula>
    </cfRule>
    <cfRule type="expression" dxfId="39728" priority="80377" stopIfTrue="1">
      <formula>WEEKDAY($A805)=3</formula>
    </cfRule>
    <cfRule type="expression" dxfId="39727" priority="80378" stopIfTrue="1">
      <formula>WEEKDAY($A805)=4</formula>
    </cfRule>
    <cfRule type="expression" dxfId="39726" priority="80379" stopIfTrue="1">
      <formula>WEEKDAY($A805)=5</formula>
    </cfRule>
    <cfRule type="expression" dxfId="39725" priority="80380" stopIfTrue="1">
      <formula>WEEKDAY($A805)=6</formula>
    </cfRule>
    <cfRule type="expression" dxfId="39724" priority="80381" stopIfTrue="1">
      <formula>WEEKDAY($A805)=7</formula>
    </cfRule>
  </conditionalFormatting>
  <conditionalFormatting sqref="I805">
    <cfRule type="expression" dxfId="39723" priority="80368" stopIfTrue="1">
      <formula>WEEKDAY($A805)=1</formula>
    </cfRule>
    <cfRule type="expression" dxfId="39722" priority="80369" stopIfTrue="1">
      <formula>WEEKDAY($A805)=2</formula>
    </cfRule>
    <cfRule type="expression" dxfId="39721" priority="80370" stopIfTrue="1">
      <formula>WEEKDAY($A805)=3</formula>
    </cfRule>
    <cfRule type="expression" dxfId="39720" priority="80371" stopIfTrue="1">
      <formula>WEEKDAY($A805)=4</formula>
    </cfRule>
    <cfRule type="expression" dxfId="39719" priority="80372" stopIfTrue="1">
      <formula>WEEKDAY($A805)=5</formula>
    </cfRule>
    <cfRule type="expression" dxfId="39718" priority="80373" stopIfTrue="1">
      <formula>WEEKDAY($A805)=6</formula>
    </cfRule>
    <cfRule type="expression" dxfId="39717" priority="80374" stopIfTrue="1">
      <formula>WEEKDAY($A805)=7</formula>
    </cfRule>
  </conditionalFormatting>
  <conditionalFormatting sqref="I805">
    <cfRule type="expression" dxfId="39716" priority="80361" stopIfTrue="1">
      <formula>WEEKDAY($A805)=1</formula>
    </cfRule>
    <cfRule type="expression" dxfId="39715" priority="80362" stopIfTrue="1">
      <formula>WEEKDAY($A805)=2</formula>
    </cfRule>
    <cfRule type="expression" dxfId="39714" priority="80363" stopIfTrue="1">
      <formula>WEEKDAY($A805)=3</formula>
    </cfRule>
    <cfRule type="expression" dxfId="39713" priority="80364" stopIfTrue="1">
      <formula>WEEKDAY($A805)=4</formula>
    </cfRule>
    <cfRule type="expression" dxfId="39712" priority="80365" stopIfTrue="1">
      <formula>WEEKDAY($A805)=5</formula>
    </cfRule>
    <cfRule type="expression" dxfId="39711" priority="80366" stopIfTrue="1">
      <formula>WEEKDAY($A805)=6</formula>
    </cfRule>
    <cfRule type="expression" dxfId="39710" priority="80367" stopIfTrue="1">
      <formula>WEEKDAY($A805)=7</formula>
    </cfRule>
  </conditionalFormatting>
  <conditionalFormatting sqref="I805">
    <cfRule type="expression" dxfId="39709" priority="80354" stopIfTrue="1">
      <formula>WEEKDAY($A805)=1</formula>
    </cfRule>
    <cfRule type="expression" dxfId="39708" priority="80355" stopIfTrue="1">
      <formula>WEEKDAY($A805)=2</formula>
    </cfRule>
    <cfRule type="expression" dxfId="39707" priority="80356" stopIfTrue="1">
      <formula>WEEKDAY($A805)=3</formula>
    </cfRule>
    <cfRule type="expression" dxfId="39706" priority="80357" stopIfTrue="1">
      <formula>WEEKDAY($A805)=4</formula>
    </cfRule>
    <cfRule type="expression" dxfId="39705" priority="80358" stopIfTrue="1">
      <formula>WEEKDAY($A805)=5</formula>
    </cfRule>
    <cfRule type="expression" dxfId="39704" priority="80359" stopIfTrue="1">
      <formula>WEEKDAY($A805)=6</formula>
    </cfRule>
    <cfRule type="expression" dxfId="39703" priority="80360" stopIfTrue="1">
      <formula>WEEKDAY($A805)=7</formula>
    </cfRule>
  </conditionalFormatting>
  <conditionalFormatting sqref="I805">
    <cfRule type="expression" dxfId="39702" priority="80347" stopIfTrue="1">
      <formula>WEEKDAY($A805)=1</formula>
    </cfRule>
    <cfRule type="expression" dxfId="39701" priority="80348" stopIfTrue="1">
      <formula>WEEKDAY($A805)=2</formula>
    </cfRule>
    <cfRule type="expression" dxfId="39700" priority="80349" stopIfTrue="1">
      <formula>WEEKDAY($A805)=3</formula>
    </cfRule>
    <cfRule type="expression" dxfId="39699" priority="80350" stopIfTrue="1">
      <formula>WEEKDAY($A805)=4</formula>
    </cfRule>
    <cfRule type="expression" dxfId="39698" priority="80351" stopIfTrue="1">
      <formula>WEEKDAY($A805)=5</formula>
    </cfRule>
    <cfRule type="expression" dxfId="39697" priority="80352" stopIfTrue="1">
      <formula>WEEKDAY($A805)=6</formula>
    </cfRule>
    <cfRule type="expression" dxfId="39696" priority="80353" stopIfTrue="1">
      <formula>WEEKDAY($A805)=7</formula>
    </cfRule>
  </conditionalFormatting>
  <conditionalFormatting sqref="I805">
    <cfRule type="expression" dxfId="39695" priority="80340" stopIfTrue="1">
      <formula>WEEKDAY($A805)=1</formula>
    </cfRule>
    <cfRule type="expression" dxfId="39694" priority="80341" stopIfTrue="1">
      <formula>WEEKDAY($A805)=2</formula>
    </cfRule>
    <cfRule type="expression" dxfId="39693" priority="80342" stopIfTrue="1">
      <formula>WEEKDAY($A805)=3</formula>
    </cfRule>
    <cfRule type="expression" dxfId="39692" priority="80343" stopIfTrue="1">
      <formula>WEEKDAY($A805)=4</formula>
    </cfRule>
    <cfRule type="expression" dxfId="39691" priority="80344" stopIfTrue="1">
      <formula>WEEKDAY($A805)=5</formula>
    </cfRule>
    <cfRule type="expression" dxfId="39690" priority="80345" stopIfTrue="1">
      <formula>WEEKDAY($A805)=6</formula>
    </cfRule>
    <cfRule type="expression" dxfId="39689" priority="80346" stopIfTrue="1">
      <formula>WEEKDAY($A805)=7</formula>
    </cfRule>
  </conditionalFormatting>
  <conditionalFormatting sqref="I805">
    <cfRule type="expression" dxfId="39688" priority="80333" stopIfTrue="1">
      <formula>WEEKDAY($A805)=1</formula>
    </cfRule>
    <cfRule type="expression" dxfId="39687" priority="80334" stopIfTrue="1">
      <formula>WEEKDAY($A805)=2</formula>
    </cfRule>
    <cfRule type="expression" dxfId="39686" priority="80335" stopIfTrue="1">
      <formula>WEEKDAY($A805)=3</formula>
    </cfRule>
    <cfRule type="expression" dxfId="39685" priority="80336" stopIfTrue="1">
      <formula>WEEKDAY($A805)=4</formula>
    </cfRule>
    <cfRule type="expression" dxfId="39684" priority="80337" stopIfTrue="1">
      <formula>WEEKDAY($A805)=5</formula>
    </cfRule>
    <cfRule type="expression" dxfId="39683" priority="80338" stopIfTrue="1">
      <formula>WEEKDAY($A805)=6</formula>
    </cfRule>
    <cfRule type="expression" dxfId="39682" priority="80339" stopIfTrue="1">
      <formula>WEEKDAY($A805)=7</formula>
    </cfRule>
  </conditionalFormatting>
  <conditionalFormatting sqref="I805">
    <cfRule type="expression" dxfId="39681" priority="80326" stopIfTrue="1">
      <formula>WEEKDAY($A805)=1</formula>
    </cfRule>
    <cfRule type="expression" dxfId="39680" priority="80327" stopIfTrue="1">
      <formula>WEEKDAY($A805)=2</formula>
    </cfRule>
    <cfRule type="expression" dxfId="39679" priority="80328" stopIfTrue="1">
      <formula>WEEKDAY($A805)=3</formula>
    </cfRule>
    <cfRule type="expression" dxfId="39678" priority="80329" stopIfTrue="1">
      <formula>WEEKDAY($A805)=4</formula>
    </cfRule>
    <cfRule type="expression" dxfId="39677" priority="80330" stopIfTrue="1">
      <formula>WEEKDAY($A805)=5</formula>
    </cfRule>
    <cfRule type="expression" dxfId="39676" priority="80331" stopIfTrue="1">
      <formula>WEEKDAY($A805)=6</formula>
    </cfRule>
    <cfRule type="expression" dxfId="39675" priority="80332" stopIfTrue="1">
      <formula>WEEKDAY($A805)=7</formula>
    </cfRule>
  </conditionalFormatting>
  <conditionalFormatting sqref="I805">
    <cfRule type="expression" dxfId="39674" priority="80319" stopIfTrue="1">
      <formula>WEEKDAY($A805)=1</formula>
    </cfRule>
    <cfRule type="expression" dxfId="39673" priority="80320" stopIfTrue="1">
      <formula>WEEKDAY($A805)=2</formula>
    </cfRule>
    <cfRule type="expression" dxfId="39672" priority="80321" stopIfTrue="1">
      <formula>WEEKDAY($A805)=3</formula>
    </cfRule>
    <cfRule type="expression" dxfId="39671" priority="80322" stopIfTrue="1">
      <formula>WEEKDAY($A805)=4</formula>
    </cfRule>
    <cfRule type="expression" dxfId="39670" priority="80323" stopIfTrue="1">
      <formula>WEEKDAY($A805)=5</formula>
    </cfRule>
    <cfRule type="expression" dxfId="39669" priority="80324" stopIfTrue="1">
      <formula>WEEKDAY($A805)=6</formula>
    </cfRule>
    <cfRule type="expression" dxfId="39668" priority="80325" stopIfTrue="1">
      <formula>WEEKDAY($A805)=7</formula>
    </cfRule>
  </conditionalFormatting>
  <conditionalFormatting sqref="I805">
    <cfRule type="expression" dxfId="39667" priority="80312" stopIfTrue="1">
      <formula>WEEKDAY($A805)=1</formula>
    </cfRule>
    <cfRule type="expression" dxfId="39666" priority="80313" stopIfTrue="1">
      <formula>WEEKDAY($A805)=2</formula>
    </cfRule>
    <cfRule type="expression" dxfId="39665" priority="80314" stopIfTrue="1">
      <formula>WEEKDAY($A805)=3</formula>
    </cfRule>
    <cfRule type="expression" dxfId="39664" priority="80315" stopIfTrue="1">
      <formula>WEEKDAY($A805)=4</formula>
    </cfRule>
    <cfRule type="expression" dxfId="39663" priority="80316" stopIfTrue="1">
      <formula>WEEKDAY($A805)=5</formula>
    </cfRule>
    <cfRule type="expression" dxfId="39662" priority="80317" stopIfTrue="1">
      <formula>WEEKDAY($A805)=6</formula>
    </cfRule>
    <cfRule type="expression" dxfId="39661" priority="80318" stopIfTrue="1">
      <formula>WEEKDAY($A805)=7</formula>
    </cfRule>
  </conditionalFormatting>
  <conditionalFormatting sqref="I805">
    <cfRule type="expression" dxfId="39660" priority="80305" stopIfTrue="1">
      <formula>WEEKDAY($A805)=1</formula>
    </cfRule>
    <cfRule type="expression" dxfId="39659" priority="80306" stopIfTrue="1">
      <formula>WEEKDAY($A805)=2</formula>
    </cfRule>
    <cfRule type="expression" dxfId="39658" priority="80307" stopIfTrue="1">
      <formula>WEEKDAY($A805)=3</formula>
    </cfRule>
    <cfRule type="expression" dxfId="39657" priority="80308" stopIfTrue="1">
      <formula>WEEKDAY($A805)=4</formula>
    </cfRule>
    <cfRule type="expression" dxfId="39656" priority="80309" stopIfTrue="1">
      <formula>WEEKDAY($A805)=5</formula>
    </cfRule>
    <cfRule type="expression" dxfId="39655" priority="80310" stopIfTrue="1">
      <formula>WEEKDAY($A805)=6</formula>
    </cfRule>
    <cfRule type="expression" dxfId="39654" priority="80311" stopIfTrue="1">
      <formula>WEEKDAY($A805)=7</formula>
    </cfRule>
  </conditionalFormatting>
  <conditionalFormatting sqref="I805">
    <cfRule type="expression" dxfId="39653" priority="80298" stopIfTrue="1">
      <formula>WEEKDAY($A805)=1</formula>
    </cfRule>
    <cfRule type="expression" dxfId="39652" priority="80299" stopIfTrue="1">
      <formula>WEEKDAY($A805)=2</formula>
    </cfRule>
    <cfRule type="expression" dxfId="39651" priority="80300" stopIfTrue="1">
      <formula>WEEKDAY($A805)=3</formula>
    </cfRule>
    <cfRule type="expression" dxfId="39650" priority="80301" stopIfTrue="1">
      <formula>WEEKDAY($A805)=4</formula>
    </cfRule>
    <cfRule type="expression" dxfId="39649" priority="80302" stopIfTrue="1">
      <formula>WEEKDAY($A805)=5</formula>
    </cfRule>
    <cfRule type="expression" dxfId="39648" priority="80303" stopIfTrue="1">
      <formula>WEEKDAY($A805)=6</formula>
    </cfRule>
    <cfRule type="expression" dxfId="39647" priority="80304" stopIfTrue="1">
      <formula>WEEKDAY($A805)=7</formula>
    </cfRule>
  </conditionalFormatting>
  <conditionalFormatting sqref="I805">
    <cfRule type="expression" dxfId="39646" priority="80291" stopIfTrue="1">
      <formula>WEEKDAY($A805)=1</formula>
    </cfRule>
    <cfRule type="expression" dxfId="39645" priority="80292" stopIfTrue="1">
      <formula>WEEKDAY($A805)=2</formula>
    </cfRule>
    <cfRule type="expression" dxfId="39644" priority="80293" stopIfTrue="1">
      <formula>WEEKDAY($A805)=3</formula>
    </cfRule>
    <cfRule type="expression" dxfId="39643" priority="80294" stopIfTrue="1">
      <formula>WEEKDAY($A805)=4</formula>
    </cfRule>
    <cfRule type="expression" dxfId="39642" priority="80295" stopIfTrue="1">
      <formula>WEEKDAY($A805)=5</formula>
    </cfRule>
    <cfRule type="expression" dxfId="39641" priority="80296" stopIfTrue="1">
      <formula>WEEKDAY($A805)=6</formula>
    </cfRule>
    <cfRule type="expression" dxfId="39640" priority="80297" stopIfTrue="1">
      <formula>WEEKDAY($A805)=7</formula>
    </cfRule>
  </conditionalFormatting>
  <conditionalFormatting sqref="B805:G805 J805:M805">
    <cfRule type="expression" dxfId="39639" priority="80284" stopIfTrue="1">
      <formula>WEEKDAY($A805)=1</formula>
    </cfRule>
    <cfRule type="expression" dxfId="39638" priority="80285" stopIfTrue="1">
      <formula>WEEKDAY($A805)=2</formula>
    </cfRule>
    <cfRule type="expression" dxfId="39637" priority="80286" stopIfTrue="1">
      <formula>WEEKDAY($A805)=3</formula>
    </cfRule>
    <cfRule type="expression" dxfId="39636" priority="80287" stopIfTrue="1">
      <formula>WEEKDAY($A805)=4</formula>
    </cfRule>
    <cfRule type="expression" dxfId="39635" priority="80288" stopIfTrue="1">
      <formula>WEEKDAY($A805)=5</formula>
    </cfRule>
    <cfRule type="expression" dxfId="39634" priority="80289" stopIfTrue="1">
      <formula>WEEKDAY($A805)=6</formula>
    </cfRule>
    <cfRule type="expression" dxfId="39633" priority="80290" stopIfTrue="1">
      <formula>WEEKDAY($A805)=7</formula>
    </cfRule>
  </conditionalFormatting>
  <conditionalFormatting sqref="H805">
    <cfRule type="expression" dxfId="39632" priority="80277" stopIfTrue="1">
      <formula>WEEKDAY($A805)=1</formula>
    </cfRule>
    <cfRule type="expression" dxfId="39631" priority="80278" stopIfTrue="1">
      <formula>WEEKDAY($A805)=2</formula>
    </cfRule>
    <cfRule type="expression" dxfId="39630" priority="80279" stopIfTrue="1">
      <formula>WEEKDAY($A805)=3</formula>
    </cfRule>
    <cfRule type="expression" dxfId="39629" priority="80280" stopIfTrue="1">
      <formula>WEEKDAY($A805)=4</formula>
    </cfRule>
    <cfRule type="expression" dxfId="39628" priority="80281" stopIfTrue="1">
      <formula>WEEKDAY($A805)=5</formula>
    </cfRule>
    <cfRule type="expression" dxfId="39627" priority="80282" stopIfTrue="1">
      <formula>WEEKDAY($A805)=6</formula>
    </cfRule>
    <cfRule type="expression" dxfId="39626" priority="80283" stopIfTrue="1">
      <formula>WEEKDAY($A805)=7</formula>
    </cfRule>
  </conditionalFormatting>
  <conditionalFormatting sqref="H805">
    <cfRule type="expression" dxfId="39625" priority="80270" stopIfTrue="1">
      <formula>WEEKDAY($A805)=1</formula>
    </cfRule>
    <cfRule type="expression" dxfId="39624" priority="80271" stopIfTrue="1">
      <formula>WEEKDAY($A805)=2</formula>
    </cfRule>
    <cfRule type="expression" dxfId="39623" priority="80272" stopIfTrue="1">
      <formula>WEEKDAY($A805)=3</formula>
    </cfRule>
    <cfRule type="expression" dxfId="39622" priority="80273" stopIfTrue="1">
      <formula>WEEKDAY($A805)=4</formula>
    </cfRule>
    <cfRule type="expression" dxfId="39621" priority="80274" stopIfTrue="1">
      <formula>WEEKDAY($A805)=5</formula>
    </cfRule>
    <cfRule type="expression" dxfId="39620" priority="80275" stopIfTrue="1">
      <formula>WEEKDAY($A805)=6</formula>
    </cfRule>
    <cfRule type="expression" dxfId="39619" priority="80276" stopIfTrue="1">
      <formula>WEEKDAY($A805)=7</formula>
    </cfRule>
  </conditionalFormatting>
  <conditionalFormatting sqref="H805">
    <cfRule type="expression" dxfId="39618" priority="80263" stopIfTrue="1">
      <formula>WEEKDAY($A805)=1</formula>
    </cfRule>
    <cfRule type="expression" dxfId="39617" priority="80264" stopIfTrue="1">
      <formula>WEEKDAY($A805)=2</formula>
    </cfRule>
    <cfRule type="expression" dxfId="39616" priority="80265" stopIfTrue="1">
      <formula>WEEKDAY($A805)=3</formula>
    </cfRule>
    <cfRule type="expression" dxfId="39615" priority="80266" stopIfTrue="1">
      <formula>WEEKDAY($A805)=4</formula>
    </cfRule>
    <cfRule type="expression" dxfId="39614" priority="80267" stopIfTrue="1">
      <formula>WEEKDAY($A805)=5</formula>
    </cfRule>
    <cfRule type="expression" dxfId="39613" priority="80268" stopIfTrue="1">
      <formula>WEEKDAY($A805)=6</formula>
    </cfRule>
    <cfRule type="expression" dxfId="39612" priority="80269" stopIfTrue="1">
      <formula>WEEKDAY($A805)=7</formula>
    </cfRule>
  </conditionalFormatting>
  <conditionalFormatting sqref="I805">
    <cfRule type="expression" dxfId="39611" priority="80256" stopIfTrue="1">
      <formula>WEEKDAY($A805)=1</formula>
    </cfRule>
    <cfRule type="expression" dxfId="39610" priority="80257" stopIfTrue="1">
      <formula>WEEKDAY($A805)=2</formula>
    </cfRule>
    <cfRule type="expression" dxfId="39609" priority="80258" stopIfTrue="1">
      <formula>WEEKDAY($A805)=3</formula>
    </cfRule>
    <cfRule type="expression" dxfId="39608" priority="80259" stopIfTrue="1">
      <formula>WEEKDAY($A805)=4</formula>
    </cfRule>
    <cfRule type="expression" dxfId="39607" priority="80260" stopIfTrue="1">
      <formula>WEEKDAY($A805)=5</formula>
    </cfRule>
    <cfRule type="expression" dxfId="39606" priority="80261" stopIfTrue="1">
      <formula>WEEKDAY($A805)=6</formula>
    </cfRule>
    <cfRule type="expression" dxfId="39605" priority="80262" stopIfTrue="1">
      <formula>WEEKDAY($A805)=7</formula>
    </cfRule>
  </conditionalFormatting>
  <conditionalFormatting sqref="I805">
    <cfRule type="expression" dxfId="39604" priority="80249" stopIfTrue="1">
      <formula>WEEKDAY($A805)=1</formula>
    </cfRule>
    <cfRule type="expression" dxfId="39603" priority="80250" stopIfTrue="1">
      <formula>WEEKDAY($A805)=2</formula>
    </cfRule>
    <cfRule type="expression" dxfId="39602" priority="80251" stopIfTrue="1">
      <formula>WEEKDAY($A805)=3</formula>
    </cfRule>
    <cfRule type="expression" dxfId="39601" priority="80252" stopIfTrue="1">
      <formula>WEEKDAY($A805)=4</formula>
    </cfRule>
    <cfRule type="expression" dxfId="39600" priority="80253" stopIfTrue="1">
      <formula>WEEKDAY($A805)=5</formula>
    </cfRule>
    <cfRule type="expression" dxfId="39599" priority="80254" stopIfTrue="1">
      <formula>WEEKDAY($A805)=6</formula>
    </cfRule>
    <cfRule type="expression" dxfId="39598" priority="80255" stopIfTrue="1">
      <formula>WEEKDAY($A805)=7</formula>
    </cfRule>
  </conditionalFormatting>
  <conditionalFormatting sqref="I805">
    <cfRule type="expression" dxfId="39597" priority="80242" stopIfTrue="1">
      <formula>WEEKDAY($A805)=1</formula>
    </cfRule>
    <cfRule type="expression" dxfId="39596" priority="80243" stopIfTrue="1">
      <formula>WEEKDAY($A805)=2</formula>
    </cfRule>
    <cfRule type="expression" dxfId="39595" priority="80244" stopIfTrue="1">
      <formula>WEEKDAY($A805)=3</formula>
    </cfRule>
    <cfRule type="expression" dxfId="39594" priority="80245" stopIfTrue="1">
      <formula>WEEKDAY($A805)=4</formula>
    </cfRule>
    <cfRule type="expression" dxfId="39593" priority="80246" stopIfTrue="1">
      <formula>WEEKDAY($A805)=5</formula>
    </cfRule>
    <cfRule type="expression" dxfId="39592" priority="80247" stopIfTrue="1">
      <formula>WEEKDAY($A805)=6</formula>
    </cfRule>
    <cfRule type="expression" dxfId="39591" priority="80248" stopIfTrue="1">
      <formula>WEEKDAY($A805)=7</formula>
    </cfRule>
  </conditionalFormatting>
  <conditionalFormatting sqref="I805">
    <cfRule type="expression" dxfId="39590" priority="80235" stopIfTrue="1">
      <formula>WEEKDAY($A805)=1</formula>
    </cfRule>
    <cfRule type="expression" dxfId="39589" priority="80236" stopIfTrue="1">
      <formula>WEEKDAY($A805)=2</formula>
    </cfRule>
    <cfRule type="expression" dxfId="39588" priority="80237" stopIfTrue="1">
      <formula>WEEKDAY($A805)=3</formula>
    </cfRule>
    <cfRule type="expression" dxfId="39587" priority="80238" stopIfTrue="1">
      <formula>WEEKDAY($A805)=4</formula>
    </cfRule>
    <cfRule type="expression" dxfId="39586" priority="80239" stopIfTrue="1">
      <formula>WEEKDAY($A805)=5</formula>
    </cfRule>
    <cfRule type="expression" dxfId="39585" priority="80240" stopIfTrue="1">
      <formula>WEEKDAY($A805)=6</formula>
    </cfRule>
    <cfRule type="expression" dxfId="39584" priority="80241" stopIfTrue="1">
      <formula>WEEKDAY($A805)=7</formula>
    </cfRule>
  </conditionalFormatting>
  <conditionalFormatting sqref="I805">
    <cfRule type="expression" dxfId="39583" priority="80228" stopIfTrue="1">
      <formula>WEEKDAY($A805)=1</formula>
    </cfRule>
    <cfRule type="expression" dxfId="39582" priority="80229" stopIfTrue="1">
      <formula>WEEKDAY($A805)=2</formula>
    </cfRule>
    <cfRule type="expression" dxfId="39581" priority="80230" stopIfTrue="1">
      <formula>WEEKDAY($A805)=3</formula>
    </cfRule>
    <cfRule type="expression" dxfId="39580" priority="80231" stopIfTrue="1">
      <formula>WEEKDAY($A805)=4</formula>
    </cfRule>
    <cfRule type="expression" dxfId="39579" priority="80232" stopIfTrue="1">
      <formula>WEEKDAY($A805)=5</formula>
    </cfRule>
    <cfRule type="expression" dxfId="39578" priority="80233" stopIfTrue="1">
      <formula>WEEKDAY($A805)=6</formula>
    </cfRule>
    <cfRule type="expression" dxfId="39577" priority="80234" stopIfTrue="1">
      <formula>WEEKDAY($A805)=7</formula>
    </cfRule>
  </conditionalFormatting>
  <conditionalFormatting sqref="I805">
    <cfRule type="expression" dxfId="39576" priority="80221" stopIfTrue="1">
      <formula>WEEKDAY($A805)=1</formula>
    </cfRule>
    <cfRule type="expression" dxfId="39575" priority="80222" stopIfTrue="1">
      <formula>WEEKDAY($A805)=2</formula>
    </cfRule>
    <cfRule type="expression" dxfId="39574" priority="80223" stopIfTrue="1">
      <formula>WEEKDAY($A805)=3</formula>
    </cfRule>
    <cfRule type="expression" dxfId="39573" priority="80224" stopIfTrue="1">
      <formula>WEEKDAY($A805)=4</formula>
    </cfRule>
    <cfRule type="expression" dxfId="39572" priority="80225" stopIfTrue="1">
      <formula>WEEKDAY($A805)=5</formula>
    </cfRule>
    <cfRule type="expression" dxfId="39571" priority="80226" stopIfTrue="1">
      <formula>WEEKDAY($A805)=6</formula>
    </cfRule>
    <cfRule type="expression" dxfId="39570" priority="80227" stopIfTrue="1">
      <formula>WEEKDAY($A805)=7</formula>
    </cfRule>
  </conditionalFormatting>
  <conditionalFormatting sqref="I804:I805">
    <cfRule type="expression" dxfId="39569" priority="80214" stopIfTrue="1">
      <formula>WEEKDAY($A804)=1</formula>
    </cfRule>
    <cfRule type="expression" dxfId="39568" priority="80215" stopIfTrue="1">
      <formula>WEEKDAY($A804)=2</formula>
    </cfRule>
    <cfRule type="expression" dxfId="39567" priority="80216" stopIfTrue="1">
      <formula>WEEKDAY($A804)=3</formula>
    </cfRule>
    <cfRule type="expression" dxfId="39566" priority="80217" stopIfTrue="1">
      <formula>WEEKDAY($A804)=4</formula>
    </cfRule>
    <cfRule type="expression" dxfId="39565" priority="80218" stopIfTrue="1">
      <formula>WEEKDAY($A804)=5</formula>
    </cfRule>
    <cfRule type="expression" dxfId="39564" priority="80219" stopIfTrue="1">
      <formula>WEEKDAY($A804)=6</formula>
    </cfRule>
    <cfRule type="expression" dxfId="39563" priority="80220" stopIfTrue="1">
      <formula>WEEKDAY($A804)=7</formula>
    </cfRule>
  </conditionalFormatting>
  <conditionalFormatting sqref="A804:A805">
    <cfRule type="expression" dxfId="39562" priority="80207" stopIfTrue="1">
      <formula>WEEKDAY($A804)=1</formula>
    </cfRule>
    <cfRule type="expression" dxfId="39561" priority="80208" stopIfTrue="1">
      <formula>WEEKDAY($A804)=2</formula>
    </cfRule>
    <cfRule type="expression" dxfId="39560" priority="80209" stopIfTrue="1">
      <formula>WEEKDAY($A804)=3</formula>
    </cfRule>
    <cfRule type="expression" dxfId="39559" priority="80210" stopIfTrue="1">
      <formula>WEEKDAY($A804)=4</formula>
    </cfRule>
    <cfRule type="expression" dxfId="39558" priority="80211" stopIfTrue="1">
      <formula>WEEKDAY($A804)=5</formula>
    </cfRule>
    <cfRule type="expression" dxfId="39557" priority="80212" stopIfTrue="1">
      <formula>WEEKDAY($A804)=6</formula>
    </cfRule>
    <cfRule type="expression" dxfId="39556" priority="80213" stopIfTrue="1">
      <formula>WEEKDAY($A804)=7</formula>
    </cfRule>
  </conditionalFormatting>
  <conditionalFormatting sqref="A804:A805">
    <cfRule type="expression" dxfId="39555" priority="80200" stopIfTrue="1">
      <formula>WEEKDAY($A804)=1</formula>
    </cfRule>
    <cfRule type="expression" dxfId="39554" priority="80201" stopIfTrue="1">
      <formula>WEEKDAY($A804)=2</formula>
    </cfRule>
    <cfRule type="expression" dxfId="39553" priority="80202" stopIfTrue="1">
      <formula>WEEKDAY($A804)=3</formula>
    </cfRule>
    <cfRule type="expression" dxfId="39552" priority="80203" stopIfTrue="1">
      <formula>WEEKDAY($A804)=4</formula>
    </cfRule>
    <cfRule type="expression" dxfId="39551" priority="80204" stopIfTrue="1">
      <formula>WEEKDAY($A804)=5</formula>
    </cfRule>
    <cfRule type="expression" dxfId="39550" priority="80205" stopIfTrue="1">
      <formula>WEEKDAY($A804)=6</formula>
    </cfRule>
    <cfRule type="expression" dxfId="39549" priority="80206" stopIfTrue="1">
      <formula>WEEKDAY($A804)=7</formula>
    </cfRule>
  </conditionalFormatting>
  <conditionalFormatting sqref="A804:A805">
    <cfRule type="expression" dxfId="39548" priority="80193" stopIfTrue="1">
      <formula>WEEKDAY($A804)=1</formula>
    </cfRule>
    <cfRule type="expression" dxfId="39547" priority="80194" stopIfTrue="1">
      <formula>WEEKDAY($A804)=2</formula>
    </cfRule>
    <cfRule type="expression" dxfId="39546" priority="80195" stopIfTrue="1">
      <formula>WEEKDAY($A804)=3</formula>
    </cfRule>
    <cfRule type="expression" dxfId="39545" priority="80196" stopIfTrue="1">
      <formula>WEEKDAY($A804)=4</formula>
    </cfRule>
    <cfRule type="expression" dxfId="39544" priority="80197" stopIfTrue="1">
      <formula>WEEKDAY($A804)=5</formula>
    </cfRule>
    <cfRule type="expression" dxfId="39543" priority="80198" stopIfTrue="1">
      <formula>WEEKDAY($A804)=6</formula>
    </cfRule>
    <cfRule type="expression" dxfId="39542" priority="80199" stopIfTrue="1">
      <formula>WEEKDAY($A804)=7</formula>
    </cfRule>
  </conditionalFormatting>
  <conditionalFormatting sqref="A799:A805">
    <cfRule type="expression" dxfId="39541" priority="80186" stopIfTrue="1">
      <formula>WEEKDAY($A799)=1</formula>
    </cfRule>
    <cfRule type="expression" dxfId="39540" priority="80187" stopIfTrue="1">
      <formula>WEEKDAY($A799)=2</formula>
    </cfRule>
    <cfRule type="expression" dxfId="39539" priority="80188" stopIfTrue="1">
      <formula>WEEKDAY($A799)=3</formula>
    </cfRule>
    <cfRule type="expression" dxfId="39538" priority="80189" stopIfTrue="1">
      <formula>WEEKDAY($A799)=4</formula>
    </cfRule>
    <cfRule type="expression" dxfId="39537" priority="80190" stopIfTrue="1">
      <formula>WEEKDAY($A799)=5</formula>
    </cfRule>
    <cfRule type="expression" dxfId="39536" priority="80191" stopIfTrue="1">
      <formula>WEEKDAY($A799)=6</formula>
    </cfRule>
    <cfRule type="expression" dxfId="39535" priority="80192" stopIfTrue="1">
      <formula>WEEKDAY($A799)=7</formula>
    </cfRule>
  </conditionalFormatting>
  <conditionalFormatting sqref="I795:I797">
    <cfRule type="expression" dxfId="39534" priority="80179" stopIfTrue="1">
      <formula>WEEKDAY($A795)=1</formula>
    </cfRule>
    <cfRule type="expression" dxfId="39533" priority="80180" stopIfTrue="1">
      <formula>WEEKDAY($A795)=2</formula>
    </cfRule>
    <cfRule type="expression" dxfId="39532" priority="80181" stopIfTrue="1">
      <formula>WEEKDAY($A795)=3</formula>
    </cfRule>
    <cfRule type="expression" dxfId="39531" priority="80182" stopIfTrue="1">
      <formula>WEEKDAY($A795)=4</formula>
    </cfRule>
    <cfRule type="expression" dxfId="39530" priority="80183" stopIfTrue="1">
      <formula>WEEKDAY($A795)=5</formula>
    </cfRule>
    <cfRule type="expression" dxfId="39529" priority="80184" stopIfTrue="1">
      <formula>WEEKDAY($A795)=6</formula>
    </cfRule>
    <cfRule type="expression" dxfId="39528" priority="80185" stopIfTrue="1">
      <formula>WEEKDAY($A795)=7</formula>
    </cfRule>
  </conditionalFormatting>
  <conditionalFormatting sqref="I795:I797">
    <cfRule type="expression" dxfId="39527" priority="80172" stopIfTrue="1">
      <formula>WEEKDAY($A795)=1</formula>
    </cfRule>
    <cfRule type="expression" dxfId="39526" priority="80173" stopIfTrue="1">
      <formula>WEEKDAY($A795)=2</formula>
    </cfRule>
    <cfRule type="expression" dxfId="39525" priority="80174" stopIfTrue="1">
      <formula>WEEKDAY($A795)=3</formula>
    </cfRule>
    <cfRule type="expression" dxfId="39524" priority="80175" stopIfTrue="1">
      <formula>WEEKDAY($A795)=4</formula>
    </cfRule>
    <cfRule type="expression" dxfId="39523" priority="80176" stopIfTrue="1">
      <formula>WEEKDAY($A795)=5</formula>
    </cfRule>
    <cfRule type="expression" dxfId="39522" priority="80177" stopIfTrue="1">
      <formula>WEEKDAY($A795)=6</formula>
    </cfRule>
    <cfRule type="expression" dxfId="39521" priority="80178" stopIfTrue="1">
      <formula>WEEKDAY($A795)=7</formula>
    </cfRule>
  </conditionalFormatting>
  <conditionalFormatting sqref="I795:I797">
    <cfRule type="expression" dxfId="39520" priority="80165" stopIfTrue="1">
      <formula>WEEKDAY($A795)=1</formula>
    </cfRule>
    <cfRule type="expression" dxfId="39519" priority="80166" stopIfTrue="1">
      <formula>WEEKDAY($A795)=2</formula>
    </cfRule>
    <cfRule type="expression" dxfId="39518" priority="80167" stopIfTrue="1">
      <formula>WEEKDAY($A795)=3</formula>
    </cfRule>
    <cfRule type="expression" dxfId="39517" priority="80168" stopIfTrue="1">
      <formula>WEEKDAY($A795)=4</formula>
    </cfRule>
    <cfRule type="expression" dxfId="39516" priority="80169" stopIfTrue="1">
      <formula>WEEKDAY($A795)=5</formula>
    </cfRule>
    <cfRule type="expression" dxfId="39515" priority="80170" stopIfTrue="1">
      <formula>WEEKDAY($A795)=6</formula>
    </cfRule>
    <cfRule type="expression" dxfId="39514" priority="80171" stopIfTrue="1">
      <formula>WEEKDAY($A795)=7</formula>
    </cfRule>
  </conditionalFormatting>
  <conditionalFormatting sqref="I799:I805">
    <cfRule type="expression" dxfId="39513" priority="80158" stopIfTrue="1">
      <formula>WEEKDAY($A799)=1</formula>
    </cfRule>
    <cfRule type="expression" dxfId="39512" priority="80159" stopIfTrue="1">
      <formula>WEEKDAY($A799)=2</formula>
    </cfRule>
    <cfRule type="expression" dxfId="39511" priority="80160" stopIfTrue="1">
      <formula>WEEKDAY($A799)=3</formula>
    </cfRule>
    <cfRule type="expression" dxfId="39510" priority="80161" stopIfTrue="1">
      <formula>WEEKDAY($A799)=4</formula>
    </cfRule>
    <cfRule type="expression" dxfId="39509" priority="80162" stopIfTrue="1">
      <formula>WEEKDAY($A799)=5</formula>
    </cfRule>
    <cfRule type="expression" dxfId="39508" priority="80163" stopIfTrue="1">
      <formula>WEEKDAY($A799)=6</formula>
    </cfRule>
    <cfRule type="expression" dxfId="39507" priority="80164" stopIfTrue="1">
      <formula>WEEKDAY($A799)=7</formula>
    </cfRule>
  </conditionalFormatting>
  <conditionalFormatting sqref="A806:M806">
    <cfRule type="expression" dxfId="39506" priority="80151" stopIfTrue="1">
      <formula>WEEKDAY($A806)=1</formula>
    </cfRule>
    <cfRule type="expression" dxfId="39505" priority="80152" stopIfTrue="1">
      <formula>WEEKDAY($A806)=2</formula>
    </cfRule>
    <cfRule type="expression" dxfId="39504" priority="80153" stopIfTrue="1">
      <formula>WEEKDAY($A806)=3</formula>
    </cfRule>
    <cfRule type="expression" dxfId="39503" priority="80154" stopIfTrue="1">
      <formula>WEEKDAY($A806)=4</formula>
    </cfRule>
    <cfRule type="expression" dxfId="39502" priority="80155" stopIfTrue="1">
      <formula>WEEKDAY($A806)=5</formula>
    </cfRule>
    <cfRule type="expression" dxfId="39501" priority="80156" stopIfTrue="1">
      <formula>WEEKDAY($A806)=6</formula>
    </cfRule>
    <cfRule type="expression" dxfId="39500" priority="80157" stopIfTrue="1">
      <formula>WEEKDAY($A806)=7</formula>
    </cfRule>
  </conditionalFormatting>
  <conditionalFormatting sqref="I807:I810">
    <cfRule type="expression" dxfId="39499" priority="80144" stopIfTrue="1">
      <formula>WEEKDAY($A807)=1</formula>
    </cfRule>
    <cfRule type="expression" dxfId="39498" priority="80145" stopIfTrue="1">
      <formula>WEEKDAY($A807)=2</formula>
    </cfRule>
    <cfRule type="expression" dxfId="39497" priority="80146" stopIfTrue="1">
      <formula>WEEKDAY($A807)=3</formula>
    </cfRule>
    <cfRule type="expression" dxfId="39496" priority="80147" stopIfTrue="1">
      <formula>WEEKDAY($A807)=4</formula>
    </cfRule>
    <cfRule type="expression" dxfId="39495" priority="80148" stopIfTrue="1">
      <formula>WEEKDAY($A807)=5</formula>
    </cfRule>
    <cfRule type="expression" dxfId="39494" priority="80149" stopIfTrue="1">
      <formula>WEEKDAY($A807)=6</formula>
    </cfRule>
    <cfRule type="expression" dxfId="39493" priority="80150" stopIfTrue="1">
      <formula>WEEKDAY($A807)=7</formula>
    </cfRule>
  </conditionalFormatting>
  <conditionalFormatting sqref="I807:I810">
    <cfRule type="expression" dxfId="39492" priority="80137" stopIfTrue="1">
      <formula>WEEKDAY($A807)=1</formula>
    </cfRule>
    <cfRule type="expression" dxfId="39491" priority="80138" stopIfTrue="1">
      <formula>WEEKDAY($A807)=2</formula>
    </cfRule>
    <cfRule type="expression" dxfId="39490" priority="80139" stopIfTrue="1">
      <formula>WEEKDAY($A807)=3</formula>
    </cfRule>
    <cfRule type="expression" dxfId="39489" priority="80140" stopIfTrue="1">
      <formula>WEEKDAY($A807)=4</formula>
    </cfRule>
    <cfRule type="expression" dxfId="39488" priority="80141" stopIfTrue="1">
      <formula>WEEKDAY($A807)=5</formula>
    </cfRule>
    <cfRule type="expression" dxfId="39487" priority="80142" stopIfTrue="1">
      <formula>WEEKDAY($A807)=6</formula>
    </cfRule>
    <cfRule type="expression" dxfId="39486" priority="80143" stopIfTrue="1">
      <formula>WEEKDAY($A807)=7</formula>
    </cfRule>
  </conditionalFormatting>
  <conditionalFormatting sqref="I807:I810">
    <cfRule type="expression" dxfId="39485" priority="80130" stopIfTrue="1">
      <formula>WEEKDAY($A807)=1</formula>
    </cfRule>
    <cfRule type="expression" dxfId="39484" priority="80131" stopIfTrue="1">
      <formula>WEEKDAY($A807)=2</formula>
    </cfRule>
    <cfRule type="expression" dxfId="39483" priority="80132" stopIfTrue="1">
      <formula>WEEKDAY($A807)=3</formula>
    </cfRule>
    <cfRule type="expression" dxfId="39482" priority="80133" stopIfTrue="1">
      <formula>WEEKDAY($A807)=4</formula>
    </cfRule>
    <cfRule type="expression" dxfId="39481" priority="80134" stopIfTrue="1">
      <formula>WEEKDAY($A807)=5</formula>
    </cfRule>
    <cfRule type="expression" dxfId="39480" priority="80135" stopIfTrue="1">
      <formula>WEEKDAY($A807)=6</formula>
    </cfRule>
    <cfRule type="expression" dxfId="39479" priority="80136" stopIfTrue="1">
      <formula>WEEKDAY($A807)=7</formula>
    </cfRule>
  </conditionalFormatting>
  <conditionalFormatting sqref="I807:I810">
    <cfRule type="expression" dxfId="39478" priority="80123" stopIfTrue="1">
      <formula>WEEKDAY($A807)=1</formula>
    </cfRule>
    <cfRule type="expression" dxfId="39477" priority="80124" stopIfTrue="1">
      <formula>WEEKDAY($A807)=2</formula>
    </cfRule>
    <cfRule type="expression" dxfId="39476" priority="80125" stopIfTrue="1">
      <formula>WEEKDAY($A807)=3</formula>
    </cfRule>
    <cfRule type="expression" dxfId="39475" priority="80126" stopIfTrue="1">
      <formula>WEEKDAY($A807)=4</formula>
    </cfRule>
    <cfRule type="expression" dxfId="39474" priority="80127" stopIfTrue="1">
      <formula>WEEKDAY($A807)=5</formula>
    </cfRule>
    <cfRule type="expression" dxfId="39473" priority="80128" stopIfTrue="1">
      <formula>WEEKDAY($A807)=6</formula>
    </cfRule>
    <cfRule type="expression" dxfId="39472" priority="80129" stopIfTrue="1">
      <formula>WEEKDAY($A807)=7</formula>
    </cfRule>
  </conditionalFormatting>
  <conditionalFormatting sqref="I807:I810">
    <cfRule type="expression" dxfId="39471" priority="80116" stopIfTrue="1">
      <formula>WEEKDAY($A807)=1</formula>
    </cfRule>
    <cfRule type="expression" dxfId="39470" priority="80117" stopIfTrue="1">
      <formula>WEEKDAY($A807)=2</formula>
    </cfRule>
    <cfRule type="expression" dxfId="39469" priority="80118" stopIfTrue="1">
      <formula>WEEKDAY($A807)=3</formula>
    </cfRule>
    <cfRule type="expression" dxfId="39468" priority="80119" stopIfTrue="1">
      <formula>WEEKDAY($A807)=4</formula>
    </cfRule>
    <cfRule type="expression" dxfId="39467" priority="80120" stopIfTrue="1">
      <formula>WEEKDAY($A807)=5</formula>
    </cfRule>
    <cfRule type="expression" dxfId="39466" priority="80121" stopIfTrue="1">
      <formula>WEEKDAY($A807)=6</formula>
    </cfRule>
    <cfRule type="expression" dxfId="39465" priority="80122" stopIfTrue="1">
      <formula>WEEKDAY($A807)=7</formula>
    </cfRule>
  </conditionalFormatting>
  <conditionalFormatting sqref="I807:I810">
    <cfRule type="expression" dxfId="39464" priority="80109" stopIfTrue="1">
      <formula>WEEKDAY($A807)=1</formula>
    </cfRule>
    <cfRule type="expression" dxfId="39463" priority="80110" stopIfTrue="1">
      <formula>WEEKDAY($A807)=2</formula>
    </cfRule>
    <cfRule type="expression" dxfId="39462" priority="80111" stopIfTrue="1">
      <formula>WEEKDAY($A807)=3</formula>
    </cfRule>
    <cfRule type="expression" dxfId="39461" priority="80112" stopIfTrue="1">
      <formula>WEEKDAY($A807)=4</formula>
    </cfRule>
    <cfRule type="expression" dxfId="39460" priority="80113" stopIfTrue="1">
      <formula>WEEKDAY($A807)=5</formula>
    </cfRule>
    <cfRule type="expression" dxfId="39459" priority="80114" stopIfTrue="1">
      <formula>WEEKDAY($A807)=6</formula>
    </cfRule>
    <cfRule type="expression" dxfId="39458" priority="80115" stopIfTrue="1">
      <formula>WEEKDAY($A807)=7</formula>
    </cfRule>
  </conditionalFormatting>
  <conditionalFormatting sqref="I807:I810">
    <cfRule type="expression" dxfId="39457" priority="80102" stopIfTrue="1">
      <formula>WEEKDAY($A807)=1</formula>
    </cfRule>
    <cfRule type="expression" dxfId="39456" priority="80103" stopIfTrue="1">
      <formula>WEEKDAY($A807)=2</formula>
    </cfRule>
    <cfRule type="expression" dxfId="39455" priority="80104" stopIfTrue="1">
      <formula>WEEKDAY($A807)=3</formula>
    </cfRule>
    <cfRule type="expression" dxfId="39454" priority="80105" stopIfTrue="1">
      <formula>WEEKDAY($A807)=4</formula>
    </cfRule>
    <cfRule type="expression" dxfId="39453" priority="80106" stopIfTrue="1">
      <formula>WEEKDAY($A807)=5</formula>
    </cfRule>
    <cfRule type="expression" dxfId="39452" priority="80107" stopIfTrue="1">
      <formula>WEEKDAY($A807)=6</formula>
    </cfRule>
    <cfRule type="expression" dxfId="39451" priority="80108" stopIfTrue="1">
      <formula>WEEKDAY($A807)=7</formula>
    </cfRule>
  </conditionalFormatting>
  <conditionalFormatting sqref="I807:I810">
    <cfRule type="expression" dxfId="39450" priority="80095" stopIfTrue="1">
      <formula>WEEKDAY($A807)=1</formula>
    </cfRule>
    <cfRule type="expression" dxfId="39449" priority="80096" stopIfTrue="1">
      <formula>WEEKDAY($A807)=2</formula>
    </cfRule>
    <cfRule type="expression" dxfId="39448" priority="80097" stopIfTrue="1">
      <formula>WEEKDAY($A807)=3</formula>
    </cfRule>
    <cfRule type="expression" dxfId="39447" priority="80098" stopIfTrue="1">
      <formula>WEEKDAY($A807)=4</formula>
    </cfRule>
    <cfRule type="expression" dxfId="39446" priority="80099" stopIfTrue="1">
      <formula>WEEKDAY($A807)=5</formula>
    </cfRule>
    <cfRule type="expression" dxfId="39445" priority="80100" stopIfTrue="1">
      <formula>WEEKDAY($A807)=6</formula>
    </cfRule>
    <cfRule type="expression" dxfId="39444" priority="80101" stopIfTrue="1">
      <formula>WEEKDAY($A807)=7</formula>
    </cfRule>
  </conditionalFormatting>
  <conditionalFormatting sqref="I807:I810">
    <cfRule type="expression" dxfId="39443" priority="80088" stopIfTrue="1">
      <formula>WEEKDAY($A807)=1</formula>
    </cfRule>
    <cfRule type="expression" dxfId="39442" priority="80089" stopIfTrue="1">
      <formula>WEEKDAY($A807)=2</formula>
    </cfRule>
    <cfRule type="expression" dxfId="39441" priority="80090" stopIfTrue="1">
      <formula>WEEKDAY($A807)=3</formula>
    </cfRule>
    <cfRule type="expression" dxfId="39440" priority="80091" stopIfTrue="1">
      <formula>WEEKDAY($A807)=4</formula>
    </cfRule>
    <cfRule type="expression" dxfId="39439" priority="80092" stopIfTrue="1">
      <formula>WEEKDAY($A807)=5</formula>
    </cfRule>
    <cfRule type="expression" dxfId="39438" priority="80093" stopIfTrue="1">
      <formula>WEEKDAY($A807)=6</formula>
    </cfRule>
    <cfRule type="expression" dxfId="39437" priority="80094" stopIfTrue="1">
      <formula>WEEKDAY($A807)=7</formula>
    </cfRule>
  </conditionalFormatting>
  <conditionalFormatting sqref="I807:I810">
    <cfRule type="expression" dxfId="39436" priority="80081" stopIfTrue="1">
      <formula>WEEKDAY($A807)=1</formula>
    </cfRule>
    <cfRule type="expression" dxfId="39435" priority="80082" stopIfTrue="1">
      <formula>WEEKDAY($A807)=2</formula>
    </cfRule>
    <cfRule type="expression" dxfId="39434" priority="80083" stopIfTrue="1">
      <formula>WEEKDAY($A807)=3</formula>
    </cfRule>
    <cfRule type="expression" dxfId="39433" priority="80084" stopIfTrue="1">
      <formula>WEEKDAY($A807)=4</formula>
    </cfRule>
    <cfRule type="expression" dxfId="39432" priority="80085" stopIfTrue="1">
      <formula>WEEKDAY($A807)=5</formula>
    </cfRule>
    <cfRule type="expression" dxfId="39431" priority="80086" stopIfTrue="1">
      <formula>WEEKDAY($A807)=6</formula>
    </cfRule>
    <cfRule type="expression" dxfId="39430" priority="80087" stopIfTrue="1">
      <formula>WEEKDAY($A807)=7</formula>
    </cfRule>
  </conditionalFormatting>
  <conditionalFormatting sqref="I807:I810">
    <cfRule type="expression" dxfId="39429" priority="80074" stopIfTrue="1">
      <formula>WEEKDAY($A807)=1</formula>
    </cfRule>
    <cfRule type="expression" dxfId="39428" priority="80075" stopIfTrue="1">
      <formula>WEEKDAY($A807)=2</formula>
    </cfRule>
    <cfRule type="expression" dxfId="39427" priority="80076" stopIfTrue="1">
      <formula>WEEKDAY($A807)=3</formula>
    </cfRule>
    <cfRule type="expression" dxfId="39426" priority="80077" stopIfTrue="1">
      <formula>WEEKDAY($A807)=4</formula>
    </cfRule>
    <cfRule type="expression" dxfId="39425" priority="80078" stopIfTrue="1">
      <formula>WEEKDAY($A807)=5</formula>
    </cfRule>
    <cfRule type="expression" dxfId="39424" priority="80079" stopIfTrue="1">
      <formula>WEEKDAY($A807)=6</formula>
    </cfRule>
    <cfRule type="expression" dxfId="39423" priority="80080" stopIfTrue="1">
      <formula>WEEKDAY($A807)=7</formula>
    </cfRule>
  </conditionalFormatting>
  <conditionalFormatting sqref="I807:I810">
    <cfRule type="expression" dxfId="39422" priority="80067" stopIfTrue="1">
      <formula>WEEKDAY($A807)=1</formula>
    </cfRule>
    <cfRule type="expression" dxfId="39421" priority="80068" stopIfTrue="1">
      <formula>WEEKDAY($A807)=2</formula>
    </cfRule>
    <cfRule type="expression" dxfId="39420" priority="80069" stopIfTrue="1">
      <formula>WEEKDAY($A807)=3</formula>
    </cfRule>
    <cfRule type="expression" dxfId="39419" priority="80070" stopIfTrue="1">
      <formula>WEEKDAY($A807)=4</formula>
    </cfRule>
    <cfRule type="expression" dxfId="39418" priority="80071" stopIfTrue="1">
      <formula>WEEKDAY($A807)=5</formula>
    </cfRule>
    <cfRule type="expression" dxfId="39417" priority="80072" stopIfTrue="1">
      <formula>WEEKDAY($A807)=6</formula>
    </cfRule>
    <cfRule type="expression" dxfId="39416" priority="80073" stopIfTrue="1">
      <formula>WEEKDAY($A807)=7</formula>
    </cfRule>
  </conditionalFormatting>
  <conditionalFormatting sqref="I807:I810">
    <cfRule type="expression" dxfId="39415" priority="80060" stopIfTrue="1">
      <formula>WEEKDAY($A807)=1</formula>
    </cfRule>
    <cfRule type="expression" dxfId="39414" priority="80061" stopIfTrue="1">
      <formula>WEEKDAY($A807)=2</formula>
    </cfRule>
    <cfRule type="expression" dxfId="39413" priority="80062" stopIfTrue="1">
      <formula>WEEKDAY($A807)=3</formula>
    </cfRule>
    <cfRule type="expression" dxfId="39412" priority="80063" stopIfTrue="1">
      <formula>WEEKDAY($A807)=4</formula>
    </cfRule>
    <cfRule type="expression" dxfId="39411" priority="80064" stopIfTrue="1">
      <formula>WEEKDAY($A807)=5</formula>
    </cfRule>
    <cfRule type="expression" dxfId="39410" priority="80065" stopIfTrue="1">
      <formula>WEEKDAY($A807)=6</formula>
    </cfRule>
    <cfRule type="expression" dxfId="39409" priority="80066" stopIfTrue="1">
      <formula>WEEKDAY($A807)=7</formula>
    </cfRule>
  </conditionalFormatting>
  <conditionalFormatting sqref="I807:I810">
    <cfRule type="expression" dxfId="39408" priority="80053" stopIfTrue="1">
      <formula>WEEKDAY($A807)=1</formula>
    </cfRule>
    <cfRule type="expression" dxfId="39407" priority="80054" stopIfTrue="1">
      <formula>WEEKDAY($A807)=2</formula>
    </cfRule>
    <cfRule type="expression" dxfId="39406" priority="80055" stopIfTrue="1">
      <formula>WEEKDAY($A807)=3</formula>
    </cfRule>
    <cfRule type="expression" dxfId="39405" priority="80056" stopIfTrue="1">
      <formula>WEEKDAY($A807)=4</formula>
    </cfRule>
    <cfRule type="expression" dxfId="39404" priority="80057" stopIfTrue="1">
      <formula>WEEKDAY($A807)=5</formula>
    </cfRule>
    <cfRule type="expression" dxfId="39403" priority="80058" stopIfTrue="1">
      <formula>WEEKDAY($A807)=6</formula>
    </cfRule>
    <cfRule type="expression" dxfId="39402" priority="80059" stopIfTrue="1">
      <formula>WEEKDAY($A807)=7</formula>
    </cfRule>
  </conditionalFormatting>
  <conditionalFormatting sqref="I807:I810">
    <cfRule type="expression" dxfId="39401" priority="80046" stopIfTrue="1">
      <formula>WEEKDAY($A807)=1</formula>
    </cfRule>
    <cfRule type="expression" dxfId="39400" priority="80047" stopIfTrue="1">
      <formula>WEEKDAY($A807)=2</formula>
    </cfRule>
    <cfRule type="expression" dxfId="39399" priority="80048" stopIfTrue="1">
      <formula>WEEKDAY($A807)=3</formula>
    </cfRule>
    <cfRule type="expression" dxfId="39398" priority="80049" stopIfTrue="1">
      <formula>WEEKDAY($A807)=4</formula>
    </cfRule>
    <cfRule type="expression" dxfId="39397" priority="80050" stopIfTrue="1">
      <formula>WEEKDAY($A807)=5</formula>
    </cfRule>
    <cfRule type="expression" dxfId="39396" priority="80051" stopIfTrue="1">
      <formula>WEEKDAY($A807)=6</formula>
    </cfRule>
    <cfRule type="expression" dxfId="39395" priority="80052" stopIfTrue="1">
      <formula>WEEKDAY($A807)=7</formula>
    </cfRule>
  </conditionalFormatting>
  <conditionalFormatting sqref="I807:I810">
    <cfRule type="expression" dxfId="39394" priority="80039" stopIfTrue="1">
      <formula>WEEKDAY($A807)=1</formula>
    </cfRule>
    <cfRule type="expression" dxfId="39393" priority="80040" stopIfTrue="1">
      <formula>WEEKDAY($A807)=2</formula>
    </cfRule>
    <cfRule type="expression" dxfId="39392" priority="80041" stopIfTrue="1">
      <formula>WEEKDAY($A807)=3</formula>
    </cfRule>
    <cfRule type="expression" dxfId="39391" priority="80042" stopIfTrue="1">
      <formula>WEEKDAY($A807)=4</formula>
    </cfRule>
    <cfRule type="expression" dxfId="39390" priority="80043" stopIfTrue="1">
      <formula>WEEKDAY($A807)=5</formula>
    </cfRule>
    <cfRule type="expression" dxfId="39389" priority="80044" stopIfTrue="1">
      <formula>WEEKDAY($A807)=6</formula>
    </cfRule>
    <cfRule type="expression" dxfId="39388" priority="80045" stopIfTrue="1">
      <formula>WEEKDAY($A807)=7</formula>
    </cfRule>
  </conditionalFormatting>
  <conditionalFormatting sqref="I807:I810">
    <cfRule type="expression" dxfId="39387" priority="80032" stopIfTrue="1">
      <formula>WEEKDAY($A807)=1</formula>
    </cfRule>
    <cfRule type="expression" dxfId="39386" priority="80033" stopIfTrue="1">
      <formula>WEEKDAY($A807)=2</formula>
    </cfRule>
    <cfRule type="expression" dxfId="39385" priority="80034" stopIfTrue="1">
      <formula>WEEKDAY($A807)=3</formula>
    </cfRule>
    <cfRule type="expression" dxfId="39384" priority="80035" stopIfTrue="1">
      <formula>WEEKDAY($A807)=4</formula>
    </cfRule>
    <cfRule type="expression" dxfId="39383" priority="80036" stopIfTrue="1">
      <formula>WEEKDAY($A807)=5</formula>
    </cfRule>
    <cfRule type="expression" dxfId="39382" priority="80037" stopIfTrue="1">
      <formula>WEEKDAY($A807)=6</formula>
    </cfRule>
    <cfRule type="expression" dxfId="39381" priority="80038" stopIfTrue="1">
      <formula>WEEKDAY($A807)=7</formula>
    </cfRule>
  </conditionalFormatting>
  <conditionalFormatting sqref="I807:I810">
    <cfRule type="expression" dxfId="39380" priority="80025" stopIfTrue="1">
      <formula>WEEKDAY($A807)=1</formula>
    </cfRule>
    <cfRule type="expression" dxfId="39379" priority="80026" stopIfTrue="1">
      <formula>WEEKDAY($A807)=2</formula>
    </cfRule>
    <cfRule type="expression" dxfId="39378" priority="80027" stopIfTrue="1">
      <formula>WEEKDAY($A807)=3</formula>
    </cfRule>
    <cfRule type="expression" dxfId="39377" priority="80028" stopIfTrue="1">
      <formula>WEEKDAY($A807)=4</formula>
    </cfRule>
    <cfRule type="expression" dxfId="39376" priority="80029" stopIfTrue="1">
      <formula>WEEKDAY($A807)=5</formula>
    </cfRule>
    <cfRule type="expression" dxfId="39375" priority="80030" stopIfTrue="1">
      <formula>WEEKDAY($A807)=6</formula>
    </cfRule>
    <cfRule type="expression" dxfId="39374" priority="80031" stopIfTrue="1">
      <formula>WEEKDAY($A807)=7</formula>
    </cfRule>
  </conditionalFormatting>
  <conditionalFormatting sqref="I807:I810">
    <cfRule type="expression" dxfId="39373" priority="80018" stopIfTrue="1">
      <formula>WEEKDAY($A807)=1</formula>
    </cfRule>
    <cfRule type="expression" dxfId="39372" priority="80019" stopIfTrue="1">
      <formula>WEEKDAY($A807)=2</formula>
    </cfRule>
    <cfRule type="expression" dxfId="39371" priority="80020" stopIfTrue="1">
      <formula>WEEKDAY($A807)=3</formula>
    </cfRule>
    <cfRule type="expression" dxfId="39370" priority="80021" stopIfTrue="1">
      <formula>WEEKDAY($A807)=4</formula>
    </cfRule>
    <cfRule type="expression" dxfId="39369" priority="80022" stopIfTrue="1">
      <formula>WEEKDAY($A807)=5</formula>
    </cfRule>
    <cfRule type="expression" dxfId="39368" priority="80023" stopIfTrue="1">
      <formula>WEEKDAY($A807)=6</formula>
    </cfRule>
    <cfRule type="expression" dxfId="39367" priority="80024" stopIfTrue="1">
      <formula>WEEKDAY($A807)=7</formula>
    </cfRule>
  </conditionalFormatting>
  <conditionalFormatting sqref="I807:I810">
    <cfRule type="expression" dxfId="39366" priority="80011" stopIfTrue="1">
      <formula>WEEKDAY($A807)=1</formula>
    </cfRule>
    <cfRule type="expression" dxfId="39365" priority="80012" stopIfTrue="1">
      <formula>WEEKDAY($A807)=2</formula>
    </cfRule>
    <cfRule type="expression" dxfId="39364" priority="80013" stopIfTrue="1">
      <formula>WEEKDAY($A807)=3</formula>
    </cfRule>
    <cfRule type="expression" dxfId="39363" priority="80014" stopIfTrue="1">
      <formula>WEEKDAY($A807)=4</formula>
    </cfRule>
    <cfRule type="expression" dxfId="39362" priority="80015" stopIfTrue="1">
      <formula>WEEKDAY($A807)=5</formula>
    </cfRule>
    <cfRule type="expression" dxfId="39361" priority="80016" stopIfTrue="1">
      <formula>WEEKDAY($A807)=6</formula>
    </cfRule>
    <cfRule type="expression" dxfId="39360" priority="80017" stopIfTrue="1">
      <formula>WEEKDAY($A807)=7</formula>
    </cfRule>
  </conditionalFormatting>
  <conditionalFormatting sqref="I807:I810">
    <cfRule type="expression" dxfId="39359" priority="80004" stopIfTrue="1">
      <formula>WEEKDAY($A807)=1</formula>
    </cfRule>
    <cfRule type="expression" dxfId="39358" priority="80005" stopIfTrue="1">
      <formula>WEEKDAY($A807)=2</formula>
    </cfRule>
    <cfRule type="expression" dxfId="39357" priority="80006" stopIfTrue="1">
      <formula>WEEKDAY($A807)=3</formula>
    </cfRule>
    <cfRule type="expression" dxfId="39356" priority="80007" stopIfTrue="1">
      <formula>WEEKDAY($A807)=4</formula>
    </cfRule>
    <cfRule type="expression" dxfId="39355" priority="80008" stopIfTrue="1">
      <formula>WEEKDAY($A807)=5</formula>
    </cfRule>
    <cfRule type="expression" dxfId="39354" priority="80009" stopIfTrue="1">
      <formula>WEEKDAY($A807)=6</formula>
    </cfRule>
    <cfRule type="expression" dxfId="39353" priority="80010" stopIfTrue="1">
      <formula>WEEKDAY($A807)=7</formula>
    </cfRule>
  </conditionalFormatting>
  <conditionalFormatting sqref="I807:I810">
    <cfRule type="expression" dxfId="39352" priority="79997" stopIfTrue="1">
      <formula>WEEKDAY($A807)=1</formula>
    </cfRule>
    <cfRule type="expression" dxfId="39351" priority="79998" stopIfTrue="1">
      <formula>WEEKDAY($A807)=2</formula>
    </cfRule>
    <cfRule type="expression" dxfId="39350" priority="79999" stopIfTrue="1">
      <formula>WEEKDAY($A807)=3</formula>
    </cfRule>
    <cfRule type="expression" dxfId="39349" priority="80000" stopIfTrue="1">
      <formula>WEEKDAY($A807)=4</formula>
    </cfRule>
    <cfRule type="expression" dxfId="39348" priority="80001" stopIfTrue="1">
      <formula>WEEKDAY($A807)=5</formula>
    </cfRule>
    <cfRule type="expression" dxfId="39347" priority="80002" stopIfTrue="1">
      <formula>WEEKDAY($A807)=6</formula>
    </cfRule>
    <cfRule type="expression" dxfId="39346" priority="80003" stopIfTrue="1">
      <formula>WEEKDAY($A807)=7</formula>
    </cfRule>
  </conditionalFormatting>
  <conditionalFormatting sqref="I807:I810">
    <cfRule type="expression" dxfId="39345" priority="79990" stopIfTrue="1">
      <formula>WEEKDAY($A807)=1</formula>
    </cfRule>
    <cfRule type="expression" dxfId="39344" priority="79991" stopIfTrue="1">
      <formula>WEEKDAY($A807)=2</formula>
    </cfRule>
    <cfRule type="expression" dxfId="39343" priority="79992" stopIfTrue="1">
      <formula>WEEKDAY($A807)=3</formula>
    </cfRule>
    <cfRule type="expression" dxfId="39342" priority="79993" stopIfTrue="1">
      <formula>WEEKDAY($A807)=4</formula>
    </cfRule>
    <cfRule type="expression" dxfId="39341" priority="79994" stopIfTrue="1">
      <formula>WEEKDAY($A807)=5</formula>
    </cfRule>
    <cfRule type="expression" dxfId="39340" priority="79995" stopIfTrue="1">
      <formula>WEEKDAY($A807)=6</formula>
    </cfRule>
    <cfRule type="expression" dxfId="39339" priority="79996" stopIfTrue="1">
      <formula>WEEKDAY($A807)=7</formula>
    </cfRule>
  </conditionalFormatting>
  <conditionalFormatting sqref="I807:I810">
    <cfRule type="expression" dxfId="39338" priority="79983" stopIfTrue="1">
      <formula>WEEKDAY($A807)=1</formula>
    </cfRule>
    <cfRule type="expression" dxfId="39337" priority="79984" stopIfTrue="1">
      <formula>WEEKDAY($A807)=2</formula>
    </cfRule>
    <cfRule type="expression" dxfId="39336" priority="79985" stopIfTrue="1">
      <formula>WEEKDAY($A807)=3</formula>
    </cfRule>
    <cfRule type="expression" dxfId="39335" priority="79986" stopIfTrue="1">
      <formula>WEEKDAY($A807)=4</formula>
    </cfRule>
    <cfRule type="expression" dxfId="39334" priority="79987" stopIfTrue="1">
      <formula>WEEKDAY($A807)=5</formula>
    </cfRule>
    <cfRule type="expression" dxfId="39333" priority="79988" stopIfTrue="1">
      <formula>WEEKDAY($A807)=6</formula>
    </cfRule>
    <cfRule type="expression" dxfId="39332" priority="79989" stopIfTrue="1">
      <formula>WEEKDAY($A807)=7</formula>
    </cfRule>
  </conditionalFormatting>
  <conditionalFormatting sqref="I807:I810">
    <cfRule type="expression" dxfId="39331" priority="79976" stopIfTrue="1">
      <formula>WEEKDAY($A807)=1</formula>
    </cfRule>
    <cfRule type="expression" dxfId="39330" priority="79977" stopIfTrue="1">
      <formula>WEEKDAY($A807)=2</formula>
    </cfRule>
    <cfRule type="expression" dxfId="39329" priority="79978" stopIfTrue="1">
      <formula>WEEKDAY($A807)=3</formula>
    </cfRule>
    <cfRule type="expression" dxfId="39328" priority="79979" stopIfTrue="1">
      <formula>WEEKDAY($A807)=4</formula>
    </cfRule>
    <cfRule type="expression" dxfId="39327" priority="79980" stopIfTrue="1">
      <formula>WEEKDAY($A807)=5</formula>
    </cfRule>
    <cfRule type="expression" dxfId="39326" priority="79981" stopIfTrue="1">
      <formula>WEEKDAY($A807)=6</formula>
    </cfRule>
    <cfRule type="expression" dxfId="39325" priority="79982" stopIfTrue="1">
      <formula>WEEKDAY($A807)=7</formula>
    </cfRule>
  </conditionalFormatting>
  <conditionalFormatting sqref="I807:I810">
    <cfRule type="expression" dxfId="39324" priority="79969" stopIfTrue="1">
      <formula>WEEKDAY($A807)=1</formula>
    </cfRule>
    <cfRule type="expression" dxfId="39323" priority="79970" stopIfTrue="1">
      <formula>WEEKDAY($A807)=2</formula>
    </cfRule>
    <cfRule type="expression" dxfId="39322" priority="79971" stopIfTrue="1">
      <formula>WEEKDAY($A807)=3</formula>
    </cfRule>
    <cfRule type="expression" dxfId="39321" priority="79972" stopIfTrue="1">
      <formula>WEEKDAY($A807)=4</formula>
    </cfRule>
    <cfRule type="expression" dxfId="39320" priority="79973" stopIfTrue="1">
      <formula>WEEKDAY($A807)=5</formula>
    </cfRule>
    <cfRule type="expression" dxfId="39319" priority="79974" stopIfTrue="1">
      <formula>WEEKDAY($A807)=6</formula>
    </cfRule>
    <cfRule type="expression" dxfId="39318" priority="79975" stopIfTrue="1">
      <formula>WEEKDAY($A807)=7</formula>
    </cfRule>
  </conditionalFormatting>
  <conditionalFormatting sqref="I807:I810">
    <cfRule type="expression" dxfId="39317" priority="79962" stopIfTrue="1">
      <formula>WEEKDAY($A807)=1</formula>
    </cfRule>
    <cfRule type="expression" dxfId="39316" priority="79963" stopIfTrue="1">
      <formula>WEEKDAY($A807)=2</formula>
    </cfRule>
    <cfRule type="expression" dxfId="39315" priority="79964" stopIfTrue="1">
      <formula>WEEKDAY($A807)=3</formula>
    </cfRule>
    <cfRule type="expression" dxfId="39314" priority="79965" stopIfTrue="1">
      <formula>WEEKDAY($A807)=4</formula>
    </cfRule>
    <cfRule type="expression" dxfId="39313" priority="79966" stopIfTrue="1">
      <formula>WEEKDAY($A807)=5</formula>
    </cfRule>
    <cfRule type="expression" dxfId="39312" priority="79967" stopIfTrue="1">
      <formula>WEEKDAY($A807)=6</formula>
    </cfRule>
    <cfRule type="expression" dxfId="39311" priority="79968" stopIfTrue="1">
      <formula>WEEKDAY($A807)=7</formula>
    </cfRule>
  </conditionalFormatting>
  <conditionalFormatting sqref="I807:I810">
    <cfRule type="expression" dxfId="39310" priority="79955" stopIfTrue="1">
      <formula>WEEKDAY($A807)=1</formula>
    </cfRule>
    <cfRule type="expression" dxfId="39309" priority="79956" stopIfTrue="1">
      <formula>WEEKDAY($A807)=2</formula>
    </cfRule>
    <cfRule type="expression" dxfId="39308" priority="79957" stopIfTrue="1">
      <formula>WEEKDAY($A807)=3</formula>
    </cfRule>
    <cfRule type="expression" dxfId="39307" priority="79958" stopIfTrue="1">
      <formula>WEEKDAY($A807)=4</formula>
    </cfRule>
    <cfRule type="expression" dxfId="39306" priority="79959" stopIfTrue="1">
      <formula>WEEKDAY($A807)=5</formula>
    </cfRule>
    <cfRule type="expression" dxfId="39305" priority="79960" stopIfTrue="1">
      <formula>WEEKDAY($A807)=6</formula>
    </cfRule>
    <cfRule type="expression" dxfId="39304" priority="79961" stopIfTrue="1">
      <formula>WEEKDAY($A807)=7</formula>
    </cfRule>
  </conditionalFormatting>
  <conditionalFormatting sqref="I807:I810">
    <cfRule type="expression" dxfId="39303" priority="79948" stopIfTrue="1">
      <formula>WEEKDAY($A807)=1</formula>
    </cfRule>
    <cfRule type="expression" dxfId="39302" priority="79949" stopIfTrue="1">
      <formula>WEEKDAY($A807)=2</formula>
    </cfRule>
    <cfRule type="expression" dxfId="39301" priority="79950" stopIfTrue="1">
      <formula>WEEKDAY($A807)=3</formula>
    </cfRule>
    <cfRule type="expression" dxfId="39300" priority="79951" stopIfTrue="1">
      <formula>WEEKDAY($A807)=4</formula>
    </cfRule>
    <cfRule type="expression" dxfId="39299" priority="79952" stopIfTrue="1">
      <formula>WEEKDAY($A807)=5</formula>
    </cfRule>
    <cfRule type="expression" dxfId="39298" priority="79953" stopIfTrue="1">
      <formula>WEEKDAY($A807)=6</formula>
    </cfRule>
    <cfRule type="expression" dxfId="39297" priority="79954" stopIfTrue="1">
      <formula>WEEKDAY($A807)=7</formula>
    </cfRule>
  </conditionalFormatting>
  <conditionalFormatting sqref="I807:I810">
    <cfRule type="expression" dxfId="39296" priority="79941" stopIfTrue="1">
      <formula>WEEKDAY($A807)=1</formula>
    </cfRule>
    <cfRule type="expression" dxfId="39295" priority="79942" stopIfTrue="1">
      <formula>WEEKDAY($A807)=2</formula>
    </cfRule>
    <cfRule type="expression" dxfId="39294" priority="79943" stopIfTrue="1">
      <formula>WEEKDAY($A807)=3</formula>
    </cfRule>
    <cfRule type="expression" dxfId="39293" priority="79944" stopIfTrue="1">
      <formula>WEEKDAY($A807)=4</formula>
    </cfRule>
    <cfRule type="expression" dxfId="39292" priority="79945" stopIfTrue="1">
      <formula>WEEKDAY($A807)=5</formula>
    </cfRule>
    <cfRule type="expression" dxfId="39291" priority="79946" stopIfTrue="1">
      <formula>WEEKDAY($A807)=6</formula>
    </cfRule>
    <cfRule type="expression" dxfId="39290" priority="79947" stopIfTrue="1">
      <formula>WEEKDAY($A807)=7</formula>
    </cfRule>
  </conditionalFormatting>
  <conditionalFormatting sqref="I807:I810">
    <cfRule type="expression" dxfId="39289" priority="79934" stopIfTrue="1">
      <formula>WEEKDAY($A807)=1</formula>
    </cfRule>
    <cfRule type="expression" dxfId="39288" priority="79935" stopIfTrue="1">
      <formula>WEEKDAY($A807)=2</formula>
    </cfRule>
    <cfRule type="expression" dxfId="39287" priority="79936" stopIfTrue="1">
      <formula>WEEKDAY($A807)=3</formula>
    </cfRule>
    <cfRule type="expression" dxfId="39286" priority="79937" stopIfTrue="1">
      <formula>WEEKDAY($A807)=4</formula>
    </cfRule>
    <cfRule type="expression" dxfId="39285" priority="79938" stopIfTrue="1">
      <formula>WEEKDAY($A807)=5</formula>
    </cfRule>
    <cfRule type="expression" dxfId="39284" priority="79939" stopIfTrue="1">
      <formula>WEEKDAY($A807)=6</formula>
    </cfRule>
    <cfRule type="expression" dxfId="39283" priority="79940" stopIfTrue="1">
      <formula>WEEKDAY($A807)=7</formula>
    </cfRule>
  </conditionalFormatting>
  <conditionalFormatting sqref="I807:I810">
    <cfRule type="expression" dxfId="39282" priority="79927" stopIfTrue="1">
      <formula>WEEKDAY($A807)=1</formula>
    </cfRule>
    <cfRule type="expression" dxfId="39281" priority="79928" stopIfTrue="1">
      <formula>WEEKDAY($A807)=2</formula>
    </cfRule>
    <cfRule type="expression" dxfId="39280" priority="79929" stopIfTrue="1">
      <formula>WEEKDAY($A807)=3</formula>
    </cfRule>
    <cfRule type="expression" dxfId="39279" priority="79930" stopIfTrue="1">
      <formula>WEEKDAY($A807)=4</formula>
    </cfRule>
    <cfRule type="expression" dxfId="39278" priority="79931" stopIfTrue="1">
      <formula>WEEKDAY($A807)=5</formula>
    </cfRule>
    <cfRule type="expression" dxfId="39277" priority="79932" stopIfTrue="1">
      <formula>WEEKDAY($A807)=6</formula>
    </cfRule>
    <cfRule type="expression" dxfId="39276" priority="79933" stopIfTrue="1">
      <formula>WEEKDAY($A807)=7</formula>
    </cfRule>
  </conditionalFormatting>
  <conditionalFormatting sqref="I807:I810">
    <cfRule type="expression" dxfId="39275" priority="79920" stopIfTrue="1">
      <formula>WEEKDAY($A807)=1</formula>
    </cfRule>
    <cfRule type="expression" dxfId="39274" priority="79921" stopIfTrue="1">
      <formula>WEEKDAY($A807)=2</formula>
    </cfRule>
    <cfRule type="expression" dxfId="39273" priority="79922" stopIfTrue="1">
      <formula>WEEKDAY($A807)=3</formula>
    </cfRule>
    <cfRule type="expression" dxfId="39272" priority="79923" stopIfTrue="1">
      <formula>WEEKDAY($A807)=4</formula>
    </cfRule>
    <cfRule type="expression" dxfId="39271" priority="79924" stopIfTrue="1">
      <formula>WEEKDAY($A807)=5</formula>
    </cfRule>
    <cfRule type="expression" dxfId="39270" priority="79925" stopIfTrue="1">
      <formula>WEEKDAY($A807)=6</formula>
    </cfRule>
    <cfRule type="expression" dxfId="39269" priority="79926" stopIfTrue="1">
      <formula>WEEKDAY($A807)=7</formula>
    </cfRule>
  </conditionalFormatting>
  <conditionalFormatting sqref="I807:I810">
    <cfRule type="expression" dxfId="39268" priority="79913" stopIfTrue="1">
      <formula>WEEKDAY($A807)=1</formula>
    </cfRule>
    <cfRule type="expression" dxfId="39267" priority="79914" stopIfTrue="1">
      <formula>WEEKDAY($A807)=2</formula>
    </cfRule>
    <cfRule type="expression" dxfId="39266" priority="79915" stopIfTrue="1">
      <formula>WEEKDAY($A807)=3</formula>
    </cfRule>
    <cfRule type="expression" dxfId="39265" priority="79916" stopIfTrue="1">
      <formula>WEEKDAY($A807)=4</formula>
    </cfRule>
    <cfRule type="expression" dxfId="39264" priority="79917" stopIfTrue="1">
      <formula>WEEKDAY($A807)=5</formula>
    </cfRule>
    <cfRule type="expression" dxfId="39263" priority="79918" stopIfTrue="1">
      <formula>WEEKDAY($A807)=6</formula>
    </cfRule>
    <cfRule type="expression" dxfId="39262" priority="79919" stopIfTrue="1">
      <formula>WEEKDAY($A807)=7</formula>
    </cfRule>
  </conditionalFormatting>
  <conditionalFormatting sqref="I807:I810">
    <cfRule type="expression" dxfId="39261" priority="79906" stopIfTrue="1">
      <formula>WEEKDAY($A807)=1</formula>
    </cfRule>
    <cfRule type="expression" dxfId="39260" priority="79907" stopIfTrue="1">
      <formula>WEEKDAY($A807)=2</formula>
    </cfRule>
    <cfRule type="expression" dxfId="39259" priority="79908" stopIfTrue="1">
      <formula>WEEKDAY($A807)=3</formula>
    </cfRule>
    <cfRule type="expression" dxfId="39258" priority="79909" stopIfTrue="1">
      <formula>WEEKDAY($A807)=4</formula>
    </cfRule>
    <cfRule type="expression" dxfId="39257" priority="79910" stopIfTrue="1">
      <formula>WEEKDAY($A807)=5</formula>
    </cfRule>
    <cfRule type="expression" dxfId="39256" priority="79911" stopIfTrue="1">
      <formula>WEEKDAY($A807)=6</formula>
    </cfRule>
    <cfRule type="expression" dxfId="39255" priority="79912" stopIfTrue="1">
      <formula>WEEKDAY($A807)=7</formula>
    </cfRule>
  </conditionalFormatting>
  <conditionalFormatting sqref="I807:I810">
    <cfRule type="expression" dxfId="39254" priority="79899" stopIfTrue="1">
      <formula>WEEKDAY($A807)=1</formula>
    </cfRule>
    <cfRule type="expression" dxfId="39253" priority="79900" stopIfTrue="1">
      <formula>WEEKDAY($A807)=2</formula>
    </cfRule>
    <cfRule type="expression" dxfId="39252" priority="79901" stopIfTrue="1">
      <formula>WEEKDAY($A807)=3</formula>
    </cfRule>
    <cfRule type="expression" dxfId="39251" priority="79902" stopIfTrue="1">
      <formula>WEEKDAY($A807)=4</formula>
    </cfRule>
    <cfRule type="expression" dxfId="39250" priority="79903" stopIfTrue="1">
      <formula>WEEKDAY($A807)=5</formula>
    </cfRule>
    <cfRule type="expression" dxfId="39249" priority="79904" stopIfTrue="1">
      <formula>WEEKDAY($A807)=6</formula>
    </cfRule>
    <cfRule type="expression" dxfId="39248" priority="79905" stopIfTrue="1">
      <formula>WEEKDAY($A807)=7</formula>
    </cfRule>
  </conditionalFormatting>
  <conditionalFormatting sqref="I807:I810">
    <cfRule type="expression" dxfId="39247" priority="79892" stopIfTrue="1">
      <formula>WEEKDAY($A807)=1</formula>
    </cfRule>
    <cfRule type="expression" dxfId="39246" priority="79893" stopIfTrue="1">
      <formula>WEEKDAY($A807)=2</formula>
    </cfRule>
    <cfRule type="expression" dxfId="39245" priority="79894" stopIfTrue="1">
      <formula>WEEKDAY($A807)=3</formula>
    </cfRule>
    <cfRule type="expression" dxfId="39244" priority="79895" stopIfTrue="1">
      <formula>WEEKDAY($A807)=4</formula>
    </cfRule>
    <cfRule type="expression" dxfId="39243" priority="79896" stopIfTrue="1">
      <formula>WEEKDAY($A807)=5</formula>
    </cfRule>
    <cfRule type="expression" dxfId="39242" priority="79897" stopIfTrue="1">
      <formula>WEEKDAY($A807)=6</formula>
    </cfRule>
    <cfRule type="expression" dxfId="39241" priority="79898" stopIfTrue="1">
      <formula>WEEKDAY($A807)=7</formula>
    </cfRule>
  </conditionalFormatting>
  <conditionalFormatting sqref="I807:I810">
    <cfRule type="expression" dxfId="39240" priority="79885" stopIfTrue="1">
      <formula>WEEKDAY($A807)=1</formula>
    </cfRule>
    <cfRule type="expression" dxfId="39239" priority="79886" stopIfTrue="1">
      <formula>WEEKDAY($A807)=2</formula>
    </cfRule>
    <cfRule type="expression" dxfId="39238" priority="79887" stopIfTrue="1">
      <formula>WEEKDAY($A807)=3</formula>
    </cfRule>
    <cfRule type="expression" dxfId="39237" priority="79888" stopIfTrue="1">
      <formula>WEEKDAY($A807)=4</formula>
    </cfRule>
    <cfRule type="expression" dxfId="39236" priority="79889" stopIfTrue="1">
      <formula>WEEKDAY($A807)=5</formula>
    </cfRule>
    <cfRule type="expression" dxfId="39235" priority="79890" stopIfTrue="1">
      <formula>WEEKDAY($A807)=6</formula>
    </cfRule>
    <cfRule type="expression" dxfId="39234" priority="79891" stopIfTrue="1">
      <formula>WEEKDAY($A807)=7</formula>
    </cfRule>
  </conditionalFormatting>
  <conditionalFormatting sqref="I807:I810">
    <cfRule type="expression" dxfId="39233" priority="79878" stopIfTrue="1">
      <formula>WEEKDAY($A807)=1</formula>
    </cfRule>
    <cfRule type="expression" dxfId="39232" priority="79879" stopIfTrue="1">
      <formula>WEEKDAY($A807)=2</formula>
    </cfRule>
    <cfRule type="expression" dxfId="39231" priority="79880" stopIfTrue="1">
      <formula>WEEKDAY($A807)=3</formula>
    </cfRule>
    <cfRule type="expression" dxfId="39230" priority="79881" stopIfTrue="1">
      <formula>WEEKDAY($A807)=4</formula>
    </cfRule>
    <cfRule type="expression" dxfId="39229" priority="79882" stopIfTrue="1">
      <formula>WEEKDAY($A807)=5</formula>
    </cfRule>
    <cfRule type="expression" dxfId="39228" priority="79883" stopIfTrue="1">
      <formula>WEEKDAY($A807)=6</formula>
    </cfRule>
    <cfRule type="expression" dxfId="39227" priority="79884" stopIfTrue="1">
      <formula>WEEKDAY($A807)=7</formula>
    </cfRule>
  </conditionalFormatting>
  <conditionalFormatting sqref="I807:I810">
    <cfRule type="expression" dxfId="39226" priority="79871" stopIfTrue="1">
      <formula>WEEKDAY($A807)=1</formula>
    </cfRule>
    <cfRule type="expression" dxfId="39225" priority="79872" stopIfTrue="1">
      <formula>WEEKDAY($A807)=2</formula>
    </cfRule>
    <cfRule type="expression" dxfId="39224" priority="79873" stopIfTrue="1">
      <formula>WEEKDAY($A807)=3</formula>
    </cfRule>
    <cfRule type="expression" dxfId="39223" priority="79874" stopIfTrue="1">
      <formula>WEEKDAY($A807)=4</formula>
    </cfRule>
    <cfRule type="expression" dxfId="39222" priority="79875" stopIfTrue="1">
      <formula>WEEKDAY($A807)=5</formula>
    </cfRule>
    <cfRule type="expression" dxfId="39221" priority="79876" stopIfTrue="1">
      <formula>WEEKDAY($A807)=6</formula>
    </cfRule>
    <cfRule type="expression" dxfId="39220" priority="79877" stopIfTrue="1">
      <formula>WEEKDAY($A807)=7</formula>
    </cfRule>
  </conditionalFormatting>
  <conditionalFormatting sqref="I807:I810">
    <cfRule type="expression" dxfId="39219" priority="79864" stopIfTrue="1">
      <formula>WEEKDAY($A807)=1</formula>
    </cfRule>
    <cfRule type="expression" dxfId="39218" priority="79865" stopIfTrue="1">
      <formula>WEEKDAY($A807)=2</formula>
    </cfRule>
    <cfRule type="expression" dxfId="39217" priority="79866" stopIfTrue="1">
      <formula>WEEKDAY($A807)=3</formula>
    </cfRule>
    <cfRule type="expression" dxfId="39216" priority="79867" stopIfTrue="1">
      <formula>WEEKDAY($A807)=4</formula>
    </cfRule>
    <cfRule type="expression" dxfId="39215" priority="79868" stopIfTrue="1">
      <formula>WEEKDAY($A807)=5</formula>
    </cfRule>
    <cfRule type="expression" dxfId="39214" priority="79869" stopIfTrue="1">
      <formula>WEEKDAY($A807)=6</formula>
    </cfRule>
    <cfRule type="expression" dxfId="39213" priority="79870" stopIfTrue="1">
      <formula>WEEKDAY($A807)=7</formula>
    </cfRule>
  </conditionalFormatting>
  <conditionalFormatting sqref="I807:I810">
    <cfRule type="expression" dxfId="39212" priority="79857" stopIfTrue="1">
      <formula>WEEKDAY($A807)=1</formula>
    </cfRule>
    <cfRule type="expression" dxfId="39211" priority="79858" stopIfTrue="1">
      <formula>WEEKDAY($A807)=2</formula>
    </cfRule>
    <cfRule type="expression" dxfId="39210" priority="79859" stopIfTrue="1">
      <formula>WEEKDAY($A807)=3</formula>
    </cfRule>
    <cfRule type="expression" dxfId="39209" priority="79860" stopIfTrue="1">
      <formula>WEEKDAY($A807)=4</formula>
    </cfRule>
    <cfRule type="expression" dxfId="39208" priority="79861" stopIfTrue="1">
      <formula>WEEKDAY($A807)=5</formula>
    </cfRule>
    <cfRule type="expression" dxfId="39207" priority="79862" stopIfTrue="1">
      <formula>WEEKDAY($A807)=6</formula>
    </cfRule>
    <cfRule type="expression" dxfId="39206" priority="79863" stopIfTrue="1">
      <formula>WEEKDAY($A807)=7</formula>
    </cfRule>
  </conditionalFormatting>
  <conditionalFormatting sqref="I807:I810">
    <cfRule type="expression" dxfId="39205" priority="79850" stopIfTrue="1">
      <formula>WEEKDAY($A807)=1</formula>
    </cfRule>
    <cfRule type="expression" dxfId="39204" priority="79851" stopIfTrue="1">
      <formula>WEEKDAY($A807)=2</formula>
    </cfRule>
    <cfRule type="expression" dxfId="39203" priority="79852" stopIfTrue="1">
      <formula>WEEKDAY($A807)=3</formula>
    </cfRule>
    <cfRule type="expression" dxfId="39202" priority="79853" stopIfTrue="1">
      <formula>WEEKDAY($A807)=4</formula>
    </cfRule>
    <cfRule type="expression" dxfId="39201" priority="79854" stopIfTrue="1">
      <formula>WEEKDAY($A807)=5</formula>
    </cfRule>
    <cfRule type="expression" dxfId="39200" priority="79855" stopIfTrue="1">
      <formula>WEEKDAY($A807)=6</formula>
    </cfRule>
    <cfRule type="expression" dxfId="39199" priority="79856" stopIfTrue="1">
      <formula>WEEKDAY($A807)=7</formula>
    </cfRule>
  </conditionalFormatting>
  <conditionalFormatting sqref="A807:E807 G807:M807">
    <cfRule type="expression" dxfId="39198" priority="79843" stopIfTrue="1">
      <formula>WEEKDAY($A807)=1</formula>
    </cfRule>
    <cfRule type="expression" dxfId="39197" priority="79844" stopIfTrue="1">
      <formula>WEEKDAY($A807)=2</formula>
    </cfRule>
    <cfRule type="expression" dxfId="39196" priority="79845" stopIfTrue="1">
      <formula>WEEKDAY($A807)=3</formula>
    </cfRule>
    <cfRule type="expression" dxfId="39195" priority="79846" stopIfTrue="1">
      <formula>WEEKDAY($A807)=4</formula>
    </cfRule>
    <cfRule type="expression" dxfId="39194" priority="79847" stopIfTrue="1">
      <formula>WEEKDAY($A807)=5</formula>
    </cfRule>
    <cfRule type="expression" dxfId="39193" priority="79848" stopIfTrue="1">
      <formula>WEEKDAY($A807)=6</formula>
    </cfRule>
    <cfRule type="expression" dxfId="39192" priority="79849" stopIfTrue="1">
      <formula>WEEKDAY($A807)=7</formula>
    </cfRule>
  </conditionalFormatting>
  <conditionalFormatting sqref="A807:A810">
    <cfRule type="expression" dxfId="39191" priority="79836" stopIfTrue="1">
      <formula>WEEKDAY($A807)=1</formula>
    </cfRule>
    <cfRule type="expression" dxfId="39190" priority="79837" stopIfTrue="1">
      <formula>WEEKDAY($A807)=2</formula>
    </cfRule>
    <cfRule type="expression" dxfId="39189" priority="79838" stopIfTrue="1">
      <formula>WEEKDAY($A807)=3</formula>
    </cfRule>
    <cfRule type="expression" dxfId="39188" priority="79839" stopIfTrue="1">
      <formula>WEEKDAY($A807)=4</formula>
    </cfRule>
    <cfRule type="expression" dxfId="39187" priority="79840" stopIfTrue="1">
      <formula>WEEKDAY($A807)=5</formula>
    </cfRule>
    <cfRule type="expression" dxfId="39186" priority="79841" stopIfTrue="1">
      <formula>WEEKDAY($A807)=6</formula>
    </cfRule>
    <cfRule type="expression" dxfId="39185" priority="79842" stopIfTrue="1">
      <formula>WEEKDAY($A807)=7</formula>
    </cfRule>
  </conditionalFormatting>
  <conditionalFormatting sqref="I807:I810">
    <cfRule type="expression" dxfId="39184" priority="79829" stopIfTrue="1">
      <formula>WEEKDAY($A807)=1</formula>
    </cfRule>
    <cfRule type="expression" dxfId="39183" priority="79830" stopIfTrue="1">
      <formula>WEEKDAY($A807)=2</formula>
    </cfRule>
    <cfRule type="expression" dxfId="39182" priority="79831" stopIfTrue="1">
      <formula>WEEKDAY($A807)=3</formula>
    </cfRule>
    <cfRule type="expression" dxfId="39181" priority="79832" stopIfTrue="1">
      <formula>WEEKDAY($A807)=4</formula>
    </cfRule>
    <cfRule type="expression" dxfId="39180" priority="79833" stopIfTrue="1">
      <formula>WEEKDAY($A807)=5</formula>
    </cfRule>
    <cfRule type="expression" dxfId="39179" priority="79834" stopIfTrue="1">
      <formula>WEEKDAY($A807)=6</formula>
    </cfRule>
    <cfRule type="expression" dxfId="39178" priority="79835" stopIfTrue="1">
      <formula>WEEKDAY($A807)=7</formula>
    </cfRule>
  </conditionalFormatting>
  <conditionalFormatting sqref="I807:I810">
    <cfRule type="expression" dxfId="39177" priority="79822" stopIfTrue="1">
      <formula>WEEKDAY($A807)=1</formula>
    </cfRule>
    <cfRule type="expression" dxfId="39176" priority="79823" stopIfTrue="1">
      <formula>WEEKDAY($A807)=2</formula>
    </cfRule>
    <cfRule type="expression" dxfId="39175" priority="79824" stopIfTrue="1">
      <formula>WEEKDAY($A807)=3</formula>
    </cfRule>
    <cfRule type="expression" dxfId="39174" priority="79825" stopIfTrue="1">
      <formula>WEEKDAY($A807)=4</formula>
    </cfRule>
    <cfRule type="expression" dxfId="39173" priority="79826" stopIfTrue="1">
      <formula>WEEKDAY($A807)=5</formula>
    </cfRule>
    <cfRule type="expression" dxfId="39172" priority="79827" stopIfTrue="1">
      <formula>WEEKDAY($A807)=6</formula>
    </cfRule>
    <cfRule type="expression" dxfId="39171" priority="79828" stopIfTrue="1">
      <formula>WEEKDAY($A807)=7</formula>
    </cfRule>
  </conditionalFormatting>
  <conditionalFormatting sqref="I807:I810">
    <cfRule type="expression" dxfId="39170" priority="79815" stopIfTrue="1">
      <formula>WEEKDAY($A807)=1</formula>
    </cfRule>
    <cfRule type="expression" dxfId="39169" priority="79816" stopIfTrue="1">
      <formula>WEEKDAY($A807)=2</formula>
    </cfRule>
    <cfRule type="expression" dxfId="39168" priority="79817" stopIfTrue="1">
      <formula>WEEKDAY($A807)=3</formula>
    </cfRule>
    <cfRule type="expression" dxfId="39167" priority="79818" stopIfTrue="1">
      <formula>WEEKDAY($A807)=4</formula>
    </cfRule>
    <cfRule type="expression" dxfId="39166" priority="79819" stopIfTrue="1">
      <formula>WEEKDAY($A807)=5</formula>
    </cfRule>
    <cfRule type="expression" dxfId="39165" priority="79820" stopIfTrue="1">
      <formula>WEEKDAY($A807)=6</formula>
    </cfRule>
    <cfRule type="expression" dxfId="39164" priority="79821" stopIfTrue="1">
      <formula>WEEKDAY($A807)=7</formula>
    </cfRule>
  </conditionalFormatting>
  <conditionalFormatting sqref="A807:A810">
    <cfRule type="expression" dxfId="39163" priority="79808" stopIfTrue="1">
      <formula>WEEKDAY($A807)=1</formula>
    </cfRule>
    <cfRule type="expression" dxfId="39162" priority="79809" stopIfTrue="1">
      <formula>WEEKDAY($A807)=2</formula>
    </cfRule>
    <cfRule type="expression" dxfId="39161" priority="79810" stopIfTrue="1">
      <formula>WEEKDAY($A807)=3</formula>
    </cfRule>
    <cfRule type="expression" dxfId="39160" priority="79811" stopIfTrue="1">
      <formula>WEEKDAY($A807)=4</formula>
    </cfRule>
    <cfRule type="expression" dxfId="39159" priority="79812" stopIfTrue="1">
      <formula>WEEKDAY($A807)=5</formula>
    </cfRule>
    <cfRule type="expression" dxfId="39158" priority="79813" stopIfTrue="1">
      <formula>WEEKDAY($A807)=6</formula>
    </cfRule>
    <cfRule type="expression" dxfId="39157" priority="79814" stopIfTrue="1">
      <formula>WEEKDAY($A807)=7</formula>
    </cfRule>
  </conditionalFormatting>
  <conditionalFormatting sqref="F807">
    <cfRule type="expression" dxfId="39156" priority="79801" stopIfTrue="1">
      <formula>WEEKDAY($A807)=1</formula>
    </cfRule>
    <cfRule type="expression" dxfId="39155" priority="79802" stopIfTrue="1">
      <formula>WEEKDAY($A807)=2</formula>
    </cfRule>
    <cfRule type="expression" dxfId="39154" priority="79803" stopIfTrue="1">
      <formula>WEEKDAY($A807)=3</formula>
    </cfRule>
    <cfRule type="expression" dxfId="39153" priority="79804" stopIfTrue="1">
      <formula>WEEKDAY($A807)=4</formula>
    </cfRule>
    <cfRule type="expression" dxfId="39152" priority="79805" stopIfTrue="1">
      <formula>WEEKDAY($A807)=5</formula>
    </cfRule>
    <cfRule type="expression" dxfId="39151" priority="79806" stopIfTrue="1">
      <formula>WEEKDAY($A807)=6</formula>
    </cfRule>
    <cfRule type="expression" dxfId="39150" priority="79807" stopIfTrue="1">
      <formula>WEEKDAY($A807)=7</formula>
    </cfRule>
  </conditionalFormatting>
  <conditionalFormatting sqref="I807:I810">
    <cfRule type="expression" dxfId="39149" priority="79794" stopIfTrue="1">
      <formula>WEEKDAY($A807)=1</formula>
    </cfRule>
    <cfRule type="expression" dxfId="39148" priority="79795" stopIfTrue="1">
      <formula>WEEKDAY($A807)=2</formula>
    </cfRule>
    <cfRule type="expression" dxfId="39147" priority="79796" stopIfTrue="1">
      <formula>WEEKDAY($A807)=3</formula>
    </cfRule>
    <cfRule type="expression" dxfId="39146" priority="79797" stopIfTrue="1">
      <formula>WEEKDAY($A807)=4</formula>
    </cfRule>
    <cfRule type="expression" dxfId="39145" priority="79798" stopIfTrue="1">
      <formula>WEEKDAY($A807)=5</formula>
    </cfRule>
    <cfRule type="expression" dxfId="39144" priority="79799" stopIfTrue="1">
      <formula>WEEKDAY($A807)=6</formula>
    </cfRule>
    <cfRule type="expression" dxfId="39143" priority="79800" stopIfTrue="1">
      <formula>WEEKDAY($A807)=7</formula>
    </cfRule>
  </conditionalFormatting>
  <conditionalFormatting sqref="A807:A810">
    <cfRule type="expression" dxfId="39142" priority="79787" stopIfTrue="1">
      <formula>WEEKDAY($A807)=1</formula>
    </cfRule>
    <cfRule type="expression" dxfId="39141" priority="79788" stopIfTrue="1">
      <formula>WEEKDAY($A807)=2</formula>
    </cfRule>
    <cfRule type="expression" dxfId="39140" priority="79789" stopIfTrue="1">
      <formula>WEEKDAY($A807)=3</formula>
    </cfRule>
    <cfRule type="expression" dxfId="39139" priority="79790" stopIfTrue="1">
      <formula>WEEKDAY($A807)=4</formula>
    </cfRule>
    <cfRule type="expression" dxfId="39138" priority="79791" stopIfTrue="1">
      <formula>WEEKDAY($A807)=5</formula>
    </cfRule>
    <cfRule type="expression" dxfId="39137" priority="79792" stopIfTrue="1">
      <formula>WEEKDAY($A807)=6</formula>
    </cfRule>
    <cfRule type="expression" dxfId="39136" priority="79793" stopIfTrue="1">
      <formula>WEEKDAY($A807)=7</formula>
    </cfRule>
  </conditionalFormatting>
  <conditionalFormatting sqref="I807:I810">
    <cfRule type="expression" dxfId="39135" priority="79780" stopIfTrue="1">
      <formula>WEEKDAY($A807)=1</formula>
    </cfRule>
    <cfRule type="expression" dxfId="39134" priority="79781" stopIfTrue="1">
      <formula>WEEKDAY($A807)=2</formula>
    </cfRule>
    <cfRule type="expression" dxfId="39133" priority="79782" stopIfTrue="1">
      <formula>WEEKDAY($A807)=3</formula>
    </cfRule>
    <cfRule type="expression" dxfId="39132" priority="79783" stopIfTrue="1">
      <formula>WEEKDAY($A807)=4</formula>
    </cfRule>
    <cfRule type="expression" dxfId="39131" priority="79784" stopIfTrue="1">
      <formula>WEEKDAY($A807)=5</formula>
    </cfRule>
    <cfRule type="expression" dxfId="39130" priority="79785" stopIfTrue="1">
      <formula>WEEKDAY($A807)=6</formula>
    </cfRule>
    <cfRule type="expression" dxfId="39129" priority="79786" stopIfTrue="1">
      <formula>WEEKDAY($A807)=7</formula>
    </cfRule>
  </conditionalFormatting>
  <conditionalFormatting sqref="A807:A810">
    <cfRule type="expression" dxfId="39128" priority="79773" stopIfTrue="1">
      <formula>WEEKDAY($A807)=1</formula>
    </cfRule>
    <cfRule type="expression" dxfId="39127" priority="79774" stopIfTrue="1">
      <formula>WEEKDAY($A807)=2</formula>
    </cfRule>
    <cfRule type="expression" dxfId="39126" priority="79775" stopIfTrue="1">
      <formula>WEEKDAY($A807)=3</formula>
    </cfRule>
    <cfRule type="expression" dxfId="39125" priority="79776" stopIfTrue="1">
      <formula>WEEKDAY($A807)=4</formula>
    </cfRule>
    <cfRule type="expression" dxfId="39124" priority="79777" stopIfTrue="1">
      <formula>WEEKDAY($A807)=5</formula>
    </cfRule>
    <cfRule type="expression" dxfId="39123" priority="79778" stopIfTrue="1">
      <formula>WEEKDAY($A807)=6</formula>
    </cfRule>
    <cfRule type="expression" dxfId="39122" priority="79779" stopIfTrue="1">
      <formula>WEEKDAY($A807)=7</formula>
    </cfRule>
  </conditionalFormatting>
  <conditionalFormatting sqref="I807:I810">
    <cfRule type="expression" dxfId="39121" priority="79766" stopIfTrue="1">
      <formula>WEEKDAY($A807)=1</formula>
    </cfRule>
    <cfRule type="expression" dxfId="39120" priority="79767" stopIfTrue="1">
      <formula>WEEKDAY($A807)=2</formula>
    </cfRule>
    <cfRule type="expression" dxfId="39119" priority="79768" stopIfTrue="1">
      <formula>WEEKDAY($A807)=3</formula>
    </cfRule>
    <cfRule type="expression" dxfId="39118" priority="79769" stopIfTrue="1">
      <formula>WEEKDAY($A807)=4</formula>
    </cfRule>
    <cfRule type="expression" dxfId="39117" priority="79770" stopIfTrue="1">
      <formula>WEEKDAY($A807)=5</formula>
    </cfRule>
    <cfRule type="expression" dxfId="39116" priority="79771" stopIfTrue="1">
      <formula>WEEKDAY($A807)=6</formula>
    </cfRule>
    <cfRule type="expression" dxfId="39115" priority="79772" stopIfTrue="1">
      <formula>WEEKDAY($A807)=7</formula>
    </cfRule>
  </conditionalFormatting>
  <conditionalFormatting sqref="A807:A810">
    <cfRule type="expression" dxfId="39114" priority="79759" stopIfTrue="1">
      <formula>WEEKDAY($A807)=1</formula>
    </cfRule>
    <cfRule type="expression" dxfId="39113" priority="79760" stopIfTrue="1">
      <formula>WEEKDAY($A807)=2</formula>
    </cfRule>
    <cfRule type="expression" dxfId="39112" priority="79761" stopIfTrue="1">
      <formula>WEEKDAY($A807)=3</formula>
    </cfRule>
    <cfRule type="expression" dxfId="39111" priority="79762" stopIfTrue="1">
      <formula>WEEKDAY($A807)=4</formula>
    </cfRule>
    <cfRule type="expression" dxfId="39110" priority="79763" stopIfTrue="1">
      <formula>WEEKDAY($A807)=5</formula>
    </cfRule>
    <cfRule type="expression" dxfId="39109" priority="79764" stopIfTrue="1">
      <formula>WEEKDAY($A807)=6</formula>
    </cfRule>
    <cfRule type="expression" dxfId="39108" priority="79765" stopIfTrue="1">
      <formula>WEEKDAY($A807)=7</formula>
    </cfRule>
  </conditionalFormatting>
  <conditionalFormatting sqref="I807:I810">
    <cfRule type="expression" dxfId="39107" priority="79752" stopIfTrue="1">
      <formula>WEEKDAY($A807)=1</formula>
    </cfRule>
    <cfRule type="expression" dxfId="39106" priority="79753" stopIfTrue="1">
      <formula>WEEKDAY($A807)=2</formula>
    </cfRule>
    <cfRule type="expression" dxfId="39105" priority="79754" stopIfTrue="1">
      <formula>WEEKDAY($A807)=3</formula>
    </cfRule>
    <cfRule type="expression" dxfId="39104" priority="79755" stopIfTrue="1">
      <formula>WEEKDAY($A807)=4</formula>
    </cfRule>
    <cfRule type="expression" dxfId="39103" priority="79756" stopIfTrue="1">
      <formula>WEEKDAY($A807)=5</formula>
    </cfRule>
    <cfRule type="expression" dxfId="39102" priority="79757" stopIfTrue="1">
      <formula>WEEKDAY($A807)=6</formula>
    </cfRule>
    <cfRule type="expression" dxfId="39101" priority="79758" stopIfTrue="1">
      <formula>WEEKDAY($A807)=7</formula>
    </cfRule>
  </conditionalFormatting>
  <conditionalFormatting sqref="A807:A810">
    <cfRule type="expression" dxfId="39100" priority="79745" stopIfTrue="1">
      <formula>WEEKDAY($A807)=1</formula>
    </cfRule>
    <cfRule type="expression" dxfId="39099" priority="79746" stopIfTrue="1">
      <formula>WEEKDAY($A807)=2</formula>
    </cfRule>
    <cfRule type="expression" dxfId="39098" priority="79747" stopIfTrue="1">
      <formula>WEEKDAY($A807)=3</formula>
    </cfRule>
    <cfRule type="expression" dxfId="39097" priority="79748" stopIfTrue="1">
      <formula>WEEKDAY($A807)=4</formula>
    </cfRule>
    <cfRule type="expression" dxfId="39096" priority="79749" stopIfTrue="1">
      <formula>WEEKDAY($A807)=5</formula>
    </cfRule>
    <cfRule type="expression" dxfId="39095" priority="79750" stopIfTrue="1">
      <formula>WEEKDAY($A807)=6</formula>
    </cfRule>
    <cfRule type="expression" dxfId="39094" priority="79751" stopIfTrue="1">
      <formula>WEEKDAY($A807)=7</formula>
    </cfRule>
  </conditionalFormatting>
  <conditionalFormatting sqref="I807:I810">
    <cfRule type="expression" dxfId="39093" priority="79738" stopIfTrue="1">
      <formula>WEEKDAY($A807)=1</formula>
    </cfRule>
    <cfRule type="expression" dxfId="39092" priority="79739" stopIfTrue="1">
      <formula>WEEKDAY($A807)=2</formula>
    </cfRule>
    <cfRule type="expression" dxfId="39091" priority="79740" stopIfTrue="1">
      <formula>WEEKDAY($A807)=3</formula>
    </cfRule>
    <cfRule type="expression" dxfId="39090" priority="79741" stopIfTrue="1">
      <formula>WEEKDAY($A807)=4</formula>
    </cfRule>
    <cfRule type="expression" dxfId="39089" priority="79742" stopIfTrue="1">
      <formula>WEEKDAY($A807)=5</formula>
    </cfRule>
    <cfRule type="expression" dxfId="39088" priority="79743" stopIfTrue="1">
      <formula>WEEKDAY($A807)=6</formula>
    </cfRule>
    <cfRule type="expression" dxfId="39087" priority="79744" stopIfTrue="1">
      <formula>WEEKDAY($A807)=7</formula>
    </cfRule>
  </conditionalFormatting>
  <conditionalFormatting sqref="A807:A810">
    <cfRule type="expression" dxfId="39086" priority="79731" stopIfTrue="1">
      <formula>WEEKDAY($A807)=1</formula>
    </cfRule>
    <cfRule type="expression" dxfId="39085" priority="79732" stopIfTrue="1">
      <formula>WEEKDAY($A807)=2</formula>
    </cfRule>
    <cfRule type="expression" dxfId="39084" priority="79733" stopIfTrue="1">
      <formula>WEEKDAY($A807)=3</formula>
    </cfRule>
    <cfRule type="expression" dxfId="39083" priority="79734" stopIfTrue="1">
      <formula>WEEKDAY($A807)=4</formula>
    </cfRule>
    <cfRule type="expression" dxfId="39082" priority="79735" stopIfTrue="1">
      <formula>WEEKDAY($A807)=5</formula>
    </cfRule>
    <cfRule type="expression" dxfId="39081" priority="79736" stopIfTrue="1">
      <formula>WEEKDAY($A807)=6</formula>
    </cfRule>
    <cfRule type="expression" dxfId="39080" priority="79737" stopIfTrue="1">
      <formula>WEEKDAY($A807)=7</formula>
    </cfRule>
  </conditionalFormatting>
  <conditionalFormatting sqref="I807:I810">
    <cfRule type="expression" dxfId="39079" priority="79724" stopIfTrue="1">
      <formula>WEEKDAY($A807)=1</formula>
    </cfRule>
    <cfRule type="expression" dxfId="39078" priority="79725" stopIfTrue="1">
      <formula>WEEKDAY($A807)=2</formula>
    </cfRule>
    <cfRule type="expression" dxfId="39077" priority="79726" stopIfTrue="1">
      <formula>WEEKDAY($A807)=3</formula>
    </cfRule>
    <cfRule type="expression" dxfId="39076" priority="79727" stopIfTrue="1">
      <formula>WEEKDAY($A807)=4</formula>
    </cfRule>
    <cfRule type="expression" dxfId="39075" priority="79728" stopIfTrue="1">
      <formula>WEEKDAY($A807)=5</formula>
    </cfRule>
    <cfRule type="expression" dxfId="39074" priority="79729" stopIfTrue="1">
      <formula>WEEKDAY($A807)=6</formula>
    </cfRule>
    <cfRule type="expression" dxfId="39073" priority="79730" stopIfTrue="1">
      <formula>WEEKDAY($A807)=7</formula>
    </cfRule>
  </conditionalFormatting>
  <conditionalFormatting sqref="A807:A810">
    <cfRule type="expression" dxfId="39072" priority="79717" stopIfTrue="1">
      <formula>WEEKDAY($A807)=1</formula>
    </cfRule>
    <cfRule type="expression" dxfId="39071" priority="79718" stopIfTrue="1">
      <formula>WEEKDAY($A807)=2</formula>
    </cfRule>
    <cfRule type="expression" dxfId="39070" priority="79719" stopIfTrue="1">
      <formula>WEEKDAY($A807)=3</formula>
    </cfRule>
    <cfRule type="expression" dxfId="39069" priority="79720" stopIfTrue="1">
      <formula>WEEKDAY($A807)=4</formula>
    </cfRule>
    <cfRule type="expression" dxfId="39068" priority="79721" stopIfTrue="1">
      <formula>WEEKDAY($A807)=5</formula>
    </cfRule>
    <cfRule type="expression" dxfId="39067" priority="79722" stopIfTrue="1">
      <formula>WEEKDAY($A807)=6</formula>
    </cfRule>
    <cfRule type="expression" dxfId="39066" priority="79723" stopIfTrue="1">
      <formula>WEEKDAY($A807)=7</formula>
    </cfRule>
  </conditionalFormatting>
  <conditionalFormatting sqref="I807:I810">
    <cfRule type="expression" dxfId="39065" priority="79710" stopIfTrue="1">
      <formula>WEEKDAY($A807)=1</formula>
    </cfRule>
    <cfRule type="expression" dxfId="39064" priority="79711" stopIfTrue="1">
      <formula>WEEKDAY($A807)=2</formula>
    </cfRule>
    <cfRule type="expression" dxfId="39063" priority="79712" stopIfTrue="1">
      <formula>WEEKDAY($A807)=3</formula>
    </cfRule>
    <cfRule type="expression" dxfId="39062" priority="79713" stopIfTrue="1">
      <formula>WEEKDAY($A807)=4</formula>
    </cfRule>
    <cfRule type="expression" dxfId="39061" priority="79714" stopIfTrue="1">
      <formula>WEEKDAY($A807)=5</formula>
    </cfRule>
    <cfRule type="expression" dxfId="39060" priority="79715" stopIfTrue="1">
      <formula>WEEKDAY($A807)=6</formula>
    </cfRule>
    <cfRule type="expression" dxfId="39059" priority="79716" stopIfTrue="1">
      <formula>WEEKDAY($A807)=7</formula>
    </cfRule>
  </conditionalFormatting>
  <conditionalFormatting sqref="I808:I810">
    <cfRule type="expression" dxfId="39058" priority="79703" stopIfTrue="1">
      <formula>WEEKDAY($A808)=1</formula>
    </cfRule>
    <cfRule type="expression" dxfId="39057" priority="79704" stopIfTrue="1">
      <formula>WEEKDAY($A808)=2</formula>
    </cfRule>
    <cfRule type="expression" dxfId="39056" priority="79705" stopIfTrue="1">
      <formula>WEEKDAY($A808)=3</formula>
    </cfRule>
    <cfRule type="expression" dxfId="39055" priority="79706" stopIfTrue="1">
      <formula>WEEKDAY($A808)=4</formula>
    </cfRule>
    <cfRule type="expression" dxfId="39054" priority="79707" stopIfTrue="1">
      <formula>WEEKDAY($A808)=5</formula>
    </cfRule>
    <cfRule type="expression" dxfId="39053" priority="79708" stopIfTrue="1">
      <formula>WEEKDAY($A808)=6</formula>
    </cfRule>
    <cfRule type="expression" dxfId="39052" priority="79709" stopIfTrue="1">
      <formula>WEEKDAY($A808)=7</formula>
    </cfRule>
  </conditionalFormatting>
  <conditionalFormatting sqref="I808:I810">
    <cfRule type="expression" dxfId="39051" priority="79696" stopIfTrue="1">
      <formula>WEEKDAY($A808)=1</formula>
    </cfRule>
    <cfRule type="expression" dxfId="39050" priority="79697" stopIfTrue="1">
      <formula>WEEKDAY($A808)=2</formula>
    </cfRule>
    <cfRule type="expression" dxfId="39049" priority="79698" stopIfTrue="1">
      <formula>WEEKDAY($A808)=3</formula>
    </cfRule>
    <cfRule type="expression" dxfId="39048" priority="79699" stopIfTrue="1">
      <formula>WEEKDAY($A808)=4</formula>
    </cfRule>
    <cfRule type="expression" dxfId="39047" priority="79700" stopIfTrue="1">
      <formula>WEEKDAY($A808)=5</formula>
    </cfRule>
    <cfRule type="expression" dxfId="39046" priority="79701" stopIfTrue="1">
      <formula>WEEKDAY($A808)=6</formula>
    </cfRule>
    <cfRule type="expression" dxfId="39045" priority="79702" stopIfTrue="1">
      <formula>WEEKDAY($A808)=7</formula>
    </cfRule>
  </conditionalFormatting>
  <conditionalFormatting sqref="I808:I810">
    <cfRule type="expression" dxfId="39044" priority="79689" stopIfTrue="1">
      <formula>WEEKDAY($A808)=1</formula>
    </cfRule>
    <cfRule type="expression" dxfId="39043" priority="79690" stopIfTrue="1">
      <formula>WEEKDAY($A808)=2</formula>
    </cfRule>
    <cfRule type="expression" dxfId="39042" priority="79691" stopIfTrue="1">
      <formula>WEEKDAY($A808)=3</formula>
    </cfRule>
    <cfRule type="expression" dxfId="39041" priority="79692" stopIfTrue="1">
      <formula>WEEKDAY($A808)=4</formula>
    </cfRule>
    <cfRule type="expression" dxfId="39040" priority="79693" stopIfTrue="1">
      <formula>WEEKDAY($A808)=5</formula>
    </cfRule>
    <cfRule type="expression" dxfId="39039" priority="79694" stopIfTrue="1">
      <formula>WEEKDAY($A808)=6</formula>
    </cfRule>
    <cfRule type="expression" dxfId="39038" priority="79695" stopIfTrue="1">
      <formula>WEEKDAY($A808)=7</formula>
    </cfRule>
  </conditionalFormatting>
  <conditionalFormatting sqref="I808:I810">
    <cfRule type="expression" dxfId="39037" priority="79682" stopIfTrue="1">
      <formula>WEEKDAY($A808)=1</formula>
    </cfRule>
    <cfRule type="expression" dxfId="39036" priority="79683" stopIfTrue="1">
      <formula>WEEKDAY($A808)=2</formula>
    </cfRule>
    <cfRule type="expression" dxfId="39035" priority="79684" stopIfTrue="1">
      <formula>WEEKDAY($A808)=3</formula>
    </cfRule>
    <cfRule type="expression" dxfId="39034" priority="79685" stopIfTrue="1">
      <formula>WEEKDAY($A808)=4</formula>
    </cfRule>
    <cfRule type="expression" dxfId="39033" priority="79686" stopIfTrue="1">
      <formula>WEEKDAY($A808)=5</formula>
    </cfRule>
    <cfRule type="expression" dxfId="39032" priority="79687" stopIfTrue="1">
      <formula>WEEKDAY($A808)=6</formula>
    </cfRule>
    <cfRule type="expression" dxfId="39031" priority="79688" stopIfTrue="1">
      <formula>WEEKDAY($A808)=7</formula>
    </cfRule>
  </conditionalFormatting>
  <conditionalFormatting sqref="I808:I810">
    <cfRule type="expression" dxfId="39030" priority="79675" stopIfTrue="1">
      <formula>WEEKDAY($A808)=1</formula>
    </cfRule>
    <cfRule type="expression" dxfId="39029" priority="79676" stopIfTrue="1">
      <formula>WEEKDAY($A808)=2</formula>
    </cfRule>
    <cfRule type="expression" dxfId="39028" priority="79677" stopIfTrue="1">
      <formula>WEEKDAY($A808)=3</formula>
    </cfRule>
    <cfRule type="expression" dxfId="39027" priority="79678" stopIfTrue="1">
      <formula>WEEKDAY($A808)=4</formula>
    </cfRule>
    <cfRule type="expression" dxfId="39026" priority="79679" stopIfTrue="1">
      <formula>WEEKDAY($A808)=5</formula>
    </cfRule>
    <cfRule type="expression" dxfId="39025" priority="79680" stopIfTrue="1">
      <formula>WEEKDAY($A808)=6</formula>
    </cfRule>
    <cfRule type="expression" dxfId="39024" priority="79681" stopIfTrue="1">
      <formula>WEEKDAY($A808)=7</formula>
    </cfRule>
  </conditionalFormatting>
  <conditionalFormatting sqref="I808:I810">
    <cfRule type="expression" dxfId="39023" priority="79668" stopIfTrue="1">
      <formula>WEEKDAY($A808)=1</formula>
    </cfRule>
    <cfRule type="expression" dxfId="39022" priority="79669" stopIfTrue="1">
      <formula>WEEKDAY($A808)=2</formula>
    </cfRule>
    <cfRule type="expression" dxfId="39021" priority="79670" stopIfTrue="1">
      <formula>WEEKDAY($A808)=3</formula>
    </cfRule>
    <cfRule type="expression" dxfId="39020" priority="79671" stopIfTrue="1">
      <formula>WEEKDAY($A808)=4</formula>
    </cfRule>
    <cfRule type="expression" dxfId="39019" priority="79672" stopIfTrue="1">
      <formula>WEEKDAY($A808)=5</formula>
    </cfRule>
    <cfRule type="expression" dxfId="39018" priority="79673" stopIfTrue="1">
      <formula>WEEKDAY($A808)=6</formula>
    </cfRule>
    <cfRule type="expression" dxfId="39017" priority="79674" stopIfTrue="1">
      <formula>WEEKDAY($A808)=7</formula>
    </cfRule>
  </conditionalFormatting>
  <conditionalFormatting sqref="I808:I810">
    <cfRule type="expression" dxfId="39016" priority="79661" stopIfTrue="1">
      <formula>WEEKDAY($A808)=1</formula>
    </cfRule>
    <cfRule type="expression" dxfId="39015" priority="79662" stopIfTrue="1">
      <formula>WEEKDAY($A808)=2</formula>
    </cfRule>
    <cfRule type="expression" dxfId="39014" priority="79663" stopIfTrue="1">
      <formula>WEEKDAY($A808)=3</formula>
    </cfRule>
    <cfRule type="expression" dxfId="39013" priority="79664" stopIfTrue="1">
      <formula>WEEKDAY($A808)=4</formula>
    </cfRule>
    <cfRule type="expression" dxfId="39012" priority="79665" stopIfTrue="1">
      <formula>WEEKDAY($A808)=5</formula>
    </cfRule>
    <cfRule type="expression" dxfId="39011" priority="79666" stopIfTrue="1">
      <formula>WEEKDAY($A808)=6</formula>
    </cfRule>
    <cfRule type="expression" dxfId="39010" priority="79667" stopIfTrue="1">
      <formula>WEEKDAY($A808)=7</formula>
    </cfRule>
  </conditionalFormatting>
  <conditionalFormatting sqref="I808:I810">
    <cfRule type="expression" dxfId="39009" priority="79654" stopIfTrue="1">
      <formula>WEEKDAY($A808)=1</formula>
    </cfRule>
    <cfRule type="expression" dxfId="39008" priority="79655" stopIfTrue="1">
      <formula>WEEKDAY($A808)=2</formula>
    </cfRule>
    <cfRule type="expression" dxfId="39007" priority="79656" stopIfTrue="1">
      <formula>WEEKDAY($A808)=3</formula>
    </cfRule>
    <cfRule type="expression" dxfId="39006" priority="79657" stopIfTrue="1">
      <formula>WEEKDAY($A808)=4</formula>
    </cfRule>
    <cfRule type="expression" dxfId="39005" priority="79658" stopIfTrue="1">
      <formula>WEEKDAY($A808)=5</formula>
    </cfRule>
    <cfRule type="expression" dxfId="39004" priority="79659" stopIfTrue="1">
      <formula>WEEKDAY($A808)=6</formula>
    </cfRule>
    <cfRule type="expression" dxfId="39003" priority="79660" stopIfTrue="1">
      <formula>WEEKDAY($A808)=7</formula>
    </cfRule>
  </conditionalFormatting>
  <conditionalFormatting sqref="I808:I810">
    <cfRule type="expression" dxfId="39002" priority="79647" stopIfTrue="1">
      <formula>WEEKDAY($A808)=1</formula>
    </cfRule>
    <cfRule type="expression" dxfId="39001" priority="79648" stopIfTrue="1">
      <formula>WEEKDAY($A808)=2</formula>
    </cfRule>
    <cfRule type="expression" dxfId="39000" priority="79649" stopIfTrue="1">
      <formula>WEEKDAY($A808)=3</formula>
    </cfRule>
    <cfRule type="expression" dxfId="38999" priority="79650" stopIfTrue="1">
      <formula>WEEKDAY($A808)=4</formula>
    </cfRule>
    <cfRule type="expression" dxfId="38998" priority="79651" stopIfTrue="1">
      <formula>WEEKDAY($A808)=5</formula>
    </cfRule>
    <cfRule type="expression" dxfId="38997" priority="79652" stopIfTrue="1">
      <formula>WEEKDAY($A808)=6</formula>
    </cfRule>
    <cfRule type="expression" dxfId="38996" priority="79653" stopIfTrue="1">
      <formula>WEEKDAY($A808)=7</formula>
    </cfRule>
  </conditionalFormatting>
  <conditionalFormatting sqref="I808:I810">
    <cfRule type="expression" dxfId="38995" priority="79640" stopIfTrue="1">
      <formula>WEEKDAY($A808)=1</formula>
    </cfRule>
    <cfRule type="expression" dxfId="38994" priority="79641" stopIfTrue="1">
      <formula>WEEKDAY($A808)=2</formula>
    </cfRule>
    <cfRule type="expression" dxfId="38993" priority="79642" stopIfTrue="1">
      <formula>WEEKDAY($A808)=3</formula>
    </cfRule>
    <cfRule type="expression" dxfId="38992" priority="79643" stopIfTrue="1">
      <formula>WEEKDAY($A808)=4</formula>
    </cfRule>
    <cfRule type="expression" dxfId="38991" priority="79644" stopIfTrue="1">
      <formula>WEEKDAY($A808)=5</formula>
    </cfRule>
    <cfRule type="expression" dxfId="38990" priority="79645" stopIfTrue="1">
      <formula>WEEKDAY($A808)=6</formula>
    </cfRule>
    <cfRule type="expression" dxfId="38989" priority="79646" stopIfTrue="1">
      <formula>WEEKDAY($A808)=7</formula>
    </cfRule>
  </conditionalFormatting>
  <conditionalFormatting sqref="I808:I810">
    <cfRule type="expression" dxfId="38988" priority="79633" stopIfTrue="1">
      <formula>WEEKDAY($A808)=1</formula>
    </cfRule>
    <cfRule type="expression" dxfId="38987" priority="79634" stopIfTrue="1">
      <formula>WEEKDAY($A808)=2</formula>
    </cfRule>
    <cfRule type="expression" dxfId="38986" priority="79635" stopIfTrue="1">
      <formula>WEEKDAY($A808)=3</formula>
    </cfRule>
    <cfRule type="expression" dxfId="38985" priority="79636" stopIfTrue="1">
      <formula>WEEKDAY($A808)=4</formula>
    </cfRule>
    <cfRule type="expression" dxfId="38984" priority="79637" stopIfTrue="1">
      <formula>WEEKDAY($A808)=5</formula>
    </cfRule>
    <cfRule type="expression" dxfId="38983" priority="79638" stopIfTrue="1">
      <formula>WEEKDAY($A808)=6</formula>
    </cfRule>
    <cfRule type="expression" dxfId="38982" priority="79639" stopIfTrue="1">
      <formula>WEEKDAY($A808)=7</formula>
    </cfRule>
  </conditionalFormatting>
  <conditionalFormatting sqref="I808:I810">
    <cfRule type="expression" dxfId="38981" priority="79626" stopIfTrue="1">
      <formula>WEEKDAY($A808)=1</formula>
    </cfRule>
    <cfRule type="expression" dxfId="38980" priority="79627" stopIfTrue="1">
      <formula>WEEKDAY($A808)=2</formula>
    </cfRule>
    <cfRule type="expression" dxfId="38979" priority="79628" stopIfTrue="1">
      <formula>WEEKDAY($A808)=3</formula>
    </cfRule>
    <cfRule type="expression" dxfId="38978" priority="79629" stopIfTrue="1">
      <formula>WEEKDAY($A808)=4</formula>
    </cfRule>
    <cfRule type="expression" dxfId="38977" priority="79630" stopIfTrue="1">
      <formula>WEEKDAY($A808)=5</formula>
    </cfRule>
    <cfRule type="expression" dxfId="38976" priority="79631" stopIfTrue="1">
      <formula>WEEKDAY($A808)=6</formula>
    </cfRule>
    <cfRule type="expression" dxfId="38975" priority="79632" stopIfTrue="1">
      <formula>WEEKDAY($A808)=7</formula>
    </cfRule>
  </conditionalFormatting>
  <conditionalFormatting sqref="I808:I810">
    <cfRule type="expression" dxfId="38974" priority="79619" stopIfTrue="1">
      <formula>WEEKDAY($A808)=1</formula>
    </cfRule>
    <cfRule type="expression" dxfId="38973" priority="79620" stopIfTrue="1">
      <formula>WEEKDAY($A808)=2</formula>
    </cfRule>
    <cfRule type="expression" dxfId="38972" priority="79621" stopIfTrue="1">
      <formula>WEEKDAY($A808)=3</formula>
    </cfRule>
    <cfRule type="expression" dxfId="38971" priority="79622" stopIfTrue="1">
      <formula>WEEKDAY($A808)=4</formula>
    </cfRule>
    <cfRule type="expression" dxfId="38970" priority="79623" stopIfTrue="1">
      <formula>WEEKDAY($A808)=5</formula>
    </cfRule>
    <cfRule type="expression" dxfId="38969" priority="79624" stopIfTrue="1">
      <formula>WEEKDAY($A808)=6</formula>
    </cfRule>
    <cfRule type="expression" dxfId="38968" priority="79625" stopIfTrue="1">
      <formula>WEEKDAY($A808)=7</formula>
    </cfRule>
  </conditionalFormatting>
  <conditionalFormatting sqref="I808:I810">
    <cfRule type="expression" dxfId="38967" priority="79612" stopIfTrue="1">
      <formula>WEEKDAY($A808)=1</formula>
    </cfRule>
    <cfRule type="expression" dxfId="38966" priority="79613" stopIfTrue="1">
      <formula>WEEKDAY($A808)=2</formula>
    </cfRule>
    <cfRule type="expression" dxfId="38965" priority="79614" stopIfTrue="1">
      <formula>WEEKDAY($A808)=3</formula>
    </cfRule>
    <cfRule type="expression" dxfId="38964" priority="79615" stopIfTrue="1">
      <formula>WEEKDAY($A808)=4</formula>
    </cfRule>
    <cfRule type="expression" dxfId="38963" priority="79616" stopIfTrue="1">
      <formula>WEEKDAY($A808)=5</formula>
    </cfRule>
    <cfRule type="expression" dxfId="38962" priority="79617" stopIfTrue="1">
      <formula>WEEKDAY($A808)=6</formula>
    </cfRule>
    <cfRule type="expression" dxfId="38961" priority="79618" stopIfTrue="1">
      <formula>WEEKDAY($A808)=7</formula>
    </cfRule>
  </conditionalFormatting>
  <conditionalFormatting sqref="I808:I810">
    <cfRule type="expression" dxfId="38960" priority="79605" stopIfTrue="1">
      <formula>WEEKDAY($A808)=1</formula>
    </cfRule>
    <cfRule type="expression" dxfId="38959" priority="79606" stopIfTrue="1">
      <formula>WEEKDAY($A808)=2</formula>
    </cfRule>
    <cfRule type="expression" dxfId="38958" priority="79607" stopIfTrue="1">
      <formula>WEEKDAY($A808)=3</formula>
    </cfRule>
    <cfRule type="expression" dxfId="38957" priority="79608" stopIfTrue="1">
      <formula>WEEKDAY($A808)=4</formula>
    </cfRule>
    <cfRule type="expression" dxfId="38956" priority="79609" stopIfTrue="1">
      <formula>WEEKDAY($A808)=5</formula>
    </cfRule>
    <cfRule type="expression" dxfId="38955" priority="79610" stopIfTrue="1">
      <formula>WEEKDAY($A808)=6</formula>
    </cfRule>
    <cfRule type="expression" dxfId="38954" priority="79611" stopIfTrue="1">
      <formula>WEEKDAY($A808)=7</formula>
    </cfRule>
  </conditionalFormatting>
  <conditionalFormatting sqref="I808:I810">
    <cfRule type="expression" dxfId="38953" priority="79598" stopIfTrue="1">
      <formula>WEEKDAY($A808)=1</formula>
    </cfRule>
    <cfRule type="expression" dxfId="38952" priority="79599" stopIfTrue="1">
      <formula>WEEKDAY($A808)=2</formula>
    </cfRule>
    <cfRule type="expression" dxfId="38951" priority="79600" stopIfTrue="1">
      <formula>WEEKDAY($A808)=3</formula>
    </cfRule>
    <cfRule type="expression" dxfId="38950" priority="79601" stopIfTrue="1">
      <formula>WEEKDAY($A808)=4</formula>
    </cfRule>
    <cfRule type="expression" dxfId="38949" priority="79602" stopIfTrue="1">
      <formula>WEEKDAY($A808)=5</formula>
    </cfRule>
    <cfRule type="expression" dxfId="38948" priority="79603" stopIfTrue="1">
      <formula>WEEKDAY($A808)=6</formula>
    </cfRule>
    <cfRule type="expression" dxfId="38947" priority="79604" stopIfTrue="1">
      <formula>WEEKDAY($A808)=7</formula>
    </cfRule>
  </conditionalFormatting>
  <conditionalFormatting sqref="I808:I810">
    <cfRule type="expression" dxfId="38946" priority="79591" stopIfTrue="1">
      <formula>WEEKDAY($A808)=1</formula>
    </cfRule>
    <cfRule type="expression" dxfId="38945" priority="79592" stopIfTrue="1">
      <formula>WEEKDAY($A808)=2</formula>
    </cfRule>
    <cfRule type="expression" dxfId="38944" priority="79593" stopIfTrue="1">
      <formula>WEEKDAY($A808)=3</formula>
    </cfRule>
    <cfRule type="expression" dxfId="38943" priority="79594" stopIfTrue="1">
      <formula>WEEKDAY($A808)=4</formula>
    </cfRule>
    <cfRule type="expression" dxfId="38942" priority="79595" stopIfTrue="1">
      <formula>WEEKDAY($A808)=5</formula>
    </cfRule>
    <cfRule type="expression" dxfId="38941" priority="79596" stopIfTrue="1">
      <formula>WEEKDAY($A808)=6</formula>
    </cfRule>
    <cfRule type="expression" dxfId="38940" priority="79597" stopIfTrue="1">
      <formula>WEEKDAY($A808)=7</formula>
    </cfRule>
  </conditionalFormatting>
  <conditionalFormatting sqref="I808:I810">
    <cfRule type="expression" dxfId="38939" priority="79584" stopIfTrue="1">
      <formula>WEEKDAY($A808)=1</formula>
    </cfRule>
    <cfRule type="expression" dxfId="38938" priority="79585" stopIfTrue="1">
      <formula>WEEKDAY($A808)=2</formula>
    </cfRule>
    <cfRule type="expression" dxfId="38937" priority="79586" stopIfTrue="1">
      <formula>WEEKDAY($A808)=3</formula>
    </cfRule>
    <cfRule type="expression" dxfId="38936" priority="79587" stopIfTrue="1">
      <formula>WEEKDAY($A808)=4</formula>
    </cfRule>
    <cfRule type="expression" dxfId="38935" priority="79588" stopIfTrue="1">
      <formula>WEEKDAY($A808)=5</formula>
    </cfRule>
    <cfRule type="expression" dxfId="38934" priority="79589" stopIfTrue="1">
      <formula>WEEKDAY($A808)=6</formula>
    </cfRule>
    <cfRule type="expression" dxfId="38933" priority="79590" stopIfTrue="1">
      <formula>WEEKDAY($A808)=7</formula>
    </cfRule>
  </conditionalFormatting>
  <conditionalFormatting sqref="I808:I810">
    <cfRule type="expression" dxfId="38932" priority="79577" stopIfTrue="1">
      <formula>WEEKDAY($A808)=1</formula>
    </cfRule>
    <cfRule type="expression" dxfId="38931" priority="79578" stopIfTrue="1">
      <formula>WEEKDAY($A808)=2</formula>
    </cfRule>
    <cfRule type="expression" dxfId="38930" priority="79579" stopIfTrue="1">
      <formula>WEEKDAY($A808)=3</formula>
    </cfRule>
    <cfRule type="expression" dxfId="38929" priority="79580" stopIfTrue="1">
      <formula>WEEKDAY($A808)=4</formula>
    </cfRule>
    <cfRule type="expression" dxfId="38928" priority="79581" stopIfTrue="1">
      <formula>WEEKDAY($A808)=5</formula>
    </cfRule>
    <cfRule type="expression" dxfId="38927" priority="79582" stopIfTrue="1">
      <formula>WEEKDAY($A808)=6</formula>
    </cfRule>
    <cfRule type="expression" dxfId="38926" priority="79583" stopIfTrue="1">
      <formula>WEEKDAY($A808)=7</formula>
    </cfRule>
  </conditionalFormatting>
  <conditionalFormatting sqref="I808:I810">
    <cfRule type="expression" dxfId="38925" priority="79570" stopIfTrue="1">
      <formula>WEEKDAY($A808)=1</formula>
    </cfRule>
    <cfRule type="expression" dxfId="38924" priority="79571" stopIfTrue="1">
      <formula>WEEKDAY($A808)=2</formula>
    </cfRule>
    <cfRule type="expression" dxfId="38923" priority="79572" stopIfTrue="1">
      <formula>WEEKDAY($A808)=3</formula>
    </cfRule>
    <cfRule type="expression" dxfId="38922" priority="79573" stopIfTrue="1">
      <formula>WEEKDAY($A808)=4</formula>
    </cfRule>
    <cfRule type="expression" dxfId="38921" priority="79574" stopIfTrue="1">
      <formula>WEEKDAY($A808)=5</formula>
    </cfRule>
    <cfRule type="expression" dxfId="38920" priority="79575" stopIfTrue="1">
      <formula>WEEKDAY($A808)=6</formula>
    </cfRule>
    <cfRule type="expression" dxfId="38919" priority="79576" stopIfTrue="1">
      <formula>WEEKDAY($A808)=7</formula>
    </cfRule>
  </conditionalFormatting>
  <conditionalFormatting sqref="I808:I810">
    <cfRule type="expression" dxfId="38918" priority="79563" stopIfTrue="1">
      <formula>WEEKDAY($A808)=1</formula>
    </cfRule>
    <cfRule type="expression" dxfId="38917" priority="79564" stopIfTrue="1">
      <formula>WEEKDAY($A808)=2</formula>
    </cfRule>
    <cfRule type="expression" dxfId="38916" priority="79565" stopIfTrue="1">
      <formula>WEEKDAY($A808)=3</formula>
    </cfRule>
    <cfRule type="expression" dxfId="38915" priority="79566" stopIfTrue="1">
      <formula>WEEKDAY($A808)=4</formula>
    </cfRule>
    <cfRule type="expression" dxfId="38914" priority="79567" stopIfTrue="1">
      <formula>WEEKDAY($A808)=5</formula>
    </cfRule>
    <cfRule type="expression" dxfId="38913" priority="79568" stopIfTrue="1">
      <formula>WEEKDAY($A808)=6</formula>
    </cfRule>
    <cfRule type="expression" dxfId="38912" priority="79569" stopIfTrue="1">
      <formula>WEEKDAY($A808)=7</formula>
    </cfRule>
  </conditionalFormatting>
  <conditionalFormatting sqref="I808:I810">
    <cfRule type="expression" dxfId="38911" priority="79556" stopIfTrue="1">
      <formula>WEEKDAY($A808)=1</formula>
    </cfRule>
    <cfRule type="expression" dxfId="38910" priority="79557" stopIfTrue="1">
      <formula>WEEKDAY($A808)=2</formula>
    </cfRule>
    <cfRule type="expression" dxfId="38909" priority="79558" stopIfTrue="1">
      <formula>WEEKDAY($A808)=3</formula>
    </cfRule>
    <cfRule type="expression" dxfId="38908" priority="79559" stopIfTrue="1">
      <formula>WEEKDAY($A808)=4</formula>
    </cfRule>
    <cfRule type="expression" dxfId="38907" priority="79560" stopIfTrue="1">
      <formula>WEEKDAY($A808)=5</formula>
    </cfRule>
    <cfRule type="expression" dxfId="38906" priority="79561" stopIfTrue="1">
      <formula>WEEKDAY($A808)=6</formula>
    </cfRule>
    <cfRule type="expression" dxfId="38905" priority="79562" stopIfTrue="1">
      <formula>WEEKDAY($A808)=7</formula>
    </cfRule>
  </conditionalFormatting>
  <conditionalFormatting sqref="I808:I810">
    <cfRule type="expression" dxfId="38904" priority="79549" stopIfTrue="1">
      <formula>WEEKDAY($A808)=1</formula>
    </cfRule>
    <cfRule type="expression" dxfId="38903" priority="79550" stopIfTrue="1">
      <formula>WEEKDAY($A808)=2</formula>
    </cfRule>
    <cfRule type="expression" dxfId="38902" priority="79551" stopIfTrue="1">
      <formula>WEEKDAY($A808)=3</formula>
    </cfRule>
    <cfRule type="expression" dxfId="38901" priority="79552" stopIfTrue="1">
      <formula>WEEKDAY($A808)=4</formula>
    </cfRule>
    <cfRule type="expression" dxfId="38900" priority="79553" stopIfTrue="1">
      <formula>WEEKDAY($A808)=5</formula>
    </cfRule>
    <cfRule type="expression" dxfId="38899" priority="79554" stopIfTrue="1">
      <formula>WEEKDAY($A808)=6</formula>
    </cfRule>
    <cfRule type="expression" dxfId="38898" priority="79555" stopIfTrue="1">
      <formula>WEEKDAY($A808)=7</formula>
    </cfRule>
  </conditionalFormatting>
  <conditionalFormatting sqref="I808:I810">
    <cfRule type="expression" dxfId="38897" priority="79542" stopIfTrue="1">
      <formula>WEEKDAY($A808)=1</formula>
    </cfRule>
    <cfRule type="expression" dxfId="38896" priority="79543" stopIfTrue="1">
      <formula>WEEKDAY($A808)=2</formula>
    </cfRule>
    <cfRule type="expression" dxfId="38895" priority="79544" stopIfTrue="1">
      <formula>WEEKDAY($A808)=3</formula>
    </cfRule>
    <cfRule type="expression" dxfId="38894" priority="79545" stopIfTrue="1">
      <formula>WEEKDAY($A808)=4</formula>
    </cfRule>
    <cfRule type="expression" dxfId="38893" priority="79546" stopIfTrue="1">
      <formula>WEEKDAY($A808)=5</formula>
    </cfRule>
    <cfRule type="expression" dxfId="38892" priority="79547" stopIfTrue="1">
      <formula>WEEKDAY($A808)=6</formula>
    </cfRule>
    <cfRule type="expression" dxfId="38891" priority="79548" stopIfTrue="1">
      <formula>WEEKDAY($A808)=7</formula>
    </cfRule>
  </conditionalFormatting>
  <conditionalFormatting sqref="I808:I810">
    <cfRule type="expression" dxfId="38890" priority="79535" stopIfTrue="1">
      <formula>WEEKDAY($A808)=1</formula>
    </cfRule>
    <cfRule type="expression" dxfId="38889" priority="79536" stopIfTrue="1">
      <formula>WEEKDAY($A808)=2</formula>
    </cfRule>
    <cfRule type="expression" dxfId="38888" priority="79537" stopIfTrue="1">
      <formula>WEEKDAY($A808)=3</formula>
    </cfRule>
    <cfRule type="expression" dxfId="38887" priority="79538" stopIfTrue="1">
      <formula>WEEKDAY($A808)=4</formula>
    </cfRule>
    <cfRule type="expression" dxfId="38886" priority="79539" stopIfTrue="1">
      <formula>WEEKDAY($A808)=5</formula>
    </cfRule>
    <cfRule type="expression" dxfId="38885" priority="79540" stopIfTrue="1">
      <formula>WEEKDAY($A808)=6</formula>
    </cfRule>
    <cfRule type="expression" dxfId="38884" priority="79541" stopIfTrue="1">
      <formula>WEEKDAY($A808)=7</formula>
    </cfRule>
  </conditionalFormatting>
  <conditionalFormatting sqref="I808:I810">
    <cfRule type="expression" dxfId="38883" priority="79528" stopIfTrue="1">
      <formula>WEEKDAY($A808)=1</formula>
    </cfRule>
    <cfRule type="expression" dxfId="38882" priority="79529" stopIfTrue="1">
      <formula>WEEKDAY($A808)=2</formula>
    </cfRule>
    <cfRule type="expression" dxfId="38881" priority="79530" stopIfTrue="1">
      <formula>WEEKDAY($A808)=3</formula>
    </cfRule>
    <cfRule type="expression" dxfId="38880" priority="79531" stopIfTrue="1">
      <formula>WEEKDAY($A808)=4</formula>
    </cfRule>
    <cfRule type="expression" dxfId="38879" priority="79532" stopIfTrue="1">
      <formula>WEEKDAY($A808)=5</formula>
    </cfRule>
    <cfRule type="expression" dxfId="38878" priority="79533" stopIfTrue="1">
      <formula>WEEKDAY($A808)=6</formula>
    </cfRule>
    <cfRule type="expression" dxfId="38877" priority="79534" stopIfTrue="1">
      <formula>WEEKDAY($A808)=7</formula>
    </cfRule>
  </conditionalFormatting>
  <conditionalFormatting sqref="I808:I810">
    <cfRule type="expression" dxfId="38876" priority="79521" stopIfTrue="1">
      <formula>WEEKDAY($A808)=1</formula>
    </cfRule>
    <cfRule type="expression" dxfId="38875" priority="79522" stopIfTrue="1">
      <formula>WEEKDAY($A808)=2</formula>
    </cfRule>
    <cfRule type="expression" dxfId="38874" priority="79523" stopIfTrue="1">
      <formula>WEEKDAY($A808)=3</formula>
    </cfRule>
    <cfRule type="expression" dxfId="38873" priority="79524" stopIfTrue="1">
      <formula>WEEKDAY($A808)=4</formula>
    </cfRule>
    <cfRule type="expression" dxfId="38872" priority="79525" stopIfTrue="1">
      <formula>WEEKDAY($A808)=5</formula>
    </cfRule>
    <cfRule type="expression" dxfId="38871" priority="79526" stopIfTrue="1">
      <formula>WEEKDAY($A808)=6</formula>
    </cfRule>
    <cfRule type="expression" dxfId="38870" priority="79527" stopIfTrue="1">
      <formula>WEEKDAY($A808)=7</formula>
    </cfRule>
  </conditionalFormatting>
  <conditionalFormatting sqref="I808:I810">
    <cfRule type="expression" dxfId="38869" priority="79514" stopIfTrue="1">
      <formula>WEEKDAY($A808)=1</formula>
    </cfRule>
    <cfRule type="expression" dxfId="38868" priority="79515" stopIfTrue="1">
      <formula>WEEKDAY($A808)=2</formula>
    </cfRule>
    <cfRule type="expression" dxfId="38867" priority="79516" stopIfTrue="1">
      <formula>WEEKDAY($A808)=3</formula>
    </cfRule>
    <cfRule type="expression" dxfId="38866" priority="79517" stopIfTrue="1">
      <formula>WEEKDAY($A808)=4</formula>
    </cfRule>
    <cfRule type="expression" dxfId="38865" priority="79518" stopIfTrue="1">
      <formula>WEEKDAY($A808)=5</formula>
    </cfRule>
    <cfRule type="expression" dxfId="38864" priority="79519" stopIfTrue="1">
      <formula>WEEKDAY($A808)=6</formula>
    </cfRule>
    <cfRule type="expression" dxfId="38863" priority="79520" stopIfTrue="1">
      <formula>WEEKDAY($A808)=7</formula>
    </cfRule>
  </conditionalFormatting>
  <conditionalFormatting sqref="I808:I810">
    <cfRule type="expression" dxfId="38862" priority="79507" stopIfTrue="1">
      <formula>WEEKDAY($A808)=1</formula>
    </cfRule>
    <cfRule type="expression" dxfId="38861" priority="79508" stopIfTrue="1">
      <formula>WEEKDAY($A808)=2</formula>
    </cfRule>
    <cfRule type="expression" dxfId="38860" priority="79509" stopIfTrue="1">
      <formula>WEEKDAY($A808)=3</formula>
    </cfRule>
    <cfRule type="expression" dxfId="38859" priority="79510" stopIfTrue="1">
      <formula>WEEKDAY($A808)=4</formula>
    </cfRule>
    <cfRule type="expression" dxfId="38858" priority="79511" stopIfTrue="1">
      <formula>WEEKDAY($A808)=5</formula>
    </cfRule>
    <cfRule type="expression" dxfId="38857" priority="79512" stopIfTrue="1">
      <formula>WEEKDAY($A808)=6</formula>
    </cfRule>
    <cfRule type="expression" dxfId="38856" priority="79513" stopIfTrue="1">
      <formula>WEEKDAY($A808)=7</formula>
    </cfRule>
  </conditionalFormatting>
  <conditionalFormatting sqref="I808:I810">
    <cfRule type="expression" dxfId="38855" priority="79500" stopIfTrue="1">
      <formula>WEEKDAY($A808)=1</formula>
    </cfRule>
    <cfRule type="expression" dxfId="38854" priority="79501" stopIfTrue="1">
      <formula>WEEKDAY($A808)=2</formula>
    </cfRule>
    <cfRule type="expression" dxfId="38853" priority="79502" stopIfTrue="1">
      <formula>WEEKDAY($A808)=3</formula>
    </cfRule>
    <cfRule type="expression" dxfId="38852" priority="79503" stopIfTrue="1">
      <formula>WEEKDAY($A808)=4</formula>
    </cfRule>
    <cfRule type="expression" dxfId="38851" priority="79504" stopIfTrue="1">
      <formula>WEEKDAY($A808)=5</formula>
    </cfRule>
    <cfRule type="expression" dxfId="38850" priority="79505" stopIfTrue="1">
      <formula>WEEKDAY($A808)=6</formula>
    </cfRule>
    <cfRule type="expression" dxfId="38849" priority="79506" stopIfTrue="1">
      <formula>WEEKDAY($A808)=7</formula>
    </cfRule>
  </conditionalFormatting>
  <conditionalFormatting sqref="I808:I810">
    <cfRule type="expression" dxfId="38848" priority="79493" stopIfTrue="1">
      <formula>WEEKDAY($A808)=1</formula>
    </cfRule>
    <cfRule type="expression" dxfId="38847" priority="79494" stopIfTrue="1">
      <formula>WEEKDAY($A808)=2</formula>
    </cfRule>
    <cfRule type="expression" dxfId="38846" priority="79495" stopIfTrue="1">
      <formula>WEEKDAY($A808)=3</formula>
    </cfRule>
    <cfRule type="expression" dxfId="38845" priority="79496" stopIfTrue="1">
      <formula>WEEKDAY($A808)=4</formula>
    </cfRule>
    <cfRule type="expression" dxfId="38844" priority="79497" stopIfTrue="1">
      <formula>WEEKDAY($A808)=5</formula>
    </cfRule>
    <cfRule type="expression" dxfId="38843" priority="79498" stopIfTrue="1">
      <formula>WEEKDAY($A808)=6</formula>
    </cfRule>
    <cfRule type="expression" dxfId="38842" priority="79499" stopIfTrue="1">
      <formula>WEEKDAY($A808)=7</formula>
    </cfRule>
  </conditionalFormatting>
  <conditionalFormatting sqref="I808:I810">
    <cfRule type="expression" dxfId="38841" priority="79486" stopIfTrue="1">
      <formula>WEEKDAY($A808)=1</formula>
    </cfRule>
    <cfRule type="expression" dxfId="38840" priority="79487" stopIfTrue="1">
      <formula>WEEKDAY($A808)=2</formula>
    </cfRule>
    <cfRule type="expression" dxfId="38839" priority="79488" stopIfTrue="1">
      <formula>WEEKDAY($A808)=3</formula>
    </cfRule>
    <cfRule type="expression" dxfId="38838" priority="79489" stopIfTrue="1">
      <formula>WEEKDAY($A808)=4</formula>
    </cfRule>
    <cfRule type="expression" dxfId="38837" priority="79490" stopIfTrue="1">
      <formula>WEEKDAY($A808)=5</formula>
    </cfRule>
    <cfRule type="expression" dxfId="38836" priority="79491" stopIfTrue="1">
      <formula>WEEKDAY($A808)=6</formula>
    </cfRule>
    <cfRule type="expression" dxfId="38835" priority="79492" stopIfTrue="1">
      <formula>WEEKDAY($A808)=7</formula>
    </cfRule>
  </conditionalFormatting>
  <conditionalFormatting sqref="I808:I810">
    <cfRule type="expression" dxfId="38834" priority="79479" stopIfTrue="1">
      <formula>WEEKDAY($A808)=1</formula>
    </cfRule>
    <cfRule type="expression" dxfId="38833" priority="79480" stopIfTrue="1">
      <formula>WEEKDAY($A808)=2</formula>
    </cfRule>
    <cfRule type="expression" dxfId="38832" priority="79481" stopIfTrue="1">
      <formula>WEEKDAY($A808)=3</formula>
    </cfRule>
    <cfRule type="expression" dxfId="38831" priority="79482" stopIfTrue="1">
      <formula>WEEKDAY($A808)=4</formula>
    </cfRule>
    <cfRule type="expression" dxfId="38830" priority="79483" stopIfTrue="1">
      <formula>WEEKDAY($A808)=5</formula>
    </cfRule>
    <cfRule type="expression" dxfId="38829" priority="79484" stopIfTrue="1">
      <formula>WEEKDAY($A808)=6</formula>
    </cfRule>
    <cfRule type="expression" dxfId="38828" priority="79485" stopIfTrue="1">
      <formula>WEEKDAY($A808)=7</formula>
    </cfRule>
  </conditionalFormatting>
  <conditionalFormatting sqref="I808:I810">
    <cfRule type="expression" dxfId="38827" priority="79472" stopIfTrue="1">
      <formula>WEEKDAY($A808)=1</formula>
    </cfRule>
    <cfRule type="expression" dxfId="38826" priority="79473" stopIfTrue="1">
      <formula>WEEKDAY($A808)=2</formula>
    </cfRule>
    <cfRule type="expression" dxfId="38825" priority="79474" stopIfTrue="1">
      <formula>WEEKDAY($A808)=3</formula>
    </cfRule>
    <cfRule type="expression" dxfId="38824" priority="79475" stopIfTrue="1">
      <formula>WEEKDAY($A808)=4</formula>
    </cfRule>
    <cfRule type="expression" dxfId="38823" priority="79476" stopIfTrue="1">
      <formula>WEEKDAY($A808)=5</formula>
    </cfRule>
    <cfRule type="expression" dxfId="38822" priority="79477" stopIfTrue="1">
      <formula>WEEKDAY($A808)=6</formula>
    </cfRule>
    <cfRule type="expression" dxfId="38821" priority="79478" stopIfTrue="1">
      <formula>WEEKDAY($A808)=7</formula>
    </cfRule>
  </conditionalFormatting>
  <conditionalFormatting sqref="I808:I810">
    <cfRule type="expression" dxfId="38820" priority="79465" stopIfTrue="1">
      <formula>WEEKDAY($A808)=1</formula>
    </cfRule>
    <cfRule type="expression" dxfId="38819" priority="79466" stopIfTrue="1">
      <formula>WEEKDAY($A808)=2</formula>
    </cfRule>
    <cfRule type="expression" dxfId="38818" priority="79467" stopIfTrue="1">
      <formula>WEEKDAY($A808)=3</formula>
    </cfRule>
    <cfRule type="expression" dxfId="38817" priority="79468" stopIfTrue="1">
      <formula>WEEKDAY($A808)=4</formula>
    </cfRule>
    <cfRule type="expression" dxfId="38816" priority="79469" stopIfTrue="1">
      <formula>WEEKDAY($A808)=5</formula>
    </cfRule>
    <cfRule type="expression" dxfId="38815" priority="79470" stopIfTrue="1">
      <formula>WEEKDAY($A808)=6</formula>
    </cfRule>
    <cfRule type="expression" dxfId="38814" priority="79471" stopIfTrue="1">
      <formula>WEEKDAY($A808)=7</formula>
    </cfRule>
  </conditionalFormatting>
  <conditionalFormatting sqref="I808:I810">
    <cfRule type="expression" dxfId="38813" priority="79458" stopIfTrue="1">
      <formula>WEEKDAY($A808)=1</formula>
    </cfRule>
    <cfRule type="expression" dxfId="38812" priority="79459" stopIfTrue="1">
      <formula>WEEKDAY($A808)=2</formula>
    </cfRule>
    <cfRule type="expression" dxfId="38811" priority="79460" stopIfTrue="1">
      <formula>WEEKDAY($A808)=3</formula>
    </cfRule>
    <cfRule type="expression" dxfId="38810" priority="79461" stopIfTrue="1">
      <formula>WEEKDAY($A808)=4</formula>
    </cfRule>
    <cfRule type="expression" dxfId="38809" priority="79462" stopIfTrue="1">
      <formula>WEEKDAY($A808)=5</formula>
    </cfRule>
    <cfRule type="expression" dxfId="38808" priority="79463" stopIfTrue="1">
      <formula>WEEKDAY($A808)=6</formula>
    </cfRule>
    <cfRule type="expression" dxfId="38807" priority="79464" stopIfTrue="1">
      <formula>WEEKDAY($A808)=7</formula>
    </cfRule>
  </conditionalFormatting>
  <conditionalFormatting sqref="I808:I810">
    <cfRule type="expression" dxfId="38806" priority="79451" stopIfTrue="1">
      <formula>WEEKDAY($A808)=1</formula>
    </cfRule>
    <cfRule type="expression" dxfId="38805" priority="79452" stopIfTrue="1">
      <formula>WEEKDAY($A808)=2</formula>
    </cfRule>
    <cfRule type="expression" dxfId="38804" priority="79453" stopIfTrue="1">
      <formula>WEEKDAY($A808)=3</formula>
    </cfRule>
    <cfRule type="expression" dxfId="38803" priority="79454" stopIfTrue="1">
      <formula>WEEKDAY($A808)=4</formula>
    </cfRule>
    <cfRule type="expression" dxfId="38802" priority="79455" stopIfTrue="1">
      <formula>WEEKDAY($A808)=5</formula>
    </cfRule>
    <cfRule type="expression" dxfId="38801" priority="79456" stopIfTrue="1">
      <formula>WEEKDAY($A808)=6</formula>
    </cfRule>
    <cfRule type="expression" dxfId="38800" priority="79457" stopIfTrue="1">
      <formula>WEEKDAY($A808)=7</formula>
    </cfRule>
  </conditionalFormatting>
  <conditionalFormatting sqref="I808:I810">
    <cfRule type="expression" dxfId="38799" priority="79444" stopIfTrue="1">
      <formula>WEEKDAY($A808)=1</formula>
    </cfRule>
    <cfRule type="expression" dxfId="38798" priority="79445" stopIfTrue="1">
      <formula>WEEKDAY($A808)=2</formula>
    </cfRule>
    <cfRule type="expression" dxfId="38797" priority="79446" stopIfTrue="1">
      <formula>WEEKDAY($A808)=3</formula>
    </cfRule>
    <cfRule type="expression" dxfId="38796" priority="79447" stopIfTrue="1">
      <formula>WEEKDAY($A808)=4</formula>
    </cfRule>
    <cfRule type="expression" dxfId="38795" priority="79448" stopIfTrue="1">
      <formula>WEEKDAY($A808)=5</formula>
    </cfRule>
    <cfRule type="expression" dxfId="38794" priority="79449" stopIfTrue="1">
      <formula>WEEKDAY($A808)=6</formula>
    </cfRule>
    <cfRule type="expression" dxfId="38793" priority="79450" stopIfTrue="1">
      <formula>WEEKDAY($A808)=7</formula>
    </cfRule>
  </conditionalFormatting>
  <conditionalFormatting sqref="I808:I810">
    <cfRule type="expression" dxfId="38792" priority="79437" stopIfTrue="1">
      <formula>WEEKDAY($A808)=1</formula>
    </cfRule>
    <cfRule type="expression" dxfId="38791" priority="79438" stopIfTrue="1">
      <formula>WEEKDAY($A808)=2</formula>
    </cfRule>
    <cfRule type="expression" dxfId="38790" priority="79439" stopIfTrue="1">
      <formula>WEEKDAY($A808)=3</formula>
    </cfRule>
    <cfRule type="expression" dxfId="38789" priority="79440" stopIfTrue="1">
      <formula>WEEKDAY($A808)=4</formula>
    </cfRule>
    <cfRule type="expression" dxfId="38788" priority="79441" stopIfTrue="1">
      <formula>WEEKDAY($A808)=5</formula>
    </cfRule>
    <cfRule type="expression" dxfId="38787" priority="79442" stopIfTrue="1">
      <formula>WEEKDAY($A808)=6</formula>
    </cfRule>
    <cfRule type="expression" dxfId="38786" priority="79443" stopIfTrue="1">
      <formula>WEEKDAY($A808)=7</formula>
    </cfRule>
  </conditionalFormatting>
  <conditionalFormatting sqref="I808:I810">
    <cfRule type="expression" dxfId="38785" priority="79430" stopIfTrue="1">
      <formula>WEEKDAY($A808)=1</formula>
    </cfRule>
    <cfRule type="expression" dxfId="38784" priority="79431" stopIfTrue="1">
      <formula>WEEKDAY($A808)=2</formula>
    </cfRule>
    <cfRule type="expression" dxfId="38783" priority="79432" stopIfTrue="1">
      <formula>WEEKDAY($A808)=3</formula>
    </cfRule>
    <cfRule type="expression" dxfId="38782" priority="79433" stopIfTrue="1">
      <formula>WEEKDAY($A808)=4</formula>
    </cfRule>
    <cfRule type="expression" dxfId="38781" priority="79434" stopIfTrue="1">
      <formula>WEEKDAY($A808)=5</formula>
    </cfRule>
    <cfRule type="expression" dxfId="38780" priority="79435" stopIfTrue="1">
      <formula>WEEKDAY($A808)=6</formula>
    </cfRule>
    <cfRule type="expression" dxfId="38779" priority="79436" stopIfTrue="1">
      <formula>WEEKDAY($A808)=7</formula>
    </cfRule>
  </conditionalFormatting>
  <conditionalFormatting sqref="I808:I810">
    <cfRule type="expression" dxfId="38778" priority="79423" stopIfTrue="1">
      <formula>WEEKDAY($A808)=1</formula>
    </cfRule>
    <cfRule type="expression" dxfId="38777" priority="79424" stopIfTrue="1">
      <formula>WEEKDAY($A808)=2</formula>
    </cfRule>
    <cfRule type="expression" dxfId="38776" priority="79425" stopIfTrue="1">
      <formula>WEEKDAY($A808)=3</formula>
    </cfRule>
    <cfRule type="expression" dxfId="38775" priority="79426" stopIfTrue="1">
      <formula>WEEKDAY($A808)=4</formula>
    </cfRule>
    <cfRule type="expression" dxfId="38774" priority="79427" stopIfTrue="1">
      <formula>WEEKDAY($A808)=5</formula>
    </cfRule>
    <cfRule type="expression" dxfId="38773" priority="79428" stopIfTrue="1">
      <formula>WEEKDAY($A808)=6</formula>
    </cfRule>
    <cfRule type="expression" dxfId="38772" priority="79429" stopIfTrue="1">
      <formula>WEEKDAY($A808)=7</formula>
    </cfRule>
  </conditionalFormatting>
  <conditionalFormatting sqref="I808:I810">
    <cfRule type="expression" dxfId="38771" priority="79416" stopIfTrue="1">
      <formula>WEEKDAY($A808)=1</formula>
    </cfRule>
    <cfRule type="expression" dxfId="38770" priority="79417" stopIfTrue="1">
      <formula>WEEKDAY($A808)=2</formula>
    </cfRule>
    <cfRule type="expression" dxfId="38769" priority="79418" stopIfTrue="1">
      <formula>WEEKDAY($A808)=3</formula>
    </cfRule>
    <cfRule type="expression" dxfId="38768" priority="79419" stopIfTrue="1">
      <formula>WEEKDAY($A808)=4</formula>
    </cfRule>
    <cfRule type="expression" dxfId="38767" priority="79420" stopIfTrue="1">
      <formula>WEEKDAY($A808)=5</formula>
    </cfRule>
    <cfRule type="expression" dxfId="38766" priority="79421" stopIfTrue="1">
      <formula>WEEKDAY($A808)=6</formula>
    </cfRule>
    <cfRule type="expression" dxfId="38765" priority="79422" stopIfTrue="1">
      <formula>WEEKDAY($A808)=7</formula>
    </cfRule>
  </conditionalFormatting>
  <conditionalFormatting sqref="I808:I810">
    <cfRule type="expression" dxfId="38764" priority="79409" stopIfTrue="1">
      <formula>WEEKDAY($A808)=1</formula>
    </cfRule>
    <cfRule type="expression" dxfId="38763" priority="79410" stopIfTrue="1">
      <formula>WEEKDAY($A808)=2</formula>
    </cfRule>
    <cfRule type="expression" dxfId="38762" priority="79411" stopIfTrue="1">
      <formula>WEEKDAY($A808)=3</formula>
    </cfRule>
    <cfRule type="expression" dxfId="38761" priority="79412" stopIfTrue="1">
      <formula>WEEKDAY($A808)=4</formula>
    </cfRule>
    <cfRule type="expression" dxfId="38760" priority="79413" stopIfTrue="1">
      <formula>WEEKDAY($A808)=5</formula>
    </cfRule>
    <cfRule type="expression" dxfId="38759" priority="79414" stopIfTrue="1">
      <formula>WEEKDAY($A808)=6</formula>
    </cfRule>
    <cfRule type="expression" dxfId="38758" priority="79415" stopIfTrue="1">
      <formula>WEEKDAY($A808)=7</formula>
    </cfRule>
  </conditionalFormatting>
  <conditionalFormatting sqref="A808:A810">
    <cfRule type="expression" dxfId="38757" priority="79402" stopIfTrue="1">
      <formula>WEEKDAY($A808)=1</formula>
    </cfRule>
    <cfRule type="expression" dxfId="38756" priority="79403" stopIfTrue="1">
      <formula>WEEKDAY($A808)=2</formula>
    </cfRule>
    <cfRule type="expression" dxfId="38755" priority="79404" stopIfTrue="1">
      <formula>WEEKDAY($A808)=3</formula>
    </cfRule>
    <cfRule type="expression" dxfId="38754" priority="79405" stopIfTrue="1">
      <formula>WEEKDAY($A808)=4</formula>
    </cfRule>
    <cfRule type="expression" dxfId="38753" priority="79406" stopIfTrue="1">
      <formula>WEEKDAY($A808)=5</formula>
    </cfRule>
    <cfRule type="expression" dxfId="38752" priority="79407" stopIfTrue="1">
      <formula>WEEKDAY($A808)=6</formula>
    </cfRule>
    <cfRule type="expression" dxfId="38751" priority="79408" stopIfTrue="1">
      <formula>WEEKDAY($A808)=7</formula>
    </cfRule>
  </conditionalFormatting>
  <conditionalFormatting sqref="I808:I810">
    <cfRule type="expression" dxfId="38750" priority="79395" stopIfTrue="1">
      <formula>WEEKDAY($A808)=1</formula>
    </cfRule>
    <cfRule type="expression" dxfId="38749" priority="79396" stopIfTrue="1">
      <formula>WEEKDAY($A808)=2</formula>
    </cfRule>
    <cfRule type="expression" dxfId="38748" priority="79397" stopIfTrue="1">
      <formula>WEEKDAY($A808)=3</formula>
    </cfRule>
    <cfRule type="expression" dxfId="38747" priority="79398" stopIfTrue="1">
      <formula>WEEKDAY($A808)=4</formula>
    </cfRule>
    <cfRule type="expression" dxfId="38746" priority="79399" stopIfTrue="1">
      <formula>WEEKDAY($A808)=5</formula>
    </cfRule>
    <cfRule type="expression" dxfId="38745" priority="79400" stopIfTrue="1">
      <formula>WEEKDAY($A808)=6</formula>
    </cfRule>
    <cfRule type="expression" dxfId="38744" priority="79401" stopIfTrue="1">
      <formula>WEEKDAY($A808)=7</formula>
    </cfRule>
  </conditionalFormatting>
  <conditionalFormatting sqref="I808:I810">
    <cfRule type="expression" dxfId="38743" priority="79388" stopIfTrue="1">
      <formula>WEEKDAY($A808)=1</formula>
    </cfRule>
    <cfRule type="expression" dxfId="38742" priority="79389" stopIfTrue="1">
      <formula>WEEKDAY($A808)=2</formula>
    </cfRule>
    <cfRule type="expression" dxfId="38741" priority="79390" stopIfTrue="1">
      <formula>WEEKDAY($A808)=3</formula>
    </cfRule>
    <cfRule type="expression" dxfId="38740" priority="79391" stopIfTrue="1">
      <formula>WEEKDAY($A808)=4</formula>
    </cfRule>
    <cfRule type="expression" dxfId="38739" priority="79392" stopIfTrue="1">
      <formula>WEEKDAY($A808)=5</formula>
    </cfRule>
    <cfRule type="expression" dxfId="38738" priority="79393" stopIfTrue="1">
      <formula>WEEKDAY($A808)=6</formula>
    </cfRule>
    <cfRule type="expression" dxfId="38737" priority="79394" stopIfTrue="1">
      <formula>WEEKDAY($A808)=7</formula>
    </cfRule>
  </conditionalFormatting>
  <conditionalFormatting sqref="I808:I810">
    <cfRule type="expression" dxfId="38736" priority="79381" stopIfTrue="1">
      <formula>WEEKDAY($A808)=1</formula>
    </cfRule>
    <cfRule type="expression" dxfId="38735" priority="79382" stopIfTrue="1">
      <formula>WEEKDAY($A808)=2</formula>
    </cfRule>
    <cfRule type="expression" dxfId="38734" priority="79383" stopIfTrue="1">
      <formula>WEEKDAY($A808)=3</formula>
    </cfRule>
    <cfRule type="expression" dxfId="38733" priority="79384" stopIfTrue="1">
      <formula>WEEKDAY($A808)=4</formula>
    </cfRule>
    <cfRule type="expression" dxfId="38732" priority="79385" stopIfTrue="1">
      <formula>WEEKDAY($A808)=5</formula>
    </cfRule>
    <cfRule type="expression" dxfId="38731" priority="79386" stopIfTrue="1">
      <formula>WEEKDAY($A808)=6</formula>
    </cfRule>
    <cfRule type="expression" dxfId="38730" priority="79387" stopIfTrue="1">
      <formula>WEEKDAY($A808)=7</formula>
    </cfRule>
  </conditionalFormatting>
  <conditionalFormatting sqref="A808:A810">
    <cfRule type="expression" dxfId="38729" priority="79374" stopIfTrue="1">
      <formula>WEEKDAY($A808)=1</formula>
    </cfRule>
    <cfRule type="expression" dxfId="38728" priority="79375" stopIfTrue="1">
      <formula>WEEKDAY($A808)=2</formula>
    </cfRule>
    <cfRule type="expression" dxfId="38727" priority="79376" stopIfTrue="1">
      <formula>WEEKDAY($A808)=3</formula>
    </cfRule>
    <cfRule type="expression" dxfId="38726" priority="79377" stopIfTrue="1">
      <formula>WEEKDAY($A808)=4</formula>
    </cfRule>
    <cfRule type="expression" dxfId="38725" priority="79378" stopIfTrue="1">
      <formula>WEEKDAY($A808)=5</formula>
    </cfRule>
    <cfRule type="expression" dxfId="38724" priority="79379" stopIfTrue="1">
      <formula>WEEKDAY($A808)=6</formula>
    </cfRule>
    <cfRule type="expression" dxfId="38723" priority="79380" stopIfTrue="1">
      <formula>WEEKDAY($A808)=7</formula>
    </cfRule>
  </conditionalFormatting>
  <conditionalFormatting sqref="I808:I810">
    <cfRule type="expression" dxfId="38722" priority="79367" stopIfTrue="1">
      <formula>WEEKDAY($A808)=1</formula>
    </cfRule>
    <cfRule type="expression" dxfId="38721" priority="79368" stopIfTrue="1">
      <formula>WEEKDAY($A808)=2</formula>
    </cfRule>
    <cfRule type="expression" dxfId="38720" priority="79369" stopIfTrue="1">
      <formula>WEEKDAY($A808)=3</formula>
    </cfRule>
    <cfRule type="expression" dxfId="38719" priority="79370" stopIfTrue="1">
      <formula>WEEKDAY($A808)=4</formula>
    </cfRule>
    <cfRule type="expression" dxfId="38718" priority="79371" stopIfTrue="1">
      <formula>WEEKDAY($A808)=5</formula>
    </cfRule>
    <cfRule type="expression" dxfId="38717" priority="79372" stopIfTrue="1">
      <formula>WEEKDAY($A808)=6</formula>
    </cfRule>
    <cfRule type="expression" dxfId="38716" priority="79373" stopIfTrue="1">
      <formula>WEEKDAY($A808)=7</formula>
    </cfRule>
  </conditionalFormatting>
  <conditionalFormatting sqref="I808:I810">
    <cfRule type="expression" dxfId="38715" priority="79360" stopIfTrue="1">
      <formula>WEEKDAY($A808)=1</formula>
    </cfRule>
    <cfRule type="expression" dxfId="38714" priority="79361" stopIfTrue="1">
      <formula>WEEKDAY($A808)=2</formula>
    </cfRule>
    <cfRule type="expression" dxfId="38713" priority="79362" stopIfTrue="1">
      <formula>WEEKDAY($A808)=3</formula>
    </cfRule>
    <cfRule type="expression" dxfId="38712" priority="79363" stopIfTrue="1">
      <formula>WEEKDAY($A808)=4</formula>
    </cfRule>
    <cfRule type="expression" dxfId="38711" priority="79364" stopIfTrue="1">
      <formula>WEEKDAY($A808)=5</formula>
    </cfRule>
    <cfRule type="expression" dxfId="38710" priority="79365" stopIfTrue="1">
      <formula>WEEKDAY($A808)=6</formula>
    </cfRule>
    <cfRule type="expression" dxfId="38709" priority="79366" stopIfTrue="1">
      <formula>WEEKDAY($A808)=7</formula>
    </cfRule>
  </conditionalFormatting>
  <conditionalFormatting sqref="I808:I810">
    <cfRule type="expression" dxfId="38708" priority="79353" stopIfTrue="1">
      <formula>WEEKDAY($A808)=1</formula>
    </cfRule>
    <cfRule type="expression" dxfId="38707" priority="79354" stopIfTrue="1">
      <formula>WEEKDAY($A808)=2</formula>
    </cfRule>
    <cfRule type="expression" dxfId="38706" priority="79355" stopIfTrue="1">
      <formula>WEEKDAY($A808)=3</formula>
    </cfRule>
    <cfRule type="expression" dxfId="38705" priority="79356" stopIfTrue="1">
      <formula>WEEKDAY($A808)=4</formula>
    </cfRule>
    <cfRule type="expression" dxfId="38704" priority="79357" stopIfTrue="1">
      <formula>WEEKDAY($A808)=5</formula>
    </cfRule>
    <cfRule type="expression" dxfId="38703" priority="79358" stopIfTrue="1">
      <formula>WEEKDAY($A808)=6</formula>
    </cfRule>
    <cfRule type="expression" dxfId="38702" priority="79359" stopIfTrue="1">
      <formula>WEEKDAY($A808)=7</formula>
    </cfRule>
  </conditionalFormatting>
  <conditionalFormatting sqref="I808:I810">
    <cfRule type="expression" dxfId="38701" priority="79346" stopIfTrue="1">
      <formula>WEEKDAY($A808)=1</formula>
    </cfRule>
    <cfRule type="expression" dxfId="38700" priority="79347" stopIfTrue="1">
      <formula>WEEKDAY($A808)=2</formula>
    </cfRule>
    <cfRule type="expression" dxfId="38699" priority="79348" stopIfTrue="1">
      <formula>WEEKDAY($A808)=3</formula>
    </cfRule>
    <cfRule type="expression" dxfId="38698" priority="79349" stopIfTrue="1">
      <formula>WEEKDAY($A808)=4</formula>
    </cfRule>
    <cfRule type="expression" dxfId="38697" priority="79350" stopIfTrue="1">
      <formula>WEEKDAY($A808)=5</formula>
    </cfRule>
    <cfRule type="expression" dxfId="38696" priority="79351" stopIfTrue="1">
      <formula>WEEKDAY($A808)=6</formula>
    </cfRule>
    <cfRule type="expression" dxfId="38695" priority="79352" stopIfTrue="1">
      <formula>WEEKDAY($A808)=7</formula>
    </cfRule>
  </conditionalFormatting>
  <conditionalFormatting sqref="I808:I810">
    <cfRule type="expression" dxfId="38694" priority="79339" stopIfTrue="1">
      <formula>WEEKDAY($A808)=1</formula>
    </cfRule>
    <cfRule type="expression" dxfId="38693" priority="79340" stopIfTrue="1">
      <formula>WEEKDAY($A808)=2</formula>
    </cfRule>
    <cfRule type="expression" dxfId="38692" priority="79341" stopIfTrue="1">
      <formula>WEEKDAY($A808)=3</formula>
    </cfRule>
    <cfRule type="expression" dxfId="38691" priority="79342" stopIfTrue="1">
      <formula>WEEKDAY($A808)=4</formula>
    </cfRule>
    <cfRule type="expression" dxfId="38690" priority="79343" stopIfTrue="1">
      <formula>WEEKDAY($A808)=5</formula>
    </cfRule>
    <cfRule type="expression" dxfId="38689" priority="79344" stopIfTrue="1">
      <formula>WEEKDAY($A808)=6</formula>
    </cfRule>
    <cfRule type="expression" dxfId="38688" priority="79345" stopIfTrue="1">
      <formula>WEEKDAY($A808)=7</formula>
    </cfRule>
  </conditionalFormatting>
  <conditionalFormatting sqref="I808:I810">
    <cfRule type="expression" dxfId="38687" priority="79332" stopIfTrue="1">
      <formula>WEEKDAY($A808)=1</formula>
    </cfRule>
    <cfRule type="expression" dxfId="38686" priority="79333" stopIfTrue="1">
      <formula>WEEKDAY($A808)=2</formula>
    </cfRule>
    <cfRule type="expression" dxfId="38685" priority="79334" stopIfTrue="1">
      <formula>WEEKDAY($A808)=3</formula>
    </cfRule>
    <cfRule type="expression" dxfId="38684" priority="79335" stopIfTrue="1">
      <formula>WEEKDAY($A808)=4</formula>
    </cfRule>
    <cfRule type="expression" dxfId="38683" priority="79336" stopIfTrue="1">
      <formula>WEEKDAY($A808)=5</formula>
    </cfRule>
    <cfRule type="expression" dxfId="38682" priority="79337" stopIfTrue="1">
      <formula>WEEKDAY($A808)=6</formula>
    </cfRule>
    <cfRule type="expression" dxfId="38681" priority="79338" stopIfTrue="1">
      <formula>WEEKDAY($A808)=7</formula>
    </cfRule>
  </conditionalFormatting>
  <conditionalFormatting sqref="I808:I810">
    <cfRule type="expression" dxfId="38680" priority="79325" stopIfTrue="1">
      <formula>WEEKDAY($A808)=1</formula>
    </cfRule>
    <cfRule type="expression" dxfId="38679" priority="79326" stopIfTrue="1">
      <formula>WEEKDAY($A808)=2</formula>
    </cfRule>
    <cfRule type="expression" dxfId="38678" priority="79327" stopIfTrue="1">
      <formula>WEEKDAY($A808)=3</formula>
    </cfRule>
    <cfRule type="expression" dxfId="38677" priority="79328" stopIfTrue="1">
      <formula>WEEKDAY($A808)=4</formula>
    </cfRule>
    <cfRule type="expression" dxfId="38676" priority="79329" stopIfTrue="1">
      <formula>WEEKDAY($A808)=5</formula>
    </cfRule>
    <cfRule type="expression" dxfId="38675" priority="79330" stopIfTrue="1">
      <formula>WEEKDAY($A808)=6</formula>
    </cfRule>
    <cfRule type="expression" dxfId="38674" priority="79331" stopIfTrue="1">
      <formula>WEEKDAY($A808)=7</formula>
    </cfRule>
  </conditionalFormatting>
  <conditionalFormatting sqref="I808:I810">
    <cfRule type="expression" dxfId="38673" priority="79318" stopIfTrue="1">
      <formula>WEEKDAY($A808)=1</formula>
    </cfRule>
    <cfRule type="expression" dxfId="38672" priority="79319" stopIfTrue="1">
      <formula>WEEKDAY($A808)=2</formula>
    </cfRule>
    <cfRule type="expression" dxfId="38671" priority="79320" stopIfTrue="1">
      <formula>WEEKDAY($A808)=3</formula>
    </cfRule>
    <cfRule type="expression" dxfId="38670" priority="79321" stopIfTrue="1">
      <formula>WEEKDAY($A808)=4</formula>
    </cfRule>
    <cfRule type="expression" dxfId="38669" priority="79322" stopIfTrue="1">
      <formula>WEEKDAY($A808)=5</formula>
    </cfRule>
    <cfRule type="expression" dxfId="38668" priority="79323" stopIfTrue="1">
      <formula>WEEKDAY($A808)=6</formula>
    </cfRule>
    <cfRule type="expression" dxfId="38667" priority="79324" stopIfTrue="1">
      <formula>WEEKDAY($A808)=7</formula>
    </cfRule>
  </conditionalFormatting>
  <conditionalFormatting sqref="I808:I810">
    <cfRule type="expression" dxfId="38666" priority="79311" stopIfTrue="1">
      <formula>WEEKDAY($A808)=1</formula>
    </cfRule>
    <cfRule type="expression" dxfId="38665" priority="79312" stopIfTrue="1">
      <formula>WEEKDAY($A808)=2</formula>
    </cfRule>
    <cfRule type="expression" dxfId="38664" priority="79313" stopIfTrue="1">
      <formula>WEEKDAY($A808)=3</formula>
    </cfRule>
    <cfRule type="expression" dxfId="38663" priority="79314" stopIfTrue="1">
      <formula>WEEKDAY($A808)=4</formula>
    </cfRule>
    <cfRule type="expression" dxfId="38662" priority="79315" stopIfTrue="1">
      <formula>WEEKDAY($A808)=5</formula>
    </cfRule>
    <cfRule type="expression" dxfId="38661" priority="79316" stopIfTrue="1">
      <formula>WEEKDAY($A808)=6</formula>
    </cfRule>
    <cfRule type="expression" dxfId="38660" priority="79317" stopIfTrue="1">
      <formula>WEEKDAY($A808)=7</formula>
    </cfRule>
  </conditionalFormatting>
  <conditionalFormatting sqref="I808:I810">
    <cfRule type="expression" dxfId="38659" priority="79304" stopIfTrue="1">
      <formula>WEEKDAY($A808)=1</formula>
    </cfRule>
    <cfRule type="expression" dxfId="38658" priority="79305" stopIfTrue="1">
      <formula>WEEKDAY($A808)=2</formula>
    </cfRule>
    <cfRule type="expression" dxfId="38657" priority="79306" stopIfTrue="1">
      <formula>WEEKDAY($A808)=3</formula>
    </cfRule>
    <cfRule type="expression" dxfId="38656" priority="79307" stopIfTrue="1">
      <formula>WEEKDAY($A808)=4</formula>
    </cfRule>
    <cfRule type="expression" dxfId="38655" priority="79308" stopIfTrue="1">
      <formula>WEEKDAY($A808)=5</formula>
    </cfRule>
    <cfRule type="expression" dxfId="38654" priority="79309" stopIfTrue="1">
      <formula>WEEKDAY($A808)=6</formula>
    </cfRule>
    <cfRule type="expression" dxfId="38653" priority="79310" stopIfTrue="1">
      <formula>WEEKDAY($A808)=7</formula>
    </cfRule>
  </conditionalFormatting>
  <conditionalFormatting sqref="I808:I810">
    <cfRule type="expression" dxfId="38652" priority="79297" stopIfTrue="1">
      <formula>WEEKDAY($A808)=1</formula>
    </cfRule>
    <cfRule type="expression" dxfId="38651" priority="79298" stopIfTrue="1">
      <formula>WEEKDAY($A808)=2</formula>
    </cfRule>
    <cfRule type="expression" dxfId="38650" priority="79299" stopIfTrue="1">
      <formula>WEEKDAY($A808)=3</formula>
    </cfRule>
    <cfRule type="expression" dxfId="38649" priority="79300" stopIfTrue="1">
      <formula>WEEKDAY($A808)=4</formula>
    </cfRule>
    <cfRule type="expression" dxfId="38648" priority="79301" stopIfTrue="1">
      <formula>WEEKDAY($A808)=5</formula>
    </cfRule>
    <cfRule type="expression" dxfId="38647" priority="79302" stopIfTrue="1">
      <formula>WEEKDAY($A808)=6</formula>
    </cfRule>
    <cfRule type="expression" dxfId="38646" priority="79303" stopIfTrue="1">
      <formula>WEEKDAY($A808)=7</formula>
    </cfRule>
  </conditionalFormatting>
  <conditionalFormatting sqref="I808:I810">
    <cfRule type="expression" dxfId="38645" priority="79290" stopIfTrue="1">
      <formula>WEEKDAY($A808)=1</formula>
    </cfRule>
    <cfRule type="expression" dxfId="38644" priority="79291" stopIfTrue="1">
      <formula>WEEKDAY($A808)=2</formula>
    </cfRule>
    <cfRule type="expression" dxfId="38643" priority="79292" stopIfTrue="1">
      <formula>WEEKDAY($A808)=3</formula>
    </cfRule>
    <cfRule type="expression" dxfId="38642" priority="79293" stopIfTrue="1">
      <formula>WEEKDAY($A808)=4</formula>
    </cfRule>
    <cfRule type="expression" dxfId="38641" priority="79294" stopIfTrue="1">
      <formula>WEEKDAY($A808)=5</formula>
    </cfRule>
    <cfRule type="expression" dxfId="38640" priority="79295" stopIfTrue="1">
      <formula>WEEKDAY($A808)=6</formula>
    </cfRule>
    <cfRule type="expression" dxfId="38639" priority="79296" stopIfTrue="1">
      <formula>WEEKDAY($A808)=7</formula>
    </cfRule>
  </conditionalFormatting>
  <conditionalFormatting sqref="I808:I810">
    <cfRule type="expression" dxfId="38638" priority="79283" stopIfTrue="1">
      <formula>WEEKDAY($A808)=1</formula>
    </cfRule>
    <cfRule type="expression" dxfId="38637" priority="79284" stopIfTrue="1">
      <formula>WEEKDAY($A808)=2</formula>
    </cfRule>
    <cfRule type="expression" dxfId="38636" priority="79285" stopIfTrue="1">
      <formula>WEEKDAY($A808)=3</formula>
    </cfRule>
    <cfRule type="expression" dxfId="38635" priority="79286" stopIfTrue="1">
      <formula>WEEKDAY($A808)=4</formula>
    </cfRule>
    <cfRule type="expression" dxfId="38634" priority="79287" stopIfTrue="1">
      <formula>WEEKDAY($A808)=5</formula>
    </cfRule>
    <cfRule type="expression" dxfId="38633" priority="79288" stopIfTrue="1">
      <formula>WEEKDAY($A808)=6</formula>
    </cfRule>
    <cfRule type="expression" dxfId="38632" priority="79289" stopIfTrue="1">
      <formula>WEEKDAY($A808)=7</formula>
    </cfRule>
  </conditionalFormatting>
  <conditionalFormatting sqref="I808:I810">
    <cfRule type="expression" dxfId="38631" priority="79276" stopIfTrue="1">
      <formula>WEEKDAY($A808)=1</formula>
    </cfRule>
    <cfRule type="expression" dxfId="38630" priority="79277" stopIfTrue="1">
      <formula>WEEKDAY($A808)=2</formula>
    </cfRule>
    <cfRule type="expression" dxfId="38629" priority="79278" stopIfTrue="1">
      <formula>WEEKDAY($A808)=3</formula>
    </cfRule>
    <cfRule type="expression" dxfId="38628" priority="79279" stopIfTrue="1">
      <formula>WEEKDAY($A808)=4</formula>
    </cfRule>
    <cfRule type="expression" dxfId="38627" priority="79280" stopIfTrue="1">
      <formula>WEEKDAY($A808)=5</formula>
    </cfRule>
    <cfRule type="expression" dxfId="38626" priority="79281" stopIfTrue="1">
      <formula>WEEKDAY($A808)=6</formula>
    </cfRule>
    <cfRule type="expression" dxfId="38625" priority="79282" stopIfTrue="1">
      <formula>WEEKDAY($A808)=7</formula>
    </cfRule>
  </conditionalFormatting>
  <conditionalFormatting sqref="I808:I810">
    <cfRule type="expression" dxfId="38624" priority="79269" stopIfTrue="1">
      <formula>WEEKDAY($A808)=1</formula>
    </cfRule>
    <cfRule type="expression" dxfId="38623" priority="79270" stopIfTrue="1">
      <formula>WEEKDAY($A808)=2</formula>
    </cfRule>
    <cfRule type="expression" dxfId="38622" priority="79271" stopIfTrue="1">
      <formula>WEEKDAY($A808)=3</formula>
    </cfRule>
    <cfRule type="expression" dxfId="38621" priority="79272" stopIfTrue="1">
      <formula>WEEKDAY($A808)=4</formula>
    </cfRule>
    <cfRule type="expression" dxfId="38620" priority="79273" stopIfTrue="1">
      <formula>WEEKDAY($A808)=5</formula>
    </cfRule>
    <cfRule type="expression" dxfId="38619" priority="79274" stopIfTrue="1">
      <formula>WEEKDAY($A808)=6</formula>
    </cfRule>
    <cfRule type="expression" dxfId="38618" priority="79275" stopIfTrue="1">
      <formula>WEEKDAY($A808)=7</formula>
    </cfRule>
  </conditionalFormatting>
  <conditionalFormatting sqref="I808:I810">
    <cfRule type="expression" dxfId="38617" priority="79262" stopIfTrue="1">
      <formula>WEEKDAY($A808)=1</formula>
    </cfRule>
    <cfRule type="expression" dxfId="38616" priority="79263" stopIfTrue="1">
      <formula>WEEKDAY($A808)=2</formula>
    </cfRule>
    <cfRule type="expression" dxfId="38615" priority="79264" stopIfTrue="1">
      <formula>WEEKDAY($A808)=3</formula>
    </cfRule>
    <cfRule type="expression" dxfId="38614" priority="79265" stopIfTrue="1">
      <formula>WEEKDAY($A808)=4</formula>
    </cfRule>
    <cfRule type="expression" dxfId="38613" priority="79266" stopIfTrue="1">
      <formula>WEEKDAY($A808)=5</formula>
    </cfRule>
    <cfRule type="expression" dxfId="38612" priority="79267" stopIfTrue="1">
      <formula>WEEKDAY($A808)=6</formula>
    </cfRule>
    <cfRule type="expression" dxfId="38611" priority="79268" stopIfTrue="1">
      <formula>WEEKDAY($A808)=7</formula>
    </cfRule>
  </conditionalFormatting>
  <conditionalFormatting sqref="I808:I810">
    <cfRule type="expression" dxfId="38610" priority="79255" stopIfTrue="1">
      <formula>WEEKDAY($A808)=1</formula>
    </cfRule>
    <cfRule type="expression" dxfId="38609" priority="79256" stopIfTrue="1">
      <formula>WEEKDAY($A808)=2</formula>
    </cfRule>
    <cfRule type="expression" dxfId="38608" priority="79257" stopIfTrue="1">
      <formula>WEEKDAY($A808)=3</formula>
    </cfRule>
    <cfRule type="expression" dxfId="38607" priority="79258" stopIfTrue="1">
      <formula>WEEKDAY($A808)=4</formula>
    </cfRule>
    <cfRule type="expression" dxfId="38606" priority="79259" stopIfTrue="1">
      <formula>WEEKDAY($A808)=5</formula>
    </cfRule>
    <cfRule type="expression" dxfId="38605" priority="79260" stopIfTrue="1">
      <formula>WEEKDAY($A808)=6</formula>
    </cfRule>
    <cfRule type="expression" dxfId="38604" priority="79261" stopIfTrue="1">
      <formula>WEEKDAY($A808)=7</formula>
    </cfRule>
  </conditionalFormatting>
  <conditionalFormatting sqref="I808:I810">
    <cfRule type="expression" dxfId="38603" priority="79248" stopIfTrue="1">
      <formula>WEEKDAY($A808)=1</formula>
    </cfRule>
    <cfRule type="expression" dxfId="38602" priority="79249" stopIfTrue="1">
      <formula>WEEKDAY($A808)=2</formula>
    </cfRule>
    <cfRule type="expression" dxfId="38601" priority="79250" stopIfTrue="1">
      <formula>WEEKDAY($A808)=3</formula>
    </cfRule>
    <cfRule type="expression" dxfId="38600" priority="79251" stopIfTrue="1">
      <formula>WEEKDAY($A808)=4</formula>
    </cfRule>
    <cfRule type="expression" dxfId="38599" priority="79252" stopIfTrue="1">
      <formula>WEEKDAY($A808)=5</formula>
    </cfRule>
    <cfRule type="expression" dxfId="38598" priority="79253" stopIfTrue="1">
      <formula>WEEKDAY($A808)=6</formula>
    </cfRule>
    <cfRule type="expression" dxfId="38597" priority="79254" stopIfTrue="1">
      <formula>WEEKDAY($A808)=7</formula>
    </cfRule>
  </conditionalFormatting>
  <conditionalFormatting sqref="I808:I810">
    <cfRule type="expression" dxfId="38596" priority="79241" stopIfTrue="1">
      <formula>WEEKDAY($A808)=1</formula>
    </cfRule>
    <cfRule type="expression" dxfId="38595" priority="79242" stopIfTrue="1">
      <formula>WEEKDAY($A808)=2</formula>
    </cfRule>
    <cfRule type="expression" dxfId="38594" priority="79243" stopIfTrue="1">
      <formula>WEEKDAY($A808)=3</formula>
    </cfRule>
    <cfRule type="expression" dxfId="38593" priority="79244" stopIfTrue="1">
      <formula>WEEKDAY($A808)=4</formula>
    </cfRule>
    <cfRule type="expression" dxfId="38592" priority="79245" stopIfTrue="1">
      <formula>WEEKDAY($A808)=5</formula>
    </cfRule>
    <cfRule type="expression" dxfId="38591" priority="79246" stopIfTrue="1">
      <formula>WEEKDAY($A808)=6</formula>
    </cfRule>
    <cfRule type="expression" dxfId="38590" priority="79247" stopIfTrue="1">
      <formula>WEEKDAY($A808)=7</formula>
    </cfRule>
  </conditionalFormatting>
  <conditionalFormatting sqref="I808:I810">
    <cfRule type="expression" dxfId="38589" priority="79234" stopIfTrue="1">
      <formula>WEEKDAY($A808)=1</formula>
    </cfRule>
    <cfRule type="expression" dxfId="38588" priority="79235" stopIfTrue="1">
      <formula>WEEKDAY($A808)=2</formula>
    </cfRule>
    <cfRule type="expression" dxfId="38587" priority="79236" stopIfTrue="1">
      <formula>WEEKDAY($A808)=3</formula>
    </cfRule>
    <cfRule type="expression" dxfId="38586" priority="79237" stopIfTrue="1">
      <formula>WEEKDAY($A808)=4</formula>
    </cfRule>
    <cfRule type="expression" dxfId="38585" priority="79238" stopIfTrue="1">
      <formula>WEEKDAY($A808)=5</formula>
    </cfRule>
    <cfRule type="expression" dxfId="38584" priority="79239" stopIfTrue="1">
      <formula>WEEKDAY($A808)=6</formula>
    </cfRule>
    <cfRule type="expression" dxfId="38583" priority="79240" stopIfTrue="1">
      <formula>WEEKDAY($A808)=7</formula>
    </cfRule>
  </conditionalFormatting>
  <conditionalFormatting sqref="I808:I810">
    <cfRule type="expression" dxfId="38582" priority="79227" stopIfTrue="1">
      <formula>WEEKDAY($A808)=1</formula>
    </cfRule>
    <cfRule type="expression" dxfId="38581" priority="79228" stopIfTrue="1">
      <formula>WEEKDAY($A808)=2</formula>
    </cfRule>
    <cfRule type="expression" dxfId="38580" priority="79229" stopIfTrue="1">
      <formula>WEEKDAY($A808)=3</formula>
    </cfRule>
    <cfRule type="expression" dxfId="38579" priority="79230" stopIfTrue="1">
      <formula>WEEKDAY($A808)=4</formula>
    </cfRule>
    <cfRule type="expression" dxfId="38578" priority="79231" stopIfTrue="1">
      <formula>WEEKDAY($A808)=5</formula>
    </cfRule>
    <cfRule type="expression" dxfId="38577" priority="79232" stopIfTrue="1">
      <formula>WEEKDAY($A808)=6</formula>
    </cfRule>
    <cfRule type="expression" dxfId="38576" priority="79233" stopIfTrue="1">
      <formula>WEEKDAY($A808)=7</formula>
    </cfRule>
  </conditionalFormatting>
  <conditionalFormatting sqref="I808:I810">
    <cfRule type="expression" dxfId="38575" priority="79220" stopIfTrue="1">
      <formula>WEEKDAY($A808)=1</formula>
    </cfRule>
    <cfRule type="expression" dxfId="38574" priority="79221" stopIfTrue="1">
      <formula>WEEKDAY($A808)=2</formula>
    </cfRule>
    <cfRule type="expression" dxfId="38573" priority="79222" stopIfTrue="1">
      <formula>WEEKDAY($A808)=3</formula>
    </cfRule>
    <cfRule type="expression" dxfId="38572" priority="79223" stopIfTrue="1">
      <formula>WEEKDAY($A808)=4</formula>
    </cfRule>
    <cfRule type="expression" dxfId="38571" priority="79224" stopIfTrue="1">
      <formula>WEEKDAY($A808)=5</formula>
    </cfRule>
    <cfRule type="expression" dxfId="38570" priority="79225" stopIfTrue="1">
      <formula>WEEKDAY($A808)=6</formula>
    </cfRule>
    <cfRule type="expression" dxfId="38569" priority="79226" stopIfTrue="1">
      <formula>WEEKDAY($A808)=7</formula>
    </cfRule>
  </conditionalFormatting>
  <conditionalFormatting sqref="A808:A810">
    <cfRule type="expression" dxfId="38568" priority="79213" stopIfTrue="1">
      <formula>WEEKDAY($A808)=1</formula>
    </cfRule>
    <cfRule type="expression" dxfId="38567" priority="79214" stopIfTrue="1">
      <formula>WEEKDAY($A808)=2</formula>
    </cfRule>
    <cfRule type="expression" dxfId="38566" priority="79215" stopIfTrue="1">
      <formula>WEEKDAY($A808)=3</formula>
    </cfRule>
    <cfRule type="expression" dxfId="38565" priority="79216" stopIfTrue="1">
      <formula>WEEKDAY($A808)=4</formula>
    </cfRule>
    <cfRule type="expression" dxfId="38564" priority="79217" stopIfTrue="1">
      <formula>WEEKDAY($A808)=5</formula>
    </cfRule>
    <cfRule type="expression" dxfId="38563" priority="79218" stopIfTrue="1">
      <formula>WEEKDAY($A808)=6</formula>
    </cfRule>
    <cfRule type="expression" dxfId="38562" priority="79219" stopIfTrue="1">
      <formula>WEEKDAY($A808)=7</formula>
    </cfRule>
  </conditionalFormatting>
  <conditionalFormatting sqref="I808:I810">
    <cfRule type="expression" dxfId="38561" priority="79206" stopIfTrue="1">
      <formula>WEEKDAY($A808)=1</formula>
    </cfRule>
    <cfRule type="expression" dxfId="38560" priority="79207" stopIfTrue="1">
      <formula>WEEKDAY($A808)=2</formula>
    </cfRule>
    <cfRule type="expression" dxfId="38559" priority="79208" stopIfTrue="1">
      <formula>WEEKDAY($A808)=3</formula>
    </cfRule>
    <cfRule type="expression" dxfId="38558" priority="79209" stopIfTrue="1">
      <formula>WEEKDAY($A808)=4</formula>
    </cfRule>
    <cfRule type="expression" dxfId="38557" priority="79210" stopIfTrue="1">
      <formula>WEEKDAY($A808)=5</formula>
    </cfRule>
    <cfRule type="expression" dxfId="38556" priority="79211" stopIfTrue="1">
      <formula>WEEKDAY($A808)=6</formula>
    </cfRule>
    <cfRule type="expression" dxfId="38555" priority="79212" stopIfTrue="1">
      <formula>WEEKDAY($A808)=7</formula>
    </cfRule>
  </conditionalFormatting>
  <conditionalFormatting sqref="A808:I808 K808:M808">
    <cfRule type="expression" dxfId="38554" priority="79199" stopIfTrue="1">
      <formula>WEEKDAY($A808)=1</formula>
    </cfRule>
    <cfRule type="expression" dxfId="38553" priority="79200" stopIfTrue="1">
      <formula>WEEKDAY($A808)=2</formula>
    </cfRule>
    <cfRule type="expression" dxfId="38552" priority="79201" stopIfTrue="1">
      <formula>WEEKDAY($A808)=3</formula>
    </cfRule>
    <cfRule type="expression" dxfId="38551" priority="79202" stopIfTrue="1">
      <formula>WEEKDAY($A808)=4</formula>
    </cfRule>
    <cfRule type="expression" dxfId="38550" priority="79203" stopIfTrue="1">
      <formula>WEEKDAY($A808)=5</formula>
    </cfRule>
    <cfRule type="expression" dxfId="38549" priority="79204" stopIfTrue="1">
      <formula>WEEKDAY($A808)=6</formula>
    </cfRule>
    <cfRule type="expression" dxfId="38548" priority="79205" stopIfTrue="1">
      <formula>WEEKDAY($A808)=7</formula>
    </cfRule>
  </conditionalFormatting>
  <conditionalFormatting sqref="A808:I808 K808:M808">
    <cfRule type="expression" dxfId="38547" priority="79192" stopIfTrue="1">
      <formula>WEEKDAY($A808)=1</formula>
    </cfRule>
    <cfRule type="expression" dxfId="38546" priority="79193" stopIfTrue="1">
      <formula>WEEKDAY($A808)=2</formula>
    </cfRule>
    <cfRule type="expression" dxfId="38545" priority="79194" stopIfTrue="1">
      <formula>WEEKDAY($A808)=3</formula>
    </cfRule>
    <cfRule type="expression" dxfId="38544" priority="79195" stopIfTrue="1">
      <formula>WEEKDAY($A808)=4</formula>
    </cfRule>
    <cfRule type="expression" dxfId="38543" priority="79196" stopIfTrue="1">
      <formula>WEEKDAY($A808)=5</formula>
    </cfRule>
    <cfRule type="expression" dxfId="38542" priority="79197" stopIfTrue="1">
      <formula>WEEKDAY($A808)=6</formula>
    </cfRule>
    <cfRule type="expression" dxfId="38541" priority="79198" stopIfTrue="1">
      <formula>WEEKDAY($A808)=7</formula>
    </cfRule>
  </conditionalFormatting>
  <conditionalFormatting sqref="A808:A810">
    <cfRule type="expression" dxfId="38540" priority="79185" stopIfTrue="1">
      <formula>WEEKDAY($A808)=1</formula>
    </cfRule>
    <cfRule type="expression" dxfId="38539" priority="79186" stopIfTrue="1">
      <formula>WEEKDAY($A808)=2</formula>
    </cfRule>
    <cfRule type="expression" dxfId="38538" priority="79187" stopIfTrue="1">
      <formula>WEEKDAY($A808)=3</formula>
    </cfRule>
    <cfRule type="expression" dxfId="38537" priority="79188" stopIfTrue="1">
      <formula>WEEKDAY($A808)=4</formula>
    </cfRule>
    <cfRule type="expression" dxfId="38536" priority="79189" stopIfTrue="1">
      <formula>WEEKDAY($A808)=5</formula>
    </cfRule>
    <cfRule type="expression" dxfId="38535" priority="79190" stopIfTrue="1">
      <formula>WEEKDAY($A808)=6</formula>
    </cfRule>
    <cfRule type="expression" dxfId="38534" priority="79191" stopIfTrue="1">
      <formula>WEEKDAY($A808)=7</formula>
    </cfRule>
  </conditionalFormatting>
  <conditionalFormatting sqref="A808:A810">
    <cfRule type="expression" dxfId="38533" priority="79178" stopIfTrue="1">
      <formula>WEEKDAY($A808)=1</formula>
    </cfRule>
    <cfRule type="expression" dxfId="38532" priority="79179" stopIfTrue="1">
      <formula>WEEKDAY($A808)=2</formula>
    </cfRule>
    <cfRule type="expression" dxfId="38531" priority="79180" stopIfTrue="1">
      <formula>WEEKDAY($A808)=3</formula>
    </cfRule>
    <cfRule type="expression" dxfId="38530" priority="79181" stopIfTrue="1">
      <formula>WEEKDAY($A808)=4</formula>
    </cfRule>
    <cfRule type="expression" dxfId="38529" priority="79182" stopIfTrue="1">
      <formula>WEEKDAY($A808)=5</formula>
    </cfRule>
    <cfRule type="expression" dxfId="38528" priority="79183" stopIfTrue="1">
      <formula>WEEKDAY($A808)=6</formula>
    </cfRule>
    <cfRule type="expression" dxfId="38527" priority="79184" stopIfTrue="1">
      <formula>WEEKDAY($A808)=7</formula>
    </cfRule>
  </conditionalFormatting>
  <conditionalFormatting sqref="I808:I810">
    <cfRule type="expression" dxfId="38526" priority="79171" stopIfTrue="1">
      <formula>WEEKDAY($A808)=1</formula>
    </cfRule>
    <cfRule type="expression" dxfId="38525" priority="79172" stopIfTrue="1">
      <formula>WEEKDAY($A808)=2</formula>
    </cfRule>
    <cfRule type="expression" dxfId="38524" priority="79173" stopIfTrue="1">
      <formula>WEEKDAY($A808)=3</formula>
    </cfRule>
    <cfRule type="expression" dxfId="38523" priority="79174" stopIfTrue="1">
      <formula>WEEKDAY($A808)=4</formula>
    </cfRule>
    <cfRule type="expression" dxfId="38522" priority="79175" stopIfTrue="1">
      <formula>WEEKDAY($A808)=5</formula>
    </cfRule>
    <cfRule type="expression" dxfId="38521" priority="79176" stopIfTrue="1">
      <formula>WEEKDAY($A808)=6</formula>
    </cfRule>
    <cfRule type="expression" dxfId="38520" priority="79177" stopIfTrue="1">
      <formula>WEEKDAY($A808)=7</formula>
    </cfRule>
  </conditionalFormatting>
  <conditionalFormatting sqref="A808:A810">
    <cfRule type="expression" dxfId="38519" priority="79164" stopIfTrue="1">
      <formula>WEEKDAY($A808)=1</formula>
    </cfRule>
    <cfRule type="expression" dxfId="38518" priority="79165" stopIfTrue="1">
      <formula>WEEKDAY($A808)=2</formula>
    </cfRule>
    <cfRule type="expression" dxfId="38517" priority="79166" stopIfTrue="1">
      <formula>WEEKDAY($A808)=3</formula>
    </cfRule>
    <cfRule type="expression" dxfId="38516" priority="79167" stopIfTrue="1">
      <formula>WEEKDAY($A808)=4</formula>
    </cfRule>
    <cfRule type="expression" dxfId="38515" priority="79168" stopIfTrue="1">
      <formula>WEEKDAY($A808)=5</formula>
    </cfRule>
    <cfRule type="expression" dxfId="38514" priority="79169" stopIfTrue="1">
      <formula>WEEKDAY($A808)=6</formula>
    </cfRule>
    <cfRule type="expression" dxfId="38513" priority="79170" stopIfTrue="1">
      <formula>WEEKDAY($A808)=7</formula>
    </cfRule>
  </conditionalFormatting>
  <conditionalFormatting sqref="I808:I810">
    <cfRule type="expression" dxfId="38512" priority="79157" stopIfTrue="1">
      <formula>WEEKDAY($A808)=1</formula>
    </cfRule>
    <cfRule type="expression" dxfId="38511" priority="79158" stopIfTrue="1">
      <formula>WEEKDAY($A808)=2</formula>
    </cfRule>
    <cfRule type="expression" dxfId="38510" priority="79159" stopIfTrue="1">
      <formula>WEEKDAY($A808)=3</formula>
    </cfRule>
    <cfRule type="expression" dxfId="38509" priority="79160" stopIfTrue="1">
      <formula>WEEKDAY($A808)=4</formula>
    </cfRule>
    <cfRule type="expression" dxfId="38508" priority="79161" stopIfTrue="1">
      <formula>WEEKDAY($A808)=5</formula>
    </cfRule>
    <cfRule type="expression" dxfId="38507" priority="79162" stopIfTrue="1">
      <formula>WEEKDAY($A808)=6</formula>
    </cfRule>
    <cfRule type="expression" dxfId="38506" priority="79163" stopIfTrue="1">
      <formula>WEEKDAY($A808)=7</formula>
    </cfRule>
  </conditionalFormatting>
  <conditionalFormatting sqref="A809:I809 K809:M809">
    <cfRule type="expression" dxfId="38505" priority="79150" stopIfTrue="1">
      <formula>WEEKDAY($A809)=1</formula>
    </cfRule>
    <cfRule type="expression" dxfId="38504" priority="79151" stopIfTrue="1">
      <formula>WEEKDAY($A809)=2</formula>
    </cfRule>
    <cfRule type="expression" dxfId="38503" priority="79152" stopIfTrue="1">
      <formula>WEEKDAY($A809)=3</formula>
    </cfRule>
    <cfRule type="expression" dxfId="38502" priority="79153" stopIfTrue="1">
      <formula>WEEKDAY($A809)=4</formula>
    </cfRule>
    <cfRule type="expression" dxfId="38501" priority="79154" stopIfTrue="1">
      <formula>WEEKDAY($A809)=5</formula>
    </cfRule>
    <cfRule type="expression" dxfId="38500" priority="79155" stopIfTrue="1">
      <formula>WEEKDAY($A809)=6</formula>
    </cfRule>
    <cfRule type="expression" dxfId="38499" priority="79156" stopIfTrue="1">
      <formula>WEEKDAY($A809)=7</formula>
    </cfRule>
  </conditionalFormatting>
  <conditionalFormatting sqref="A809:I809 K809:M809">
    <cfRule type="expression" dxfId="38498" priority="79143" stopIfTrue="1">
      <formula>WEEKDAY($A809)=1</formula>
    </cfRule>
    <cfRule type="expression" dxfId="38497" priority="79144" stopIfTrue="1">
      <formula>WEEKDAY($A809)=2</formula>
    </cfRule>
    <cfRule type="expression" dxfId="38496" priority="79145" stopIfTrue="1">
      <formula>WEEKDAY($A809)=3</formula>
    </cfRule>
    <cfRule type="expression" dxfId="38495" priority="79146" stopIfTrue="1">
      <formula>WEEKDAY($A809)=4</formula>
    </cfRule>
    <cfRule type="expression" dxfId="38494" priority="79147" stopIfTrue="1">
      <formula>WEEKDAY($A809)=5</formula>
    </cfRule>
    <cfRule type="expression" dxfId="38493" priority="79148" stopIfTrue="1">
      <formula>WEEKDAY($A809)=6</formula>
    </cfRule>
    <cfRule type="expression" dxfId="38492" priority="79149" stopIfTrue="1">
      <formula>WEEKDAY($A809)=7</formula>
    </cfRule>
  </conditionalFormatting>
  <conditionalFormatting sqref="A809:A810">
    <cfRule type="expression" dxfId="38491" priority="79136" stopIfTrue="1">
      <formula>WEEKDAY($A809)=1</formula>
    </cfRule>
    <cfRule type="expression" dxfId="38490" priority="79137" stopIfTrue="1">
      <formula>WEEKDAY($A809)=2</formula>
    </cfRule>
    <cfRule type="expression" dxfId="38489" priority="79138" stopIfTrue="1">
      <formula>WEEKDAY($A809)=3</formula>
    </cfRule>
    <cfRule type="expression" dxfId="38488" priority="79139" stopIfTrue="1">
      <formula>WEEKDAY($A809)=4</formula>
    </cfRule>
    <cfRule type="expression" dxfId="38487" priority="79140" stopIfTrue="1">
      <formula>WEEKDAY($A809)=5</formula>
    </cfRule>
    <cfRule type="expression" dxfId="38486" priority="79141" stopIfTrue="1">
      <formula>WEEKDAY($A809)=6</formula>
    </cfRule>
    <cfRule type="expression" dxfId="38485" priority="79142" stopIfTrue="1">
      <formula>WEEKDAY($A809)=7</formula>
    </cfRule>
  </conditionalFormatting>
  <conditionalFormatting sqref="A809:A810">
    <cfRule type="expression" dxfId="38484" priority="79129" stopIfTrue="1">
      <formula>WEEKDAY($A809)=1</formula>
    </cfRule>
    <cfRule type="expression" dxfId="38483" priority="79130" stopIfTrue="1">
      <formula>WEEKDAY($A809)=2</formula>
    </cfRule>
    <cfRule type="expression" dxfId="38482" priority="79131" stopIfTrue="1">
      <formula>WEEKDAY($A809)=3</formula>
    </cfRule>
    <cfRule type="expression" dxfId="38481" priority="79132" stopIfTrue="1">
      <formula>WEEKDAY($A809)=4</formula>
    </cfRule>
    <cfRule type="expression" dxfId="38480" priority="79133" stopIfTrue="1">
      <formula>WEEKDAY($A809)=5</formula>
    </cfRule>
    <cfRule type="expression" dxfId="38479" priority="79134" stopIfTrue="1">
      <formula>WEEKDAY($A809)=6</formula>
    </cfRule>
    <cfRule type="expression" dxfId="38478" priority="79135" stopIfTrue="1">
      <formula>WEEKDAY($A809)=7</formula>
    </cfRule>
  </conditionalFormatting>
  <conditionalFormatting sqref="I809:I810">
    <cfRule type="expression" dxfId="38477" priority="79122" stopIfTrue="1">
      <formula>WEEKDAY($A809)=1</formula>
    </cfRule>
    <cfRule type="expression" dxfId="38476" priority="79123" stopIfTrue="1">
      <formula>WEEKDAY($A809)=2</formula>
    </cfRule>
    <cfRule type="expression" dxfId="38475" priority="79124" stopIfTrue="1">
      <formula>WEEKDAY($A809)=3</formula>
    </cfRule>
    <cfRule type="expression" dxfId="38474" priority="79125" stopIfTrue="1">
      <formula>WEEKDAY($A809)=4</formula>
    </cfRule>
    <cfRule type="expression" dxfId="38473" priority="79126" stopIfTrue="1">
      <formula>WEEKDAY($A809)=5</formula>
    </cfRule>
    <cfRule type="expression" dxfId="38472" priority="79127" stopIfTrue="1">
      <formula>WEEKDAY($A809)=6</formula>
    </cfRule>
    <cfRule type="expression" dxfId="38471" priority="79128" stopIfTrue="1">
      <formula>WEEKDAY($A809)=7</formula>
    </cfRule>
  </conditionalFormatting>
  <conditionalFormatting sqref="A809:A810">
    <cfRule type="expression" dxfId="38470" priority="79115" stopIfTrue="1">
      <formula>WEEKDAY($A809)=1</formula>
    </cfRule>
    <cfRule type="expression" dxfId="38469" priority="79116" stopIfTrue="1">
      <formula>WEEKDAY($A809)=2</formula>
    </cfRule>
    <cfRule type="expression" dxfId="38468" priority="79117" stopIfTrue="1">
      <formula>WEEKDAY($A809)=3</formula>
    </cfRule>
    <cfRule type="expression" dxfId="38467" priority="79118" stopIfTrue="1">
      <formula>WEEKDAY($A809)=4</formula>
    </cfRule>
    <cfRule type="expression" dxfId="38466" priority="79119" stopIfTrue="1">
      <formula>WEEKDAY($A809)=5</formula>
    </cfRule>
    <cfRule type="expression" dxfId="38465" priority="79120" stopIfTrue="1">
      <formula>WEEKDAY($A809)=6</formula>
    </cfRule>
    <cfRule type="expression" dxfId="38464" priority="79121" stopIfTrue="1">
      <formula>WEEKDAY($A809)=7</formula>
    </cfRule>
  </conditionalFormatting>
  <conditionalFormatting sqref="A809:A810">
    <cfRule type="expression" dxfId="38463" priority="79108" stopIfTrue="1">
      <formula>WEEKDAY($A809)=1</formula>
    </cfRule>
    <cfRule type="expression" dxfId="38462" priority="79109" stopIfTrue="1">
      <formula>WEEKDAY($A809)=2</formula>
    </cfRule>
    <cfRule type="expression" dxfId="38461" priority="79110" stopIfTrue="1">
      <formula>WEEKDAY($A809)=3</formula>
    </cfRule>
    <cfRule type="expression" dxfId="38460" priority="79111" stopIfTrue="1">
      <formula>WEEKDAY($A809)=4</formula>
    </cfRule>
    <cfRule type="expression" dxfId="38459" priority="79112" stopIfTrue="1">
      <formula>WEEKDAY($A809)=5</formula>
    </cfRule>
    <cfRule type="expression" dxfId="38458" priority="79113" stopIfTrue="1">
      <formula>WEEKDAY($A809)=6</formula>
    </cfRule>
    <cfRule type="expression" dxfId="38457" priority="79114" stopIfTrue="1">
      <formula>WEEKDAY($A809)=7</formula>
    </cfRule>
  </conditionalFormatting>
  <conditionalFormatting sqref="I809:I810">
    <cfRule type="expression" dxfId="38456" priority="79101" stopIfTrue="1">
      <formula>WEEKDAY($A809)=1</formula>
    </cfRule>
    <cfRule type="expression" dxfId="38455" priority="79102" stopIfTrue="1">
      <formula>WEEKDAY($A809)=2</formula>
    </cfRule>
    <cfRule type="expression" dxfId="38454" priority="79103" stopIfTrue="1">
      <formula>WEEKDAY($A809)=3</formula>
    </cfRule>
    <cfRule type="expression" dxfId="38453" priority="79104" stopIfTrue="1">
      <formula>WEEKDAY($A809)=4</formula>
    </cfRule>
    <cfRule type="expression" dxfId="38452" priority="79105" stopIfTrue="1">
      <formula>WEEKDAY($A809)=5</formula>
    </cfRule>
    <cfRule type="expression" dxfId="38451" priority="79106" stopIfTrue="1">
      <formula>WEEKDAY($A809)=6</formula>
    </cfRule>
    <cfRule type="expression" dxfId="38450" priority="79107" stopIfTrue="1">
      <formula>WEEKDAY($A809)=7</formula>
    </cfRule>
  </conditionalFormatting>
  <conditionalFormatting sqref="I809:I810">
    <cfRule type="expression" dxfId="38449" priority="79094" stopIfTrue="1">
      <formula>WEEKDAY($A809)=1</formula>
    </cfRule>
    <cfRule type="expression" dxfId="38448" priority="79095" stopIfTrue="1">
      <formula>WEEKDAY($A809)=2</formula>
    </cfRule>
    <cfRule type="expression" dxfId="38447" priority="79096" stopIfTrue="1">
      <formula>WEEKDAY($A809)=3</formula>
    </cfRule>
    <cfRule type="expression" dxfId="38446" priority="79097" stopIfTrue="1">
      <formula>WEEKDAY($A809)=4</formula>
    </cfRule>
    <cfRule type="expression" dxfId="38445" priority="79098" stopIfTrue="1">
      <formula>WEEKDAY($A809)=5</formula>
    </cfRule>
    <cfRule type="expression" dxfId="38444" priority="79099" stopIfTrue="1">
      <formula>WEEKDAY($A809)=6</formula>
    </cfRule>
    <cfRule type="expression" dxfId="38443" priority="79100" stopIfTrue="1">
      <formula>WEEKDAY($A809)=7</formula>
    </cfRule>
  </conditionalFormatting>
  <conditionalFormatting sqref="I808:I810">
    <cfRule type="expression" dxfId="38442" priority="79087" stopIfTrue="1">
      <formula>WEEKDAY($A808)=1</formula>
    </cfRule>
    <cfRule type="expression" dxfId="38441" priority="79088" stopIfTrue="1">
      <formula>WEEKDAY($A808)=2</formula>
    </cfRule>
    <cfRule type="expression" dxfId="38440" priority="79089" stopIfTrue="1">
      <formula>WEEKDAY($A808)=3</formula>
    </cfRule>
    <cfRule type="expression" dxfId="38439" priority="79090" stopIfTrue="1">
      <formula>WEEKDAY($A808)=4</formula>
    </cfRule>
    <cfRule type="expression" dxfId="38438" priority="79091" stopIfTrue="1">
      <formula>WEEKDAY($A808)=5</formula>
    </cfRule>
    <cfRule type="expression" dxfId="38437" priority="79092" stopIfTrue="1">
      <formula>WEEKDAY($A808)=6</formula>
    </cfRule>
    <cfRule type="expression" dxfId="38436" priority="79093" stopIfTrue="1">
      <formula>WEEKDAY($A808)=7</formula>
    </cfRule>
  </conditionalFormatting>
  <conditionalFormatting sqref="I808:I810">
    <cfRule type="expression" dxfId="38435" priority="79080" stopIfTrue="1">
      <formula>WEEKDAY($A808)=1</formula>
    </cfRule>
    <cfRule type="expression" dxfId="38434" priority="79081" stopIfTrue="1">
      <formula>WEEKDAY($A808)=2</formula>
    </cfRule>
    <cfRule type="expression" dxfId="38433" priority="79082" stopIfTrue="1">
      <formula>WEEKDAY($A808)=3</formula>
    </cfRule>
    <cfRule type="expression" dxfId="38432" priority="79083" stopIfTrue="1">
      <formula>WEEKDAY($A808)=4</formula>
    </cfRule>
    <cfRule type="expression" dxfId="38431" priority="79084" stopIfTrue="1">
      <formula>WEEKDAY($A808)=5</formula>
    </cfRule>
    <cfRule type="expression" dxfId="38430" priority="79085" stopIfTrue="1">
      <formula>WEEKDAY($A808)=6</formula>
    </cfRule>
    <cfRule type="expression" dxfId="38429" priority="79086" stopIfTrue="1">
      <formula>WEEKDAY($A808)=7</formula>
    </cfRule>
  </conditionalFormatting>
  <conditionalFormatting sqref="A808:A810">
    <cfRule type="expression" dxfId="38428" priority="79073" stopIfTrue="1">
      <formula>WEEKDAY($A808)=1</formula>
    </cfRule>
    <cfRule type="expression" dxfId="38427" priority="79074" stopIfTrue="1">
      <formula>WEEKDAY($A808)=2</formula>
    </cfRule>
    <cfRule type="expression" dxfId="38426" priority="79075" stopIfTrue="1">
      <formula>WEEKDAY($A808)=3</formula>
    </cfRule>
    <cfRule type="expression" dxfId="38425" priority="79076" stopIfTrue="1">
      <formula>WEEKDAY($A808)=4</formula>
    </cfRule>
    <cfRule type="expression" dxfId="38424" priority="79077" stopIfTrue="1">
      <formula>WEEKDAY($A808)=5</formula>
    </cfRule>
    <cfRule type="expression" dxfId="38423" priority="79078" stopIfTrue="1">
      <formula>WEEKDAY($A808)=6</formula>
    </cfRule>
    <cfRule type="expression" dxfId="38422" priority="79079" stopIfTrue="1">
      <formula>WEEKDAY($A808)=7</formula>
    </cfRule>
  </conditionalFormatting>
  <conditionalFormatting sqref="I808:I810">
    <cfRule type="expression" dxfId="38421" priority="79066" stopIfTrue="1">
      <formula>WEEKDAY($A808)=1</formula>
    </cfRule>
    <cfRule type="expression" dxfId="38420" priority="79067" stopIfTrue="1">
      <formula>WEEKDAY($A808)=2</formula>
    </cfRule>
    <cfRule type="expression" dxfId="38419" priority="79068" stopIfTrue="1">
      <formula>WEEKDAY($A808)=3</formula>
    </cfRule>
    <cfRule type="expression" dxfId="38418" priority="79069" stopIfTrue="1">
      <formula>WEEKDAY($A808)=4</formula>
    </cfRule>
    <cfRule type="expression" dxfId="38417" priority="79070" stopIfTrue="1">
      <formula>WEEKDAY($A808)=5</formula>
    </cfRule>
    <cfRule type="expression" dxfId="38416" priority="79071" stopIfTrue="1">
      <formula>WEEKDAY($A808)=6</formula>
    </cfRule>
    <cfRule type="expression" dxfId="38415" priority="79072" stopIfTrue="1">
      <formula>WEEKDAY($A808)=7</formula>
    </cfRule>
  </conditionalFormatting>
  <conditionalFormatting sqref="J808">
    <cfRule type="expression" dxfId="38414" priority="79059" stopIfTrue="1">
      <formula>WEEKDAY($A808)=1</formula>
    </cfRule>
    <cfRule type="expression" dxfId="38413" priority="79060" stopIfTrue="1">
      <formula>WEEKDAY($A808)=2</formula>
    </cfRule>
    <cfRule type="expression" dxfId="38412" priority="79061" stopIfTrue="1">
      <formula>WEEKDAY($A808)=3</formula>
    </cfRule>
    <cfRule type="expression" dxfId="38411" priority="79062" stopIfTrue="1">
      <formula>WEEKDAY($A808)=4</formula>
    </cfRule>
    <cfRule type="expression" dxfId="38410" priority="79063" stopIfTrue="1">
      <formula>WEEKDAY($A808)=5</formula>
    </cfRule>
    <cfRule type="expression" dxfId="38409" priority="79064" stopIfTrue="1">
      <formula>WEEKDAY($A808)=6</formula>
    </cfRule>
    <cfRule type="expression" dxfId="38408" priority="79065" stopIfTrue="1">
      <formula>WEEKDAY($A808)=7</formula>
    </cfRule>
  </conditionalFormatting>
  <conditionalFormatting sqref="J809">
    <cfRule type="expression" dxfId="38407" priority="79052" stopIfTrue="1">
      <formula>WEEKDAY($A809)=1</formula>
    </cfRule>
    <cfRule type="expression" dxfId="38406" priority="79053" stopIfTrue="1">
      <formula>WEEKDAY($A809)=2</formula>
    </cfRule>
    <cfRule type="expression" dxfId="38405" priority="79054" stopIfTrue="1">
      <formula>WEEKDAY($A809)=3</formula>
    </cfRule>
    <cfRule type="expression" dxfId="38404" priority="79055" stopIfTrue="1">
      <formula>WEEKDAY($A809)=4</formula>
    </cfRule>
    <cfRule type="expression" dxfId="38403" priority="79056" stopIfTrue="1">
      <formula>WEEKDAY($A809)=5</formula>
    </cfRule>
    <cfRule type="expression" dxfId="38402" priority="79057" stopIfTrue="1">
      <formula>WEEKDAY($A809)=6</formula>
    </cfRule>
    <cfRule type="expression" dxfId="38401" priority="79058" stopIfTrue="1">
      <formula>WEEKDAY($A809)=7</formula>
    </cfRule>
  </conditionalFormatting>
  <conditionalFormatting sqref="A808:A810">
    <cfRule type="expression" dxfId="38400" priority="79045" stopIfTrue="1">
      <formula>WEEKDAY($A808)=1</formula>
    </cfRule>
    <cfRule type="expression" dxfId="38399" priority="79046" stopIfTrue="1">
      <formula>WEEKDAY($A808)=2</formula>
    </cfRule>
    <cfRule type="expression" dxfId="38398" priority="79047" stopIfTrue="1">
      <formula>WEEKDAY($A808)=3</formula>
    </cfRule>
    <cfRule type="expression" dxfId="38397" priority="79048" stopIfTrue="1">
      <formula>WEEKDAY($A808)=4</formula>
    </cfRule>
    <cfRule type="expression" dxfId="38396" priority="79049" stopIfTrue="1">
      <formula>WEEKDAY($A808)=5</formula>
    </cfRule>
    <cfRule type="expression" dxfId="38395" priority="79050" stopIfTrue="1">
      <formula>WEEKDAY($A808)=6</formula>
    </cfRule>
    <cfRule type="expression" dxfId="38394" priority="79051" stopIfTrue="1">
      <formula>WEEKDAY($A808)=7</formula>
    </cfRule>
  </conditionalFormatting>
  <conditionalFormatting sqref="I808:I810">
    <cfRule type="expression" dxfId="38393" priority="79038" stopIfTrue="1">
      <formula>WEEKDAY($A808)=1</formula>
    </cfRule>
    <cfRule type="expression" dxfId="38392" priority="79039" stopIfTrue="1">
      <formula>WEEKDAY($A808)=2</formula>
    </cfRule>
    <cfRule type="expression" dxfId="38391" priority="79040" stopIfTrue="1">
      <formula>WEEKDAY($A808)=3</formula>
    </cfRule>
    <cfRule type="expression" dxfId="38390" priority="79041" stopIfTrue="1">
      <formula>WEEKDAY($A808)=4</formula>
    </cfRule>
    <cfRule type="expression" dxfId="38389" priority="79042" stopIfTrue="1">
      <formula>WEEKDAY($A808)=5</formula>
    </cfRule>
    <cfRule type="expression" dxfId="38388" priority="79043" stopIfTrue="1">
      <formula>WEEKDAY($A808)=6</formula>
    </cfRule>
    <cfRule type="expression" dxfId="38387" priority="79044" stopIfTrue="1">
      <formula>WEEKDAY($A808)=7</formula>
    </cfRule>
  </conditionalFormatting>
  <conditionalFormatting sqref="A808:A810">
    <cfRule type="expression" dxfId="38386" priority="79031" stopIfTrue="1">
      <formula>WEEKDAY($A808)=1</formula>
    </cfRule>
    <cfRule type="expression" dxfId="38385" priority="79032" stopIfTrue="1">
      <formula>WEEKDAY($A808)=2</formula>
    </cfRule>
    <cfRule type="expression" dxfId="38384" priority="79033" stopIfTrue="1">
      <formula>WEEKDAY($A808)=3</formula>
    </cfRule>
    <cfRule type="expression" dxfId="38383" priority="79034" stopIfTrue="1">
      <formula>WEEKDAY($A808)=4</formula>
    </cfRule>
    <cfRule type="expression" dxfId="38382" priority="79035" stopIfTrue="1">
      <formula>WEEKDAY($A808)=5</formula>
    </cfRule>
    <cfRule type="expression" dxfId="38381" priority="79036" stopIfTrue="1">
      <formula>WEEKDAY($A808)=6</formula>
    </cfRule>
    <cfRule type="expression" dxfId="38380" priority="79037" stopIfTrue="1">
      <formula>WEEKDAY($A808)=7</formula>
    </cfRule>
  </conditionalFormatting>
  <conditionalFormatting sqref="I808:I810">
    <cfRule type="expression" dxfId="38379" priority="79024" stopIfTrue="1">
      <formula>WEEKDAY($A808)=1</formula>
    </cfRule>
    <cfRule type="expression" dxfId="38378" priority="79025" stopIfTrue="1">
      <formula>WEEKDAY($A808)=2</formula>
    </cfRule>
    <cfRule type="expression" dxfId="38377" priority="79026" stopIfTrue="1">
      <formula>WEEKDAY($A808)=3</formula>
    </cfRule>
    <cfRule type="expression" dxfId="38376" priority="79027" stopIfTrue="1">
      <formula>WEEKDAY($A808)=4</formula>
    </cfRule>
    <cfRule type="expression" dxfId="38375" priority="79028" stopIfTrue="1">
      <formula>WEEKDAY($A808)=5</formula>
    </cfRule>
    <cfRule type="expression" dxfId="38374" priority="79029" stopIfTrue="1">
      <formula>WEEKDAY($A808)=6</formula>
    </cfRule>
    <cfRule type="expression" dxfId="38373" priority="79030" stopIfTrue="1">
      <formula>WEEKDAY($A808)=7</formula>
    </cfRule>
  </conditionalFormatting>
  <conditionalFormatting sqref="A808:A810">
    <cfRule type="expression" dxfId="38372" priority="79017" stopIfTrue="1">
      <formula>WEEKDAY($A808)=1</formula>
    </cfRule>
    <cfRule type="expression" dxfId="38371" priority="79018" stopIfTrue="1">
      <formula>WEEKDAY($A808)=2</formula>
    </cfRule>
    <cfRule type="expression" dxfId="38370" priority="79019" stopIfTrue="1">
      <formula>WEEKDAY($A808)=3</formula>
    </cfRule>
    <cfRule type="expression" dxfId="38369" priority="79020" stopIfTrue="1">
      <formula>WEEKDAY($A808)=4</formula>
    </cfRule>
    <cfRule type="expression" dxfId="38368" priority="79021" stopIfTrue="1">
      <formula>WEEKDAY($A808)=5</formula>
    </cfRule>
    <cfRule type="expression" dxfId="38367" priority="79022" stopIfTrue="1">
      <formula>WEEKDAY($A808)=6</formula>
    </cfRule>
    <cfRule type="expression" dxfId="38366" priority="79023" stopIfTrue="1">
      <formula>WEEKDAY($A808)=7</formula>
    </cfRule>
  </conditionalFormatting>
  <conditionalFormatting sqref="I808:I810">
    <cfRule type="expression" dxfId="38365" priority="79010" stopIfTrue="1">
      <formula>WEEKDAY($A808)=1</formula>
    </cfRule>
    <cfRule type="expression" dxfId="38364" priority="79011" stopIfTrue="1">
      <formula>WEEKDAY($A808)=2</formula>
    </cfRule>
    <cfRule type="expression" dxfId="38363" priority="79012" stopIfTrue="1">
      <formula>WEEKDAY($A808)=3</formula>
    </cfRule>
    <cfRule type="expression" dxfId="38362" priority="79013" stopIfTrue="1">
      <formula>WEEKDAY($A808)=4</formula>
    </cfRule>
    <cfRule type="expression" dxfId="38361" priority="79014" stopIfTrue="1">
      <formula>WEEKDAY($A808)=5</formula>
    </cfRule>
    <cfRule type="expression" dxfId="38360" priority="79015" stopIfTrue="1">
      <formula>WEEKDAY($A808)=6</formula>
    </cfRule>
    <cfRule type="expression" dxfId="38359" priority="79016" stopIfTrue="1">
      <formula>WEEKDAY($A808)=7</formula>
    </cfRule>
  </conditionalFormatting>
  <conditionalFormatting sqref="A808:A810">
    <cfRule type="expression" dxfId="38358" priority="79003" stopIfTrue="1">
      <formula>WEEKDAY($A808)=1</formula>
    </cfRule>
    <cfRule type="expression" dxfId="38357" priority="79004" stopIfTrue="1">
      <formula>WEEKDAY($A808)=2</formula>
    </cfRule>
    <cfRule type="expression" dxfId="38356" priority="79005" stopIfTrue="1">
      <formula>WEEKDAY($A808)=3</formula>
    </cfRule>
    <cfRule type="expression" dxfId="38355" priority="79006" stopIfTrue="1">
      <formula>WEEKDAY($A808)=4</formula>
    </cfRule>
    <cfRule type="expression" dxfId="38354" priority="79007" stopIfTrue="1">
      <formula>WEEKDAY($A808)=5</formula>
    </cfRule>
    <cfRule type="expression" dxfId="38353" priority="79008" stopIfTrue="1">
      <formula>WEEKDAY($A808)=6</formula>
    </cfRule>
    <cfRule type="expression" dxfId="38352" priority="79009" stopIfTrue="1">
      <formula>WEEKDAY($A808)=7</formula>
    </cfRule>
  </conditionalFormatting>
  <conditionalFormatting sqref="I808:I810">
    <cfRule type="expression" dxfId="38351" priority="78996" stopIfTrue="1">
      <formula>WEEKDAY($A808)=1</formula>
    </cfRule>
    <cfRule type="expression" dxfId="38350" priority="78997" stopIfTrue="1">
      <formula>WEEKDAY($A808)=2</formula>
    </cfRule>
    <cfRule type="expression" dxfId="38349" priority="78998" stopIfTrue="1">
      <formula>WEEKDAY($A808)=3</formula>
    </cfRule>
    <cfRule type="expression" dxfId="38348" priority="78999" stopIfTrue="1">
      <formula>WEEKDAY($A808)=4</formula>
    </cfRule>
    <cfRule type="expression" dxfId="38347" priority="79000" stopIfTrue="1">
      <formula>WEEKDAY($A808)=5</formula>
    </cfRule>
    <cfRule type="expression" dxfId="38346" priority="79001" stopIfTrue="1">
      <formula>WEEKDAY($A808)=6</formula>
    </cfRule>
    <cfRule type="expression" dxfId="38345" priority="79002" stopIfTrue="1">
      <formula>WEEKDAY($A808)=7</formula>
    </cfRule>
  </conditionalFormatting>
  <conditionalFormatting sqref="A808:A810">
    <cfRule type="expression" dxfId="38344" priority="78989" stopIfTrue="1">
      <formula>WEEKDAY($A808)=1</formula>
    </cfRule>
    <cfRule type="expression" dxfId="38343" priority="78990" stopIfTrue="1">
      <formula>WEEKDAY($A808)=2</formula>
    </cfRule>
    <cfRule type="expression" dxfId="38342" priority="78991" stopIfTrue="1">
      <formula>WEEKDAY($A808)=3</formula>
    </cfRule>
    <cfRule type="expression" dxfId="38341" priority="78992" stopIfTrue="1">
      <formula>WEEKDAY($A808)=4</formula>
    </cfRule>
    <cfRule type="expression" dxfId="38340" priority="78993" stopIfTrue="1">
      <formula>WEEKDAY($A808)=5</formula>
    </cfRule>
    <cfRule type="expression" dxfId="38339" priority="78994" stopIfTrue="1">
      <formula>WEEKDAY($A808)=6</formula>
    </cfRule>
    <cfRule type="expression" dxfId="38338" priority="78995" stopIfTrue="1">
      <formula>WEEKDAY($A808)=7</formula>
    </cfRule>
  </conditionalFormatting>
  <conditionalFormatting sqref="I808:I810">
    <cfRule type="expression" dxfId="38337" priority="78982" stopIfTrue="1">
      <formula>WEEKDAY($A808)=1</formula>
    </cfRule>
    <cfRule type="expression" dxfId="38336" priority="78983" stopIfTrue="1">
      <formula>WEEKDAY($A808)=2</formula>
    </cfRule>
    <cfRule type="expression" dxfId="38335" priority="78984" stopIfTrue="1">
      <formula>WEEKDAY($A808)=3</formula>
    </cfRule>
    <cfRule type="expression" dxfId="38334" priority="78985" stopIfTrue="1">
      <formula>WEEKDAY($A808)=4</formula>
    </cfRule>
    <cfRule type="expression" dxfId="38333" priority="78986" stopIfTrue="1">
      <formula>WEEKDAY($A808)=5</formula>
    </cfRule>
    <cfRule type="expression" dxfId="38332" priority="78987" stopIfTrue="1">
      <formula>WEEKDAY($A808)=6</formula>
    </cfRule>
    <cfRule type="expression" dxfId="38331" priority="78988" stopIfTrue="1">
      <formula>WEEKDAY($A808)=7</formula>
    </cfRule>
  </conditionalFormatting>
  <conditionalFormatting sqref="A808:A810">
    <cfRule type="expression" dxfId="38330" priority="78975" stopIfTrue="1">
      <formula>WEEKDAY($A808)=1</formula>
    </cfRule>
    <cfRule type="expression" dxfId="38329" priority="78976" stopIfTrue="1">
      <formula>WEEKDAY($A808)=2</formula>
    </cfRule>
    <cfRule type="expression" dxfId="38328" priority="78977" stopIfTrue="1">
      <formula>WEEKDAY($A808)=3</formula>
    </cfRule>
    <cfRule type="expression" dxfId="38327" priority="78978" stopIfTrue="1">
      <formula>WEEKDAY($A808)=4</formula>
    </cfRule>
    <cfRule type="expression" dxfId="38326" priority="78979" stopIfTrue="1">
      <formula>WEEKDAY($A808)=5</formula>
    </cfRule>
    <cfRule type="expression" dxfId="38325" priority="78980" stopIfTrue="1">
      <formula>WEEKDAY($A808)=6</formula>
    </cfRule>
    <cfRule type="expression" dxfId="38324" priority="78981" stopIfTrue="1">
      <formula>WEEKDAY($A808)=7</formula>
    </cfRule>
  </conditionalFormatting>
  <conditionalFormatting sqref="I808:I810">
    <cfRule type="expression" dxfId="38323" priority="78968" stopIfTrue="1">
      <formula>WEEKDAY($A808)=1</formula>
    </cfRule>
    <cfRule type="expression" dxfId="38322" priority="78969" stopIfTrue="1">
      <formula>WEEKDAY($A808)=2</formula>
    </cfRule>
    <cfRule type="expression" dxfId="38321" priority="78970" stopIfTrue="1">
      <formula>WEEKDAY($A808)=3</formula>
    </cfRule>
    <cfRule type="expression" dxfId="38320" priority="78971" stopIfTrue="1">
      <formula>WEEKDAY($A808)=4</formula>
    </cfRule>
    <cfRule type="expression" dxfId="38319" priority="78972" stopIfTrue="1">
      <formula>WEEKDAY($A808)=5</formula>
    </cfRule>
    <cfRule type="expression" dxfId="38318" priority="78973" stopIfTrue="1">
      <formula>WEEKDAY($A808)=6</formula>
    </cfRule>
    <cfRule type="expression" dxfId="38317" priority="78974" stopIfTrue="1">
      <formula>WEEKDAY($A808)=7</formula>
    </cfRule>
  </conditionalFormatting>
  <conditionalFormatting sqref="A807:A810">
    <cfRule type="expression" dxfId="38316" priority="78961" stopIfTrue="1">
      <formula>WEEKDAY($A807)=1</formula>
    </cfRule>
    <cfRule type="expression" dxfId="38315" priority="78962" stopIfTrue="1">
      <formula>WEEKDAY($A807)=2</formula>
    </cfRule>
    <cfRule type="expression" dxfId="38314" priority="78963" stopIfTrue="1">
      <formula>WEEKDAY($A807)=3</formula>
    </cfRule>
    <cfRule type="expression" dxfId="38313" priority="78964" stopIfTrue="1">
      <formula>WEEKDAY($A807)=4</formula>
    </cfRule>
    <cfRule type="expression" dxfId="38312" priority="78965" stopIfTrue="1">
      <formula>WEEKDAY($A807)=5</formula>
    </cfRule>
    <cfRule type="expression" dxfId="38311" priority="78966" stopIfTrue="1">
      <formula>WEEKDAY($A807)=6</formula>
    </cfRule>
    <cfRule type="expression" dxfId="38310" priority="78967" stopIfTrue="1">
      <formula>WEEKDAY($A807)=7</formula>
    </cfRule>
  </conditionalFormatting>
  <conditionalFormatting sqref="I807:I810">
    <cfRule type="expression" dxfId="38309" priority="78954" stopIfTrue="1">
      <formula>WEEKDAY($A807)=1</formula>
    </cfRule>
    <cfRule type="expression" dxfId="38308" priority="78955" stopIfTrue="1">
      <formula>WEEKDAY($A807)=2</formula>
    </cfRule>
    <cfRule type="expression" dxfId="38307" priority="78956" stopIfTrue="1">
      <formula>WEEKDAY($A807)=3</formula>
    </cfRule>
    <cfRule type="expression" dxfId="38306" priority="78957" stopIfTrue="1">
      <formula>WEEKDAY($A807)=4</formula>
    </cfRule>
    <cfRule type="expression" dxfId="38305" priority="78958" stopIfTrue="1">
      <formula>WEEKDAY($A807)=5</formula>
    </cfRule>
    <cfRule type="expression" dxfId="38304" priority="78959" stopIfTrue="1">
      <formula>WEEKDAY($A807)=6</formula>
    </cfRule>
    <cfRule type="expression" dxfId="38303" priority="78960" stopIfTrue="1">
      <formula>WEEKDAY($A807)=7</formula>
    </cfRule>
  </conditionalFormatting>
  <conditionalFormatting sqref="A807:A810">
    <cfRule type="expression" dxfId="38302" priority="78947" stopIfTrue="1">
      <formula>WEEKDAY($A807)=1</formula>
    </cfRule>
    <cfRule type="expression" dxfId="38301" priority="78948" stopIfTrue="1">
      <formula>WEEKDAY($A807)=2</formula>
    </cfRule>
    <cfRule type="expression" dxfId="38300" priority="78949" stopIfTrue="1">
      <formula>WEEKDAY($A807)=3</formula>
    </cfRule>
    <cfRule type="expression" dxfId="38299" priority="78950" stopIfTrue="1">
      <formula>WEEKDAY($A807)=4</formula>
    </cfRule>
    <cfRule type="expression" dxfId="38298" priority="78951" stopIfTrue="1">
      <formula>WEEKDAY($A807)=5</formula>
    </cfRule>
    <cfRule type="expression" dxfId="38297" priority="78952" stopIfTrue="1">
      <formula>WEEKDAY($A807)=6</formula>
    </cfRule>
    <cfRule type="expression" dxfId="38296" priority="78953" stopIfTrue="1">
      <formula>WEEKDAY($A807)=7</formula>
    </cfRule>
  </conditionalFormatting>
  <conditionalFormatting sqref="I807:I810">
    <cfRule type="expression" dxfId="38295" priority="78940" stopIfTrue="1">
      <formula>WEEKDAY($A807)=1</formula>
    </cfRule>
    <cfRule type="expression" dxfId="38294" priority="78941" stopIfTrue="1">
      <formula>WEEKDAY($A807)=2</formula>
    </cfRule>
    <cfRule type="expression" dxfId="38293" priority="78942" stopIfTrue="1">
      <formula>WEEKDAY($A807)=3</formula>
    </cfRule>
    <cfRule type="expression" dxfId="38292" priority="78943" stopIfTrue="1">
      <formula>WEEKDAY($A807)=4</formula>
    </cfRule>
    <cfRule type="expression" dxfId="38291" priority="78944" stopIfTrue="1">
      <formula>WEEKDAY($A807)=5</formula>
    </cfRule>
    <cfRule type="expression" dxfId="38290" priority="78945" stopIfTrue="1">
      <formula>WEEKDAY($A807)=6</formula>
    </cfRule>
    <cfRule type="expression" dxfId="38289" priority="78946" stopIfTrue="1">
      <formula>WEEKDAY($A807)=7</formula>
    </cfRule>
  </conditionalFormatting>
  <conditionalFormatting sqref="I810">
    <cfRule type="expression" dxfId="38288" priority="78933" stopIfTrue="1">
      <formula>WEEKDAY($A810)=1</formula>
    </cfRule>
    <cfRule type="expression" dxfId="38287" priority="78934" stopIfTrue="1">
      <formula>WEEKDAY($A810)=2</formula>
    </cfRule>
    <cfRule type="expression" dxfId="38286" priority="78935" stopIfTrue="1">
      <formula>WEEKDAY($A810)=3</formula>
    </cfRule>
    <cfRule type="expression" dxfId="38285" priority="78936" stopIfTrue="1">
      <formula>WEEKDAY($A810)=4</formula>
    </cfRule>
    <cfRule type="expression" dxfId="38284" priority="78937" stopIfTrue="1">
      <formula>WEEKDAY($A810)=5</formula>
    </cfRule>
    <cfRule type="expression" dxfId="38283" priority="78938" stopIfTrue="1">
      <formula>WEEKDAY($A810)=6</formula>
    </cfRule>
    <cfRule type="expression" dxfId="38282" priority="78939" stopIfTrue="1">
      <formula>WEEKDAY($A810)=7</formula>
    </cfRule>
  </conditionalFormatting>
  <conditionalFormatting sqref="I810">
    <cfRule type="expression" dxfId="38281" priority="78926" stopIfTrue="1">
      <formula>WEEKDAY($A810)=1</formula>
    </cfRule>
    <cfRule type="expression" dxfId="38280" priority="78927" stopIfTrue="1">
      <formula>WEEKDAY($A810)=2</formula>
    </cfRule>
    <cfRule type="expression" dxfId="38279" priority="78928" stopIfTrue="1">
      <formula>WEEKDAY($A810)=3</formula>
    </cfRule>
    <cfRule type="expression" dxfId="38278" priority="78929" stopIfTrue="1">
      <formula>WEEKDAY($A810)=4</formula>
    </cfRule>
    <cfRule type="expression" dxfId="38277" priority="78930" stopIfTrue="1">
      <formula>WEEKDAY($A810)=5</formula>
    </cfRule>
    <cfRule type="expression" dxfId="38276" priority="78931" stopIfTrue="1">
      <formula>WEEKDAY($A810)=6</formula>
    </cfRule>
    <cfRule type="expression" dxfId="38275" priority="78932" stopIfTrue="1">
      <formula>WEEKDAY($A810)=7</formula>
    </cfRule>
  </conditionalFormatting>
  <conditionalFormatting sqref="I810">
    <cfRule type="expression" dxfId="38274" priority="78919" stopIfTrue="1">
      <formula>WEEKDAY($A810)=1</formula>
    </cfRule>
    <cfRule type="expression" dxfId="38273" priority="78920" stopIfTrue="1">
      <formula>WEEKDAY($A810)=2</formula>
    </cfRule>
    <cfRule type="expression" dxfId="38272" priority="78921" stopIfTrue="1">
      <formula>WEEKDAY($A810)=3</formula>
    </cfRule>
    <cfRule type="expression" dxfId="38271" priority="78922" stopIfTrue="1">
      <formula>WEEKDAY($A810)=4</formula>
    </cfRule>
    <cfRule type="expression" dxfId="38270" priority="78923" stopIfTrue="1">
      <formula>WEEKDAY($A810)=5</formula>
    </cfRule>
    <cfRule type="expression" dxfId="38269" priority="78924" stopIfTrue="1">
      <formula>WEEKDAY($A810)=6</formula>
    </cfRule>
    <cfRule type="expression" dxfId="38268" priority="78925" stopIfTrue="1">
      <formula>WEEKDAY($A810)=7</formula>
    </cfRule>
  </conditionalFormatting>
  <conditionalFormatting sqref="I810">
    <cfRule type="expression" dxfId="38267" priority="78912" stopIfTrue="1">
      <formula>WEEKDAY($A810)=1</formula>
    </cfRule>
    <cfRule type="expression" dxfId="38266" priority="78913" stopIfTrue="1">
      <formula>WEEKDAY($A810)=2</formula>
    </cfRule>
    <cfRule type="expression" dxfId="38265" priority="78914" stopIfTrue="1">
      <formula>WEEKDAY($A810)=3</formula>
    </cfRule>
    <cfRule type="expression" dxfId="38264" priority="78915" stopIfTrue="1">
      <formula>WEEKDAY($A810)=4</formula>
    </cfRule>
    <cfRule type="expression" dxfId="38263" priority="78916" stopIfTrue="1">
      <formula>WEEKDAY($A810)=5</formula>
    </cfRule>
    <cfRule type="expression" dxfId="38262" priority="78917" stopIfTrue="1">
      <formula>WEEKDAY($A810)=6</formula>
    </cfRule>
    <cfRule type="expression" dxfId="38261" priority="78918" stopIfTrue="1">
      <formula>WEEKDAY($A810)=7</formula>
    </cfRule>
  </conditionalFormatting>
  <conditionalFormatting sqref="I810">
    <cfRule type="expression" dxfId="38260" priority="78905" stopIfTrue="1">
      <formula>WEEKDAY($A810)=1</formula>
    </cfRule>
    <cfRule type="expression" dxfId="38259" priority="78906" stopIfTrue="1">
      <formula>WEEKDAY($A810)=2</formula>
    </cfRule>
    <cfRule type="expression" dxfId="38258" priority="78907" stopIfTrue="1">
      <formula>WEEKDAY($A810)=3</formula>
    </cfRule>
    <cfRule type="expression" dxfId="38257" priority="78908" stopIfTrue="1">
      <formula>WEEKDAY($A810)=4</formula>
    </cfRule>
    <cfRule type="expression" dxfId="38256" priority="78909" stopIfTrue="1">
      <formula>WEEKDAY($A810)=5</formula>
    </cfRule>
    <cfRule type="expression" dxfId="38255" priority="78910" stopIfTrue="1">
      <formula>WEEKDAY($A810)=6</formula>
    </cfRule>
    <cfRule type="expression" dxfId="38254" priority="78911" stopIfTrue="1">
      <formula>WEEKDAY($A810)=7</formula>
    </cfRule>
  </conditionalFormatting>
  <conditionalFormatting sqref="I810">
    <cfRule type="expression" dxfId="38253" priority="78898" stopIfTrue="1">
      <formula>WEEKDAY($A810)=1</formula>
    </cfRule>
    <cfRule type="expression" dxfId="38252" priority="78899" stopIfTrue="1">
      <formula>WEEKDAY($A810)=2</formula>
    </cfRule>
    <cfRule type="expression" dxfId="38251" priority="78900" stopIfTrue="1">
      <formula>WEEKDAY($A810)=3</formula>
    </cfRule>
    <cfRule type="expression" dxfId="38250" priority="78901" stopIfTrue="1">
      <formula>WEEKDAY($A810)=4</formula>
    </cfRule>
    <cfRule type="expression" dxfId="38249" priority="78902" stopIfTrue="1">
      <formula>WEEKDAY($A810)=5</formula>
    </cfRule>
    <cfRule type="expression" dxfId="38248" priority="78903" stopIfTrue="1">
      <formula>WEEKDAY($A810)=6</formula>
    </cfRule>
    <cfRule type="expression" dxfId="38247" priority="78904" stopIfTrue="1">
      <formula>WEEKDAY($A810)=7</formula>
    </cfRule>
  </conditionalFormatting>
  <conditionalFormatting sqref="I810">
    <cfRule type="expression" dxfId="38246" priority="78891" stopIfTrue="1">
      <formula>WEEKDAY($A810)=1</formula>
    </cfRule>
    <cfRule type="expression" dxfId="38245" priority="78892" stopIfTrue="1">
      <formula>WEEKDAY($A810)=2</formula>
    </cfRule>
    <cfRule type="expression" dxfId="38244" priority="78893" stopIfTrue="1">
      <formula>WEEKDAY($A810)=3</formula>
    </cfRule>
    <cfRule type="expression" dxfId="38243" priority="78894" stopIfTrue="1">
      <formula>WEEKDAY($A810)=4</formula>
    </cfRule>
    <cfRule type="expression" dxfId="38242" priority="78895" stopIfTrue="1">
      <formula>WEEKDAY($A810)=5</formula>
    </cfRule>
    <cfRule type="expression" dxfId="38241" priority="78896" stopIfTrue="1">
      <formula>WEEKDAY($A810)=6</formula>
    </cfRule>
    <cfRule type="expression" dxfId="38240" priority="78897" stopIfTrue="1">
      <formula>WEEKDAY($A810)=7</formula>
    </cfRule>
  </conditionalFormatting>
  <conditionalFormatting sqref="I810">
    <cfRule type="expression" dxfId="38239" priority="78884" stopIfTrue="1">
      <formula>WEEKDAY($A810)=1</formula>
    </cfRule>
    <cfRule type="expression" dxfId="38238" priority="78885" stopIfTrue="1">
      <formula>WEEKDAY($A810)=2</formula>
    </cfRule>
    <cfRule type="expression" dxfId="38237" priority="78886" stopIfTrue="1">
      <formula>WEEKDAY($A810)=3</formula>
    </cfRule>
    <cfRule type="expression" dxfId="38236" priority="78887" stopIfTrue="1">
      <formula>WEEKDAY($A810)=4</formula>
    </cfRule>
    <cfRule type="expression" dxfId="38235" priority="78888" stopIfTrue="1">
      <formula>WEEKDAY($A810)=5</formula>
    </cfRule>
    <cfRule type="expression" dxfId="38234" priority="78889" stopIfTrue="1">
      <formula>WEEKDAY($A810)=6</formula>
    </cfRule>
    <cfRule type="expression" dxfId="38233" priority="78890" stopIfTrue="1">
      <formula>WEEKDAY($A810)=7</formula>
    </cfRule>
  </conditionalFormatting>
  <conditionalFormatting sqref="I810">
    <cfRule type="expression" dxfId="38232" priority="78877" stopIfTrue="1">
      <formula>WEEKDAY($A810)=1</formula>
    </cfRule>
    <cfRule type="expression" dxfId="38231" priority="78878" stopIfTrue="1">
      <formula>WEEKDAY($A810)=2</formula>
    </cfRule>
    <cfRule type="expression" dxfId="38230" priority="78879" stopIfTrue="1">
      <formula>WEEKDAY($A810)=3</formula>
    </cfRule>
    <cfRule type="expression" dxfId="38229" priority="78880" stopIfTrue="1">
      <formula>WEEKDAY($A810)=4</formula>
    </cfRule>
    <cfRule type="expression" dxfId="38228" priority="78881" stopIfTrue="1">
      <formula>WEEKDAY($A810)=5</formula>
    </cfRule>
    <cfRule type="expression" dxfId="38227" priority="78882" stopIfTrue="1">
      <formula>WEEKDAY($A810)=6</formula>
    </cfRule>
    <cfRule type="expression" dxfId="38226" priority="78883" stopIfTrue="1">
      <formula>WEEKDAY($A810)=7</formula>
    </cfRule>
  </conditionalFormatting>
  <conditionalFormatting sqref="I810">
    <cfRule type="expression" dxfId="38225" priority="78870" stopIfTrue="1">
      <formula>WEEKDAY($A810)=1</formula>
    </cfRule>
    <cfRule type="expression" dxfId="38224" priority="78871" stopIfTrue="1">
      <formula>WEEKDAY($A810)=2</formula>
    </cfRule>
    <cfRule type="expression" dxfId="38223" priority="78872" stopIfTrue="1">
      <formula>WEEKDAY($A810)=3</formula>
    </cfRule>
    <cfRule type="expression" dxfId="38222" priority="78873" stopIfTrue="1">
      <formula>WEEKDAY($A810)=4</formula>
    </cfRule>
    <cfRule type="expression" dxfId="38221" priority="78874" stopIfTrue="1">
      <formula>WEEKDAY($A810)=5</formula>
    </cfRule>
    <cfRule type="expression" dxfId="38220" priority="78875" stopIfTrue="1">
      <formula>WEEKDAY($A810)=6</formula>
    </cfRule>
    <cfRule type="expression" dxfId="38219" priority="78876" stopIfTrue="1">
      <formula>WEEKDAY($A810)=7</formula>
    </cfRule>
  </conditionalFormatting>
  <conditionalFormatting sqref="I810">
    <cfRule type="expression" dxfId="38218" priority="78863" stopIfTrue="1">
      <formula>WEEKDAY($A810)=1</formula>
    </cfRule>
    <cfRule type="expression" dxfId="38217" priority="78864" stopIfTrue="1">
      <formula>WEEKDAY($A810)=2</formula>
    </cfRule>
    <cfRule type="expression" dxfId="38216" priority="78865" stopIfTrue="1">
      <formula>WEEKDAY($A810)=3</formula>
    </cfRule>
    <cfRule type="expression" dxfId="38215" priority="78866" stopIfTrue="1">
      <formula>WEEKDAY($A810)=4</formula>
    </cfRule>
    <cfRule type="expression" dxfId="38214" priority="78867" stopIfTrue="1">
      <formula>WEEKDAY($A810)=5</formula>
    </cfRule>
    <cfRule type="expression" dxfId="38213" priority="78868" stopIfTrue="1">
      <formula>WEEKDAY($A810)=6</formula>
    </cfRule>
    <cfRule type="expression" dxfId="38212" priority="78869" stopIfTrue="1">
      <formula>WEEKDAY($A810)=7</formula>
    </cfRule>
  </conditionalFormatting>
  <conditionalFormatting sqref="I810">
    <cfRule type="expression" dxfId="38211" priority="78856" stopIfTrue="1">
      <formula>WEEKDAY($A810)=1</formula>
    </cfRule>
    <cfRule type="expression" dxfId="38210" priority="78857" stopIfTrue="1">
      <formula>WEEKDAY($A810)=2</formula>
    </cfRule>
    <cfRule type="expression" dxfId="38209" priority="78858" stopIfTrue="1">
      <formula>WEEKDAY($A810)=3</formula>
    </cfRule>
    <cfRule type="expression" dxfId="38208" priority="78859" stopIfTrue="1">
      <formula>WEEKDAY($A810)=4</formula>
    </cfRule>
    <cfRule type="expression" dxfId="38207" priority="78860" stopIfTrue="1">
      <formula>WEEKDAY($A810)=5</formula>
    </cfRule>
    <cfRule type="expression" dxfId="38206" priority="78861" stopIfTrue="1">
      <formula>WEEKDAY($A810)=6</formula>
    </cfRule>
    <cfRule type="expression" dxfId="38205" priority="78862" stopIfTrue="1">
      <formula>WEEKDAY($A810)=7</formula>
    </cfRule>
  </conditionalFormatting>
  <conditionalFormatting sqref="I810">
    <cfRule type="expression" dxfId="38204" priority="78849" stopIfTrue="1">
      <formula>WEEKDAY($A810)=1</formula>
    </cfRule>
    <cfRule type="expression" dxfId="38203" priority="78850" stopIfTrue="1">
      <formula>WEEKDAY($A810)=2</formula>
    </cfRule>
    <cfRule type="expression" dxfId="38202" priority="78851" stopIfTrue="1">
      <formula>WEEKDAY($A810)=3</formula>
    </cfRule>
    <cfRule type="expression" dxfId="38201" priority="78852" stopIfTrue="1">
      <formula>WEEKDAY($A810)=4</formula>
    </cfRule>
    <cfRule type="expression" dxfId="38200" priority="78853" stopIfTrue="1">
      <formula>WEEKDAY($A810)=5</formula>
    </cfRule>
    <cfRule type="expression" dxfId="38199" priority="78854" stopIfTrue="1">
      <formula>WEEKDAY($A810)=6</formula>
    </cfRule>
    <cfRule type="expression" dxfId="38198" priority="78855" stopIfTrue="1">
      <formula>WEEKDAY($A810)=7</formula>
    </cfRule>
  </conditionalFormatting>
  <conditionalFormatting sqref="I810">
    <cfRule type="expression" dxfId="38197" priority="78842" stopIfTrue="1">
      <formula>WEEKDAY($A810)=1</formula>
    </cfRule>
    <cfRule type="expression" dxfId="38196" priority="78843" stopIfTrue="1">
      <formula>WEEKDAY($A810)=2</formula>
    </cfRule>
    <cfRule type="expression" dxfId="38195" priority="78844" stopIfTrue="1">
      <formula>WEEKDAY($A810)=3</formula>
    </cfRule>
    <cfRule type="expression" dxfId="38194" priority="78845" stopIfTrue="1">
      <formula>WEEKDAY($A810)=4</formula>
    </cfRule>
    <cfRule type="expression" dxfId="38193" priority="78846" stopIfTrue="1">
      <formula>WEEKDAY($A810)=5</formula>
    </cfRule>
    <cfRule type="expression" dxfId="38192" priority="78847" stopIfTrue="1">
      <formula>WEEKDAY($A810)=6</formula>
    </cfRule>
    <cfRule type="expression" dxfId="38191" priority="78848" stopIfTrue="1">
      <formula>WEEKDAY($A810)=7</formula>
    </cfRule>
  </conditionalFormatting>
  <conditionalFormatting sqref="I810">
    <cfRule type="expression" dxfId="38190" priority="78835" stopIfTrue="1">
      <formula>WEEKDAY($A810)=1</formula>
    </cfRule>
    <cfRule type="expression" dxfId="38189" priority="78836" stopIfTrue="1">
      <formula>WEEKDAY($A810)=2</formula>
    </cfRule>
    <cfRule type="expression" dxfId="38188" priority="78837" stopIfTrue="1">
      <formula>WEEKDAY($A810)=3</formula>
    </cfRule>
    <cfRule type="expression" dxfId="38187" priority="78838" stopIfTrue="1">
      <formula>WEEKDAY($A810)=4</formula>
    </cfRule>
    <cfRule type="expression" dxfId="38186" priority="78839" stopIfTrue="1">
      <formula>WEEKDAY($A810)=5</formula>
    </cfRule>
    <cfRule type="expression" dxfId="38185" priority="78840" stopIfTrue="1">
      <formula>WEEKDAY($A810)=6</formula>
    </cfRule>
    <cfRule type="expression" dxfId="38184" priority="78841" stopIfTrue="1">
      <formula>WEEKDAY($A810)=7</formula>
    </cfRule>
  </conditionalFormatting>
  <conditionalFormatting sqref="I810">
    <cfRule type="expression" dxfId="38183" priority="78828" stopIfTrue="1">
      <formula>WEEKDAY($A810)=1</formula>
    </cfRule>
    <cfRule type="expression" dxfId="38182" priority="78829" stopIfTrue="1">
      <formula>WEEKDAY($A810)=2</formula>
    </cfRule>
    <cfRule type="expression" dxfId="38181" priority="78830" stopIfTrue="1">
      <formula>WEEKDAY($A810)=3</formula>
    </cfRule>
    <cfRule type="expression" dxfId="38180" priority="78831" stopIfTrue="1">
      <formula>WEEKDAY($A810)=4</formula>
    </cfRule>
    <cfRule type="expression" dxfId="38179" priority="78832" stopIfTrue="1">
      <formula>WEEKDAY($A810)=5</formula>
    </cfRule>
    <cfRule type="expression" dxfId="38178" priority="78833" stopIfTrue="1">
      <formula>WEEKDAY($A810)=6</formula>
    </cfRule>
    <cfRule type="expression" dxfId="38177" priority="78834" stopIfTrue="1">
      <formula>WEEKDAY($A810)=7</formula>
    </cfRule>
  </conditionalFormatting>
  <conditionalFormatting sqref="I810">
    <cfRule type="expression" dxfId="38176" priority="78821" stopIfTrue="1">
      <formula>WEEKDAY($A810)=1</formula>
    </cfRule>
    <cfRule type="expression" dxfId="38175" priority="78822" stopIfTrue="1">
      <formula>WEEKDAY($A810)=2</formula>
    </cfRule>
    <cfRule type="expression" dxfId="38174" priority="78823" stopIfTrue="1">
      <formula>WEEKDAY($A810)=3</formula>
    </cfRule>
    <cfRule type="expression" dxfId="38173" priority="78824" stopIfTrue="1">
      <formula>WEEKDAY($A810)=4</formula>
    </cfRule>
    <cfRule type="expression" dxfId="38172" priority="78825" stopIfTrue="1">
      <formula>WEEKDAY($A810)=5</formula>
    </cfRule>
    <cfRule type="expression" dxfId="38171" priority="78826" stopIfTrue="1">
      <formula>WEEKDAY($A810)=6</formula>
    </cfRule>
    <cfRule type="expression" dxfId="38170" priority="78827" stopIfTrue="1">
      <formula>WEEKDAY($A810)=7</formula>
    </cfRule>
  </conditionalFormatting>
  <conditionalFormatting sqref="I810">
    <cfRule type="expression" dxfId="38169" priority="78814" stopIfTrue="1">
      <formula>WEEKDAY($A810)=1</formula>
    </cfRule>
    <cfRule type="expression" dxfId="38168" priority="78815" stopIfTrue="1">
      <formula>WEEKDAY($A810)=2</formula>
    </cfRule>
    <cfRule type="expression" dxfId="38167" priority="78816" stopIfTrue="1">
      <formula>WEEKDAY($A810)=3</formula>
    </cfRule>
    <cfRule type="expression" dxfId="38166" priority="78817" stopIfTrue="1">
      <formula>WEEKDAY($A810)=4</formula>
    </cfRule>
    <cfRule type="expression" dxfId="38165" priority="78818" stopIfTrue="1">
      <formula>WEEKDAY($A810)=5</formula>
    </cfRule>
    <cfRule type="expression" dxfId="38164" priority="78819" stopIfTrue="1">
      <formula>WEEKDAY($A810)=6</formula>
    </cfRule>
    <cfRule type="expression" dxfId="38163" priority="78820" stopIfTrue="1">
      <formula>WEEKDAY($A810)=7</formula>
    </cfRule>
  </conditionalFormatting>
  <conditionalFormatting sqref="I810">
    <cfRule type="expression" dxfId="38162" priority="78807" stopIfTrue="1">
      <formula>WEEKDAY($A810)=1</formula>
    </cfRule>
    <cfRule type="expression" dxfId="38161" priority="78808" stopIfTrue="1">
      <formula>WEEKDAY($A810)=2</formula>
    </cfRule>
    <cfRule type="expression" dxfId="38160" priority="78809" stopIfTrue="1">
      <formula>WEEKDAY($A810)=3</formula>
    </cfRule>
    <cfRule type="expression" dxfId="38159" priority="78810" stopIfTrue="1">
      <formula>WEEKDAY($A810)=4</formula>
    </cfRule>
    <cfRule type="expression" dxfId="38158" priority="78811" stopIfTrue="1">
      <formula>WEEKDAY($A810)=5</formula>
    </cfRule>
    <cfRule type="expression" dxfId="38157" priority="78812" stopIfTrue="1">
      <formula>WEEKDAY($A810)=6</formula>
    </cfRule>
    <cfRule type="expression" dxfId="38156" priority="78813" stopIfTrue="1">
      <formula>WEEKDAY($A810)=7</formula>
    </cfRule>
  </conditionalFormatting>
  <conditionalFormatting sqref="I810">
    <cfRule type="expression" dxfId="38155" priority="78800" stopIfTrue="1">
      <formula>WEEKDAY($A810)=1</formula>
    </cfRule>
    <cfRule type="expression" dxfId="38154" priority="78801" stopIfTrue="1">
      <formula>WEEKDAY($A810)=2</formula>
    </cfRule>
    <cfRule type="expression" dxfId="38153" priority="78802" stopIfTrue="1">
      <formula>WEEKDAY($A810)=3</formula>
    </cfRule>
    <cfRule type="expression" dxfId="38152" priority="78803" stopIfTrue="1">
      <formula>WEEKDAY($A810)=4</formula>
    </cfRule>
    <cfRule type="expression" dxfId="38151" priority="78804" stopIfTrue="1">
      <formula>WEEKDAY($A810)=5</formula>
    </cfRule>
    <cfRule type="expression" dxfId="38150" priority="78805" stopIfTrue="1">
      <formula>WEEKDAY($A810)=6</formula>
    </cfRule>
    <cfRule type="expression" dxfId="38149" priority="78806" stopIfTrue="1">
      <formula>WEEKDAY($A810)=7</formula>
    </cfRule>
  </conditionalFormatting>
  <conditionalFormatting sqref="I810">
    <cfRule type="expression" dxfId="38148" priority="78793" stopIfTrue="1">
      <formula>WEEKDAY($A810)=1</formula>
    </cfRule>
    <cfRule type="expression" dxfId="38147" priority="78794" stopIfTrue="1">
      <formula>WEEKDAY($A810)=2</formula>
    </cfRule>
    <cfRule type="expression" dxfId="38146" priority="78795" stopIfTrue="1">
      <formula>WEEKDAY($A810)=3</formula>
    </cfRule>
    <cfRule type="expression" dxfId="38145" priority="78796" stopIfTrue="1">
      <formula>WEEKDAY($A810)=4</formula>
    </cfRule>
    <cfRule type="expression" dxfId="38144" priority="78797" stopIfTrue="1">
      <formula>WEEKDAY($A810)=5</formula>
    </cfRule>
    <cfRule type="expression" dxfId="38143" priority="78798" stopIfTrue="1">
      <formula>WEEKDAY($A810)=6</formula>
    </cfRule>
    <cfRule type="expression" dxfId="38142" priority="78799" stopIfTrue="1">
      <formula>WEEKDAY($A810)=7</formula>
    </cfRule>
  </conditionalFormatting>
  <conditionalFormatting sqref="I810">
    <cfRule type="expression" dxfId="38141" priority="78786" stopIfTrue="1">
      <formula>WEEKDAY($A810)=1</formula>
    </cfRule>
    <cfRule type="expression" dxfId="38140" priority="78787" stopIfTrue="1">
      <formula>WEEKDAY($A810)=2</formula>
    </cfRule>
    <cfRule type="expression" dxfId="38139" priority="78788" stopIfTrue="1">
      <formula>WEEKDAY($A810)=3</formula>
    </cfRule>
    <cfRule type="expression" dxfId="38138" priority="78789" stopIfTrue="1">
      <formula>WEEKDAY($A810)=4</formula>
    </cfRule>
    <cfRule type="expression" dxfId="38137" priority="78790" stopIfTrue="1">
      <formula>WEEKDAY($A810)=5</formula>
    </cfRule>
    <cfRule type="expression" dxfId="38136" priority="78791" stopIfTrue="1">
      <formula>WEEKDAY($A810)=6</formula>
    </cfRule>
    <cfRule type="expression" dxfId="38135" priority="78792" stopIfTrue="1">
      <formula>WEEKDAY($A810)=7</formula>
    </cfRule>
  </conditionalFormatting>
  <conditionalFormatting sqref="I810">
    <cfRule type="expression" dxfId="38134" priority="78779" stopIfTrue="1">
      <formula>WEEKDAY($A810)=1</formula>
    </cfRule>
    <cfRule type="expression" dxfId="38133" priority="78780" stopIfTrue="1">
      <formula>WEEKDAY($A810)=2</formula>
    </cfRule>
    <cfRule type="expression" dxfId="38132" priority="78781" stopIfTrue="1">
      <formula>WEEKDAY($A810)=3</formula>
    </cfRule>
    <cfRule type="expression" dxfId="38131" priority="78782" stopIfTrue="1">
      <formula>WEEKDAY($A810)=4</formula>
    </cfRule>
    <cfRule type="expression" dxfId="38130" priority="78783" stopIfTrue="1">
      <formula>WEEKDAY($A810)=5</formula>
    </cfRule>
    <cfRule type="expression" dxfId="38129" priority="78784" stopIfTrue="1">
      <formula>WEEKDAY($A810)=6</formula>
    </cfRule>
    <cfRule type="expression" dxfId="38128" priority="78785" stopIfTrue="1">
      <formula>WEEKDAY($A810)=7</formula>
    </cfRule>
  </conditionalFormatting>
  <conditionalFormatting sqref="I810">
    <cfRule type="expression" dxfId="38127" priority="78772" stopIfTrue="1">
      <formula>WEEKDAY($A810)=1</formula>
    </cfRule>
    <cfRule type="expression" dxfId="38126" priority="78773" stopIfTrue="1">
      <formula>WEEKDAY($A810)=2</formula>
    </cfRule>
    <cfRule type="expression" dxfId="38125" priority="78774" stopIfTrue="1">
      <formula>WEEKDAY($A810)=3</formula>
    </cfRule>
    <cfRule type="expression" dxfId="38124" priority="78775" stopIfTrue="1">
      <formula>WEEKDAY($A810)=4</formula>
    </cfRule>
    <cfRule type="expression" dxfId="38123" priority="78776" stopIfTrue="1">
      <formula>WEEKDAY($A810)=5</formula>
    </cfRule>
    <cfRule type="expression" dxfId="38122" priority="78777" stopIfTrue="1">
      <formula>WEEKDAY($A810)=6</formula>
    </cfRule>
    <cfRule type="expression" dxfId="38121" priority="78778" stopIfTrue="1">
      <formula>WEEKDAY($A810)=7</formula>
    </cfRule>
  </conditionalFormatting>
  <conditionalFormatting sqref="I810">
    <cfRule type="expression" dxfId="38120" priority="78765" stopIfTrue="1">
      <formula>WEEKDAY($A810)=1</formula>
    </cfRule>
    <cfRule type="expression" dxfId="38119" priority="78766" stopIfTrue="1">
      <formula>WEEKDAY($A810)=2</formula>
    </cfRule>
    <cfRule type="expression" dxfId="38118" priority="78767" stopIfTrue="1">
      <formula>WEEKDAY($A810)=3</formula>
    </cfRule>
    <cfRule type="expression" dxfId="38117" priority="78768" stopIfTrue="1">
      <formula>WEEKDAY($A810)=4</formula>
    </cfRule>
    <cfRule type="expression" dxfId="38116" priority="78769" stopIfTrue="1">
      <formula>WEEKDAY($A810)=5</formula>
    </cfRule>
    <cfRule type="expression" dxfId="38115" priority="78770" stopIfTrue="1">
      <formula>WEEKDAY($A810)=6</formula>
    </cfRule>
    <cfRule type="expression" dxfId="38114" priority="78771" stopIfTrue="1">
      <formula>WEEKDAY($A810)=7</formula>
    </cfRule>
  </conditionalFormatting>
  <conditionalFormatting sqref="I810">
    <cfRule type="expression" dxfId="38113" priority="78758" stopIfTrue="1">
      <formula>WEEKDAY($A810)=1</formula>
    </cfRule>
    <cfRule type="expression" dxfId="38112" priority="78759" stopIfTrue="1">
      <formula>WEEKDAY($A810)=2</formula>
    </cfRule>
    <cfRule type="expression" dxfId="38111" priority="78760" stopIfTrue="1">
      <formula>WEEKDAY($A810)=3</formula>
    </cfRule>
    <cfRule type="expression" dxfId="38110" priority="78761" stopIfTrue="1">
      <formula>WEEKDAY($A810)=4</formula>
    </cfRule>
    <cfRule type="expression" dxfId="38109" priority="78762" stopIfTrue="1">
      <formula>WEEKDAY($A810)=5</formula>
    </cfRule>
    <cfRule type="expression" dxfId="38108" priority="78763" stopIfTrue="1">
      <formula>WEEKDAY($A810)=6</formula>
    </cfRule>
    <cfRule type="expression" dxfId="38107" priority="78764" stopIfTrue="1">
      <formula>WEEKDAY($A810)=7</formula>
    </cfRule>
  </conditionalFormatting>
  <conditionalFormatting sqref="I810">
    <cfRule type="expression" dxfId="38106" priority="78751" stopIfTrue="1">
      <formula>WEEKDAY($A810)=1</formula>
    </cfRule>
    <cfRule type="expression" dxfId="38105" priority="78752" stopIfTrue="1">
      <formula>WEEKDAY($A810)=2</formula>
    </cfRule>
    <cfRule type="expression" dxfId="38104" priority="78753" stopIfTrue="1">
      <formula>WEEKDAY($A810)=3</formula>
    </cfRule>
    <cfRule type="expression" dxfId="38103" priority="78754" stopIfTrue="1">
      <formula>WEEKDAY($A810)=4</formula>
    </cfRule>
    <cfRule type="expression" dxfId="38102" priority="78755" stopIfTrue="1">
      <formula>WEEKDAY($A810)=5</formula>
    </cfRule>
    <cfRule type="expression" dxfId="38101" priority="78756" stopIfTrue="1">
      <formula>WEEKDAY($A810)=6</formula>
    </cfRule>
    <cfRule type="expression" dxfId="38100" priority="78757" stopIfTrue="1">
      <formula>WEEKDAY($A810)=7</formula>
    </cfRule>
  </conditionalFormatting>
  <conditionalFormatting sqref="I810">
    <cfRule type="expression" dxfId="38099" priority="78744" stopIfTrue="1">
      <formula>WEEKDAY($A810)=1</formula>
    </cfRule>
    <cfRule type="expression" dxfId="38098" priority="78745" stopIfTrue="1">
      <formula>WEEKDAY($A810)=2</formula>
    </cfRule>
    <cfRule type="expression" dxfId="38097" priority="78746" stopIfTrue="1">
      <formula>WEEKDAY($A810)=3</formula>
    </cfRule>
    <cfRule type="expression" dxfId="38096" priority="78747" stopIfTrue="1">
      <formula>WEEKDAY($A810)=4</formula>
    </cfRule>
    <cfRule type="expression" dxfId="38095" priority="78748" stopIfTrue="1">
      <formula>WEEKDAY($A810)=5</formula>
    </cfRule>
    <cfRule type="expression" dxfId="38094" priority="78749" stopIfTrue="1">
      <formula>WEEKDAY($A810)=6</formula>
    </cfRule>
    <cfRule type="expression" dxfId="38093" priority="78750" stopIfTrue="1">
      <formula>WEEKDAY($A810)=7</formula>
    </cfRule>
  </conditionalFormatting>
  <conditionalFormatting sqref="I810">
    <cfRule type="expression" dxfId="38092" priority="78737" stopIfTrue="1">
      <formula>WEEKDAY($A810)=1</formula>
    </cfRule>
    <cfRule type="expression" dxfId="38091" priority="78738" stopIfTrue="1">
      <formula>WEEKDAY($A810)=2</formula>
    </cfRule>
    <cfRule type="expression" dxfId="38090" priority="78739" stopIfTrue="1">
      <formula>WEEKDAY($A810)=3</formula>
    </cfRule>
    <cfRule type="expression" dxfId="38089" priority="78740" stopIfTrue="1">
      <formula>WEEKDAY($A810)=4</formula>
    </cfRule>
    <cfRule type="expression" dxfId="38088" priority="78741" stopIfTrue="1">
      <formula>WEEKDAY($A810)=5</formula>
    </cfRule>
    <cfRule type="expression" dxfId="38087" priority="78742" stopIfTrue="1">
      <formula>WEEKDAY($A810)=6</formula>
    </cfRule>
    <cfRule type="expression" dxfId="38086" priority="78743" stopIfTrue="1">
      <formula>WEEKDAY($A810)=7</formula>
    </cfRule>
  </conditionalFormatting>
  <conditionalFormatting sqref="I810">
    <cfRule type="expression" dxfId="38085" priority="78730" stopIfTrue="1">
      <formula>WEEKDAY($A810)=1</formula>
    </cfRule>
    <cfRule type="expression" dxfId="38084" priority="78731" stopIfTrue="1">
      <formula>WEEKDAY($A810)=2</formula>
    </cfRule>
    <cfRule type="expression" dxfId="38083" priority="78732" stopIfTrue="1">
      <formula>WEEKDAY($A810)=3</formula>
    </cfRule>
    <cfRule type="expression" dxfId="38082" priority="78733" stopIfTrue="1">
      <formula>WEEKDAY($A810)=4</formula>
    </cfRule>
    <cfRule type="expression" dxfId="38081" priority="78734" stopIfTrue="1">
      <formula>WEEKDAY($A810)=5</formula>
    </cfRule>
    <cfRule type="expression" dxfId="38080" priority="78735" stopIfTrue="1">
      <formula>WEEKDAY($A810)=6</formula>
    </cfRule>
    <cfRule type="expression" dxfId="38079" priority="78736" stopIfTrue="1">
      <formula>WEEKDAY($A810)=7</formula>
    </cfRule>
  </conditionalFormatting>
  <conditionalFormatting sqref="I810">
    <cfRule type="expression" dxfId="38078" priority="78723" stopIfTrue="1">
      <formula>WEEKDAY($A810)=1</formula>
    </cfRule>
    <cfRule type="expression" dxfId="38077" priority="78724" stopIfTrue="1">
      <formula>WEEKDAY($A810)=2</formula>
    </cfRule>
    <cfRule type="expression" dxfId="38076" priority="78725" stopIfTrue="1">
      <formula>WEEKDAY($A810)=3</formula>
    </cfRule>
    <cfRule type="expression" dxfId="38075" priority="78726" stopIfTrue="1">
      <formula>WEEKDAY($A810)=4</formula>
    </cfRule>
    <cfRule type="expression" dxfId="38074" priority="78727" stopIfTrue="1">
      <formula>WEEKDAY($A810)=5</formula>
    </cfRule>
    <cfRule type="expression" dxfId="38073" priority="78728" stopIfTrue="1">
      <formula>WEEKDAY($A810)=6</formula>
    </cfRule>
    <cfRule type="expression" dxfId="38072" priority="78729" stopIfTrue="1">
      <formula>WEEKDAY($A810)=7</formula>
    </cfRule>
  </conditionalFormatting>
  <conditionalFormatting sqref="I810">
    <cfRule type="expression" dxfId="38071" priority="78716" stopIfTrue="1">
      <formula>WEEKDAY($A810)=1</formula>
    </cfRule>
    <cfRule type="expression" dxfId="38070" priority="78717" stopIfTrue="1">
      <formula>WEEKDAY($A810)=2</formula>
    </cfRule>
    <cfRule type="expression" dxfId="38069" priority="78718" stopIfTrue="1">
      <formula>WEEKDAY($A810)=3</formula>
    </cfRule>
    <cfRule type="expression" dxfId="38068" priority="78719" stopIfTrue="1">
      <formula>WEEKDAY($A810)=4</formula>
    </cfRule>
    <cfRule type="expression" dxfId="38067" priority="78720" stopIfTrue="1">
      <formula>WEEKDAY($A810)=5</formula>
    </cfRule>
    <cfRule type="expression" dxfId="38066" priority="78721" stopIfTrue="1">
      <formula>WEEKDAY($A810)=6</formula>
    </cfRule>
    <cfRule type="expression" dxfId="38065" priority="78722" stopIfTrue="1">
      <formula>WEEKDAY($A810)=7</formula>
    </cfRule>
  </conditionalFormatting>
  <conditionalFormatting sqref="I810">
    <cfRule type="expression" dxfId="38064" priority="78709" stopIfTrue="1">
      <formula>WEEKDAY($A810)=1</formula>
    </cfRule>
    <cfRule type="expression" dxfId="38063" priority="78710" stopIfTrue="1">
      <formula>WEEKDAY($A810)=2</formula>
    </cfRule>
    <cfRule type="expression" dxfId="38062" priority="78711" stopIfTrue="1">
      <formula>WEEKDAY($A810)=3</formula>
    </cfRule>
    <cfRule type="expression" dxfId="38061" priority="78712" stopIfTrue="1">
      <formula>WEEKDAY($A810)=4</formula>
    </cfRule>
    <cfRule type="expression" dxfId="38060" priority="78713" stopIfTrue="1">
      <formula>WEEKDAY($A810)=5</formula>
    </cfRule>
    <cfRule type="expression" dxfId="38059" priority="78714" stopIfTrue="1">
      <formula>WEEKDAY($A810)=6</formula>
    </cfRule>
    <cfRule type="expression" dxfId="38058" priority="78715" stopIfTrue="1">
      <formula>WEEKDAY($A810)=7</formula>
    </cfRule>
  </conditionalFormatting>
  <conditionalFormatting sqref="I810">
    <cfRule type="expression" dxfId="38057" priority="78702" stopIfTrue="1">
      <formula>WEEKDAY($A810)=1</formula>
    </cfRule>
    <cfRule type="expression" dxfId="38056" priority="78703" stopIfTrue="1">
      <formula>WEEKDAY($A810)=2</formula>
    </cfRule>
    <cfRule type="expression" dxfId="38055" priority="78704" stopIfTrue="1">
      <formula>WEEKDAY($A810)=3</formula>
    </cfRule>
    <cfRule type="expression" dxfId="38054" priority="78705" stopIfTrue="1">
      <formula>WEEKDAY($A810)=4</formula>
    </cfRule>
    <cfRule type="expression" dxfId="38053" priority="78706" stopIfTrue="1">
      <formula>WEEKDAY($A810)=5</formula>
    </cfRule>
    <cfRule type="expression" dxfId="38052" priority="78707" stopIfTrue="1">
      <formula>WEEKDAY($A810)=6</formula>
    </cfRule>
    <cfRule type="expression" dxfId="38051" priority="78708" stopIfTrue="1">
      <formula>WEEKDAY($A810)=7</formula>
    </cfRule>
  </conditionalFormatting>
  <conditionalFormatting sqref="I810">
    <cfRule type="expression" dxfId="38050" priority="78695" stopIfTrue="1">
      <formula>WEEKDAY($A810)=1</formula>
    </cfRule>
    <cfRule type="expression" dxfId="38049" priority="78696" stopIfTrue="1">
      <formula>WEEKDAY($A810)=2</formula>
    </cfRule>
    <cfRule type="expression" dxfId="38048" priority="78697" stopIfTrue="1">
      <formula>WEEKDAY($A810)=3</formula>
    </cfRule>
    <cfRule type="expression" dxfId="38047" priority="78698" stopIfTrue="1">
      <formula>WEEKDAY($A810)=4</formula>
    </cfRule>
    <cfRule type="expression" dxfId="38046" priority="78699" stopIfTrue="1">
      <formula>WEEKDAY($A810)=5</formula>
    </cfRule>
    <cfRule type="expression" dxfId="38045" priority="78700" stopIfTrue="1">
      <formula>WEEKDAY($A810)=6</formula>
    </cfRule>
    <cfRule type="expression" dxfId="38044" priority="78701" stopIfTrue="1">
      <formula>WEEKDAY($A810)=7</formula>
    </cfRule>
  </conditionalFormatting>
  <conditionalFormatting sqref="I810">
    <cfRule type="expression" dxfId="38043" priority="78688" stopIfTrue="1">
      <formula>WEEKDAY($A810)=1</formula>
    </cfRule>
    <cfRule type="expression" dxfId="38042" priority="78689" stopIfTrue="1">
      <formula>WEEKDAY($A810)=2</formula>
    </cfRule>
    <cfRule type="expression" dxfId="38041" priority="78690" stopIfTrue="1">
      <formula>WEEKDAY($A810)=3</formula>
    </cfRule>
    <cfRule type="expression" dxfId="38040" priority="78691" stopIfTrue="1">
      <formula>WEEKDAY($A810)=4</formula>
    </cfRule>
    <cfRule type="expression" dxfId="38039" priority="78692" stopIfTrue="1">
      <formula>WEEKDAY($A810)=5</formula>
    </cfRule>
    <cfRule type="expression" dxfId="38038" priority="78693" stopIfTrue="1">
      <formula>WEEKDAY($A810)=6</formula>
    </cfRule>
    <cfRule type="expression" dxfId="38037" priority="78694" stopIfTrue="1">
      <formula>WEEKDAY($A810)=7</formula>
    </cfRule>
  </conditionalFormatting>
  <conditionalFormatting sqref="I810">
    <cfRule type="expression" dxfId="38036" priority="78681" stopIfTrue="1">
      <formula>WEEKDAY($A810)=1</formula>
    </cfRule>
    <cfRule type="expression" dxfId="38035" priority="78682" stopIfTrue="1">
      <formula>WEEKDAY($A810)=2</formula>
    </cfRule>
    <cfRule type="expression" dxfId="38034" priority="78683" stopIfTrue="1">
      <formula>WEEKDAY($A810)=3</formula>
    </cfRule>
    <cfRule type="expression" dxfId="38033" priority="78684" stopIfTrue="1">
      <formula>WEEKDAY($A810)=4</formula>
    </cfRule>
    <cfRule type="expression" dxfId="38032" priority="78685" stopIfTrue="1">
      <formula>WEEKDAY($A810)=5</formula>
    </cfRule>
    <cfRule type="expression" dxfId="38031" priority="78686" stopIfTrue="1">
      <formula>WEEKDAY($A810)=6</formula>
    </cfRule>
    <cfRule type="expression" dxfId="38030" priority="78687" stopIfTrue="1">
      <formula>WEEKDAY($A810)=7</formula>
    </cfRule>
  </conditionalFormatting>
  <conditionalFormatting sqref="I810">
    <cfRule type="expression" dxfId="38029" priority="78674" stopIfTrue="1">
      <formula>WEEKDAY($A810)=1</formula>
    </cfRule>
    <cfRule type="expression" dxfId="38028" priority="78675" stopIfTrue="1">
      <formula>WEEKDAY($A810)=2</formula>
    </cfRule>
    <cfRule type="expression" dxfId="38027" priority="78676" stopIfTrue="1">
      <formula>WEEKDAY($A810)=3</formula>
    </cfRule>
    <cfRule type="expression" dxfId="38026" priority="78677" stopIfTrue="1">
      <formula>WEEKDAY($A810)=4</formula>
    </cfRule>
    <cfRule type="expression" dxfId="38025" priority="78678" stopIfTrue="1">
      <formula>WEEKDAY($A810)=5</formula>
    </cfRule>
    <cfRule type="expression" dxfId="38024" priority="78679" stopIfTrue="1">
      <formula>WEEKDAY($A810)=6</formula>
    </cfRule>
    <cfRule type="expression" dxfId="38023" priority="78680" stopIfTrue="1">
      <formula>WEEKDAY($A810)=7</formula>
    </cfRule>
  </conditionalFormatting>
  <conditionalFormatting sqref="I810">
    <cfRule type="expression" dxfId="38022" priority="78667" stopIfTrue="1">
      <formula>WEEKDAY($A810)=1</formula>
    </cfRule>
    <cfRule type="expression" dxfId="38021" priority="78668" stopIfTrue="1">
      <formula>WEEKDAY($A810)=2</formula>
    </cfRule>
    <cfRule type="expression" dxfId="38020" priority="78669" stopIfTrue="1">
      <formula>WEEKDAY($A810)=3</formula>
    </cfRule>
    <cfRule type="expression" dxfId="38019" priority="78670" stopIfTrue="1">
      <formula>WEEKDAY($A810)=4</formula>
    </cfRule>
    <cfRule type="expression" dxfId="38018" priority="78671" stopIfTrue="1">
      <formula>WEEKDAY($A810)=5</formula>
    </cfRule>
    <cfRule type="expression" dxfId="38017" priority="78672" stopIfTrue="1">
      <formula>WEEKDAY($A810)=6</formula>
    </cfRule>
    <cfRule type="expression" dxfId="38016" priority="78673" stopIfTrue="1">
      <formula>WEEKDAY($A810)=7</formula>
    </cfRule>
  </conditionalFormatting>
  <conditionalFormatting sqref="I810">
    <cfRule type="expression" dxfId="38015" priority="78660" stopIfTrue="1">
      <formula>WEEKDAY($A810)=1</formula>
    </cfRule>
    <cfRule type="expression" dxfId="38014" priority="78661" stopIfTrue="1">
      <formula>WEEKDAY($A810)=2</formula>
    </cfRule>
    <cfRule type="expression" dxfId="38013" priority="78662" stopIfTrue="1">
      <formula>WEEKDAY($A810)=3</formula>
    </cfRule>
    <cfRule type="expression" dxfId="38012" priority="78663" stopIfTrue="1">
      <formula>WEEKDAY($A810)=4</formula>
    </cfRule>
    <cfRule type="expression" dxfId="38011" priority="78664" stopIfTrue="1">
      <formula>WEEKDAY($A810)=5</formula>
    </cfRule>
    <cfRule type="expression" dxfId="38010" priority="78665" stopIfTrue="1">
      <formula>WEEKDAY($A810)=6</formula>
    </cfRule>
    <cfRule type="expression" dxfId="38009" priority="78666" stopIfTrue="1">
      <formula>WEEKDAY($A810)=7</formula>
    </cfRule>
  </conditionalFormatting>
  <conditionalFormatting sqref="I810">
    <cfRule type="expression" dxfId="38008" priority="78653" stopIfTrue="1">
      <formula>WEEKDAY($A810)=1</formula>
    </cfRule>
    <cfRule type="expression" dxfId="38007" priority="78654" stopIfTrue="1">
      <formula>WEEKDAY($A810)=2</formula>
    </cfRule>
    <cfRule type="expression" dxfId="38006" priority="78655" stopIfTrue="1">
      <formula>WEEKDAY($A810)=3</formula>
    </cfRule>
    <cfRule type="expression" dxfId="38005" priority="78656" stopIfTrue="1">
      <formula>WEEKDAY($A810)=4</formula>
    </cfRule>
    <cfRule type="expression" dxfId="38004" priority="78657" stopIfTrue="1">
      <formula>WEEKDAY($A810)=5</formula>
    </cfRule>
    <cfRule type="expression" dxfId="38003" priority="78658" stopIfTrue="1">
      <formula>WEEKDAY($A810)=6</formula>
    </cfRule>
    <cfRule type="expression" dxfId="38002" priority="78659" stopIfTrue="1">
      <formula>WEEKDAY($A810)=7</formula>
    </cfRule>
  </conditionalFormatting>
  <conditionalFormatting sqref="I810">
    <cfRule type="expression" dxfId="38001" priority="78646" stopIfTrue="1">
      <formula>WEEKDAY($A810)=1</formula>
    </cfRule>
    <cfRule type="expression" dxfId="38000" priority="78647" stopIfTrue="1">
      <formula>WEEKDAY($A810)=2</formula>
    </cfRule>
    <cfRule type="expression" dxfId="37999" priority="78648" stopIfTrue="1">
      <formula>WEEKDAY($A810)=3</formula>
    </cfRule>
    <cfRule type="expression" dxfId="37998" priority="78649" stopIfTrue="1">
      <formula>WEEKDAY($A810)=4</formula>
    </cfRule>
    <cfRule type="expression" dxfId="37997" priority="78650" stopIfTrue="1">
      <formula>WEEKDAY($A810)=5</formula>
    </cfRule>
    <cfRule type="expression" dxfId="37996" priority="78651" stopIfTrue="1">
      <formula>WEEKDAY($A810)=6</formula>
    </cfRule>
    <cfRule type="expression" dxfId="37995" priority="78652" stopIfTrue="1">
      <formula>WEEKDAY($A810)=7</formula>
    </cfRule>
  </conditionalFormatting>
  <conditionalFormatting sqref="I810">
    <cfRule type="expression" dxfId="37994" priority="78639" stopIfTrue="1">
      <formula>WEEKDAY($A810)=1</formula>
    </cfRule>
    <cfRule type="expression" dxfId="37993" priority="78640" stopIfTrue="1">
      <formula>WEEKDAY($A810)=2</formula>
    </cfRule>
    <cfRule type="expression" dxfId="37992" priority="78641" stopIfTrue="1">
      <formula>WEEKDAY($A810)=3</formula>
    </cfRule>
    <cfRule type="expression" dxfId="37991" priority="78642" stopIfTrue="1">
      <formula>WEEKDAY($A810)=4</formula>
    </cfRule>
    <cfRule type="expression" dxfId="37990" priority="78643" stopIfTrue="1">
      <formula>WEEKDAY($A810)=5</formula>
    </cfRule>
    <cfRule type="expression" dxfId="37989" priority="78644" stopIfTrue="1">
      <formula>WEEKDAY($A810)=6</formula>
    </cfRule>
    <cfRule type="expression" dxfId="37988" priority="78645" stopIfTrue="1">
      <formula>WEEKDAY($A810)=7</formula>
    </cfRule>
  </conditionalFormatting>
  <conditionalFormatting sqref="I810">
    <cfRule type="expression" dxfId="37987" priority="78632" stopIfTrue="1">
      <formula>WEEKDAY($A810)=1</formula>
    </cfRule>
    <cfRule type="expression" dxfId="37986" priority="78633" stopIfTrue="1">
      <formula>WEEKDAY($A810)=2</formula>
    </cfRule>
    <cfRule type="expression" dxfId="37985" priority="78634" stopIfTrue="1">
      <formula>WEEKDAY($A810)=3</formula>
    </cfRule>
    <cfRule type="expression" dxfId="37984" priority="78635" stopIfTrue="1">
      <formula>WEEKDAY($A810)=4</formula>
    </cfRule>
    <cfRule type="expression" dxfId="37983" priority="78636" stopIfTrue="1">
      <formula>WEEKDAY($A810)=5</formula>
    </cfRule>
    <cfRule type="expression" dxfId="37982" priority="78637" stopIfTrue="1">
      <formula>WEEKDAY($A810)=6</formula>
    </cfRule>
    <cfRule type="expression" dxfId="37981" priority="78638" stopIfTrue="1">
      <formula>WEEKDAY($A810)=7</formula>
    </cfRule>
  </conditionalFormatting>
  <conditionalFormatting sqref="I810">
    <cfRule type="expression" dxfId="37980" priority="78625" stopIfTrue="1">
      <formula>WEEKDAY($A810)=1</formula>
    </cfRule>
    <cfRule type="expression" dxfId="37979" priority="78626" stopIfTrue="1">
      <formula>WEEKDAY($A810)=2</formula>
    </cfRule>
    <cfRule type="expression" dxfId="37978" priority="78627" stopIfTrue="1">
      <formula>WEEKDAY($A810)=3</formula>
    </cfRule>
    <cfRule type="expression" dxfId="37977" priority="78628" stopIfTrue="1">
      <formula>WEEKDAY($A810)=4</formula>
    </cfRule>
    <cfRule type="expression" dxfId="37976" priority="78629" stopIfTrue="1">
      <formula>WEEKDAY($A810)=5</formula>
    </cfRule>
    <cfRule type="expression" dxfId="37975" priority="78630" stopIfTrue="1">
      <formula>WEEKDAY($A810)=6</formula>
    </cfRule>
    <cfRule type="expression" dxfId="37974" priority="78631" stopIfTrue="1">
      <formula>WEEKDAY($A810)=7</formula>
    </cfRule>
  </conditionalFormatting>
  <conditionalFormatting sqref="I810">
    <cfRule type="expression" dxfId="37973" priority="78618" stopIfTrue="1">
      <formula>WEEKDAY($A810)=1</formula>
    </cfRule>
    <cfRule type="expression" dxfId="37972" priority="78619" stopIfTrue="1">
      <formula>WEEKDAY($A810)=2</formula>
    </cfRule>
    <cfRule type="expression" dxfId="37971" priority="78620" stopIfTrue="1">
      <formula>WEEKDAY($A810)=3</formula>
    </cfRule>
    <cfRule type="expression" dxfId="37970" priority="78621" stopIfTrue="1">
      <formula>WEEKDAY($A810)=4</formula>
    </cfRule>
    <cfRule type="expression" dxfId="37969" priority="78622" stopIfTrue="1">
      <formula>WEEKDAY($A810)=5</formula>
    </cfRule>
    <cfRule type="expression" dxfId="37968" priority="78623" stopIfTrue="1">
      <formula>WEEKDAY($A810)=6</formula>
    </cfRule>
    <cfRule type="expression" dxfId="37967" priority="78624" stopIfTrue="1">
      <formula>WEEKDAY($A810)=7</formula>
    </cfRule>
  </conditionalFormatting>
  <conditionalFormatting sqref="I810">
    <cfRule type="expression" dxfId="37966" priority="78611" stopIfTrue="1">
      <formula>WEEKDAY($A810)=1</formula>
    </cfRule>
    <cfRule type="expression" dxfId="37965" priority="78612" stopIfTrue="1">
      <formula>WEEKDAY($A810)=2</formula>
    </cfRule>
    <cfRule type="expression" dxfId="37964" priority="78613" stopIfTrue="1">
      <formula>WEEKDAY($A810)=3</formula>
    </cfRule>
    <cfRule type="expression" dxfId="37963" priority="78614" stopIfTrue="1">
      <formula>WEEKDAY($A810)=4</formula>
    </cfRule>
    <cfRule type="expression" dxfId="37962" priority="78615" stopIfTrue="1">
      <formula>WEEKDAY($A810)=5</formula>
    </cfRule>
    <cfRule type="expression" dxfId="37961" priority="78616" stopIfTrue="1">
      <formula>WEEKDAY($A810)=6</formula>
    </cfRule>
    <cfRule type="expression" dxfId="37960" priority="78617" stopIfTrue="1">
      <formula>WEEKDAY($A810)=7</formula>
    </cfRule>
  </conditionalFormatting>
  <conditionalFormatting sqref="I810">
    <cfRule type="expression" dxfId="37959" priority="78604" stopIfTrue="1">
      <formula>WEEKDAY($A810)=1</formula>
    </cfRule>
    <cfRule type="expression" dxfId="37958" priority="78605" stopIfTrue="1">
      <formula>WEEKDAY($A810)=2</formula>
    </cfRule>
    <cfRule type="expression" dxfId="37957" priority="78606" stopIfTrue="1">
      <formula>WEEKDAY($A810)=3</formula>
    </cfRule>
    <cfRule type="expression" dxfId="37956" priority="78607" stopIfTrue="1">
      <formula>WEEKDAY($A810)=4</formula>
    </cfRule>
    <cfRule type="expression" dxfId="37955" priority="78608" stopIfTrue="1">
      <formula>WEEKDAY($A810)=5</formula>
    </cfRule>
    <cfRule type="expression" dxfId="37954" priority="78609" stopIfTrue="1">
      <formula>WEEKDAY($A810)=6</formula>
    </cfRule>
    <cfRule type="expression" dxfId="37953" priority="78610" stopIfTrue="1">
      <formula>WEEKDAY($A810)=7</formula>
    </cfRule>
  </conditionalFormatting>
  <conditionalFormatting sqref="I810">
    <cfRule type="expression" dxfId="37952" priority="78597" stopIfTrue="1">
      <formula>WEEKDAY($A810)=1</formula>
    </cfRule>
    <cfRule type="expression" dxfId="37951" priority="78598" stopIfTrue="1">
      <formula>WEEKDAY($A810)=2</formula>
    </cfRule>
    <cfRule type="expression" dxfId="37950" priority="78599" stopIfTrue="1">
      <formula>WEEKDAY($A810)=3</formula>
    </cfRule>
    <cfRule type="expression" dxfId="37949" priority="78600" stopIfTrue="1">
      <formula>WEEKDAY($A810)=4</formula>
    </cfRule>
    <cfRule type="expression" dxfId="37948" priority="78601" stopIfTrue="1">
      <formula>WEEKDAY($A810)=5</formula>
    </cfRule>
    <cfRule type="expression" dxfId="37947" priority="78602" stopIfTrue="1">
      <formula>WEEKDAY($A810)=6</formula>
    </cfRule>
    <cfRule type="expression" dxfId="37946" priority="78603" stopIfTrue="1">
      <formula>WEEKDAY($A810)=7</formula>
    </cfRule>
  </conditionalFormatting>
  <conditionalFormatting sqref="I810">
    <cfRule type="expression" dxfId="37945" priority="78590" stopIfTrue="1">
      <formula>WEEKDAY($A810)=1</formula>
    </cfRule>
    <cfRule type="expression" dxfId="37944" priority="78591" stopIfTrue="1">
      <formula>WEEKDAY($A810)=2</formula>
    </cfRule>
    <cfRule type="expression" dxfId="37943" priority="78592" stopIfTrue="1">
      <formula>WEEKDAY($A810)=3</formula>
    </cfRule>
    <cfRule type="expression" dxfId="37942" priority="78593" stopIfTrue="1">
      <formula>WEEKDAY($A810)=4</formula>
    </cfRule>
    <cfRule type="expression" dxfId="37941" priority="78594" stopIfTrue="1">
      <formula>WEEKDAY($A810)=5</formula>
    </cfRule>
    <cfRule type="expression" dxfId="37940" priority="78595" stopIfTrue="1">
      <formula>WEEKDAY($A810)=6</formula>
    </cfRule>
    <cfRule type="expression" dxfId="37939" priority="78596" stopIfTrue="1">
      <formula>WEEKDAY($A810)=7</formula>
    </cfRule>
  </conditionalFormatting>
  <conditionalFormatting sqref="I810">
    <cfRule type="expression" dxfId="37938" priority="78583" stopIfTrue="1">
      <formula>WEEKDAY($A810)=1</formula>
    </cfRule>
    <cfRule type="expression" dxfId="37937" priority="78584" stopIfTrue="1">
      <formula>WEEKDAY($A810)=2</formula>
    </cfRule>
    <cfRule type="expression" dxfId="37936" priority="78585" stopIfTrue="1">
      <formula>WEEKDAY($A810)=3</formula>
    </cfRule>
    <cfRule type="expression" dxfId="37935" priority="78586" stopIfTrue="1">
      <formula>WEEKDAY($A810)=4</formula>
    </cfRule>
    <cfRule type="expression" dxfId="37934" priority="78587" stopIfTrue="1">
      <formula>WEEKDAY($A810)=5</formula>
    </cfRule>
    <cfRule type="expression" dxfId="37933" priority="78588" stopIfTrue="1">
      <formula>WEEKDAY($A810)=6</formula>
    </cfRule>
    <cfRule type="expression" dxfId="37932" priority="78589" stopIfTrue="1">
      <formula>WEEKDAY($A810)=7</formula>
    </cfRule>
  </conditionalFormatting>
  <conditionalFormatting sqref="I810">
    <cfRule type="expression" dxfId="37931" priority="78576" stopIfTrue="1">
      <formula>WEEKDAY($A810)=1</formula>
    </cfRule>
    <cfRule type="expression" dxfId="37930" priority="78577" stopIfTrue="1">
      <formula>WEEKDAY($A810)=2</formula>
    </cfRule>
    <cfRule type="expression" dxfId="37929" priority="78578" stopIfTrue="1">
      <formula>WEEKDAY($A810)=3</formula>
    </cfRule>
    <cfRule type="expression" dxfId="37928" priority="78579" stopIfTrue="1">
      <formula>WEEKDAY($A810)=4</formula>
    </cfRule>
    <cfRule type="expression" dxfId="37927" priority="78580" stopIfTrue="1">
      <formula>WEEKDAY($A810)=5</formula>
    </cfRule>
    <cfRule type="expression" dxfId="37926" priority="78581" stopIfTrue="1">
      <formula>WEEKDAY($A810)=6</formula>
    </cfRule>
    <cfRule type="expression" dxfId="37925" priority="78582" stopIfTrue="1">
      <formula>WEEKDAY($A810)=7</formula>
    </cfRule>
  </conditionalFormatting>
  <conditionalFormatting sqref="I810">
    <cfRule type="expression" dxfId="37924" priority="78569" stopIfTrue="1">
      <formula>WEEKDAY($A810)=1</formula>
    </cfRule>
    <cfRule type="expression" dxfId="37923" priority="78570" stopIfTrue="1">
      <formula>WEEKDAY($A810)=2</formula>
    </cfRule>
    <cfRule type="expression" dxfId="37922" priority="78571" stopIfTrue="1">
      <formula>WEEKDAY($A810)=3</formula>
    </cfRule>
    <cfRule type="expression" dxfId="37921" priority="78572" stopIfTrue="1">
      <formula>WEEKDAY($A810)=4</formula>
    </cfRule>
    <cfRule type="expression" dxfId="37920" priority="78573" stopIfTrue="1">
      <formula>WEEKDAY($A810)=5</formula>
    </cfRule>
    <cfRule type="expression" dxfId="37919" priority="78574" stopIfTrue="1">
      <formula>WEEKDAY($A810)=6</formula>
    </cfRule>
    <cfRule type="expression" dxfId="37918" priority="78575" stopIfTrue="1">
      <formula>WEEKDAY($A810)=7</formula>
    </cfRule>
  </conditionalFormatting>
  <conditionalFormatting sqref="I810">
    <cfRule type="expression" dxfId="37917" priority="78562" stopIfTrue="1">
      <formula>WEEKDAY($A810)=1</formula>
    </cfRule>
    <cfRule type="expression" dxfId="37916" priority="78563" stopIfTrue="1">
      <formula>WEEKDAY($A810)=2</formula>
    </cfRule>
    <cfRule type="expression" dxfId="37915" priority="78564" stopIfTrue="1">
      <formula>WEEKDAY($A810)=3</formula>
    </cfRule>
    <cfRule type="expression" dxfId="37914" priority="78565" stopIfTrue="1">
      <formula>WEEKDAY($A810)=4</formula>
    </cfRule>
    <cfRule type="expression" dxfId="37913" priority="78566" stopIfTrue="1">
      <formula>WEEKDAY($A810)=5</formula>
    </cfRule>
    <cfRule type="expression" dxfId="37912" priority="78567" stopIfTrue="1">
      <formula>WEEKDAY($A810)=6</formula>
    </cfRule>
    <cfRule type="expression" dxfId="37911" priority="78568" stopIfTrue="1">
      <formula>WEEKDAY($A810)=7</formula>
    </cfRule>
  </conditionalFormatting>
  <conditionalFormatting sqref="I810">
    <cfRule type="expression" dxfId="37910" priority="78555" stopIfTrue="1">
      <formula>WEEKDAY($A810)=1</formula>
    </cfRule>
    <cfRule type="expression" dxfId="37909" priority="78556" stopIfTrue="1">
      <formula>WEEKDAY($A810)=2</formula>
    </cfRule>
    <cfRule type="expression" dxfId="37908" priority="78557" stopIfTrue="1">
      <formula>WEEKDAY($A810)=3</formula>
    </cfRule>
    <cfRule type="expression" dxfId="37907" priority="78558" stopIfTrue="1">
      <formula>WEEKDAY($A810)=4</formula>
    </cfRule>
    <cfRule type="expression" dxfId="37906" priority="78559" stopIfTrue="1">
      <formula>WEEKDAY($A810)=5</formula>
    </cfRule>
    <cfRule type="expression" dxfId="37905" priority="78560" stopIfTrue="1">
      <formula>WEEKDAY($A810)=6</formula>
    </cfRule>
    <cfRule type="expression" dxfId="37904" priority="78561" stopIfTrue="1">
      <formula>WEEKDAY($A810)=7</formula>
    </cfRule>
  </conditionalFormatting>
  <conditionalFormatting sqref="I810">
    <cfRule type="expression" dxfId="37903" priority="78548" stopIfTrue="1">
      <formula>WEEKDAY($A810)=1</formula>
    </cfRule>
    <cfRule type="expression" dxfId="37902" priority="78549" stopIfTrue="1">
      <formula>WEEKDAY($A810)=2</formula>
    </cfRule>
    <cfRule type="expression" dxfId="37901" priority="78550" stopIfTrue="1">
      <formula>WEEKDAY($A810)=3</formula>
    </cfRule>
    <cfRule type="expression" dxfId="37900" priority="78551" stopIfTrue="1">
      <formula>WEEKDAY($A810)=4</formula>
    </cfRule>
    <cfRule type="expression" dxfId="37899" priority="78552" stopIfTrue="1">
      <formula>WEEKDAY($A810)=5</formula>
    </cfRule>
    <cfRule type="expression" dxfId="37898" priority="78553" stopIfTrue="1">
      <formula>WEEKDAY($A810)=6</formula>
    </cfRule>
    <cfRule type="expression" dxfId="37897" priority="78554" stopIfTrue="1">
      <formula>WEEKDAY($A810)=7</formula>
    </cfRule>
  </conditionalFormatting>
  <conditionalFormatting sqref="I810">
    <cfRule type="expression" dxfId="37896" priority="78541" stopIfTrue="1">
      <formula>WEEKDAY($A810)=1</formula>
    </cfRule>
    <cfRule type="expression" dxfId="37895" priority="78542" stopIfTrue="1">
      <formula>WEEKDAY($A810)=2</formula>
    </cfRule>
    <cfRule type="expression" dxfId="37894" priority="78543" stopIfTrue="1">
      <formula>WEEKDAY($A810)=3</formula>
    </cfRule>
    <cfRule type="expression" dxfId="37893" priority="78544" stopIfTrue="1">
      <formula>WEEKDAY($A810)=4</formula>
    </cfRule>
    <cfRule type="expression" dxfId="37892" priority="78545" stopIfTrue="1">
      <formula>WEEKDAY($A810)=5</formula>
    </cfRule>
    <cfRule type="expression" dxfId="37891" priority="78546" stopIfTrue="1">
      <formula>WEEKDAY($A810)=6</formula>
    </cfRule>
    <cfRule type="expression" dxfId="37890" priority="78547" stopIfTrue="1">
      <formula>WEEKDAY($A810)=7</formula>
    </cfRule>
  </conditionalFormatting>
  <conditionalFormatting sqref="I810">
    <cfRule type="expression" dxfId="37889" priority="78534" stopIfTrue="1">
      <formula>WEEKDAY($A810)=1</formula>
    </cfRule>
    <cfRule type="expression" dxfId="37888" priority="78535" stopIfTrue="1">
      <formula>WEEKDAY($A810)=2</formula>
    </cfRule>
    <cfRule type="expression" dxfId="37887" priority="78536" stopIfTrue="1">
      <formula>WEEKDAY($A810)=3</formula>
    </cfRule>
    <cfRule type="expression" dxfId="37886" priority="78537" stopIfTrue="1">
      <formula>WEEKDAY($A810)=4</formula>
    </cfRule>
    <cfRule type="expression" dxfId="37885" priority="78538" stopIfTrue="1">
      <formula>WEEKDAY($A810)=5</formula>
    </cfRule>
    <cfRule type="expression" dxfId="37884" priority="78539" stopIfTrue="1">
      <formula>WEEKDAY($A810)=6</formula>
    </cfRule>
    <cfRule type="expression" dxfId="37883" priority="78540" stopIfTrue="1">
      <formula>WEEKDAY($A810)=7</formula>
    </cfRule>
  </conditionalFormatting>
  <conditionalFormatting sqref="I810">
    <cfRule type="expression" dxfId="37882" priority="78527" stopIfTrue="1">
      <formula>WEEKDAY($A810)=1</formula>
    </cfRule>
    <cfRule type="expression" dxfId="37881" priority="78528" stopIfTrue="1">
      <formula>WEEKDAY($A810)=2</formula>
    </cfRule>
    <cfRule type="expression" dxfId="37880" priority="78529" stopIfTrue="1">
      <formula>WEEKDAY($A810)=3</formula>
    </cfRule>
    <cfRule type="expression" dxfId="37879" priority="78530" stopIfTrue="1">
      <formula>WEEKDAY($A810)=4</formula>
    </cfRule>
    <cfRule type="expression" dxfId="37878" priority="78531" stopIfTrue="1">
      <formula>WEEKDAY($A810)=5</formula>
    </cfRule>
    <cfRule type="expression" dxfId="37877" priority="78532" stopIfTrue="1">
      <formula>WEEKDAY($A810)=6</formula>
    </cfRule>
    <cfRule type="expression" dxfId="37876" priority="78533" stopIfTrue="1">
      <formula>WEEKDAY($A810)=7</formula>
    </cfRule>
  </conditionalFormatting>
  <conditionalFormatting sqref="I810">
    <cfRule type="expression" dxfId="37875" priority="78520" stopIfTrue="1">
      <formula>WEEKDAY($A810)=1</formula>
    </cfRule>
    <cfRule type="expression" dxfId="37874" priority="78521" stopIfTrue="1">
      <formula>WEEKDAY($A810)=2</formula>
    </cfRule>
    <cfRule type="expression" dxfId="37873" priority="78522" stopIfTrue="1">
      <formula>WEEKDAY($A810)=3</formula>
    </cfRule>
    <cfRule type="expression" dxfId="37872" priority="78523" stopIfTrue="1">
      <formula>WEEKDAY($A810)=4</formula>
    </cfRule>
    <cfRule type="expression" dxfId="37871" priority="78524" stopIfTrue="1">
      <formula>WEEKDAY($A810)=5</formula>
    </cfRule>
    <cfRule type="expression" dxfId="37870" priority="78525" stopIfTrue="1">
      <formula>WEEKDAY($A810)=6</formula>
    </cfRule>
    <cfRule type="expression" dxfId="37869" priority="78526" stopIfTrue="1">
      <formula>WEEKDAY($A810)=7</formula>
    </cfRule>
  </conditionalFormatting>
  <conditionalFormatting sqref="I810">
    <cfRule type="expression" dxfId="37868" priority="78513" stopIfTrue="1">
      <formula>WEEKDAY($A810)=1</formula>
    </cfRule>
    <cfRule type="expression" dxfId="37867" priority="78514" stopIfTrue="1">
      <formula>WEEKDAY($A810)=2</formula>
    </cfRule>
    <cfRule type="expression" dxfId="37866" priority="78515" stopIfTrue="1">
      <formula>WEEKDAY($A810)=3</formula>
    </cfRule>
    <cfRule type="expression" dxfId="37865" priority="78516" stopIfTrue="1">
      <formula>WEEKDAY($A810)=4</formula>
    </cfRule>
    <cfRule type="expression" dxfId="37864" priority="78517" stopIfTrue="1">
      <formula>WEEKDAY($A810)=5</formula>
    </cfRule>
    <cfRule type="expression" dxfId="37863" priority="78518" stopIfTrue="1">
      <formula>WEEKDAY($A810)=6</formula>
    </cfRule>
    <cfRule type="expression" dxfId="37862" priority="78519" stopIfTrue="1">
      <formula>WEEKDAY($A810)=7</formula>
    </cfRule>
  </conditionalFormatting>
  <conditionalFormatting sqref="I810">
    <cfRule type="expression" dxfId="37861" priority="78506" stopIfTrue="1">
      <formula>WEEKDAY($A810)=1</formula>
    </cfRule>
    <cfRule type="expression" dxfId="37860" priority="78507" stopIfTrue="1">
      <formula>WEEKDAY($A810)=2</formula>
    </cfRule>
    <cfRule type="expression" dxfId="37859" priority="78508" stopIfTrue="1">
      <formula>WEEKDAY($A810)=3</formula>
    </cfRule>
    <cfRule type="expression" dxfId="37858" priority="78509" stopIfTrue="1">
      <formula>WEEKDAY($A810)=4</formula>
    </cfRule>
    <cfRule type="expression" dxfId="37857" priority="78510" stopIfTrue="1">
      <formula>WEEKDAY($A810)=5</formula>
    </cfRule>
    <cfRule type="expression" dxfId="37856" priority="78511" stopIfTrue="1">
      <formula>WEEKDAY($A810)=6</formula>
    </cfRule>
    <cfRule type="expression" dxfId="37855" priority="78512" stopIfTrue="1">
      <formula>WEEKDAY($A810)=7</formula>
    </cfRule>
  </conditionalFormatting>
  <conditionalFormatting sqref="I810">
    <cfRule type="expression" dxfId="37854" priority="78499" stopIfTrue="1">
      <formula>WEEKDAY($A810)=1</formula>
    </cfRule>
    <cfRule type="expression" dxfId="37853" priority="78500" stopIfTrue="1">
      <formula>WEEKDAY($A810)=2</formula>
    </cfRule>
    <cfRule type="expression" dxfId="37852" priority="78501" stopIfTrue="1">
      <formula>WEEKDAY($A810)=3</formula>
    </cfRule>
    <cfRule type="expression" dxfId="37851" priority="78502" stopIfTrue="1">
      <formula>WEEKDAY($A810)=4</formula>
    </cfRule>
    <cfRule type="expression" dxfId="37850" priority="78503" stopIfTrue="1">
      <formula>WEEKDAY($A810)=5</formula>
    </cfRule>
    <cfRule type="expression" dxfId="37849" priority="78504" stopIfTrue="1">
      <formula>WEEKDAY($A810)=6</formula>
    </cfRule>
    <cfRule type="expression" dxfId="37848" priority="78505" stopIfTrue="1">
      <formula>WEEKDAY($A810)=7</formula>
    </cfRule>
  </conditionalFormatting>
  <conditionalFormatting sqref="I810">
    <cfRule type="expression" dxfId="37847" priority="78492" stopIfTrue="1">
      <formula>WEEKDAY($A810)=1</formula>
    </cfRule>
    <cfRule type="expression" dxfId="37846" priority="78493" stopIfTrue="1">
      <formula>WEEKDAY($A810)=2</formula>
    </cfRule>
    <cfRule type="expression" dxfId="37845" priority="78494" stopIfTrue="1">
      <formula>WEEKDAY($A810)=3</formula>
    </cfRule>
    <cfRule type="expression" dxfId="37844" priority="78495" stopIfTrue="1">
      <formula>WEEKDAY($A810)=4</formula>
    </cfRule>
    <cfRule type="expression" dxfId="37843" priority="78496" stopIfTrue="1">
      <formula>WEEKDAY($A810)=5</formula>
    </cfRule>
    <cfRule type="expression" dxfId="37842" priority="78497" stopIfTrue="1">
      <formula>WEEKDAY($A810)=6</formula>
    </cfRule>
    <cfRule type="expression" dxfId="37841" priority="78498" stopIfTrue="1">
      <formula>WEEKDAY($A810)=7</formula>
    </cfRule>
  </conditionalFormatting>
  <conditionalFormatting sqref="I810">
    <cfRule type="expression" dxfId="37840" priority="78485" stopIfTrue="1">
      <formula>WEEKDAY($A810)=1</formula>
    </cfRule>
    <cfRule type="expression" dxfId="37839" priority="78486" stopIfTrue="1">
      <formula>WEEKDAY($A810)=2</formula>
    </cfRule>
    <cfRule type="expression" dxfId="37838" priority="78487" stopIfTrue="1">
      <formula>WEEKDAY($A810)=3</formula>
    </cfRule>
    <cfRule type="expression" dxfId="37837" priority="78488" stopIfTrue="1">
      <formula>WEEKDAY($A810)=4</formula>
    </cfRule>
    <cfRule type="expression" dxfId="37836" priority="78489" stopIfTrue="1">
      <formula>WEEKDAY($A810)=5</formula>
    </cfRule>
    <cfRule type="expression" dxfId="37835" priority="78490" stopIfTrue="1">
      <formula>WEEKDAY($A810)=6</formula>
    </cfRule>
    <cfRule type="expression" dxfId="37834" priority="78491" stopIfTrue="1">
      <formula>WEEKDAY($A810)=7</formula>
    </cfRule>
  </conditionalFormatting>
  <conditionalFormatting sqref="A810">
    <cfRule type="expression" dxfId="37833" priority="78478" stopIfTrue="1">
      <formula>WEEKDAY($A810)=1</formula>
    </cfRule>
    <cfRule type="expression" dxfId="37832" priority="78479" stopIfTrue="1">
      <formula>WEEKDAY($A810)=2</formula>
    </cfRule>
    <cfRule type="expression" dxfId="37831" priority="78480" stopIfTrue="1">
      <formula>WEEKDAY($A810)=3</formula>
    </cfRule>
    <cfRule type="expression" dxfId="37830" priority="78481" stopIfTrue="1">
      <formula>WEEKDAY($A810)=4</formula>
    </cfRule>
    <cfRule type="expression" dxfId="37829" priority="78482" stopIfTrue="1">
      <formula>WEEKDAY($A810)=5</formula>
    </cfRule>
    <cfRule type="expression" dxfId="37828" priority="78483" stopIfTrue="1">
      <formula>WEEKDAY($A810)=6</formula>
    </cfRule>
    <cfRule type="expression" dxfId="37827" priority="78484" stopIfTrue="1">
      <formula>WEEKDAY($A810)=7</formula>
    </cfRule>
  </conditionalFormatting>
  <conditionalFormatting sqref="I810">
    <cfRule type="expression" dxfId="37826" priority="78471" stopIfTrue="1">
      <formula>WEEKDAY($A810)=1</formula>
    </cfRule>
    <cfRule type="expression" dxfId="37825" priority="78472" stopIfTrue="1">
      <formula>WEEKDAY($A810)=2</formula>
    </cfRule>
    <cfRule type="expression" dxfId="37824" priority="78473" stopIfTrue="1">
      <formula>WEEKDAY($A810)=3</formula>
    </cfRule>
    <cfRule type="expression" dxfId="37823" priority="78474" stopIfTrue="1">
      <formula>WEEKDAY($A810)=4</formula>
    </cfRule>
    <cfRule type="expression" dxfId="37822" priority="78475" stopIfTrue="1">
      <formula>WEEKDAY($A810)=5</formula>
    </cfRule>
    <cfRule type="expression" dxfId="37821" priority="78476" stopIfTrue="1">
      <formula>WEEKDAY($A810)=6</formula>
    </cfRule>
    <cfRule type="expression" dxfId="37820" priority="78477" stopIfTrue="1">
      <formula>WEEKDAY($A810)=7</formula>
    </cfRule>
  </conditionalFormatting>
  <conditionalFormatting sqref="I810">
    <cfRule type="expression" dxfId="37819" priority="78464" stopIfTrue="1">
      <formula>WEEKDAY($A810)=1</formula>
    </cfRule>
    <cfRule type="expression" dxfId="37818" priority="78465" stopIfTrue="1">
      <formula>WEEKDAY($A810)=2</formula>
    </cfRule>
    <cfRule type="expression" dxfId="37817" priority="78466" stopIfTrue="1">
      <formula>WEEKDAY($A810)=3</formula>
    </cfRule>
    <cfRule type="expression" dxfId="37816" priority="78467" stopIfTrue="1">
      <formula>WEEKDAY($A810)=4</formula>
    </cfRule>
    <cfRule type="expression" dxfId="37815" priority="78468" stopIfTrue="1">
      <formula>WEEKDAY($A810)=5</formula>
    </cfRule>
    <cfRule type="expression" dxfId="37814" priority="78469" stopIfTrue="1">
      <formula>WEEKDAY($A810)=6</formula>
    </cfRule>
    <cfRule type="expression" dxfId="37813" priority="78470" stopIfTrue="1">
      <formula>WEEKDAY($A810)=7</formula>
    </cfRule>
  </conditionalFormatting>
  <conditionalFormatting sqref="I810">
    <cfRule type="expression" dxfId="37812" priority="78457" stopIfTrue="1">
      <formula>WEEKDAY($A810)=1</formula>
    </cfRule>
    <cfRule type="expression" dxfId="37811" priority="78458" stopIfTrue="1">
      <formula>WEEKDAY($A810)=2</formula>
    </cfRule>
    <cfRule type="expression" dxfId="37810" priority="78459" stopIfTrue="1">
      <formula>WEEKDAY($A810)=3</formula>
    </cfRule>
    <cfRule type="expression" dxfId="37809" priority="78460" stopIfTrue="1">
      <formula>WEEKDAY($A810)=4</formula>
    </cfRule>
    <cfRule type="expression" dxfId="37808" priority="78461" stopIfTrue="1">
      <formula>WEEKDAY($A810)=5</formula>
    </cfRule>
    <cfRule type="expression" dxfId="37807" priority="78462" stopIfTrue="1">
      <formula>WEEKDAY($A810)=6</formula>
    </cfRule>
    <cfRule type="expression" dxfId="37806" priority="78463" stopIfTrue="1">
      <formula>WEEKDAY($A810)=7</formula>
    </cfRule>
  </conditionalFormatting>
  <conditionalFormatting sqref="A810">
    <cfRule type="expression" dxfId="37805" priority="78450" stopIfTrue="1">
      <formula>WEEKDAY($A810)=1</formula>
    </cfRule>
    <cfRule type="expression" dxfId="37804" priority="78451" stopIfTrue="1">
      <formula>WEEKDAY($A810)=2</formula>
    </cfRule>
    <cfRule type="expression" dxfId="37803" priority="78452" stopIfTrue="1">
      <formula>WEEKDAY($A810)=3</formula>
    </cfRule>
    <cfRule type="expression" dxfId="37802" priority="78453" stopIfTrue="1">
      <formula>WEEKDAY($A810)=4</formula>
    </cfRule>
    <cfRule type="expression" dxfId="37801" priority="78454" stopIfTrue="1">
      <formula>WEEKDAY($A810)=5</formula>
    </cfRule>
    <cfRule type="expression" dxfId="37800" priority="78455" stopIfTrue="1">
      <formula>WEEKDAY($A810)=6</formula>
    </cfRule>
    <cfRule type="expression" dxfId="37799" priority="78456" stopIfTrue="1">
      <formula>WEEKDAY($A810)=7</formula>
    </cfRule>
  </conditionalFormatting>
  <conditionalFormatting sqref="I810">
    <cfRule type="expression" dxfId="37798" priority="78443" stopIfTrue="1">
      <formula>WEEKDAY($A810)=1</formula>
    </cfRule>
    <cfRule type="expression" dxfId="37797" priority="78444" stopIfTrue="1">
      <formula>WEEKDAY($A810)=2</formula>
    </cfRule>
    <cfRule type="expression" dxfId="37796" priority="78445" stopIfTrue="1">
      <formula>WEEKDAY($A810)=3</formula>
    </cfRule>
    <cfRule type="expression" dxfId="37795" priority="78446" stopIfTrue="1">
      <formula>WEEKDAY($A810)=4</formula>
    </cfRule>
    <cfRule type="expression" dxfId="37794" priority="78447" stopIfTrue="1">
      <formula>WEEKDAY($A810)=5</formula>
    </cfRule>
    <cfRule type="expression" dxfId="37793" priority="78448" stopIfTrue="1">
      <formula>WEEKDAY($A810)=6</formula>
    </cfRule>
    <cfRule type="expression" dxfId="37792" priority="78449" stopIfTrue="1">
      <formula>WEEKDAY($A810)=7</formula>
    </cfRule>
  </conditionalFormatting>
  <conditionalFormatting sqref="I810">
    <cfRule type="expression" dxfId="37791" priority="78436" stopIfTrue="1">
      <formula>WEEKDAY($A810)=1</formula>
    </cfRule>
    <cfRule type="expression" dxfId="37790" priority="78437" stopIfTrue="1">
      <formula>WEEKDAY($A810)=2</formula>
    </cfRule>
    <cfRule type="expression" dxfId="37789" priority="78438" stopIfTrue="1">
      <formula>WEEKDAY($A810)=3</formula>
    </cfRule>
    <cfRule type="expression" dxfId="37788" priority="78439" stopIfTrue="1">
      <formula>WEEKDAY($A810)=4</formula>
    </cfRule>
    <cfRule type="expression" dxfId="37787" priority="78440" stopIfTrue="1">
      <formula>WEEKDAY($A810)=5</formula>
    </cfRule>
    <cfRule type="expression" dxfId="37786" priority="78441" stopIfTrue="1">
      <formula>WEEKDAY($A810)=6</formula>
    </cfRule>
    <cfRule type="expression" dxfId="37785" priority="78442" stopIfTrue="1">
      <formula>WEEKDAY($A810)=7</formula>
    </cfRule>
  </conditionalFormatting>
  <conditionalFormatting sqref="I810">
    <cfRule type="expression" dxfId="37784" priority="78429" stopIfTrue="1">
      <formula>WEEKDAY($A810)=1</formula>
    </cfRule>
    <cfRule type="expression" dxfId="37783" priority="78430" stopIfTrue="1">
      <formula>WEEKDAY($A810)=2</formula>
    </cfRule>
    <cfRule type="expression" dxfId="37782" priority="78431" stopIfTrue="1">
      <formula>WEEKDAY($A810)=3</formula>
    </cfRule>
    <cfRule type="expression" dxfId="37781" priority="78432" stopIfTrue="1">
      <formula>WEEKDAY($A810)=4</formula>
    </cfRule>
    <cfRule type="expression" dxfId="37780" priority="78433" stopIfTrue="1">
      <formula>WEEKDAY($A810)=5</formula>
    </cfRule>
    <cfRule type="expression" dxfId="37779" priority="78434" stopIfTrue="1">
      <formula>WEEKDAY($A810)=6</formula>
    </cfRule>
    <cfRule type="expression" dxfId="37778" priority="78435" stopIfTrue="1">
      <formula>WEEKDAY($A810)=7</formula>
    </cfRule>
  </conditionalFormatting>
  <conditionalFormatting sqref="I810">
    <cfRule type="expression" dxfId="37777" priority="78422" stopIfTrue="1">
      <formula>WEEKDAY($A810)=1</formula>
    </cfRule>
    <cfRule type="expression" dxfId="37776" priority="78423" stopIfTrue="1">
      <formula>WEEKDAY($A810)=2</formula>
    </cfRule>
    <cfRule type="expression" dxfId="37775" priority="78424" stopIfTrue="1">
      <formula>WEEKDAY($A810)=3</formula>
    </cfRule>
    <cfRule type="expression" dxfId="37774" priority="78425" stopIfTrue="1">
      <formula>WEEKDAY($A810)=4</formula>
    </cfRule>
    <cfRule type="expression" dxfId="37773" priority="78426" stopIfTrue="1">
      <formula>WEEKDAY($A810)=5</formula>
    </cfRule>
    <cfRule type="expression" dxfId="37772" priority="78427" stopIfTrue="1">
      <formula>WEEKDAY($A810)=6</formula>
    </cfRule>
    <cfRule type="expression" dxfId="37771" priority="78428" stopIfTrue="1">
      <formula>WEEKDAY($A810)=7</formula>
    </cfRule>
  </conditionalFormatting>
  <conditionalFormatting sqref="I810">
    <cfRule type="expression" dxfId="37770" priority="78415" stopIfTrue="1">
      <formula>WEEKDAY($A810)=1</formula>
    </cfRule>
    <cfRule type="expression" dxfId="37769" priority="78416" stopIfTrue="1">
      <formula>WEEKDAY($A810)=2</formula>
    </cfRule>
    <cfRule type="expression" dxfId="37768" priority="78417" stopIfTrue="1">
      <formula>WEEKDAY($A810)=3</formula>
    </cfRule>
    <cfRule type="expression" dxfId="37767" priority="78418" stopIfTrue="1">
      <formula>WEEKDAY($A810)=4</formula>
    </cfRule>
    <cfRule type="expression" dxfId="37766" priority="78419" stopIfTrue="1">
      <formula>WEEKDAY($A810)=5</formula>
    </cfRule>
    <cfRule type="expression" dxfId="37765" priority="78420" stopIfTrue="1">
      <formula>WEEKDAY($A810)=6</formula>
    </cfRule>
    <cfRule type="expression" dxfId="37764" priority="78421" stopIfTrue="1">
      <formula>WEEKDAY($A810)=7</formula>
    </cfRule>
  </conditionalFormatting>
  <conditionalFormatting sqref="I810">
    <cfRule type="expression" dxfId="37763" priority="78408" stopIfTrue="1">
      <formula>WEEKDAY($A810)=1</formula>
    </cfRule>
    <cfRule type="expression" dxfId="37762" priority="78409" stopIfTrue="1">
      <formula>WEEKDAY($A810)=2</formula>
    </cfRule>
    <cfRule type="expression" dxfId="37761" priority="78410" stopIfTrue="1">
      <formula>WEEKDAY($A810)=3</formula>
    </cfRule>
    <cfRule type="expression" dxfId="37760" priority="78411" stopIfTrue="1">
      <formula>WEEKDAY($A810)=4</formula>
    </cfRule>
    <cfRule type="expression" dxfId="37759" priority="78412" stopIfTrue="1">
      <formula>WEEKDAY($A810)=5</formula>
    </cfRule>
    <cfRule type="expression" dxfId="37758" priority="78413" stopIfTrue="1">
      <formula>WEEKDAY($A810)=6</formula>
    </cfRule>
    <cfRule type="expression" dxfId="37757" priority="78414" stopIfTrue="1">
      <formula>WEEKDAY($A810)=7</formula>
    </cfRule>
  </conditionalFormatting>
  <conditionalFormatting sqref="I810">
    <cfRule type="expression" dxfId="37756" priority="78401" stopIfTrue="1">
      <formula>WEEKDAY($A810)=1</formula>
    </cfRule>
    <cfRule type="expression" dxfId="37755" priority="78402" stopIfTrue="1">
      <formula>WEEKDAY($A810)=2</formula>
    </cfRule>
    <cfRule type="expression" dxfId="37754" priority="78403" stopIfTrue="1">
      <formula>WEEKDAY($A810)=3</formula>
    </cfRule>
    <cfRule type="expression" dxfId="37753" priority="78404" stopIfTrue="1">
      <formula>WEEKDAY($A810)=4</formula>
    </cfRule>
    <cfRule type="expression" dxfId="37752" priority="78405" stopIfTrue="1">
      <formula>WEEKDAY($A810)=5</formula>
    </cfRule>
    <cfRule type="expression" dxfId="37751" priority="78406" stopIfTrue="1">
      <formula>WEEKDAY($A810)=6</formula>
    </cfRule>
    <cfRule type="expression" dxfId="37750" priority="78407" stopIfTrue="1">
      <formula>WEEKDAY($A810)=7</formula>
    </cfRule>
  </conditionalFormatting>
  <conditionalFormatting sqref="I810">
    <cfRule type="expression" dxfId="37749" priority="78394" stopIfTrue="1">
      <formula>WEEKDAY($A810)=1</formula>
    </cfRule>
    <cfRule type="expression" dxfId="37748" priority="78395" stopIfTrue="1">
      <formula>WEEKDAY($A810)=2</formula>
    </cfRule>
    <cfRule type="expression" dxfId="37747" priority="78396" stopIfTrue="1">
      <formula>WEEKDAY($A810)=3</formula>
    </cfRule>
    <cfRule type="expression" dxfId="37746" priority="78397" stopIfTrue="1">
      <formula>WEEKDAY($A810)=4</formula>
    </cfRule>
    <cfRule type="expression" dxfId="37745" priority="78398" stopIfTrue="1">
      <formula>WEEKDAY($A810)=5</formula>
    </cfRule>
    <cfRule type="expression" dxfId="37744" priority="78399" stopIfTrue="1">
      <formula>WEEKDAY($A810)=6</formula>
    </cfRule>
    <cfRule type="expression" dxfId="37743" priority="78400" stopIfTrue="1">
      <formula>WEEKDAY($A810)=7</formula>
    </cfRule>
  </conditionalFormatting>
  <conditionalFormatting sqref="I810">
    <cfRule type="expression" dxfId="37742" priority="78387" stopIfTrue="1">
      <formula>WEEKDAY($A810)=1</formula>
    </cfRule>
    <cfRule type="expression" dxfId="37741" priority="78388" stopIfTrue="1">
      <formula>WEEKDAY($A810)=2</formula>
    </cfRule>
    <cfRule type="expression" dxfId="37740" priority="78389" stopIfTrue="1">
      <formula>WEEKDAY($A810)=3</formula>
    </cfRule>
    <cfRule type="expression" dxfId="37739" priority="78390" stopIfTrue="1">
      <formula>WEEKDAY($A810)=4</formula>
    </cfRule>
    <cfRule type="expression" dxfId="37738" priority="78391" stopIfTrue="1">
      <formula>WEEKDAY($A810)=5</formula>
    </cfRule>
    <cfRule type="expression" dxfId="37737" priority="78392" stopIfTrue="1">
      <formula>WEEKDAY($A810)=6</formula>
    </cfRule>
    <cfRule type="expression" dxfId="37736" priority="78393" stopIfTrue="1">
      <formula>WEEKDAY($A810)=7</formula>
    </cfRule>
  </conditionalFormatting>
  <conditionalFormatting sqref="I810">
    <cfRule type="expression" dxfId="37735" priority="78380" stopIfTrue="1">
      <formula>WEEKDAY($A810)=1</formula>
    </cfRule>
    <cfRule type="expression" dxfId="37734" priority="78381" stopIfTrue="1">
      <formula>WEEKDAY($A810)=2</formula>
    </cfRule>
    <cfRule type="expression" dxfId="37733" priority="78382" stopIfTrue="1">
      <formula>WEEKDAY($A810)=3</formula>
    </cfRule>
    <cfRule type="expression" dxfId="37732" priority="78383" stopIfTrue="1">
      <formula>WEEKDAY($A810)=4</formula>
    </cfRule>
    <cfRule type="expression" dxfId="37731" priority="78384" stopIfTrue="1">
      <formula>WEEKDAY($A810)=5</formula>
    </cfRule>
    <cfRule type="expression" dxfId="37730" priority="78385" stopIfTrue="1">
      <formula>WEEKDAY($A810)=6</formula>
    </cfRule>
    <cfRule type="expression" dxfId="37729" priority="78386" stopIfTrue="1">
      <formula>WEEKDAY($A810)=7</formula>
    </cfRule>
  </conditionalFormatting>
  <conditionalFormatting sqref="I810">
    <cfRule type="expression" dxfId="37728" priority="78373" stopIfTrue="1">
      <formula>WEEKDAY($A810)=1</formula>
    </cfRule>
    <cfRule type="expression" dxfId="37727" priority="78374" stopIfTrue="1">
      <formula>WEEKDAY($A810)=2</formula>
    </cfRule>
    <cfRule type="expression" dxfId="37726" priority="78375" stopIfTrue="1">
      <formula>WEEKDAY($A810)=3</formula>
    </cfRule>
    <cfRule type="expression" dxfId="37725" priority="78376" stopIfTrue="1">
      <formula>WEEKDAY($A810)=4</formula>
    </cfRule>
    <cfRule type="expression" dxfId="37724" priority="78377" stopIfTrue="1">
      <formula>WEEKDAY($A810)=5</formula>
    </cfRule>
    <cfRule type="expression" dxfId="37723" priority="78378" stopIfTrue="1">
      <formula>WEEKDAY($A810)=6</formula>
    </cfRule>
    <cfRule type="expression" dxfId="37722" priority="78379" stopIfTrue="1">
      <formula>WEEKDAY($A810)=7</formula>
    </cfRule>
  </conditionalFormatting>
  <conditionalFormatting sqref="I810">
    <cfRule type="expression" dxfId="37721" priority="78366" stopIfTrue="1">
      <formula>WEEKDAY($A810)=1</formula>
    </cfRule>
    <cfRule type="expression" dxfId="37720" priority="78367" stopIfTrue="1">
      <formula>WEEKDAY($A810)=2</formula>
    </cfRule>
    <cfRule type="expression" dxfId="37719" priority="78368" stopIfTrue="1">
      <formula>WEEKDAY($A810)=3</formula>
    </cfRule>
    <cfRule type="expression" dxfId="37718" priority="78369" stopIfTrue="1">
      <formula>WEEKDAY($A810)=4</formula>
    </cfRule>
    <cfRule type="expression" dxfId="37717" priority="78370" stopIfTrue="1">
      <formula>WEEKDAY($A810)=5</formula>
    </cfRule>
    <cfRule type="expression" dxfId="37716" priority="78371" stopIfTrue="1">
      <formula>WEEKDAY($A810)=6</formula>
    </cfRule>
    <cfRule type="expression" dxfId="37715" priority="78372" stopIfTrue="1">
      <formula>WEEKDAY($A810)=7</formula>
    </cfRule>
  </conditionalFormatting>
  <conditionalFormatting sqref="I810">
    <cfRule type="expression" dxfId="37714" priority="78359" stopIfTrue="1">
      <formula>WEEKDAY($A810)=1</formula>
    </cfRule>
    <cfRule type="expression" dxfId="37713" priority="78360" stopIfTrue="1">
      <formula>WEEKDAY($A810)=2</formula>
    </cfRule>
    <cfRule type="expression" dxfId="37712" priority="78361" stopIfTrue="1">
      <formula>WEEKDAY($A810)=3</formula>
    </cfRule>
    <cfRule type="expression" dxfId="37711" priority="78362" stopIfTrue="1">
      <formula>WEEKDAY($A810)=4</formula>
    </cfRule>
    <cfRule type="expression" dxfId="37710" priority="78363" stopIfTrue="1">
      <formula>WEEKDAY($A810)=5</formula>
    </cfRule>
    <cfRule type="expression" dxfId="37709" priority="78364" stopIfTrue="1">
      <formula>WEEKDAY($A810)=6</formula>
    </cfRule>
    <cfRule type="expression" dxfId="37708" priority="78365" stopIfTrue="1">
      <formula>WEEKDAY($A810)=7</formula>
    </cfRule>
  </conditionalFormatting>
  <conditionalFormatting sqref="I810">
    <cfRule type="expression" dxfId="37707" priority="78352" stopIfTrue="1">
      <formula>WEEKDAY($A810)=1</formula>
    </cfRule>
    <cfRule type="expression" dxfId="37706" priority="78353" stopIfTrue="1">
      <formula>WEEKDAY($A810)=2</formula>
    </cfRule>
    <cfRule type="expression" dxfId="37705" priority="78354" stopIfTrue="1">
      <formula>WEEKDAY($A810)=3</formula>
    </cfRule>
    <cfRule type="expression" dxfId="37704" priority="78355" stopIfTrue="1">
      <formula>WEEKDAY($A810)=4</formula>
    </cfRule>
    <cfRule type="expression" dxfId="37703" priority="78356" stopIfTrue="1">
      <formula>WEEKDAY($A810)=5</formula>
    </cfRule>
    <cfRule type="expression" dxfId="37702" priority="78357" stopIfTrue="1">
      <formula>WEEKDAY($A810)=6</formula>
    </cfRule>
    <cfRule type="expression" dxfId="37701" priority="78358" stopIfTrue="1">
      <formula>WEEKDAY($A810)=7</formula>
    </cfRule>
  </conditionalFormatting>
  <conditionalFormatting sqref="I810">
    <cfRule type="expression" dxfId="37700" priority="78345" stopIfTrue="1">
      <formula>WEEKDAY($A810)=1</formula>
    </cfRule>
    <cfRule type="expression" dxfId="37699" priority="78346" stopIfTrue="1">
      <formula>WEEKDAY($A810)=2</formula>
    </cfRule>
    <cfRule type="expression" dxfId="37698" priority="78347" stopIfTrue="1">
      <formula>WEEKDAY($A810)=3</formula>
    </cfRule>
    <cfRule type="expression" dxfId="37697" priority="78348" stopIfTrue="1">
      <formula>WEEKDAY($A810)=4</formula>
    </cfRule>
    <cfRule type="expression" dxfId="37696" priority="78349" stopIfTrue="1">
      <formula>WEEKDAY($A810)=5</formula>
    </cfRule>
    <cfRule type="expression" dxfId="37695" priority="78350" stopIfTrue="1">
      <formula>WEEKDAY($A810)=6</formula>
    </cfRule>
    <cfRule type="expression" dxfId="37694" priority="78351" stopIfTrue="1">
      <formula>WEEKDAY($A810)=7</formula>
    </cfRule>
  </conditionalFormatting>
  <conditionalFormatting sqref="I810">
    <cfRule type="expression" dxfId="37693" priority="78338" stopIfTrue="1">
      <formula>WEEKDAY($A810)=1</formula>
    </cfRule>
    <cfRule type="expression" dxfId="37692" priority="78339" stopIfTrue="1">
      <formula>WEEKDAY($A810)=2</formula>
    </cfRule>
    <cfRule type="expression" dxfId="37691" priority="78340" stopIfTrue="1">
      <formula>WEEKDAY($A810)=3</formula>
    </cfRule>
    <cfRule type="expression" dxfId="37690" priority="78341" stopIfTrue="1">
      <formula>WEEKDAY($A810)=4</formula>
    </cfRule>
    <cfRule type="expression" dxfId="37689" priority="78342" stopIfTrue="1">
      <formula>WEEKDAY($A810)=5</formula>
    </cfRule>
    <cfRule type="expression" dxfId="37688" priority="78343" stopIfTrue="1">
      <formula>WEEKDAY($A810)=6</formula>
    </cfRule>
    <cfRule type="expression" dxfId="37687" priority="78344" stopIfTrue="1">
      <formula>WEEKDAY($A810)=7</formula>
    </cfRule>
  </conditionalFormatting>
  <conditionalFormatting sqref="I810">
    <cfRule type="expression" dxfId="37686" priority="78331" stopIfTrue="1">
      <formula>WEEKDAY($A810)=1</formula>
    </cfRule>
    <cfRule type="expression" dxfId="37685" priority="78332" stopIfTrue="1">
      <formula>WEEKDAY($A810)=2</formula>
    </cfRule>
    <cfRule type="expression" dxfId="37684" priority="78333" stopIfTrue="1">
      <formula>WEEKDAY($A810)=3</formula>
    </cfRule>
    <cfRule type="expression" dxfId="37683" priority="78334" stopIfTrue="1">
      <formula>WEEKDAY($A810)=4</formula>
    </cfRule>
    <cfRule type="expression" dxfId="37682" priority="78335" stopIfTrue="1">
      <formula>WEEKDAY($A810)=5</formula>
    </cfRule>
    <cfRule type="expression" dxfId="37681" priority="78336" stopIfTrue="1">
      <formula>WEEKDAY($A810)=6</formula>
    </cfRule>
    <cfRule type="expression" dxfId="37680" priority="78337" stopIfTrue="1">
      <formula>WEEKDAY($A810)=7</formula>
    </cfRule>
  </conditionalFormatting>
  <conditionalFormatting sqref="I810">
    <cfRule type="expression" dxfId="37679" priority="78324" stopIfTrue="1">
      <formula>WEEKDAY($A810)=1</formula>
    </cfRule>
    <cfRule type="expression" dxfId="37678" priority="78325" stopIfTrue="1">
      <formula>WEEKDAY($A810)=2</formula>
    </cfRule>
    <cfRule type="expression" dxfId="37677" priority="78326" stopIfTrue="1">
      <formula>WEEKDAY($A810)=3</formula>
    </cfRule>
    <cfRule type="expression" dxfId="37676" priority="78327" stopIfTrue="1">
      <formula>WEEKDAY($A810)=4</formula>
    </cfRule>
    <cfRule type="expression" dxfId="37675" priority="78328" stopIfTrue="1">
      <formula>WEEKDAY($A810)=5</formula>
    </cfRule>
    <cfRule type="expression" dxfId="37674" priority="78329" stopIfTrue="1">
      <formula>WEEKDAY($A810)=6</formula>
    </cfRule>
    <cfRule type="expression" dxfId="37673" priority="78330" stopIfTrue="1">
      <formula>WEEKDAY($A810)=7</formula>
    </cfRule>
  </conditionalFormatting>
  <conditionalFormatting sqref="I810">
    <cfRule type="expression" dxfId="37672" priority="78317" stopIfTrue="1">
      <formula>WEEKDAY($A810)=1</formula>
    </cfRule>
    <cfRule type="expression" dxfId="37671" priority="78318" stopIfTrue="1">
      <formula>WEEKDAY($A810)=2</formula>
    </cfRule>
    <cfRule type="expression" dxfId="37670" priority="78319" stopIfTrue="1">
      <formula>WEEKDAY($A810)=3</formula>
    </cfRule>
    <cfRule type="expression" dxfId="37669" priority="78320" stopIfTrue="1">
      <formula>WEEKDAY($A810)=4</formula>
    </cfRule>
    <cfRule type="expression" dxfId="37668" priority="78321" stopIfTrue="1">
      <formula>WEEKDAY($A810)=5</formula>
    </cfRule>
    <cfRule type="expression" dxfId="37667" priority="78322" stopIfTrue="1">
      <formula>WEEKDAY($A810)=6</formula>
    </cfRule>
    <cfRule type="expression" dxfId="37666" priority="78323" stopIfTrue="1">
      <formula>WEEKDAY($A810)=7</formula>
    </cfRule>
  </conditionalFormatting>
  <conditionalFormatting sqref="I810">
    <cfRule type="expression" dxfId="37665" priority="78310" stopIfTrue="1">
      <formula>WEEKDAY($A810)=1</formula>
    </cfRule>
    <cfRule type="expression" dxfId="37664" priority="78311" stopIfTrue="1">
      <formula>WEEKDAY($A810)=2</formula>
    </cfRule>
    <cfRule type="expression" dxfId="37663" priority="78312" stopIfTrue="1">
      <formula>WEEKDAY($A810)=3</formula>
    </cfRule>
    <cfRule type="expression" dxfId="37662" priority="78313" stopIfTrue="1">
      <formula>WEEKDAY($A810)=4</formula>
    </cfRule>
    <cfRule type="expression" dxfId="37661" priority="78314" stopIfTrue="1">
      <formula>WEEKDAY($A810)=5</formula>
    </cfRule>
    <cfRule type="expression" dxfId="37660" priority="78315" stopIfTrue="1">
      <formula>WEEKDAY($A810)=6</formula>
    </cfRule>
    <cfRule type="expression" dxfId="37659" priority="78316" stopIfTrue="1">
      <formula>WEEKDAY($A810)=7</formula>
    </cfRule>
  </conditionalFormatting>
  <conditionalFormatting sqref="I810">
    <cfRule type="expression" dxfId="37658" priority="78303" stopIfTrue="1">
      <formula>WEEKDAY($A810)=1</formula>
    </cfRule>
    <cfRule type="expression" dxfId="37657" priority="78304" stopIfTrue="1">
      <formula>WEEKDAY($A810)=2</formula>
    </cfRule>
    <cfRule type="expression" dxfId="37656" priority="78305" stopIfTrue="1">
      <formula>WEEKDAY($A810)=3</formula>
    </cfRule>
    <cfRule type="expression" dxfId="37655" priority="78306" stopIfTrue="1">
      <formula>WEEKDAY($A810)=4</formula>
    </cfRule>
    <cfRule type="expression" dxfId="37654" priority="78307" stopIfTrue="1">
      <formula>WEEKDAY($A810)=5</formula>
    </cfRule>
    <cfRule type="expression" dxfId="37653" priority="78308" stopIfTrue="1">
      <formula>WEEKDAY($A810)=6</formula>
    </cfRule>
    <cfRule type="expression" dxfId="37652" priority="78309" stopIfTrue="1">
      <formula>WEEKDAY($A810)=7</formula>
    </cfRule>
  </conditionalFormatting>
  <conditionalFormatting sqref="I810">
    <cfRule type="expression" dxfId="37651" priority="78296" stopIfTrue="1">
      <formula>WEEKDAY($A810)=1</formula>
    </cfRule>
    <cfRule type="expression" dxfId="37650" priority="78297" stopIfTrue="1">
      <formula>WEEKDAY($A810)=2</formula>
    </cfRule>
    <cfRule type="expression" dxfId="37649" priority="78298" stopIfTrue="1">
      <formula>WEEKDAY($A810)=3</formula>
    </cfRule>
    <cfRule type="expression" dxfId="37648" priority="78299" stopIfTrue="1">
      <formula>WEEKDAY($A810)=4</formula>
    </cfRule>
    <cfRule type="expression" dxfId="37647" priority="78300" stopIfTrue="1">
      <formula>WEEKDAY($A810)=5</formula>
    </cfRule>
    <cfRule type="expression" dxfId="37646" priority="78301" stopIfTrue="1">
      <formula>WEEKDAY($A810)=6</formula>
    </cfRule>
    <cfRule type="expression" dxfId="37645" priority="78302" stopIfTrue="1">
      <formula>WEEKDAY($A810)=7</formula>
    </cfRule>
  </conditionalFormatting>
  <conditionalFormatting sqref="A810">
    <cfRule type="expression" dxfId="37644" priority="78289" stopIfTrue="1">
      <formula>WEEKDAY($A810)=1</formula>
    </cfRule>
    <cfRule type="expression" dxfId="37643" priority="78290" stopIfTrue="1">
      <formula>WEEKDAY($A810)=2</formula>
    </cfRule>
    <cfRule type="expression" dxfId="37642" priority="78291" stopIfTrue="1">
      <formula>WEEKDAY($A810)=3</formula>
    </cfRule>
    <cfRule type="expression" dxfId="37641" priority="78292" stopIfTrue="1">
      <formula>WEEKDAY($A810)=4</formula>
    </cfRule>
    <cfRule type="expression" dxfId="37640" priority="78293" stopIfTrue="1">
      <formula>WEEKDAY($A810)=5</formula>
    </cfRule>
    <cfRule type="expression" dxfId="37639" priority="78294" stopIfTrue="1">
      <formula>WEEKDAY($A810)=6</formula>
    </cfRule>
    <cfRule type="expression" dxfId="37638" priority="78295" stopIfTrue="1">
      <formula>WEEKDAY($A810)=7</formula>
    </cfRule>
  </conditionalFormatting>
  <conditionalFormatting sqref="I810">
    <cfRule type="expression" dxfId="37637" priority="78282" stopIfTrue="1">
      <formula>WEEKDAY($A810)=1</formula>
    </cfRule>
    <cfRule type="expression" dxfId="37636" priority="78283" stopIfTrue="1">
      <formula>WEEKDAY($A810)=2</formula>
    </cfRule>
    <cfRule type="expression" dxfId="37635" priority="78284" stopIfTrue="1">
      <formula>WEEKDAY($A810)=3</formula>
    </cfRule>
    <cfRule type="expression" dxfId="37634" priority="78285" stopIfTrue="1">
      <formula>WEEKDAY($A810)=4</formula>
    </cfRule>
    <cfRule type="expression" dxfId="37633" priority="78286" stopIfTrue="1">
      <formula>WEEKDAY($A810)=5</formula>
    </cfRule>
    <cfRule type="expression" dxfId="37632" priority="78287" stopIfTrue="1">
      <formula>WEEKDAY($A810)=6</formula>
    </cfRule>
    <cfRule type="expression" dxfId="37631" priority="78288" stopIfTrue="1">
      <formula>WEEKDAY($A810)=7</formula>
    </cfRule>
  </conditionalFormatting>
  <conditionalFormatting sqref="A810">
    <cfRule type="expression" dxfId="37630" priority="78275" stopIfTrue="1">
      <formula>WEEKDAY($A810)=1</formula>
    </cfRule>
    <cfRule type="expression" dxfId="37629" priority="78276" stopIfTrue="1">
      <formula>WEEKDAY($A810)=2</formula>
    </cfRule>
    <cfRule type="expression" dxfId="37628" priority="78277" stopIfTrue="1">
      <formula>WEEKDAY($A810)=3</formula>
    </cfRule>
    <cfRule type="expression" dxfId="37627" priority="78278" stopIfTrue="1">
      <formula>WEEKDAY($A810)=4</formula>
    </cfRule>
    <cfRule type="expression" dxfId="37626" priority="78279" stopIfTrue="1">
      <formula>WEEKDAY($A810)=5</formula>
    </cfRule>
    <cfRule type="expression" dxfId="37625" priority="78280" stopIfTrue="1">
      <formula>WEEKDAY($A810)=6</formula>
    </cfRule>
    <cfRule type="expression" dxfId="37624" priority="78281" stopIfTrue="1">
      <formula>WEEKDAY($A810)=7</formula>
    </cfRule>
  </conditionalFormatting>
  <conditionalFormatting sqref="A810">
    <cfRule type="expression" dxfId="37623" priority="78268" stopIfTrue="1">
      <formula>WEEKDAY($A810)=1</formula>
    </cfRule>
    <cfRule type="expression" dxfId="37622" priority="78269" stopIfTrue="1">
      <formula>WEEKDAY($A810)=2</formula>
    </cfRule>
    <cfRule type="expression" dxfId="37621" priority="78270" stopIfTrue="1">
      <formula>WEEKDAY($A810)=3</formula>
    </cfRule>
    <cfRule type="expression" dxfId="37620" priority="78271" stopIfTrue="1">
      <formula>WEEKDAY($A810)=4</formula>
    </cfRule>
    <cfRule type="expression" dxfId="37619" priority="78272" stopIfTrue="1">
      <formula>WEEKDAY($A810)=5</formula>
    </cfRule>
    <cfRule type="expression" dxfId="37618" priority="78273" stopIfTrue="1">
      <formula>WEEKDAY($A810)=6</formula>
    </cfRule>
    <cfRule type="expression" dxfId="37617" priority="78274" stopIfTrue="1">
      <formula>WEEKDAY($A810)=7</formula>
    </cfRule>
  </conditionalFormatting>
  <conditionalFormatting sqref="I810">
    <cfRule type="expression" dxfId="37616" priority="78261" stopIfTrue="1">
      <formula>WEEKDAY($A810)=1</formula>
    </cfRule>
    <cfRule type="expression" dxfId="37615" priority="78262" stopIfTrue="1">
      <formula>WEEKDAY($A810)=2</formula>
    </cfRule>
    <cfRule type="expression" dxfId="37614" priority="78263" stopIfTrue="1">
      <formula>WEEKDAY($A810)=3</formula>
    </cfRule>
    <cfRule type="expression" dxfId="37613" priority="78264" stopIfTrue="1">
      <formula>WEEKDAY($A810)=4</formula>
    </cfRule>
    <cfRule type="expression" dxfId="37612" priority="78265" stopIfTrue="1">
      <formula>WEEKDAY($A810)=5</formula>
    </cfRule>
    <cfRule type="expression" dxfId="37611" priority="78266" stopIfTrue="1">
      <formula>WEEKDAY($A810)=6</formula>
    </cfRule>
    <cfRule type="expression" dxfId="37610" priority="78267" stopIfTrue="1">
      <formula>WEEKDAY($A810)=7</formula>
    </cfRule>
  </conditionalFormatting>
  <conditionalFormatting sqref="A810">
    <cfRule type="expression" dxfId="37609" priority="78254" stopIfTrue="1">
      <formula>WEEKDAY($A810)=1</formula>
    </cfRule>
    <cfRule type="expression" dxfId="37608" priority="78255" stopIfTrue="1">
      <formula>WEEKDAY($A810)=2</formula>
    </cfRule>
    <cfRule type="expression" dxfId="37607" priority="78256" stopIfTrue="1">
      <formula>WEEKDAY($A810)=3</formula>
    </cfRule>
    <cfRule type="expression" dxfId="37606" priority="78257" stopIfTrue="1">
      <formula>WEEKDAY($A810)=4</formula>
    </cfRule>
    <cfRule type="expression" dxfId="37605" priority="78258" stopIfTrue="1">
      <formula>WEEKDAY($A810)=5</formula>
    </cfRule>
    <cfRule type="expression" dxfId="37604" priority="78259" stopIfTrue="1">
      <formula>WEEKDAY($A810)=6</formula>
    </cfRule>
    <cfRule type="expression" dxfId="37603" priority="78260" stopIfTrue="1">
      <formula>WEEKDAY($A810)=7</formula>
    </cfRule>
  </conditionalFormatting>
  <conditionalFormatting sqref="I810">
    <cfRule type="expression" dxfId="37602" priority="78247" stopIfTrue="1">
      <formula>WEEKDAY($A810)=1</formula>
    </cfRule>
    <cfRule type="expression" dxfId="37601" priority="78248" stopIfTrue="1">
      <formula>WEEKDAY($A810)=2</formula>
    </cfRule>
    <cfRule type="expression" dxfId="37600" priority="78249" stopIfTrue="1">
      <formula>WEEKDAY($A810)=3</formula>
    </cfRule>
    <cfRule type="expression" dxfId="37599" priority="78250" stopIfTrue="1">
      <formula>WEEKDAY($A810)=4</formula>
    </cfRule>
    <cfRule type="expression" dxfId="37598" priority="78251" stopIfTrue="1">
      <formula>WEEKDAY($A810)=5</formula>
    </cfRule>
    <cfRule type="expression" dxfId="37597" priority="78252" stopIfTrue="1">
      <formula>WEEKDAY($A810)=6</formula>
    </cfRule>
    <cfRule type="expression" dxfId="37596" priority="78253" stopIfTrue="1">
      <formula>WEEKDAY($A810)=7</formula>
    </cfRule>
  </conditionalFormatting>
  <conditionalFormatting sqref="A810">
    <cfRule type="expression" dxfId="37595" priority="78240" stopIfTrue="1">
      <formula>WEEKDAY($A810)=1</formula>
    </cfRule>
    <cfRule type="expression" dxfId="37594" priority="78241" stopIfTrue="1">
      <formula>WEEKDAY($A810)=2</formula>
    </cfRule>
    <cfRule type="expression" dxfId="37593" priority="78242" stopIfTrue="1">
      <formula>WEEKDAY($A810)=3</formula>
    </cfRule>
    <cfRule type="expression" dxfId="37592" priority="78243" stopIfTrue="1">
      <formula>WEEKDAY($A810)=4</formula>
    </cfRule>
    <cfRule type="expression" dxfId="37591" priority="78244" stopIfTrue="1">
      <formula>WEEKDAY($A810)=5</formula>
    </cfRule>
    <cfRule type="expression" dxfId="37590" priority="78245" stopIfTrue="1">
      <formula>WEEKDAY($A810)=6</formula>
    </cfRule>
    <cfRule type="expression" dxfId="37589" priority="78246" stopIfTrue="1">
      <formula>WEEKDAY($A810)=7</formula>
    </cfRule>
  </conditionalFormatting>
  <conditionalFormatting sqref="A810">
    <cfRule type="expression" dxfId="37588" priority="78233" stopIfTrue="1">
      <formula>WEEKDAY($A810)=1</formula>
    </cfRule>
    <cfRule type="expression" dxfId="37587" priority="78234" stopIfTrue="1">
      <formula>WEEKDAY($A810)=2</formula>
    </cfRule>
    <cfRule type="expression" dxfId="37586" priority="78235" stopIfTrue="1">
      <formula>WEEKDAY($A810)=3</formula>
    </cfRule>
    <cfRule type="expression" dxfId="37585" priority="78236" stopIfTrue="1">
      <formula>WEEKDAY($A810)=4</formula>
    </cfRule>
    <cfRule type="expression" dxfId="37584" priority="78237" stopIfTrue="1">
      <formula>WEEKDAY($A810)=5</formula>
    </cfRule>
    <cfRule type="expression" dxfId="37583" priority="78238" stopIfTrue="1">
      <formula>WEEKDAY($A810)=6</formula>
    </cfRule>
    <cfRule type="expression" dxfId="37582" priority="78239" stopIfTrue="1">
      <formula>WEEKDAY($A810)=7</formula>
    </cfRule>
  </conditionalFormatting>
  <conditionalFormatting sqref="I810">
    <cfRule type="expression" dxfId="37581" priority="78226" stopIfTrue="1">
      <formula>WEEKDAY($A810)=1</formula>
    </cfRule>
    <cfRule type="expression" dxfId="37580" priority="78227" stopIfTrue="1">
      <formula>WEEKDAY($A810)=2</formula>
    </cfRule>
    <cfRule type="expression" dxfId="37579" priority="78228" stopIfTrue="1">
      <formula>WEEKDAY($A810)=3</formula>
    </cfRule>
    <cfRule type="expression" dxfId="37578" priority="78229" stopIfTrue="1">
      <formula>WEEKDAY($A810)=4</formula>
    </cfRule>
    <cfRule type="expression" dxfId="37577" priority="78230" stopIfTrue="1">
      <formula>WEEKDAY($A810)=5</formula>
    </cfRule>
    <cfRule type="expression" dxfId="37576" priority="78231" stopIfTrue="1">
      <formula>WEEKDAY($A810)=6</formula>
    </cfRule>
    <cfRule type="expression" dxfId="37575" priority="78232" stopIfTrue="1">
      <formula>WEEKDAY($A810)=7</formula>
    </cfRule>
  </conditionalFormatting>
  <conditionalFormatting sqref="A810">
    <cfRule type="expression" dxfId="37574" priority="78219" stopIfTrue="1">
      <formula>WEEKDAY($A810)=1</formula>
    </cfRule>
    <cfRule type="expression" dxfId="37573" priority="78220" stopIfTrue="1">
      <formula>WEEKDAY($A810)=2</formula>
    </cfRule>
    <cfRule type="expression" dxfId="37572" priority="78221" stopIfTrue="1">
      <formula>WEEKDAY($A810)=3</formula>
    </cfRule>
    <cfRule type="expression" dxfId="37571" priority="78222" stopIfTrue="1">
      <formula>WEEKDAY($A810)=4</formula>
    </cfRule>
    <cfRule type="expression" dxfId="37570" priority="78223" stopIfTrue="1">
      <formula>WEEKDAY($A810)=5</formula>
    </cfRule>
    <cfRule type="expression" dxfId="37569" priority="78224" stopIfTrue="1">
      <formula>WEEKDAY($A810)=6</formula>
    </cfRule>
    <cfRule type="expression" dxfId="37568" priority="78225" stopIfTrue="1">
      <formula>WEEKDAY($A810)=7</formula>
    </cfRule>
  </conditionalFormatting>
  <conditionalFormatting sqref="A810">
    <cfRule type="expression" dxfId="37567" priority="78212" stopIfTrue="1">
      <formula>WEEKDAY($A810)=1</formula>
    </cfRule>
    <cfRule type="expression" dxfId="37566" priority="78213" stopIfTrue="1">
      <formula>WEEKDAY($A810)=2</formula>
    </cfRule>
    <cfRule type="expression" dxfId="37565" priority="78214" stopIfTrue="1">
      <formula>WEEKDAY($A810)=3</formula>
    </cfRule>
    <cfRule type="expression" dxfId="37564" priority="78215" stopIfTrue="1">
      <formula>WEEKDAY($A810)=4</formula>
    </cfRule>
    <cfRule type="expression" dxfId="37563" priority="78216" stopIfTrue="1">
      <formula>WEEKDAY($A810)=5</formula>
    </cfRule>
    <cfRule type="expression" dxfId="37562" priority="78217" stopIfTrue="1">
      <formula>WEEKDAY($A810)=6</formula>
    </cfRule>
    <cfRule type="expression" dxfId="37561" priority="78218" stopIfTrue="1">
      <formula>WEEKDAY($A810)=7</formula>
    </cfRule>
  </conditionalFormatting>
  <conditionalFormatting sqref="I810">
    <cfRule type="expression" dxfId="37560" priority="78205" stopIfTrue="1">
      <formula>WEEKDAY($A810)=1</formula>
    </cfRule>
    <cfRule type="expression" dxfId="37559" priority="78206" stopIfTrue="1">
      <formula>WEEKDAY($A810)=2</formula>
    </cfRule>
    <cfRule type="expression" dxfId="37558" priority="78207" stopIfTrue="1">
      <formula>WEEKDAY($A810)=3</formula>
    </cfRule>
    <cfRule type="expression" dxfId="37557" priority="78208" stopIfTrue="1">
      <formula>WEEKDAY($A810)=4</formula>
    </cfRule>
    <cfRule type="expression" dxfId="37556" priority="78209" stopIfTrue="1">
      <formula>WEEKDAY($A810)=5</formula>
    </cfRule>
    <cfRule type="expression" dxfId="37555" priority="78210" stopIfTrue="1">
      <formula>WEEKDAY($A810)=6</formula>
    </cfRule>
    <cfRule type="expression" dxfId="37554" priority="78211" stopIfTrue="1">
      <formula>WEEKDAY($A810)=7</formula>
    </cfRule>
  </conditionalFormatting>
  <conditionalFormatting sqref="I810">
    <cfRule type="expression" dxfId="37553" priority="78198" stopIfTrue="1">
      <formula>WEEKDAY($A810)=1</formula>
    </cfRule>
    <cfRule type="expression" dxfId="37552" priority="78199" stopIfTrue="1">
      <formula>WEEKDAY($A810)=2</formula>
    </cfRule>
    <cfRule type="expression" dxfId="37551" priority="78200" stopIfTrue="1">
      <formula>WEEKDAY($A810)=3</formula>
    </cfRule>
    <cfRule type="expression" dxfId="37550" priority="78201" stopIfTrue="1">
      <formula>WEEKDAY($A810)=4</formula>
    </cfRule>
    <cfRule type="expression" dxfId="37549" priority="78202" stopIfTrue="1">
      <formula>WEEKDAY($A810)=5</formula>
    </cfRule>
    <cfRule type="expression" dxfId="37548" priority="78203" stopIfTrue="1">
      <formula>WEEKDAY($A810)=6</formula>
    </cfRule>
    <cfRule type="expression" dxfId="37547" priority="78204" stopIfTrue="1">
      <formula>WEEKDAY($A810)=7</formula>
    </cfRule>
  </conditionalFormatting>
  <conditionalFormatting sqref="I810">
    <cfRule type="expression" dxfId="37546" priority="78191" stopIfTrue="1">
      <formula>WEEKDAY($A810)=1</formula>
    </cfRule>
    <cfRule type="expression" dxfId="37545" priority="78192" stopIfTrue="1">
      <formula>WEEKDAY($A810)=2</formula>
    </cfRule>
    <cfRule type="expression" dxfId="37544" priority="78193" stopIfTrue="1">
      <formula>WEEKDAY($A810)=3</formula>
    </cfRule>
    <cfRule type="expression" dxfId="37543" priority="78194" stopIfTrue="1">
      <formula>WEEKDAY($A810)=4</formula>
    </cfRule>
    <cfRule type="expression" dxfId="37542" priority="78195" stopIfTrue="1">
      <formula>WEEKDAY($A810)=5</formula>
    </cfRule>
    <cfRule type="expression" dxfId="37541" priority="78196" stopIfTrue="1">
      <formula>WEEKDAY($A810)=6</formula>
    </cfRule>
    <cfRule type="expression" dxfId="37540" priority="78197" stopIfTrue="1">
      <formula>WEEKDAY($A810)=7</formula>
    </cfRule>
  </conditionalFormatting>
  <conditionalFormatting sqref="I810">
    <cfRule type="expression" dxfId="37539" priority="78184" stopIfTrue="1">
      <formula>WEEKDAY($A810)=1</formula>
    </cfRule>
    <cfRule type="expression" dxfId="37538" priority="78185" stopIfTrue="1">
      <formula>WEEKDAY($A810)=2</formula>
    </cfRule>
    <cfRule type="expression" dxfId="37537" priority="78186" stopIfTrue="1">
      <formula>WEEKDAY($A810)=3</formula>
    </cfRule>
    <cfRule type="expression" dxfId="37536" priority="78187" stopIfTrue="1">
      <formula>WEEKDAY($A810)=4</formula>
    </cfRule>
    <cfRule type="expression" dxfId="37535" priority="78188" stopIfTrue="1">
      <formula>WEEKDAY($A810)=5</formula>
    </cfRule>
    <cfRule type="expression" dxfId="37534" priority="78189" stopIfTrue="1">
      <formula>WEEKDAY($A810)=6</formula>
    </cfRule>
    <cfRule type="expression" dxfId="37533" priority="78190" stopIfTrue="1">
      <formula>WEEKDAY($A810)=7</formula>
    </cfRule>
  </conditionalFormatting>
  <conditionalFormatting sqref="A810">
    <cfRule type="expression" dxfId="37532" priority="78177" stopIfTrue="1">
      <formula>WEEKDAY($A810)=1</formula>
    </cfRule>
    <cfRule type="expression" dxfId="37531" priority="78178" stopIfTrue="1">
      <formula>WEEKDAY($A810)=2</formula>
    </cfRule>
    <cfRule type="expression" dxfId="37530" priority="78179" stopIfTrue="1">
      <formula>WEEKDAY($A810)=3</formula>
    </cfRule>
    <cfRule type="expression" dxfId="37529" priority="78180" stopIfTrue="1">
      <formula>WEEKDAY($A810)=4</formula>
    </cfRule>
    <cfRule type="expression" dxfId="37528" priority="78181" stopIfTrue="1">
      <formula>WEEKDAY($A810)=5</formula>
    </cfRule>
    <cfRule type="expression" dxfId="37527" priority="78182" stopIfTrue="1">
      <formula>WEEKDAY($A810)=6</formula>
    </cfRule>
    <cfRule type="expression" dxfId="37526" priority="78183" stopIfTrue="1">
      <formula>WEEKDAY($A810)=7</formula>
    </cfRule>
  </conditionalFormatting>
  <conditionalFormatting sqref="I810">
    <cfRule type="expression" dxfId="37525" priority="78170" stopIfTrue="1">
      <formula>WEEKDAY($A810)=1</formula>
    </cfRule>
    <cfRule type="expression" dxfId="37524" priority="78171" stopIfTrue="1">
      <formula>WEEKDAY($A810)=2</formula>
    </cfRule>
    <cfRule type="expression" dxfId="37523" priority="78172" stopIfTrue="1">
      <formula>WEEKDAY($A810)=3</formula>
    </cfRule>
    <cfRule type="expression" dxfId="37522" priority="78173" stopIfTrue="1">
      <formula>WEEKDAY($A810)=4</formula>
    </cfRule>
    <cfRule type="expression" dxfId="37521" priority="78174" stopIfTrue="1">
      <formula>WEEKDAY($A810)=5</formula>
    </cfRule>
    <cfRule type="expression" dxfId="37520" priority="78175" stopIfTrue="1">
      <formula>WEEKDAY($A810)=6</formula>
    </cfRule>
    <cfRule type="expression" dxfId="37519" priority="78176" stopIfTrue="1">
      <formula>WEEKDAY($A810)=7</formula>
    </cfRule>
  </conditionalFormatting>
  <conditionalFormatting sqref="I810">
    <cfRule type="expression" dxfId="37518" priority="78163" stopIfTrue="1">
      <formula>WEEKDAY($A810)=1</formula>
    </cfRule>
    <cfRule type="expression" dxfId="37517" priority="78164" stopIfTrue="1">
      <formula>WEEKDAY($A810)=2</formula>
    </cfRule>
    <cfRule type="expression" dxfId="37516" priority="78165" stopIfTrue="1">
      <formula>WEEKDAY($A810)=3</formula>
    </cfRule>
    <cfRule type="expression" dxfId="37515" priority="78166" stopIfTrue="1">
      <formula>WEEKDAY($A810)=4</formula>
    </cfRule>
    <cfRule type="expression" dxfId="37514" priority="78167" stopIfTrue="1">
      <formula>WEEKDAY($A810)=5</formula>
    </cfRule>
    <cfRule type="expression" dxfId="37513" priority="78168" stopIfTrue="1">
      <formula>WEEKDAY($A810)=6</formula>
    </cfRule>
    <cfRule type="expression" dxfId="37512" priority="78169" stopIfTrue="1">
      <formula>WEEKDAY($A810)=7</formula>
    </cfRule>
  </conditionalFormatting>
  <conditionalFormatting sqref="I810">
    <cfRule type="expression" dxfId="37511" priority="78156" stopIfTrue="1">
      <formula>WEEKDAY($A810)=1</formula>
    </cfRule>
    <cfRule type="expression" dxfId="37510" priority="78157" stopIfTrue="1">
      <formula>WEEKDAY($A810)=2</formula>
    </cfRule>
    <cfRule type="expression" dxfId="37509" priority="78158" stopIfTrue="1">
      <formula>WEEKDAY($A810)=3</formula>
    </cfRule>
    <cfRule type="expression" dxfId="37508" priority="78159" stopIfTrue="1">
      <formula>WEEKDAY($A810)=4</formula>
    </cfRule>
    <cfRule type="expression" dxfId="37507" priority="78160" stopIfTrue="1">
      <formula>WEEKDAY($A810)=5</formula>
    </cfRule>
    <cfRule type="expression" dxfId="37506" priority="78161" stopIfTrue="1">
      <formula>WEEKDAY($A810)=6</formula>
    </cfRule>
    <cfRule type="expression" dxfId="37505" priority="78162" stopIfTrue="1">
      <formula>WEEKDAY($A810)=7</formula>
    </cfRule>
  </conditionalFormatting>
  <conditionalFormatting sqref="I810">
    <cfRule type="expression" dxfId="37504" priority="78149" stopIfTrue="1">
      <formula>WEEKDAY($A810)=1</formula>
    </cfRule>
    <cfRule type="expression" dxfId="37503" priority="78150" stopIfTrue="1">
      <formula>WEEKDAY($A810)=2</formula>
    </cfRule>
    <cfRule type="expression" dxfId="37502" priority="78151" stopIfTrue="1">
      <formula>WEEKDAY($A810)=3</formula>
    </cfRule>
    <cfRule type="expression" dxfId="37501" priority="78152" stopIfTrue="1">
      <formula>WEEKDAY($A810)=4</formula>
    </cfRule>
    <cfRule type="expression" dxfId="37500" priority="78153" stopIfTrue="1">
      <formula>WEEKDAY($A810)=5</formula>
    </cfRule>
    <cfRule type="expression" dxfId="37499" priority="78154" stopIfTrue="1">
      <formula>WEEKDAY($A810)=6</formula>
    </cfRule>
    <cfRule type="expression" dxfId="37498" priority="78155" stopIfTrue="1">
      <formula>WEEKDAY($A810)=7</formula>
    </cfRule>
  </conditionalFormatting>
  <conditionalFormatting sqref="I810">
    <cfRule type="expression" dxfId="37497" priority="78142" stopIfTrue="1">
      <formula>WEEKDAY($A810)=1</formula>
    </cfRule>
    <cfRule type="expression" dxfId="37496" priority="78143" stopIfTrue="1">
      <formula>WEEKDAY($A810)=2</formula>
    </cfRule>
    <cfRule type="expression" dxfId="37495" priority="78144" stopIfTrue="1">
      <formula>WEEKDAY($A810)=3</formula>
    </cfRule>
    <cfRule type="expression" dxfId="37494" priority="78145" stopIfTrue="1">
      <formula>WEEKDAY($A810)=4</formula>
    </cfRule>
    <cfRule type="expression" dxfId="37493" priority="78146" stopIfTrue="1">
      <formula>WEEKDAY($A810)=5</formula>
    </cfRule>
    <cfRule type="expression" dxfId="37492" priority="78147" stopIfTrue="1">
      <formula>WEEKDAY($A810)=6</formula>
    </cfRule>
    <cfRule type="expression" dxfId="37491" priority="78148" stopIfTrue="1">
      <formula>WEEKDAY($A810)=7</formula>
    </cfRule>
  </conditionalFormatting>
  <conditionalFormatting sqref="I810">
    <cfRule type="expression" dxfId="37490" priority="78135" stopIfTrue="1">
      <formula>WEEKDAY($A810)=1</formula>
    </cfRule>
    <cfRule type="expression" dxfId="37489" priority="78136" stopIfTrue="1">
      <formula>WEEKDAY($A810)=2</formula>
    </cfRule>
    <cfRule type="expression" dxfId="37488" priority="78137" stopIfTrue="1">
      <formula>WEEKDAY($A810)=3</formula>
    </cfRule>
    <cfRule type="expression" dxfId="37487" priority="78138" stopIfTrue="1">
      <formula>WEEKDAY($A810)=4</formula>
    </cfRule>
    <cfRule type="expression" dxfId="37486" priority="78139" stopIfTrue="1">
      <formula>WEEKDAY($A810)=5</formula>
    </cfRule>
    <cfRule type="expression" dxfId="37485" priority="78140" stopIfTrue="1">
      <formula>WEEKDAY($A810)=6</formula>
    </cfRule>
    <cfRule type="expression" dxfId="37484" priority="78141" stopIfTrue="1">
      <formula>WEEKDAY($A810)=7</formula>
    </cfRule>
  </conditionalFormatting>
  <conditionalFormatting sqref="I810">
    <cfRule type="expression" dxfId="37483" priority="78128" stopIfTrue="1">
      <formula>WEEKDAY($A810)=1</formula>
    </cfRule>
    <cfRule type="expression" dxfId="37482" priority="78129" stopIfTrue="1">
      <formula>WEEKDAY($A810)=2</formula>
    </cfRule>
    <cfRule type="expression" dxfId="37481" priority="78130" stopIfTrue="1">
      <formula>WEEKDAY($A810)=3</formula>
    </cfRule>
    <cfRule type="expression" dxfId="37480" priority="78131" stopIfTrue="1">
      <formula>WEEKDAY($A810)=4</formula>
    </cfRule>
    <cfRule type="expression" dxfId="37479" priority="78132" stopIfTrue="1">
      <formula>WEEKDAY($A810)=5</formula>
    </cfRule>
    <cfRule type="expression" dxfId="37478" priority="78133" stopIfTrue="1">
      <formula>WEEKDAY($A810)=6</formula>
    </cfRule>
    <cfRule type="expression" dxfId="37477" priority="78134" stopIfTrue="1">
      <formula>WEEKDAY($A810)=7</formula>
    </cfRule>
  </conditionalFormatting>
  <conditionalFormatting sqref="I810">
    <cfRule type="expression" dxfId="37476" priority="78121" stopIfTrue="1">
      <formula>WEEKDAY($A810)=1</formula>
    </cfRule>
    <cfRule type="expression" dxfId="37475" priority="78122" stopIfTrue="1">
      <formula>WEEKDAY($A810)=2</formula>
    </cfRule>
    <cfRule type="expression" dxfId="37474" priority="78123" stopIfTrue="1">
      <formula>WEEKDAY($A810)=3</formula>
    </cfRule>
    <cfRule type="expression" dxfId="37473" priority="78124" stopIfTrue="1">
      <formula>WEEKDAY($A810)=4</formula>
    </cfRule>
    <cfRule type="expression" dxfId="37472" priority="78125" stopIfTrue="1">
      <formula>WEEKDAY($A810)=5</formula>
    </cfRule>
    <cfRule type="expression" dxfId="37471" priority="78126" stopIfTrue="1">
      <formula>WEEKDAY($A810)=6</formula>
    </cfRule>
    <cfRule type="expression" dxfId="37470" priority="78127" stopIfTrue="1">
      <formula>WEEKDAY($A810)=7</formula>
    </cfRule>
  </conditionalFormatting>
  <conditionalFormatting sqref="I810">
    <cfRule type="expression" dxfId="37469" priority="78114" stopIfTrue="1">
      <formula>WEEKDAY($A810)=1</formula>
    </cfRule>
    <cfRule type="expression" dxfId="37468" priority="78115" stopIfTrue="1">
      <formula>WEEKDAY($A810)=2</formula>
    </cfRule>
    <cfRule type="expression" dxfId="37467" priority="78116" stopIfTrue="1">
      <formula>WEEKDAY($A810)=3</formula>
    </cfRule>
    <cfRule type="expression" dxfId="37466" priority="78117" stopIfTrue="1">
      <formula>WEEKDAY($A810)=4</formula>
    </cfRule>
    <cfRule type="expression" dxfId="37465" priority="78118" stopIfTrue="1">
      <formula>WEEKDAY($A810)=5</formula>
    </cfRule>
    <cfRule type="expression" dxfId="37464" priority="78119" stopIfTrue="1">
      <formula>WEEKDAY($A810)=6</formula>
    </cfRule>
    <cfRule type="expression" dxfId="37463" priority="78120" stopIfTrue="1">
      <formula>WEEKDAY($A810)=7</formula>
    </cfRule>
  </conditionalFormatting>
  <conditionalFormatting sqref="I810">
    <cfRule type="expression" dxfId="37462" priority="78107" stopIfTrue="1">
      <formula>WEEKDAY($A810)=1</formula>
    </cfRule>
    <cfRule type="expression" dxfId="37461" priority="78108" stopIfTrue="1">
      <formula>WEEKDAY($A810)=2</formula>
    </cfRule>
    <cfRule type="expression" dxfId="37460" priority="78109" stopIfTrue="1">
      <formula>WEEKDAY($A810)=3</formula>
    </cfRule>
    <cfRule type="expression" dxfId="37459" priority="78110" stopIfTrue="1">
      <formula>WEEKDAY($A810)=4</formula>
    </cfRule>
    <cfRule type="expression" dxfId="37458" priority="78111" stopIfTrue="1">
      <formula>WEEKDAY($A810)=5</formula>
    </cfRule>
    <cfRule type="expression" dxfId="37457" priority="78112" stopIfTrue="1">
      <formula>WEEKDAY($A810)=6</formula>
    </cfRule>
    <cfRule type="expression" dxfId="37456" priority="78113" stopIfTrue="1">
      <formula>WEEKDAY($A810)=7</formula>
    </cfRule>
  </conditionalFormatting>
  <conditionalFormatting sqref="I810">
    <cfRule type="expression" dxfId="37455" priority="78100" stopIfTrue="1">
      <formula>WEEKDAY($A810)=1</formula>
    </cfRule>
    <cfRule type="expression" dxfId="37454" priority="78101" stopIfTrue="1">
      <formula>WEEKDAY($A810)=2</formula>
    </cfRule>
    <cfRule type="expression" dxfId="37453" priority="78102" stopIfTrue="1">
      <formula>WEEKDAY($A810)=3</formula>
    </cfRule>
    <cfRule type="expression" dxfId="37452" priority="78103" stopIfTrue="1">
      <formula>WEEKDAY($A810)=4</formula>
    </cfRule>
    <cfRule type="expression" dxfId="37451" priority="78104" stopIfTrue="1">
      <formula>WEEKDAY($A810)=5</formula>
    </cfRule>
    <cfRule type="expression" dxfId="37450" priority="78105" stopIfTrue="1">
      <formula>WEEKDAY($A810)=6</formula>
    </cfRule>
    <cfRule type="expression" dxfId="37449" priority="78106" stopIfTrue="1">
      <formula>WEEKDAY($A810)=7</formula>
    </cfRule>
  </conditionalFormatting>
  <conditionalFormatting sqref="I810">
    <cfRule type="expression" dxfId="37448" priority="78093" stopIfTrue="1">
      <formula>WEEKDAY($A810)=1</formula>
    </cfRule>
    <cfRule type="expression" dxfId="37447" priority="78094" stopIfTrue="1">
      <formula>WEEKDAY($A810)=2</formula>
    </cfRule>
    <cfRule type="expression" dxfId="37446" priority="78095" stopIfTrue="1">
      <formula>WEEKDAY($A810)=3</formula>
    </cfRule>
    <cfRule type="expression" dxfId="37445" priority="78096" stopIfTrue="1">
      <formula>WEEKDAY($A810)=4</formula>
    </cfRule>
    <cfRule type="expression" dxfId="37444" priority="78097" stopIfTrue="1">
      <formula>WEEKDAY($A810)=5</formula>
    </cfRule>
    <cfRule type="expression" dxfId="37443" priority="78098" stopIfTrue="1">
      <formula>WEEKDAY($A810)=6</formula>
    </cfRule>
    <cfRule type="expression" dxfId="37442" priority="78099" stopIfTrue="1">
      <formula>WEEKDAY($A810)=7</formula>
    </cfRule>
  </conditionalFormatting>
  <conditionalFormatting sqref="I810">
    <cfRule type="expression" dxfId="37441" priority="78086" stopIfTrue="1">
      <formula>WEEKDAY($A810)=1</formula>
    </cfRule>
    <cfRule type="expression" dxfId="37440" priority="78087" stopIfTrue="1">
      <formula>WEEKDAY($A810)=2</formula>
    </cfRule>
    <cfRule type="expression" dxfId="37439" priority="78088" stopIfTrue="1">
      <formula>WEEKDAY($A810)=3</formula>
    </cfRule>
    <cfRule type="expression" dxfId="37438" priority="78089" stopIfTrue="1">
      <formula>WEEKDAY($A810)=4</formula>
    </cfRule>
    <cfRule type="expression" dxfId="37437" priority="78090" stopIfTrue="1">
      <formula>WEEKDAY($A810)=5</formula>
    </cfRule>
    <cfRule type="expression" dxfId="37436" priority="78091" stopIfTrue="1">
      <formula>WEEKDAY($A810)=6</formula>
    </cfRule>
    <cfRule type="expression" dxfId="37435" priority="78092" stopIfTrue="1">
      <formula>WEEKDAY($A810)=7</formula>
    </cfRule>
  </conditionalFormatting>
  <conditionalFormatting sqref="I810">
    <cfRule type="expression" dxfId="37434" priority="78079" stopIfTrue="1">
      <formula>WEEKDAY($A810)=1</formula>
    </cfRule>
    <cfRule type="expression" dxfId="37433" priority="78080" stopIfTrue="1">
      <formula>WEEKDAY($A810)=2</formula>
    </cfRule>
    <cfRule type="expression" dxfId="37432" priority="78081" stopIfTrue="1">
      <formula>WEEKDAY($A810)=3</formula>
    </cfRule>
    <cfRule type="expression" dxfId="37431" priority="78082" stopIfTrue="1">
      <formula>WEEKDAY($A810)=4</formula>
    </cfRule>
    <cfRule type="expression" dxfId="37430" priority="78083" stopIfTrue="1">
      <formula>WEEKDAY($A810)=5</formula>
    </cfRule>
    <cfRule type="expression" dxfId="37429" priority="78084" stopIfTrue="1">
      <formula>WEEKDAY($A810)=6</formula>
    </cfRule>
    <cfRule type="expression" dxfId="37428" priority="78085" stopIfTrue="1">
      <formula>WEEKDAY($A810)=7</formula>
    </cfRule>
  </conditionalFormatting>
  <conditionalFormatting sqref="I810">
    <cfRule type="expression" dxfId="37427" priority="78072" stopIfTrue="1">
      <formula>WEEKDAY($A810)=1</formula>
    </cfRule>
    <cfRule type="expression" dxfId="37426" priority="78073" stopIfTrue="1">
      <formula>WEEKDAY($A810)=2</formula>
    </cfRule>
    <cfRule type="expression" dxfId="37425" priority="78074" stopIfTrue="1">
      <formula>WEEKDAY($A810)=3</formula>
    </cfRule>
    <cfRule type="expression" dxfId="37424" priority="78075" stopIfTrue="1">
      <formula>WEEKDAY($A810)=4</formula>
    </cfRule>
    <cfRule type="expression" dxfId="37423" priority="78076" stopIfTrue="1">
      <formula>WEEKDAY($A810)=5</formula>
    </cfRule>
    <cfRule type="expression" dxfId="37422" priority="78077" stopIfTrue="1">
      <formula>WEEKDAY($A810)=6</formula>
    </cfRule>
    <cfRule type="expression" dxfId="37421" priority="78078" stopIfTrue="1">
      <formula>WEEKDAY($A810)=7</formula>
    </cfRule>
  </conditionalFormatting>
  <conditionalFormatting sqref="I810">
    <cfRule type="expression" dxfId="37420" priority="78065" stopIfTrue="1">
      <formula>WEEKDAY($A810)=1</formula>
    </cfRule>
    <cfRule type="expression" dxfId="37419" priority="78066" stopIfTrue="1">
      <formula>WEEKDAY($A810)=2</formula>
    </cfRule>
    <cfRule type="expression" dxfId="37418" priority="78067" stopIfTrue="1">
      <formula>WEEKDAY($A810)=3</formula>
    </cfRule>
    <cfRule type="expression" dxfId="37417" priority="78068" stopIfTrue="1">
      <formula>WEEKDAY($A810)=4</formula>
    </cfRule>
    <cfRule type="expression" dxfId="37416" priority="78069" stopIfTrue="1">
      <formula>WEEKDAY($A810)=5</formula>
    </cfRule>
    <cfRule type="expression" dxfId="37415" priority="78070" stopIfTrue="1">
      <formula>WEEKDAY($A810)=6</formula>
    </cfRule>
    <cfRule type="expression" dxfId="37414" priority="78071" stopIfTrue="1">
      <formula>WEEKDAY($A810)=7</formula>
    </cfRule>
  </conditionalFormatting>
  <conditionalFormatting sqref="I810">
    <cfRule type="expression" dxfId="37413" priority="78058" stopIfTrue="1">
      <formula>WEEKDAY($A810)=1</formula>
    </cfRule>
    <cfRule type="expression" dxfId="37412" priority="78059" stopIfTrue="1">
      <formula>WEEKDAY($A810)=2</formula>
    </cfRule>
    <cfRule type="expression" dxfId="37411" priority="78060" stopIfTrue="1">
      <formula>WEEKDAY($A810)=3</formula>
    </cfRule>
    <cfRule type="expression" dxfId="37410" priority="78061" stopIfTrue="1">
      <formula>WEEKDAY($A810)=4</formula>
    </cfRule>
    <cfRule type="expression" dxfId="37409" priority="78062" stopIfTrue="1">
      <formula>WEEKDAY($A810)=5</formula>
    </cfRule>
    <cfRule type="expression" dxfId="37408" priority="78063" stopIfTrue="1">
      <formula>WEEKDAY($A810)=6</formula>
    </cfRule>
    <cfRule type="expression" dxfId="37407" priority="78064" stopIfTrue="1">
      <formula>WEEKDAY($A810)=7</formula>
    </cfRule>
  </conditionalFormatting>
  <conditionalFormatting sqref="I810">
    <cfRule type="expression" dxfId="37406" priority="78051" stopIfTrue="1">
      <formula>WEEKDAY($A810)=1</formula>
    </cfRule>
    <cfRule type="expression" dxfId="37405" priority="78052" stopIfTrue="1">
      <formula>WEEKDAY($A810)=2</formula>
    </cfRule>
    <cfRule type="expression" dxfId="37404" priority="78053" stopIfTrue="1">
      <formula>WEEKDAY($A810)=3</formula>
    </cfRule>
    <cfRule type="expression" dxfId="37403" priority="78054" stopIfTrue="1">
      <formula>WEEKDAY($A810)=4</formula>
    </cfRule>
    <cfRule type="expression" dxfId="37402" priority="78055" stopIfTrue="1">
      <formula>WEEKDAY($A810)=5</formula>
    </cfRule>
    <cfRule type="expression" dxfId="37401" priority="78056" stopIfTrue="1">
      <formula>WEEKDAY($A810)=6</formula>
    </cfRule>
    <cfRule type="expression" dxfId="37400" priority="78057" stopIfTrue="1">
      <formula>WEEKDAY($A810)=7</formula>
    </cfRule>
  </conditionalFormatting>
  <conditionalFormatting sqref="I810">
    <cfRule type="expression" dxfId="37399" priority="78044" stopIfTrue="1">
      <formula>WEEKDAY($A810)=1</formula>
    </cfRule>
    <cfRule type="expression" dxfId="37398" priority="78045" stopIfTrue="1">
      <formula>WEEKDAY($A810)=2</formula>
    </cfRule>
    <cfRule type="expression" dxfId="37397" priority="78046" stopIfTrue="1">
      <formula>WEEKDAY($A810)=3</formula>
    </cfRule>
    <cfRule type="expression" dxfId="37396" priority="78047" stopIfTrue="1">
      <formula>WEEKDAY($A810)=4</formula>
    </cfRule>
    <cfRule type="expression" dxfId="37395" priority="78048" stopIfTrue="1">
      <formula>WEEKDAY($A810)=5</formula>
    </cfRule>
    <cfRule type="expression" dxfId="37394" priority="78049" stopIfTrue="1">
      <formula>WEEKDAY($A810)=6</formula>
    </cfRule>
    <cfRule type="expression" dxfId="37393" priority="78050" stopIfTrue="1">
      <formula>WEEKDAY($A810)=7</formula>
    </cfRule>
  </conditionalFormatting>
  <conditionalFormatting sqref="I810">
    <cfRule type="expression" dxfId="37392" priority="78037" stopIfTrue="1">
      <formula>WEEKDAY($A810)=1</formula>
    </cfRule>
    <cfRule type="expression" dxfId="37391" priority="78038" stopIfTrue="1">
      <formula>WEEKDAY($A810)=2</formula>
    </cfRule>
    <cfRule type="expression" dxfId="37390" priority="78039" stopIfTrue="1">
      <formula>WEEKDAY($A810)=3</formula>
    </cfRule>
    <cfRule type="expression" dxfId="37389" priority="78040" stopIfTrue="1">
      <formula>WEEKDAY($A810)=4</formula>
    </cfRule>
    <cfRule type="expression" dxfId="37388" priority="78041" stopIfTrue="1">
      <formula>WEEKDAY($A810)=5</formula>
    </cfRule>
    <cfRule type="expression" dxfId="37387" priority="78042" stopIfTrue="1">
      <formula>WEEKDAY($A810)=6</formula>
    </cfRule>
    <cfRule type="expression" dxfId="37386" priority="78043" stopIfTrue="1">
      <formula>WEEKDAY($A810)=7</formula>
    </cfRule>
  </conditionalFormatting>
  <conditionalFormatting sqref="I810">
    <cfRule type="expression" dxfId="37385" priority="78030" stopIfTrue="1">
      <formula>WEEKDAY($A810)=1</formula>
    </cfRule>
    <cfRule type="expression" dxfId="37384" priority="78031" stopIfTrue="1">
      <formula>WEEKDAY($A810)=2</formula>
    </cfRule>
    <cfRule type="expression" dxfId="37383" priority="78032" stopIfTrue="1">
      <formula>WEEKDAY($A810)=3</formula>
    </cfRule>
    <cfRule type="expression" dxfId="37382" priority="78033" stopIfTrue="1">
      <formula>WEEKDAY($A810)=4</formula>
    </cfRule>
    <cfRule type="expression" dxfId="37381" priority="78034" stopIfTrue="1">
      <formula>WEEKDAY($A810)=5</formula>
    </cfRule>
    <cfRule type="expression" dxfId="37380" priority="78035" stopIfTrue="1">
      <formula>WEEKDAY($A810)=6</formula>
    </cfRule>
    <cfRule type="expression" dxfId="37379" priority="78036" stopIfTrue="1">
      <formula>WEEKDAY($A810)=7</formula>
    </cfRule>
  </conditionalFormatting>
  <conditionalFormatting sqref="I810">
    <cfRule type="expression" dxfId="37378" priority="78023" stopIfTrue="1">
      <formula>WEEKDAY($A810)=1</formula>
    </cfRule>
    <cfRule type="expression" dxfId="37377" priority="78024" stopIfTrue="1">
      <formula>WEEKDAY($A810)=2</formula>
    </cfRule>
    <cfRule type="expression" dxfId="37376" priority="78025" stopIfTrue="1">
      <formula>WEEKDAY($A810)=3</formula>
    </cfRule>
    <cfRule type="expression" dxfId="37375" priority="78026" stopIfTrue="1">
      <formula>WEEKDAY($A810)=4</formula>
    </cfRule>
    <cfRule type="expression" dxfId="37374" priority="78027" stopIfTrue="1">
      <formula>WEEKDAY($A810)=5</formula>
    </cfRule>
    <cfRule type="expression" dxfId="37373" priority="78028" stopIfTrue="1">
      <formula>WEEKDAY($A810)=6</formula>
    </cfRule>
    <cfRule type="expression" dxfId="37372" priority="78029" stopIfTrue="1">
      <formula>WEEKDAY($A810)=7</formula>
    </cfRule>
  </conditionalFormatting>
  <conditionalFormatting sqref="A810">
    <cfRule type="expression" dxfId="37371" priority="78016" stopIfTrue="1">
      <formula>WEEKDAY($A810)=1</formula>
    </cfRule>
    <cfRule type="expression" dxfId="37370" priority="78017" stopIfTrue="1">
      <formula>WEEKDAY($A810)=2</formula>
    </cfRule>
    <cfRule type="expression" dxfId="37369" priority="78018" stopIfTrue="1">
      <formula>WEEKDAY($A810)=3</formula>
    </cfRule>
    <cfRule type="expression" dxfId="37368" priority="78019" stopIfTrue="1">
      <formula>WEEKDAY($A810)=4</formula>
    </cfRule>
    <cfRule type="expression" dxfId="37367" priority="78020" stopIfTrue="1">
      <formula>WEEKDAY($A810)=5</formula>
    </cfRule>
    <cfRule type="expression" dxfId="37366" priority="78021" stopIfTrue="1">
      <formula>WEEKDAY($A810)=6</formula>
    </cfRule>
    <cfRule type="expression" dxfId="37365" priority="78022" stopIfTrue="1">
      <formula>WEEKDAY($A810)=7</formula>
    </cfRule>
  </conditionalFormatting>
  <conditionalFormatting sqref="I810">
    <cfRule type="expression" dxfId="37364" priority="78009" stopIfTrue="1">
      <formula>WEEKDAY($A810)=1</formula>
    </cfRule>
    <cfRule type="expression" dxfId="37363" priority="78010" stopIfTrue="1">
      <formula>WEEKDAY($A810)=2</formula>
    </cfRule>
    <cfRule type="expression" dxfId="37362" priority="78011" stopIfTrue="1">
      <formula>WEEKDAY($A810)=3</formula>
    </cfRule>
    <cfRule type="expression" dxfId="37361" priority="78012" stopIfTrue="1">
      <formula>WEEKDAY($A810)=4</formula>
    </cfRule>
    <cfRule type="expression" dxfId="37360" priority="78013" stopIfTrue="1">
      <formula>WEEKDAY($A810)=5</formula>
    </cfRule>
    <cfRule type="expression" dxfId="37359" priority="78014" stopIfTrue="1">
      <formula>WEEKDAY($A810)=6</formula>
    </cfRule>
    <cfRule type="expression" dxfId="37358" priority="78015" stopIfTrue="1">
      <formula>WEEKDAY($A810)=7</formula>
    </cfRule>
  </conditionalFormatting>
  <conditionalFormatting sqref="A810">
    <cfRule type="expression" dxfId="37357" priority="78002" stopIfTrue="1">
      <formula>WEEKDAY($A810)=1</formula>
    </cfRule>
    <cfRule type="expression" dxfId="37356" priority="78003" stopIfTrue="1">
      <formula>WEEKDAY($A810)=2</formula>
    </cfRule>
    <cfRule type="expression" dxfId="37355" priority="78004" stopIfTrue="1">
      <formula>WEEKDAY($A810)=3</formula>
    </cfRule>
    <cfRule type="expression" dxfId="37354" priority="78005" stopIfTrue="1">
      <formula>WEEKDAY($A810)=4</formula>
    </cfRule>
    <cfRule type="expression" dxfId="37353" priority="78006" stopIfTrue="1">
      <formula>WEEKDAY($A810)=5</formula>
    </cfRule>
    <cfRule type="expression" dxfId="37352" priority="78007" stopIfTrue="1">
      <formula>WEEKDAY($A810)=6</formula>
    </cfRule>
    <cfRule type="expression" dxfId="37351" priority="78008" stopIfTrue="1">
      <formula>WEEKDAY($A810)=7</formula>
    </cfRule>
  </conditionalFormatting>
  <conditionalFormatting sqref="A810">
    <cfRule type="expression" dxfId="37350" priority="77995" stopIfTrue="1">
      <formula>WEEKDAY($A810)=1</formula>
    </cfRule>
    <cfRule type="expression" dxfId="37349" priority="77996" stopIfTrue="1">
      <formula>WEEKDAY($A810)=2</formula>
    </cfRule>
    <cfRule type="expression" dxfId="37348" priority="77997" stopIfTrue="1">
      <formula>WEEKDAY($A810)=3</formula>
    </cfRule>
    <cfRule type="expression" dxfId="37347" priority="77998" stopIfTrue="1">
      <formula>WEEKDAY($A810)=4</formula>
    </cfRule>
    <cfRule type="expression" dxfId="37346" priority="77999" stopIfTrue="1">
      <formula>WEEKDAY($A810)=5</formula>
    </cfRule>
    <cfRule type="expression" dxfId="37345" priority="78000" stopIfTrue="1">
      <formula>WEEKDAY($A810)=6</formula>
    </cfRule>
    <cfRule type="expression" dxfId="37344" priority="78001" stopIfTrue="1">
      <formula>WEEKDAY($A810)=7</formula>
    </cfRule>
  </conditionalFormatting>
  <conditionalFormatting sqref="I810">
    <cfRule type="expression" dxfId="37343" priority="77988" stopIfTrue="1">
      <formula>WEEKDAY($A810)=1</formula>
    </cfRule>
    <cfRule type="expression" dxfId="37342" priority="77989" stopIfTrue="1">
      <formula>WEEKDAY($A810)=2</formula>
    </cfRule>
    <cfRule type="expression" dxfId="37341" priority="77990" stopIfTrue="1">
      <formula>WEEKDAY($A810)=3</formula>
    </cfRule>
    <cfRule type="expression" dxfId="37340" priority="77991" stopIfTrue="1">
      <formula>WEEKDAY($A810)=4</formula>
    </cfRule>
    <cfRule type="expression" dxfId="37339" priority="77992" stopIfTrue="1">
      <formula>WEEKDAY($A810)=5</formula>
    </cfRule>
    <cfRule type="expression" dxfId="37338" priority="77993" stopIfTrue="1">
      <formula>WEEKDAY($A810)=6</formula>
    </cfRule>
    <cfRule type="expression" dxfId="37337" priority="77994" stopIfTrue="1">
      <formula>WEEKDAY($A810)=7</formula>
    </cfRule>
  </conditionalFormatting>
  <conditionalFormatting sqref="A810">
    <cfRule type="expression" dxfId="37336" priority="77981" stopIfTrue="1">
      <formula>WEEKDAY($A810)=1</formula>
    </cfRule>
    <cfRule type="expression" dxfId="37335" priority="77982" stopIfTrue="1">
      <formula>WEEKDAY($A810)=2</formula>
    </cfRule>
    <cfRule type="expression" dxfId="37334" priority="77983" stopIfTrue="1">
      <formula>WEEKDAY($A810)=3</formula>
    </cfRule>
    <cfRule type="expression" dxfId="37333" priority="77984" stopIfTrue="1">
      <formula>WEEKDAY($A810)=4</formula>
    </cfRule>
    <cfRule type="expression" dxfId="37332" priority="77985" stopIfTrue="1">
      <formula>WEEKDAY($A810)=5</formula>
    </cfRule>
    <cfRule type="expression" dxfId="37331" priority="77986" stopIfTrue="1">
      <formula>WEEKDAY($A810)=6</formula>
    </cfRule>
    <cfRule type="expression" dxfId="37330" priority="77987" stopIfTrue="1">
      <formula>WEEKDAY($A810)=7</formula>
    </cfRule>
  </conditionalFormatting>
  <conditionalFormatting sqref="I810">
    <cfRule type="expression" dxfId="37329" priority="77974" stopIfTrue="1">
      <formula>WEEKDAY($A810)=1</formula>
    </cfRule>
    <cfRule type="expression" dxfId="37328" priority="77975" stopIfTrue="1">
      <formula>WEEKDAY($A810)=2</formula>
    </cfRule>
    <cfRule type="expression" dxfId="37327" priority="77976" stopIfTrue="1">
      <formula>WEEKDAY($A810)=3</formula>
    </cfRule>
    <cfRule type="expression" dxfId="37326" priority="77977" stopIfTrue="1">
      <formula>WEEKDAY($A810)=4</formula>
    </cfRule>
    <cfRule type="expression" dxfId="37325" priority="77978" stopIfTrue="1">
      <formula>WEEKDAY($A810)=5</formula>
    </cfRule>
    <cfRule type="expression" dxfId="37324" priority="77979" stopIfTrue="1">
      <formula>WEEKDAY($A810)=6</formula>
    </cfRule>
    <cfRule type="expression" dxfId="37323" priority="77980" stopIfTrue="1">
      <formula>WEEKDAY($A810)=7</formula>
    </cfRule>
  </conditionalFormatting>
  <conditionalFormatting sqref="A810">
    <cfRule type="expression" dxfId="37322" priority="77967" stopIfTrue="1">
      <formula>WEEKDAY($A810)=1</formula>
    </cfRule>
    <cfRule type="expression" dxfId="37321" priority="77968" stopIfTrue="1">
      <formula>WEEKDAY($A810)=2</formula>
    </cfRule>
    <cfRule type="expression" dxfId="37320" priority="77969" stopIfTrue="1">
      <formula>WEEKDAY($A810)=3</formula>
    </cfRule>
    <cfRule type="expression" dxfId="37319" priority="77970" stopIfTrue="1">
      <formula>WEEKDAY($A810)=4</formula>
    </cfRule>
    <cfRule type="expression" dxfId="37318" priority="77971" stopIfTrue="1">
      <formula>WEEKDAY($A810)=5</formula>
    </cfRule>
    <cfRule type="expression" dxfId="37317" priority="77972" stopIfTrue="1">
      <formula>WEEKDAY($A810)=6</formula>
    </cfRule>
    <cfRule type="expression" dxfId="37316" priority="77973" stopIfTrue="1">
      <formula>WEEKDAY($A810)=7</formula>
    </cfRule>
  </conditionalFormatting>
  <conditionalFormatting sqref="A810">
    <cfRule type="expression" dxfId="37315" priority="77960" stopIfTrue="1">
      <formula>WEEKDAY($A810)=1</formula>
    </cfRule>
    <cfRule type="expression" dxfId="37314" priority="77961" stopIfTrue="1">
      <formula>WEEKDAY($A810)=2</formula>
    </cfRule>
    <cfRule type="expression" dxfId="37313" priority="77962" stopIfTrue="1">
      <formula>WEEKDAY($A810)=3</formula>
    </cfRule>
    <cfRule type="expression" dxfId="37312" priority="77963" stopIfTrue="1">
      <formula>WEEKDAY($A810)=4</formula>
    </cfRule>
    <cfRule type="expression" dxfId="37311" priority="77964" stopIfTrue="1">
      <formula>WEEKDAY($A810)=5</formula>
    </cfRule>
    <cfRule type="expression" dxfId="37310" priority="77965" stopIfTrue="1">
      <formula>WEEKDAY($A810)=6</formula>
    </cfRule>
    <cfRule type="expression" dxfId="37309" priority="77966" stopIfTrue="1">
      <formula>WEEKDAY($A810)=7</formula>
    </cfRule>
  </conditionalFormatting>
  <conditionalFormatting sqref="I810">
    <cfRule type="expression" dxfId="37308" priority="77953" stopIfTrue="1">
      <formula>WEEKDAY($A810)=1</formula>
    </cfRule>
    <cfRule type="expression" dxfId="37307" priority="77954" stopIfTrue="1">
      <formula>WEEKDAY($A810)=2</formula>
    </cfRule>
    <cfRule type="expression" dxfId="37306" priority="77955" stopIfTrue="1">
      <formula>WEEKDAY($A810)=3</formula>
    </cfRule>
    <cfRule type="expression" dxfId="37305" priority="77956" stopIfTrue="1">
      <formula>WEEKDAY($A810)=4</formula>
    </cfRule>
    <cfRule type="expression" dxfId="37304" priority="77957" stopIfTrue="1">
      <formula>WEEKDAY($A810)=5</formula>
    </cfRule>
    <cfRule type="expression" dxfId="37303" priority="77958" stopIfTrue="1">
      <formula>WEEKDAY($A810)=6</formula>
    </cfRule>
    <cfRule type="expression" dxfId="37302" priority="77959" stopIfTrue="1">
      <formula>WEEKDAY($A810)=7</formula>
    </cfRule>
  </conditionalFormatting>
  <conditionalFormatting sqref="A810">
    <cfRule type="expression" dxfId="37301" priority="77946" stopIfTrue="1">
      <formula>WEEKDAY($A810)=1</formula>
    </cfRule>
    <cfRule type="expression" dxfId="37300" priority="77947" stopIfTrue="1">
      <formula>WEEKDAY($A810)=2</formula>
    </cfRule>
    <cfRule type="expression" dxfId="37299" priority="77948" stopIfTrue="1">
      <formula>WEEKDAY($A810)=3</formula>
    </cfRule>
    <cfRule type="expression" dxfId="37298" priority="77949" stopIfTrue="1">
      <formula>WEEKDAY($A810)=4</formula>
    </cfRule>
    <cfRule type="expression" dxfId="37297" priority="77950" stopIfTrue="1">
      <formula>WEEKDAY($A810)=5</formula>
    </cfRule>
    <cfRule type="expression" dxfId="37296" priority="77951" stopIfTrue="1">
      <formula>WEEKDAY($A810)=6</formula>
    </cfRule>
    <cfRule type="expression" dxfId="37295" priority="77952" stopIfTrue="1">
      <formula>WEEKDAY($A810)=7</formula>
    </cfRule>
  </conditionalFormatting>
  <conditionalFormatting sqref="A810">
    <cfRule type="expression" dxfId="37294" priority="77939" stopIfTrue="1">
      <formula>WEEKDAY($A810)=1</formula>
    </cfRule>
    <cfRule type="expression" dxfId="37293" priority="77940" stopIfTrue="1">
      <formula>WEEKDAY($A810)=2</formula>
    </cfRule>
    <cfRule type="expression" dxfId="37292" priority="77941" stopIfTrue="1">
      <formula>WEEKDAY($A810)=3</formula>
    </cfRule>
    <cfRule type="expression" dxfId="37291" priority="77942" stopIfTrue="1">
      <formula>WEEKDAY($A810)=4</formula>
    </cfRule>
    <cfRule type="expression" dxfId="37290" priority="77943" stopIfTrue="1">
      <formula>WEEKDAY($A810)=5</formula>
    </cfRule>
    <cfRule type="expression" dxfId="37289" priority="77944" stopIfTrue="1">
      <formula>WEEKDAY($A810)=6</formula>
    </cfRule>
    <cfRule type="expression" dxfId="37288" priority="77945" stopIfTrue="1">
      <formula>WEEKDAY($A810)=7</formula>
    </cfRule>
  </conditionalFormatting>
  <conditionalFormatting sqref="I810">
    <cfRule type="expression" dxfId="37287" priority="77932" stopIfTrue="1">
      <formula>WEEKDAY($A810)=1</formula>
    </cfRule>
    <cfRule type="expression" dxfId="37286" priority="77933" stopIfTrue="1">
      <formula>WEEKDAY($A810)=2</formula>
    </cfRule>
    <cfRule type="expression" dxfId="37285" priority="77934" stopIfTrue="1">
      <formula>WEEKDAY($A810)=3</formula>
    </cfRule>
    <cfRule type="expression" dxfId="37284" priority="77935" stopIfTrue="1">
      <formula>WEEKDAY($A810)=4</formula>
    </cfRule>
    <cfRule type="expression" dxfId="37283" priority="77936" stopIfTrue="1">
      <formula>WEEKDAY($A810)=5</formula>
    </cfRule>
    <cfRule type="expression" dxfId="37282" priority="77937" stopIfTrue="1">
      <formula>WEEKDAY($A810)=6</formula>
    </cfRule>
    <cfRule type="expression" dxfId="37281" priority="77938" stopIfTrue="1">
      <formula>WEEKDAY($A810)=7</formula>
    </cfRule>
  </conditionalFormatting>
  <conditionalFormatting sqref="I810">
    <cfRule type="expression" dxfId="37280" priority="77925" stopIfTrue="1">
      <formula>WEEKDAY($A810)=1</formula>
    </cfRule>
    <cfRule type="expression" dxfId="37279" priority="77926" stopIfTrue="1">
      <formula>WEEKDAY($A810)=2</formula>
    </cfRule>
    <cfRule type="expression" dxfId="37278" priority="77927" stopIfTrue="1">
      <formula>WEEKDAY($A810)=3</formula>
    </cfRule>
    <cfRule type="expression" dxfId="37277" priority="77928" stopIfTrue="1">
      <formula>WEEKDAY($A810)=4</formula>
    </cfRule>
    <cfRule type="expression" dxfId="37276" priority="77929" stopIfTrue="1">
      <formula>WEEKDAY($A810)=5</formula>
    </cfRule>
    <cfRule type="expression" dxfId="37275" priority="77930" stopIfTrue="1">
      <formula>WEEKDAY($A810)=6</formula>
    </cfRule>
    <cfRule type="expression" dxfId="37274" priority="77931" stopIfTrue="1">
      <formula>WEEKDAY($A810)=7</formula>
    </cfRule>
  </conditionalFormatting>
  <conditionalFormatting sqref="A810">
    <cfRule type="expression" dxfId="37273" priority="77918" stopIfTrue="1">
      <formula>WEEKDAY($A810)=1</formula>
    </cfRule>
    <cfRule type="expression" dxfId="37272" priority="77919" stopIfTrue="1">
      <formula>WEEKDAY($A810)=2</formula>
    </cfRule>
    <cfRule type="expression" dxfId="37271" priority="77920" stopIfTrue="1">
      <formula>WEEKDAY($A810)=3</formula>
    </cfRule>
    <cfRule type="expression" dxfId="37270" priority="77921" stopIfTrue="1">
      <formula>WEEKDAY($A810)=4</formula>
    </cfRule>
    <cfRule type="expression" dxfId="37269" priority="77922" stopIfTrue="1">
      <formula>WEEKDAY($A810)=5</formula>
    </cfRule>
    <cfRule type="expression" dxfId="37268" priority="77923" stopIfTrue="1">
      <formula>WEEKDAY($A810)=6</formula>
    </cfRule>
    <cfRule type="expression" dxfId="37267" priority="77924" stopIfTrue="1">
      <formula>WEEKDAY($A810)=7</formula>
    </cfRule>
  </conditionalFormatting>
  <conditionalFormatting sqref="A810">
    <cfRule type="expression" dxfId="37266" priority="77911" stopIfTrue="1">
      <formula>WEEKDAY($A810)=1</formula>
    </cfRule>
    <cfRule type="expression" dxfId="37265" priority="77912" stopIfTrue="1">
      <formula>WEEKDAY($A810)=2</formula>
    </cfRule>
    <cfRule type="expression" dxfId="37264" priority="77913" stopIfTrue="1">
      <formula>WEEKDAY($A810)=3</formula>
    </cfRule>
    <cfRule type="expression" dxfId="37263" priority="77914" stopIfTrue="1">
      <formula>WEEKDAY($A810)=4</formula>
    </cfRule>
    <cfRule type="expression" dxfId="37262" priority="77915" stopIfTrue="1">
      <formula>WEEKDAY($A810)=5</formula>
    </cfRule>
    <cfRule type="expression" dxfId="37261" priority="77916" stopIfTrue="1">
      <formula>WEEKDAY($A810)=6</formula>
    </cfRule>
    <cfRule type="expression" dxfId="37260" priority="77917" stopIfTrue="1">
      <formula>WEEKDAY($A810)=7</formula>
    </cfRule>
  </conditionalFormatting>
  <conditionalFormatting sqref="I810">
    <cfRule type="expression" dxfId="37259" priority="77904" stopIfTrue="1">
      <formula>WEEKDAY($A810)=1</formula>
    </cfRule>
    <cfRule type="expression" dxfId="37258" priority="77905" stopIfTrue="1">
      <formula>WEEKDAY($A810)=2</formula>
    </cfRule>
    <cfRule type="expression" dxfId="37257" priority="77906" stopIfTrue="1">
      <formula>WEEKDAY($A810)=3</formula>
    </cfRule>
    <cfRule type="expression" dxfId="37256" priority="77907" stopIfTrue="1">
      <formula>WEEKDAY($A810)=4</formula>
    </cfRule>
    <cfRule type="expression" dxfId="37255" priority="77908" stopIfTrue="1">
      <formula>WEEKDAY($A810)=5</formula>
    </cfRule>
    <cfRule type="expression" dxfId="37254" priority="77909" stopIfTrue="1">
      <formula>WEEKDAY($A810)=6</formula>
    </cfRule>
    <cfRule type="expression" dxfId="37253" priority="77910" stopIfTrue="1">
      <formula>WEEKDAY($A810)=7</formula>
    </cfRule>
  </conditionalFormatting>
  <conditionalFormatting sqref="A810">
    <cfRule type="expression" dxfId="37252" priority="77897" stopIfTrue="1">
      <formula>WEEKDAY($A810)=1</formula>
    </cfRule>
    <cfRule type="expression" dxfId="37251" priority="77898" stopIfTrue="1">
      <formula>WEEKDAY($A810)=2</formula>
    </cfRule>
    <cfRule type="expression" dxfId="37250" priority="77899" stopIfTrue="1">
      <formula>WEEKDAY($A810)=3</formula>
    </cfRule>
    <cfRule type="expression" dxfId="37249" priority="77900" stopIfTrue="1">
      <formula>WEEKDAY($A810)=4</formula>
    </cfRule>
    <cfRule type="expression" dxfId="37248" priority="77901" stopIfTrue="1">
      <formula>WEEKDAY($A810)=5</formula>
    </cfRule>
    <cfRule type="expression" dxfId="37247" priority="77902" stopIfTrue="1">
      <formula>WEEKDAY($A810)=6</formula>
    </cfRule>
    <cfRule type="expression" dxfId="37246" priority="77903" stopIfTrue="1">
      <formula>WEEKDAY($A810)=7</formula>
    </cfRule>
  </conditionalFormatting>
  <conditionalFormatting sqref="I810">
    <cfRule type="expression" dxfId="37245" priority="77890" stopIfTrue="1">
      <formula>WEEKDAY($A810)=1</formula>
    </cfRule>
    <cfRule type="expression" dxfId="37244" priority="77891" stopIfTrue="1">
      <formula>WEEKDAY($A810)=2</formula>
    </cfRule>
    <cfRule type="expression" dxfId="37243" priority="77892" stopIfTrue="1">
      <formula>WEEKDAY($A810)=3</formula>
    </cfRule>
    <cfRule type="expression" dxfId="37242" priority="77893" stopIfTrue="1">
      <formula>WEEKDAY($A810)=4</formula>
    </cfRule>
    <cfRule type="expression" dxfId="37241" priority="77894" stopIfTrue="1">
      <formula>WEEKDAY($A810)=5</formula>
    </cfRule>
    <cfRule type="expression" dxfId="37240" priority="77895" stopIfTrue="1">
      <formula>WEEKDAY($A810)=6</formula>
    </cfRule>
    <cfRule type="expression" dxfId="37239" priority="77896" stopIfTrue="1">
      <formula>WEEKDAY($A810)=7</formula>
    </cfRule>
  </conditionalFormatting>
  <conditionalFormatting sqref="A810">
    <cfRule type="expression" dxfId="37238" priority="77883" stopIfTrue="1">
      <formula>WEEKDAY($A810)=1</formula>
    </cfRule>
    <cfRule type="expression" dxfId="37237" priority="77884" stopIfTrue="1">
      <formula>WEEKDAY($A810)=2</formula>
    </cfRule>
    <cfRule type="expression" dxfId="37236" priority="77885" stopIfTrue="1">
      <formula>WEEKDAY($A810)=3</formula>
    </cfRule>
    <cfRule type="expression" dxfId="37235" priority="77886" stopIfTrue="1">
      <formula>WEEKDAY($A810)=4</formula>
    </cfRule>
    <cfRule type="expression" dxfId="37234" priority="77887" stopIfTrue="1">
      <formula>WEEKDAY($A810)=5</formula>
    </cfRule>
    <cfRule type="expression" dxfId="37233" priority="77888" stopIfTrue="1">
      <formula>WEEKDAY($A810)=6</formula>
    </cfRule>
    <cfRule type="expression" dxfId="37232" priority="77889" stopIfTrue="1">
      <formula>WEEKDAY($A810)=7</formula>
    </cfRule>
  </conditionalFormatting>
  <conditionalFormatting sqref="A810">
    <cfRule type="expression" dxfId="37231" priority="77876" stopIfTrue="1">
      <formula>WEEKDAY($A810)=1</formula>
    </cfRule>
    <cfRule type="expression" dxfId="37230" priority="77877" stopIfTrue="1">
      <formula>WEEKDAY($A810)=2</formula>
    </cfRule>
    <cfRule type="expression" dxfId="37229" priority="77878" stopIfTrue="1">
      <formula>WEEKDAY($A810)=3</formula>
    </cfRule>
    <cfRule type="expression" dxfId="37228" priority="77879" stopIfTrue="1">
      <formula>WEEKDAY($A810)=4</formula>
    </cfRule>
    <cfRule type="expression" dxfId="37227" priority="77880" stopIfTrue="1">
      <formula>WEEKDAY($A810)=5</formula>
    </cfRule>
    <cfRule type="expression" dxfId="37226" priority="77881" stopIfTrue="1">
      <formula>WEEKDAY($A810)=6</formula>
    </cfRule>
    <cfRule type="expression" dxfId="37225" priority="77882" stopIfTrue="1">
      <formula>WEEKDAY($A810)=7</formula>
    </cfRule>
  </conditionalFormatting>
  <conditionalFormatting sqref="A810">
    <cfRule type="expression" dxfId="37224" priority="77869" stopIfTrue="1">
      <formula>WEEKDAY($A810)=1</formula>
    </cfRule>
    <cfRule type="expression" dxfId="37223" priority="77870" stopIfTrue="1">
      <formula>WEEKDAY($A810)=2</formula>
    </cfRule>
    <cfRule type="expression" dxfId="37222" priority="77871" stopIfTrue="1">
      <formula>WEEKDAY($A810)=3</formula>
    </cfRule>
    <cfRule type="expression" dxfId="37221" priority="77872" stopIfTrue="1">
      <formula>WEEKDAY($A810)=4</formula>
    </cfRule>
    <cfRule type="expression" dxfId="37220" priority="77873" stopIfTrue="1">
      <formula>WEEKDAY($A810)=5</formula>
    </cfRule>
    <cfRule type="expression" dxfId="37219" priority="77874" stopIfTrue="1">
      <formula>WEEKDAY($A810)=6</formula>
    </cfRule>
    <cfRule type="expression" dxfId="37218" priority="77875" stopIfTrue="1">
      <formula>WEEKDAY($A810)=7</formula>
    </cfRule>
  </conditionalFormatting>
  <conditionalFormatting sqref="A810">
    <cfRule type="expression" dxfId="37217" priority="77862" stopIfTrue="1">
      <formula>WEEKDAY($A810)=1</formula>
    </cfRule>
    <cfRule type="expression" dxfId="37216" priority="77863" stopIfTrue="1">
      <formula>WEEKDAY($A810)=2</formula>
    </cfRule>
    <cfRule type="expression" dxfId="37215" priority="77864" stopIfTrue="1">
      <formula>WEEKDAY($A810)=3</formula>
    </cfRule>
    <cfRule type="expression" dxfId="37214" priority="77865" stopIfTrue="1">
      <formula>WEEKDAY($A810)=4</formula>
    </cfRule>
    <cfRule type="expression" dxfId="37213" priority="77866" stopIfTrue="1">
      <formula>WEEKDAY($A810)=5</formula>
    </cfRule>
    <cfRule type="expression" dxfId="37212" priority="77867" stopIfTrue="1">
      <formula>WEEKDAY($A810)=6</formula>
    </cfRule>
    <cfRule type="expression" dxfId="37211" priority="77868" stopIfTrue="1">
      <formula>WEEKDAY($A810)=7</formula>
    </cfRule>
  </conditionalFormatting>
  <conditionalFormatting sqref="I810">
    <cfRule type="expression" dxfId="37210" priority="77855" stopIfTrue="1">
      <formula>WEEKDAY($A810)=1</formula>
    </cfRule>
    <cfRule type="expression" dxfId="37209" priority="77856" stopIfTrue="1">
      <formula>WEEKDAY($A810)=2</formula>
    </cfRule>
    <cfRule type="expression" dxfId="37208" priority="77857" stopIfTrue="1">
      <formula>WEEKDAY($A810)=3</formula>
    </cfRule>
    <cfRule type="expression" dxfId="37207" priority="77858" stopIfTrue="1">
      <formula>WEEKDAY($A810)=4</formula>
    </cfRule>
    <cfRule type="expression" dxfId="37206" priority="77859" stopIfTrue="1">
      <formula>WEEKDAY($A810)=5</formula>
    </cfRule>
    <cfRule type="expression" dxfId="37205" priority="77860" stopIfTrue="1">
      <formula>WEEKDAY($A810)=6</formula>
    </cfRule>
    <cfRule type="expression" dxfId="37204" priority="77861" stopIfTrue="1">
      <formula>WEEKDAY($A810)=7</formula>
    </cfRule>
  </conditionalFormatting>
  <conditionalFormatting sqref="A810">
    <cfRule type="expression" dxfId="37203" priority="77848" stopIfTrue="1">
      <formula>WEEKDAY($A810)=1</formula>
    </cfRule>
    <cfRule type="expression" dxfId="37202" priority="77849" stopIfTrue="1">
      <formula>WEEKDAY($A810)=2</formula>
    </cfRule>
    <cfRule type="expression" dxfId="37201" priority="77850" stopIfTrue="1">
      <formula>WEEKDAY($A810)=3</formula>
    </cfRule>
    <cfRule type="expression" dxfId="37200" priority="77851" stopIfTrue="1">
      <formula>WEEKDAY($A810)=4</formula>
    </cfRule>
    <cfRule type="expression" dxfId="37199" priority="77852" stopIfTrue="1">
      <formula>WEEKDAY($A810)=5</formula>
    </cfRule>
    <cfRule type="expression" dxfId="37198" priority="77853" stopIfTrue="1">
      <formula>WEEKDAY($A810)=6</formula>
    </cfRule>
    <cfRule type="expression" dxfId="37197" priority="77854" stopIfTrue="1">
      <formula>WEEKDAY($A810)=7</formula>
    </cfRule>
  </conditionalFormatting>
  <conditionalFormatting sqref="A810">
    <cfRule type="expression" dxfId="37196" priority="77841" stopIfTrue="1">
      <formula>WEEKDAY($A810)=1</formula>
    </cfRule>
    <cfRule type="expression" dxfId="37195" priority="77842" stopIfTrue="1">
      <formula>WEEKDAY($A810)=2</formula>
    </cfRule>
    <cfRule type="expression" dxfId="37194" priority="77843" stopIfTrue="1">
      <formula>WEEKDAY($A810)=3</formula>
    </cfRule>
    <cfRule type="expression" dxfId="37193" priority="77844" stopIfTrue="1">
      <formula>WEEKDAY($A810)=4</formula>
    </cfRule>
    <cfRule type="expression" dxfId="37192" priority="77845" stopIfTrue="1">
      <formula>WEEKDAY($A810)=5</formula>
    </cfRule>
    <cfRule type="expression" dxfId="37191" priority="77846" stopIfTrue="1">
      <formula>WEEKDAY($A810)=6</formula>
    </cfRule>
    <cfRule type="expression" dxfId="37190" priority="77847" stopIfTrue="1">
      <formula>WEEKDAY($A810)=7</formula>
    </cfRule>
  </conditionalFormatting>
  <conditionalFormatting sqref="I810">
    <cfRule type="expression" dxfId="37189" priority="77834" stopIfTrue="1">
      <formula>WEEKDAY($A810)=1</formula>
    </cfRule>
    <cfRule type="expression" dxfId="37188" priority="77835" stopIfTrue="1">
      <formula>WEEKDAY($A810)=2</formula>
    </cfRule>
    <cfRule type="expression" dxfId="37187" priority="77836" stopIfTrue="1">
      <formula>WEEKDAY($A810)=3</formula>
    </cfRule>
    <cfRule type="expression" dxfId="37186" priority="77837" stopIfTrue="1">
      <formula>WEEKDAY($A810)=4</formula>
    </cfRule>
    <cfRule type="expression" dxfId="37185" priority="77838" stopIfTrue="1">
      <formula>WEEKDAY($A810)=5</formula>
    </cfRule>
    <cfRule type="expression" dxfId="37184" priority="77839" stopIfTrue="1">
      <formula>WEEKDAY($A810)=6</formula>
    </cfRule>
    <cfRule type="expression" dxfId="37183" priority="77840" stopIfTrue="1">
      <formula>WEEKDAY($A810)=7</formula>
    </cfRule>
  </conditionalFormatting>
  <conditionalFormatting sqref="I810">
    <cfRule type="expression" dxfId="37182" priority="77827" stopIfTrue="1">
      <formula>WEEKDAY($A810)=1</formula>
    </cfRule>
    <cfRule type="expression" dxfId="37181" priority="77828" stopIfTrue="1">
      <formula>WEEKDAY($A810)=2</formula>
    </cfRule>
    <cfRule type="expression" dxfId="37180" priority="77829" stopIfTrue="1">
      <formula>WEEKDAY($A810)=3</formula>
    </cfRule>
    <cfRule type="expression" dxfId="37179" priority="77830" stopIfTrue="1">
      <formula>WEEKDAY($A810)=4</formula>
    </cfRule>
    <cfRule type="expression" dxfId="37178" priority="77831" stopIfTrue="1">
      <formula>WEEKDAY($A810)=5</formula>
    </cfRule>
    <cfRule type="expression" dxfId="37177" priority="77832" stopIfTrue="1">
      <formula>WEEKDAY($A810)=6</formula>
    </cfRule>
    <cfRule type="expression" dxfId="37176" priority="77833" stopIfTrue="1">
      <formula>WEEKDAY($A810)=7</formula>
    </cfRule>
  </conditionalFormatting>
  <conditionalFormatting sqref="A810">
    <cfRule type="expression" dxfId="37175" priority="77820" stopIfTrue="1">
      <formula>WEEKDAY($A810)=1</formula>
    </cfRule>
    <cfRule type="expression" dxfId="37174" priority="77821" stopIfTrue="1">
      <formula>WEEKDAY($A810)=2</formula>
    </cfRule>
    <cfRule type="expression" dxfId="37173" priority="77822" stopIfTrue="1">
      <formula>WEEKDAY($A810)=3</formula>
    </cfRule>
    <cfRule type="expression" dxfId="37172" priority="77823" stopIfTrue="1">
      <formula>WEEKDAY($A810)=4</formula>
    </cfRule>
    <cfRule type="expression" dxfId="37171" priority="77824" stopIfTrue="1">
      <formula>WEEKDAY($A810)=5</formula>
    </cfRule>
    <cfRule type="expression" dxfId="37170" priority="77825" stopIfTrue="1">
      <formula>WEEKDAY($A810)=6</formula>
    </cfRule>
    <cfRule type="expression" dxfId="37169" priority="77826" stopIfTrue="1">
      <formula>WEEKDAY($A810)=7</formula>
    </cfRule>
  </conditionalFormatting>
  <conditionalFormatting sqref="I810">
    <cfRule type="expression" dxfId="37168" priority="77813" stopIfTrue="1">
      <formula>WEEKDAY($A810)=1</formula>
    </cfRule>
    <cfRule type="expression" dxfId="37167" priority="77814" stopIfTrue="1">
      <formula>WEEKDAY($A810)=2</formula>
    </cfRule>
    <cfRule type="expression" dxfId="37166" priority="77815" stopIfTrue="1">
      <formula>WEEKDAY($A810)=3</formula>
    </cfRule>
    <cfRule type="expression" dxfId="37165" priority="77816" stopIfTrue="1">
      <formula>WEEKDAY($A810)=4</formula>
    </cfRule>
    <cfRule type="expression" dxfId="37164" priority="77817" stopIfTrue="1">
      <formula>WEEKDAY($A810)=5</formula>
    </cfRule>
    <cfRule type="expression" dxfId="37163" priority="77818" stopIfTrue="1">
      <formula>WEEKDAY($A810)=6</formula>
    </cfRule>
    <cfRule type="expression" dxfId="37162" priority="77819" stopIfTrue="1">
      <formula>WEEKDAY($A810)=7</formula>
    </cfRule>
  </conditionalFormatting>
  <conditionalFormatting sqref="A810">
    <cfRule type="expression" dxfId="37161" priority="77806" stopIfTrue="1">
      <formula>WEEKDAY($A810)=1</formula>
    </cfRule>
    <cfRule type="expression" dxfId="37160" priority="77807" stopIfTrue="1">
      <formula>WEEKDAY($A810)=2</formula>
    </cfRule>
    <cfRule type="expression" dxfId="37159" priority="77808" stopIfTrue="1">
      <formula>WEEKDAY($A810)=3</formula>
    </cfRule>
    <cfRule type="expression" dxfId="37158" priority="77809" stopIfTrue="1">
      <formula>WEEKDAY($A810)=4</formula>
    </cfRule>
    <cfRule type="expression" dxfId="37157" priority="77810" stopIfTrue="1">
      <formula>WEEKDAY($A810)=5</formula>
    </cfRule>
    <cfRule type="expression" dxfId="37156" priority="77811" stopIfTrue="1">
      <formula>WEEKDAY($A810)=6</formula>
    </cfRule>
    <cfRule type="expression" dxfId="37155" priority="77812" stopIfTrue="1">
      <formula>WEEKDAY($A810)=7</formula>
    </cfRule>
  </conditionalFormatting>
  <conditionalFormatting sqref="A810">
    <cfRule type="expression" dxfId="37154" priority="77799" stopIfTrue="1">
      <formula>WEEKDAY($A810)=1</formula>
    </cfRule>
    <cfRule type="expression" dxfId="37153" priority="77800" stopIfTrue="1">
      <formula>WEEKDAY($A810)=2</formula>
    </cfRule>
    <cfRule type="expression" dxfId="37152" priority="77801" stopIfTrue="1">
      <formula>WEEKDAY($A810)=3</formula>
    </cfRule>
    <cfRule type="expression" dxfId="37151" priority="77802" stopIfTrue="1">
      <formula>WEEKDAY($A810)=4</formula>
    </cfRule>
    <cfRule type="expression" dxfId="37150" priority="77803" stopIfTrue="1">
      <formula>WEEKDAY($A810)=5</formula>
    </cfRule>
    <cfRule type="expression" dxfId="37149" priority="77804" stopIfTrue="1">
      <formula>WEEKDAY($A810)=6</formula>
    </cfRule>
    <cfRule type="expression" dxfId="37148" priority="77805" stopIfTrue="1">
      <formula>WEEKDAY($A810)=7</formula>
    </cfRule>
  </conditionalFormatting>
  <conditionalFormatting sqref="A810">
    <cfRule type="expression" dxfId="37147" priority="77792" stopIfTrue="1">
      <formula>WEEKDAY($A810)=1</formula>
    </cfRule>
    <cfRule type="expression" dxfId="37146" priority="77793" stopIfTrue="1">
      <formula>WEEKDAY($A810)=2</formula>
    </cfRule>
    <cfRule type="expression" dxfId="37145" priority="77794" stopIfTrue="1">
      <formula>WEEKDAY($A810)=3</formula>
    </cfRule>
    <cfRule type="expression" dxfId="37144" priority="77795" stopIfTrue="1">
      <formula>WEEKDAY($A810)=4</formula>
    </cfRule>
    <cfRule type="expression" dxfId="37143" priority="77796" stopIfTrue="1">
      <formula>WEEKDAY($A810)=5</formula>
    </cfRule>
    <cfRule type="expression" dxfId="37142" priority="77797" stopIfTrue="1">
      <formula>WEEKDAY($A810)=6</formula>
    </cfRule>
    <cfRule type="expression" dxfId="37141" priority="77798" stopIfTrue="1">
      <formula>WEEKDAY($A810)=7</formula>
    </cfRule>
  </conditionalFormatting>
  <conditionalFormatting sqref="A810">
    <cfRule type="expression" dxfId="37140" priority="77785" stopIfTrue="1">
      <formula>WEEKDAY($A810)=1</formula>
    </cfRule>
    <cfRule type="expression" dxfId="37139" priority="77786" stopIfTrue="1">
      <formula>WEEKDAY($A810)=2</formula>
    </cfRule>
    <cfRule type="expression" dxfId="37138" priority="77787" stopIfTrue="1">
      <formula>WEEKDAY($A810)=3</formula>
    </cfRule>
    <cfRule type="expression" dxfId="37137" priority="77788" stopIfTrue="1">
      <formula>WEEKDAY($A810)=4</formula>
    </cfRule>
    <cfRule type="expression" dxfId="37136" priority="77789" stopIfTrue="1">
      <formula>WEEKDAY($A810)=5</formula>
    </cfRule>
    <cfRule type="expression" dxfId="37135" priority="77790" stopIfTrue="1">
      <formula>WEEKDAY($A810)=6</formula>
    </cfRule>
    <cfRule type="expression" dxfId="37134" priority="77791" stopIfTrue="1">
      <formula>WEEKDAY($A810)=7</formula>
    </cfRule>
  </conditionalFormatting>
  <conditionalFormatting sqref="I810">
    <cfRule type="expression" dxfId="37133" priority="77778" stopIfTrue="1">
      <formula>WEEKDAY($A810)=1</formula>
    </cfRule>
    <cfRule type="expression" dxfId="37132" priority="77779" stopIfTrue="1">
      <formula>WEEKDAY($A810)=2</formula>
    </cfRule>
    <cfRule type="expression" dxfId="37131" priority="77780" stopIfTrue="1">
      <formula>WEEKDAY($A810)=3</formula>
    </cfRule>
    <cfRule type="expression" dxfId="37130" priority="77781" stopIfTrue="1">
      <formula>WEEKDAY($A810)=4</formula>
    </cfRule>
    <cfRule type="expression" dxfId="37129" priority="77782" stopIfTrue="1">
      <formula>WEEKDAY($A810)=5</formula>
    </cfRule>
    <cfRule type="expression" dxfId="37128" priority="77783" stopIfTrue="1">
      <formula>WEEKDAY($A810)=6</formula>
    </cfRule>
    <cfRule type="expression" dxfId="37127" priority="77784" stopIfTrue="1">
      <formula>WEEKDAY($A810)=7</formula>
    </cfRule>
  </conditionalFormatting>
  <conditionalFormatting sqref="A810">
    <cfRule type="expression" dxfId="37126" priority="77771" stopIfTrue="1">
      <formula>WEEKDAY($A810)=1</formula>
    </cfRule>
    <cfRule type="expression" dxfId="37125" priority="77772" stopIfTrue="1">
      <formula>WEEKDAY($A810)=2</formula>
    </cfRule>
    <cfRule type="expression" dxfId="37124" priority="77773" stopIfTrue="1">
      <formula>WEEKDAY($A810)=3</formula>
    </cfRule>
    <cfRule type="expression" dxfId="37123" priority="77774" stopIfTrue="1">
      <formula>WEEKDAY($A810)=4</formula>
    </cfRule>
    <cfRule type="expression" dxfId="37122" priority="77775" stopIfTrue="1">
      <formula>WEEKDAY($A810)=5</formula>
    </cfRule>
    <cfRule type="expression" dxfId="37121" priority="77776" stopIfTrue="1">
      <formula>WEEKDAY($A810)=6</formula>
    </cfRule>
    <cfRule type="expression" dxfId="37120" priority="77777" stopIfTrue="1">
      <formula>WEEKDAY($A810)=7</formula>
    </cfRule>
  </conditionalFormatting>
  <conditionalFormatting sqref="A810">
    <cfRule type="expression" dxfId="37119" priority="77764" stopIfTrue="1">
      <formula>WEEKDAY($A810)=1</formula>
    </cfRule>
    <cfRule type="expression" dxfId="37118" priority="77765" stopIfTrue="1">
      <formula>WEEKDAY($A810)=2</formula>
    </cfRule>
    <cfRule type="expression" dxfId="37117" priority="77766" stopIfTrue="1">
      <formula>WEEKDAY($A810)=3</formula>
    </cfRule>
    <cfRule type="expression" dxfId="37116" priority="77767" stopIfTrue="1">
      <formula>WEEKDAY($A810)=4</formula>
    </cfRule>
    <cfRule type="expression" dxfId="37115" priority="77768" stopIfTrue="1">
      <formula>WEEKDAY($A810)=5</formula>
    </cfRule>
    <cfRule type="expression" dxfId="37114" priority="77769" stopIfTrue="1">
      <formula>WEEKDAY($A810)=6</formula>
    </cfRule>
    <cfRule type="expression" dxfId="37113" priority="77770" stopIfTrue="1">
      <formula>WEEKDAY($A810)=7</formula>
    </cfRule>
  </conditionalFormatting>
  <conditionalFormatting sqref="I810">
    <cfRule type="expression" dxfId="37112" priority="77757" stopIfTrue="1">
      <formula>WEEKDAY($A810)=1</formula>
    </cfRule>
    <cfRule type="expression" dxfId="37111" priority="77758" stopIfTrue="1">
      <formula>WEEKDAY($A810)=2</formula>
    </cfRule>
    <cfRule type="expression" dxfId="37110" priority="77759" stopIfTrue="1">
      <formula>WEEKDAY($A810)=3</formula>
    </cfRule>
    <cfRule type="expression" dxfId="37109" priority="77760" stopIfTrue="1">
      <formula>WEEKDAY($A810)=4</formula>
    </cfRule>
    <cfRule type="expression" dxfId="37108" priority="77761" stopIfTrue="1">
      <formula>WEEKDAY($A810)=5</formula>
    </cfRule>
    <cfRule type="expression" dxfId="37107" priority="77762" stopIfTrue="1">
      <formula>WEEKDAY($A810)=6</formula>
    </cfRule>
    <cfRule type="expression" dxfId="37106" priority="77763" stopIfTrue="1">
      <formula>WEEKDAY($A810)=7</formula>
    </cfRule>
  </conditionalFormatting>
  <conditionalFormatting sqref="I810">
    <cfRule type="expression" dxfId="37105" priority="77750" stopIfTrue="1">
      <formula>WEEKDAY($A810)=1</formula>
    </cfRule>
    <cfRule type="expression" dxfId="37104" priority="77751" stopIfTrue="1">
      <formula>WEEKDAY($A810)=2</formula>
    </cfRule>
    <cfRule type="expression" dxfId="37103" priority="77752" stopIfTrue="1">
      <formula>WEEKDAY($A810)=3</formula>
    </cfRule>
    <cfRule type="expression" dxfId="37102" priority="77753" stopIfTrue="1">
      <formula>WEEKDAY($A810)=4</formula>
    </cfRule>
    <cfRule type="expression" dxfId="37101" priority="77754" stopIfTrue="1">
      <formula>WEEKDAY($A810)=5</formula>
    </cfRule>
    <cfRule type="expression" dxfId="37100" priority="77755" stopIfTrue="1">
      <formula>WEEKDAY($A810)=6</formula>
    </cfRule>
    <cfRule type="expression" dxfId="37099" priority="77756" stopIfTrue="1">
      <formula>WEEKDAY($A810)=7</formula>
    </cfRule>
  </conditionalFormatting>
  <conditionalFormatting sqref="A810">
    <cfRule type="expression" dxfId="37098" priority="77743" stopIfTrue="1">
      <formula>WEEKDAY($A810)=1</formula>
    </cfRule>
    <cfRule type="expression" dxfId="37097" priority="77744" stopIfTrue="1">
      <formula>WEEKDAY($A810)=2</formula>
    </cfRule>
    <cfRule type="expression" dxfId="37096" priority="77745" stopIfTrue="1">
      <formula>WEEKDAY($A810)=3</formula>
    </cfRule>
    <cfRule type="expression" dxfId="37095" priority="77746" stopIfTrue="1">
      <formula>WEEKDAY($A810)=4</formula>
    </cfRule>
    <cfRule type="expression" dxfId="37094" priority="77747" stopIfTrue="1">
      <formula>WEEKDAY($A810)=5</formula>
    </cfRule>
    <cfRule type="expression" dxfId="37093" priority="77748" stopIfTrue="1">
      <formula>WEEKDAY($A810)=6</formula>
    </cfRule>
    <cfRule type="expression" dxfId="37092" priority="77749" stopIfTrue="1">
      <formula>WEEKDAY($A810)=7</formula>
    </cfRule>
  </conditionalFormatting>
  <conditionalFormatting sqref="A810">
    <cfRule type="expression" dxfId="37091" priority="77736" stopIfTrue="1">
      <formula>WEEKDAY($A810)=1</formula>
    </cfRule>
    <cfRule type="expression" dxfId="37090" priority="77737" stopIfTrue="1">
      <formula>WEEKDAY($A810)=2</formula>
    </cfRule>
    <cfRule type="expression" dxfId="37089" priority="77738" stopIfTrue="1">
      <formula>WEEKDAY($A810)=3</formula>
    </cfRule>
    <cfRule type="expression" dxfId="37088" priority="77739" stopIfTrue="1">
      <formula>WEEKDAY($A810)=4</formula>
    </cfRule>
    <cfRule type="expression" dxfId="37087" priority="77740" stopIfTrue="1">
      <formula>WEEKDAY($A810)=5</formula>
    </cfRule>
    <cfRule type="expression" dxfId="37086" priority="77741" stopIfTrue="1">
      <formula>WEEKDAY($A810)=6</formula>
    </cfRule>
    <cfRule type="expression" dxfId="37085" priority="77742" stopIfTrue="1">
      <formula>WEEKDAY($A810)=7</formula>
    </cfRule>
  </conditionalFormatting>
  <conditionalFormatting sqref="I810">
    <cfRule type="expression" dxfId="37084" priority="77729" stopIfTrue="1">
      <formula>WEEKDAY($A810)=1</formula>
    </cfRule>
    <cfRule type="expression" dxfId="37083" priority="77730" stopIfTrue="1">
      <formula>WEEKDAY($A810)=2</formula>
    </cfRule>
    <cfRule type="expression" dxfId="37082" priority="77731" stopIfTrue="1">
      <formula>WEEKDAY($A810)=3</formula>
    </cfRule>
    <cfRule type="expression" dxfId="37081" priority="77732" stopIfTrue="1">
      <formula>WEEKDAY($A810)=4</formula>
    </cfRule>
    <cfRule type="expression" dxfId="37080" priority="77733" stopIfTrue="1">
      <formula>WEEKDAY($A810)=5</formula>
    </cfRule>
    <cfRule type="expression" dxfId="37079" priority="77734" stopIfTrue="1">
      <formula>WEEKDAY($A810)=6</formula>
    </cfRule>
    <cfRule type="expression" dxfId="37078" priority="77735" stopIfTrue="1">
      <formula>WEEKDAY($A810)=7</formula>
    </cfRule>
  </conditionalFormatting>
  <conditionalFormatting sqref="I810">
    <cfRule type="expression" dxfId="37077" priority="77722" stopIfTrue="1">
      <formula>WEEKDAY($A810)=1</formula>
    </cfRule>
    <cfRule type="expression" dxfId="37076" priority="77723" stopIfTrue="1">
      <formula>WEEKDAY($A810)=2</formula>
    </cfRule>
    <cfRule type="expression" dxfId="37075" priority="77724" stopIfTrue="1">
      <formula>WEEKDAY($A810)=3</formula>
    </cfRule>
    <cfRule type="expression" dxfId="37074" priority="77725" stopIfTrue="1">
      <formula>WEEKDAY($A810)=4</formula>
    </cfRule>
    <cfRule type="expression" dxfId="37073" priority="77726" stopIfTrue="1">
      <formula>WEEKDAY($A810)=5</formula>
    </cfRule>
    <cfRule type="expression" dxfId="37072" priority="77727" stopIfTrue="1">
      <formula>WEEKDAY($A810)=6</formula>
    </cfRule>
    <cfRule type="expression" dxfId="37071" priority="77728" stopIfTrue="1">
      <formula>WEEKDAY($A810)=7</formula>
    </cfRule>
  </conditionalFormatting>
  <conditionalFormatting sqref="I810">
    <cfRule type="expression" dxfId="37070" priority="77715" stopIfTrue="1">
      <formula>WEEKDAY($A810)=1</formula>
    </cfRule>
    <cfRule type="expression" dxfId="37069" priority="77716" stopIfTrue="1">
      <formula>WEEKDAY($A810)=2</formula>
    </cfRule>
    <cfRule type="expression" dxfId="37068" priority="77717" stopIfTrue="1">
      <formula>WEEKDAY($A810)=3</formula>
    </cfRule>
    <cfRule type="expression" dxfId="37067" priority="77718" stopIfTrue="1">
      <formula>WEEKDAY($A810)=4</formula>
    </cfRule>
    <cfRule type="expression" dxfId="37066" priority="77719" stopIfTrue="1">
      <formula>WEEKDAY($A810)=5</formula>
    </cfRule>
    <cfRule type="expression" dxfId="37065" priority="77720" stopIfTrue="1">
      <formula>WEEKDAY($A810)=6</formula>
    </cfRule>
    <cfRule type="expression" dxfId="37064" priority="77721" stopIfTrue="1">
      <formula>WEEKDAY($A810)=7</formula>
    </cfRule>
  </conditionalFormatting>
  <conditionalFormatting sqref="I810">
    <cfRule type="expression" dxfId="37063" priority="77708" stopIfTrue="1">
      <formula>WEEKDAY($A810)=1</formula>
    </cfRule>
    <cfRule type="expression" dxfId="37062" priority="77709" stopIfTrue="1">
      <formula>WEEKDAY($A810)=2</formula>
    </cfRule>
    <cfRule type="expression" dxfId="37061" priority="77710" stopIfTrue="1">
      <formula>WEEKDAY($A810)=3</formula>
    </cfRule>
    <cfRule type="expression" dxfId="37060" priority="77711" stopIfTrue="1">
      <formula>WEEKDAY($A810)=4</formula>
    </cfRule>
    <cfRule type="expression" dxfId="37059" priority="77712" stopIfTrue="1">
      <formula>WEEKDAY($A810)=5</formula>
    </cfRule>
    <cfRule type="expression" dxfId="37058" priority="77713" stopIfTrue="1">
      <formula>WEEKDAY($A810)=6</formula>
    </cfRule>
    <cfRule type="expression" dxfId="37057" priority="77714" stopIfTrue="1">
      <formula>WEEKDAY($A810)=7</formula>
    </cfRule>
  </conditionalFormatting>
  <conditionalFormatting sqref="A810">
    <cfRule type="expression" dxfId="37056" priority="77701" stopIfTrue="1">
      <formula>WEEKDAY($A810)=1</formula>
    </cfRule>
    <cfRule type="expression" dxfId="37055" priority="77702" stopIfTrue="1">
      <formula>WEEKDAY($A810)=2</formula>
    </cfRule>
    <cfRule type="expression" dxfId="37054" priority="77703" stopIfTrue="1">
      <formula>WEEKDAY($A810)=3</formula>
    </cfRule>
    <cfRule type="expression" dxfId="37053" priority="77704" stopIfTrue="1">
      <formula>WEEKDAY($A810)=4</formula>
    </cfRule>
    <cfRule type="expression" dxfId="37052" priority="77705" stopIfTrue="1">
      <formula>WEEKDAY($A810)=5</formula>
    </cfRule>
    <cfRule type="expression" dxfId="37051" priority="77706" stopIfTrue="1">
      <formula>WEEKDAY($A810)=6</formula>
    </cfRule>
    <cfRule type="expression" dxfId="37050" priority="77707" stopIfTrue="1">
      <formula>WEEKDAY($A810)=7</formula>
    </cfRule>
  </conditionalFormatting>
  <conditionalFormatting sqref="A810">
    <cfRule type="expression" dxfId="37049" priority="77694" stopIfTrue="1">
      <formula>WEEKDAY($A810)=1</formula>
    </cfRule>
    <cfRule type="expression" dxfId="37048" priority="77695" stopIfTrue="1">
      <formula>WEEKDAY($A810)=2</formula>
    </cfRule>
    <cfRule type="expression" dxfId="37047" priority="77696" stopIfTrue="1">
      <formula>WEEKDAY($A810)=3</formula>
    </cfRule>
    <cfRule type="expression" dxfId="37046" priority="77697" stopIfTrue="1">
      <formula>WEEKDAY($A810)=4</formula>
    </cfRule>
    <cfRule type="expression" dxfId="37045" priority="77698" stopIfTrue="1">
      <formula>WEEKDAY($A810)=5</formula>
    </cfRule>
    <cfRule type="expression" dxfId="37044" priority="77699" stopIfTrue="1">
      <formula>WEEKDAY($A810)=6</formula>
    </cfRule>
    <cfRule type="expression" dxfId="37043" priority="77700" stopIfTrue="1">
      <formula>WEEKDAY($A810)=7</formula>
    </cfRule>
  </conditionalFormatting>
  <conditionalFormatting sqref="I810">
    <cfRule type="expression" dxfId="37042" priority="77687" stopIfTrue="1">
      <formula>WEEKDAY($A810)=1</formula>
    </cfRule>
    <cfRule type="expression" dxfId="37041" priority="77688" stopIfTrue="1">
      <formula>WEEKDAY($A810)=2</formula>
    </cfRule>
    <cfRule type="expression" dxfId="37040" priority="77689" stopIfTrue="1">
      <formula>WEEKDAY($A810)=3</formula>
    </cfRule>
    <cfRule type="expression" dxfId="37039" priority="77690" stopIfTrue="1">
      <formula>WEEKDAY($A810)=4</formula>
    </cfRule>
    <cfRule type="expression" dxfId="37038" priority="77691" stopIfTrue="1">
      <formula>WEEKDAY($A810)=5</formula>
    </cfRule>
    <cfRule type="expression" dxfId="37037" priority="77692" stopIfTrue="1">
      <formula>WEEKDAY($A810)=6</formula>
    </cfRule>
    <cfRule type="expression" dxfId="37036" priority="77693" stopIfTrue="1">
      <formula>WEEKDAY($A810)=7</formula>
    </cfRule>
  </conditionalFormatting>
  <conditionalFormatting sqref="I810">
    <cfRule type="expression" dxfId="37035" priority="77680" stopIfTrue="1">
      <formula>WEEKDAY($A810)=1</formula>
    </cfRule>
    <cfRule type="expression" dxfId="37034" priority="77681" stopIfTrue="1">
      <formula>WEEKDAY($A810)=2</formula>
    </cfRule>
    <cfRule type="expression" dxfId="37033" priority="77682" stopIfTrue="1">
      <formula>WEEKDAY($A810)=3</formula>
    </cfRule>
    <cfRule type="expression" dxfId="37032" priority="77683" stopIfTrue="1">
      <formula>WEEKDAY($A810)=4</formula>
    </cfRule>
    <cfRule type="expression" dxfId="37031" priority="77684" stopIfTrue="1">
      <formula>WEEKDAY($A810)=5</formula>
    </cfRule>
    <cfRule type="expression" dxfId="37030" priority="77685" stopIfTrue="1">
      <formula>WEEKDAY($A810)=6</formula>
    </cfRule>
    <cfRule type="expression" dxfId="37029" priority="77686" stopIfTrue="1">
      <formula>WEEKDAY($A810)=7</formula>
    </cfRule>
  </conditionalFormatting>
  <conditionalFormatting sqref="A810">
    <cfRule type="expression" dxfId="37028" priority="77673" stopIfTrue="1">
      <formula>WEEKDAY($A810)=1</formula>
    </cfRule>
    <cfRule type="expression" dxfId="37027" priority="77674" stopIfTrue="1">
      <formula>WEEKDAY($A810)=2</formula>
    </cfRule>
    <cfRule type="expression" dxfId="37026" priority="77675" stopIfTrue="1">
      <formula>WEEKDAY($A810)=3</formula>
    </cfRule>
    <cfRule type="expression" dxfId="37025" priority="77676" stopIfTrue="1">
      <formula>WEEKDAY($A810)=4</formula>
    </cfRule>
    <cfRule type="expression" dxfId="37024" priority="77677" stopIfTrue="1">
      <formula>WEEKDAY($A810)=5</formula>
    </cfRule>
    <cfRule type="expression" dxfId="37023" priority="77678" stopIfTrue="1">
      <formula>WEEKDAY($A810)=6</formula>
    </cfRule>
    <cfRule type="expression" dxfId="37022" priority="77679" stopIfTrue="1">
      <formula>WEEKDAY($A810)=7</formula>
    </cfRule>
  </conditionalFormatting>
  <conditionalFormatting sqref="I810">
    <cfRule type="expression" dxfId="37021" priority="77666" stopIfTrue="1">
      <formula>WEEKDAY($A810)=1</formula>
    </cfRule>
    <cfRule type="expression" dxfId="37020" priority="77667" stopIfTrue="1">
      <formula>WEEKDAY($A810)=2</formula>
    </cfRule>
    <cfRule type="expression" dxfId="37019" priority="77668" stopIfTrue="1">
      <formula>WEEKDAY($A810)=3</formula>
    </cfRule>
    <cfRule type="expression" dxfId="37018" priority="77669" stopIfTrue="1">
      <formula>WEEKDAY($A810)=4</formula>
    </cfRule>
    <cfRule type="expression" dxfId="37017" priority="77670" stopIfTrue="1">
      <formula>WEEKDAY($A810)=5</formula>
    </cfRule>
    <cfRule type="expression" dxfId="37016" priority="77671" stopIfTrue="1">
      <formula>WEEKDAY($A810)=6</formula>
    </cfRule>
    <cfRule type="expression" dxfId="37015" priority="77672" stopIfTrue="1">
      <formula>WEEKDAY($A810)=7</formula>
    </cfRule>
  </conditionalFormatting>
  <conditionalFormatting sqref="A810">
    <cfRule type="expression" dxfId="37014" priority="77659" stopIfTrue="1">
      <formula>WEEKDAY($A810)=1</formula>
    </cfRule>
    <cfRule type="expression" dxfId="37013" priority="77660" stopIfTrue="1">
      <formula>WEEKDAY($A810)=2</formula>
    </cfRule>
    <cfRule type="expression" dxfId="37012" priority="77661" stopIfTrue="1">
      <formula>WEEKDAY($A810)=3</formula>
    </cfRule>
    <cfRule type="expression" dxfId="37011" priority="77662" stopIfTrue="1">
      <formula>WEEKDAY($A810)=4</formula>
    </cfRule>
    <cfRule type="expression" dxfId="37010" priority="77663" stopIfTrue="1">
      <formula>WEEKDAY($A810)=5</formula>
    </cfRule>
    <cfRule type="expression" dxfId="37009" priority="77664" stopIfTrue="1">
      <formula>WEEKDAY($A810)=6</formula>
    </cfRule>
    <cfRule type="expression" dxfId="37008" priority="77665" stopIfTrue="1">
      <formula>WEEKDAY($A810)=7</formula>
    </cfRule>
  </conditionalFormatting>
  <conditionalFormatting sqref="I810">
    <cfRule type="expression" dxfId="37007" priority="77652" stopIfTrue="1">
      <formula>WEEKDAY($A810)=1</formula>
    </cfRule>
    <cfRule type="expression" dxfId="37006" priority="77653" stopIfTrue="1">
      <formula>WEEKDAY($A810)=2</formula>
    </cfRule>
    <cfRule type="expression" dxfId="37005" priority="77654" stopIfTrue="1">
      <formula>WEEKDAY($A810)=3</formula>
    </cfRule>
    <cfRule type="expression" dxfId="37004" priority="77655" stopIfTrue="1">
      <formula>WEEKDAY($A810)=4</formula>
    </cfRule>
    <cfRule type="expression" dxfId="37003" priority="77656" stopIfTrue="1">
      <formula>WEEKDAY($A810)=5</formula>
    </cfRule>
    <cfRule type="expression" dxfId="37002" priority="77657" stopIfTrue="1">
      <formula>WEEKDAY($A810)=6</formula>
    </cfRule>
    <cfRule type="expression" dxfId="37001" priority="77658" stopIfTrue="1">
      <formula>WEEKDAY($A810)=7</formula>
    </cfRule>
  </conditionalFormatting>
  <conditionalFormatting sqref="A810">
    <cfRule type="expression" dxfId="37000" priority="77645" stopIfTrue="1">
      <formula>WEEKDAY($A810)=1</formula>
    </cfRule>
    <cfRule type="expression" dxfId="36999" priority="77646" stopIfTrue="1">
      <formula>WEEKDAY($A810)=2</formula>
    </cfRule>
    <cfRule type="expression" dxfId="36998" priority="77647" stopIfTrue="1">
      <formula>WEEKDAY($A810)=3</formula>
    </cfRule>
    <cfRule type="expression" dxfId="36997" priority="77648" stopIfTrue="1">
      <formula>WEEKDAY($A810)=4</formula>
    </cfRule>
    <cfRule type="expression" dxfId="36996" priority="77649" stopIfTrue="1">
      <formula>WEEKDAY($A810)=5</formula>
    </cfRule>
    <cfRule type="expression" dxfId="36995" priority="77650" stopIfTrue="1">
      <formula>WEEKDAY($A810)=6</formula>
    </cfRule>
    <cfRule type="expression" dxfId="36994" priority="77651" stopIfTrue="1">
      <formula>WEEKDAY($A810)=7</formula>
    </cfRule>
  </conditionalFormatting>
  <conditionalFormatting sqref="I810">
    <cfRule type="expression" dxfId="36993" priority="77638" stopIfTrue="1">
      <formula>WEEKDAY($A810)=1</formula>
    </cfRule>
    <cfRule type="expression" dxfId="36992" priority="77639" stopIfTrue="1">
      <formula>WEEKDAY($A810)=2</formula>
    </cfRule>
    <cfRule type="expression" dxfId="36991" priority="77640" stopIfTrue="1">
      <formula>WEEKDAY($A810)=3</formula>
    </cfRule>
    <cfRule type="expression" dxfId="36990" priority="77641" stopIfTrue="1">
      <formula>WEEKDAY($A810)=4</formula>
    </cfRule>
    <cfRule type="expression" dxfId="36989" priority="77642" stopIfTrue="1">
      <formula>WEEKDAY($A810)=5</formula>
    </cfRule>
    <cfRule type="expression" dxfId="36988" priority="77643" stopIfTrue="1">
      <formula>WEEKDAY($A810)=6</formula>
    </cfRule>
    <cfRule type="expression" dxfId="36987" priority="77644" stopIfTrue="1">
      <formula>WEEKDAY($A810)=7</formula>
    </cfRule>
  </conditionalFormatting>
  <conditionalFormatting sqref="I810">
    <cfRule type="expression" dxfId="36986" priority="77631" stopIfTrue="1">
      <formula>WEEKDAY($A810)=1</formula>
    </cfRule>
    <cfRule type="expression" dxfId="36985" priority="77632" stopIfTrue="1">
      <formula>WEEKDAY($A810)=2</formula>
    </cfRule>
    <cfRule type="expression" dxfId="36984" priority="77633" stopIfTrue="1">
      <formula>WEEKDAY($A810)=3</formula>
    </cfRule>
    <cfRule type="expression" dxfId="36983" priority="77634" stopIfTrue="1">
      <formula>WEEKDAY($A810)=4</formula>
    </cfRule>
    <cfRule type="expression" dxfId="36982" priority="77635" stopIfTrue="1">
      <formula>WEEKDAY($A810)=5</formula>
    </cfRule>
    <cfRule type="expression" dxfId="36981" priority="77636" stopIfTrue="1">
      <formula>WEEKDAY($A810)=6</formula>
    </cfRule>
    <cfRule type="expression" dxfId="36980" priority="77637" stopIfTrue="1">
      <formula>WEEKDAY($A810)=7</formula>
    </cfRule>
  </conditionalFormatting>
  <conditionalFormatting sqref="I810">
    <cfRule type="expression" dxfId="36979" priority="77624" stopIfTrue="1">
      <formula>WEEKDAY($A810)=1</formula>
    </cfRule>
    <cfRule type="expression" dxfId="36978" priority="77625" stopIfTrue="1">
      <formula>WEEKDAY($A810)=2</formula>
    </cfRule>
    <cfRule type="expression" dxfId="36977" priority="77626" stopIfTrue="1">
      <formula>WEEKDAY($A810)=3</formula>
    </cfRule>
    <cfRule type="expression" dxfId="36976" priority="77627" stopIfTrue="1">
      <formula>WEEKDAY($A810)=4</formula>
    </cfRule>
    <cfRule type="expression" dxfId="36975" priority="77628" stopIfTrue="1">
      <formula>WEEKDAY($A810)=5</formula>
    </cfRule>
    <cfRule type="expression" dxfId="36974" priority="77629" stopIfTrue="1">
      <formula>WEEKDAY($A810)=6</formula>
    </cfRule>
    <cfRule type="expression" dxfId="36973" priority="77630" stopIfTrue="1">
      <formula>WEEKDAY($A810)=7</formula>
    </cfRule>
  </conditionalFormatting>
  <conditionalFormatting sqref="I810">
    <cfRule type="expression" dxfId="36972" priority="77617" stopIfTrue="1">
      <formula>WEEKDAY($A810)=1</formula>
    </cfRule>
    <cfRule type="expression" dxfId="36971" priority="77618" stopIfTrue="1">
      <formula>WEEKDAY($A810)=2</formula>
    </cfRule>
    <cfRule type="expression" dxfId="36970" priority="77619" stopIfTrue="1">
      <formula>WEEKDAY($A810)=3</formula>
    </cfRule>
    <cfRule type="expression" dxfId="36969" priority="77620" stopIfTrue="1">
      <formula>WEEKDAY($A810)=4</formula>
    </cfRule>
    <cfRule type="expression" dxfId="36968" priority="77621" stopIfTrue="1">
      <formula>WEEKDAY($A810)=5</formula>
    </cfRule>
    <cfRule type="expression" dxfId="36967" priority="77622" stopIfTrue="1">
      <formula>WEEKDAY($A810)=6</formula>
    </cfRule>
    <cfRule type="expression" dxfId="36966" priority="77623" stopIfTrue="1">
      <formula>WEEKDAY($A810)=7</formula>
    </cfRule>
  </conditionalFormatting>
  <conditionalFormatting sqref="I810">
    <cfRule type="expression" dxfId="36965" priority="77610" stopIfTrue="1">
      <formula>WEEKDAY($A810)=1</formula>
    </cfRule>
    <cfRule type="expression" dxfId="36964" priority="77611" stopIfTrue="1">
      <formula>WEEKDAY($A810)=2</formula>
    </cfRule>
    <cfRule type="expression" dxfId="36963" priority="77612" stopIfTrue="1">
      <formula>WEEKDAY($A810)=3</formula>
    </cfRule>
    <cfRule type="expression" dxfId="36962" priority="77613" stopIfTrue="1">
      <formula>WEEKDAY($A810)=4</formula>
    </cfRule>
    <cfRule type="expression" dxfId="36961" priority="77614" stopIfTrue="1">
      <formula>WEEKDAY($A810)=5</formula>
    </cfRule>
    <cfRule type="expression" dxfId="36960" priority="77615" stopIfTrue="1">
      <formula>WEEKDAY($A810)=6</formula>
    </cfRule>
    <cfRule type="expression" dxfId="36959" priority="77616" stopIfTrue="1">
      <formula>WEEKDAY($A810)=7</formula>
    </cfRule>
  </conditionalFormatting>
  <conditionalFormatting sqref="I810">
    <cfRule type="expression" dxfId="36958" priority="77603" stopIfTrue="1">
      <formula>WEEKDAY($A810)=1</formula>
    </cfRule>
    <cfRule type="expression" dxfId="36957" priority="77604" stopIfTrue="1">
      <formula>WEEKDAY($A810)=2</formula>
    </cfRule>
    <cfRule type="expression" dxfId="36956" priority="77605" stopIfTrue="1">
      <formula>WEEKDAY($A810)=3</formula>
    </cfRule>
    <cfRule type="expression" dxfId="36955" priority="77606" stopIfTrue="1">
      <formula>WEEKDAY($A810)=4</formula>
    </cfRule>
    <cfRule type="expression" dxfId="36954" priority="77607" stopIfTrue="1">
      <formula>WEEKDAY($A810)=5</formula>
    </cfRule>
    <cfRule type="expression" dxfId="36953" priority="77608" stopIfTrue="1">
      <formula>WEEKDAY($A810)=6</formula>
    </cfRule>
    <cfRule type="expression" dxfId="36952" priority="77609" stopIfTrue="1">
      <formula>WEEKDAY($A810)=7</formula>
    </cfRule>
  </conditionalFormatting>
  <conditionalFormatting sqref="I810">
    <cfRule type="expression" dxfId="36951" priority="77596" stopIfTrue="1">
      <formula>WEEKDAY($A810)=1</formula>
    </cfRule>
    <cfRule type="expression" dxfId="36950" priority="77597" stopIfTrue="1">
      <formula>WEEKDAY($A810)=2</formula>
    </cfRule>
    <cfRule type="expression" dxfId="36949" priority="77598" stopIfTrue="1">
      <formula>WEEKDAY($A810)=3</formula>
    </cfRule>
    <cfRule type="expression" dxfId="36948" priority="77599" stopIfTrue="1">
      <formula>WEEKDAY($A810)=4</formula>
    </cfRule>
    <cfRule type="expression" dxfId="36947" priority="77600" stopIfTrue="1">
      <formula>WEEKDAY($A810)=5</formula>
    </cfRule>
    <cfRule type="expression" dxfId="36946" priority="77601" stopIfTrue="1">
      <formula>WEEKDAY($A810)=6</formula>
    </cfRule>
    <cfRule type="expression" dxfId="36945" priority="77602" stopIfTrue="1">
      <formula>WEEKDAY($A810)=7</formula>
    </cfRule>
  </conditionalFormatting>
  <conditionalFormatting sqref="I810">
    <cfRule type="expression" dxfId="36944" priority="77589" stopIfTrue="1">
      <formula>WEEKDAY($A810)=1</formula>
    </cfRule>
    <cfRule type="expression" dxfId="36943" priority="77590" stopIfTrue="1">
      <formula>WEEKDAY($A810)=2</formula>
    </cfRule>
    <cfRule type="expression" dxfId="36942" priority="77591" stopIfTrue="1">
      <formula>WEEKDAY($A810)=3</formula>
    </cfRule>
    <cfRule type="expression" dxfId="36941" priority="77592" stopIfTrue="1">
      <formula>WEEKDAY($A810)=4</formula>
    </cfRule>
    <cfRule type="expression" dxfId="36940" priority="77593" stopIfTrue="1">
      <formula>WEEKDAY($A810)=5</formula>
    </cfRule>
    <cfRule type="expression" dxfId="36939" priority="77594" stopIfTrue="1">
      <formula>WEEKDAY($A810)=6</formula>
    </cfRule>
    <cfRule type="expression" dxfId="36938" priority="77595" stopIfTrue="1">
      <formula>WEEKDAY($A810)=7</formula>
    </cfRule>
  </conditionalFormatting>
  <conditionalFormatting sqref="I810">
    <cfRule type="expression" dxfId="36937" priority="77582" stopIfTrue="1">
      <formula>WEEKDAY($A810)=1</formula>
    </cfRule>
    <cfRule type="expression" dxfId="36936" priority="77583" stopIfTrue="1">
      <formula>WEEKDAY($A810)=2</formula>
    </cfRule>
    <cfRule type="expression" dxfId="36935" priority="77584" stopIfTrue="1">
      <formula>WEEKDAY($A810)=3</formula>
    </cfRule>
    <cfRule type="expression" dxfId="36934" priority="77585" stopIfTrue="1">
      <formula>WEEKDAY($A810)=4</formula>
    </cfRule>
    <cfRule type="expression" dxfId="36933" priority="77586" stopIfTrue="1">
      <formula>WEEKDAY($A810)=5</formula>
    </cfRule>
    <cfRule type="expression" dxfId="36932" priority="77587" stopIfTrue="1">
      <formula>WEEKDAY($A810)=6</formula>
    </cfRule>
    <cfRule type="expression" dxfId="36931" priority="77588" stopIfTrue="1">
      <formula>WEEKDAY($A810)=7</formula>
    </cfRule>
  </conditionalFormatting>
  <conditionalFormatting sqref="I810">
    <cfRule type="expression" dxfId="36930" priority="77575" stopIfTrue="1">
      <formula>WEEKDAY($A810)=1</formula>
    </cfRule>
    <cfRule type="expression" dxfId="36929" priority="77576" stopIfTrue="1">
      <formula>WEEKDAY($A810)=2</formula>
    </cfRule>
    <cfRule type="expression" dxfId="36928" priority="77577" stopIfTrue="1">
      <formula>WEEKDAY($A810)=3</formula>
    </cfRule>
    <cfRule type="expression" dxfId="36927" priority="77578" stopIfTrue="1">
      <formula>WEEKDAY($A810)=4</formula>
    </cfRule>
    <cfRule type="expression" dxfId="36926" priority="77579" stopIfTrue="1">
      <formula>WEEKDAY($A810)=5</formula>
    </cfRule>
    <cfRule type="expression" dxfId="36925" priority="77580" stopIfTrue="1">
      <formula>WEEKDAY($A810)=6</formula>
    </cfRule>
    <cfRule type="expression" dxfId="36924" priority="77581" stopIfTrue="1">
      <formula>WEEKDAY($A810)=7</formula>
    </cfRule>
  </conditionalFormatting>
  <conditionalFormatting sqref="I810">
    <cfRule type="expression" dxfId="36923" priority="77568" stopIfTrue="1">
      <formula>WEEKDAY($A810)=1</formula>
    </cfRule>
    <cfRule type="expression" dxfId="36922" priority="77569" stopIfTrue="1">
      <formula>WEEKDAY($A810)=2</formula>
    </cfRule>
    <cfRule type="expression" dxfId="36921" priority="77570" stopIfTrue="1">
      <formula>WEEKDAY($A810)=3</formula>
    </cfRule>
    <cfRule type="expression" dxfId="36920" priority="77571" stopIfTrue="1">
      <formula>WEEKDAY($A810)=4</formula>
    </cfRule>
    <cfRule type="expression" dxfId="36919" priority="77572" stopIfTrue="1">
      <formula>WEEKDAY($A810)=5</formula>
    </cfRule>
    <cfRule type="expression" dxfId="36918" priority="77573" stopIfTrue="1">
      <formula>WEEKDAY($A810)=6</formula>
    </cfRule>
    <cfRule type="expression" dxfId="36917" priority="77574" stopIfTrue="1">
      <formula>WEEKDAY($A810)=7</formula>
    </cfRule>
  </conditionalFormatting>
  <conditionalFormatting sqref="I810">
    <cfRule type="expression" dxfId="36916" priority="77561" stopIfTrue="1">
      <formula>WEEKDAY($A810)=1</formula>
    </cfRule>
    <cfRule type="expression" dxfId="36915" priority="77562" stopIfTrue="1">
      <formula>WEEKDAY($A810)=2</formula>
    </cfRule>
    <cfRule type="expression" dxfId="36914" priority="77563" stopIfTrue="1">
      <formula>WEEKDAY($A810)=3</formula>
    </cfRule>
    <cfRule type="expression" dxfId="36913" priority="77564" stopIfTrue="1">
      <formula>WEEKDAY($A810)=4</formula>
    </cfRule>
    <cfRule type="expression" dxfId="36912" priority="77565" stopIfTrue="1">
      <formula>WEEKDAY($A810)=5</formula>
    </cfRule>
    <cfRule type="expression" dxfId="36911" priority="77566" stopIfTrue="1">
      <formula>WEEKDAY($A810)=6</formula>
    </cfRule>
    <cfRule type="expression" dxfId="36910" priority="77567" stopIfTrue="1">
      <formula>WEEKDAY($A810)=7</formula>
    </cfRule>
  </conditionalFormatting>
  <conditionalFormatting sqref="I810">
    <cfRule type="expression" dxfId="36909" priority="77554" stopIfTrue="1">
      <formula>WEEKDAY($A810)=1</formula>
    </cfRule>
    <cfRule type="expression" dxfId="36908" priority="77555" stopIfTrue="1">
      <formula>WEEKDAY($A810)=2</formula>
    </cfRule>
    <cfRule type="expression" dxfId="36907" priority="77556" stopIfTrue="1">
      <formula>WEEKDAY($A810)=3</formula>
    </cfRule>
    <cfRule type="expression" dxfId="36906" priority="77557" stopIfTrue="1">
      <formula>WEEKDAY($A810)=4</formula>
    </cfRule>
    <cfRule type="expression" dxfId="36905" priority="77558" stopIfTrue="1">
      <formula>WEEKDAY($A810)=5</formula>
    </cfRule>
    <cfRule type="expression" dxfId="36904" priority="77559" stopIfTrue="1">
      <formula>WEEKDAY($A810)=6</formula>
    </cfRule>
    <cfRule type="expression" dxfId="36903" priority="77560" stopIfTrue="1">
      <formula>WEEKDAY($A810)=7</formula>
    </cfRule>
  </conditionalFormatting>
  <conditionalFormatting sqref="I810">
    <cfRule type="expression" dxfId="36902" priority="77547" stopIfTrue="1">
      <formula>WEEKDAY($A810)=1</formula>
    </cfRule>
    <cfRule type="expression" dxfId="36901" priority="77548" stopIfTrue="1">
      <formula>WEEKDAY($A810)=2</formula>
    </cfRule>
    <cfRule type="expression" dxfId="36900" priority="77549" stopIfTrue="1">
      <formula>WEEKDAY($A810)=3</formula>
    </cfRule>
    <cfRule type="expression" dxfId="36899" priority="77550" stopIfTrue="1">
      <formula>WEEKDAY($A810)=4</formula>
    </cfRule>
    <cfRule type="expression" dxfId="36898" priority="77551" stopIfTrue="1">
      <formula>WEEKDAY($A810)=5</formula>
    </cfRule>
    <cfRule type="expression" dxfId="36897" priority="77552" stopIfTrue="1">
      <formula>WEEKDAY($A810)=6</formula>
    </cfRule>
    <cfRule type="expression" dxfId="36896" priority="77553" stopIfTrue="1">
      <formula>WEEKDAY($A810)=7</formula>
    </cfRule>
  </conditionalFormatting>
  <conditionalFormatting sqref="I810">
    <cfRule type="expression" dxfId="36895" priority="77540" stopIfTrue="1">
      <formula>WEEKDAY($A810)=1</formula>
    </cfRule>
    <cfRule type="expression" dxfId="36894" priority="77541" stopIfTrue="1">
      <formula>WEEKDAY($A810)=2</formula>
    </cfRule>
    <cfRule type="expression" dxfId="36893" priority="77542" stopIfTrue="1">
      <formula>WEEKDAY($A810)=3</formula>
    </cfRule>
    <cfRule type="expression" dxfId="36892" priority="77543" stopIfTrue="1">
      <formula>WEEKDAY($A810)=4</formula>
    </cfRule>
    <cfRule type="expression" dxfId="36891" priority="77544" stopIfTrue="1">
      <formula>WEEKDAY($A810)=5</formula>
    </cfRule>
    <cfRule type="expression" dxfId="36890" priority="77545" stopIfTrue="1">
      <formula>WEEKDAY($A810)=6</formula>
    </cfRule>
    <cfRule type="expression" dxfId="36889" priority="77546" stopIfTrue="1">
      <formula>WEEKDAY($A810)=7</formula>
    </cfRule>
  </conditionalFormatting>
  <conditionalFormatting sqref="I810">
    <cfRule type="expression" dxfId="36888" priority="77533" stopIfTrue="1">
      <formula>WEEKDAY($A810)=1</formula>
    </cfRule>
    <cfRule type="expression" dxfId="36887" priority="77534" stopIfTrue="1">
      <formula>WEEKDAY($A810)=2</formula>
    </cfRule>
    <cfRule type="expression" dxfId="36886" priority="77535" stopIfTrue="1">
      <formula>WEEKDAY($A810)=3</formula>
    </cfRule>
    <cfRule type="expression" dxfId="36885" priority="77536" stopIfTrue="1">
      <formula>WEEKDAY($A810)=4</formula>
    </cfRule>
    <cfRule type="expression" dxfId="36884" priority="77537" stopIfTrue="1">
      <formula>WEEKDAY($A810)=5</formula>
    </cfRule>
    <cfRule type="expression" dxfId="36883" priority="77538" stopIfTrue="1">
      <formula>WEEKDAY($A810)=6</formula>
    </cfRule>
    <cfRule type="expression" dxfId="36882" priority="77539" stopIfTrue="1">
      <formula>WEEKDAY($A810)=7</formula>
    </cfRule>
  </conditionalFormatting>
  <conditionalFormatting sqref="I810">
    <cfRule type="expression" dxfId="36881" priority="77526" stopIfTrue="1">
      <formula>WEEKDAY($A810)=1</formula>
    </cfRule>
    <cfRule type="expression" dxfId="36880" priority="77527" stopIfTrue="1">
      <formula>WEEKDAY($A810)=2</formula>
    </cfRule>
    <cfRule type="expression" dxfId="36879" priority="77528" stopIfTrue="1">
      <formula>WEEKDAY($A810)=3</formula>
    </cfRule>
    <cfRule type="expression" dxfId="36878" priority="77529" stopIfTrue="1">
      <formula>WEEKDAY($A810)=4</formula>
    </cfRule>
    <cfRule type="expression" dxfId="36877" priority="77530" stopIfTrue="1">
      <formula>WEEKDAY($A810)=5</formula>
    </cfRule>
    <cfRule type="expression" dxfId="36876" priority="77531" stopIfTrue="1">
      <formula>WEEKDAY($A810)=6</formula>
    </cfRule>
    <cfRule type="expression" dxfId="36875" priority="77532" stopIfTrue="1">
      <formula>WEEKDAY($A810)=7</formula>
    </cfRule>
  </conditionalFormatting>
  <conditionalFormatting sqref="I810">
    <cfRule type="expression" dxfId="36874" priority="77519" stopIfTrue="1">
      <formula>WEEKDAY($A810)=1</formula>
    </cfRule>
    <cfRule type="expression" dxfId="36873" priority="77520" stopIfTrue="1">
      <formula>WEEKDAY($A810)=2</formula>
    </cfRule>
    <cfRule type="expression" dxfId="36872" priority="77521" stopIfTrue="1">
      <formula>WEEKDAY($A810)=3</formula>
    </cfRule>
    <cfRule type="expression" dxfId="36871" priority="77522" stopIfTrue="1">
      <formula>WEEKDAY($A810)=4</formula>
    </cfRule>
    <cfRule type="expression" dxfId="36870" priority="77523" stopIfTrue="1">
      <formula>WEEKDAY($A810)=5</formula>
    </cfRule>
    <cfRule type="expression" dxfId="36869" priority="77524" stopIfTrue="1">
      <formula>WEEKDAY($A810)=6</formula>
    </cfRule>
    <cfRule type="expression" dxfId="36868" priority="77525" stopIfTrue="1">
      <formula>WEEKDAY($A810)=7</formula>
    </cfRule>
  </conditionalFormatting>
  <conditionalFormatting sqref="I810">
    <cfRule type="expression" dxfId="36867" priority="77512" stopIfTrue="1">
      <formula>WEEKDAY($A810)=1</formula>
    </cfRule>
    <cfRule type="expression" dxfId="36866" priority="77513" stopIfTrue="1">
      <formula>WEEKDAY($A810)=2</formula>
    </cfRule>
    <cfRule type="expression" dxfId="36865" priority="77514" stopIfTrue="1">
      <formula>WEEKDAY($A810)=3</formula>
    </cfRule>
    <cfRule type="expression" dxfId="36864" priority="77515" stopIfTrue="1">
      <formula>WEEKDAY($A810)=4</formula>
    </cfRule>
    <cfRule type="expression" dxfId="36863" priority="77516" stopIfTrue="1">
      <formula>WEEKDAY($A810)=5</formula>
    </cfRule>
    <cfRule type="expression" dxfId="36862" priority="77517" stopIfTrue="1">
      <formula>WEEKDAY($A810)=6</formula>
    </cfRule>
    <cfRule type="expression" dxfId="36861" priority="77518" stopIfTrue="1">
      <formula>WEEKDAY($A810)=7</formula>
    </cfRule>
  </conditionalFormatting>
  <conditionalFormatting sqref="I810">
    <cfRule type="expression" dxfId="36860" priority="77505" stopIfTrue="1">
      <formula>WEEKDAY($A810)=1</formula>
    </cfRule>
    <cfRule type="expression" dxfId="36859" priority="77506" stopIfTrue="1">
      <formula>WEEKDAY($A810)=2</formula>
    </cfRule>
    <cfRule type="expression" dxfId="36858" priority="77507" stopIfTrue="1">
      <formula>WEEKDAY($A810)=3</formula>
    </cfRule>
    <cfRule type="expression" dxfId="36857" priority="77508" stopIfTrue="1">
      <formula>WEEKDAY($A810)=4</formula>
    </cfRule>
    <cfRule type="expression" dxfId="36856" priority="77509" stopIfTrue="1">
      <formula>WEEKDAY($A810)=5</formula>
    </cfRule>
    <cfRule type="expression" dxfId="36855" priority="77510" stopIfTrue="1">
      <formula>WEEKDAY($A810)=6</formula>
    </cfRule>
    <cfRule type="expression" dxfId="36854" priority="77511" stopIfTrue="1">
      <formula>WEEKDAY($A810)=7</formula>
    </cfRule>
  </conditionalFormatting>
  <conditionalFormatting sqref="I810">
    <cfRule type="expression" dxfId="36853" priority="77498" stopIfTrue="1">
      <formula>WEEKDAY($A810)=1</formula>
    </cfRule>
    <cfRule type="expression" dxfId="36852" priority="77499" stopIfTrue="1">
      <formula>WEEKDAY($A810)=2</formula>
    </cfRule>
    <cfRule type="expression" dxfId="36851" priority="77500" stopIfTrue="1">
      <formula>WEEKDAY($A810)=3</formula>
    </cfRule>
    <cfRule type="expression" dxfId="36850" priority="77501" stopIfTrue="1">
      <formula>WEEKDAY($A810)=4</formula>
    </cfRule>
    <cfRule type="expression" dxfId="36849" priority="77502" stopIfTrue="1">
      <formula>WEEKDAY($A810)=5</formula>
    </cfRule>
    <cfRule type="expression" dxfId="36848" priority="77503" stopIfTrue="1">
      <formula>WEEKDAY($A810)=6</formula>
    </cfRule>
    <cfRule type="expression" dxfId="36847" priority="77504" stopIfTrue="1">
      <formula>WEEKDAY($A810)=7</formula>
    </cfRule>
  </conditionalFormatting>
  <conditionalFormatting sqref="I810">
    <cfRule type="expression" dxfId="36846" priority="77491" stopIfTrue="1">
      <formula>WEEKDAY($A810)=1</formula>
    </cfRule>
    <cfRule type="expression" dxfId="36845" priority="77492" stopIfTrue="1">
      <formula>WEEKDAY($A810)=2</formula>
    </cfRule>
    <cfRule type="expression" dxfId="36844" priority="77493" stopIfTrue="1">
      <formula>WEEKDAY($A810)=3</formula>
    </cfRule>
    <cfRule type="expression" dxfId="36843" priority="77494" stopIfTrue="1">
      <formula>WEEKDAY($A810)=4</formula>
    </cfRule>
    <cfRule type="expression" dxfId="36842" priority="77495" stopIfTrue="1">
      <formula>WEEKDAY($A810)=5</formula>
    </cfRule>
    <cfRule type="expression" dxfId="36841" priority="77496" stopIfTrue="1">
      <formula>WEEKDAY($A810)=6</formula>
    </cfRule>
    <cfRule type="expression" dxfId="36840" priority="77497" stopIfTrue="1">
      <formula>WEEKDAY($A810)=7</formula>
    </cfRule>
  </conditionalFormatting>
  <conditionalFormatting sqref="I810">
    <cfRule type="expression" dxfId="36839" priority="77484" stopIfTrue="1">
      <formula>WEEKDAY($A810)=1</formula>
    </cfRule>
    <cfRule type="expression" dxfId="36838" priority="77485" stopIfTrue="1">
      <formula>WEEKDAY($A810)=2</formula>
    </cfRule>
    <cfRule type="expression" dxfId="36837" priority="77486" stopIfTrue="1">
      <formula>WEEKDAY($A810)=3</formula>
    </cfRule>
    <cfRule type="expression" dxfId="36836" priority="77487" stopIfTrue="1">
      <formula>WEEKDAY($A810)=4</formula>
    </cfRule>
    <cfRule type="expression" dxfId="36835" priority="77488" stopIfTrue="1">
      <formula>WEEKDAY($A810)=5</formula>
    </cfRule>
    <cfRule type="expression" dxfId="36834" priority="77489" stopIfTrue="1">
      <formula>WEEKDAY($A810)=6</formula>
    </cfRule>
    <cfRule type="expression" dxfId="36833" priority="77490" stopIfTrue="1">
      <formula>WEEKDAY($A810)=7</formula>
    </cfRule>
  </conditionalFormatting>
  <conditionalFormatting sqref="I810">
    <cfRule type="expression" dxfId="36832" priority="77477" stopIfTrue="1">
      <formula>WEEKDAY($A810)=1</formula>
    </cfRule>
    <cfRule type="expression" dxfId="36831" priority="77478" stopIfTrue="1">
      <formula>WEEKDAY($A810)=2</formula>
    </cfRule>
    <cfRule type="expression" dxfId="36830" priority="77479" stopIfTrue="1">
      <formula>WEEKDAY($A810)=3</formula>
    </cfRule>
    <cfRule type="expression" dxfId="36829" priority="77480" stopIfTrue="1">
      <formula>WEEKDAY($A810)=4</formula>
    </cfRule>
    <cfRule type="expression" dxfId="36828" priority="77481" stopIfTrue="1">
      <formula>WEEKDAY($A810)=5</formula>
    </cfRule>
    <cfRule type="expression" dxfId="36827" priority="77482" stopIfTrue="1">
      <formula>WEEKDAY($A810)=6</formula>
    </cfRule>
    <cfRule type="expression" dxfId="36826" priority="77483" stopIfTrue="1">
      <formula>WEEKDAY($A810)=7</formula>
    </cfRule>
  </conditionalFormatting>
  <conditionalFormatting sqref="I810">
    <cfRule type="expression" dxfId="36825" priority="77470" stopIfTrue="1">
      <formula>WEEKDAY($A810)=1</formula>
    </cfRule>
    <cfRule type="expression" dxfId="36824" priority="77471" stopIfTrue="1">
      <formula>WEEKDAY($A810)=2</formula>
    </cfRule>
    <cfRule type="expression" dxfId="36823" priority="77472" stopIfTrue="1">
      <formula>WEEKDAY($A810)=3</formula>
    </cfRule>
    <cfRule type="expression" dxfId="36822" priority="77473" stopIfTrue="1">
      <formula>WEEKDAY($A810)=4</formula>
    </cfRule>
    <cfRule type="expression" dxfId="36821" priority="77474" stopIfTrue="1">
      <formula>WEEKDAY($A810)=5</formula>
    </cfRule>
    <cfRule type="expression" dxfId="36820" priority="77475" stopIfTrue="1">
      <formula>WEEKDAY($A810)=6</formula>
    </cfRule>
    <cfRule type="expression" dxfId="36819" priority="77476" stopIfTrue="1">
      <formula>WEEKDAY($A810)=7</formula>
    </cfRule>
  </conditionalFormatting>
  <conditionalFormatting sqref="I810">
    <cfRule type="expression" dxfId="36818" priority="77463" stopIfTrue="1">
      <formula>WEEKDAY($A810)=1</formula>
    </cfRule>
    <cfRule type="expression" dxfId="36817" priority="77464" stopIfTrue="1">
      <formula>WEEKDAY($A810)=2</formula>
    </cfRule>
    <cfRule type="expression" dxfId="36816" priority="77465" stopIfTrue="1">
      <formula>WEEKDAY($A810)=3</formula>
    </cfRule>
    <cfRule type="expression" dxfId="36815" priority="77466" stopIfTrue="1">
      <formula>WEEKDAY($A810)=4</formula>
    </cfRule>
    <cfRule type="expression" dxfId="36814" priority="77467" stopIfTrue="1">
      <formula>WEEKDAY($A810)=5</formula>
    </cfRule>
    <cfRule type="expression" dxfId="36813" priority="77468" stopIfTrue="1">
      <formula>WEEKDAY($A810)=6</formula>
    </cfRule>
    <cfRule type="expression" dxfId="36812" priority="77469" stopIfTrue="1">
      <formula>WEEKDAY($A810)=7</formula>
    </cfRule>
  </conditionalFormatting>
  <conditionalFormatting sqref="I810">
    <cfRule type="expression" dxfId="36811" priority="77456" stopIfTrue="1">
      <formula>WEEKDAY($A810)=1</formula>
    </cfRule>
    <cfRule type="expression" dxfId="36810" priority="77457" stopIfTrue="1">
      <formula>WEEKDAY($A810)=2</formula>
    </cfRule>
    <cfRule type="expression" dxfId="36809" priority="77458" stopIfTrue="1">
      <formula>WEEKDAY($A810)=3</formula>
    </cfRule>
    <cfRule type="expression" dxfId="36808" priority="77459" stopIfTrue="1">
      <formula>WEEKDAY($A810)=4</formula>
    </cfRule>
    <cfRule type="expression" dxfId="36807" priority="77460" stopIfTrue="1">
      <formula>WEEKDAY($A810)=5</formula>
    </cfRule>
    <cfRule type="expression" dxfId="36806" priority="77461" stopIfTrue="1">
      <formula>WEEKDAY($A810)=6</formula>
    </cfRule>
    <cfRule type="expression" dxfId="36805" priority="77462" stopIfTrue="1">
      <formula>WEEKDAY($A810)=7</formula>
    </cfRule>
  </conditionalFormatting>
  <conditionalFormatting sqref="I810">
    <cfRule type="expression" dxfId="36804" priority="77449" stopIfTrue="1">
      <formula>WEEKDAY($A810)=1</formula>
    </cfRule>
    <cfRule type="expression" dxfId="36803" priority="77450" stopIfTrue="1">
      <formula>WEEKDAY($A810)=2</formula>
    </cfRule>
    <cfRule type="expression" dxfId="36802" priority="77451" stopIfTrue="1">
      <formula>WEEKDAY($A810)=3</formula>
    </cfRule>
    <cfRule type="expression" dxfId="36801" priority="77452" stopIfTrue="1">
      <formula>WEEKDAY($A810)=4</formula>
    </cfRule>
    <cfRule type="expression" dxfId="36800" priority="77453" stopIfTrue="1">
      <formula>WEEKDAY($A810)=5</formula>
    </cfRule>
    <cfRule type="expression" dxfId="36799" priority="77454" stopIfTrue="1">
      <formula>WEEKDAY($A810)=6</formula>
    </cfRule>
    <cfRule type="expression" dxfId="36798" priority="77455" stopIfTrue="1">
      <formula>WEEKDAY($A810)=7</formula>
    </cfRule>
  </conditionalFormatting>
  <conditionalFormatting sqref="I810">
    <cfRule type="expression" dxfId="36797" priority="77442" stopIfTrue="1">
      <formula>WEEKDAY($A810)=1</formula>
    </cfRule>
    <cfRule type="expression" dxfId="36796" priority="77443" stopIfTrue="1">
      <formula>WEEKDAY($A810)=2</formula>
    </cfRule>
    <cfRule type="expression" dxfId="36795" priority="77444" stopIfTrue="1">
      <formula>WEEKDAY($A810)=3</formula>
    </cfRule>
    <cfRule type="expression" dxfId="36794" priority="77445" stopIfTrue="1">
      <formula>WEEKDAY($A810)=4</formula>
    </cfRule>
    <cfRule type="expression" dxfId="36793" priority="77446" stopIfTrue="1">
      <formula>WEEKDAY($A810)=5</formula>
    </cfRule>
    <cfRule type="expression" dxfId="36792" priority="77447" stopIfTrue="1">
      <formula>WEEKDAY($A810)=6</formula>
    </cfRule>
    <cfRule type="expression" dxfId="36791" priority="77448" stopIfTrue="1">
      <formula>WEEKDAY($A810)=7</formula>
    </cfRule>
  </conditionalFormatting>
  <conditionalFormatting sqref="I810">
    <cfRule type="expression" dxfId="36790" priority="77435" stopIfTrue="1">
      <formula>WEEKDAY($A810)=1</formula>
    </cfRule>
    <cfRule type="expression" dxfId="36789" priority="77436" stopIfTrue="1">
      <formula>WEEKDAY($A810)=2</formula>
    </cfRule>
    <cfRule type="expression" dxfId="36788" priority="77437" stopIfTrue="1">
      <formula>WEEKDAY($A810)=3</formula>
    </cfRule>
    <cfRule type="expression" dxfId="36787" priority="77438" stopIfTrue="1">
      <formula>WEEKDAY($A810)=4</formula>
    </cfRule>
    <cfRule type="expression" dxfId="36786" priority="77439" stopIfTrue="1">
      <formula>WEEKDAY($A810)=5</formula>
    </cfRule>
    <cfRule type="expression" dxfId="36785" priority="77440" stopIfTrue="1">
      <formula>WEEKDAY($A810)=6</formula>
    </cfRule>
    <cfRule type="expression" dxfId="36784" priority="77441" stopIfTrue="1">
      <formula>WEEKDAY($A810)=7</formula>
    </cfRule>
  </conditionalFormatting>
  <conditionalFormatting sqref="I810">
    <cfRule type="expression" dxfId="36783" priority="77428" stopIfTrue="1">
      <formula>WEEKDAY($A810)=1</formula>
    </cfRule>
    <cfRule type="expression" dxfId="36782" priority="77429" stopIfTrue="1">
      <formula>WEEKDAY($A810)=2</formula>
    </cfRule>
    <cfRule type="expression" dxfId="36781" priority="77430" stopIfTrue="1">
      <formula>WEEKDAY($A810)=3</formula>
    </cfRule>
    <cfRule type="expression" dxfId="36780" priority="77431" stopIfTrue="1">
      <formula>WEEKDAY($A810)=4</formula>
    </cfRule>
    <cfRule type="expression" dxfId="36779" priority="77432" stopIfTrue="1">
      <formula>WEEKDAY($A810)=5</formula>
    </cfRule>
    <cfRule type="expression" dxfId="36778" priority="77433" stopIfTrue="1">
      <formula>WEEKDAY($A810)=6</formula>
    </cfRule>
    <cfRule type="expression" dxfId="36777" priority="77434" stopIfTrue="1">
      <formula>WEEKDAY($A810)=7</formula>
    </cfRule>
  </conditionalFormatting>
  <conditionalFormatting sqref="I810">
    <cfRule type="expression" dxfId="36776" priority="77421" stopIfTrue="1">
      <formula>WEEKDAY($A810)=1</formula>
    </cfRule>
    <cfRule type="expression" dxfId="36775" priority="77422" stopIfTrue="1">
      <formula>WEEKDAY($A810)=2</formula>
    </cfRule>
    <cfRule type="expression" dxfId="36774" priority="77423" stopIfTrue="1">
      <formula>WEEKDAY($A810)=3</formula>
    </cfRule>
    <cfRule type="expression" dxfId="36773" priority="77424" stopIfTrue="1">
      <formula>WEEKDAY($A810)=4</formula>
    </cfRule>
    <cfRule type="expression" dxfId="36772" priority="77425" stopIfTrue="1">
      <formula>WEEKDAY($A810)=5</formula>
    </cfRule>
    <cfRule type="expression" dxfId="36771" priority="77426" stopIfTrue="1">
      <formula>WEEKDAY($A810)=6</formula>
    </cfRule>
    <cfRule type="expression" dxfId="36770" priority="77427" stopIfTrue="1">
      <formula>WEEKDAY($A810)=7</formula>
    </cfRule>
  </conditionalFormatting>
  <conditionalFormatting sqref="I810">
    <cfRule type="expression" dxfId="36769" priority="77414" stopIfTrue="1">
      <formula>WEEKDAY($A810)=1</formula>
    </cfRule>
    <cfRule type="expression" dxfId="36768" priority="77415" stopIfTrue="1">
      <formula>WEEKDAY($A810)=2</formula>
    </cfRule>
    <cfRule type="expression" dxfId="36767" priority="77416" stopIfTrue="1">
      <formula>WEEKDAY($A810)=3</formula>
    </cfRule>
    <cfRule type="expression" dxfId="36766" priority="77417" stopIfTrue="1">
      <formula>WEEKDAY($A810)=4</formula>
    </cfRule>
    <cfRule type="expression" dxfId="36765" priority="77418" stopIfTrue="1">
      <formula>WEEKDAY($A810)=5</formula>
    </cfRule>
    <cfRule type="expression" dxfId="36764" priority="77419" stopIfTrue="1">
      <formula>WEEKDAY($A810)=6</formula>
    </cfRule>
    <cfRule type="expression" dxfId="36763" priority="77420" stopIfTrue="1">
      <formula>WEEKDAY($A810)=7</formula>
    </cfRule>
  </conditionalFormatting>
  <conditionalFormatting sqref="I810">
    <cfRule type="expression" dxfId="36762" priority="77407" stopIfTrue="1">
      <formula>WEEKDAY($A810)=1</formula>
    </cfRule>
    <cfRule type="expression" dxfId="36761" priority="77408" stopIfTrue="1">
      <formula>WEEKDAY($A810)=2</formula>
    </cfRule>
    <cfRule type="expression" dxfId="36760" priority="77409" stopIfTrue="1">
      <formula>WEEKDAY($A810)=3</formula>
    </cfRule>
    <cfRule type="expression" dxfId="36759" priority="77410" stopIfTrue="1">
      <formula>WEEKDAY($A810)=4</formula>
    </cfRule>
    <cfRule type="expression" dxfId="36758" priority="77411" stopIfTrue="1">
      <formula>WEEKDAY($A810)=5</formula>
    </cfRule>
    <cfRule type="expression" dxfId="36757" priority="77412" stopIfTrue="1">
      <formula>WEEKDAY($A810)=6</formula>
    </cfRule>
    <cfRule type="expression" dxfId="36756" priority="77413" stopIfTrue="1">
      <formula>WEEKDAY($A810)=7</formula>
    </cfRule>
  </conditionalFormatting>
  <conditionalFormatting sqref="I810">
    <cfRule type="expression" dxfId="36755" priority="77400" stopIfTrue="1">
      <formula>WEEKDAY($A810)=1</formula>
    </cfRule>
    <cfRule type="expression" dxfId="36754" priority="77401" stopIfTrue="1">
      <formula>WEEKDAY($A810)=2</formula>
    </cfRule>
    <cfRule type="expression" dxfId="36753" priority="77402" stopIfTrue="1">
      <formula>WEEKDAY($A810)=3</formula>
    </cfRule>
    <cfRule type="expression" dxfId="36752" priority="77403" stopIfTrue="1">
      <formula>WEEKDAY($A810)=4</formula>
    </cfRule>
    <cfRule type="expression" dxfId="36751" priority="77404" stopIfTrue="1">
      <formula>WEEKDAY($A810)=5</formula>
    </cfRule>
    <cfRule type="expression" dxfId="36750" priority="77405" stopIfTrue="1">
      <formula>WEEKDAY($A810)=6</formula>
    </cfRule>
    <cfRule type="expression" dxfId="36749" priority="77406" stopIfTrue="1">
      <formula>WEEKDAY($A810)=7</formula>
    </cfRule>
  </conditionalFormatting>
  <conditionalFormatting sqref="I810">
    <cfRule type="expression" dxfId="36748" priority="77393" stopIfTrue="1">
      <formula>WEEKDAY($A810)=1</formula>
    </cfRule>
    <cfRule type="expression" dxfId="36747" priority="77394" stopIfTrue="1">
      <formula>WEEKDAY($A810)=2</formula>
    </cfRule>
    <cfRule type="expression" dxfId="36746" priority="77395" stopIfTrue="1">
      <formula>WEEKDAY($A810)=3</formula>
    </cfRule>
    <cfRule type="expression" dxfId="36745" priority="77396" stopIfTrue="1">
      <formula>WEEKDAY($A810)=4</formula>
    </cfRule>
    <cfRule type="expression" dxfId="36744" priority="77397" stopIfTrue="1">
      <formula>WEEKDAY($A810)=5</formula>
    </cfRule>
    <cfRule type="expression" dxfId="36743" priority="77398" stopIfTrue="1">
      <formula>WEEKDAY($A810)=6</formula>
    </cfRule>
    <cfRule type="expression" dxfId="36742" priority="77399" stopIfTrue="1">
      <formula>WEEKDAY($A810)=7</formula>
    </cfRule>
  </conditionalFormatting>
  <conditionalFormatting sqref="I810">
    <cfRule type="expression" dxfId="36741" priority="77386" stopIfTrue="1">
      <formula>WEEKDAY($A810)=1</formula>
    </cfRule>
    <cfRule type="expression" dxfId="36740" priority="77387" stopIfTrue="1">
      <formula>WEEKDAY($A810)=2</formula>
    </cfRule>
    <cfRule type="expression" dxfId="36739" priority="77388" stopIfTrue="1">
      <formula>WEEKDAY($A810)=3</formula>
    </cfRule>
    <cfRule type="expression" dxfId="36738" priority="77389" stopIfTrue="1">
      <formula>WEEKDAY($A810)=4</formula>
    </cfRule>
    <cfRule type="expression" dxfId="36737" priority="77390" stopIfTrue="1">
      <formula>WEEKDAY($A810)=5</formula>
    </cfRule>
    <cfRule type="expression" dxfId="36736" priority="77391" stopIfTrue="1">
      <formula>WEEKDAY($A810)=6</formula>
    </cfRule>
    <cfRule type="expression" dxfId="36735" priority="77392" stopIfTrue="1">
      <formula>WEEKDAY($A810)=7</formula>
    </cfRule>
  </conditionalFormatting>
  <conditionalFormatting sqref="I810">
    <cfRule type="expression" dxfId="36734" priority="77379" stopIfTrue="1">
      <formula>WEEKDAY($A810)=1</formula>
    </cfRule>
    <cfRule type="expression" dxfId="36733" priority="77380" stopIfTrue="1">
      <formula>WEEKDAY($A810)=2</formula>
    </cfRule>
    <cfRule type="expression" dxfId="36732" priority="77381" stopIfTrue="1">
      <formula>WEEKDAY($A810)=3</formula>
    </cfRule>
    <cfRule type="expression" dxfId="36731" priority="77382" stopIfTrue="1">
      <formula>WEEKDAY($A810)=4</formula>
    </cfRule>
    <cfRule type="expression" dxfId="36730" priority="77383" stopIfTrue="1">
      <formula>WEEKDAY($A810)=5</formula>
    </cfRule>
    <cfRule type="expression" dxfId="36729" priority="77384" stopIfTrue="1">
      <formula>WEEKDAY($A810)=6</formula>
    </cfRule>
    <cfRule type="expression" dxfId="36728" priority="77385" stopIfTrue="1">
      <formula>WEEKDAY($A810)=7</formula>
    </cfRule>
  </conditionalFormatting>
  <conditionalFormatting sqref="I810">
    <cfRule type="expression" dxfId="36727" priority="77372" stopIfTrue="1">
      <formula>WEEKDAY($A810)=1</formula>
    </cfRule>
    <cfRule type="expression" dxfId="36726" priority="77373" stopIfTrue="1">
      <formula>WEEKDAY($A810)=2</formula>
    </cfRule>
    <cfRule type="expression" dxfId="36725" priority="77374" stopIfTrue="1">
      <formula>WEEKDAY($A810)=3</formula>
    </cfRule>
    <cfRule type="expression" dxfId="36724" priority="77375" stopIfTrue="1">
      <formula>WEEKDAY($A810)=4</formula>
    </cfRule>
    <cfRule type="expression" dxfId="36723" priority="77376" stopIfTrue="1">
      <formula>WEEKDAY($A810)=5</formula>
    </cfRule>
    <cfRule type="expression" dxfId="36722" priority="77377" stopIfTrue="1">
      <formula>WEEKDAY($A810)=6</formula>
    </cfRule>
    <cfRule type="expression" dxfId="36721" priority="77378" stopIfTrue="1">
      <formula>WEEKDAY($A810)=7</formula>
    </cfRule>
  </conditionalFormatting>
  <conditionalFormatting sqref="I810">
    <cfRule type="expression" dxfId="36720" priority="77365" stopIfTrue="1">
      <formula>WEEKDAY($A810)=1</formula>
    </cfRule>
    <cfRule type="expression" dxfId="36719" priority="77366" stopIfTrue="1">
      <formula>WEEKDAY($A810)=2</formula>
    </cfRule>
    <cfRule type="expression" dxfId="36718" priority="77367" stopIfTrue="1">
      <formula>WEEKDAY($A810)=3</formula>
    </cfRule>
    <cfRule type="expression" dxfId="36717" priority="77368" stopIfTrue="1">
      <formula>WEEKDAY($A810)=4</formula>
    </cfRule>
    <cfRule type="expression" dxfId="36716" priority="77369" stopIfTrue="1">
      <formula>WEEKDAY($A810)=5</formula>
    </cfRule>
    <cfRule type="expression" dxfId="36715" priority="77370" stopIfTrue="1">
      <formula>WEEKDAY($A810)=6</formula>
    </cfRule>
    <cfRule type="expression" dxfId="36714" priority="77371" stopIfTrue="1">
      <formula>WEEKDAY($A810)=7</formula>
    </cfRule>
  </conditionalFormatting>
  <conditionalFormatting sqref="I810">
    <cfRule type="expression" dxfId="36713" priority="77358" stopIfTrue="1">
      <formula>WEEKDAY($A810)=1</formula>
    </cfRule>
    <cfRule type="expression" dxfId="36712" priority="77359" stopIfTrue="1">
      <formula>WEEKDAY($A810)=2</formula>
    </cfRule>
    <cfRule type="expression" dxfId="36711" priority="77360" stopIfTrue="1">
      <formula>WEEKDAY($A810)=3</formula>
    </cfRule>
    <cfRule type="expression" dxfId="36710" priority="77361" stopIfTrue="1">
      <formula>WEEKDAY($A810)=4</formula>
    </cfRule>
    <cfRule type="expression" dxfId="36709" priority="77362" stopIfTrue="1">
      <formula>WEEKDAY($A810)=5</formula>
    </cfRule>
    <cfRule type="expression" dxfId="36708" priority="77363" stopIfTrue="1">
      <formula>WEEKDAY($A810)=6</formula>
    </cfRule>
    <cfRule type="expression" dxfId="36707" priority="77364" stopIfTrue="1">
      <formula>WEEKDAY($A810)=7</formula>
    </cfRule>
  </conditionalFormatting>
  <conditionalFormatting sqref="I810">
    <cfRule type="expression" dxfId="36706" priority="77351" stopIfTrue="1">
      <formula>WEEKDAY($A810)=1</formula>
    </cfRule>
    <cfRule type="expression" dxfId="36705" priority="77352" stopIfTrue="1">
      <formula>WEEKDAY($A810)=2</formula>
    </cfRule>
    <cfRule type="expression" dxfId="36704" priority="77353" stopIfTrue="1">
      <formula>WEEKDAY($A810)=3</formula>
    </cfRule>
    <cfRule type="expression" dxfId="36703" priority="77354" stopIfTrue="1">
      <formula>WEEKDAY($A810)=4</formula>
    </cfRule>
    <cfRule type="expression" dxfId="36702" priority="77355" stopIfTrue="1">
      <formula>WEEKDAY($A810)=5</formula>
    </cfRule>
    <cfRule type="expression" dxfId="36701" priority="77356" stopIfTrue="1">
      <formula>WEEKDAY($A810)=6</formula>
    </cfRule>
    <cfRule type="expression" dxfId="36700" priority="77357" stopIfTrue="1">
      <formula>WEEKDAY($A810)=7</formula>
    </cfRule>
  </conditionalFormatting>
  <conditionalFormatting sqref="I810">
    <cfRule type="expression" dxfId="36699" priority="77344" stopIfTrue="1">
      <formula>WEEKDAY($A810)=1</formula>
    </cfRule>
    <cfRule type="expression" dxfId="36698" priority="77345" stopIfTrue="1">
      <formula>WEEKDAY($A810)=2</formula>
    </cfRule>
    <cfRule type="expression" dxfId="36697" priority="77346" stopIfTrue="1">
      <formula>WEEKDAY($A810)=3</formula>
    </cfRule>
    <cfRule type="expression" dxfId="36696" priority="77347" stopIfTrue="1">
      <formula>WEEKDAY($A810)=4</formula>
    </cfRule>
    <cfRule type="expression" dxfId="36695" priority="77348" stopIfTrue="1">
      <formula>WEEKDAY($A810)=5</formula>
    </cfRule>
    <cfRule type="expression" dxfId="36694" priority="77349" stopIfTrue="1">
      <formula>WEEKDAY($A810)=6</formula>
    </cfRule>
    <cfRule type="expression" dxfId="36693" priority="77350" stopIfTrue="1">
      <formula>WEEKDAY($A810)=7</formula>
    </cfRule>
  </conditionalFormatting>
  <conditionalFormatting sqref="I810">
    <cfRule type="expression" dxfId="36692" priority="77337" stopIfTrue="1">
      <formula>WEEKDAY($A810)=1</formula>
    </cfRule>
    <cfRule type="expression" dxfId="36691" priority="77338" stopIfTrue="1">
      <formula>WEEKDAY($A810)=2</formula>
    </cfRule>
    <cfRule type="expression" dxfId="36690" priority="77339" stopIfTrue="1">
      <formula>WEEKDAY($A810)=3</formula>
    </cfRule>
    <cfRule type="expression" dxfId="36689" priority="77340" stopIfTrue="1">
      <formula>WEEKDAY($A810)=4</formula>
    </cfRule>
    <cfRule type="expression" dxfId="36688" priority="77341" stopIfTrue="1">
      <formula>WEEKDAY($A810)=5</formula>
    </cfRule>
    <cfRule type="expression" dxfId="36687" priority="77342" stopIfTrue="1">
      <formula>WEEKDAY($A810)=6</formula>
    </cfRule>
    <cfRule type="expression" dxfId="36686" priority="77343" stopIfTrue="1">
      <formula>WEEKDAY($A810)=7</formula>
    </cfRule>
  </conditionalFormatting>
  <conditionalFormatting sqref="I810">
    <cfRule type="expression" dxfId="36685" priority="77330" stopIfTrue="1">
      <formula>WEEKDAY($A810)=1</formula>
    </cfRule>
    <cfRule type="expression" dxfId="36684" priority="77331" stopIfTrue="1">
      <formula>WEEKDAY($A810)=2</formula>
    </cfRule>
    <cfRule type="expression" dxfId="36683" priority="77332" stopIfTrue="1">
      <formula>WEEKDAY($A810)=3</formula>
    </cfRule>
    <cfRule type="expression" dxfId="36682" priority="77333" stopIfTrue="1">
      <formula>WEEKDAY($A810)=4</formula>
    </cfRule>
    <cfRule type="expression" dxfId="36681" priority="77334" stopIfTrue="1">
      <formula>WEEKDAY($A810)=5</formula>
    </cfRule>
    <cfRule type="expression" dxfId="36680" priority="77335" stopIfTrue="1">
      <formula>WEEKDAY($A810)=6</formula>
    </cfRule>
    <cfRule type="expression" dxfId="36679" priority="77336" stopIfTrue="1">
      <formula>WEEKDAY($A810)=7</formula>
    </cfRule>
  </conditionalFormatting>
  <conditionalFormatting sqref="I810">
    <cfRule type="expression" dxfId="36678" priority="77323" stopIfTrue="1">
      <formula>WEEKDAY($A810)=1</formula>
    </cfRule>
    <cfRule type="expression" dxfId="36677" priority="77324" stopIfTrue="1">
      <formula>WEEKDAY($A810)=2</formula>
    </cfRule>
    <cfRule type="expression" dxfId="36676" priority="77325" stopIfTrue="1">
      <formula>WEEKDAY($A810)=3</formula>
    </cfRule>
    <cfRule type="expression" dxfId="36675" priority="77326" stopIfTrue="1">
      <formula>WEEKDAY($A810)=4</formula>
    </cfRule>
    <cfRule type="expression" dxfId="36674" priority="77327" stopIfTrue="1">
      <formula>WEEKDAY($A810)=5</formula>
    </cfRule>
    <cfRule type="expression" dxfId="36673" priority="77328" stopIfTrue="1">
      <formula>WEEKDAY($A810)=6</formula>
    </cfRule>
    <cfRule type="expression" dxfId="36672" priority="77329" stopIfTrue="1">
      <formula>WEEKDAY($A810)=7</formula>
    </cfRule>
  </conditionalFormatting>
  <conditionalFormatting sqref="I810">
    <cfRule type="expression" dxfId="36671" priority="77316" stopIfTrue="1">
      <formula>WEEKDAY($A810)=1</formula>
    </cfRule>
    <cfRule type="expression" dxfId="36670" priority="77317" stopIfTrue="1">
      <formula>WEEKDAY($A810)=2</formula>
    </cfRule>
    <cfRule type="expression" dxfId="36669" priority="77318" stopIfTrue="1">
      <formula>WEEKDAY($A810)=3</formula>
    </cfRule>
    <cfRule type="expression" dxfId="36668" priority="77319" stopIfTrue="1">
      <formula>WEEKDAY($A810)=4</formula>
    </cfRule>
    <cfRule type="expression" dxfId="36667" priority="77320" stopIfTrue="1">
      <formula>WEEKDAY($A810)=5</formula>
    </cfRule>
    <cfRule type="expression" dxfId="36666" priority="77321" stopIfTrue="1">
      <formula>WEEKDAY($A810)=6</formula>
    </cfRule>
    <cfRule type="expression" dxfId="36665" priority="77322" stopIfTrue="1">
      <formula>WEEKDAY($A810)=7</formula>
    </cfRule>
  </conditionalFormatting>
  <conditionalFormatting sqref="I810">
    <cfRule type="expression" dxfId="36664" priority="77309" stopIfTrue="1">
      <formula>WEEKDAY($A810)=1</formula>
    </cfRule>
    <cfRule type="expression" dxfId="36663" priority="77310" stopIfTrue="1">
      <formula>WEEKDAY($A810)=2</formula>
    </cfRule>
    <cfRule type="expression" dxfId="36662" priority="77311" stopIfTrue="1">
      <formula>WEEKDAY($A810)=3</formula>
    </cfRule>
    <cfRule type="expression" dxfId="36661" priority="77312" stopIfTrue="1">
      <formula>WEEKDAY($A810)=4</formula>
    </cfRule>
    <cfRule type="expression" dxfId="36660" priority="77313" stopIfTrue="1">
      <formula>WEEKDAY($A810)=5</formula>
    </cfRule>
    <cfRule type="expression" dxfId="36659" priority="77314" stopIfTrue="1">
      <formula>WEEKDAY($A810)=6</formula>
    </cfRule>
    <cfRule type="expression" dxfId="36658" priority="77315" stopIfTrue="1">
      <formula>WEEKDAY($A810)=7</formula>
    </cfRule>
  </conditionalFormatting>
  <conditionalFormatting sqref="I810">
    <cfRule type="expression" dxfId="36657" priority="77302" stopIfTrue="1">
      <formula>WEEKDAY($A810)=1</formula>
    </cfRule>
    <cfRule type="expression" dxfId="36656" priority="77303" stopIfTrue="1">
      <formula>WEEKDAY($A810)=2</formula>
    </cfRule>
    <cfRule type="expression" dxfId="36655" priority="77304" stopIfTrue="1">
      <formula>WEEKDAY($A810)=3</formula>
    </cfRule>
    <cfRule type="expression" dxfId="36654" priority="77305" stopIfTrue="1">
      <formula>WEEKDAY($A810)=4</formula>
    </cfRule>
    <cfRule type="expression" dxfId="36653" priority="77306" stopIfTrue="1">
      <formula>WEEKDAY($A810)=5</formula>
    </cfRule>
    <cfRule type="expression" dxfId="36652" priority="77307" stopIfTrue="1">
      <formula>WEEKDAY($A810)=6</formula>
    </cfRule>
    <cfRule type="expression" dxfId="36651" priority="77308" stopIfTrue="1">
      <formula>WEEKDAY($A810)=7</formula>
    </cfRule>
  </conditionalFormatting>
  <conditionalFormatting sqref="I810">
    <cfRule type="expression" dxfId="36650" priority="77295" stopIfTrue="1">
      <formula>WEEKDAY($A810)=1</formula>
    </cfRule>
    <cfRule type="expression" dxfId="36649" priority="77296" stopIfTrue="1">
      <formula>WEEKDAY($A810)=2</formula>
    </cfRule>
    <cfRule type="expression" dxfId="36648" priority="77297" stopIfTrue="1">
      <formula>WEEKDAY($A810)=3</formula>
    </cfRule>
    <cfRule type="expression" dxfId="36647" priority="77298" stopIfTrue="1">
      <formula>WEEKDAY($A810)=4</formula>
    </cfRule>
    <cfRule type="expression" dxfId="36646" priority="77299" stopIfTrue="1">
      <formula>WEEKDAY($A810)=5</formula>
    </cfRule>
    <cfRule type="expression" dxfId="36645" priority="77300" stopIfTrue="1">
      <formula>WEEKDAY($A810)=6</formula>
    </cfRule>
    <cfRule type="expression" dxfId="36644" priority="77301" stopIfTrue="1">
      <formula>WEEKDAY($A810)=7</formula>
    </cfRule>
  </conditionalFormatting>
  <conditionalFormatting sqref="I810">
    <cfRule type="expression" dxfId="36643" priority="77288" stopIfTrue="1">
      <formula>WEEKDAY($A810)=1</formula>
    </cfRule>
    <cfRule type="expression" dxfId="36642" priority="77289" stopIfTrue="1">
      <formula>WEEKDAY($A810)=2</formula>
    </cfRule>
    <cfRule type="expression" dxfId="36641" priority="77290" stopIfTrue="1">
      <formula>WEEKDAY($A810)=3</formula>
    </cfRule>
    <cfRule type="expression" dxfId="36640" priority="77291" stopIfTrue="1">
      <formula>WEEKDAY($A810)=4</formula>
    </cfRule>
    <cfRule type="expression" dxfId="36639" priority="77292" stopIfTrue="1">
      <formula>WEEKDAY($A810)=5</formula>
    </cfRule>
    <cfRule type="expression" dxfId="36638" priority="77293" stopIfTrue="1">
      <formula>WEEKDAY($A810)=6</formula>
    </cfRule>
    <cfRule type="expression" dxfId="36637" priority="77294" stopIfTrue="1">
      <formula>WEEKDAY($A810)=7</formula>
    </cfRule>
  </conditionalFormatting>
  <conditionalFormatting sqref="I810">
    <cfRule type="expression" dxfId="36636" priority="77281" stopIfTrue="1">
      <formula>WEEKDAY($A810)=1</formula>
    </cfRule>
    <cfRule type="expression" dxfId="36635" priority="77282" stopIfTrue="1">
      <formula>WEEKDAY($A810)=2</formula>
    </cfRule>
    <cfRule type="expression" dxfId="36634" priority="77283" stopIfTrue="1">
      <formula>WEEKDAY($A810)=3</formula>
    </cfRule>
    <cfRule type="expression" dxfId="36633" priority="77284" stopIfTrue="1">
      <formula>WEEKDAY($A810)=4</formula>
    </cfRule>
    <cfRule type="expression" dxfId="36632" priority="77285" stopIfTrue="1">
      <formula>WEEKDAY($A810)=5</formula>
    </cfRule>
    <cfRule type="expression" dxfId="36631" priority="77286" stopIfTrue="1">
      <formula>WEEKDAY($A810)=6</formula>
    </cfRule>
    <cfRule type="expression" dxfId="36630" priority="77287" stopIfTrue="1">
      <formula>WEEKDAY($A810)=7</formula>
    </cfRule>
  </conditionalFormatting>
  <conditionalFormatting sqref="I810">
    <cfRule type="expression" dxfId="36629" priority="77274" stopIfTrue="1">
      <formula>WEEKDAY($A810)=1</formula>
    </cfRule>
    <cfRule type="expression" dxfId="36628" priority="77275" stopIfTrue="1">
      <formula>WEEKDAY($A810)=2</formula>
    </cfRule>
    <cfRule type="expression" dxfId="36627" priority="77276" stopIfTrue="1">
      <formula>WEEKDAY($A810)=3</formula>
    </cfRule>
    <cfRule type="expression" dxfId="36626" priority="77277" stopIfTrue="1">
      <formula>WEEKDAY($A810)=4</formula>
    </cfRule>
    <cfRule type="expression" dxfId="36625" priority="77278" stopIfTrue="1">
      <formula>WEEKDAY($A810)=5</formula>
    </cfRule>
    <cfRule type="expression" dxfId="36624" priority="77279" stopIfTrue="1">
      <formula>WEEKDAY($A810)=6</formula>
    </cfRule>
    <cfRule type="expression" dxfId="36623" priority="77280" stopIfTrue="1">
      <formula>WEEKDAY($A810)=7</formula>
    </cfRule>
  </conditionalFormatting>
  <conditionalFormatting sqref="I810">
    <cfRule type="expression" dxfId="36622" priority="77267" stopIfTrue="1">
      <formula>WEEKDAY($A810)=1</formula>
    </cfRule>
    <cfRule type="expression" dxfId="36621" priority="77268" stopIfTrue="1">
      <formula>WEEKDAY($A810)=2</formula>
    </cfRule>
    <cfRule type="expression" dxfId="36620" priority="77269" stopIfTrue="1">
      <formula>WEEKDAY($A810)=3</formula>
    </cfRule>
    <cfRule type="expression" dxfId="36619" priority="77270" stopIfTrue="1">
      <formula>WEEKDAY($A810)=4</formula>
    </cfRule>
    <cfRule type="expression" dxfId="36618" priority="77271" stopIfTrue="1">
      <formula>WEEKDAY($A810)=5</formula>
    </cfRule>
    <cfRule type="expression" dxfId="36617" priority="77272" stopIfTrue="1">
      <formula>WEEKDAY($A810)=6</formula>
    </cfRule>
    <cfRule type="expression" dxfId="36616" priority="77273" stopIfTrue="1">
      <formula>WEEKDAY($A810)=7</formula>
    </cfRule>
  </conditionalFormatting>
  <conditionalFormatting sqref="I810">
    <cfRule type="expression" dxfId="36615" priority="77260" stopIfTrue="1">
      <formula>WEEKDAY($A810)=1</formula>
    </cfRule>
    <cfRule type="expression" dxfId="36614" priority="77261" stopIfTrue="1">
      <formula>WEEKDAY($A810)=2</formula>
    </cfRule>
    <cfRule type="expression" dxfId="36613" priority="77262" stopIfTrue="1">
      <formula>WEEKDAY($A810)=3</formula>
    </cfRule>
    <cfRule type="expression" dxfId="36612" priority="77263" stopIfTrue="1">
      <formula>WEEKDAY($A810)=4</formula>
    </cfRule>
    <cfRule type="expression" dxfId="36611" priority="77264" stopIfTrue="1">
      <formula>WEEKDAY($A810)=5</formula>
    </cfRule>
    <cfRule type="expression" dxfId="36610" priority="77265" stopIfTrue="1">
      <formula>WEEKDAY($A810)=6</formula>
    </cfRule>
    <cfRule type="expression" dxfId="36609" priority="77266" stopIfTrue="1">
      <formula>WEEKDAY($A810)=7</formula>
    </cfRule>
  </conditionalFormatting>
  <conditionalFormatting sqref="I810">
    <cfRule type="expression" dxfId="36608" priority="77253" stopIfTrue="1">
      <formula>WEEKDAY($A810)=1</formula>
    </cfRule>
    <cfRule type="expression" dxfId="36607" priority="77254" stopIfTrue="1">
      <formula>WEEKDAY($A810)=2</formula>
    </cfRule>
    <cfRule type="expression" dxfId="36606" priority="77255" stopIfTrue="1">
      <formula>WEEKDAY($A810)=3</formula>
    </cfRule>
    <cfRule type="expression" dxfId="36605" priority="77256" stopIfTrue="1">
      <formula>WEEKDAY($A810)=4</formula>
    </cfRule>
    <cfRule type="expression" dxfId="36604" priority="77257" stopIfTrue="1">
      <formula>WEEKDAY($A810)=5</formula>
    </cfRule>
    <cfRule type="expression" dxfId="36603" priority="77258" stopIfTrue="1">
      <formula>WEEKDAY($A810)=6</formula>
    </cfRule>
    <cfRule type="expression" dxfId="36602" priority="77259" stopIfTrue="1">
      <formula>WEEKDAY($A810)=7</formula>
    </cfRule>
  </conditionalFormatting>
  <conditionalFormatting sqref="I810">
    <cfRule type="expression" dxfId="36601" priority="77246" stopIfTrue="1">
      <formula>WEEKDAY($A810)=1</formula>
    </cfRule>
    <cfRule type="expression" dxfId="36600" priority="77247" stopIfTrue="1">
      <formula>WEEKDAY($A810)=2</formula>
    </cfRule>
    <cfRule type="expression" dxfId="36599" priority="77248" stopIfTrue="1">
      <formula>WEEKDAY($A810)=3</formula>
    </cfRule>
    <cfRule type="expression" dxfId="36598" priority="77249" stopIfTrue="1">
      <formula>WEEKDAY($A810)=4</formula>
    </cfRule>
    <cfRule type="expression" dxfId="36597" priority="77250" stopIfTrue="1">
      <formula>WEEKDAY($A810)=5</formula>
    </cfRule>
    <cfRule type="expression" dxfId="36596" priority="77251" stopIfTrue="1">
      <formula>WEEKDAY($A810)=6</formula>
    </cfRule>
    <cfRule type="expression" dxfId="36595" priority="77252" stopIfTrue="1">
      <formula>WEEKDAY($A810)=7</formula>
    </cfRule>
  </conditionalFormatting>
  <conditionalFormatting sqref="I810">
    <cfRule type="expression" dxfId="36594" priority="77239" stopIfTrue="1">
      <formula>WEEKDAY($A810)=1</formula>
    </cfRule>
    <cfRule type="expression" dxfId="36593" priority="77240" stopIfTrue="1">
      <formula>WEEKDAY($A810)=2</formula>
    </cfRule>
    <cfRule type="expression" dxfId="36592" priority="77241" stopIfTrue="1">
      <formula>WEEKDAY($A810)=3</formula>
    </cfRule>
    <cfRule type="expression" dxfId="36591" priority="77242" stopIfTrue="1">
      <formula>WEEKDAY($A810)=4</formula>
    </cfRule>
    <cfRule type="expression" dxfId="36590" priority="77243" stopIfTrue="1">
      <formula>WEEKDAY($A810)=5</formula>
    </cfRule>
    <cfRule type="expression" dxfId="36589" priority="77244" stopIfTrue="1">
      <formula>WEEKDAY($A810)=6</formula>
    </cfRule>
    <cfRule type="expression" dxfId="36588" priority="77245" stopIfTrue="1">
      <formula>WEEKDAY($A810)=7</formula>
    </cfRule>
  </conditionalFormatting>
  <conditionalFormatting sqref="I810">
    <cfRule type="expression" dxfId="36587" priority="77232" stopIfTrue="1">
      <formula>WEEKDAY($A810)=1</formula>
    </cfRule>
    <cfRule type="expression" dxfId="36586" priority="77233" stopIfTrue="1">
      <formula>WEEKDAY($A810)=2</formula>
    </cfRule>
    <cfRule type="expression" dxfId="36585" priority="77234" stopIfTrue="1">
      <formula>WEEKDAY($A810)=3</formula>
    </cfRule>
    <cfRule type="expression" dxfId="36584" priority="77235" stopIfTrue="1">
      <formula>WEEKDAY($A810)=4</formula>
    </cfRule>
    <cfRule type="expression" dxfId="36583" priority="77236" stopIfTrue="1">
      <formula>WEEKDAY($A810)=5</formula>
    </cfRule>
    <cfRule type="expression" dxfId="36582" priority="77237" stopIfTrue="1">
      <formula>WEEKDAY($A810)=6</formula>
    </cfRule>
    <cfRule type="expression" dxfId="36581" priority="77238" stopIfTrue="1">
      <formula>WEEKDAY($A810)=7</formula>
    </cfRule>
  </conditionalFormatting>
  <conditionalFormatting sqref="I810">
    <cfRule type="expression" dxfId="36580" priority="77225" stopIfTrue="1">
      <formula>WEEKDAY($A810)=1</formula>
    </cfRule>
    <cfRule type="expression" dxfId="36579" priority="77226" stopIfTrue="1">
      <formula>WEEKDAY($A810)=2</formula>
    </cfRule>
    <cfRule type="expression" dxfId="36578" priority="77227" stopIfTrue="1">
      <formula>WEEKDAY($A810)=3</formula>
    </cfRule>
    <cfRule type="expression" dxfId="36577" priority="77228" stopIfTrue="1">
      <formula>WEEKDAY($A810)=4</formula>
    </cfRule>
    <cfRule type="expression" dxfId="36576" priority="77229" stopIfTrue="1">
      <formula>WEEKDAY($A810)=5</formula>
    </cfRule>
    <cfRule type="expression" dxfId="36575" priority="77230" stopIfTrue="1">
      <formula>WEEKDAY($A810)=6</formula>
    </cfRule>
    <cfRule type="expression" dxfId="36574" priority="77231" stopIfTrue="1">
      <formula>WEEKDAY($A810)=7</formula>
    </cfRule>
  </conditionalFormatting>
  <conditionalFormatting sqref="I810">
    <cfRule type="expression" dxfId="36573" priority="77218" stopIfTrue="1">
      <formula>WEEKDAY($A810)=1</formula>
    </cfRule>
    <cfRule type="expression" dxfId="36572" priority="77219" stopIfTrue="1">
      <formula>WEEKDAY($A810)=2</formula>
    </cfRule>
    <cfRule type="expression" dxfId="36571" priority="77220" stopIfTrue="1">
      <formula>WEEKDAY($A810)=3</formula>
    </cfRule>
    <cfRule type="expression" dxfId="36570" priority="77221" stopIfTrue="1">
      <formula>WEEKDAY($A810)=4</formula>
    </cfRule>
    <cfRule type="expression" dxfId="36569" priority="77222" stopIfTrue="1">
      <formula>WEEKDAY($A810)=5</formula>
    </cfRule>
    <cfRule type="expression" dxfId="36568" priority="77223" stopIfTrue="1">
      <formula>WEEKDAY($A810)=6</formula>
    </cfRule>
    <cfRule type="expression" dxfId="36567" priority="77224" stopIfTrue="1">
      <formula>WEEKDAY($A810)=7</formula>
    </cfRule>
  </conditionalFormatting>
  <conditionalFormatting sqref="I810">
    <cfRule type="expression" dxfId="36566" priority="77211" stopIfTrue="1">
      <formula>WEEKDAY($A810)=1</formula>
    </cfRule>
    <cfRule type="expression" dxfId="36565" priority="77212" stopIfTrue="1">
      <formula>WEEKDAY($A810)=2</formula>
    </cfRule>
    <cfRule type="expression" dxfId="36564" priority="77213" stopIfTrue="1">
      <formula>WEEKDAY($A810)=3</formula>
    </cfRule>
    <cfRule type="expression" dxfId="36563" priority="77214" stopIfTrue="1">
      <formula>WEEKDAY($A810)=4</formula>
    </cfRule>
    <cfRule type="expression" dxfId="36562" priority="77215" stopIfTrue="1">
      <formula>WEEKDAY($A810)=5</formula>
    </cfRule>
    <cfRule type="expression" dxfId="36561" priority="77216" stopIfTrue="1">
      <formula>WEEKDAY($A810)=6</formula>
    </cfRule>
    <cfRule type="expression" dxfId="36560" priority="77217" stopIfTrue="1">
      <formula>WEEKDAY($A810)=7</formula>
    </cfRule>
  </conditionalFormatting>
  <conditionalFormatting sqref="I810">
    <cfRule type="expression" dxfId="36559" priority="77204" stopIfTrue="1">
      <formula>WEEKDAY($A810)=1</formula>
    </cfRule>
    <cfRule type="expression" dxfId="36558" priority="77205" stopIfTrue="1">
      <formula>WEEKDAY($A810)=2</formula>
    </cfRule>
    <cfRule type="expression" dxfId="36557" priority="77206" stopIfTrue="1">
      <formula>WEEKDAY($A810)=3</formula>
    </cfRule>
    <cfRule type="expression" dxfId="36556" priority="77207" stopIfTrue="1">
      <formula>WEEKDAY($A810)=4</formula>
    </cfRule>
    <cfRule type="expression" dxfId="36555" priority="77208" stopIfTrue="1">
      <formula>WEEKDAY($A810)=5</formula>
    </cfRule>
    <cfRule type="expression" dxfId="36554" priority="77209" stopIfTrue="1">
      <formula>WEEKDAY($A810)=6</formula>
    </cfRule>
    <cfRule type="expression" dxfId="36553" priority="77210" stopIfTrue="1">
      <formula>WEEKDAY($A810)=7</formula>
    </cfRule>
  </conditionalFormatting>
  <conditionalFormatting sqref="I810">
    <cfRule type="expression" dxfId="36552" priority="77197" stopIfTrue="1">
      <formula>WEEKDAY($A810)=1</formula>
    </cfRule>
    <cfRule type="expression" dxfId="36551" priority="77198" stopIfTrue="1">
      <formula>WEEKDAY($A810)=2</formula>
    </cfRule>
    <cfRule type="expression" dxfId="36550" priority="77199" stopIfTrue="1">
      <formula>WEEKDAY($A810)=3</formula>
    </cfRule>
    <cfRule type="expression" dxfId="36549" priority="77200" stopIfTrue="1">
      <formula>WEEKDAY($A810)=4</formula>
    </cfRule>
    <cfRule type="expression" dxfId="36548" priority="77201" stopIfTrue="1">
      <formula>WEEKDAY($A810)=5</formula>
    </cfRule>
    <cfRule type="expression" dxfId="36547" priority="77202" stopIfTrue="1">
      <formula>WEEKDAY($A810)=6</formula>
    </cfRule>
    <cfRule type="expression" dxfId="36546" priority="77203" stopIfTrue="1">
      <formula>WEEKDAY($A810)=7</formula>
    </cfRule>
  </conditionalFormatting>
  <conditionalFormatting sqref="I810">
    <cfRule type="expression" dxfId="36545" priority="77190" stopIfTrue="1">
      <formula>WEEKDAY($A810)=1</formula>
    </cfRule>
    <cfRule type="expression" dxfId="36544" priority="77191" stopIfTrue="1">
      <formula>WEEKDAY($A810)=2</formula>
    </cfRule>
    <cfRule type="expression" dxfId="36543" priority="77192" stopIfTrue="1">
      <formula>WEEKDAY($A810)=3</formula>
    </cfRule>
    <cfRule type="expression" dxfId="36542" priority="77193" stopIfTrue="1">
      <formula>WEEKDAY($A810)=4</formula>
    </cfRule>
    <cfRule type="expression" dxfId="36541" priority="77194" stopIfTrue="1">
      <formula>WEEKDAY($A810)=5</formula>
    </cfRule>
    <cfRule type="expression" dxfId="36540" priority="77195" stopIfTrue="1">
      <formula>WEEKDAY($A810)=6</formula>
    </cfRule>
    <cfRule type="expression" dxfId="36539" priority="77196" stopIfTrue="1">
      <formula>WEEKDAY($A810)=7</formula>
    </cfRule>
  </conditionalFormatting>
  <conditionalFormatting sqref="I810">
    <cfRule type="expression" dxfId="36538" priority="77183" stopIfTrue="1">
      <formula>WEEKDAY($A810)=1</formula>
    </cfRule>
    <cfRule type="expression" dxfId="36537" priority="77184" stopIfTrue="1">
      <formula>WEEKDAY($A810)=2</formula>
    </cfRule>
    <cfRule type="expression" dxfId="36536" priority="77185" stopIfTrue="1">
      <formula>WEEKDAY($A810)=3</formula>
    </cfRule>
    <cfRule type="expression" dxfId="36535" priority="77186" stopIfTrue="1">
      <formula>WEEKDAY($A810)=4</formula>
    </cfRule>
    <cfRule type="expression" dxfId="36534" priority="77187" stopIfTrue="1">
      <formula>WEEKDAY($A810)=5</formula>
    </cfRule>
    <cfRule type="expression" dxfId="36533" priority="77188" stopIfTrue="1">
      <formula>WEEKDAY($A810)=6</formula>
    </cfRule>
    <cfRule type="expression" dxfId="36532" priority="77189" stopIfTrue="1">
      <formula>WEEKDAY($A810)=7</formula>
    </cfRule>
  </conditionalFormatting>
  <conditionalFormatting sqref="A810">
    <cfRule type="expression" dxfId="36531" priority="77176" stopIfTrue="1">
      <formula>WEEKDAY($A810)=1</formula>
    </cfRule>
    <cfRule type="expression" dxfId="36530" priority="77177" stopIfTrue="1">
      <formula>WEEKDAY($A810)=2</formula>
    </cfRule>
    <cfRule type="expression" dxfId="36529" priority="77178" stopIfTrue="1">
      <formula>WEEKDAY($A810)=3</formula>
    </cfRule>
    <cfRule type="expression" dxfId="36528" priority="77179" stopIfTrue="1">
      <formula>WEEKDAY($A810)=4</formula>
    </cfRule>
    <cfRule type="expression" dxfId="36527" priority="77180" stopIfTrue="1">
      <formula>WEEKDAY($A810)=5</formula>
    </cfRule>
    <cfRule type="expression" dxfId="36526" priority="77181" stopIfTrue="1">
      <formula>WEEKDAY($A810)=6</formula>
    </cfRule>
    <cfRule type="expression" dxfId="36525" priority="77182" stopIfTrue="1">
      <formula>WEEKDAY($A810)=7</formula>
    </cfRule>
  </conditionalFormatting>
  <conditionalFormatting sqref="I810">
    <cfRule type="expression" dxfId="36524" priority="77169" stopIfTrue="1">
      <formula>WEEKDAY($A810)=1</formula>
    </cfRule>
    <cfRule type="expression" dxfId="36523" priority="77170" stopIfTrue="1">
      <formula>WEEKDAY($A810)=2</formula>
    </cfRule>
    <cfRule type="expression" dxfId="36522" priority="77171" stopIfTrue="1">
      <formula>WEEKDAY($A810)=3</formula>
    </cfRule>
    <cfRule type="expression" dxfId="36521" priority="77172" stopIfTrue="1">
      <formula>WEEKDAY($A810)=4</formula>
    </cfRule>
    <cfRule type="expression" dxfId="36520" priority="77173" stopIfTrue="1">
      <formula>WEEKDAY($A810)=5</formula>
    </cfRule>
    <cfRule type="expression" dxfId="36519" priority="77174" stopIfTrue="1">
      <formula>WEEKDAY($A810)=6</formula>
    </cfRule>
    <cfRule type="expression" dxfId="36518" priority="77175" stopIfTrue="1">
      <formula>WEEKDAY($A810)=7</formula>
    </cfRule>
  </conditionalFormatting>
  <conditionalFormatting sqref="I810">
    <cfRule type="expression" dxfId="36517" priority="77162" stopIfTrue="1">
      <formula>WEEKDAY($A810)=1</formula>
    </cfRule>
    <cfRule type="expression" dxfId="36516" priority="77163" stopIfTrue="1">
      <formula>WEEKDAY($A810)=2</formula>
    </cfRule>
    <cfRule type="expression" dxfId="36515" priority="77164" stopIfTrue="1">
      <formula>WEEKDAY($A810)=3</formula>
    </cfRule>
    <cfRule type="expression" dxfId="36514" priority="77165" stopIfTrue="1">
      <formula>WEEKDAY($A810)=4</formula>
    </cfRule>
    <cfRule type="expression" dxfId="36513" priority="77166" stopIfTrue="1">
      <formula>WEEKDAY($A810)=5</formula>
    </cfRule>
    <cfRule type="expression" dxfId="36512" priority="77167" stopIfTrue="1">
      <formula>WEEKDAY($A810)=6</formula>
    </cfRule>
    <cfRule type="expression" dxfId="36511" priority="77168" stopIfTrue="1">
      <formula>WEEKDAY($A810)=7</formula>
    </cfRule>
  </conditionalFormatting>
  <conditionalFormatting sqref="I810">
    <cfRule type="expression" dxfId="36510" priority="77155" stopIfTrue="1">
      <formula>WEEKDAY($A810)=1</formula>
    </cfRule>
    <cfRule type="expression" dxfId="36509" priority="77156" stopIfTrue="1">
      <formula>WEEKDAY($A810)=2</formula>
    </cfRule>
    <cfRule type="expression" dxfId="36508" priority="77157" stopIfTrue="1">
      <formula>WEEKDAY($A810)=3</formula>
    </cfRule>
    <cfRule type="expression" dxfId="36507" priority="77158" stopIfTrue="1">
      <formula>WEEKDAY($A810)=4</formula>
    </cfRule>
    <cfRule type="expression" dxfId="36506" priority="77159" stopIfTrue="1">
      <formula>WEEKDAY($A810)=5</formula>
    </cfRule>
    <cfRule type="expression" dxfId="36505" priority="77160" stopIfTrue="1">
      <formula>WEEKDAY($A810)=6</formula>
    </cfRule>
    <cfRule type="expression" dxfId="36504" priority="77161" stopIfTrue="1">
      <formula>WEEKDAY($A810)=7</formula>
    </cfRule>
  </conditionalFormatting>
  <conditionalFormatting sqref="A810">
    <cfRule type="expression" dxfId="36503" priority="77148" stopIfTrue="1">
      <formula>WEEKDAY($A810)=1</formula>
    </cfRule>
    <cfRule type="expression" dxfId="36502" priority="77149" stopIfTrue="1">
      <formula>WEEKDAY($A810)=2</formula>
    </cfRule>
    <cfRule type="expression" dxfId="36501" priority="77150" stopIfTrue="1">
      <formula>WEEKDAY($A810)=3</formula>
    </cfRule>
    <cfRule type="expression" dxfId="36500" priority="77151" stopIfTrue="1">
      <formula>WEEKDAY($A810)=4</formula>
    </cfRule>
    <cfRule type="expression" dxfId="36499" priority="77152" stopIfTrue="1">
      <formula>WEEKDAY($A810)=5</formula>
    </cfRule>
    <cfRule type="expression" dxfId="36498" priority="77153" stopIfTrue="1">
      <formula>WEEKDAY($A810)=6</formula>
    </cfRule>
    <cfRule type="expression" dxfId="36497" priority="77154" stopIfTrue="1">
      <formula>WEEKDAY($A810)=7</formula>
    </cfRule>
  </conditionalFormatting>
  <conditionalFormatting sqref="I810">
    <cfRule type="expression" dxfId="36496" priority="77141" stopIfTrue="1">
      <formula>WEEKDAY($A810)=1</formula>
    </cfRule>
    <cfRule type="expression" dxfId="36495" priority="77142" stopIfTrue="1">
      <formula>WEEKDAY($A810)=2</formula>
    </cfRule>
    <cfRule type="expression" dxfId="36494" priority="77143" stopIfTrue="1">
      <formula>WEEKDAY($A810)=3</formula>
    </cfRule>
    <cfRule type="expression" dxfId="36493" priority="77144" stopIfTrue="1">
      <formula>WEEKDAY($A810)=4</formula>
    </cfRule>
    <cfRule type="expression" dxfId="36492" priority="77145" stopIfTrue="1">
      <formula>WEEKDAY($A810)=5</formula>
    </cfRule>
    <cfRule type="expression" dxfId="36491" priority="77146" stopIfTrue="1">
      <formula>WEEKDAY($A810)=6</formula>
    </cfRule>
    <cfRule type="expression" dxfId="36490" priority="77147" stopIfTrue="1">
      <formula>WEEKDAY($A810)=7</formula>
    </cfRule>
  </conditionalFormatting>
  <conditionalFormatting sqref="I810">
    <cfRule type="expression" dxfId="36489" priority="77134" stopIfTrue="1">
      <formula>WEEKDAY($A810)=1</formula>
    </cfRule>
    <cfRule type="expression" dxfId="36488" priority="77135" stopIfTrue="1">
      <formula>WEEKDAY($A810)=2</formula>
    </cfRule>
    <cfRule type="expression" dxfId="36487" priority="77136" stopIfTrue="1">
      <formula>WEEKDAY($A810)=3</formula>
    </cfRule>
    <cfRule type="expression" dxfId="36486" priority="77137" stopIfTrue="1">
      <formula>WEEKDAY($A810)=4</formula>
    </cfRule>
    <cfRule type="expression" dxfId="36485" priority="77138" stopIfTrue="1">
      <formula>WEEKDAY($A810)=5</formula>
    </cfRule>
    <cfRule type="expression" dxfId="36484" priority="77139" stopIfTrue="1">
      <formula>WEEKDAY($A810)=6</formula>
    </cfRule>
    <cfRule type="expression" dxfId="36483" priority="77140" stopIfTrue="1">
      <formula>WEEKDAY($A810)=7</formula>
    </cfRule>
  </conditionalFormatting>
  <conditionalFormatting sqref="I810">
    <cfRule type="expression" dxfId="36482" priority="77127" stopIfTrue="1">
      <formula>WEEKDAY($A810)=1</formula>
    </cfRule>
    <cfRule type="expression" dxfId="36481" priority="77128" stopIfTrue="1">
      <formula>WEEKDAY($A810)=2</formula>
    </cfRule>
    <cfRule type="expression" dxfId="36480" priority="77129" stopIfTrue="1">
      <formula>WEEKDAY($A810)=3</formula>
    </cfRule>
    <cfRule type="expression" dxfId="36479" priority="77130" stopIfTrue="1">
      <formula>WEEKDAY($A810)=4</formula>
    </cfRule>
    <cfRule type="expression" dxfId="36478" priority="77131" stopIfTrue="1">
      <formula>WEEKDAY($A810)=5</formula>
    </cfRule>
    <cfRule type="expression" dxfId="36477" priority="77132" stopIfTrue="1">
      <formula>WEEKDAY($A810)=6</formula>
    </cfRule>
    <cfRule type="expression" dxfId="36476" priority="77133" stopIfTrue="1">
      <formula>WEEKDAY($A810)=7</formula>
    </cfRule>
  </conditionalFormatting>
  <conditionalFormatting sqref="I810">
    <cfRule type="expression" dxfId="36475" priority="77120" stopIfTrue="1">
      <formula>WEEKDAY($A810)=1</formula>
    </cfRule>
    <cfRule type="expression" dxfId="36474" priority="77121" stopIfTrue="1">
      <formula>WEEKDAY($A810)=2</formula>
    </cfRule>
    <cfRule type="expression" dxfId="36473" priority="77122" stopIfTrue="1">
      <formula>WEEKDAY($A810)=3</formula>
    </cfRule>
    <cfRule type="expression" dxfId="36472" priority="77123" stopIfTrue="1">
      <formula>WEEKDAY($A810)=4</formula>
    </cfRule>
    <cfRule type="expression" dxfId="36471" priority="77124" stopIfTrue="1">
      <formula>WEEKDAY($A810)=5</formula>
    </cfRule>
    <cfRule type="expression" dxfId="36470" priority="77125" stopIfTrue="1">
      <formula>WEEKDAY($A810)=6</formula>
    </cfRule>
    <cfRule type="expression" dxfId="36469" priority="77126" stopIfTrue="1">
      <formula>WEEKDAY($A810)=7</formula>
    </cfRule>
  </conditionalFormatting>
  <conditionalFormatting sqref="I810">
    <cfRule type="expression" dxfId="36468" priority="77113" stopIfTrue="1">
      <formula>WEEKDAY($A810)=1</formula>
    </cfRule>
    <cfRule type="expression" dxfId="36467" priority="77114" stopIfTrue="1">
      <formula>WEEKDAY($A810)=2</formula>
    </cfRule>
    <cfRule type="expression" dxfId="36466" priority="77115" stopIfTrue="1">
      <formula>WEEKDAY($A810)=3</formula>
    </cfRule>
    <cfRule type="expression" dxfId="36465" priority="77116" stopIfTrue="1">
      <formula>WEEKDAY($A810)=4</formula>
    </cfRule>
    <cfRule type="expression" dxfId="36464" priority="77117" stopIfTrue="1">
      <formula>WEEKDAY($A810)=5</formula>
    </cfRule>
    <cfRule type="expression" dxfId="36463" priority="77118" stopIfTrue="1">
      <formula>WEEKDAY($A810)=6</formula>
    </cfRule>
    <cfRule type="expression" dxfId="36462" priority="77119" stopIfTrue="1">
      <formula>WEEKDAY($A810)=7</formula>
    </cfRule>
  </conditionalFormatting>
  <conditionalFormatting sqref="I810">
    <cfRule type="expression" dxfId="36461" priority="77106" stopIfTrue="1">
      <formula>WEEKDAY($A810)=1</formula>
    </cfRule>
    <cfRule type="expression" dxfId="36460" priority="77107" stopIfTrue="1">
      <formula>WEEKDAY($A810)=2</formula>
    </cfRule>
    <cfRule type="expression" dxfId="36459" priority="77108" stopIfTrue="1">
      <formula>WEEKDAY($A810)=3</formula>
    </cfRule>
    <cfRule type="expression" dxfId="36458" priority="77109" stopIfTrue="1">
      <formula>WEEKDAY($A810)=4</formula>
    </cfRule>
    <cfRule type="expression" dxfId="36457" priority="77110" stopIfTrue="1">
      <formula>WEEKDAY($A810)=5</formula>
    </cfRule>
    <cfRule type="expression" dxfId="36456" priority="77111" stopIfTrue="1">
      <formula>WEEKDAY($A810)=6</formula>
    </cfRule>
    <cfRule type="expression" dxfId="36455" priority="77112" stopIfTrue="1">
      <formula>WEEKDAY($A810)=7</formula>
    </cfRule>
  </conditionalFormatting>
  <conditionalFormatting sqref="I810">
    <cfRule type="expression" dxfId="36454" priority="77099" stopIfTrue="1">
      <formula>WEEKDAY($A810)=1</formula>
    </cfRule>
    <cfRule type="expression" dxfId="36453" priority="77100" stopIfTrue="1">
      <formula>WEEKDAY($A810)=2</formula>
    </cfRule>
    <cfRule type="expression" dxfId="36452" priority="77101" stopIfTrue="1">
      <formula>WEEKDAY($A810)=3</formula>
    </cfRule>
    <cfRule type="expression" dxfId="36451" priority="77102" stopIfTrue="1">
      <formula>WEEKDAY($A810)=4</formula>
    </cfRule>
    <cfRule type="expression" dxfId="36450" priority="77103" stopIfTrue="1">
      <formula>WEEKDAY($A810)=5</formula>
    </cfRule>
    <cfRule type="expression" dxfId="36449" priority="77104" stopIfTrue="1">
      <formula>WEEKDAY($A810)=6</formula>
    </cfRule>
    <cfRule type="expression" dxfId="36448" priority="77105" stopIfTrue="1">
      <formula>WEEKDAY($A810)=7</formula>
    </cfRule>
  </conditionalFormatting>
  <conditionalFormatting sqref="I810">
    <cfRule type="expression" dxfId="36447" priority="77092" stopIfTrue="1">
      <formula>WEEKDAY($A810)=1</formula>
    </cfRule>
    <cfRule type="expression" dxfId="36446" priority="77093" stopIfTrue="1">
      <formula>WEEKDAY($A810)=2</formula>
    </cfRule>
    <cfRule type="expression" dxfId="36445" priority="77094" stopIfTrue="1">
      <formula>WEEKDAY($A810)=3</formula>
    </cfRule>
    <cfRule type="expression" dxfId="36444" priority="77095" stopIfTrue="1">
      <formula>WEEKDAY($A810)=4</formula>
    </cfRule>
    <cfRule type="expression" dxfId="36443" priority="77096" stopIfTrue="1">
      <formula>WEEKDAY($A810)=5</formula>
    </cfRule>
    <cfRule type="expression" dxfId="36442" priority="77097" stopIfTrue="1">
      <formula>WEEKDAY($A810)=6</formula>
    </cfRule>
    <cfRule type="expression" dxfId="36441" priority="77098" stopIfTrue="1">
      <formula>WEEKDAY($A810)=7</formula>
    </cfRule>
  </conditionalFormatting>
  <conditionalFormatting sqref="I810">
    <cfRule type="expression" dxfId="36440" priority="77085" stopIfTrue="1">
      <formula>WEEKDAY($A810)=1</formula>
    </cfRule>
    <cfRule type="expression" dxfId="36439" priority="77086" stopIfTrue="1">
      <formula>WEEKDAY($A810)=2</formula>
    </cfRule>
    <cfRule type="expression" dxfId="36438" priority="77087" stopIfTrue="1">
      <formula>WEEKDAY($A810)=3</formula>
    </cfRule>
    <cfRule type="expression" dxfId="36437" priority="77088" stopIfTrue="1">
      <formula>WEEKDAY($A810)=4</formula>
    </cfRule>
    <cfRule type="expression" dxfId="36436" priority="77089" stopIfTrue="1">
      <formula>WEEKDAY($A810)=5</formula>
    </cfRule>
    <cfRule type="expression" dxfId="36435" priority="77090" stopIfTrue="1">
      <formula>WEEKDAY($A810)=6</formula>
    </cfRule>
    <cfRule type="expression" dxfId="36434" priority="77091" stopIfTrue="1">
      <formula>WEEKDAY($A810)=7</formula>
    </cfRule>
  </conditionalFormatting>
  <conditionalFormatting sqref="I810">
    <cfRule type="expression" dxfId="36433" priority="77078" stopIfTrue="1">
      <formula>WEEKDAY($A810)=1</formula>
    </cfRule>
    <cfRule type="expression" dxfId="36432" priority="77079" stopIfTrue="1">
      <formula>WEEKDAY($A810)=2</formula>
    </cfRule>
    <cfRule type="expression" dxfId="36431" priority="77080" stopIfTrue="1">
      <formula>WEEKDAY($A810)=3</formula>
    </cfRule>
    <cfRule type="expression" dxfId="36430" priority="77081" stopIfTrue="1">
      <formula>WEEKDAY($A810)=4</formula>
    </cfRule>
    <cfRule type="expression" dxfId="36429" priority="77082" stopIfTrue="1">
      <formula>WEEKDAY($A810)=5</formula>
    </cfRule>
    <cfRule type="expression" dxfId="36428" priority="77083" stopIfTrue="1">
      <formula>WEEKDAY($A810)=6</formula>
    </cfRule>
    <cfRule type="expression" dxfId="36427" priority="77084" stopIfTrue="1">
      <formula>WEEKDAY($A810)=7</formula>
    </cfRule>
  </conditionalFormatting>
  <conditionalFormatting sqref="I810">
    <cfRule type="expression" dxfId="36426" priority="77071" stopIfTrue="1">
      <formula>WEEKDAY($A810)=1</formula>
    </cfRule>
    <cfRule type="expression" dxfId="36425" priority="77072" stopIfTrue="1">
      <formula>WEEKDAY($A810)=2</formula>
    </cfRule>
    <cfRule type="expression" dxfId="36424" priority="77073" stopIfTrue="1">
      <formula>WEEKDAY($A810)=3</formula>
    </cfRule>
    <cfRule type="expression" dxfId="36423" priority="77074" stopIfTrue="1">
      <formula>WEEKDAY($A810)=4</formula>
    </cfRule>
    <cfRule type="expression" dxfId="36422" priority="77075" stopIfTrue="1">
      <formula>WEEKDAY($A810)=5</formula>
    </cfRule>
    <cfRule type="expression" dxfId="36421" priority="77076" stopIfTrue="1">
      <formula>WEEKDAY($A810)=6</formula>
    </cfRule>
    <cfRule type="expression" dxfId="36420" priority="77077" stopIfTrue="1">
      <formula>WEEKDAY($A810)=7</formula>
    </cfRule>
  </conditionalFormatting>
  <conditionalFormatting sqref="I810">
    <cfRule type="expression" dxfId="36419" priority="77064" stopIfTrue="1">
      <formula>WEEKDAY($A810)=1</formula>
    </cfRule>
    <cfRule type="expression" dxfId="36418" priority="77065" stopIfTrue="1">
      <formula>WEEKDAY($A810)=2</formula>
    </cfRule>
    <cfRule type="expression" dxfId="36417" priority="77066" stopIfTrue="1">
      <formula>WEEKDAY($A810)=3</formula>
    </cfRule>
    <cfRule type="expression" dxfId="36416" priority="77067" stopIfTrue="1">
      <formula>WEEKDAY($A810)=4</formula>
    </cfRule>
    <cfRule type="expression" dxfId="36415" priority="77068" stopIfTrue="1">
      <formula>WEEKDAY($A810)=5</formula>
    </cfRule>
    <cfRule type="expression" dxfId="36414" priority="77069" stopIfTrue="1">
      <formula>WEEKDAY($A810)=6</formula>
    </cfRule>
    <cfRule type="expression" dxfId="36413" priority="77070" stopIfTrue="1">
      <formula>WEEKDAY($A810)=7</formula>
    </cfRule>
  </conditionalFormatting>
  <conditionalFormatting sqref="I810">
    <cfRule type="expression" dxfId="36412" priority="77057" stopIfTrue="1">
      <formula>WEEKDAY($A810)=1</formula>
    </cfRule>
    <cfRule type="expression" dxfId="36411" priority="77058" stopIfTrue="1">
      <formula>WEEKDAY($A810)=2</formula>
    </cfRule>
    <cfRule type="expression" dxfId="36410" priority="77059" stopIfTrue="1">
      <formula>WEEKDAY($A810)=3</formula>
    </cfRule>
    <cfRule type="expression" dxfId="36409" priority="77060" stopIfTrue="1">
      <formula>WEEKDAY($A810)=4</formula>
    </cfRule>
    <cfRule type="expression" dxfId="36408" priority="77061" stopIfTrue="1">
      <formula>WEEKDAY($A810)=5</formula>
    </cfRule>
    <cfRule type="expression" dxfId="36407" priority="77062" stopIfTrue="1">
      <formula>WEEKDAY($A810)=6</formula>
    </cfRule>
    <cfRule type="expression" dxfId="36406" priority="77063" stopIfTrue="1">
      <formula>WEEKDAY($A810)=7</formula>
    </cfRule>
  </conditionalFormatting>
  <conditionalFormatting sqref="I810">
    <cfRule type="expression" dxfId="36405" priority="77050" stopIfTrue="1">
      <formula>WEEKDAY($A810)=1</formula>
    </cfRule>
    <cfRule type="expression" dxfId="36404" priority="77051" stopIfTrue="1">
      <formula>WEEKDAY($A810)=2</formula>
    </cfRule>
    <cfRule type="expression" dxfId="36403" priority="77052" stopIfTrue="1">
      <formula>WEEKDAY($A810)=3</formula>
    </cfRule>
    <cfRule type="expression" dxfId="36402" priority="77053" stopIfTrue="1">
      <formula>WEEKDAY($A810)=4</formula>
    </cfRule>
    <cfRule type="expression" dxfId="36401" priority="77054" stopIfTrue="1">
      <formula>WEEKDAY($A810)=5</formula>
    </cfRule>
    <cfRule type="expression" dxfId="36400" priority="77055" stopIfTrue="1">
      <formula>WEEKDAY($A810)=6</formula>
    </cfRule>
    <cfRule type="expression" dxfId="36399" priority="77056" stopIfTrue="1">
      <formula>WEEKDAY($A810)=7</formula>
    </cfRule>
  </conditionalFormatting>
  <conditionalFormatting sqref="I810">
    <cfRule type="expression" dxfId="36398" priority="77043" stopIfTrue="1">
      <formula>WEEKDAY($A810)=1</formula>
    </cfRule>
    <cfRule type="expression" dxfId="36397" priority="77044" stopIfTrue="1">
      <formula>WEEKDAY($A810)=2</formula>
    </cfRule>
    <cfRule type="expression" dxfId="36396" priority="77045" stopIfTrue="1">
      <formula>WEEKDAY($A810)=3</formula>
    </cfRule>
    <cfRule type="expression" dxfId="36395" priority="77046" stopIfTrue="1">
      <formula>WEEKDAY($A810)=4</formula>
    </cfRule>
    <cfRule type="expression" dxfId="36394" priority="77047" stopIfTrue="1">
      <formula>WEEKDAY($A810)=5</formula>
    </cfRule>
    <cfRule type="expression" dxfId="36393" priority="77048" stopIfTrue="1">
      <formula>WEEKDAY($A810)=6</formula>
    </cfRule>
    <cfRule type="expression" dxfId="36392" priority="77049" stopIfTrue="1">
      <formula>WEEKDAY($A810)=7</formula>
    </cfRule>
  </conditionalFormatting>
  <conditionalFormatting sqref="I810">
    <cfRule type="expression" dxfId="36391" priority="77036" stopIfTrue="1">
      <formula>WEEKDAY($A810)=1</formula>
    </cfRule>
    <cfRule type="expression" dxfId="36390" priority="77037" stopIfTrue="1">
      <formula>WEEKDAY($A810)=2</formula>
    </cfRule>
    <cfRule type="expression" dxfId="36389" priority="77038" stopIfTrue="1">
      <formula>WEEKDAY($A810)=3</formula>
    </cfRule>
    <cfRule type="expression" dxfId="36388" priority="77039" stopIfTrue="1">
      <formula>WEEKDAY($A810)=4</formula>
    </cfRule>
    <cfRule type="expression" dxfId="36387" priority="77040" stopIfTrue="1">
      <formula>WEEKDAY($A810)=5</formula>
    </cfRule>
    <cfRule type="expression" dxfId="36386" priority="77041" stopIfTrue="1">
      <formula>WEEKDAY($A810)=6</formula>
    </cfRule>
    <cfRule type="expression" dxfId="36385" priority="77042" stopIfTrue="1">
      <formula>WEEKDAY($A810)=7</formula>
    </cfRule>
  </conditionalFormatting>
  <conditionalFormatting sqref="I810">
    <cfRule type="expression" dxfId="36384" priority="77029" stopIfTrue="1">
      <formula>WEEKDAY($A810)=1</formula>
    </cfRule>
    <cfRule type="expression" dxfId="36383" priority="77030" stopIfTrue="1">
      <formula>WEEKDAY($A810)=2</formula>
    </cfRule>
    <cfRule type="expression" dxfId="36382" priority="77031" stopIfTrue="1">
      <formula>WEEKDAY($A810)=3</formula>
    </cfRule>
    <cfRule type="expression" dxfId="36381" priority="77032" stopIfTrue="1">
      <formula>WEEKDAY($A810)=4</formula>
    </cfRule>
    <cfRule type="expression" dxfId="36380" priority="77033" stopIfTrue="1">
      <formula>WEEKDAY($A810)=5</formula>
    </cfRule>
    <cfRule type="expression" dxfId="36379" priority="77034" stopIfTrue="1">
      <formula>WEEKDAY($A810)=6</formula>
    </cfRule>
    <cfRule type="expression" dxfId="36378" priority="77035" stopIfTrue="1">
      <formula>WEEKDAY($A810)=7</formula>
    </cfRule>
  </conditionalFormatting>
  <conditionalFormatting sqref="I810">
    <cfRule type="expression" dxfId="36377" priority="77022" stopIfTrue="1">
      <formula>WEEKDAY($A810)=1</formula>
    </cfRule>
    <cfRule type="expression" dxfId="36376" priority="77023" stopIfTrue="1">
      <formula>WEEKDAY($A810)=2</formula>
    </cfRule>
    <cfRule type="expression" dxfId="36375" priority="77024" stopIfTrue="1">
      <formula>WEEKDAY($A810)=3</formula>
    </cfRule>
    <cfRule type="expression" dxfId="36374" priority="77025" stopIfTrue="1">
      <formula>WEEKDAY($A810)=4</formula>
    </cfRule>
    <cfRule type="expression" dxfId="36373" priority="77026" stopIfTrue="1">
      <formula>WEEKDAY($A810)=5</formula>
    </cfRule>
    <cfRule type="expression" dxfId="36372" priority="77027" stopIfTrue="1">
      <formula>WEEKDAY($A810)=6</formula>
    </cfRule>
    <cfRule type="expression" dxfId="36371" priority="77028" stopIfTrue="1">
      <formula>WEEKDAY($A810)=7</formula>
    </cfRule>
  </conditionalFormatting>
  <conditionalFormatting sqref="I810">
    <cfRule type="expression" dxfId="36370" priority="77015" stopIfTrue="1">
      <formula>WEEKDAY($A810)=1</formula>
    </cfRule>
    <cfRule type="expression" dxfId="36369" priority="77016" stopIfTrue="1">
      <formula>WEEKDAY($A810)=2</formula>
    </cfRule>
    <cfRule type="expression" dxfId="36368" priority="77017" stopIfTrue="1">
      <formula>WEEKDAY($A810)=3</formula>
    </cfRule>
    <cfRule type="expression" dxfId="36367" priority="77018" stopIfTrue="1">
      <formula>WEEKDAY($A810)=4</formula>
    </cfRule>
    <cfRule type="expression" dxfId="36366" priority="77019" stopIfTrue="1">
      <formula>WEEKDAY($A810)=5</formula>
    </cfRule>
    <cfRule type="expression" dxfId="36365" priority="77020" stopIfTrue="1">
      <formula>WEEKDAY($A810)=6</formula>
    </cfRule>
    <cfRule type="expression" dxfId="36364" priority="77021" stopIfTrue="1">
      <formula>WEEKDAY($A810)=7</formula>
    </cfRule>
  </conditionalFormatting>
  <conditionalFormatting sqref="I810">
    <cfRule type="expression" dxfId="36363" priority="77008" stopIfTrue="1">
      <formula>WEEKDAY($A810)=1</formula>
    </cfRule>
    <cfRule type="expression" dxfId="36362" priority="77009" stopIfTrue="1">
      <formula>WEEKDAY($A810)=2</formula>
    </cfRule>
    <cfRule type="expression" dxfId="36361" priority="77010" stopIfTrue="1">
      <formula>WEEKDAY($A810)=3</formula>
    </cfRule>
    <cfRule type="expression" dxfId="36360" priority="77011" stopIfTrue="1">
      <formula>WEEKDAY($A810)=4</formula>
    </cfRule>
    <cfRule type="expression" dxfId="36359" priority="77012" stopIfTrue="1">
      <formula>WEEKDAY($A810)=5</formula>
    </cfRule>
    <cfRule type="expression" dxfId="36358" priority="77013" stopIfTrue="1">
      <formula>WEEKDAY($A810)=6</formula>
    </cfRule>
    <cfRule type="expression" dxfId="36357" priority="77014" stopIfTrue="1">
      <formula>WEEKDAY($A810)=7</formula>
    </cfRule>
  </conditionalFormatting>
  <conditionalFormatting sqref="I810">
    <cfRule type="expression" dxfId="36356" priority="77001" stopIfTrue="1">
      <formula>WEEKDAY($A810)=1</formula>
    </cfRule>
    <cfRule type="expression" dxfId="36355" priority="77002" stopIfTrue="1">
      <formula>WEEKDAY($A810)=2</formula>
    </cfRule>
    <cfRule type="expression" dxfId="36354" priority="77003" stopIfTrue="1">
      <formula>WEEKDAY($A810)=3</formula>
    </cfRule>
    <cfRule type="expression" dxfId="36353" priority="77004" stopIfTrue="1">
      <formula>WEEKDAY($A810)=4</formula>
    </cfRule>
    <cfRule type="expression" dxfId="36352" priority="77005" stopIfTrue="1">
      <formula>WEEKDAY($A810)=5</formula>
    </cfRule>
    <cfRule type="expression" dxfId="36351" priority="77006" stopIfTrue="1">
      <formula>WEEKDAY($A810)=6</formula>
    </cfRule>
    <cfRule type="expression" dxfId="36350" priority="77007" stopIfTrue="1">
      <formula>WEEKDAY($A810)=7</formula>
    </cfRule>
  </conditionalFormatting>
  <conditionalFormatting sqref="I810">
    <cfRule type="expression" dxfId="36349" priority="76994" stopIfTrue="1">
      <formula>WEEKDAY($A810)=1</formula>
    </cfRule>
    <cfRule type="expression" dxfId="36348" priority="76995" stopIfTrue="1">
      <formula>WEEKDAY($A810)=2</formula>
    </cfRule>
    <cfRule type="expression" dxfId="36347" priority="76996" stopIfTrue="1">
      <formula>WEEKDAY($A810)=3</formula>
    </cfRule>
    <cfRule type="expression" dxfId="36346" priority="76997" stopIfTrue="1">
      <formula>WEEKDAY($A810)=4</formula>
    </cfRule>
    <cfRule type="expression" dxfId="36345" priority="76998" stopIfTrue="1">
      <formula>WEEKDAY($A810)=5</formula>
    </cfRule>
    <cfRule type="expression" dxfId="36344" priority="76999" stopIfTrue="1">
      <formula>WEEKDAY($A810)=6</formula>
    </cfRule>
    <cfRule type="expression" dxfId="36343" priority="77000" stopIfTrue="1">
      <formula>WEEKDAY($A810)=7</formula>
    </cfRule>
  </conditionalFormatting>
  <conditionalFormatting sqref="A810">
    <cfRule type="expression" dxfId="36342" priority="76987" stopIfTrue="1">
      <formula>WEEKDAY($A810)=1</formula>
    </cfRule>
    <cfRule type="expression" dxfId="36341" priority="76988" stopIfTrue="1">
      <formula>WEEKDAY($A810)=2</formula>
    </cfRule>
    <cfRule type="expression" dxfId="36340" priority="76989" stopIfTrue="1">
      <formula>WEEKDAY($A810)=3</formula>
    </cfRule>
    <cfRule type="expression" dxfId="36339" priority="76990" stopIfTrue="1">
      <formula>WEEKDAY($A810)=4</formula>
    </cfRule>
    <cfRule type="expression" dxfId="36338" priority="76991" stopIfTrue="1">
      <formula>WEEKDAY($A810)=5</formula>
    </cfRule>
    <cfRule type="expression" dxfId="36337" priority="76992" stopIfTrue="1">
      <formula>WEEKDAY($A810)=6</formula>
    </cfRule>
    <cfRule type="expression" dxfId="36336" priority="76993" stopIfTrue="1">
      <formula>WEEKDAY($A810)=7</formula>
    </cfRule>
  </conditionalFormatting>
  <conditionalFormatting sqref="I810">
    <cfRule type="expression" dxfId="36335" priority="76980" stopIfTrue="1">
      <formula>WEEKDAY($A810)=1</formula>
    </cfRule>
    <cfRule type="expression" dxfId="36334" priority="76981" stopIfTrue="1">
      <formula>WEEKDAY($A810)=2</formula>
    </cfRule>
    <cfRule type="expression" dxfId="36333" priority="76982" stopIfTrue="1">
      <formula>WEEKDAY($A810)=3</formula>
    </cfRule>
    <cfRule type="expression" dxfId="36332" priority="76983" stopIfTrue="1">
      <formula>WEEKDAY($A810)=4</formula>
    </cfRule>
    <cfRule type="expression" dxfId="36331" priority="76984" stopIfTrue="1">
      <formula>WEEKDAY($A810)=5</formula>
    </cfRule>
    <cfRule type="expression" dxfId="36330" priority="76985" stopIfTrue="1">
      <formula>WEEKDAY($A810)=6</formula>
    </cfRule>
    <cfRule type="expression" dxfId="36329" priority="76986" stopIfTrue="1">
      <formula>WEEKDAY($A810)=7</formula>
    </cfRule>
  </conditionalFormatting>
  <conditionalFormatting sqref="A810">
    <cfRule type="expression" dxfId="36328" priority="76973" stopIfTrue="1">
      <formula>WEEKDAY($A810)=1</formula>
    </cfRule>
    <cfRule type="expression" dxfId="36327" priority="76974" stopIfTrue="1">
      <formula>WEEKDAY($A810)=2</formula>
    </cfRule>
    <cfRule type="expression" dxfId="36326" priority="76975" stopIfTrue="1">
      <formula>WEEKDAY($A810)=3</formula>
    </cfRule>
    <cfRule type="expression" dxfId="36325" priority="76976" stopIfTrue="1">
      <formula>WEEKDAY($A810)=4</formula>
    </cfRule>
    <cfRule type="expression" dxfId="36324" priority="76977" stopIfTrue="1">
      <formula>WEEKDAY($A810)=5</formula>
    </cfRule>
    <cfRule type="expression" dxfId="36323" priority="76978" stopIfTrue="1">
      <formula>WEEKDAY($A810)=6</formula>
    </cfRule>
    <cfRule type="expression" dxfId="36322" priority="76979" stopIfTrue="1">
      <formula>WEEKDAY($A810)=7</formula>
    </cfRule>
  </conditionalFormatting>
  <conditionalFormatting sqref="A810">
    <cfRule type="expression" dxfId="36321" priority="76966" stopIfTrue="1">
      <formula>WEEKDAY($A810)=1</formula>
    </cfRule>
    <cfRule type="expression" dxfId="36320" priority="76967" stopIfTrue="1">
      <formula>WEEKDAY($A810)=2</formula>
    </cfRule>
    <cfRule type="expression" dxfId="36319" priority="76968" stopIfTrue="1">
      <formula>WEEKDAY($A810)=3</formula>
    </cfRule>
    <cfRule type="expression" dxfId="36318" priority="76969" stopIfTrue="1">
      <formula>WEEKDAY($A810)=4</formula>
    </cfRule>
    <cfRule type="expression" dxfId="36317" priority="76970" stopIfTrue="1">
      <formula>WEEKDAY($A810)=5</formula>
    </cfRule>
    <cfRule type="expression" dxfId="36316" priority="76971" stopIfTrue="1">
      <formula>WEEKDAY($A810)=6</formula>
    </cfRule>
    <cfRule type="expression" dxfId="36315" priority="76972" stopIfTrue="1">
      <formula>WEEKDAY($A810)=7</formula>
    </cfRule>
  </conditionalFormatting>
  <conditionalFormatting sqref="I810">
    <cfRule type="expression" dxfId="36314" priority="76959" stopIfTrue="1">
      <formula>WEEKDAY($A810)=1</formula>
    </cfRule>
    <cfRule type="expression" dxfId="36313" priority="76960" stopIfTrue="1">
      <formula>WEEKDAY($A810)=2</formula>
    </cfRule>
    <cfRule type="expression" dxfId="36312" priority="76961" stopIfTrue="1">
      <formula>WEEKDAY($A810)=3</formula>
    </cfRule>
    <cfRule type="expression" dxfId="36311" priority="76962" stopIfTrue="1">
      <formula>WEEKDAY($A810)=4</formula>
    </cfRule>
    <cfRule type="expression" dxfId="36310" priority="76963" stopIfTrue="1">
      <formula>WEEKDAY($A810)=5</formula>
    </cfRule>
    <cfRule type="expression" dxfId="36309" priority="76964" stopIfTrue="1">
      <formula>WEEKDAY($A810)=6</formula>
    </cfRule>
    <cfRule type="expression" dxfId="36308" priority="76965" stopIfTrue="1">
      <formula>WEEKDAY($A810)=7</formula>
    </cfRule>
  </conditionalFormatting>
  <conditionalFormatting sqref="A810">
    <cfRule type="expression" dxfId="36307" priority="76952" stopIfTrue="1">
      <formula>WEEKDAY($A810)=1</formula>
    </cfRule>
    <cfRule type="expression" dxfId="36306" priority="76953" stopIfTrue="1">
      <formula>WEEKDAY($A810)=2</formula>
    </cfRule>
    <cfRule type="expression" dxfId="36305" priority="76954" stopIfTrue="1">
      <formula>WEEKDAY($A810)=3</formula>
    </cfRule>
    <cfRule type="expression" dxfId="36304" priority="76955" stopIfTrue="1">
      <formula>WEEKDAY($A810)=4</formula>
    </cfRule>
    <cfRule type="expression" dxfId="36303" priority="76956" stopIfTrue="1">
      <formula>WEEKDAY($A810)=5</formula>
    </cfRule>
    <cfRule type="expression" dxfId="36302" priority="76957" stopIfTrue="1">
      <formula>WEEKDAY($A810)=6</formula>
    </cfRule>
    <cfRule type="expression" dxfId="36301" priority="76958" stopIfTrue="1">
      <formula>WEEKDAY($A810)=7</formula>
    </cfRule>
  </conditionalFormatting>
  <conditionalFormatting sqref="I810">
    <cfRule type="expression" dxfId="36300" priority="76945" stopIfTrue="1">
      <formula>WEEKDAY($A810)=1</formula>
    </cfRule>
    <cfRule type="expression" dxfId="36299" priority="76946" stopIfTrue="1">
      <formula>WEEKDAY($A810)=2</formula>
    </cfRule>
    <cfRule type="expression" dxfId="36298" priority="76947" stopIfTrue="1">
      <formula>WEEKDAY($A810)=3</formula>
    </cfRule>
    <cfRule type="expression" dxfId="36297" priority="76948" stopIfTrue="1">
      <formula>WEEKDAY($A810)=4</formula>
    </cfRule>
    <cfRule type="expression" dxfId="36296" priority="76949" stopIfTrue="1">
      <formula>WEEKDAY($A810)=5</formula>
    </cfRule>
    <cfRule type="expression" dxfId="36295" priority="76950" stopIfTrue="1">
      <formula>WEEKDAY($A810)=6</formula>
    </cfRule>
    <cfRule type="expression" dxfId="36294" priority="76951" stopIfTrue="1">
      <formula>WEEKDAY($A810)=7</formula>
    </cfRule>
  </conditionalFormatting>
  <conditionalFormatting sqref="A810">
    <cfRule type="expression" dxfId="36293" priority="76938" stopIfTrue="1">
      <formula>WEEKDAY($A810)=1</formula>
    </cfRule>
    <cfRule type="expression" dxfId="36292" priority="76939" stopIfTrue="1">
      <formula>WEEKDAY($A810)=2</formula>
    </cfRule>
    <cfRule type="expression" dxfId="36291" priority="76940" stopIfTrue="1">
      <formula>WEEKDAY($A810)=3</formula>
    </cfRule>
    <cfRule type="expression" dxfId="36290" priority="76941" stopIfTrue="1">
      <formula>WEEKDAY($A810)=4</formula>
    </cfRule>
    <cfRule type="expression" dxfId="36289" priority="76942" stopIfTrue="1">
      <formula>WEEKDAY($A810)=5</formula>
    </cfRule>
    <cfRule type="expression" dxfId="36288" priority="76943" stopIfTrue="1">
      <formula>WEEKDAY($A810)=6</formula>
    </cfRule>
    <cfRule type="expression" dxfId="36287" priority="76944" stopIfTrue="1">
      <formula>WEEKDAY($A810)=7</formula>
    </cfRule>
  </conditionalFormatting>
  <conditionalFormatting sqref="A810">
    <cfRule type="expression" dxfId="36286" priority="76931" stopIfTrue="1">
      <formula>WEEKDAY($A810)=1</formula>
    </cfRule>
    <cfRule type="expression" dxfId="36285" priority="76932" stopIfTrue="1">
      <formula>WEEKDAY($A810)=2</formula>
    </cfRule>
    <cfRule type="expression" dxfId="36284" priority="76933" stopIfTrue="1">
      <formula>WEEKDAY($A810)=3</formula>
    </cfRule>
    <cfRule type="expression" dxfId="36283" priority="76934" stopIfTrue="1">
      <formula>WEEKDAY($A810)=4</formula>
    </cfRule>
    <cfRule type="expression" dxfId="36282" priority="76935" stopIfTrue="1">
      <formula>WEEKDAY($A810)=5</formula>
    </cfRule>
    <cfRule type="expression" dxfId="36281" priority="76936" stopIfTrue="1">
      <formula>WEEKDAY($A810)=6</formula>
    </cfRule>
    <cfRule type="expression" dxfId="36280" priority="76937" stopIfTrue="1">
      <formula>WEEKDAY($A810)=7</formula>
    </cfRule>
  </conditionalFormatting>
  <conditionalFormatting sqref="I810">
    <cfRule type="expression" dxfId="36279" priority="76924" stopIfTrue="1">
      <formula>WEEKDAY($A810)=1</formula>
    </cfRule>
    <cfRule type="expression" dxfId="36278" priority="76925" stopIfTrue="1">
      <formula>WEEKDAY($A810)=2</formula>
    </cfRule>
    <cfRule type="expression" dxfId="36277" priority="76926" stopIfTrue="1">
      <formula>WEEKDAY($A810)=3</formula>
    </cfRule>
    <cfRule type="expression" dxfId="36276" priority="76927" stopIfTrue="1">
      <formula>WEEKDAY($A810)=4</formula>
    </cfRule>
    <cfRule type="expression" dxfId="36275" priority="76928" stopIfTrue="1">
      <formula>WEEKDAY($A810)=5</formula>
    </cfRule>
    <cfRule type="expression" dxfId="36274" priority="76929" stopIfTrue="1">
      <formula>WEEKDAY($A810)=6</formula>
    </cfRule>
    <cfRule type="expression" dxfId="36273" priority="76930" stopIfTrue="1">
      <formula>WEEKDAY($A810)=7</formula>
    </cfRule>
  </conditionalFormatting>
  <conditionalFormatting sqref="A810">
    <cfRule type="expression" dxfId="36272" priority="76917" stopIfTrue="1">
      <formula>WEEKDAY($A810)=1</formula>
    </cfRule>
    <cfRule type="expression" dxfId="36271" priority="76918" stopIfTrue="1">
      <formula>WEEKDAY($A810)=2</formula>
    </cfRule>
    <cfRule type="expression" dxfId="36270" priority="76919" stopIfTrue="1">
      <formula>WEEKDAY($A810)=3</formula>
    </cfRule>
    <cfRule type="expression" dxfId="36269" priority="76920" stopIfTrue="1">
      <formula>WEEKDAY($A810)=4</formula>
    </cfRule>
    <cfRule type="expression" dxfId="36268" priority="76921" stopIfTrue="1">
      <formula>WEEKDAY($A810)=5</formula>
    </cfRule>
    <cfRule type="expression" dxfId="36267" priority="76922" stopIfTrue="1">
      <formula>WEEKDAY($A810)=6</formula>
    </cfRule>
    <cfRule type="expression" dxfId="36266" priority="76923" stopIfTrue="1">
      <formula>WEEKDAY($A810)=7</formula>
    </cfRule>
  </conditionalFormatting>
  <conditionalFormatting sqref="A810">
    <cfRule type="expression" dxfId="36265" priority="76910" stopIfTrue="1">
      <formula>WEEKDAY($A810)=1</formula>
    </cfRule>
    <cfRule type="expression" dxfId="36264" priority="76911" stopIfTrue="1">
      <formula>WEEKDAY($A810)=2</formula>
    </cfRule>
    <cfRule type="expression" dxfId="36263" priority="76912" stopIfTrue="1">
      <formula>WEEKDAY($A810)=3</formula>
    </cfRule>
    <cfRule type="expression" dxfId="36262" priority="76913" stopIfTrue="1">
      <formula>WEEKDAY($A810)=4</formula>
    </cfRule>
    <cfRule type="expression" dxfId="36261" priority="76914" stopIfTrue="1">
      <formula>WEEKDAY($A810)=5</formula>
    </cfRule>
    <cfRule type="expression" dxfId="36260" priority="76915" stopIfTrue="1">
      <formula>WEEKDAY($A810)=6</formula>
    </cfRule>
    <cfRule type="expression" dxfId="36259" priority="76916" stopIfTrue="1">
      <formula>WEEKDAY($A810)=7</formula>
    </cfRule>
  </conditionalFormatting>
  <conditionalFormatting sqref="I810">
    <cfRule type="expression" dxfId="36258" priority="76903" stopIfTrue="1">
      <formula>WEEKDAY($A810)=1</formula>
    </cfRule>
    <cfRule type="expression" dxfId="36257" priority="76904" stopIfTrue="1">
      <formula>WEEKDAY($A810)=2</formula>
    </cfRule>
    <cfRule type="expression" dxfId="36256" priority="76905" stopIfTrue="1">
      <formula>WEEKDAY($A810)=3</formula>
    </cfRule>
    <cfRule type="expression" dxfId="36255" priority="76906" stopIfTrue="1">
      <formula>WEEKDAY($A810)=4</formula>
    </cfRule>
    <cfRule type="expression" dxfId="36254" priority="76907" stopIfTrue="1">
      <formula>WEEKDAY($A810)=5</formula>
    </cfRule>
    <cfRule type="expression" dxfId="36253" priority="76908" stopIfTrue="1">
      <formula>WEEKDAY($A810)=6</formula>
    </cfRule>
    <cfRule type="expression" dxfId="36252" priority="76909" stopIfTrue="1">
      <formula>WEEKDAY($A810)=7</formula>
    </cfRule>
  </conditionalFormatting>
  <conditionalFormatting sqref="I810">
    <cfRule type="expression" dxfId="36251" priority="76896" stopIfTrue="1">
      <formula>WEEKDAY($A810)=1</formula>
    </cfRule>
    <cfRule type="expression" dxfId="36250" priority="76897" stopIfTrue="1">
      <formula>WEEKDAY($A810)=2</formula>
    </cfRule>
    <cfRule type="expression" dxfId="36249" priority="76898" stopIfTrue="1">
      <formula>WEEKDAY($A810)=3</formula>
    </cfRule>
    <cfRule type="expression" dxfId="36248" priority="76899" stopIfTrue="1">
      <formula>WEEKDAY($A810)=4</formula>
    </cfRule>
    <cfRule type="expression" dxfId="36247" priority="76900" stopIfTrue="1">
      <formula>WEEKDAY($A810)=5</formula>
    </cfRule>
    <cfRule type="expression" dxfId="36246" priority="76901" stopIfTrue="1">
      <formula>WEEKDAY($A810)=6</formula>
    </cfRule>
    <cfRule type="expression" dxfId="36245" priority="76902" stopIfTrue="1">
      <formula>WEEKDAY($A810)=7</formula>
    </cfRule>
  </conditionalFormatting>
  <conditionalFormatting sqref="I810">
    <cfRule type="expression" dxfId="36244" priority="76889" stopIfTrue="1">
      <formula>WEEKDAY($A810)=1</formula>
    </cfRule>
    <cfRule type="expression" dxfId="36243" priority="76890" stopIfTrue="1">
      <formula>WEEKDAY($A810)=2</formula>
    </cfRule>
    <cfRule type="expression" dxfId="36242" priority="76891" stopIfTrue="1">
      <formula>WEEKDAY($A810)=3</formula>
    </cfRule>
    <cfRule type="expression" dxfId="36241" priority="76892" stopIfTrue="1">
      <formula>WEEKDAY($A810)=4</formula>
    </cfRule>
    <cfRule type="expression" dxfId="36240" priority="76893" stopIfTrue="1">
      <formula>WEEKDAY($A810)=5</formula>
    </cfRule>
    <cfRule type="expression" dxfId="36239" priority="76894" stopIfTrue="1">
      <formula>WEEKDAY($A810)=6</formula>
    </cfRule>
    <cfRule type="expression" dxfId="36238" priority="76895" stopIfTrue="1">
      <formula>WEEKDAY($A810)=7</formula>
    </cfRule>
  </conditionalFormatting>
  <conditionalFormatting sqref="I810">
    <cfRule type="expression" dxfId="36237" priority="76882" stopIfTrue="1">
      <formula>WEEKDAY($A810)=1</formula>
    </cfRule>
    <cfRule type="expression" dxfId="36236" priority="76883" stopIfTrue="1">
      <formula>WEEKDAY($A810)=2</formula>
    </cfRule>
    <cfRule type="expression" dxfId="36235" priority="76884" stopIfTrue="1">
      <formula>WEEKDAY($A810)=3</formula>
    </cfRule>
    <cfRule type="expression" dxfId="36234" priority="76885" stopIfTrue="1">
      <formula>WEEKDAY($A810)=4</formula>
    </cfRule>
    <cfRule type="expression" dxfId="36233" priority="76886" stopIfTrue="1">
      <formula>WEEKDAY($A810)=5</formula>
    </cfRule>
    <cfRule type="expression" dxfId="36232" priority="76887" stopIfTrue="1">
      <formula>WEEKDAY($A810)=6</formula>
    </cfRule>
    <cfRule type="expression" dxfId="36231" priority="76888" stopIfTrue="1">
      <formula>WEEKDAY($A810)=7</formula>
    </cfRule>
  </conditionalFormatting>
  <conditionalFormatting sqref="A810">
    <cfRule type="expression" dxfId="36230" priority="76875" stopIfTrue="1">
      <formula>WEEKDAY($A810)=1</formula>
    </cfRule>
    <cfRule type="expression" dxfId="36229" priority="76876" stopIfTrue="1">
      <formula>WEEKDAY($A810)=2</formula>
    </cfRule>
    <cfRule type="expression" dxfId="36228" priority="76877" stopIfTrue="1">
      <formula>WEEKDAY($A810)=3</formula>
    </cfRule>
    <cfRule type="expression" dxfId="36227" priority="76878" stopIfTrue="1">
      <formula>WEEKDAY($A810)=4</formula>
    </cfRule>
    <cfRule type="expression" dxfId="36226" priority="76879" stopIfTrue="1">
      <formula>WEEKDAY($A810)=5</formula>
    </cfRule>
    <cfRule type="expression" dxfId="36225" priority="76880" stopIfTrue="1">
      <formula>WEEKDAY($A810)=6</formula>
    </cfRule>
    <cfRule type="expression" dxfId="36224" priority="76881" stopIfTrue="1">
      <formula>WEEKDAY($A810)=7</formula>
    </cfRule>
  </conditionalFormatting>
  <conditionalFormatting sqref="I810">
    <cfRule type="expression" dxfId="36223" priority="76868" stopIfTrue="1">
      <formula>WEEKDAY($A810)=1</formula>
    </cfRule>
    <cfRule type="expression" dxfId="36222" priority="76869" stopIfTrue="1">
      <formula>WEEKDAY($A810)=2</formula>
    </cfRule>
    <cfRule type="expression" dxfId="36221" priority="76870" stopIfTrue="1">
      <formula>WEEKDAY($A810)=3</formula>
    </cfRule>
    <cfRule type="expression" dxfId="36220" priority="76871" stopIfTrue="1">
      <formula>WEEKDAY($A810)=4</formula>
    </cfRule>
    <cfRule type="expression" dxfId="36219" priority="76872" stopIfTrue="1">
      <formula>WEEKDAY($A810)=5</formula>
    </cfRule>
    <cfRule type="expression" dxfId="36218" priority="76873" stopIfTrue="1">
      <formula>WEEKDAY($A810)=6</formula>
    </cfRule>
    <cfRule type="expression" dxfId="36217" priority="76874" stopIfTrue="1">
      <formula>WEEKDAY($A810)=7</formula>
    </cfRule>
  </conditionalFormatting>
  <conditionalFormatting sqref="I810">
    <cfRule type="expression" dxfId="36216" priority="76861" stopIfTrue="1">
      <formula>WEEKDAY($A810)=1</formula>
    </cfRule>
    <cfRule type="expression" dxfId="36215" priority="76862" stopIfTrue="1">
      <formula>WEEKDAY($A810)=2</formula>
    </cfRule>
    <cfRule type="expression" dxfId="36214" priority="76863" stopIfTrue="1">
      <formula>WEEKDAY($A810)=3</formula>
    </cfRule>
    <cfRule type="expression" dxfId="36213" priority="76864" stopIfTrue="1">
      <formula>WEEKDAY($A810)=4</formula>
    </cfRule>
    <cfRule type="expression" dxfId="36212" priority="76865" stopIfTrue="1">
      <formula>WEEKDAY($A810)=5</formula>
    </cfRule>
    <cfRule type="expression" dxfId="36211" priority="76866" stopIfTrue="1">
      <formula>WEEKDAY($A810)=6</formula>
    </cfRule>
    <cfRule type="expression" dxfId="36210" priority="76867" stopIfTrue="1">
      <formula>WEEKDAY($A810)=7</formula>
    </cfRule>
  </conditionalFormatting>
  <conditionalFormatting sqref="I810">
    <cfRule type="expression" dxfId="36209" priority="76854" stopIfTrue="1">
      <formula>WEEKDAY($A810)=1</formula>
    </cfRule>
    <cfRule type="expression" dxfId="36208" priority="76855" stopIfTrue="1">
      <formula>WEEKDAY($A810)=2</formula>
    </cfRule>
    <cfRule type="expression" dxfId="36207" priority="76856" stopIfTrue="1">
      <formula>WEEKDAY($A810)=3</formula>
    </cfRule>
    <cfRule type="expression" dxfId="36206" priority="76857" stopIfTrue="1">
      <formula>WEEKDAY($A810)=4</formula>
    </cfRule>
    <cfRule type="expression" dxfId="36205" priority="76858" stopIfTrue="1">
      <formula>WEEKDAY($A810)=5</formula>
    </cfRule>
    <cfRule type="expression" dxfId="36204" priority="76859" stopIfTrue="1">
      <formula>WEEKDAY($A810)=6</formula>
    </cfRule>
    <cfRule type="expression" dxfId="36203" priority="76860" stopIfTrue="1">
      <formula>WEEKDAY($A810)=7</formula>
    </cfRule>
  </conditionalFormatting>
  <conditionalFormatting sqref="I810">
    <cfRule type="expression" dxfId="36202" priority="76847" stopIfTrue="1">
      <formula>WEEKDAY($A810)=1</formula>
    </cfRule>
    <cfRule type="expression" dxfId="36201" priority="76848" stopIfTrue="1">
      <formula>WEEKDAY($A810)=2</formula>
    </cfRule>
    <cfRule type="expression" dxfId="36200" priority="76849" stopIfTrue="1">
      <formula>WEEKDAY($A810)=3</formula>
    </cfRule>
    <cfRule type="expression" dxfId="36199" priority="76850" stopIfTrue="1">
      <formula>WEEKDAY($A810)=4</formula>
    </cfRule>
    <cfRule type="expression" dxfId="36198" priority="76851" stopIfTrue="1">
      <formula>WEEKDAY($A810)=5</formula>
    </cfRule>
    <cfRule type="expression" dxfId="36197" priority="76852" stopIfTrue="1">
      <formula>WEEKDAY($A810)=6</formula>
    </cfRule>
    <cfRule type="expression" dxfId="36196" priority="76853" stopIfTrue="1">
      <formula>WEEKDAY($A810)=7</formula>
    </cfRule>
  </conditionalFormatting>
  <conditionalFormatting sqref="I810">
    <cfRule type="expression" dxfId="36195" priority="76840" stopIfTrue="1">
      <formula>WEEKDAY($A810)=1</formula>
    </cfRule>
    <cfRule type="expression" dxfId="36194" priority="76841" stopIfTrue="1">
      <formula>WEEKDAY($A810)=2</formula>
    </cfRule>
    <cfRule type="expression" dxfId="36193" priority="76842" stopIfTrue="1">
      <formula>WEEKDAY($A810)=3</formula>
    </cfRule>
    <cfRule type="expression" dxfId="36192" priority="76843" stopIfTrue="1">
      <formula>WEEKDAY($A810)=4</formula>
    </cfRule>
    <cfRule type="expression" dxfId="36191" priority="76844" stopIfTrue="1">
      <formula>WEEKDAY($A810)=5</formula>
    </cfRule>
    <cfRule type="expression" dxfId="36190" priority="76845" stopIfTrue="1">
      <formula>WEEKDAY($A810)=6</formula>
    </cfRule>
    <cfRule type="expression" dxfId="36189" priority="76846" stopIfTrue="1">
      <formula>WEEKDAY($A810)=7</formula>
    </cfRule>
  </conditionalFormatting>
  <conditionalFormatting sqref="I810">
    <cfRule type="expression" dxfId="36188" priority="76833" stopIfTrue="1">
      <formula>WEEKDAY($A810)=1</formula>
    </cfRule>
    <cfRule type="expression" dxfId="36187" priority="76834" stopIfTrue="1">
      <formula>WEEKDAY($A810)=2</formula>
    </cfRule>
    <cfRule type="expression" dxfId="36186" priority="76835" stopIfTrue="1">
      <formula>WEEKDAY($A810)=3</formula>
    </cfRule>
    <cfRule type="expression" dxfId="36185" priority="76836" stopIfTrue="1">
      <formula>WEEKDAY($A810)=4</formula>
    </cfRule>
    <cfRule type="expression" dxfId="36184" priority="76837" stopIfTrue="1">
      <formula>WEEKDAY($A810)=5</formula>
    </cfRule>
    <cfRule type="expression" dxfId="36183" priority="76838" stopIfTrue="1">
      <formula>WEEKDAY($A810)=6</formula>
    </cfRule>
    <cfRule type="expression" dxfId="36182" priority="76839" stopIfTrue="1">
      <formula>WEEKDAY($A810)=7</formula>
    </cfRule>
  </conditionalFormatting>
  <conditionalFormatting sqref="I810">
    <cfRule type="expression" dxfId="36181" priority="76826" stopIfTrue="1">
      <formula>WEEKDAY($A810)=1</formula>
    </cfRule>
    <cfRule type="expression" dxfId="36180" priority="76827" stopIfTrue="1">
      <formula>WEEKDAY($A810)=2</formula>
    </cfRule>
    <cfRule type="expression" dxfId="36179" priority="76828" stopIfTrue="1">
      <formula>WEEKDAY($A810)=3</formula>
    </cfRule>
    <cfRule type="expression" dxfId="36178" priority="76829" stopIfTrue="1">
      <formula>WEEKDAY($A810)=4</formula>
    </cfRule>
    <cfRule type="expression" dxfId="36177" priority="76830" stopIfTrue="1">
      <formula>WEEKDAY($A810)=5</formula>
    </cfRule>
    <cfRule type="expression" dxfId="36176" priority="76831" stopIfTrue="1">
      <formula>WEEKDAY($A810)=6</formula>
    </cfRule>
    <cfRule type="expression" dxfId="36175" priority="76832" stopIfTrue="1">
      <formula>WEEKDAY($A810)=7</formula>
    </cfRule>
  </conditionalFormatting>
  <conditionalFormatting sqref="I810">
    <cfRule type="expression" dxfId="36174" priority="76819" stopIfTrue="1">
      <formula>WEEKDAY($A810)=1</formula>
    </cfRule>
    <cfRule type="expression" dxfId="36173" priority="76820" stopIfTrue="1">
      <formula>WEEKDAY($A810)=2</formula>
    </cfRule>
    <cfRule type="expression" dxfId="36172" priority="76821" stopIfTrue="1">
      <formula>WEEKDAY($A810)=3</formula>
    </cfRule>
    <cfRule type="expression" dxfId="36171" priority="76822" stopIfTrue="1">
      <formula>WEEKDAY($A810)=4</formula>
    </cfRule>
    <cfRule type="expression" dxfId="36170" priority="76823" stopIfTrue="1">
      <formula>WEEKDAY($A810)=5</formula>
    </cfRule>
    <cfRule type="expression" dxfId="36169" priority="76824" stopIfTrue="1">
      <formula>WEEKDAY($A810)=6</formula>
    </cfRule>
    <cfRule type="expression" dxfId="36168" priority="76825" stopIfTrue="1">
      <formula>WEEKDAY($A810)=7</formula>
    </cfRule>
  </conditionalFormatting>
  <conditionalFormatting sqref="I810">
    <cfRule type="expression" dxfId="36167" priority="76812" stopIfTrue="1">
      <formula>WEEKDAY($A810)=1</formula>
    </cfRule>
    <cfRule type="expression" dxfId="36166" priority="76813" stopIfTrue="1">
      <formula>WEEKDAY($A810)=2</formula>
    </cfRule>
    <cfRule type="expression" dxfId="36165" priority="76814" stopIfTrue="1">
      <formula>WEEKDAY($A810)=3</formula>
    </cfRule>
    <cfRule type="expression" dxfId="36164" priority="76815" stopIfTrue="1">
      <formula>WEEKDAY($A810)=4</formula>
    </cfRule>
    <cfRule type="expression" dxfId="36163" priority="76816" stopIfTrue="1">
      <formula>WEEKDAY($A810)=5</formula>
    </cfRule>
    <cfRule type="expression" dxfId="36162" priority="76817" stopIfTrue="1">
      <formula>WEEKDAY($A810)=6</formula>
    </cfRule>
    <cfRule type="expression" dxfId="36161" priority="76818" stopIfTrue="1">
      <formula>WEEKDAY($A810)=7</formula>
    </cfRule>
  </conditionalFormatting>
  <conditionalFormatting sqref="I810">
    <cfRule type="expression" dxfId="36160" priority="76805" stopIfTrue="1">
      <formula>WEEKDAY($A810)=1</formula>
    </cfRule>
    <cfRule type="expression" dxfId="36159" priority="76806" stopIfTrue="1">
      <formula>WEEKDAY($A810)=2</formula>
    </cfRule>
    <cfRule type="expression" dxfId="36158" priority="76807" stopIfTrue="1">
      <formula>WEEKDAY($A810)=3</formula>
    </cfRule>
    <cfRule type="expression" dxfId="36157" priority="76808" stopIfTrue="1">
      <formula>WEEKDAY($A810)=4</formula>
    </cfRule>
    <cfRule type="expression" dxfId="36156" priority="76809" stopIfTrue="1">
      <formula>WEEKDAY($A810)=5</formula>
    </cfRule>
    <cfRule type="expression" dxfId="36155" priority="76810" stopIfTrue="1">
      <formula>WEEKDAY($A810)=6</formula>
    </cfRule>
    <cfRule type="expression" dxfId="36154" priority="76811" stopIfTrue="1">
      <formula>WEEKDAY($A810)=7</formula>
    </cfRule>
  </conditionalFormatting>
  <conditionalFormatting sqref="I810">
    <cfRule type="expression" dxfId="36153" priority="76798" stopIfTrue="1">
      <formula>WEEKDAY($A810)=1</formula>
    </cfRule>
    <cfRule type="expression" dxfId="36152" priority="76799" stopIfTrue="1">
      <formula>WEEKDAY($A810)=2</formula>
    </cfRule>
    <cfRule type="expression" dxfId="36151" priority="76800" stopIfTrue="1">
      <formula>WEEKDAY($A810)=3</formula>
    </cfRule>
    <cfRule type="expression" dxfId="36150" priority="76801" stopIfTrue="1">
      <formula>WEEKDAY($A810)=4</formula>
    </cfRule>
    <cfRule type="expression" dxfId="36149" priority="76802" stopIfTrue="1">
      <formula>WEEKDAY($A810)=5</formula>
    </cfRule>
    <cfRule type="expression" dxfId="36148" priority="76803" stopIfTrue="1">
      <formula>WEEKDAY($A810)=6</formula>
    </cfRule>
    <cfRule type="expression" dxfId="36147" priority="76804" stopIfTrue="1">
      <formula>WEEKDAY($A810)=7</formula>
    </cfRule>
  </conditionalFormatting>
  <conditionalFormatting sqref="I810">
    <cfRule type="expression" dxfId="36146" priority="76791" stopIfTrue="1">
      <formula>WEEKDAY($A810)=1</formula>
    </cfRule>
    <cfRule type="expression" dxfId="36145" priority="76792" stopIfTrue="1">
      <formula>WEEKDAY($A810)=2</formula>
    </cfRule>
    <cfRule type="expression" dxfId="36144" priority="76793" stopIfTrue="1">
      <formula>WEEKDAY($A810)=3</formula>
    </cfRule>
    <cfRule type="expression" dxfId="36143" priority="76794" stopIfTrue="1">
      <formula>WEEKDAY($A810)=4</formula>
    </cfRule>
    <cfRule type="expression" dxfId="36142" priority="76795" stopIfTrue="1">
      <formula>WEEKDAY($A810)=5</formula>
    </cfRule>
    <cfRule type="expression" dxfId="36141" priority="76796" stopIfTrue="1">
      <formula>WEEKDAY($A810)=6</formula>
    </cfRule>
    <cfRule type="expression" dxfId="36140" priority="76797" stopIfTrue="1">
      <formula>WEEKDAY($A810)=7</formula>
    </cfRule>
  </conditionalFormatting>
  <conditionalFormatting sqref="I810">
    <cfRule type="expression" dxfId="36139" priority="76784" stopIfTrue="1">
      <formula>WEEKDAY($A810)=1</formula>
    </cfRule>
    <cfRule type="expression" dxfId="36138" priority="76785" stopIfTrue="1">
      <formula>WEEKDAY($A810)=2</formula>
    </cfRule>
    <cfRule type="expression" dxfId="36137" priority="76786" stopIfTrue="1">
      <formula>WEEKDAY($A810)=3</formula>
    </cfRule>
    <cfRule type="expression" dxfId="36136" priority="76787" stopIfTrue="1">
      <formula>WEEKDAY($A810)=4</formula>
    </cfRule>
    <cfRule type="expression" dxfId="36135" priority="76788" stopIfTrue="1">
      <formula>WEEKDAY($A810)=5</formula>
    </cfRule>
    <cfRule type="expression" dxfId="36134" priority="76789" stopIfTrue="1">
      <formula>WEEKDAY($A810)=6</formula>
    </cfRule>
    <cfRule type="expression" dxfId="36133" priority="76790" stopIfTrue="1">
      <formula>WEEKDAY($A810)=7</formula>
    </cfRule>
  </conditionalFormatting>
  <conditionalFormatting sqref="I810">
    <cfRule type="expression" dxfId="36132" priority="76777" stopIfTrue="1">
      <formula>WEEKDAY($A810)=1</formula>
    </cfRule>
    <cfRule type="expression" dxfId="36131" priority="76778" stopIfTrue="1">
      <formula>WEEKDAY($A810)=2</formula>
    </cfRule>
    <cfRule type="expression" dxfId="36130" priority="76779" stopIfTrue="1">
      <formula>WEEKDAY($A810)=3</formula>
    </cfRule>
    <cfRule type="expression" dxfId="36129" priority="76780" stopIfTrue="1">
      <formula>WEEKDAY($A810)=4</formula>
    </cfRule>
    <cfRule type="expression" dxfId="36128" priority="76781" stopIfTrue="1">
      <formula>WEEKDAY($A810)=5</formula>
    </cfRule>
    <cfRule type="expression" dxfId="36127" priority="76782" stopIfTrue="1">
      <formula>WEEKDAY($A810)=6</formula>
    </cfRule>
    <cfRule type="expression" dxfId="36126" priority="76783" stopIfTrue="1">
      <formula>WEEKDAY($A810)=7</formula>
    </cfRule>
  </conditionalFormatting>
  <conditionalFormatting sqref="I810">
    <cfRule type="expression" dxfId="36125" priority="76770" stopIfTrue="1">
      <formula>WEEKDAY($A810)=1</formula>
    </cfRule>
    <cfRule type="expression" dxfId="36124" priority="76771" stopIfTrue="1">
      <formula>WEEKDAY($A810)=2</formula>
    </cfRule>
    <cfRule type="expression" dxfId="36123" priority="76772" stopIfTrue="1">
      <formula>WEEKDAY($A810)=3</formula>
    </cfRule>
    <cfRule type="expression" dxfId="36122" priority="76773" stopIfTrue="1">
      <formula>WEEKDAY($A810)=4</formula>
    </cfRule>
    <cfRule type="expression" dxfId="36121" priority="76774" stopIfTrue="1">
      <formula>WEEKDAY($A810)=5</formula>
    </cfRule>
    <cfRule type="expression" dxfId="36120" priority="76775" stopIfTrue="1">
      <formula>WEEKDAY($A810)=6</formula>
    </cfRule>
    <cfRule type="expression" dxfId="36119" priority="76776" stopIfTrue="1">
      <formula>WEEKDAY($A810)=7</formula>
    </cfRule>
  </conditionalFormatting>
  <conditionalFormatting sqref="I810">
    <cfRule type="expression" dxfId="36118" priority="76763" stopIfTrue="1">
      <formula>WEEKDAY($A810)=1</formula>
    </cfRule>
    <cfRule type="expression" dxfId="36117" priority="76764" stopIfTrue="1">
      <formula>WEEKDAY($A810)=2</formula>
    </cfRule>
    <cfRule type="expression" dxfId="36116" priority="76765" stopIfTrue="1">
      <formula>WEEKDAY($A810)=3</formula>
    </cfRule>
    <cfRule type="expression" dxfId="36115" priority="76766" stopIfTrue="1">
      <formula>WEEKDAY($A810)=4</formula>
    </cfRule>
    <cfRule type="expression" dxfId="36114" priority="76767" stopIfTrue="1">
      <formula>WEEKDAY($A810)=5</formula>
    </cfRule>
    <cfRule type="expression" dxfId="36113" priority="76768" stopIfTrue="1">
      <formula>WEEKDAY($A810)=6</formula>
    </cfRule>
    <cfRule type="expression" dxfId="36112" priority="76769" stopIfTrue="1">
      <formula>WEEKDAY($A810)=7</formula>
    </cfRule>
  </conditionalFormatting>
  <conditionalFormatting sqref="I810">
    <cfRule type="expression" dxfId="36111" priority="76756" stopIfTrue="1">
      <formula>WEEKDAY($A810)=1</formula>
    </cfRule>
    <cfRule type="expression" dxfId="36110" priority="76757" stopIfTrue="1">
      <formula>WEEKDAY($A810)=2</formula>
    </cfRule>
    <cfRule type="expression" dxfId="36109" priority="76758" stopIfTrue="1">
      <formula>WEEKDAY($A810)=3</formula>
    </cfRule>
    <cfRule type="expression" dxfId="36108" priority="76759" stopIfTrue="1">
      <formula>WEEKDAY($A810)=4</formula>
    </cfRule>
    <cfRule type="expression" dxfId="36107" priority="76760" stopIfTrue="1">
      <formula>WEEKDAY($A810)=5</formula>
    </cfRule>
    <cfRule type="expression" dxfId="36106" priority="76761" stopIfTrue="1">
      <formula>WEEKDAY($A810)=6</formula>
    </cfRule>
    <cfRule type="expression" dxfId="36105" priority="76762" stopIfTrue="1">
      <formula>WEEKDAY($A810)=7</formula>
    </cfRule>
  </conditionalFormatting>
  <conditionalFormatting sqref="I810">
    <cfRule type="expression" dxfId="36104" priority="76749" stopIfTrue="1">
      <formula>WEEKDAY($A810)=1</formula>
    </cfRule>
    <cfRule type="expression" dxfId="36103" priority="76750" stopIfTrue="1">
      <formula>WEEKDAY($A810)=2</formula>
    </cfRule>
    <cfRule type="expression" dxfId="36102" priority="76751" stopIfTrue="1">
      <formula>WEEKDAY($A810)=3</formula>
    </cfRule>
    <cfRule type="expression" dxfId="36101" priority="76752" stopIfTrue="1">
      <formula>WEEKDAY($A810)=4</formula>
    </cfRule>
    <cfRule type="expression" dxfId="36100" priority="76753" stopIfTrue="1">
      <formula>WEEKDAY($A810)=5</formula>
    </cfRule>
    <cfRule type="expression" dxfId="36099" priority="76754" stopIfTrue="1">
      <formula>WEEKDAY($A810)=6</formula>
    </cfRule>
    <cfRule type="expression" dxfId="36098" priority="76755" stopIfTrue="1">
      <formula>WEEKDAY($A810)=7</formula>
    </cfRule>
  </conditionalFormatting>
  <conditionalFormatting sqref="I810">
    <cfRule type="expression" dxfId="36097" priority="76742" stopIfTrue="1">
      <formula>WEEKDAY($A810)=1</formula>
    </cfRule>
    <cfRule type="expression" dxfId="36096" priority="76743" stopIfTrue="1">
      <formula>WEEKDAY($A810)=2</formula>
    </cfRule>
    <cfRule type="expression" dxfId="36095" priority="76744" stopIfTrue="1">
      <formula>WEEKDAY($A810)=3</formula>
    </cfRule>
    <cfRule type="expression" dxfId="36094" priority="76745" stopIfTrue="1">
      <formula>WEEKDAY($A810)=4</formula>
    </cfRule>
    <cfRule type="expression" dxfId="36093" priority="76746" stopIfTrue="1">
      <formula>WEEKDAY($A810)=5</formula>
    </cfRule>
    <cfRule type="expression" dxfId="36092" priority="76747" stopIfTrue="1">
      <formula>WEEKDAY($A810)=6</formula>
    </cfRule>
    <cfRule type="expression" dxfId="36091" priority="76748" stopIfTrue="1">
      <formula>WEEKDAY($A810)=7</formula>
    </cfRule>
  </conditionalFormatting>
  <conditionalFormatting sqref="I810">
    <cfRule type="expression" dxfId="36090" priority="76735" stopIfTrue="1">
      <formula>WEEKDAY($A810)=1</formula>
    </cfRule>
    <cfRule type="expression" dxfId="36089" priority="76736" stopIfTrue="1">
      <formula>WEEKDAY($A810)=2</formula>
    </cfRule>
    <cfRule type="expression" dxfId="36088" priority="76737" stopIfTrue="1">
      <formula>WEEKDAY($A810)=3</formula>
    </cfRule>
    <cfRule type="expression" dxfId="36087" priority="76738" stopIfTrue="1">
      <formula>WEEKDAY($A810)=4</formula>
    </cfRule>
    <cfRule type="expression" dxfId="36086" priority="76739" stopIfTrue="1">
      <formula>WEEKDAY($A810)=5</formula>
    </cfRule>
    <cfRule type="expression" dxfId="36085" priority="76740" stopIfTrue="1">
      <formula>WEEKDAY($A810)=6</formula>
    </cfRule>
    <cfRule type="expression" dxfId="36084" priority="76741" stopIfTrue="1">
      <formula>WEEKDAY($A810)=7</formula>
    </cfRule>
  </conditionalFormatting>
  <conditionalFormatting sqref="I810">
    <cfRule type="expression" dxfId="36083" priority="76728" stopIfTrue="1">
      <formula>WEEKDAY($A810)=1</formula>
    </cfRule>
    <cfRule type="expression" dxfId="36082" priority="76729" stopIfTrue="1">
      <formula>WEEKDAY($A810)=2</formula>
    </cfRule>
    <cfRule type="expression" dxfId="36081" priority="76730" stopIfTrue="1">
      <formula>WEEKDAY($A810)=3</formula>
    </cfRule>
    <cfRule type="expression" dxfId="36080" priority="76731" stopIfTrue="1">
      <formula>WEEKDAY($A810)=4</formula>
    </cfRule>
    <cfRule type="expression" dxfId="36079" priority="76732" stopIfTrue="1">
      <formula>WEEKDAY($A810)=5</formula>
    </cfRule>
    <cfRule type="expression" dxfId="36078" priority="76733" stopIfTrue="1">
      <formula>WEEKDAY($A810)=6</formula>
    </cfRule>
    <cfRule type="expression" dxfId="36077" priority="76734" stopIfTrue="1">
      <formula>WEEKDAY($A810)=7</formula>
    </cfRule>
  </conditionalFormatting>
  <conditionalFormatting sqref="I810">
    <cfRule type="expression" dxfId="36076" priority="76721" stopIfTrue="1">
      <formula>WEEKDAY($A810)=1</formula>
    </cfRule>
    <cfRule type="expression" dxfId="36075" priority="76722" stopIfTrue="1">
      <formula>WEEKDAY($A810)=2</formula>
    </cfRule>
    <cfRule type="expression" dxfId="36074" priority="76723" stopIfTrue="1">
      <formula>WEEKDAY($A810)=3</formula>
    </cfRule>
    <cfRule type="expression" dxfId="36073" priority="76724" stopIfTrue="1">
      <formula>WEEKDAY($A810)=4</formula>
    </cfRule>
    <cfRule type="expression" dxfId="36072" priority="76725" stopIfTrue="1">
      <formula>WEEKDAY($A810)=5</formula>
    </cfRule>
    <cfRule type="expression" dxfId="36071" priority="76726" stopIfTrue="1">
      <formula>WEEKDAY($A810)=6</formula>
    </cfRule>
    <cfRule type="expression" dxfId="36070" priority="76727" stopIfTrue="1">
      <formula>WEEKDAY($A810)=7</formula>
    </cfRule>
  </conditionalFormatting>
  <conditionalFormatting sqref="A810">
    <cfRule type="expression" dxfId="36069" priority="76714" stopIfTrue="1">
      <formula>WEEKDAY($A810)=1</formula>
    </cfRule>
    <cfRule type="expression" dxfId="36068" priority="76715" stopIfTrue="1">
      <formula>WEEKDAY($A810)=2</formula>
    </cfRule>
    <cfRule type="expression" dxfId="36067" priority="76716" stopIfTrue="1">
      <formula>WEEKDAY($A810)=3</formula>
    </cfRule>
    <cfRule type="expression" dxfId="36066" priority="76717" stopIfTrue="1">
      <formula>WEEKDAY($A810)=4</formula>
    </cfRule>
    <cfRule type="expression" dxfId="36065" priority="76718" stopIfTrue="1">
      <formula>WEEKDAY($A810)=5</formula>
    </cfRule>
    <cfRule type="expression" dxfId="36064" priority="76719" stopIfTrue="1">
      <formula>WEEKDAY($A810)=6</formula>
    </cfRule>
    <cfRule type="expression" dxfId="36063" priority="76720" stopIfTrue="1">
      <formula>WEEKDAY($A810)=7</formula>
    </cfRule>
  </conditionalFormatting>
  <conditionalFormatting sqref="I810">
    <cfRule type="expression" dxfId="36062" priority="76707" stopIfTrue="1">
      <formula>WEEKDAY($A810)=1</formula>
    </cfRule>
    <cfRule type="expression" dxfId="36061" priority="76708" stopIfTrue="1">
      <formula>WEEKDAY($A810)=2</formula>
    </cfRule>
    <cfRule type="expression" dxfId="36060" priority="76709" stopIfTrue="1">
      <formula>WEEKDAY($A810)=3</formula>
    </cfRule>
    <cfRule type="expression" dxfId="36059" priority="76710" stopIfTrue="1">
      <formula>WEEKDAY($A810)=4</formula>
    </cfRule>
    <cfRule type="expression" dxfId="36058" priority="76711" stopIfTrue="1">
      <formula>WEEKDAY($A810)=5</formula>
    </cfRule>
    <cfRule type="expression" dxfId="36057" priority="76712" stopIfTrue="1">
      <formula>WEEKDAY($A810)=6</formula>
    </cfRule>
    <cfRule type="expression" dxfId="36056" priority="76713" stopIfTrue="1">
      <formula>WEEKDAY($A810)=7</formula>
    </cfRule>
  </conditionalFormatting>
  <conditionalFormatting sqref="A810">
    <cfRule type="expression" dxfId="36055" priority="76700" stopIfTrue="1">
      <formula>WEEKDAY($A810)=1</formula>
    </cfRule>
    <cfRule type="expression" dxfId="36054" priority="76701" stopIfTrue="1">
      <formula>WEEKDAY($A810)=2</formula>
    </cfRule>
    <cfRule type="expression" dxfId="36053" priority="76702" stopIfTrue="1">
      <formula>WEEKDAY($A810)=3</formula>
    </cfRule>
    <cfRule type="expression" dxfId="36052" priority="76703" stopIfTrue="1">
      <formula>WEEKDAY($A810)=4</formula>
    </cfRule>
    <cfRule type="expression" dxfId="36051" priority="76704" stopIfTrue="1">
      <formula>WEEKDAY($A810)=5</formula>
    </cfRule>
    <cfRule type="expression" dxfId="36050" priority="76705" stopIfTrue="1">
      <formula>WEEKDAY($A810)=6</formula>
    </cfRule>
    <cfRule type="expression" dxfId="36049" priority="76706" stopIfTrue="1">
      <formula>WEEKDAY($A810)=7</formula>
    </cfRule>
  </conditionalFormatting>
  <conditionalFormatting sqref="A810">
    <cfRule type="expression" dxfId="36048" priority="76693" stopIfTrue="1">
      <formula>WEEKDAY($A810)=1</formula>
    </cfRule>
    <cfRule type="expression" dxfId="36047" priority="76694" stopIfTrue="1">
      <formula>WEEKDAY($A810)=2</formula>
    </cfRule>
    <cfRule type="expression" dxfId="36046" priority="76695" stopIfTrue="1">
      <formula>WEEKDAY($A810)=3</formula>
    </cfRule>
    <cfRule type="expression" dxfId="36045" priority="76696" stopIfTrue="1">
      <formula>WEEKDAY($A810)=4</formula>
    </cfRule>
    <cfRule type="expression" dxfId="36044" priority="76697" stopIfTrue="1">
      <formula>WEEKDAY($A810)=5</formula>
    </cfRule>
    <cfRule type="expression" dxfId="36043" priority="76698" stopIfTrue="1">
      <formula>WEEKDAY($A810)=6</formula>
    </cfRule>
    <cfRule type="expression" dxfId="36042" priority="76699" stopIfTrue="1">
      <formula>WEEKDAY($A810)=7</formula>
    </cfRule>
  </conditionalFormatting>
  <conditionalFormatting sqref="I810">
    <cfRule type="expression" dxfId="36041" priority="76686" stopIfTrue="1">
      <formula>WEEKDAY($A810)=1</formula>
    </cfRule>
    <cfRule type="expression" dxfId="36040" priority="76687" stopIfTrue="1">
      <formula>WEEKDAY($A810)=2</formula>
    </cfRule>
    <cfRule type="expression" dxfId="36039" priority="76688" stopIfTrue="1">
      <formula>WEEKDAY($A810)=3</formula>
    </cfRule>
    <cfRule type="expression" dxfId="36038" priority="76689" stopIfTrue="1">
      <formula>WEEKDAY($A810)=4</formula>
    </cfRule>
    <cfRule type="expression" dxfId="36037" priority="76690" stopIfTrue="1">
      <formula>WEEKDAY($A810)=5</formula>
    </cfRule>
    <cfRule type="expression" dxfId="36036" priority="76691" stopIfTrue="1">
      <formula>WEEKDAY($A810)=6</formula>
    </cfRule>
    <cfRule type="expression" dxfId="36035" priority="76692" stopIfTrue="1">
      <formula>WEEKDAY($A810)=7</formula>
    </cfRule>
  </conditionalFormatting>
  <conditionalFormatting sqref="A810">
    <cfRule type="expression" dxfId="36034" priority="76679" stopIfTrue="1">
      <formula>WEEKDAY($A810)=1</formula>
    </cfRule>
    <cfRule type="expression" dxfId="36033" priority="76680" stopIfTrue="1">
      <formula>WEEKDAY($A810)=2</formula>
    </cfRule>
    <cfRule type="expression" dxfId="36032" priority="76681" stopIfTrue="1">
      <formula>WEEKDAY($A810)=3</formula>
    </cfRule>
    <cfRule type="expression" dxfId="36031" priority="76682" stopIfTrue="1">
      <formula>WEEKDAY($A810)=4</formula>
    </cfRule>
    <cfRule type="expression" dxfId="36030" priority="76683" stopIfTrue="1">
      <formula>WEEKDAY($A810)=5</formula>
    </cfRule>
    <cfRule type="expression" dxfId="36029" priority="76684" stopIfTrue="1">
      <formula>WEEKDAY($A810)=6</formula>
    </cfRule>
    <cfRule type="expression" dxfId="36028" priority="76685" stopIfTrue="1">
      <formula>WEEKDAY($A810)=7</formula>
    </cfRule>
  </conditionalFormatting>
  <conditionalFormatting sqref="I810">
    <cfRule type="expression" dxfId="36027" priority="76672" stopIfTrue="1">
      <formula>WEEKDAY($A810)=1</formula>
    </cfRule>
    <cfRule type="expression" dxfId="36026" priority="76673" stopIfTrue="1">
      <formula>WEEKDAY($A810)=2</formula>
    </cfRule>
    <cfRule type="expression" dxfId="36025" priority="76674" stopIfTrue="1">
      <formula>WEEKDAY($A810)=3</formula>
    </cfRule>
    <cfRule type="expression" dxfId="36024" priority="76675" stopIfTrue="1">
      <formula>WEEKDAY($A810)=4</formula>
    </cfRule>
    <cfRule type="expression" dxfId="36023" priority="76676" stopIfTrue="1">
      <formula>WEEKDAY($A810)=5</formula>
    </cfRule>
    <cfRule type="expression" dxfId="36022" priority="76677" stopIfTrue="1">
      <formula>WEEKDAY($A810)=6</formula>
    </cfRule>
    <cfRule type="expression" dxfId="36021" priority="76678" stopIfTrue="1">
      <formula>WEEKDAY($A810)=7</formula>
    </cfRule>
  </conditionalFormatting>
  <conditionalFormatting sqref="A810">
    <cfRule type="expression" dxfId="36020" priority="76665" stopIfTrue="1">
      <formula>WEEKDAY($A810)=1</formula>
    </cfRule>
    <cfRule type="expression" dxfId="36019" priority="76666" stopIfTrue="1">
      <formula>WEEKDAY($A810)=2</formula>
    </cfRule>
    <cfRule type="expression" dxfId="36018" priority="76667" stopIfTrue="1">
      <formula>WEEKDAY($A810)=3</formula>
    </cfRule>
    <cfRule type="expression" dxfId="36017" priority="76668" stopIfTrue="1">
      <formula>WEEKDAY($A810)=4</formula>
    </cfRule>
    <cfRule type="expression" dxfId="36016" priority="76669" stopIfTrue="1">
      <formula>WEEKDAY($A810)=5</formula>
    </cfRule>
    <cfRule type="expression" dxfId="36015" priority="76670" stopIfTrue="1">
      <formula>WEEKDAY($A810)=6</formula>
    </cfRule>
    <cfRule type="expression" dxfId="36014" priority="76671" stopIfTrue="1">
      <formula>WEEKDAY($A810)=7</formula>
    </cfRule>
  </conditionalFormatting>
  <conditionalFormatting sqref="A810">
    <cfRule type="expression" dxfId="36013" priority="76658" stopIfTrue="1">
      <formula>WEEKDAY($A810)=1</formula>
    </cfRule>
    <cfRule type="expression" dxfId="36012" priority="76659" stopIfTrue="1">
      <formula>WEEKDAY($A810)=2</formula>
    </cfRule>
    <cfRule type="expression" dxfId="36011" priority="76660" stopIfTrue="1">
      <formula>WEEKDAY($A810)=3</formula>
    </cfRule>
    <cfRule type="expression" dxfId="36010" priority="76661" stopIfTrue="1">
      <formula>WEEKDAY($A810)=4</formula>
    </cfRule>
    <cfRule type="expression" dxfId="36009" priority="76662" stopIfTrue="1">
      <formula>WEEKDAY($A810)=5</formula>
    </cfRule>
    <cfRule type="expression" dxfId="36008" priority="76663" stopIfTrue="1">
      <formula>WEEKDAY($A810)=6</formula>
    </cfRule>
    <cfRule type="expression" dxfId="36007" priority="76664" stopIfTrue="1">
      <formula>WEEKDAY($A810)=7</formula>
    </cfRule>
  </conditionalFormatting>
  <conditionalFormatting sqref="I810">
    <cfRule type="expression" dxfId="36006" priority="76651" stopIfTrue="1">
      <formula>WEEKDAY($A810)=1</formula>
    </cfRule>
    <cfRule type="expression" dxfId="36005" priority="76652" stopIfTrue="1">
      <formula>WEEKDAY($A810)=2</formula>
    </cfRule>
    <cfRule type="expression" dxfId="36004" priority="76653" stopIfTrue="1">
      <formula>WEEKDAY($A810)=3</formula>
    </cfRule>
    <cfRule type="expression" dxfId="36003" priority="76654" stopIfTrue="1">
      <formula>WEEKDAY($A810)=4</formula>
    </cfRule>
    <cfRule type="expression" dxfId="36002" priority="76655" stopIfTrue="1">
      <formula>WEEKDAY($A810)=5</formula>
    </cfRule>
    <cfRule type="expression" dxfId="36001" priority="76656" stopIfTrue="1">
      <formula>WEEKDAY($A810)=6</formula>
    </cfRule>
    <cfRule type="expression" dxfId="36000" priority="76657" stopIfTrue="1">
      <formula>WEEKDAY($A810)=7</formula>
    </cfRule>
  </conditionalFormatting>
  <conditionalFormatting sqref="A810">
    <cfRule type="expression" dxfId="35999" priority="76644" stopIfTrue="1">
      <formula>WEEKDAY($A810)=1</formula>
    </cfRule>
    <cfRule type="expression" dxfId="35998" priority="76645" stopIfTrue="1">
      <formula>WEEKDAY($A810)=2</formula>
    </cfRule>
    <cfRule type="expression" dxfId="35997" priority="76646" stopIfTrue="1">
      <formula>WEEKDAY($A810)=3</formula>
    </cfRule>
    <cfRule type="expression" dxfId="35996" priority="76647" stopIfTrue="1">
      <formula>WEEKDAY($A810)=4</formula>
    </cfRule>
    <cfRule type="expression" dxfId="35995" priority="76648" stopIfTrue="1">
      <formula>WEEKDAY($A810)=5</formula>
    </cfRule>
    <cfRule type="expression" dxfId="35994" priority="76649" stopIfTrue="1">
      <formula>WEEKDAY($A810)=6</formula>
    </cfRule>
    <cfRule type="expression" dxfId="35993" priority="76650" stopIfTrue="1">
      <formula>WEEKDAY($A810)=7</formula>
    </cfRule>
  </conditionalFormatting>
  <conditionalFormatting sqref="A810">
    <cfRule type="expression" dxfId="35992" priority="76637" stopIfTrue="1">
      <formula>WEEKDAY($A810)=1</formula>
    </cfRule>
    <cfRule type="expression" dxfId="35991" priority="76638" stopIfTrue="1">
      <formula>WEEKDAY($A810)=2</formula>
    </cfRule>
    <cfRule type="expression" dxfId="35990" priority="76639" stopIfTrue="1">
      <formula>WEEKDAY($A810)=3</formula>
    </cfRule>
    <cfRule type="expression" dxfId="35989" priority="76640" stopIfTrue="1">
      <formula>WEEKDAY($A810)=4</formula>
    </cfRule>
    <cfRule type="expression" dxfId="35988" priority="76641" stopIfTrue="1">
      <formula>WEEKDAY($A810)=5</formula>
    </cfRule>
    <cfRule type="expression" dxfId="35987" priority="76642" stopIfTrue="1">
      <formula>WEEKDAY($A810)=6</formula>
    </cfRule>
    <cfRule type="expression" dxfId="35986" priority="76643" stopIfTrue="1">
      <formula>WEEKDAY($A810)=7</formula>
    </cfRule>
  </conditionalFormatting>
  <conditionalFormatting sqref="I810">
    <cfRule type="expression" dxfId="35985" priority="76630" stopIfTrue="1">
      <formula>WEEKDAY($A810)=1</formula>
    </cfRule>
    <cfRule type="expression" dxfId="35984" priority="76631" stopIfTrue="1">
      <formula>WEEKDAY($A810)=2</formula>
    </cfRule>
    <cfRule type="expression" dxfId="35983" priority="76632" stopIfTrue="1">
      <formula>WEEKDAY($A810)=3</formula>
    </cfRule>
    <cfRule type="expression" dxfId="35982" priority="76633" stopIfTrue="1">
      <formula>WEEKDAY($A810)=4</formula>
    </cfRule>
    <cfRule type="expression" dxfId="35981" priority="76634" stopIfTrue="1">
      <formula>WEEKDAY($A810)=5</formula>
    </cfRule>
    <cfRule type="expression" dxfId="35980" priority="76635" stopIfTrue="1">
      <formula>WEEKDAY($A810)=6</formula>
    </cfRule>
    <cfRule type="expression" dxfId="35979" priority="76636" stopIfTrue="1">
      <formula>WEEKDAY($A810)=7</formula>
    </cfRule>
  </conditionalFormatting>
  <conditionalFormatting sqref="I810">
    <cfRule type="expression" dxfId="35978" priority="76623" stopIfTrue="1">
      <formula>WEEKDAY($A810)=1</formula>
    </cfRule>
    <cfRule type="expression" dxfId="35977" priority="76624" stopIfTrue="1">
      <formula>WEEKDAY($A810)=2</formula>
    </cfRule>
    <cfRule type="expression" dxfId="35976" priority="76625" stopIfTrue="1">
      <formula>WEEKDAY($A810)=3</formula>
    </cfRule>
    <cfRule type="expression" dxfId="35975" priority="76626" stopIfTrue="1">
      <formula>WEEKDAY($A810)=4</formula>
    </cfRule>
    <cfRule type="expression" dxfId="35974" priority="76627" stopIfTrue="1">
      <formula>WEEKDAY($A810)=5</formula>
    </cfRule>
    <cfRule type="expression" dxfId="35973" priority="76628" stopIfTrue="1">
      <formula>WEEKDAY($A810)=6</formula>
    </cfRule>
    <cfRule type="expression" dxfId="35972" priority="76629" stopIfTrue="1">
      <formula>WEEKDAY($A810)=7</formula>
    </cfRule>
  </conditionalFormatting>
  <conditionalFormatting sqref="A810">
    <cfRule type="expression" dxfId="35971" priority="76616" stopIfTrue="1">
      <formula>WEEKDAY($A810)=1</formula>
    </cfRule>
    <cfRule type="expression" dxfId="35970" priority="76617" stopIfTrue="1">
      <formula>WEEKDAY($A810)=2</formula>
    </cfRule>
    <cfRule type="expression" dxfId="35969" priority="76618" stopIfTrue="1">
      <formula>WEEKDAY($A810)=3</formula>
    </cfRule>
    <cfRule type="expression" dxfId="35968" priority="76619" stopIfTrue="1">
      <formula>WEEKDAY($A810)=4</formula>
    </cfRule>
    <cfRule type="expression" dxfId="35967" priority="76620" stopIfTrue="1">
      <formula>WEEKDAY($A810)=5</formula>
    </cfRule>
    <cfRule type="expression" dxfId="35966" priority="76621" stopIfTrue="1">
      <formula>WEEKDAY($A810)=6</formula>
    </cfRule>
    <cfRule type="expression" dxfId="35965" priority="76622" stopIfTrue="1">
      <formula>WEEKDAY($A810)=7</formula>
    </cfRule>
  </conditionalFormatting>
  <conditionalFormatting sqref="A810">
    <cfRule type="expression" dxfId="35964" priority="76609" stopIfTrue="1">
      <formula>WEEKDAY($A810)=1</formula>
    </cfRule>
    <cfRule type="expression" dxfId="35963" priority="76610" stopIfTrue="1">
      <formula>WEEKDAY($A810)=2</formula>
    </cfRule>
    <cfRule type="expression" dxfId="35962" priority="76611" stopIfTrue="1">
      <formula>WEEKDAY($A810)=3</formula>
    </cfRule>
    <cfRule type="expression" dxfId="35961" priority="76612" stopIfTrue="1">
      <formula>WEEKDAY($A810)=4</formula>
    </cfRule>
    <cfRule type="expression" dxfId="35960" priority="76613" stopIfTrue="1">
      <formula>WEEKDAY($A810)=5</formula>
    </cfRule>
    <cfRule type="expression" dxfId="35959" priority="76614" stopIfTrue="1">
      <formula>WEEKDAY($A810)=6</formula>
    </cfRule>
    <cfRule type="expression" dxfId="35958" priority="76615" stopIfTrue="1">
      <formula>WEEKDAY($A810)=7</formula>
    </cfRule>
  </conditionalFormatting>
  <conditionalFormatting sqref="I810">
    <cfRule type="expression" dxfId="35957" priority="76602" stopIfTrue="1">
      <formula>WEEKDAY($A810)=1</formula>
    </cfRule>
    <cfRule type="expression" dxfId="35956" priority="76603" stopIfTrue="1">
      <formula>WEEKDAY($A810)=2</formula>
    </cfRule>
    <cfRule type="expression" dxfId="35955" priority="76604" stopIfTrue="1">
      <formula>WEEKDAY($A810)=3</formula>
    </cfRule>
    <cfRule type="expression" dxfId="35954" priority="76605" stopIfTrue="1">
      <formula>WEEKDAY($A810)=4</formula>
    </cfRule>
    <cfRule type="expression" dxfId="35953" priority="76606" stopIfTrue="1">
      <formula>WEEKDAY($A810)=5</formula>
    </cfRule>
    <cfRule type="expression" dxfId="35952" priority="76607" stopIfTrue="1">
      <formula>WEEKDAY($A810)=6</formula>
    </cfRule>
    <cfRule type="expression" dxfId="35951" priority="76608" stopIfTrue="1">
      <formula>WEEKDAY($A810)=7</formula>
    </cfRule>
  </conditionalFormatting>
  <conditionalFormatting sqref="A810">
    <cfRule type="expression" dxfId="35950" priority="76595" stopIfTrue="1">
      <formula>WEEKDAY($A810)=1</formula>
    </cfRule>
    <cfRule type="expression" dxfId="35949" priority="76596" stopIfTrue="1">
      <formula>WEEKDAY($A810)=2</formula>
    </cfRule>
    <cfRule type="expression" dxfId="35948" priority="76597" stopIfTrue="1">
      <formula>WEEKDAY($A810)=3</formula>
    </cfRule>
    <cfRule type="expression" dxfId="35947" priority="76598" stopIfTrue="1">
      <formula>WEEKDAY($A810)=4</formula>
    </cfRule>
    <cfRule type="expression" dxfId="35946" priority="76599" stopIfTrue="1">
      <formula>WEEKDAY($A810)=5</formula>
    </cfRule>
    <cfRule type="expression" dxfId="35945" priority="76600" stopIfTrue="1">
      <formula>WEEKDAY($A810)=6</formula>
    </cfRule>
    <cfRule type="expression" dxfId="35944" priority="76601" stopIfTrue="1">
      <formula>WEEKDAY($A810)=7</formula>
    </cfRule>
  </conditionalFormatting>
  <conditionalFormatting sqref="I810">
    <cfRule type="expression" dxfId="35943" priority="76588" stopIfTrue="1">
      <formula>WEEKDAY($A810)=1</formula>
    </cfRule>
    <cfRule type="expression" dxfId="35942" priority="76589" stopIfTrue="1">
      <formula>WEEKDAY($A810)=2</formula>
    </cfRule>
    <cfRule type="expression" dxfId="35941" priority="76590" stopIfTrue="1">
      <formula>WEEKDAY($A810)=3</formula>
    </cfRule>
    <cfRule type="expression" dxfId="35940" priority="76591" stopIfTrue="1">
      <formula>WEEKDAY($A810)=4</formula>
    </cfRule>
    <cfRule type="expression" dxfId="35939" priority="76592" stopIfTrue="1">
      <formula>WEEKDAY($A810)=5</formula>
    </cfRule>
    <cfRule type="expression" dxfId="35938" priority="76593" stopIfTrue="1">
      <formula>WEEKDAY($A810)=6</formula>
    </cfRule>
    <cfRule type="expression" dxfId="35937" priority="76594" stopIfTrue="1">
      <formula>WEEKDAY($A810)=7</formula>
    </cfRule>
  </conditionalFormatting>
  <conditionalFormatting sqref="A810">
    <cfRule type="expression" dxfId="35936" priority="76581" stopIfTrue="1">
      <formula>WEEKDAY($A810)=1</formula>
    </cfRule>
    <cfRule type="expression" dxfId="35935" priority="76582" stopIfTrue="1">
      <formula>WEEKDAY($A810)=2</formula>
    </cfRule>
    <cfRule type="expression" dxfId="35934" priority="76583" stopIfTrue="1">
      <formula>WEEKDAY($A810)=3</formula>
    </cfRule>
    <cfRule type="expression" dxfId="35933" priority="76584" stopIfTrue="1">
      <formula>WEEKDAY($A810)=4</formula>
    </cfRule>
    <cfRule type="expression" dxfId="35932" priority="76585" stopIfTrue="1">
      <formula>WEEKDAY($A810)=5</formula>
    </cfRule>
    <cfRule type="expression" dxfId="35931" priority="76586" stopIfTrue="1">
      <formula>WEEKDAY($A810)=6</formula>
    </cfRule>
    <cfRule type="expression" dxfId="35930" priority="76587" stopIfTrue="1">
      <formula>WEEKDAY($A810)=7</formula>
    </cfRule>
  </conditionalFormatting>
  <conditionalFormatting sqref="A810">
    <cfRule type="expression" dxfId="35929" priority="76574" stopIfTrue="1">
      <formula>WEEKDAY($A810)=1</formula>
    </cfRule>
    <cfRule type="expression" dxfId="35928" priority="76575" stopIfTrue="1">
      <formula>WEEKDAY($A810)=2</formula>
    </cfRule>
    <cfRule type="expression" dxfId="35927" priority="76576" stopIfTrue="1">
      <formula>WEEKDAY($A810)=3</formula>
    </cfRule>
    <cfRule type="expression" dxfId="35926" priority="76577" stopIfTrue="1">
      <formula>WEEKDAY($A810)=4</formula>
    </cfRule>
    <cfRule type="expression" dxfId="35925" priority="76578" stopIfTrue="1">
      <formula>WEEKDAY($A810)=5</formula>
    </cfRule>
    <cfRule type="expression" dxfId="35924" priority="76579" stopIfTrue="1">
      <formula>WEEKDAY($A810)=6</formula>
    </cfRule>
    <cfRule type="expression" dxfId="35923" priority="76580" stopIfTrue="1">
      <formula>WEEKDAY($A810)=7</formula>
    </cfRule>
  </conditionalFormatting>
  <conditionalFormatting sqref="A810">
    <cfRule type="expression" dxfId="35922" priority="76567" stopIfTrue="1">
      <formula>WEEKDAY($A810)=1</formula>
    </cfRule>
    <cfRule type="expression" dxfId="35921" priority="76568" stopIfTrue="1">
      <formula>WEEKDAY($A810)=2</formula>
    </cfRule>
    <cfRule type="expression" dxfId="35920" priority="76569" stopIfTrue="1">
      <formula>WEEKDAY($A810)=3</formula>
    </cfRule>
    <cfRule type="expression" dxfId="35919" priority="76570" stopIfTrue="1">
      <formula>WEEKDAY($A810)=4</formula>
    </cfRule>
    <cfRule type="expression" dxfId="35918" priority="76571" stopIfTrue="1">
      <formula>WEEKDAY($A810)=5</formula>
    </cfRule>
    <cfRule type="expression" dxfId="35917" priority="76572" stopIfTrue="1">
      <formula>WEEKDAY($A810)=6</formula>
    </cfRule>
    <cfRule type="expression" dxfId="35916" priority="76573" stopIfTrue="1">
      <formula>WEEKDAY($A810)=7</formula>
    </cfRule>
  </conditionalFormatting>
  <conditionalFormatting sqref="A810">
    <cfRule type="expression" dxfId="35915" priority="76560" stopIfTrue="1">
      <formula>WEEKDAY($A810)=1</formula>
    </cfRule>
    <cfRule type="expression" dxfId="35914" priority="76561" stopIfTrue="1">
      <formula>WEEKDAY($A810)=2</formula>
    </cfRule>
    <cfRule type="expression" dxfId="35913" priority="76562" stopIfTrue="1">
      <formula>WEEKDAY($A810)=3</formula>
    </cfRule>
    <cfRule type="expression" dxfId="35912" priority="76563" stopIfTrue="1">
      <formula>WEEKDAY($A810)=4</formula>
    </cfRule>
    <cfRule type="expression" dxfId="35911" priority="76564" stopIfTrue="1">
      <formula>WEEKDAY($A810)=5</formula>
    </cfRule>
    <cfRule type="expression" dxfId="35910" priority="76565" stopIfTrue="1">
      <formula>WEEKDAY($A810)=6</formula>
    </cfRule>
    <cfRule type="expression" dxfId="35909" priority="76566" stopIfTrue="1">
      <formula>WEEKDAY($A810)=7</formula>
    </cfRule>
  </conditionalFormatting>
  <conditionalFormatting sqref="I810">
    <cfRule type="expression" dxfId="35908" priority="76553" stopIfTrue="1">
      <formula>WEEKDAY($A810)=1</formula>
    </cfRule>
    <cfRule type="expression" dxfId="35907" priority="76554" stopIfTrue="1">
      <formula>WEEKDAY($A810)=2</formula>
    </cfRule>
    <cfRule type="expression" dxfId="35906" priority="76555" stopIfTrue="1">
      <formula>WEEKDAY($A810)=3</formula>
    </cfRule>
    <cfRule type="expression" dxfId="35905" priority="76556" stopIfTrue="1">
      <formula>WEEKDAY($A810)=4</formula>
    </cfRule>
    <cfRule type="expression" dxfId="35904" priority="76557" stopIfTrue="1">
      <formula>WEEKDAY($A810)=5</formula>
    </cfRule>
    <cfRule type="expression" dxfId="35903" priority="76558" stopIfTrue="1">
      <formula>WEEKDAY($A810)=6</formula>
    </cfRule>
    <cfRule type="expression" dxfId="35902" priority="76559" stopIfTrue="1">
      <formula>WEEKDAY($A810)=7</formula>
    </cfRule>
  </conditionalFormatting>
  <conditionalFormatting sqref="A810">
    <cfRule type="expression" dxfId="35901" priority="76546" stopIfTrue="1">
      <formula>WEEKDAY($A810)=1</formula>
    </cfRule>
    <cfRule type="expression" dxfId="35900" priority="76547" stopIfTrue="1">
      <formula>WEEKDAY($A810)=2</formula>
    </cfRule>
    <cfRule type="expression" dxfId="35899" priority="76548" stopIfTrue="1">
      <formula>WEEKDAY($A810)=3</formula>
    </cfRule>
    <cfRule type="expression" dxfId="35898" priority="76549" stopIfTrue="1">
      <formula>WEEKDAY($A810)=4</formula>
    </cfRule>
    <cfRule type="expression" dxfId="35897" priority="76550" stopIfTrue="1">
      <formula>WEEKDAY($A810)=5</formula>
    </cfRule>
    <cfRule type="expression" dxfId="35896" priority="76551" stopIfTrue="1">
      <formula>WEEKDAY($A810)=6</formula>
    </cfRule>
    <cfRule type="expression" dxfId="35895" priority="76552" stopIfTrue="1">
      <formula>WEEKDAY($A810)=7</formula>
    </cfRule>
  </conditionalFormatting>
  <conditionalFormatting sqref="A810">
    <cfRule type="expression" dxfId="35894" priority="76539" stopIfTrue="1">
      <formula>WEEKDAY($A810)=1</formula>
    </cfRule>
    <cfRule type="expression" dxfId="35893" priority="76540" stopIfTrue="1">
      <formula>WEEKDAY($A810)=2</formula>
    </cfRule>
    <cfRule type="expression" dxfId="35892" priority="76541" stopIfTrue="1">
      <formula>WEEKDAY($A810)=3</formula>
    </cfRule>
    <cfRule type="expression" dxfId="35891" priority="76542" stopIfTrue="1">
      <formula>WEEKDAY($A810)=4</formula>
    </cfRule>
    <cfRule type="expression" dxfId="35890" priority="76543" stopIfTrue="1">
      <formula>WEEKDAY($A810)=5</formula>
    </cfRule>
    <cfRule type="expression" dxfId="35889" priority="76544" stopIfTrue="1">
      <formula>WEEKDAY($A810)=6</formula>
    </cfRule>
    <cfRule type="expression" dxfId="35888" priority="76545" stopIfTrue="1">
      <formula>WEEKDAY($A810)=7</formula>
    </cfRule>
  </conditionalFormatting>
  <conditionalFormatting sqref="I810">
    <cfRule type="expression" dxfId="35887" priority="76532" stopIfTrue="1">
      <formula>WEEKDAY($A810)=1</formula>
    </cfRule>
    <cfRule type="expression" dxfId="35886" priority="76533" stopIfTrue="1">
      <formula>WEEKDAY($A810)=2</formula>
    </cfRule>
    <cfRule type="expression" dxfId="35885" priority="76534" stopIfTrue="1">
      <formula>WEEKDAY($A810)=3</formula>
    </cfRule>
    <cfRule type="expression" dxfId="35884" priority="76535" stopIfTrue="1">
      <formula>WEEKDAY($A810)=4</formula>
    </cfRule>
    <cfRule type="expression" dxfId="35883" priority="76536" stopIfTrue="1">
      <formula>WEEKDAY($A810)=5</formula>
    </cfRule>
    <cfRule type="expression" dxfId="35882" priority="76537" stopIfTrue="1">
      <formula>WEEKDAY($A810)=6</formula>
    </cfRule>
    <cfRule type="expression" dxfId="35881" priority="76538" stopIfTrue="1">
      <formula>WEEKDAY($A810)=7</formula>
    </cfRule>
  </conditionalFormatting>
  <conditionalFormatting sqref="I810">
    <cfRule type="expression" dxfId="35880" priority="76525" stopIfTrue="1">
      <formula>WEEKDAY($A810)=1</formula>
    </cfRule>
    <cfRule type="expression" dxfId="35879" priority="76526" stopIfTrue="1">
      <formula>WEEKDAY($A810)=2</formula>
    </cfRule>
    <cfRule type="expression" dxfId="35878" priority="76527" stopIfTrue="1">
      <formula>WEEKDAY($A810)=3</formula>
    </cfRule>
    <cfRule type="expression" dxfId="35877" priority="76528" stopIfTrue="1">
      <formula>WEEKDAY($A810)=4</formula>
    </cfRule>
    <cfRule type="expression" dxfId="35876" priority="76529" stopIfTrue="1">
      <formula>WEEKDAY($A810)=5</formula>
    </cfRule>
    <cfRule type="expression" dxfId="35875" priority="76530" stopIfTrue="1">
      <formula>WEEKDAY($A810)=6</formula>
    </cfRule>
    <cfRule type="expression" dxfId="35874" priority="76531" stopIfTrue="1">
      <formula>WEEKDAY($A810)=7</formula>
    </cfRule>
  </conditionalFormatting>
  <conditionalFormatting sqref="A810">
    <cfRule type="expression" dxfId="35873" priority="76518" stopIfTrue="1">
      <formula>WEEKDAY($A810)=1</formula>
    </cfRule>
    <cfRule type="expression" dxfId="35872" priority="76519" stopIfTrue="1">
      <formula>WEEKDAY($A810)=2</formula>
    </cfRule>
    <cfRule type="expression" dxfId="35871" priority="76520" stopIfTrue="1">
      <formula>WEEKDAY($A810)=3</formula>
    </cfRule>
    <cfRule type="expression" dxfId="35870" priority="76521" stopIfTrue="1">
      <formula>WEEKDAY($A810)=4</formula>
    </cfRule>
    <cfRule type="expression" dxfId="35869" priority="76522" stopIfTrue="1">
      <formula>WEEKDAY($A810)=5</formula>
    </cfRule>
    <cfRule type="expression" dxfId="35868" priority="76523" stopIfTrue="1">
      <formula>WEEKDAY($A810)=6</formula>
    </cfRule>
    <cfRule type="expression" dxfId="35867" priority="76524" stopIfTrue="1">
      <formula>WEEKDAY($A810)=7</formula>
    </cfRule>
  </conditionalFormatting>
  <conditionalFormatting sqref="I810">
    <cfRule type="expression" dxfId="35866" priority="76511" stopIfTrue="1">
      <formula>WEEKDAY($A810)=1</formula>
    </cfRule>
    <cfRule type="expression" dxfId="35865" priority="76512" stopIfTrue="1">
      <formula>WEEKDAY($A810)=2</formula>
    </cfRule>
    <cfRule type="expression" dxfId="35864" priority="76513" stopIfTrue="1">
      <formula>WEEKDAY($A810)=3</formula>
    </cfRule>
    <cfRule type="expression" dxfId="35863" priority="76514" stopIfTrue="1">
      <formula>WEEKDAY($A810)=4</formula>
    </cfRule>
    <cfRule type="expression" dxfId="35862" priority="76515" stopIfTrue="1">
      <formula>WEEKDAY($A810)=5</formula>
    </cfRule>
    <cfRule type="expression" dxfId="35861" priority="76516" stopIfTrue="1">
      <formula>WEEKDAY($A810)=6</formula>
    </cfRule>
    <cfRule type="expression" dxfId="35860" priority="76517" stopIfTrue="1">
      <formula>WEEKDAY($A810)=7</formula>
    </cfRule>
  </conditionalFormatting>
  <conditionalFormatting sqref="A810">
    <cfRule type="expression" dxfId="35859" priority="76504" stopIfTrue="1">
      <formula>WEEKDAY($A810)=1</formula>
    </cfRule>
    <cfRule type="expression" dxfId="35858" priority="76505" stopIfTrue="1">
      <formula>WEEKDAY($A810)=2</formula>
    </cfRule>
    <cfRule type="expression" dxfId="35857" priority="76506" stopIfTrue="1">
      <formula>WEEKDAY($A810)=3</formula>
    </cfRule>
    <cfRule type="expression" dxfId="35856" priority="76507" stopIfTrue="1">
      <formula>WEEKDAY($A810)=4</formula>
    </cfRule>
    <cfRule type="expression" dxfId="35855" priority="76508" stopIfTrue="1">
      <formula>WEEKDAY($A810)=5</formula>
    </cfRule>
    <cfRule type="expression" dxfId="35854" priority="76509" stopIfTrue="1">
      <formula>WEEKDAY($A810)=6</formula>
    </cfRule>
    <cfRule type="expression" dxfId="35853" priority="76510" stopIfTrue="1">
      <formula>WEEKDAY($A810)=7</formula>
    </cfRule>
  </conditionalFormatting>
  <conditionalFormatting sqref="A810">
    <cfRule type="expression" dxfId="35852" priority="76497" stopIfTrue="1">
      <formula>WEEKDAY($A810)=1</formula>
    </cfRule>
    <cfRule type="expression" dxfId="35851" priority="76498" stopIfTrue="1">
      <formula>WEEKDAY($A810)=2</formula>
    </cfRule>
    <cfRule type="expression" dxfId="35850" priority="76499" stopIfTrue="1">
      <formula>WEEKDAY($A810)=3</formula>
    </cfRule>
    <cfRule type="expression" dxfId="35849" priority="76500" stopIfTrue="1">
      <formula>WEEKDAY($A810)=4</formula>
    </cfRule>
    <cfRule type="expression" dxfId="35848" priority="76501" stopIfTrue="1">
      <formula>WEEKDAY($A810)=5</formula>
    </cfRule>
    <cfRule type="expression" dxfId="35847" priority="76502" stopIfTrue="1">
      <formula>WEEKDAY($A810)=6</formula>
    </cfRule>
    <cfRule type="expression" dxfId="35846" priority="76503" stopIfTrue="1">
      <formula>WEEKDAY($A810)=7</formula>
    </cfRule>
  </conditionalFormatting>
  <conditionalFormatting sqref="A810">
    <cfRule type="expression" dxfId="35845" priority="76490" stopIfTrue="1">
      <formula>WEEKDAY($A810)=1</formula>
    </cfRule>
    <cfRule type="expression" dxfId="35844" priority="76491" stopIfTrue="1">
      <formula>WEEKDAY($A810)=2</formula>
    </cfRule>
    <cfRule type="expression" dxfId="35843" priority="76492" stopIfTrue="1">
      <formula>WEEKDAY($A810)=3</formula>
    </cfRule>
    <cfRule type="expression" dxfId="35842" priority="76493" stopIfTrue="1">
      <formula>WEEKDAY($A810)=4</formula>
    </cfRule>
    <cfRule type="expression" dxfId="35841" priority="76494" stopIfTrue="1">
      <formula>WEEKDAY($A810)=5</formula>
    </cfRule>
    <cfRule type="expression" dxfId="35840" priority="76495" stopIfTrue="1">
      <formula>WEEKDAY($A810)=6</formula>
    </cfRule>
    <cfRule type="expression" dxfId="35839" priority="76496" stopIfTrue="1">
      <formula>WEEKDAY($A810)=7</formula>
    </cfRule>
  </conditionalFormatting>
  <conditionalFormatting sqref="A810">
    <cfRule type="expression" dxfId="35838" priority="76483" stopIfTrue="1">
      <formula>WEEKDAY($A810)=1</formula>
    </cfRule>
    <cfRule type="expression" dxfId="35837" priority="76484" stopIfTrue="1">
      <formula>WEEKDAY($A810)=2</formula>
    </cfRule>
    <cfRule type="expression" dxfId="35836" priority="76485" stopIfTrue="1">
      <formula>WEEKDAY($A810)=3</formula>
    </cfRule>
    <cfRule type="expression" dxfId="35835" priority="76486" stopIfTrue="1">
      <formula>WEEKDAY($A810)=4</formula>
    </cfRule>
    <cfRule type="expression" dxfId="35834" priority="76487" stopIfTrue="1">
      <formula>WEEKDAY($A810)=5</formula>
    </cfRule>
    <cfRule type="expression" dxfId="35833" priority="76488" stopIfTrue="1">
      <formula>WEEKDAY($A810)=6</formula>
    </cfRule>
    <cfRule type="expression" dxfId="35832" priority="76489" stopIfTrue="1">
      <formula>WEEKDAY($A810)=7</formula>
    </cfRule>
  </conditionalFormatting>
  <conditionalFormatting sqref="I810">
    <cfRule type="expression" dxfId="35831" priority="76476" stopIfTrue="1">
      <formula>WEEKDAY($A810)=1</formula>
    </cfRule>
    <cfRule type="expression" dxfId="35830" priority="76477" stopIfTrue="1">
      <formula>WEEKDAY($A810)=2</formula>
    </cfRule>
    <cfRule type="expression" dxfId="35829" priority="76478" stopIfTrue="1">
      <formula>WEEKDAY($A810)=3</formula>
    </cfRule>
    <cfRule type="expression" dxfId="35828" priority="76479" stopIfTrue="1">
      <formula>WEEKDAY($A810)=4</formula>
    </cfRule>
    <cfRule type="expression" dxfId="35827" priority="76480" stopIfTrue="1">
      <formula>WEEKDAY($A810)=5</formula>
    </cfRule>
    <cfRule type="expression" dxfId="35826" priority="76481" stopIfTrue="1">
      <formula>WEEKDAY($A810)=6</formula>
    </cfRule>
    <cfRule type="expression" dxfId="35825" priority="76482" stopIfTrue="1">
      <formula>WEEKDAY($A810)=7</formula>
    </cfRule>
  </conditionalFormatting>
  <conditionalFormatting sqref="A810">
    <cfRule type="expression" dxfId="35824" priority="76469" stopIfTrue="1">
      <formula>WEEKDAY($A810)=1</formula>
    </cfRule>
    <cfRule type="expression" dxfId="35823" priority="76470" stopIfTrue="1">
      <formula>WEEKDAY($A810)=2</formula>
    </cfRule>
    <cfRule type="expression" dxfId="35822" priority="76471" stopIfTrue="1">
      <formula>WEEKDAY($A810)=3</formula>
    </cfRule>
    <cfRule type="expression" dxfId="35821" priority="76472" stopIfTrue="1">
      <formula>WEEKDAY($A810)=4</formula>
    </cfRule>
    <cfRule type="expression" dxfId="35820" priority="76473" stopIfTrue="1">
      <formula>WEEKDAY($A810)=5</formula>
    </cfRule>
    <cfRule type="expression" dxfId="35819" priority="76474" stopIfTrue="1">
      <formula>WEEKDAY($A810)=6</formula>
    </cfRule>
    <cfRule type="expression" dxfId="35818" priority="76475" stopIfTrue="1">
      <formula>WEEKDAY($A810)=7</formula>
    </cfRule>
  </conditionalFormatting>
  <conditionalFormatting sqref="A810">
    <cfRule type="expression" dxfId="35817" priority="76462" stopIfTrue="1">
      <formula>WEEKDAY($A810)=1</formula>
    </cfRule>
    <cfRule type="expression" dxfId="35816" priority="76463" stopIfTrue="1">
      <formula>WEEKDAY($A810)=2</formula>
    </cfRule>
    <cfRule type="expression" dxfId="35815" priority="76464" stopIfTrue="1">
      <formula>WEEKDAY($A810)=3</formula>
    </cfRule>
    <cfRule type="expression" dxfId="35814" priority="76465" stopIfTrue="1">
      <formula>WEEKDAY($A810)=4</formula>
    </cfRule>
    <cfRule type="expression" dxfId="35813" priority="76466" stopIfTrue="1">
      <formula>WEEKDAY($A810)=5</formula>
    </cfRule>
    <cfRule type="expression" dxfId="35812" priority="76467" stopIfTrue="1">
      <formula>WEEKDAY($A810)=6</formula>
    </cfRule>
    <cfRule type="expression" dxfId="35811" priority="76468" stopIfTrue="1">
      <formula>WEEKDAY($A810)=7</formula>
    </cfRule>
  </conditionalFormatting>
  <conditionalFormatting sqref="I810">
    <cfRule type="expression" dxfId="35810" priority="76455" stopIfTrue="1">
      <formula>WEEKDAY($A810)=1</formula>
    </cfRule>
    <cfRule type="expression" dxfId="35809" priority="76456" stopIfTrue="1">
      <formula>WEEKDAY($A810)=2</formula>
    </cfRule>
    <cfRule type="expression" dxfId="35808" priority="76457" stopIfTrue="1">
      <formula>WEEKDAY($A810)=3</formula>
    </cfRule>
    <cfRule type="expression" dxfId="35807" priority="76458" stopIfTrue="1">
      <formula>WEEKDAY($A810)=4</formula>
    </cfRule>
    <cfRule type="expression" dxfId="35806" priority="76459" stopIfTrue="1">
      <formula>WEEKDAY($A810)=5</formula>
    </cfRule>
    <cfRule type="expression" dxfId="35805" priority="76460" stopIfTrue="1">
      <formula>WEEKDAY($A810)=6</formula>
    </cfRule>
    <cfRule type="expression" dxfId="35804" priority="76461" stopIfTrue="1">
      <formula>WEEKDAY($A810)=7</formula>
    </cfRule>
  </conditionalFormatting>
  <conditionalFormatting sqref="I810">
    <cfRule type="expression" dxfId="35803" priority="76448" stopIfTrue="1">
      <formula>WEEKDAY($A810)=1</formula>
    </cfRule>
    <cfRule type="expression" dxfId="35802" priority="76449" stopIfTrue="1">
      <formula>WEEKDAY($A810)=2</formula>
    </cfRule>
    <cfRule type="expression" dxfId="35801" priority="76450" stopIfTrue="1">
      <formula>WEEKDAY($A810)=3</formula>
    </cfRule>
    <cfRule type="expression" dxfId="35800" priority="76451" stopIfTrue="1">
      <formula>WEEKDAY($A810)=4</formula>
    </cfRule>
    <cfRule type="expression" dxfId="35799" priority="76452" stopIfTrue="1">
      <formula>WEEKDAY($A810)=5</formula>
    </cfRule>
    <cfRule type="expression" dxfId="35798" priority="76453" stopIfTrue="1">
      <formula>WEEKDAY($A810)=6</formula>
    </cfRule>
    <cfRule type="expression" dxfId="35797" priority="76454" stopIfTrue="1">
      <formula>WEEKDAY($A810)=7</formula>
    </cfRule>
  </conditionalFormatting>
  <conditionalFormatting sqref="A810">
    <cfRule type="expression" dxfId="35796" priority="76441" stopIfTrue="1">
      <formula>WEEKDAY($A810)=1</formula>
    </cfRule>
    <cfRule type="expression" dxfId="35795" priority="76442" stopIfTrue="1">
      <formula>WEEKDAY($A810)=2</formula>
    </cfRule>
    <cfRule type="expression" dxfId="35794" priority="76443" stopIfTrue="1">
      <formula>WEEKDAY($A810)=3</formula>
    </cfRule>
    <cfRule type="expression" dxfId="35793" priority="76444" stopIfTrue="1">
      <formula>WEEKDAY($A810)=4</formula>
    </cfRule>
    <cfRule type="expression" dxfId="35792" priority="76445" stopIfTrue="1">
      <formula>WEEKDAY($A810)=5</formula>
    </cfRule>
    <cfRule type="expression" dxfId="35791" priority="76446" stopIfTrue="1">
      <formula>WEEKDAY($A810)=6</formula>
    </cfRule>
    <cfRule type="expression" dxfId="35790" priority="76447" stopIfTrue="1">
      <formula>WEEKDAY($A810)=7</formula>
    </cfRule>
  </conditionalFormatting>
  <conditionalFormatting sqref="A810">
    <cfRule type="expression" dxfId="35789" priority="76434" stopIfTrue="1">
      <formula>WEEKDAY($A810)=1</formula>
    </cfRule>
    <cfRule type="expression" dxfId="35788" priority="76435" stopIfTrue="1">
      <formula>WEEKDAY($A810)=2</formula>
    </cfRule>
    <cfRule type="expression" dxfId="35787" priority="76436" stopIfTrue="1">
      <formula>WEEKDAY($A810)=3</formula>
    </cfRule>
    <cfRule type="expression" dxfId="35786" priority="76437" stopIfTrue="1">
      <formula>WEEKDAY($A810)=4</formula>
    </cfRule>
    <cfRule type="expression" dxfId="35785" priority="76438" stopIfTrue="1">
      <formula>WEEKDAY($A810)=5</formula>
    </cfRule>
    <cfRule type="expression" dxfId="35784" priority="76439" stopIfTrue="1">
      <formula>WEEKDAY($A810)=6</formula>
    </cfRule>
    <cfRule type="expression" dxfId="35783" priority="76440" stopIfTrue="1">
      <formula>WEEKDAY($A810)=7</formula>
    </cfRule>
  </conditionalFormatting>
  <conditionalFormatting sqref="I810">
    <cfRule type="expression" dxfId="35782" priority="76427" stopIfTrue="1">
      <formula>WEEKDAY($A810)=1</formula>
    </cfRule>
    <cfRule type="expression" dxfId="35781" priority="76428" stopIfTrue="1">
      <formula>WEEKDAY($A810)=2</formula>
    </cfRule>
    <cfRule type="expression" dxfId="35780" priority="76429" stopIfTrue="1">
      <formula>WEEKDAY($A810)=3</formula>
    </cfRule>
    <cfRule type="expression" dxfId="35779" priority="76430" stopIfTrue="1">
      <formula>WEEKDAY($A810)=4</formula>
    </cfRule>
    <cfRule type="expression" dxfId="35778" priority="76431" stopIfTrue="1">
      <formula>WEEKDAY($A810)=5</formula>
    </cfRule>
    <cfRule type="expression" dxfId="35777" priority="76432" stopIfTrue="1">
      <formula>WEEKDAY($A810)=6</formula>
    </cfRule>
    <cfRule type="expression" dxfId="35776" priority="76433" stopIfTrue="1">
      <formula>WEEKDAY($A810)=7</formula>
    </cfRule>
  </conditionalFormatting>
  <conditionalFormatting sqref="I810">
    <cfRule type="expression" dxfId="35775" priority="76420" stopIfTrue="1">
      <formula>WEEKDAY($A810)=1</formula>
    </cfRule>
    <cfRule type="expression" dxfId="35774" priority="76421" stopIfTrue="1">
      <formula>WEEKDAY($A810)=2</formula>
    </cfRule>
    <cfRule type="expression" dxfId="35773" priority="76422" stopIfTrue="1">
      <formula>WEEKDAY($A810)=3</formula>
    </cfRule>
    <cfRule type="expression" dxfId="35772" priority="76423" stopIfTrue="1">
      <formula>WEEKDAY($A810)=4</formula>
    </cfRule>
    <cfRule type="expression" dxfId="35771" priority="76424" stopIfTrue="1">
      <formula>WEEKDAY($A810)=5</formula>
    </cfRule>
    <cfRule type="expression" dxfId="35770" priority="76425" stopIfTrue="1">
      <formula>WEEKDAY($A810)=6</formula>
    </cfRule>
    <cfRule type="expression" dxfId="35769" priority="76426" stopIfTrue="1">
      <formula>WEEKDAY($A810)=7</formula>
    </cfRule>
  </conditionalFormatting>
  <conditionalFormatting sqref="I810">
    <cfRule type="expression" dxfId="35768" priority="76413" stopIfTrue="1">
      <formula>WEEKDAY($A810)=1</formula>
    </cfRule>
    <cfRule type="expression" dxfId="35767" priority="76414" stopIfTrue="1">
      <formula>WEEKDAY($A810)=2</formula>
    </cfRule>
    <cfRule type="expression" dxfId="35766" priority="76415" stopIfTrue="1">
      <formula>WEEKDAY($A810)=3</formula>
    </cfRule>
    <cfRule type="expression" dxfId="35765" priority="76416" stopIfTrue="1">
      <formula>WEEKDAY($A810)=4</formula>
    </cfRule>
    <cfRule type="expression" dxfId="35764" priority="76417" stopIfTrue="1">
      <formula>WEEKDAY($A810)=5</formula>
    </cfRule>
    <cfRule type="expression" dxfId="35763" priority="76418" stopIfTrue="1">
      <formula>WEEKDAY($A810)=6</formula>
    </cfRule>
    <cfRule type="expression" dxfId="35762" priority="76419" stopIfTrue="1">
      <formula>WEEKDAY($A810)=7</formula>
    </cfRule>
  </conditionalFormatting>
  <conditionalFormatting sqref="I810">
    <cfRule type="expression" dxfId="35761" priority="76406" stopIfTrue="1">
      <formula>WEEKDAY($A810)=1</formula>
    </cfRule>
    <cfRule type="expression" dxfId="35760" priority="76407" stopIfTrue="1">
      <formula>WEEKDAY($A810)=2</formula>
    </cfRule>
    <cfRule type="expression" dxfId="35759" priority="76408" stopIfTrue="1">
      <formula>WEEKDAY($A810)=3</formula>
    </cfRule>
    <cfRule type="expression" dxfId="35758" priority="76409" stopIfTrue="1">
      <formula>WEEKDAY($A810)=4</formula>
    </cfRule>
    <cfRule type="expression" dxfId="35757" priority="76410" stopIfTrue="1">
      <formula>WEEKDAY($A810)=5</formula>
    </cfRule>
    <cfRule type="expression" dxfId="35756" priority="76411" stopIfTrue="1">
      <formula>WEEKDAY($A810)=6</formula>
    </cfRule>
    <cfRule type="expression" dxfId="35755" priority="76412" stopIfTrue="1">
      <formula>WEEKDAY($A810)=7</formula>
    </cfRule>
  </conditionalFormatting>
  <conditionalFormatting sqref="A810">
    <cfRule type="expression" dxfId="35754" priority="76399" stopIfTrue="1">
      <formula>WEEKDAY($A810)=1</formula>
    </cfRule>
    <cfRule type="expression" dxfId="35753" priority="76400" stopIfTrue="1">
      <formula>WEEKDAY($A810)=2</formula>
    </cfRule>
    <cfRule type="expression" dxfId="35752" priority="76401" stopIfTrue="1">
      <formula>WEEKDAY($A810)=3</formula>
    </cfRule>
    <cfRule type="expression" dxfId="35751" priority="76402" stopIfTrue="1">
      <formula>WEEKDAY($A810)=4</formula>
    </cfRule>
    <cfRule type="expression" dxfId="35750" priority="76403" stopIfTrue="1">
      <formula>WEEKDAY($A810)=5</formula>
    </cfRule>
    <cfRule type="expression" dxfId="35749" priority="76404" stopIfTrue="1">
      <formula>WEEKDAY($A810)=6</formula>
    </cfRule>
    <cfRule type="expression" dxfId="35748" priority="76405" stopIfTrue="1">
      <formula>WEEKDAY($A810)=7</formula>
    </cfRule>
  </conditionalFormatting>
  <conditionalFormatting sqref="A810">
    <cfRule type="expression" dxfId="35747" priority="76392" stopIfTrue="1">
      <formula>WEEKDAY($A810)=1</formula>
    </cfRule>
    <cfRule type="expression" dxfId="35746" priority="76393" stopIfTrue="1">
      <formula>WEEKDAY($A810)=2</formula>
    </cfRule>
    <cfRule type="expression" dxfId="35745" priority="76394" stopIfTrue="1">
      <formula>WEEKDAY($A810)=3</formula>
    </cfRule>
    <cfRule type="expression" dxfId="35744" priority="76395" stopIfTrue="1">
      <formula>WEEKDAY($A810)=4</formula>
    </cfRule>
    <cfRule type="expression" dxfId="35743" priority="76396" stopIfTrue="1">
      <formula>WEEKDAY($A810)=5</formula>
    </cfRule>
    <cfRule type="expression" dxfId="35742" priority="76397" stopIfTrue="1">
      <formula>WEEKDAY($A810)=6</formula>
    </cfRule>
    <cfRule type="expression" dxfId="35741" priority="76398" stopIfTrue="1">
      <formula>WEEKDAY($A810)=7</formula>
    </cfRule>
  </conditionalFormatting>
  <conditionalFormatting sqref="I810">
    <cfRule type="expression" dxfId="35740" priority="76385" stopIfTrue="1">
      <formula>WEEKDAY($A810)=1</formula>
    </cfRule>
    <cfRule type="expression" dxfId="35739" priority="76386" stopIfTrue="1">
      <formula>WEEKDAY($A810)=2</formula>
    </cfRule>
    <cfRule type="expression" dxfId="35738" priority="76387" stopIfTrue="1">
      <formula>WEEKDAY($A810)=3</formula>
    </cfRule>
    <cfRule type="expression" dxfId="35737" priority="76388" stopIfTrue="1">
      <formula>WEEKDAY($A810)=4</formula>
    </cfRule>
    <cfRule type="expression" dxfId="35736" priority="76389" stopIfTrue="1">
      <formula>WEEKDAY($A810)=5</formula>
    </cfRule>
    <cfRule type="expression" dxfId="35735" priority="76390" stopIfTrue="1">
      <formula>WEEKDAY($A810)=6</formula>
    </cfRule>
    <cfRule type="expression" dxfId="35734" priority="76391" stopIfTrue="1">
      <formula>WEEKDAY($A810)=7</formula>
    </cfRule>
  </conditionalFormatting>
  <conditionalFormatting sqref="I810">
    <cfRule type="expression" dxfId="35733" priority="76378" stopIfTrue="1">
      <formula>WEEKDAY($A810)=1</formula>
    </cfRule>
    <cfRule type="expression" dxfId="35732" priority="76379" stopIfTrue="1">
      <formula>WEEKDAY($A810)=2</formula>
    </cfRule>
    <cfRule type="expression" dxfId="35731" priority="76380" stopIfTrue="1">
      <formula>WEEKDAY($A810)=3</formula>
    </cfRule>
    <cfRule type="expression" dxfId="35730" priority="76381" stopIfTrue="1">
      <formula>WEEKDAY($A810)=4</formula>
    </cfRule>
    <cfRule type="expression" dxfId="35729" priority="76382" stopIfTrue="1">
      <formula>WEEKDAY($A810)=5</formula>
    </cfRule>
    <cfRule type="expression" dxfId="35728" priority="76383" stopIfTrue="1">
      <formula>WEEKDAY($A810)=6</formula>
    </cfRule>
    <cfRule type="expression" dxfId="35727" priority="76384" stopIfTrue="1">
      <formula>WEEKDAY($A810)=7</formula>
    </cfRule>
  </conditionalFormatting>
  <conditionalFormatting sqref="A810">
    <cfRule type="expression" dxfId="35726" priority="76371" stopIfTrue="1">
      <formula>WEEKDAY($A810)=1</formula>
    </cfRule>
    <cfRule type="expression" dxfId="35725" priority="76372" stopIfTrue="1">
      <formula>WEEKDAY($A810)=2</formula>
    </cfRule>
    <cfRule type="expression" dxfId="35724" priority="76373" stopIfTrue="1">
      <formula>WEEKDAY($A810)=3</formula>
    </cfRule>
    <cfRule type="expression" dxfId="35723" priority="76374" stopIfTrue="1">
      <formula>WEEKDAY($A810)=4</formula>
    </cfRule>
    <cfRule type="expression" dxfId="35722" priority="76375" stopIfTrue="1">
      <formula>WEEKDAY($A810)=5</formula>
    </cfRule>
    <cfRule type="expression" dxfId="35721" priority="76376" stopIfTrue="1">
      <formula>WEEKDAY($A810)=6</formula>
    </cfRule>
    <cfRule type="expression" dxfId="35720" priority="76377" stopIfTrue="1">
      <formula>WEEKDAY($A810)=7</formula>
    </cfRule>
  </conditionalFormatting>
  <conditionalFormatting sqref="I810">
    <cfRule type="expression" dxfId="35719" priority="76364" stopIfTrue="1">
      <formula>WEEKDAY($A810)=1</formula>
    </cfRule>
    <cfRule type="expression" dxfId="35718" priority="76365" stopIfTrue="1">
      <formula>WEEKDAY($A810)=2</formula>
    </cfRule>
    <cfRule type="expression" dxfId="35717" priority="76366" stopIfTrue="1">
      <formula>WEEKDAY($A810)=3</formula>
    </cfRule>
    <cfRule type="expression" dxfId="35716" priority="76367" stopIfTrue="1">
      <formula>WEEKDAY($A810)=4</formula>
    </cfRule>
    <cfRule type="expression" dxfId="35715" priority="76368" stopIfTrue="1">
      <formula>WEEKDAY($A810)=5</formula>
    </cfRule>
    <cfRule type="expression" dxfId="35714" priority="76369" stopIfTrue="1">
      <formula>WEEKDAY($A810)=6</formula>
    </cfRule>
    <cfRule type="expression" dxfId="35713" priority="76370" stopIfTrue="1">
      <formula>WEEKDAY($A810)=7</formula>
    </cfRule>
  </conditionalFormatting>
  <conditionalFormatting sqref="A810">
    <cfRule type="expression" dxfId="35712" priority="76357" stopIfTrue="1">
      <formula>WEEKDAY($A810)=1</formula>
    </cfRule>
    <cfRule type="expression" dxfId="35711" priority="76358" stopIfTrue="1">
      <formula>WEEKDAY($A810)=2</formula>
    </cfRule>
    <cfRule type="expression" dxfId="35710" priority="76359" stopIfTrue="1">
      <formula>WEEKDAY($A810)=3</formula>
    </cfRule>
    <cfRule type="expression" dxfId="35709" priority="76360" stopIfTrue="1">
      <formula>WEEKDAY($A810)=4</formula>
    </cfRule>
    <cfRule type="expression" dxfId="35708" priority="76361" stopIfTrue="1">
      <formula>WEEKDAY($A810)=5</formula>
    </cfRule>
    <cfRule type="expression" dxfId="35707" priority="76362" stopIfTrue="1">
      <formula>WEEKDAY($A810)=6</formula>
    </cfRule>
    <cfRule type="expression" dxfId="35706" priority="76363" stopIfTrue="1">
      <formula>WEEKDAY($A810)=7</formula>
    </cfRule>
  </conditionalFormatting>
  <conditionalFormatting sqref="I810">
    <cfRule type="expression" dxfId="35705" priority="76350" stopIfTrue="1">
      <formula>WEEKDAY($A810)=1</formula>
    </cfRule>
    <cfRule type="expression" dxfId="35704" priority="76351" stopIfTrue="1">
      <formula>WEEKDAY($A810)=2</formula>
    </cfRule>
    <cfRule type="expression" dxfId="35703" priority="76352" stopIfTrue="1">
      <formula>WEEKDAY($A810)=3</formula>
    </cfRule>
    <cfRule type="expression" dxfId="35702" priority="76353" stopIfTrue="1">
      <formula>WEEKDAY($A810)=4</formula>
    </cfRule>
    <cfRule type="expression" dxfId="35701" priority="76354" stopIfTrue="1">
      <formula>WEEKDAY($A810)=5</formula>
    </cfRule>
    <cfRule type="expression" dxfId="35700" priority="76355" stopIfTrue="1">
      <formula>WEEKDAY($A810)=6</formula>
    </cfRule>
    <cfRule type="expression" dxfId="35699" priority="76356" stopIfTrue="1">
      <formula>WEEKDAY($A810)=7</formula>
    </cfRule>
  </conditionalFormatting>
  <conditionalFormatting sqref="I810">
    <cfRule type="expression" dxfId="35698" priority="76343" stopIfTrue="1">
      <formula>WEEKDAY($A810)=1</formula>
    </cfRule>
    <cfRule type="expression" dxfId="35697" priority="76344" stopIfTrue="1">
      <formula>WEEKDAY($A810)=2</formula>
    </cfRule>
    <cfRule type="expression" dxfId="35696" priority="76345" stopIfTrue="1">
      <formula>WEEKDAY($A810)=3</formula>
    </cfRule>
    <cfRule type="expression" dxfId="35695" priority="76346" stopIfTrue="1">
      <formula>WEEKDAY($A810)=4</formula>
    </cfRule>
    <cfRule type="expression" dxfId="35694" priority="76347" stopIfTrue="1">
      <formula>WEEKDAY($A810)=5</formula>
    </cfRule>
    <cfRule type="expression" dxfId="35693" priority="76348" stopIfTrue="1">
      <formula>WEEKDAY($A810)=6</formula>
    </cfRule>
    <cfRule type="expression" dxfId="35692" priority="76349" stopIfTrue="1">
      <formula>WEEKDAY($A810)=7</formula>
    </cfRule>
  </conditionalFormatting>
  <conditionalFormatting sqref="I810">
    <cfRule type="expression" dxfId="35691" priority="76336" stopIfTrue="1">
      <formula>WEEKDAY($A810)=1</formula>
    </cfRule>
    <cfRule type="expression" dxfId="35690" priority="76337" stopIfTrue="1">
      <formula>WEEKDAY($A810)=2</formula>
    </cfRule>
    <cfRule type="expression" dxfId="35689" priority="76338" stopIfTrue="1">
      <formula>WEEKDAY($A810)=3</formula>
    </cfRule>
    <cfRule type="expression" dxfId="35688" priority="76339" stopIfTrue="1">
      <formula>WEEKDAY($A810)=4</formula>
    </cfRule>
    <cfRule type="expression" dxfId="35687" priority="76340" stopIfTrue="1">
      <formula>WEEKDAY($A810)=5</formula>
    </cfRule>
    <cfRule type="expression" dxfId="35686" priority="76341" stopIfTrue="1">
      <formula>WEEKDAY($A810)=6</formula>
    </cfRule>
    <cfRule type="expression" dxfId="35685" priority="76342" stopIfTrue="1">
      <formula>WEEKDAY($A810)=7</formula>
    </cfRule>
  </conditionalFormatting>
  <conditionalFormatting sqref="I810">
    <cfRule type="expression" dxfId="35684" priority="76329" stopIfTrue="1">
      <formula>WEEKDAY($A810)=1</formula>
    </cfRule>
    <cfRule type="expression" dxfId="35683" priority="76330" stopIfTrue="1">
      <formula>WEEKDAY($A810)=2</formula>
    </cfRule>
    <cfRule type="expression" dxfId="35682" priority="76331" stopIfTrue="1">
      <formula>WEEKDAY($A810)=3</formula>
    </cfRule>
    <cfRule type="expression" dxfId="35681" priority="76332" stopIfTrue="1">
      <formula>WEEKDAY($A810)=4</formula>
    </cfRule>
    <cfRule type="expression" dxfId="35680" priority="76333" stopIfTrue="1">
      <formula>WEEKDAY($A810)=5</formula>
    </cfRule>
    <cfRule type="expression" dxfId="35679" priority="76334" stopIfTrue="1">
      <formula>WEEKDAY($A810)=6</formula>
    </cfRule>
    <cfRule type="expression" dxfId="35678" priority="76335" stopIfTrue="1">
      <formula>WEEKDAY($A810)=7</formula>
    </cfRule>
  </conditionalFormatting>
  <conditionalFormatting sqref="I810">
    <cfRule type="expression" dxfId="35677" priority="76322" stopIfTrue="1">
      <formula>WEEKDAY($A810)=1</formula>
    </cfRule>
    <cfRule type="expression" dxfId="35676" priority="76323" stopIfTrue="1">
      <formula>WEEKDAY($A810)=2</formula>
    </cfRule>
    <cfRule type="expression" dxfId="35675" priority="76324" stopIfTrue="1">
      <formula>WEEKDAY($A810)=3</formula>
    </cfRule>
    <cfRule type="expression" dxfId="35674" priority="76325" stopIfTrue="1">
      <formula>WEEKDAY($A810)=4</formula>
    </cfRule>
    <cfRule type="expression" dxfId="35673" priority="76326" stopIfTrue="1">
      <formula>WEEKDAY($A810)=5</formula>
    </cfRule>
    <cfRule type="expression" dxfId="35672" priority="76327" stopIfTrue="1">
      <formula>WEEKDAY($A810)=6</formula>
    </cfRule>
    <cfRule type="expression" dxfId="35671" priority="76328" stopIfTrue="1">
      <formula>WEEKDAY($A810)=7</formula>
    </cfRule>
  </conditionalFormatting>
  <conditionalFormatting sqref="I810">
    <cfRule type="expression" dxfId="35670" priority="76315" stopIfTrue="1">
      <formula>WEEKDAY($A810)=1</formula>
    </cfRule>
    <cfRule type="expression" dxfId="35669" priority="76316" stopIfTrue="1">
      <formula>WEEKDAY($A810)=2</formula>
    </cfRule>
    <cfRule type="expression" dxfId="35668" priority="76317" stopIfTrue="1">
      <formula>WEEKDAY($A810)=3</formula>
    </cfRule>
    <cfRule type="expression" dxfId="35667" priority="76318" stopIfTrue="1">
      <formula>WEEKDAY($A810)=4</formula>
    </cfRule>
    <cfRule type="expression" dxfId="35666" priority="76319" stopIfTrue="1">
      <formula>WEEKDAY($A810)=5</formula>
    </cfRule>
    <cfRule type="expression" dxfId="35665" priority="76320" stopIfTrue="1">
      <formula>WEEKDAY($A810)=6</formula>
    </cfRule>
    <cfRule type="expression" dxfId="35664" priority="76321" stopIfTrue="1">
      <formula>WEEKDAY($A810)=7</formula>
    </cfRule>
  </conditionalFormatting>
  <conditionalFormatting sqref="I810">
    <cfRule type="expression" dxfId="35663" priority="76308" stopIfTrue="1">
      <formula>WEEKDAY($A810)=1</formula>
    </cfRule>
    <cfRule type="expression" dxfId="35662" priority="76309" stopIfTrue="1">
      <formula>WEEKDAY($A810)=2</formula>
    </cfRule>
    <cfRule type="expression" dxfId="35661" priority="76310" stopIfTrue="1">
      <formula>WEEKDAY($A810)=3</formula>
    </cfRule>
    <cfRule type="expression" dxfId="35660" priority="76311" stopIfTrue="1">
      <formula>WEEKDAY($A810)=4</formula>
    </cfRule>
    <cfRule type="expression" dxfId="35659" priority="76312" stopIfTrue="1">
      <formula>WEEKDAY($A810)=5</formula>
    </cfRule>
    <cfRule type="expression" dxfId="35658" priority="76313" stopIfTrue="1">
      <formula>WEEKDAY($A810)=6</formula>
    </cfRule>
    <cfRule type="expression" dxfId="35657" priority="76314" stopIfTrue="1">
      <formula>WEEKDAY($A810)=7</formula>
    </cfRule>
  </conditionalFormatting>
  <conditionalFormatting sqref="I810">
    <cfRule type="expression" dxfId="35656" priority="76301" stopIfTrue="1">
      <formula>WEEKDAY($A810)=1</formula>
    </cfRule>
    <cfRule type="expression" dxfId="35655" priority="76302" stopIfTrue="1">
      <formula>WEEKDAY($A810)=2</formula>
    </cfRule>
    <cfRule type="expression" dxfId="35654" priority="76303" stopIfTrue="1">
      <formula>WEEKDAY($A810)=3</formula>
    </cfRule>
    <cfRule type="expression" dxfId="35653" priority="76304" stopIfTrue="1">
      <formula>WEEKDAY($A810)=4</formula>
    </cfRule>
    <cfRule type="expression" dxfId="35652" priority="76305" stopIfTrue="1">
      <formula>WEEKDAY($A810)=5</formula>
    </cfRule>
    <cfRule type="expression" dxfId="35651" priority="76306" stopIfTrue="1">
      <formula>WEEKDAY($A810)=6</formula>
    </cfRule>
    <cfRule type="expression" dxfId="35650" priority="76307" stopIfTrue="1">
      <formula>WEEKDAY($A810)=7</formula>
    </cfRule>
  </conditionalFormatting>
  <conditionalFormatting sqref="I810">
    <cfRule type="expression" dxfId="35649" priority="76294" stopIfTrue="1">
      <formula>WEEKDAY($A810)=1</formula>
    </cfRule>
    <cfRule type="expression" dxfId="35648" priority="76295" stopIfTrue="1">
      <formula>WEEKDAY($A810)=2</formula>
    </cfRule>
    <cfRule type="expression" dxfId="35647" priority="76296" stopIfTrue="1">
      <formula>WEEKDAY($A810)=3</formula>
    </cfRule>
    <cfRule type="expression" dxfId="35646" priority="76297" stopIfTrue="1">
      <formula>WEEKDAY($A810)=4</formula>
    </cfRule>
    <cfRule type="expression" dxfId="35645" priority="76298" stopIfTrue="1">
      <formula>WEEKDAY($A810)=5</formula>
    </cfRule>
    <cfRule type="expression" dxfId="35644" priority="76299" stopIfTrue="1">
      <formula>WEEKDAY($A810)=6</formula>
    </cfRule>
    <cfRule type="expression" dxfId="35643" priority="76300" stopIfTrue="1">
      <formula>WEEKDAY($A810)=7</formula>
    </cfRule>
  </conditionalFormatting>
  <conditionalFormatting sqref="I810">
    <cfRule type="expression" dxfId="35642" priority="76287" stopIfTrue="1">
      <formula>WEEKDAY($A810)=1</formula>
    </cfRule>
    <cfRule type="expression" dxfId="35641" priority="76288" stopIfTrue="1">
      <formula>WEEKDAY($A810)=2</formula>
    </cfRule>
    <cfRule type="expression" dxfId="35640" priority="76289" stopIfTrue="1">
      <formula>WEEKDAY($A810)=3</formula>
    </cfRule>
    <cfRule type="expression" dxfId="35639" priority="76290" stopIfTrue="1">
      <formula>WEEKDAY($A810)=4</formula>
    </cfRule>
    <cfRule type="expression" dxfId="35638" priority="76291" stopIfTrue="1">
      <formula>WEEKDAY($A810)=5</formula>
    </cfRule>
    <cfRule type="expression" dxfId="35637" priority="76292" stopIfTrue="1">
      <formula>WEEKDAY($A810)=6</formula>
    </cfRule>
    <cfRule type="expression" dxfId="35636" priority="76293" stopIfTrue="1">
      <formula>WEEKDAY($A810)=7</formula>
    </cfRule>
  </conditionalFormatting>
  <conditionalFormatting sqref="I810">
    <cfRule type="expression" dxfId="35635" priority="76280" stopIfTrue="1">
      <formula>WEEKDAY($A810)=1</formula>
    </cfRule>
    <cfRule type="expression" dxfId="35634" priority="76281" stopIfTrue="1">
      <formula>WEEKDAY($A810)=2</formula>
    </cfRule>
    <cfRule type="expression" dxfId="35633" priority="76282" stopIfTrue="1">
      <formula>WEEKDAY($A810)=3</formula>
    </cfRule>
    <cfRule type="expression" dxfId="35632" priority="76283" stopIfTrue="1">
      <formula>WEEKDAY($A810)=4</formula>
    </cfRule>
    <cfRule type="expression" dxfId="35631" priority="76284" stopIfTrue="1">
      <formula>WEEKDAY($A810)=5</formula>
    </cfRule>
    <cfRule type="expression" dxfId="35630" priority="76285" stopIfTrue="1">
      <formula>WEEKDAY($A810)=6</formula>
    </cfRule>
    <cfRule type="expression" dxfId="35629" priority="76286" stopIfTrue="1">
      <formula>WEEKDAY($A810)=7</formula>
    </cfRule>
  </conditionalFormatting>
  <conditionalFormatting sqref="I810">
    <cfRule type="expression" dxfId="35628" priority="76273" stopIfTrue="1">
      <formula>WEEKDAY($A810)=1</formula>
    </cfRule>
    <cfRule type="expression" dxfId="35627" priority="76274" stopIfTrue="1">
      <formula>WEEKDAY($A810)=2</formula>
    </cfRule>
    <cfRule type="expression" dxfId="35626" priority="76275" stopIfTrue="1">
      <formula>WEEKDAY($A810)=3</formula>
    </cfRule>
    <cfRule type="expression" dxfId="35625" priority="76276" stopIfTrue="1">
      <formula>WEEKDAY($A810)=4</formula>
    </cfRule>
    <cfRule type="expression" dxfId="35624" priority="76277" stopIfTrue="1">
      <formula>WEEKDAY($A810)=5</formula>
    </cfRule>
    <cfRule type="expression" dxfId="35623" priority="76278" stopIfTrue="1">
      <formula>WEEKDAY($A810)=6</formula>
    </cfRule>
    <cfRule type="expression" dxfId="35622" priority="76279" stopIfTrue="1">
      <formula>WEEKDAY($A810)=7</formula>
    </cfRule>
  </conditionalFormatting>
  <conditionalFormatting sqref="I810">
    <cfRule type="expression" dxfId="35621" priority="76266" stopIfTrue="1">
      <formula>WEEKDAY($A810)=1</formula>
    </cfRule>
    <cfRule type="expression" dxfId="35620" priority="76267" stopIfTrue="1">
      <formula>WEEKDAY($A810)=2</formula>
    </cfRule>
    <cfRule type="expression" dxfId="35619" priority="76268" stopIfTrue="1">
      <formula>WEEKDAY($A810)=3</formula>
    </cfRule>
    <cfRule type="expression" dxfId="35618" priority="76269" stopIfTrue="1">
      <formula>WEEKDAY($A810)=4</formula>
    </cfRule>
    <cfRule type="expression" dxfId="35617" priority="76270" stopIfTrue="1">
      <formula>WEEKDAY($A810)=5</formula>
    </cfRule>
    <cfRule type="expression" dxfId="35616" priority="76271" stopIfTrue="1">
      <formula>WEEKDAY($A810)=6</formula>
    </cfRule>
    <cfRule type="expression" dxfId="35615" priority="76272" stopIfTrue="1">
      <formula>WEEKDAY($A810)=7</formula>
    </cfRule>
  </conditionalFormatting>
  <conditionalFormatting sqref="I810">
    <cfRule type="expression" dxfId="35614" priority="76259" stopIfTrue="1">
      <formula>WEEKDAY($A810)=1</formula>
    </cfRule>
    <cfRule type="expression" dxfId="35613" priority="76260" stopIfTrue="1">
      <formula>WEEKDAY($A810)=2</formula>
    </cfRule>
    <cfRule type="expression" dxfId="35612" priority="76261" stopIfTrue="1">
      <formula>WEEKDAY($A810)=3</formula>
    </cfRule>
    <cfRule type="expression" dxfId="35611" priority="76262" stopIfTrue="1">
      <formula>WEEKDAY($A810)=4</formula>
    </cfRule>
    <cfRule type="expression" dxfId="35610" priority="76263" stopIfTrue="1">
      <formula>WEEKDAY($A810)=5</formula>
    </cfRule>
    <cfRule type="expression" dxfId="35609" priority="76264" stopIfTrue="1">
      <formula>WEEKDAY($A810)=6</formula>
    </cfRule>
    <cfRule type="expression" dxfId="35608" priority="76265" stopIfTrue="1">
      <formula>WEEKDAY($A810)=7</formula>
    </cfRule>
  </conditionalFormatting>
  <conditionalFormatting sqref="I810">
    <cfRule type="expression" dxfId="35607" priority="76252" stopIfTrue="1">
      <formula>WEEKDAY($A810)=1</formula>
    </cfRule>
    <cfRule type="expression" dxfId="35606" priority="76253" stopIfTrue="1">
      <formula>WEEKDAY($A810)=2</formula>
    </cfRule>
    <cfRule type="expression" dxfId="35605" priority="76254" stopIfTrue="1">
      <formula>WEEKDAY($A810)=3</formula>
    </cfRule>
    <cfRule type="expression" dxfId="35604" priority="76255" stopIfTrue="1">
      <formula>WEEKDAY($A810)=4</formula>
    </cfRule>
    <cfRule type="expression" dxfId="35603" priority="76256" stopIfTrue="1">
      <formula>WEEKDAY($A810)=5</formula>
    </cfRule>
    <cfRule type="expression" dxfId="35602" priority="76257" stopIfTrue="1">
      <formula>WEEKDAY($A810)=6</formula>
    </cfRule>
    <cfRule type="expression" dxfId="35601" priority="76258" stopIfTrue="1">
      <formula>WEEKDAY($A810)=7</formula>
    </cfRule>
  </conditionalFormatting>
  <conditionalFormatting sqref="I810">
    <cfRule type="expression" dxfId="35600" priority="76245" stopIfTrue="1">
      <formula>WEEKDAY($A810)=1</formula>
    </cfRule>
    <cfRule type="expression" dxfId="35599" priority="76246" stopIfTrue="1">
      <formula>WEEKDAY($A810)=2</formula>
    </cfRule>
    <cfRule type="expression" dxfId="35598" priority="76247" stopIfTrue="1">
      <formula>WEEKDAY($A810)=3</formula>
    </cfRule>
    <cfRule type="expression" dxfId="35597" priority="76248" stopIfTrue="1">
      <formula>WEEKDAY($A810)=4</formula>
    </cfRule>
    <cfRule type="expression" dxfId="35596" priority="76249" stopIfTrue="1">
      <formula>WEEKDAY($A810)=5</formula>
    </cfRule>
    <cfRule type="expression" dxfId="35595" priority="76250" stopIfTrue="1">
      <formula>WEEKDAY($A810)=6</formula>
    </cfRule>
    <cfRule type="expression" dxfId="35594" priority="76251" stopIfTrue="1">
      <formula>WEEKDAY($A810)=7</formula>
    </cfRule>
  </conditionalFormatting>
  <conditionalFormatting sqref="I810">
    <cfRule type="expression" dxfId="35593" priority="76238" stopIfTrue="1">
      <formula>WEEKDAY($A810)=1</formula>
    </cfRule>
    <cfRule type="expression" dxfId="35592" priority="76239" stopIfTrue="1">
      <formula>WEEKDAY($A810)=2</formula>
    </cfRule>
    <cfRule type="expression" dxfId="35591" priority="76240" stopIfTrue="1">
      <formula>WEEKDAY($A810)=3</formula>
    </cfRule>
    <cfRule type="expression" dxfId="35590" priority="76241" stopIfTrue="1">
      <formula>WEEKDAY($A810)=4</formula>
    </cfRule>
    <cfRule type="expression" dxfId="35589" priority="76242" stopIfTrue="1">
      <formula>WEEKDAY($A810)=5</formula>
    </cfRule>
    <cfRule type="expression" dxfId="35588" priority="76243" stopIfTrue="1">
      <formula>WEEKDAY($A810)=6</formula>
    </cfRule>
    <cfRule type="expression" dxfId="35587" priority="76244" stopIfTrue="1">
      <formula>WEEKDAY($A810)=7</formula>
    </cfRule>
  </conditionalFormatting>
  <conditionalFormatting sqref="I810">
    <cfRule type="expression" dxfId="35586" priority="76231" stopIfTrue="1">
      <formula>WEEKDAY($A810)=1</formula>
    </cfRule>
    <cfRule type="expression" dxfId="35585" priority="76232" stopIfTrue="1">
      <formula>WEEKDAY($A810)=2</formula>
    </cfRule>
    <cfRule type="expression" dxfId="35584" priority="76233" stopIfTrue="1">
      <formula>WEEKDAY($A810)=3</formula>
    </cfRule>
    <cfRule type="expression" dxfId="35583" priority="76234" stopIfTrue="1">
      <formula>WEEKDAY($A810)=4</formula>
    </cfRule>
    <cfRule type="expression" dxfId="35582" priority="76235" stopIfTrue="1">
      <formula>WEEKDAY($A810)=5</formula>
    </cfRule>
    <cfRule type="expression" dxfId="35581" priority="76236" stopIfTrue="1">
      <formula>WEEKDAY($A810)=6</formula>
    </cfRule>
    <cfRule type="expression" dxfId="35580" priority="76237" stopIfTrue="1">
      <formula>WEEKDAY($A810)=7</formula>
    </cfRule>
  </conditionalFormatting>
  <conditionalFormatting sqref="I810">
    <cfRule type="expression" dxfId="35579" priority="76224" stopIfTrue="1">
      <formula>WEEKDAY($A810)=1</formula>
    </cfRule>
    <cfRule type="expression" dxfId="35578" priority="76225" stopIfTrue="1">
      <formula>WEEKDAY($A810)=2</formula>
    </cfRule>
    <cfRule type="expression" dxfId="35577" priority="76226" stopIfTrue="1">
      <formula>WEEKDAY($A810)=3</formula>
    </cfRule>
    <cfRule type="expression" dxfId="35576" priority="76227" stopIfTrue="1">
      <formula>WEEKDAY($A810)=4</formula>
    </cfRule>
    <cfRule type="expression" dxfId="35575" priority="76228" stopIfTrue="1">
      <formula>WEEKDAY($A810)=5</formula>
    </cfRule>
    <cfRule type="expression" dxfId="35574" priority="76229" stopIfTrue="1">
      <formula>WEEKDAY($A810)=6</formula>
    </cfRule>
    <cfRule type="expression" dxfId="35573" priority="76230" stopIfTrue="1">
      <formula>WEEKDAY($A810)=7</formula>
    </cfRule>
  </conditionalFormatting>
  <conditionalFormatting sqref="I810">
    <cfRule type="expression" dxfId="35572" priority="76217" stopIfTrue="1">
      <formula>WEEKDAY($A810)=1</formula>
    </cfRule>
    <cfRule type="expression" dxfId="35571" priority="76218" stopIfTrue="1">
      <formula>WEEKDAY($A810)=2</formula>
    </cfRule>
    <cfRule type="expression" dxfId="35570" priority="76219" stopIfTrue="1">
      <formula>WEEKDAY($A810)=3</formula>
    </cfRule>
    <cfRule type="expression" dxfId="35569" priority="76220" stopIfTrue="1">
      <formula>WEEKDAY($A810)=4</formula>
    </cfRule>
    <cfRule type="expression" dxfId="35568" priority="76221" stopIfTrue="1">
      <formula>WEEKDAY($A810)=5</formula>
    </cfRule>
    <cfRule type="expression" dxfId="35567" priority="76222" stopIfTrue="1">
      <formula>WEEKDAY($A810)=6</formula>
    </cfRule>
    <cfRule type="expression" dxfId="35566" priority="76223" stopIfTrue="1">
      <formula>WEEKDAY($A810)=7</formula>
    </cfRule>
  </conditionalFormatting>
  <conditionalFormatting sqref="I810">
    <cfRule type="expression" dxfId="35565" priority="76210" stopIfTrue="1">
      <formula>WEEKDAY($A810)=1</formula>
    </cfRule>
    <cfRule type="expression" dxfId="35564" priority="76211" stopIfTrue="1">
      <formula>WEEKDAY($A810)=2</formula>
    </cfRule>
    <cfRule type="expression" dxfId="35563" priority="76212" stopIfTrue="1">
      <formula>WEEKDAY($A810)=3</formula>
    </cfRule>
    <cfRule type="expression" dxfId="35562" priority="76213" stopIfTrue="1">
      <formula>WEEKDAY($A810)=4</formula>
    </cfRule>
    <cfRule type="expression" dxfId="35561" priority="76214" stopIfTrue="1">
      <formula>WEEKDAY($A810)=5</formula>
    </cfRule>
    <cfRule type="expression" dxfId="35560" priority="76215" stopIfTrue="1">
      <formula>WEEKDAY($A810)=6</formula>
    </cfRule>
    <cfRule type="expression" dxfId="35559" priority="76216" stopIfTrue="1">
      <formula>WEEKDAY($A810)=7</formula>
    </cfRule>
  </conditionalFormatting>
  <conditionalFormatting sqref="I810">
    <cfRule type="expression" dxfId="35558" priority="76203" stopIfTrue="1">
      <formula>WEEKDAY($A810)=1</formula>
    </cfRule>
    <cfRule type="expression" dxfId="35557" priority="76204" stopIfTrue="1">
      <formula>WEEKDAY($A810)=2</formula>
    </cfRule>
    <cfRule type="expression" dxfId="35556" priority="76205" stopIfTrue="1">
      <formula>WEEKDAY($A810)=3</formula>
    </cfRule>
    <cfRule type="expression" dxfId="35555" priority="76206" stopIfTrue="1">
      <formula>WEEKDAY($A810)=4</formula>
    </cfRule>
    <cfRule type="expression" dxfId="35554" priority="76207" stopIfTrue="1">
      <formula>WEEKDAY($A810)=5</formula>
    </cfRule>
    <cfRule type="expression" dxfId="35553" priority="76208" stopIfTrue="1">
      <formula>WEEKDAY($A810)=6</formula>
    </cfRule>
    <cfRule type="expression" dxfId="35552" priority="76209" stopIfTrue="1">
      <formula>WEEKDAY($A810)=7</formula>
    </cfRule>
  </conditionalFormatting>
  <conditionalFormatting sqref="I810">
    <cfRule type="expression" dxfId="35551" priority="76196" stopIfTrue="1">
      <formula>WEEKDAY($A810)=1</formula>
    </cfRule>
    <cfRule type="expression" dxfId="35550" priority="76197" stopIfTrue="1">
      <formula>WEEKDAY($A810)=2</formula>
    </cfRule>
    <cfRule type="expression" dxfId="35549" priority="76198" stopIfTrue="1">
      <formula>WEEKDAY($A810)=3</formula>
    </cfRule>
    <cfRule type="expression" dxfId="35548" priority="76199" stopIfTrue="1">
      <formula>WEEKDAY($A810)=4</formula>
    </cfRule>
    <cfRule type="expression" dxfId="35547" priority="76200" stopIfTrue="1">
      <formula>WEEKDAY($A810)=5</formula>
    </cfRule>
    <cfRule type="expression" dxfId="35546" priority="76201" stopIfTrue="1">
      <formula>WEEKDAY($A810)=6</formula>
    </cfRule>
    <cfRule type="expression" dxfId="35545" priority="76202" stopIfTrue="1">
      <formula>WEEKDAY($A810)=7</formula>
    </cfRule>
  </conditionalFormatting>
  <conditionalFormatting sqref="I810">
    <cfRule type="expression" dxfId="35544" priority="76189" stopIfTrue="1">
      <formula>WEEKDAY($A810)=1</formula>
    </cfRule>
    <cfRule type="expression" dxfId="35543" priority="76190" stopIfTrue="1">
      <formula>WEEKDAY($A810)=2</formula>
    </cfRule>
    <cfRule type="expression" dxfId="35542" priority="76191" stopIfTrue="1">
      <formula>WEEKDAY($A810)=3</formula>
    </cfRule>
    <cfRule type="expression" dxfId="35541" priority="76192" stopIfTrue="1">
      <formula>WEEKDAY($A810)=4</formula>
    </cfRule>
    <cfRule type="expression" dxfId="35540" priority="76193" stopIfTrue="1">
      <formula>WEEKDAY($A810)=5</formula>
    </cfRule>
    <cfRule type="expression" dxfId="35539" priority="76194" stopIfTrue="1">
      <formula>WEEKDAY($A810)=6</formula>
    </cfRule>
    <cfRule type="expression" dxfId="35538" priority="76195" stopIfTrue="1">
      <formula>WEEKDAY($A810)=7</formula>
    </cfRule>
  </conditionalFormatting>
  <conditionalFormatting sqref="I810">
    <cfRule type="expression" dxfId="35537" priority="76182" stopIfTrue="1">
      <formula>WEEKDAY($A810)=1</formula>
    </cfRule>
    <cfRule type="expression" dxfId="35536" priority="76183" stopIfTrue="1">
      <formula>WEEKDAY($A810)=2</formula>
    </cfRule>
    <cfRule type="expression" dxfId="35535" priority="76184" stopIfTrue="1">
      <formula>WEEKDAY($A810)=3</formula>
    </cfRule>
    <cfRule type="expression" dxfId="35534" priority="76185" stopIfTrue="1">
      <formula>WEEKDAY($A810)=4</formula>
    </cfRule>
    <cfRule type="expression" dxfId="35533" priority="76186" stopIfTrue="1">
      <formula>WEEKDAY($A810)=5</formula>
    </cfRule>
    <cfRule type="expression" dxfId="35532" priority="76187" stopIfTrue="1">
      <formula>WEEKDAY($A810)=6</formula>
    </cfRule>
    <cfRule type="expression" dxfId="35531" priority="76188" stopIfTrue="1">
      <formula>WEEKDAY($A810)=7</formula>
    </cfRule>
  </conditionalFormatting>
  <conditionalFormatting sqref="I810">
    <cfRule type="expression" dxfId="35530" priority="76175" stopIfTrue="1">
      <formula>WEEKDAY($A810)=1</formula>
    </cfRule>
    <cfRule type="expression" dxfId="35529" priority="76176" stopIfTrue="1">
      <formula>WEEKDAY($A810)=2</formula>
    </cfRule>
    <cfRule type="expression" dxfId="35528" priority="76177" stopIfTrue="1">
      <formula>WEEKDAY($A810)=3</formula>
    </cfRule>
    <cfRule type="expression" dxfId="35527" priority="76178" stopIfTrue="1">
      <formula>WEEKDAY($A810)=4</formula>
    </cfRule>
    <cfRule type="expression" dxfId="35526" priority="76179" stopIfTrue="1">
      <formula>WEEKDAY($A810)=5</formula>
    </cfRule>
    <cfRule type="expression" dxfId="35525" priority="76180" stopIfTrue="1">
      <formula>WEEKDAY($A810)=6</formula>
    </cfRule>
    <cfRule type="expression" dxfId="35524" priority="76181" stopIfTrue="1">
      <formula>WEEKDAY($A810)=7</formula>
    </cfRule>
  </conditionalFormatting>
  <conditionalFormatting sqref="I810">
    <cfRule type="expression" dxfId="35523" priority="76168" stopIfTrue="1">
      <formula>WEEKDAY($A810)=1</formula>
    </cfRule>
    <cfRule type="expression" dxfId="35522" priority="76169" stopIfTrue="1">
      <formula>WEEKDAY($A810)=2</formula>
    </cfRule>
    <cfRule type="expression" dxfId="35521" priority="76170" stopIfTrue="1">
      <formula>WEEKDAY($A810)=3</formula>
    </cfRule>
    <cfRule type="expression" dxfId="35520" priority="76171" stopIfTrue="1">
      <formula>WEEKDAY($A810)=4</formula>
    </cfRule>
    <cfRule type="expression" dxfId="35519" priority="76172" stopIfTrue="1">
      <formula>WEEKDAY($A810)=5</formula>
    </cfRule>
    <cfRule type="expression" dxfId="35518" priority="76173" stopIfTrue="1">
      <formula>WEEKDAY($A810)=6</formula>
    </cfRule>
    <cfRule type="expression" dxfId="35517" priority="76174" stopIfTrue="1">
      <formula>WEEKDAY($A810)=7</formula>
    </cfRule>
  </conditionalFormatting>
  <conditionalFormatting sqref="I810">
    <cfRule type="expression" dxfId="35516" priority="76161" stopIfTrue="1">
      <formula>WEEKDAY($A810)=1</formula>
    </cfRule>
    <cfRule type="expression" dxfId="35515" priority="76162" stopIfTrue="1">
      <formula>WEEKDAY($A810)=2</formula>
    </cfRule>
    <cfRule type="expression" dxfId="35514" priority="76163" stopIfTrue="1">
      <formula>WEEKDAY($A810)=3</formula>
    </cfRule>
    <cfRule type="expression" dxfId="35513" priority="76164" stopIfTrue="1">
      <formula>WEEKDAY($A810)=4</formula>
    </cfRule>
    <cfRule type="expression" dxfId="35512" priority="76165" stopIfTrue="1">
      <formula>WEEKDAY($A810)=5</formula>
    </cfRule>
    <cfRule type="expression" dxfId="35511" priority="76166" stopIfTrue="1">
      <formula>WEEKDAY($A810)=6</formula>
    </cfRule>
    <cfRule type="expression" dxfId="35510" priority="76167" stopIfTrue="1">
      <formula>WEEKDAY($A810)=7</formula>
    </cfRule>
  </conditionalFormatting>
  <conditionalFormatting sqref="I810">
    <cfRule type="expression" dxfId="35509" priority="76154" stopIfTrue="1">
      <formula>WEEKDAY($A810)=1</formula>
    </cfRule>
    <cfRule type="expression" dxfId="35508" priority="76155" stopIfTrue="1">
      <formula>WEEKDAY($A810)=2</formula>
    </cfRule>
    <cfRule type="expression" dxfId="35507" priority="76156" stopIfTrue="1">
      <formula>WEEKDAY($A810)=3</formula>
    </cfRule>
    <cfRule type="expression" dxfId="35506" priority="76157" stopIfTrue="1">
      <formula>WEEKDAY($A810)=4</formula>
    </cfRule>
    <cfRule type="expression" dxfId="35505" priority="76158" stopIfTrue="1">
      <formula>WEEKDAY($A810)=5</formula>
    </cfRule>
    <cfRule type="expression" dxfId="35504" priority="76159" stopIfTrue="1">
      <formula>WEEKDAY($A810)=6</formula>
    </cfRule>
    <cfRule type="expression" dxfId="35503" priority="76160" stopIfTrue="1">
      <formula>WEEKDAY($A810)=7</formula>
    </cfRule>
  </conditionalFormatting>
  <conditionalFormatting sqref="I810">
    <cfRule type="expression" dxfId="35502" priority="76147" stopIfTrue="1">
      <formula>WEEKDAY($A810)=1</formula>
    </cfRule>
    <cfRule type="expression" dxfId="35501" priority="76148" stopIfTrue="1">
      <formula>WEEKDAY($A810)=2</formula>
    </cfRule>
    <cfRule type="expression" dxfId="35500" priority="76149" stopIfTrue="1">
      <formula>WEEKDAY($A810)=3</formula>
    </cfRule>
    <cfRule type="expression" dxfId="35499" priority="76150" stopIfTrue="1">
      <formula>WEEKDAY($A810)=4</formula>
    </cfRule>
    <cfRule type="expression" dxfId="35498" priority="76151" stopIfTrue="1">
      <formula>WEEKDAY($A810)=5</formula>
    </cfRule>
    <cfRule type="expression" dxfId="35497" priority="76152" stopIfTrue="1">
      <formula>WEEKDAY($A810)=6</formula>
    </cfRule>
    <cfRule type="expression" dxfId="35496" priority="76153" stopIfTrue="1">
      <formula>WEEKDAY($A810)=7</formula>
    </cfRule>
  </conditionalFormatting>
  <conditionalFormatting sqref="I810">
    <cfRule type="expression" dxfId="35495" priority="76140" stopIfTrue="1">
      <formula>WEEKDAY($A810)=1</formula>
    </cfRule>
    <cfRule type="expression" dxfId="35494" priority="76141" stopIfTrue="1">
      <formula>WEEKDAY($A810)=2</formula>
    </cfRule>
    <cfRule type="expression" dxfId="35493" priority="76142" stopIfTrue="1">
      <formula>WEEKDAY($A810)=3</formula>
    </cfRule>
    <cfRule type="expression" dxfId="35492" priority="76143" stopIfTrue="1">
      <formula>WEEKDAY($A810)=4</formula>
    </cfRule>
    <cfRule type="expression" dxfId="35491" priority="76144" stopIfTrue="1">
      <formula>WEEKDAY($A810)=5</formula>
    </cfRule>
    <cfRule type="expression" dxfId="35490" priority="76145" stopIfTrue="1">
      <formula>WEEKDAY($A810)=6</formula>
    </cfRule>
    <cfRule type="expression" dxfId="35489" priority="76146" stopIfTrue="1">
      <formula>WEEKDAY($A810)=7</formula>
    </cfRule>
  </conditionalFormatting>
  <conditionalFormatting sqref="I810">
    <cfRule type="expression" dxfId="35488" priority="76133" stopIfTrue="1">
      <formula>WEEKDAY($A810)=1</formula>
    </cfRule>
    <cfRule type="expression" dxfId="35487" priority="76134" stopIfTrue="1">
      <formula>WEEKDAY($A810)=2</formula>
    </cfRule>
    <cfRule type="expression" dxfId="35486" priority="76135" stopIfTrue="1">
      <formula>WEEKDAY($A810)=3</formula>
    </cfRule>
    <cfRule type="expression" dxfId="35485" priority="76136" stopIfTrue="1">
      <formula>WEEKDAY($A810)=4</formula>
    </cfRule>
    <cfRule type="expression" dxfId="35484" priority="76137" stopIfTrue="1">
      <formula>WEEKDAY($A810)=5</formula>
    </cfRule>
    <cfRule type="expression" dxfId="35483" priority="76138" stopIfTrue="1">
      <formula>WEEKDAY($A810)=6</formula>
    </cfRule>
    <cfRule type="expression" dxfId="35482" priority="76139" stopIfTrue="1">
      <formula>WEEKDAY($A810)=7</formula>
    </cfRule>
  </conditionalFormatting>
  <conditionalFormatting sqref="I810">
    <cfRule type="expression" dxfId="35481" priority="76126" stopIfTrue="1">
      <formula>WEEKDAY($A810)=1</formula>
    </cfRule>
    <cfRule type="expression" dxfId="35480" priority="76127" stopIfTrue="1">
      <formula>WEEKDAY($A810)=2</formula>
    </cfRule>
    <cfRule type="expression" dxfId="35479" priority="76128" stopIfTrue="1">
      <formula>WEEKDAY($A810)=3</formula>
    </cfRule>
    <cfRule type="expression" dxfId="35478" priority="76129" stopIfTrue="1">
      <formula>WEEKDAY($A810)=4</formula>
    </cfRule>
    <cfRule type="expression" dxfId="35477" priority="76130" stopIfTrue="1">
      <formula>WEEKDAY($A810)=5</formula>
    </cfRule>
    <cfRule type="expression" dxfId="35476" priority="76131" stopIfTrue="1">
      <formula>WEEKDAY($A810)=6</formula>
    </cfRule>
    <cfRule type="expression" dxfId="35475" priority="76132" stopIfTrue="1">
      <formula>WEEKDAY($A810)=7</formula>
    </cfRule>
  </conditionalFormatting>
  <conditionalFormatting sqref="I810">
    <cfRule type="expression" dxfId="35474" priority="76119" stopIfTrue="1">
      <formula>WEEKDAY($A810)=1</formula>
    </cfRule>
    <cfRule type="expression" dxfId="35473" priority="76120" stopIfTrue="1">
      <formula>WEEKDAY($A810)=2</formula>
    </cfRule>
    <cfRule type="expression" dxfId="35472" priority="76121" stopIfTrue="1">
      <formula>WEEKDAY($A810)=3</formula>
    </cfRule>
    <cfRule type="expression" dxfId="35471" priority="76122" stopIfTrue="1">
      <formula>WEEKDAY($A810)=4</formula>
    </cfRule>
    <cfRule type="expression" dxfId="35470" priority="76123" stopIfTrue="1">
      <formula>WEEKDAY($A810)=5</formula>
    </cfRule>
    <cfRule type="expression" dxfId="35469" priority="76124" stopIfTrue="1">
      <formula>WEEKDAY($A810)=6</formula>
    </cfRule>
    <cfRule type="expression" dxfId="35468" priority="76125" stopIfTrue="1">
      <formula>WEEKDAY($A810)=7</formula>
    </cfRule>
  </conditionalFormatting>
  <conditionalFormatting sqref="I810">
    <cfRule type="expression" dxfId="35467" priority="76112" stopIfTrue="1">
      <formula>WEEKDAY($A810)=1</formula>
    </cfRule>
    <cfRule type="expression" dxfId="35466" priority="76113" stopIfTrue="1">
      <formula>WEEKDAY($A810)=2</formula>
    </cfRule>
    <cfRule type="expression" dxfId="35465" priority="76114" stopIfTrue="1">
      <formula>WEEKDAY($A810)=3</formula>
    </cfRule>
    <cfRule type="expression" dxfId="35464" priority="76115" stopIfTrue="1">
      <formula>WEEKDAY($A810)=4</formula>
    </cfRule>
    <cfRule type="expression" dxfId="35463" priority="76116" stopIfTrue="1">
      <formula>WEEKDAY($A810)=5</formula>
    </cfRule>
    <cfRule type="expression" dxfId="35462" priority="76117" stopIfTrue="1">
      <formula>WEEKDAY($A810)=6</formula>
    </cfRule>
    <cfRule type="expression" dxfId="35461" priority="76118" stopIfTrue="1">
      <formula>WEEKDAY($A810)=7</formula>
    </cfRule>
  </conditionalFormatting>
  <conditionalFormatting sqref="I810">
    <cfRule type="expression" dxfId="35460" priority="76105" stopIfTrue="1">
      <formula>WEEKDAY($A810)=1</formula>
    </cfRule>
    <cfRule type="expression" dxfId="35459" priority="76106" stopIfTrue="1">
      <formula>WEEKDAY($A810)=2</formula>
    </cfRule>
    <cfRule type="expression" dxfId="35458" priority="76107" stopIfTrue="1">
      <formula>WEEKDAY($A810)=3</formula>
    </cfRule>
    <cfRule type="expression" dxfId="35457" priority="76108" stopIfTrue="1">
      <formula>WEEKDAY($A810)=4</formula>
    </cfRule>
    <cfRule type="expression" dxfId="35456" priority="76109" stopIfTrue="1">
      <formula>WEEKDAY($A810)=5</formula>
    </cfRule>
    <cfRule type="expression" dxfId="35455" priority="76110" stopIfTrue="1">
      <formula>WEEKDAY($A810)=6</formula>
    </cfRule>
    <cfRule type="expression" dxfId="35454" priority="76111" stopIfTrue="1">
      <formula>WEEKDAY($A810)=7</formula>
    </cfRule>
  </conditionalFormatting>
  <conditionalFormatting sqref="I810">
    <cfRule type="expression" dxfId="35453" priority="76098" stopIfTrue="1">
      <formula>WEEKDAY($A810)=1</formula>
    </cfRule>
    <cfRule type="expression" dxfId="35452" priority="76099" stopIfTrue="1">
      <formula>WEEKDAY($A810)=2</formula>
    </cfRule>
    <cfRule type="expression" dxfId="35451" priority="76100" stopIfTrue="1">
      <formula>WEEKDAY($A810)=3</formula>
    </cfRule>
    <cfRule type="expression" dxfId="35450" priority="76101" stopIfTrue="1">
      <formula>WEEKDAY($A810)=4</formula>
    </cfRule>
    <cfRule type="expression" dxfId="35449" priority="76102" stopIfTrue="1">
      <formula>WEEKDAY($A810)=5</formula>
    </cfRule>
    <cfRule type="expression" dxfId="35448" priority="76103" stopIfTrue="1">
      <formula>WEEKDAY($A810)=6</formula>
    </cfRule>
    <cfRule type="expression" dxfId="35447" priority="76104" stopIfTrue="1">
      <formula>WEEKDAY($A810)=7</formula>
    </cfRule>
  </conditionalFormatting>
  <conditionalFormatting sqref="I810">
    <cfRule type="expression" dxfId="35446" priority="76091" stopIfTrue="1">
      <formula>WEEKDAY($A810)=1</formula>
    </cfRule>
    <cfRule type="expression" dxfId="35445" priority="76092" stopIfTrue="1">
      <formula>WEEKDAY($A810)=2</formula>
    </cfRule>
    <cfRule type="expression" dxfId="35444" priority="76093" stopIfTrue="1">
      <formula>WEEKDAY($A810)=3</formula>
    </cfRule>
    <cfRule type="expression" dxfId="35443" priority="76094" stopIfTrue="1">
      <formula>WEEKDAY($A810)=4</formula>
    </cfRule>
    <cfRule type="expression" dxfId="35442" priority="76095" stopIfTrue="1">
      <formula>WEEKDAY($A810)=5</formula>
    </cfRule>
    <cfRule type="expression" dxfId="35441" priority="76096" stopIfTrue="1">
      <formula>WEEKDAY($A810)=6</formula>
    </cfRule>
    <cfRule type="expression" dxfId="35440" priority="76097" stopIfTrue="1">
      <formula>WEEKDAY($A810)=7</formula>
    </cfRule>
  </conditionalFormatting>
  <conditionalFormatting sqref="I810">
    <cfRule type="expression" dxfId="35439" priority="76084" stopIfTrue="1">
      <formula>WEEKDAY($A810)=1</formula>
    </cfRule>
    <cfRule type="expression" dxfId="35438" priority="76085" stopIfTrue="1">
      <formula>WEEKDAY($A810)=2</formula>
    </cfRule>
    <cfRule type="expression" dxfId="35437" priority="76086" stopIfTrue="1">
      <formula>WEEKDAY($A810)=3</formula>
    </cfRule>
    <cfRule type="expression" dxfId="35436" priority="76087" stopIfTrue="1">
      <formula>WEEKDAY($A810)=4</formula>
    </cfRule>
    <cfRule type="expression" dxfId="35435" priority="76088" stopIfTrue="1">
      <formula>WEEKDAY($A810)=5</formula>
    </cfRule>
    <cfRule type="expression" dxfId="35434" priority="76089" stopIfTrue="1">
      <formula>WEEKDAY($A810)=6</formula>
    </cfRule>
    <cfRule type="expression" dxfId="35433" priority="76090" stopIfTrue="1">
      <formula>WEEKDAY($A810)=7</formula>
    </cfRule>
  </conditionalFormatting>
  <conditionalFormatting sqref="I810">
    <cfRule type="expression" dxfId="35432" priority="76077" stopIfTrue="1">
      <formula>WEEKDAY($A810)=1</formula>
    </cfRule>
    <cfRule type="expression" dxfId="35431" priority="76078" stopIfTrue="1">
      <formula>WEEKDAY($A810)=2</formula>
    </cfRule>
    <cfRule type="expression" dxfId="35430" priority="76079" stopIfTrue="1">
      <formula>WEEKDAY($A810)=3</formula>
    </cfRule>
    <cfRule type="expression" dxfId="35429" priority="76080" stopIfTrue="1">
      <formula>WEEKDAY($A810)=4</formula>
    </cfRule>
    <cfRule type="expression" dxfId="35428" priority="76081" stopIfTrue="1">
      <formula>WEEKDAY($A810)=5</formula>
    </cfRule>
    <cfRule type="expression" dxfId="35427" priority="76082" stopIfTrue="1">
      <formula>WEEKDAY($A810)=6</formula>
    </cfRule>
    <cfRule type="expression" dxfId="35426" priority="76083" stopIfTrue="1">
      <formula>WEEKDAY($A810)=7</formula>
    </cfRule>
  </conditionalFormatting>
  <conditionalFormatting sqref="I810">
    <cfRule type="expression" dxfId="35425" priority="76070" stopIfTrue="1">
      <formula>WEEKDAY($A810)=1</formula>
    </cfRule>
    <cfRule type="expression" dxfId="35424" priority="76071" stopIfTrue="1">
      <formula>WEEKDAY($A810)=2</formula>
    </cfRule>
    <cfRule type="expression" dxfId="35423" priority="76072" stopIfTrue="1">
      <formula>WEEKDAY($A810)=3</formula>
    </cfRule>
    <cfRule type="expression" dxfId="35422" priority="76073" stopIfTrue="1">
      <formula>WEEKDAY($A810)=4</formula>
    </cfRule>
    <cfRule type="expression" dxfId="35421" priority="76074" stopIfTrue="1">
      <formula>WEEKDAY($A810)=5</formula>
    </cfRule>
    <cfRule type="expression" dxfId="35420" priority="76075" stopIfTrue="1">
      <formula>WEEKDAY($A810)=6</formula>
    </cfRule>
    <cfRule type="expression" dxfId="35419" priority="76076" stopIfTrue="1">
      <formula>WEEKDAY($A810)=7</formula>
    </cfRule>
  </conditionalFormatting>
  <conditionalFormatting sqref="I810">
    <cfRule type="expression" dxfId="35418" priority="76063" stopIfTrue="1">
      <formula>WEEKDAY($A810)=1</formula>
    </cfRule>
    <cfRule type="expression" dxfId="35417" priority="76064" stopIfTrue="1">
      <formula>WEEKDAY($A810)=2</formula>
    </cfRule>
    <cfRule type="expression" dxfId="35416" priority="76065" stopIfTrue="1">
      <formula>WEEKDAY($A810)=3</formula>
    </cfRule>
    <cfRule type="expression" dxfId="35415" priority="76066" stopIfTrue="1">
      <formula>WEEKDAY($A810)=4</formula>
    </cfRule>
    <cfRule type="expression" dxfId="35414" priority="76067" stopIfTrue="1">
      <formula>WEEKDAY($A810)=5</formula>
    </cfRule>
    <cfRule type="expression" dxfId="35413" priority="76068" stopIfTrue="1">
      <formula>WEEKDAY($A810)=6</formula>
    </cfRule>
    <cfRule type="expression" dxfId="35412" priority="76069" stopIfTrue="1">
      <formula>WEEKDAY($A810)=7</formula>
    </cfRule>
  </conditionalFormatting>
  <conditionalFormatting sqref="I810">
    <cfRule type="expression" dxfId="35411" priority="76056" stopIfTrue="1">
      <formula>WEEKDAY($A810)=1</formula>
    </cfRule>
    <cfRule type="expression" dxfId="35410" priority="76057" stopIfTrue="1">
      <formula>WEEKDAY($A810)=2</formula>
    </cfRule>
    <cfRule type="expression" dxfId="35409" priority="76058" stopIfTrue="1">
      <formula>WEEKDAY($A810)=3</formula>
    </cfRule>
    <cfRule type="expression" dxfId="35408" priority="76059" stopIfTrue="1">
      <formula>WEEKDAY($A810)=4</formula>
    </cfRule>
    <cfRule type="expression" dxfId="35407" priority="76060" stopIfTrue="1">
      <formula>WEEKDAY($A810)=5</formula>
    </cfRule>
    <cfRule type="expression" dxfId="35406" priority="76061" stopIfTrue="1">
      <formula>WEEKDAY($A810)=6</formula>
    </cfRule>
    <cfRule type="expression" dxfId="35405" priority="76062" stopIfTrue="1">
      <formula>WEEKDAY($A810)=7</formula>
    </cfRule>
  </conditionalFormatting>
  <conditionalFormatting sqref="I810">
    <cfRule type="expression" dxfId="35404" priority="76049" stopIfTrue="1">
      <formula>WEEKDAY($A810)=1</formula>
    </cfRule>
    <cfRule type="expression" dxfId="35403" priority="76050" stopIfTrue="1">
      <formula>WEEKDAY($A810)=2</formula>
    </cfRule>
    <cfRule type="expression" dxfId="35402" priority="76051" stopIfTrue="1">
      <formula>WEEKDAY($A810)=3</formula>
    </cfRule>
    <cfRule type="expression" dxfId="35401" priority="76052" stopIfTrue="1">
      <formula>WEEKDAY($A810)=4</formula>
    </cfRule>
    <cfRule type="expression" dxfId="35400" priority="76053" stopIfTrue="1">
      <formula>WEEKDAY($A810)=5</formula>
    </cfRule>
    <cfRule type="expression" dxfId="35399" priority="76054" stopIfTrue="1">
      <formula>WEEKDAY($A810)=6</formula>
    </cfRule>
    <cfRule type="expression" dxfId="35398" priority="76055" stopIfTrue="1">
      <formula>WEEKDAY($A810)=7</formula>
    </cfRule>
  </conditionalFormatting>
  <conditionalFormatting sqref="A810">
    <cfRule type="expression" dxfId="35397" priority="76042" stopIfTrue="1">
      <formula>WEEKDAY($A810)=1</formula>
    </cfRule>
    <cfRule type="expression" dxfId="35396" priority="76043" stopIfTrue="1">
      <formula>WEEKDAY($A810)=2</formula>
    </cfRule>
    <cfRule type="expression" dxfId="35395" priority="76044" stopIfTrue="1">
      <formula>WEEKDAY($A810)=3</formula>
    </cfRule>
    <cfRule type="expression" dxfId="35394" priority="76045" stopIfTrue="1">
      <formula>WEEKDAY($A810)=4</formula>
    </cfRule>
    <cfRule type="expression" dxfId="35393" priority="76046" stopIfTrue="1">
      <formula>WEEKDAY($A810)=5</formula>
    </cfRule>
    <cfRule type="expression" dxfId="35392" priority="76047" stopIfTrue="1">
      <formula>WEEKDAY($A810)=6</formula>
    </cfRule>
    <cfRule type="expression" dxfId="35391" priority="76048" stopIfTrue="1">
      <formula>WEEKDAY($A810)=7</formula>
    </cfRule>
  </conditionalFormatting>
  <conditionalFormatting sqref="I810">
    <cfRule type="expression" dxfId="35390" priority="76035" stopIfTrue="1">
      <formula>WEEKDAY($A810)=1</formula>
    </cfRule>
    <cfRule type="expression" dxfId="35389" priority="76036" stopIfTrue="1">
      <formula>WEEKDAY($A810)=2</formula>
    </cfRule>
    <cfRule type="expression" dxfId="35388" priority="76037" stopIfTrue="1">
      <formula>WEEKDAY($A810)=3</formula>
    </cfRule>
    <cfRule type="expression" dxfId="35387" priority="76038" stopIfTrue="1">
      <formula>WEEKDAY($A810)=4</formula>
    </cfRule>
    <cfRule type="expression" dxfId="35386" priority="76039" stopIfTrue="1">
      <formula>WEEKDAY($A810)=5</formula>
    </cfRule>
    <cfRule type="expression" dxfId="35385" priority="76040" stopIfTrue="1">
      <formula>WEEKDAY($A810)=6</formula>
    </cfRule>
    <cfRule type="expression" dxfId="35384" priority="76041" stopIfTrue="1">
      <formula>WEEKDAY($A810)=7</formula>
    </cfRule>
  </conditionalFormatting>
  <conditionalFormatting sqref="I810">
    <cfRule type="expression" dxfId="35383" priority="76028" stopIfTrue="1">
      <formula>WEEKDAY($A810)=1</formula>
    </cfRule>
    <cfRule type="expression" dxfId="35382" priority="76029" stopIfTrue="1">
      <formula>WEEKDAY($A810)=2</formula>
    </cfRule>
    <cfRule type="expression" dxfId="35381" priority="76030" stopIfTrue="1">
      <formula>WEEKDAY($A810)=3</formula>
    </cfRule>
    <cfRule type="expression" dxfId="35380" priority="76031" stopIfTrue="1">
      <formula>WEEKDAY($A810)=4</formula>
    </cfRule>
    <cfRule type="expression" dxfId="35379" priority="76032" stopIfTrue="1">
      <formula>WEEKDAY($A810)=5</formula>
    </cfRule>
    <cfRule type="expression" dxfId="35378" priority="76033" stopIfTrue="1">
      <formula>WEEKDAY($A810)=6</formula>
    </cfRule>
    <cfRule type="expression" dxfId="35377" priority="76034" stopIfTrue="1">
      <formula>WEEKDAY($A810)=7</formula>
    </cfRule>
  </conditionalFormatting>
  <conditionalFormatting sqref="I810">
    <cfRule type="expression" dxfId="35376" priority="76021" stopIfTrue="1">
      <formula>WEEKDAY($A810)=1</formula>
    </cfRule>
    <cfRule type="expression" dxfId="35375" priority="76022" stopIfTrue="1">
      <formula>WEEKDAY($A810)=2</formula>
    </cfRule>
    <cfRule type="expression" dxfId="35374" priority="76023" stopIfTrue="1">
      <formula>WEEKDAY($A810)=3</formula>
    </cfRule>
    <cfRule type="expression" dxfId="35373" priority="76024" stopIfTrue="1">
      <formula>WEEKDAY($A810)=4</formula>
    </cfRule>
    <cfRule type="expression" dxfId="35372" priority="76025" stopIfTrue="1">
      <formula>WEEKDAY($A810)=5</formula>
    </cfRule>
    <cfRule type="expression" dxfId="35371" priority="76026" stopIfTrue="1">
      <formula>WEEKDAY($A810)=6</formula>
    </cfRule>
    <cfRule type="expression" dxfId="35370" priority="76027" stopIfTrue="1">
      <formula>WEEKDAY($A810)=7</formula>
    </cfRule>
  </conditionalFormatting>
  <conditionalFormatting sqref="A810">
    <cfRule type="expression" dxfId="35369" priority="76014" stopIfTrue="1">
      <formula>WEEKDAY($A810)=1</formula>
    </cfRule>
    <cfRule type="expression" dxfId="35368" priority="76015" stopIfTrue="1">
      <formula>WEEKDAY($A810)=2</formula>
    </cfRule>
    <cfRule type="expression" dxfId="35367" priority="76016" stopIfTrue="1">
      <formula>WEEKDAY($A810)=3</formula>
    </cfRule>
    <cfRule type="expression" dxfId="35366" priority="76017" stopIfTrue="1">
      <formula>WEEKDAY($A810)=4</formula>
    </cfRule>
    <cfRule type="expression" dxfId="35365" priority="76018" stopIfTrue="1">
      <formula>WEEKDAY($A810)=5</formula>
    </cfRule>
    <cfRule type="expression" dxfId="35364" priority="76019" stopIfTrue="1">
      <formula>WEEKDAY($A810)=6</formula>
    </cfRule>
    <cfRule type="expression" dxfId="35363" priority="76020" stopIfTrue="1">
      <formula>WEEKDAY($A810)=7</formula>
    </cfRule>
  </conditionalFormatting>
  <conditionalFormatting sqref="I810">
    <cfRule type="expression" dxfId="35362" priority="76007" stopIfTrue="1">
      <formula>WEEKDAY($A810)=1</formula>
    </cfRule>
    <cfRule type="expression" dxfId="35361" priority="76008" stopIfTrue="1">
      <formula>WEEKDAY($A810)=2</formula>
    </cfRule>
    <cfRule type="expression" dxfId="35360" priority="76009" stopIfTrue="1">
      <formula>WEEKDAY($A810)=3</formula>
    </cfRule>
    <cfRule type="expression" dxfId="35359" priority="76010" stopIfTrue="1">
      <formula>WEEKDAY($A810)=4</formula>
    </cfRule>
    <cfRule type="expression" dxfId="35358" priority="76011" stopIfTrue="1">
      <formula>WEEKDAY($A810)=5</formula>
    </cfRule>
    <cfRule type="expression" dxfId="35357" priority="76012" stopIfTrue="1">
      <formula>WEEKDAY($A810)=6</formula>
    </cfRule>
    <cfRule type="expression" dxfId="35356" priority="76013" stopIfTrue="1">
      <formula>WEEKDAY($A810)=7</formula>
    </cfRule>
  </conditionalFormatting>
  <conditionalFormatting sqref="I810">
    <cfRule type="expression" dxfId="35355" priority="76000" stopIfTrue="1">
      <formula>WEEKDAY($A810)=1</formula>
    </cfRule>
    <cfRule type="expression" dxfId="35354" priority="76001" stopIfTrue="1">
      <formula>WEEKDAY($A810)=2</formula>
    </cfRule>
    <cfRule type="expression" dxfId="35353" priority="76002" stopIfTrue="1">
      <formula>WEEKDAY($A810)=3</formula>
    </cfRule>
    <cfRule type="expression" dxfId="35352" priority="76003" stopIfTrue="1">
      <formula>WEEKDAY($A810)=4</formula>
    </cfRule>
    <cfRule type="expression" dxfId="35351" priority="76004" stopIfTrue="1">
      <formula>WEEKDAY($A810)=5</formula>
    </cfRule>
    <cfRule type="expression" dxfId="35350" priority="76005" stopIfTrue="1">
      <formula>WEEKDAY($A810)=6</formula>
    </cfRule>
    <cfRule type="expression" dxfId="35349" priority="76006" stopIfTrue="1">
      <formula>WEEKDAY($A810)=7</formula>
    </cfRule>
  </conditionalFormatting>
  <conditionalFormatting sqref="I810">
    <cfRule type="expression" dxfId="35348" priority="75993" stopIfTrue="1">
      <formula>WEEKDAY($A810)=1</formula>
    </cfRule>
    <cfRule type="expression" dxfId="35347" priority="75994" stopIfTrue="1">
      <formula>WEEKDAY($A810)=2</formula>
    </cfRule>
    <cfRule type="expression" dxfId="35346" priority="75995" stopIfTrue="1">
      <formula>WEEKDAY($A810)=3</formula>
    </cfRule>
    <cfRule type="expression" dxfId="35345" priority="75996" stopIfTrue="1">
      <formula>WEEKDAY($A810)=4</formula>
    </cfRule>
    <cfRule type="expression" dxfId="35344" priority="75997" stopIfTrue="1">
      <formula>WEEKDAY($A810)=5</formula>
    </cfRule>
    <cfRule type="expression" dxfId="35343" priority="75998" stopIfTrue="1">
      <formula>WEEKDAY($A810)=6</formula>
    </cfRule>
    <cfRule type="expression" dxfId="35342" priority="75999" stopIfTrue="1">
      <formula>WEEKDAY($A810)=7</formula>
    </cfRule>
  </conditionalFormatting>
  <conditionalFormatting sqref="I810">
    <cfRule type="expression" dxfId="35341" priority="75986" stopIfTrue="1">
      <formula>WEEKDAY($A810)=1</formula>
    </cfRule>
    <cfRule type="expression" dxfId="35340" priority="75987" stopIfTrue="1">
      <formula>WEEKDAY($A810)=2</formula>
    </cfRule>
    <cfRule type="expression" dxfId="35339" priority="75988" stopIfTrue="1">
      <formula>WEEKDAY($A810)=3</formula>
    </cfRule>
    <cfRule type="expression" dxfId="35338" priority="75989" stopIfTrue="1">
      <formula>WEEKDAY($A810)=4</formula>
    </cfRule>
    <cfRule type="expression" dxfId="35337" priority="75990" stopIfTrue="1">
      <formula>WEEKDAY($A810)=5</formula>
    </cfRule>
    <cfRule type="expression" dxfId="35336" priority="75991" stopIfTrue="1">
      <formula>WEEKDAY($A810)=6</formula>
    </cfRule>
    <cfRule type="expression" dxfId="35335" priority="75992" stopIfTrue="1">
      <formula>WEEKDAY($A810)=7</formula>
    </cfRule>
  </conditionalFormatting>
  <conditionalFormatting sqref="I810">
    <cfRule type="expression" dxfId="35334" priority="75979" stopIfTrue="1">
      <formula>WEEKDAY($A810)=1</formula>
    </cfRule>
    <cfRule type="expression" dxfId="35333" priority="75980" stopIfTrue="1">
      <formula>WEEKDAY($A810)=2</formula>
    </cfRule>
    <cfRule type="expression" dxfId="35332" priority="75981" stopIfTrue="1">
      <formula>WEEKDAY($A810)=3</formula>
    </cfRule>
    <cfRule type="expression" dxfId="35331" priority="75982" stopIfTrue="1">
      <formula>WEEKDAY($A810)=4</formula>
    </cfRule>
    <cfRule type="expression" dxfId="35330" priority="75983" stopIfTrue="1">
      <formula>WEEKDAY($A810)=5</formula>
    </cfRule>
    <cfRule type="expression" dxfId="35329" priority="75984" stopIfTrue="1">
      <formula>WEEKDAY($A810)=6</formula>
    </cfRule>
    <cfRule type="expression" dxfId="35328" priority="75985" stopIfTrue="1">
      <formula>WEEKDAY($A810)=7</formula>
    </cfRule>
  </conditionalFormatting>
  <conditionalFormatting sqref="I810">
    <cfRule type="expression" dxfId="35327" priority="75972" stopIfTrue="1">
      <formula>WEEKDAY($A810)=1</formula>
    </cfRule>
    <cfRule type="expression" dxfId="35326" priority="75973" stopIfTrue="1">
      <formula>WEEKDAY($A810)=2</formula>
    </cfRule>
    <cfRule type="expression" dxfId="35325" priority="75974" stopIfTrue="1">
      <formula>WEEKDAY($A810)=3</formula>
    </cfRule>
    <cfRule type="expression" dxfId="35324" priority="75975" stopIfTrue="1">
      <formula>WEEKDAY($A810)=4</formula>
    </cfRule>
    <cfRule type="expression" dxfId="35323" priority="75976" stopIfTrue="1">
      <formula>WEEKDAY($A810)=5</formula>
    </cfRule>
    <cfRule type="expression" dxfId="35322" priority="75977" stopIfTrue="1">
      <formula>WEEKDAY($A810)=6</formula>
    </cfRule>
    <cfRule type="expression" dxfId="35321" priority="75978" stopIfTrue="1">
      <formula>WEEKDAY($A810)=7</formula>
    </cfRule>
  </conditionalFormatting>
  <conditionalFormatting sqref="I810">
    <cfRule type="expression" dxfId="35320" priority="75965" stopIfTrue="1">
      <formula>WEEKDAY($A810)=1</formula>
    </cfRule>
    <cfRule type="expression" dxfId="35319" priority="75966" stopIfTrue="1">
      <formula>WEEKDAY($A810)=2</formula>
    </cfRule>
    <cfRule type="expression" dxfId="35318" priority="75967" stopIfTrue="1">
      <formula>WEEKDAY($A810)=3</formula>
    </cfRule>
    <cfRule type="expression" dxfId="35317" priority="75968" stopIfTrue="1">
      <formula>WEEKDAY($A810)=4</formula>
    </cfRule>
    <cfRule type="expression" dxfId="35316" priority="75969" stopIfTrue="1">
      <formula>WEEKDAY($A810)=5</formula>
    </cfRule>
    <cfRule type="expression" dxfId="35315" priority="75970" stopIfTrue="1">
      <formula>WEEKDAY($A810)=6</formula>
    </cfRule>
    <cfRule type="expression" dxfId="35314" priority="75971" stopIfTrue="1">
      <formula>WEEKDAY($A810)=7</formula>
    </cfRule>
  </conditionalFormatting>
  <conditionalFormatting sqref="I810">
    <cfRule type="expression" dxfId="35313" priority="75958" stopIfTrue="1">
      <formula>WEEKDAY($A810)=1</formula>
    </cfRule>
    <cfRule type="expression" dxfId="35312" priority="75959" stopIfTrue="1">
      <formula>WEEKDAY($A810)=2</formula>
    </cfRule>
    <cfRule type="expression" dxfId="35311" priority="75960" stopIfTrue="1">
      <formula>WEEKDAY($A810)=3</formula>
    </cfRule>
    <cfRule type="expression" dxfId="35310" priority="75961" stopIfTrue="1">
      <formula>WEEKDAY($A810)=4</formula>
    </cfRule>
    <cfRule type="expression" dxfId="35309" priority="75962" stopIfTrue="1">
      <formula>WEEKDAY($A810)=5</formula>
    </cfRule>
    <cfRule type="expression" dxfId="35308" priority="75963" stopIfTrue="1">
      <formula>WEEKDAY($A810)=6</formula>
    </cfRule>
    <cfRule type="expression" dxfId="35307" priority="75964" stopIfTrue="1">
      <formula>WEEKDAY($A810)=7</formula>
    </cfRule>
  </conditionalFormatting>
  <conditionalFormatting sqref="I810">
    <cfRule type="expression" dxfId="35306" priority="75951" stopIfTrue="1">
      <formula>WEEKDAY($A810)=1</formula>
    </cfRule>
    <cfRule type="expression" dxfId="35305" priority="75952" stopIfTrue="1">
      <formula>WEEKDAY($A810)=2</formula>
    </cfRule>
    <cfRule type="expression" dxfId="35304" priority="75953" stopIfTrue="1">
      <formula>WEEKDAY($A810)=3</formula>
    </cfRule>
    <cfRule type="expression" dxfId="35303" priority="75954" stopIfTrue="1">
      <formula>WEEKDAY($A810)=4</formula>
    </cfRule>
    <cfRule type="expression" dxfId="35302" priority="75955" stopIfTrue="1">
      <formula>WEEKDAY($A810)=5</formula>
    </cfRule>
    <cfRule type="expression" dxfId="35301" priority="75956" stopIfTrue="1">
      <formula>WEEKDAY($A810)=6</formula>
    </cfRule>
    <cfRule type="expression" dxfId="35300" priority="75957" stopIfTrue="1">
      <formula>WEEKDAY($A810)=7</formula>
    </cfRule>
  </conditionalFormatting>
  <conditionalFormatting sqref="I810">
    <cfRule type="expression" dxfId="35299" priority="75944" stopIfTrue="1">
      <formula>WEEKDAY($A810)=1</formula>
    </cfRule>
    <cfRule type="expression" dxfId="35298" priority="75945" stopIfTrue="1">
      <formula>WEEKDAY($A810)=2</formula>
    </cfRule>
    <cfRule type="expression" dxfId="35297" priority="75946" stopIfTrue="1">
      <formula>WEEKDAY($A810)=3</formula>
    </cfRule>
    <cfRule type="expression" dxfId="35296" priority="75947" stopIfTrue="1">
      <formula>WEEKDAY($A810)=4</formula>
    </cfRule>
    <cfRule type="expression" dxfId="35295" priority="75948" stopIfTrue="1">
      <formula>WEEKDAY($A810)=5</formula>
    </cfRule>
    <cfRule type="expression" dxfId="35294" priority="75949" stopIfTrue="1">
      <formula>WEEKDAY($A810)=6</formula>
    </cfRule>
    <cfRule type="expression" dxfId="35293" priority="75950" stopIfTrue="1">
      <formula>WEEKDAY($A810)=7</formula>
    </cfRule>
  </conditionalFormatting>
  <conditionalFormatting sqref="I810">
    <cfRule type="expression" dxfId="35292" priority="75937" stopIfTrue="1">
      <formula>WEEKDAY($A810)=1</formula>
    </cfRule>
    <cfRule type="expression" dxfId="35291" priority="75938" stopIfTrue="1">
      <formula>WEEKDAY($A810)=2</formula>
    </cfRule>
    <cfRule type="expression" dxfId="35290" priority="75939" stopIfTrue="1">
      <formula>WEEKDAY($A810)=3</formula>
    </cfRule>
    <cfRule type="expression" dxfId="35289" priority="75940" stopIfTrue="1">
      <formula>WEEKDAY($A810)=4</formula>
    </cfRule>
    <cfRule type="expression" dxfId="35288" priority="75941" stopIfTrue="1">
      <formula>WEEKDAY($A810)=5</formula>
    </cfRule>
    <cfRule type="expression" dxfId="35287" priority="75942" stopIfTrue="1">
      <formula>WEEKDAY($A810)=6</formula>
    </cfRule>
    <cfRule type="expression" dxfId="35286" priority="75943" stopIfTrue="1">
      <formula>WEEKDAY($A810)=7</formula>
    </cfRule>
  </conditionalFormatting>
  <conditionalFormatting sqref="I810">
    <cfRule type="expression" dxfId="35285" priority="75930" stopIfTrue="1">
      <formula>WEEKDAY($A810)=1</formula>
    </cfRule>
    <cfRule type="expression" dxfId="35284" priority="75931" stopIfTrue="1">
      <formula>WEEKDAY($A810)=2</formula>
    </cfRule>
    <cfRule type="expression" dxfId="35283" priority="75932" stopIfTrue="1">
      <formula>WEEKDAY($A810)=3</formula>
    </cfRule>
    <cfRule type="expression" dxfId="35282" priority="75933" stopIfTrue="1">
      <formula>WEEKDAY($A810)=4</formula>
    </cfRule>
    <cfRule type="expression" dxfId="35281" priority="75934" stopIfTrue="1">
      <formula>WEEKDAY($A810)=5</formula>
    </cfRule>
    <cfRule type="expression" dxfId="35280" priority="75935" stopIfTrue="1">
      <formula>WEEKDAY($A810)=6</formula>
    </cfRule>
    <cfRule type="expression" dxfId="35279" priority="75936" stopIfTrue="1">
      <formula>WEEKDAY($A810)=7</formula>
    </cfRule>
  </conditionalFormatting>
  <conditionalFormatting sqref="I810">
    <cfRule type="expression" dxfId="35278" priority="75923" stopIfTrue="1">
      <formula>WEEKDAY($A810)=1</formula>
    </cfRule>
    <cfRule type="expression" dxfId="35277" priority="75924" stopIfTrue="1">
      <formula>WEEKDAY($A810)=2</formula>
    </cfRule>
    <cfRule type="expression" dxfId="35276" priority="75925" stopIfTrue="1">
      <formula>WEEKDAY($A810)=3</formula>
    </cfRule>
    <cfRule type="expression" dxfId="35275" priority="75926" stopIfTrue="1">
      <formula>WEEKDAY($A810)=4</formula>
    </cfRule>
    <cfRule type="expression" dxfId="35274" priority="75927" stopIfTrue="1">
      <formula>WEEKDAY($A810)=5</formula>
    </cfRule>
    <cfRule type="expression" dxfId="35273" priority="75928" stopIfTrue="1">
      <formula>WEEKDAY($A810)=6</formula>
    </cfRule>
    <cfRule type="expression" dxfId="35272" priority="75929" stopIfTrue="1">
      <formula>WEEKDAY($A810)=7</formula>
    </cfRule>
  </conditionalFormatting>
  <conditionalFormatting sqref="I810">
    <cfRule type="expression" dxfId="35271" priority="75916" stopIfTrue="1">
      <formula>WEEKDAY($A810)=1</formula>
    </cfRule>
    <cfRule type="expression" dxfId="35270" priority="75917" stopIfTrue="1">
      <formula>WEEKDAY($A810)=2</formula>
    </cfRule>
    <cfRule type="expression" dxfId="35269" priority="75918" stopIfTrue="1">
      <formula>WEEKDAY($A810)=3</formula>
    </cfRule>
    <cfRule type="expression" dxfId="35268" priority="75919" stopIfTrue="1">
      <formula>WEEKDAY($A810)=4</formula>
    </cfRule>
    <cfRule type="expression" dxfId="35267" priority="75920" stopIfTrue="1">
      <formula>WEEKDAY($A810)=5</formula>
    </cfRule>
    <cfRule type="expression" dxfId="35266" priority="75921" stopIfTrue="1">
      <formula>WEEKDAY($A810)=6</formula>
    </cfRule>
    <cfRule type="expression" dxfId="35265" priority="75922" stopIfTrue="1">
      <formula>WEEKDAY($A810)=7</formula>
    </cfRule>
  </conditionalFormatting>
  <conditionalFormatting sqref="I810">
    <cfRule type="expression" dxfId="35264" priority="75909" stopIfTrue="1">
      <formula>WEEKDAY($A810)=1</formula>
    </cfRule>
    <cfRule type="expression" dxfId="35263" priority="75910" stopIfTrue="1">
      <formula>WEEKDAY($A810)=2</formula>
    </cfRule>
    <cfRule type="expression" dxfId="35262" priority="75911" stopIfTrue="1">
      <formula>WEEKDAY($A810)=3</formula>
    </cfRule>
    <cfRule type="expression" dxfId="35261" priority="75912" stopIfTrue="1">
      <formula>WEEKDAY($A810)=4</formula>
    </cfRule>
    <cfRule type="expression" dxfId="35260" priority="75913" stopIfTrue="1">
      <formula>WEEKDAY($A810)=5</formula>
    </cfRule>
    <cfRule type="expression" dxfId="35259" priority="75914" stopIfTrue="1">
      <formula>WEEKDAY($A810)=6</formula>
    </cfRule>
    <cfRule type="expression" dxfId="35258" priority="75915" stopIfTrue="1">
      <formula>WEEKDAY($A810)=7</formula>
    </cfRule>
  </conditionalFormatting>
  <conditionalFormatting sqref="I810">
    <cfRule type="expression" dxfId="35257" priority="75902" stopIfTrue="1">
      <formula>WEEKDAY($A810)=1</formula>
    </cfRule>
    <cfRule type="expression" dxfId="35256" priority="75903" stopIfTrue="1">
      <formula>WEEKDAY($A810)=2</formula>
    </cfRule>
    <cfRule type="expression" dxfId="35255" priority="75904" stopIfTrue="1">
      <formula>WEEKDAY($A810)=3</formula>
    </cfRule>
    <cfRule type="expression" dxfId="35254" priority="75905" stopIfTrue="1">
      <formula>WEEKDAY($A810)=4</formula>
    </cfRule>
    <cfRule type="expression" dxfId="35253" priority="75906" stopIfTrue="1">
      <formula>WEEKDAY($A810)=5</formula>
    </cfRule>
    <cfRule type="expression" dxfId="35252" priority="75907" stopIfTrue="1">
      <formula>WEEKDAY($A810)=6</formula>
    </cfRule>
    <cfRule type="expression" dxfId="35251" priority="75908" stopIfTrue="1">
      <formula>WEEKDAY($A810)=7</formula>
    </cfRule>
  </conditionalFormatting>
  <conditionalFormatting sqref="I810">
    <cfRule type="expression" dxfId="35250" priority="75895" stopIfTrue="1">
      <formula>WEEKDAY($A810)=1</formula>
    </cfRule>
    <cfRule type="expression" dxfId="35249" priority="75896" stopIfTrue="1">
      <formula>WEEKDAY($A810)=2</formula>
    </cfRule>
    <cfRule type="expression" dxfId="35248" priority="75897" stopIfTrue="1">
      <formula>WEEKDAY($A810)=3</formula>
    </cfRule>
    <cfRule type="expression" dxfId="35247" priority="75898" stopIfTrue="1">
      <formula>WEEKDAY($A810)=4</formula>
    </cfRule>
    <cfRule type="expression" dxfId="35246" priority="75899" stopIfTrue="1">
      <formula>WEEKDAY($A810)=5</formula>
    </cfRule>
    <cfRule type="expression" dxfId="35245" priority="75900" stopIfTrue="1">
      <formula>WEEKDAY($A810)=6</formula>
    </cfRule>
    <cfRule type="expression" dxfId="35244" priority="75901" stopIfTrue="1">
      <formula>WEEKDAY($A810)=7</formula>
    </cfRule>
  </conditionalFormatting>
  <conditionalFormatting sqref="I810">
    <cfRule type="expression" dxfId="35243" priority="75888" stopIfTrue="1">
      <formula>WEEKDAY($A810)=1</formula>
    </cfRule>
    <cfRule type="expression" dxfId="35242" priority="75889" stopIfTrue="1">
      <formula>WEEKDAY($A810)=2</formula>
    </cfRule>
    <cfRule type="expression" dxfId="35241" priority="75890" stopIfTrue="1">
      <formula>WEEKDAY($A810)=3</formula>
    </cfRule>
    <cfRule type="expression" dxfId="35240" priority="75891" stopIfTrue="1">
      <formula>WEEKDAY($A810)=4</formula>
    </cfRule>
    <cfRule type="expression" dxfId="35239" priority="75892" stopIfTrue="1">
      <formula>WEEKDAY($A810)=5</formula>
    </cfRule>
    <cfRule type="expression" dxfId="35238" priority="75893" stopIfTrue="1">
      <formula>WEEKDAY($A810)=6</formula>
    </cfRule>
    <cfRule type="expression" dxfId="35237" priority="75894" stopIfTrue="1">
      <formula>WEEKDAY($A810)=7</formula>
    </cfRule>
  </conditionalFormatting>
  <conditionalFormatting sqref="I810">
    <cfRule type="expression" dxfId="35236" priority="75881" stopIfTrue="1">
      <formula>WEEKDAY($A810)=1</formula>
    </cfRule>
    <cfRule type="expression" dxfId="35235" priority="75882" stopIfTrue="1">
      <formula>WEEKDAY($A810)=2</formula>
    </cfRule>
    <cfRule type="expression" dxfId="35234" priority="75883" stopIfTrue="1">
      <formula>WEEKDAY($A810)=3</formula>
    </cfRule>
    <cfRule type="expression" dxfId="35233" priority="75884" stopIfTrue="1">
      <formula>WEEKDAY($A810)=4</formula>
    </cfRule>
    <cfRule type="expression" dxfId="35232" priority="75885" stopIfTrue="1">
      <formula>WEEKDAY($A810)=5</formula>
    </cfRule>
    <cfRule type="expression" dxfId="35231" priority="75886" stopIfTrue="1">
      <formula>WEEKDAY($A810)=6</formula>
    </cfRule>
    <cfRule type="expression" dxfId="35230" priority="75887" stopIfTrue="1">
      <formula>WEEKDAY($A810)=7</formula>
    </cfRule>
  </conditionalFormatting>
  <conditionalFormatting sqref="I810">
    <cfRule type="expression" dxfId="35229" priority="75874" stopIfTrue="1">
      <formula>WEEKDAY($A810)=1</formula>
    </cfRule>
    <cfRule type="expression" dxfId="35228" priority="75875" stopIfTrue="1">
      <formula>WEEKDAY($A810)=2</formula>
    </cfRule>
    <cfRule type="expression" dxfId="35227" priority="75876" stopIfTrue="1">
      <formula>WEEKDAY($A810)=3</formula>
    </cfRule>
    <cfRule type="expression" dxfId="35226" priority="75877" stopIfTrue="1">
      <formula>WEEKDAY($A810)=4</formula>
    </cfRule>
    <cfRule type="expression" dxfId="35225" priority="75878" stopIfTrue="1">
      <formula>WEEKDAY($A810)=5</formula>
    </cfRule>
    <cfRule type="expression" dxfId="35224" priority="75879" stopIfTrue="1">
      <formula>WEEKDAY($A810)=6</formula>
    </cfRule>
    <cfRule type="expression" dxfId="35223" priority="75880" stopIfTrue="1">
      <formula>WEEKDAY($A810)=7</formula>
    </cfRule>
  </conditionalFormatting>
  <conditionalFormatting sqref="I810">
    <cfRule type="expression" dxfId="35222" priority="75867" stopIfTrue="1">
      <formula>WEEKDAY($A810)=1</formula>
    </cfRule>
    <cfRule type="expression" dxfId="35221" priority="75868" stopIfTrue="1">
      <formula>WEEKDAY($A810)=2</formula>
    </cfRule>
    <cfRule type="expression" dxfId="35220" priority="75869" stopIfTrue="1">
      <formula>WEEKDAY($A810)=3</formula>
    </cfRule>
    <cfRule type="expression" dxfId="35219" priority="75870" stopIfTrue="1">
      <formula>WEEKDAY($A810)=4</formula>
    </cfRule>
    <cfRule type="expression" dxfId="35218" priority="75871" stopIfTrue="1">
      <formula>WEEKDAY($A810)=5</formula>
    </cfRule>
    <cfRule type="expression" dxfId="35217" priority="75872" stopIfTrue="1">
      <formula>WEEKDAY($A810)=6</formula>
    </cfRule>
    <cfRule type="expression" dxfId="35216" priority="75873" stopIfTrue="1">
      <formula>WEEKDAY($A810)=7</formula>
    </cfRule>
  </conditionalFormatting>
  <conditionalFormatting sqref="I810">
    <cfRule type="expression" dxfId="35215" priority="75860" stopIfTrue="1">
      <formula>WEEKDAY($A810)=1</formula>
    </cfRule>
    <cfRule type="expression" dxfId="35214" priority="75861" stopIfTrue="1">
      <formula>WEEKDAY($A810)=2</formula>
    </cfRule>
    <cfRule type="expression" dxfId="35213" priority="75862" stopIfTrue="1">
      <formula>WEEKDAY($A810)=3</formula>
    </cfRule>
    <cfRule type="expression" dxfId="35212" priority="75863" stopIfTrue="1">
      <formula>WEEKDAY($A810)=4</formula>
    </cfRule>
    <cfRule type="expression" dxfId="35211" priority="75864" stopIfTrue="1">
      <formula>WEEKDAY($A810)=5</formula>
    </cfRule>
    <cfRule type="expression" dxfId="35210" priority="75865" stopIfTrue="1">
      <formula>WEEKDAY($A810)=6</formula>
    </cfRule>
    <cfRule type="expression" dxfId="35209" priority="75866" stopIfTrue="1">
      <formula>WEEKDAY($A810)=7</formula>
    </cfRule>
  </conditionalFormatting>
  <conditionalFormatting sqref="A810">
    <cfRule type="expression" dxfId="35208" priority="75853" stopIfTrue="1">
      <formula>WEEKDAY($A810)=1</formula>
    </cfRule>
    <cfRule type="expression" dxfId="35207" priority="75854" stopIfTrue="1">
      <formula>WEEKDAY($A810)=2</formula>
    </cfRule>
    <cfRule type="expression" dxfId="35206" priority="75855" stopIfTrue="1">
      <formula>WEEKDAY($A810)=3</formula>
    </cfRule>
    <cfRule type="expression" dxfId="35205" priority="75856" stopIfTrue="1">
      <formula>WEEKDAY($A810)=4</formula>
    </cfRule>
    <cfRule type="expression" dxfId="35204" priority="75857" stopIfTrue="1">
      <formula>WEEKDAY($A810)=5</formula>
    </cfRule>
    <cfRule type="expression" dxfId="35203" priority="75858" stopIfTrue="1">
      <formula>WEEKDAY($A810)=6</formula>
    </cfRule>
    <cfRule type="expression" dxfId="35202" priority="75859" stopIfTrue="1">
      <formula>WEEKDAY($A810)=7</formula>
    </cfRule>
  </conditionalFormatting>
  <conditionalFormatting sqref="I810">
    <cfRule type="expression" dxfId="35201" priority="75846" stopIfTrue="1">
      <formula>WEEKDAY($A810)=1</formula>
    </cfRule>
    <cfRule type="expression" dxfId="35200" priority="75847" stopIfTrue="1">
      <formula>WEEKDAY($A810)=2</formula>
    </cfRule>
    <cfRule type="expression" dxfId="35199" priority="75848" stopIfTrue="1">
      <formula>WEEKDAY($A810)=3</formula>
    </cfRule>
    <cfRule type="expression" dxfId="35198" priority="75849" stopIfTrue="1">
      <formula>WEEKDAY($A810)=4</formula>
    </cfRule>
    <cfRule type="expression" dxfId="35197" priority="75850" stopIfTrue="1">
      <formula>WEEKDAY($A810)=5</formula>
    </cfRule>
    <cfRule type="expression" dxfId="35196" priority="75851" stopIfTrue="1">
      <formula>WEEKDAY($A810)=6</formula>
    </cfRule>
    <cfRule type="expression" dxfId="35195" priority="75852" stopIfTrue="1">
      <formula>WEEKDAY($A810)=7</formula>
    </cfRule>
  </conditionalFormatting>
  <conditionalFormatting sqref="A810">
    <cfRule type="expression" dxfId="35194" priority="75839" stopIfTrue="1">
      <formula>WEEKDAY($A810)=1</formula>
    </cfRule>
    <cfRule type="expression" dxfId="35193" priority="75840" stopIfTrue="1">
      <formula>WEEKDAY($A810)=2</formula>
    </cfRule>
    <cfRule type="expression" dxfId="35192" priority="75841" stopIfTrue="1">
      <formula>WEEKDAY($A810)=3</formula>
    </cfRule>
    <cfRule type="expression" dxfId="35191" priority="75842" stopIfTrue="1">
      <formula>WEEKDAY($A810)=4</formula>
    </cfRule>
    <cfRule type="expression" dxfId="35190" priority="75843" stopIfTrue="1">
      <formula>WEEKDAY($A810)=5</formula>
    </cfRule>
    <cfRule type="expression" dxfId="35189" priority="75844" stopIfTrue="1">
      <formula>WEEKDAY($A810)=6</formula>
    </cfRule>
    <cfRule type="expression" dxfId="35188" priority="75845" stopIfTrue="1">
      <formula>WEEKDAY($A810)=7</formula>
    </cfRule>
  </conditionalFormatting>
  <conditionalFormatting sqref="A810">
    <cfRule type="expression" dxfId="35187" priority="75832" stopIfTrue="1">
      <formula>WEEKDAY($A810)=1</formula>
    </cfRule>
    <cfRule type="expression" dxfId="35186" priority="75833" stopIfTrue="1">
      <formula>WEEKDAY($A810)=2</formula>
    </cfRule>
    <cfRule type="expression" dxfId="35185" priority="75834" stopIfTrue="1">
      <formula>WEEKDAY($A810)=3</formula>
    </cfRule>
    <cfRule type="expression" dxfId="35184" priority="75835" stopIfTrue="1">
      <formula>WEEKDAY($A810)=4</formula>
    </cfRule>
    <cfRule type="expression" dxfId="35183" priority="75836" stopIfTrue="1">
      <formula>WEEKDAY($A810)=5</formula>
    </cfRule>
    <cfRule type="expression" dxfId="35182" priority="75837" stopIfTrue="1">
      <formula>WEEKDAY($A810)=6</formula>
    </cfRule>
    <cfRule type="expression" dxfId="35181" priority="75838" stopIfTrue="1">
      <formula>WEEKDAY($A810)=7</formula>
    </cfRule>
  </conditionalFormatting>
  <conditionalFormatting sqref="I810">
    <cfRule type="expression" dxfId="35180" priority="75825" stopIfTrue="1">
      <formula>WEEKDAY($A810)=1</formula>
    </cfRule>
    <cfRule type="expression" dxfId="35179" priority="75826" stopIfTrue="1">
      <formula>WEEKDAY($A810)=2</formula>
    </cfRule>
    <cfRule type="expression" dxfId="35178" priority="75827" stopIfTrue="1">
      <formula>WEEKDAY($A810)=3</formula>
    </cfRule>
    <cfRule type="expression" dxfId="35177" priority="75828" stopIfTrue="1">
      <formula>WEEKDAY($A810)=4</formula>
    </cfRule>
    <cfRule type="expression" dxfId="35176" priority="75829" stopIfTrue="1">
      <formula>WEEKDAY($A810)=5</formula>
    </cfRule>
    <cfRule type="expression" dxfId="35175" priority="75830" stopIfTrue="1">
      <formula>WEEKDAY($A810)=6</formula>
    </cfRule>
    <cfRule type="expression" dxfId="35174" priority="75831" stopIfTrue="1">
      <formula>WEEKDAY($A810)=7</formula>
    </cfRule>
  </conditionalFormatting>
  <conditionalFormatting sqref="A810">
    <cfRule type="expression" dxfId="35173" priority="75818" stopIfTrue="1">
      <formula>WEEKDAY($A810)=1</formula>
    </cfRule>
    <cfRule type="expression" dxfId="35172" priority="75819" stopIfTrue="1">
      <formula>WEEKDAY($A810)=2</formula>
    </cfRule>
    <cfRule type="expression" dxfId="35171" priority="75820" stopIfTrue="1">
      <formula>WEEKDAY($A810)=3</formula>
    </cfRule>
    <cfRule type="expression" dxfId="35170" priority="75821" stopIfTrue="1">
      <formula>WEEKDAY($A810)=4</formula>
    </cfRule>
    <cfRule type="expression" dxfId="35169" priority="75822" stopIfTrue="1">
      <formula>WEEKDAY($A810)=5</formula>
    </cfRule>
    <cfRule type="expression" dxfId="35168" priority="75823" stopIfTrue="1">
      <formula>WEEKDAY($A810)=6</formula>
    </cfRule>
    <cfRule type="expression" dxfId="35167" priority="75824" stopIfTrue="1">
      <formula>WEEKDAY($A810)=7</formula>
    </cfRule>
  </conditionalFormatting>
  <conditionalFormatting sqref="I810">
    <cfRule type="expression" dxfId="35166" priority="75811" stopIfTrue="1">
      <formula>WEEKDAY($A810)=1</formula>
    </cfRule>
    <cfRule type="expression" dxfId="35165" priority="75812" stopIfTrue="1">
      <formula>WEEKDAY($A810)=2</formula>
    </cfRule>
    <cfRule type="expression" dxfId="35164" priority="75813" stopIfTrue="1">
      <formula>WEEKDAY($A810)=3</formula>
    </cfRule>
    <cfRule type="expression" dxfId="35163" priority="75814" stopIfTrue="1">
      <formula>WEEKDAY($A810)=4</formula>
    </cfRule>
    <cfRule type="expression" dxfId="35162" priority="75815" stopIfTrue="1">
      <formula>WEEKDAY($A810)=5</formula>
    </cfRule>
    <cfRule type="expression" dxfId="35161" priority="75816" stopIfTrue="1">
      <formula>WEEKDAY($A810)=6</formula>
    </cfRule>
    <cfRule type="expression" dxfId="35160" priority="75817" stopIfTrue="1">
      <formula>WEEKDAY($A810)=7</formula>
    </cfRule>
  </conditionalFormatting>
  <conditionalFormatting sqref="A810">
    <cfRule type="expression" dxfId="35159" priority="75804" stopIfTrue="1">
      <formula>WEEKDAY($A810)=1</formula>
    </cfRule>
    <cfRule type="expression" dxfId="35158" priority="75805" stopIfTrue="1">
      <formula>WEEKDAY($A810)=2</formula>
    </cfRule>
    <cfRule type="expression" dxfId="35157" priority="75806" stopIfTrue="1">
      <formula>WEEKDAY($A810)=3</formula>
    </cfRule>
    <cfRule type="expression" dxfId="35156" priority="75807" stopIfTrue="1">
      <formula>WEEKDAY($A810)=4</formula>
    </cfRule>
    <cfRule type="expression" dxfId="35155" priority="75808" stopIfTrue="1">
      <formula>WEEKDAY($A810)=5</formula>
    </cfRule>
    <cfRule type="expression" dxfId="35154" priority="75809" stopIfTrue="1">
      <formula>WEEKDAY($A810)=6</formula>
    </cfRule>
    <cfRule type="expression" dxfId="35153" priority="75810" stopIfTrue="1">
      <formula>WEEKDAY($A810)=7</formula>
    </cfRule>
  </conditionalFormatting>
  <conditionalFormatting sqref="A810">
    <cfRule type="expression" dxfId="35152" priority="75797" stopIfTrue="1">
      <formula>WEEKDAY($A810)=1</formula>
    </cfRule>
    <cfRule type="expression" dxfId="35151" priority="75798" stopIfTrue="1">
      <formula>WEEKDAY($A810)=2</formula>
    </cfRule>
    <cfRule type="expression" dxfId="35150" priority="75799" stopIfTrue="1">
      <formula>WEEKDAY($A810)=3</formula>
    </cfRule>
    <cfRule type="expression" dxfId="35149" priority="75800" stopIfTrue="1">
      <formula>WEEKDAY($A810)=4</formula>
    </cfRule>
    <cfRule type="expression" dxfId="35148" priority="75801" stopIfTrue="1">
      <formula>WEEKDAY($A810)=5</formula>
    </cfRule>
    <cfRule type="expression" dxfId="35147" priority="75802" stopIfTrue="1">
      <formula>WEEKDAY($A810)=6</formula>
    </cfRule>
    <cfRule type="expression" dxfId="35146" priority="75803" stopIfTrue="1">
      <formula>WEEKDAY($A810)=7</formula>
    </cfRule>
  </conditionalFormatting>
  <conditionalFormatting sqref="I810">
    <cfRule type="expression" dxfId="35145" priority="75790" stopIfTrue="1">
      <formula>WEEKDAY($A810)=1</formula>
    </cfRule>
    <cfRule type="expression" dxfId="35144" priority="75791" stopIfTrue="1">
      <formula>WEEKDAY($A810)=2</formula>
    </cfRule>
    <cfRule type="expression" dxfId="35143" priority="75792" stopIfTrue="1">
      <formula>WEEKDAY($A810)=3</formula>
    </cfRule>
    <cfRule type="expression" dxfId="35142" priority="75793" stopIfTrue="1">
      <formula>WEEKDAY($A810)=4</formula>
    </cfRule>
    <cfRule type="expression" dxfId="35141" priority="75794" stopIfTrue="1">
      <formula>WEEKDAY($A810)=5</formula>
    </cfRule>
    <cfRule type="expression" dxfId="35140" priority="75795" stopIfTrue="1">
      <formula>WEEKDAY($A810)=6</formula>
    </cfRule>
    <cfRule type="expression" dxfId="35139" priority="75796" stopIfTrue="1">
      <formula>WEEKDAY($A810)=7</formula>
    </cfRule>
  </conditionalFormatting>
  <conditionalFormatting sqref="A810">
    <cfRule type="expression" dxfId="35138" priority="75783" stopIfTrue="1">
      <formula>WEEKDAY($A810)=1</formula>
    </cfRule>
    <cfRule type="expression" dxfId="35137" priority="75784" stopIfTrue="1">
      <formula>WEEKDAY($A810)=2</formula>
    </cfRule>
    <cfRule type="expression" dxfId="35136" priority="75785" stopIfTrue="1">
      <formula>WEEKDAY($A810)=3</formula>
    </cfRule>
    <cfRule type="expression" dxfId="35135" priority="75786" stopIfTrue="1">
      <formula>WEEKDAY($A810)=4</formula>
    </cfRule>
    <cfRule type="expression" dxfId="35134" priority="75787" stopIfTrue="1">
      <formula>WEEKDAY($A810)=5</formula>
    </cfRule>
    <cfRule type="expression" dxfId="35133" priority="75788" stopIfTrue="1">
      <formula>WEEKDAY($A810)=6</formula>
    </cfRule>
    <cfRule type="expression" dxfId="35132" priority="75789" stopIfTrue="1">
      <formula>WEEKDAY($A810)=7</formula>
    </cfRule>
  </conditionalFormatting>
  <conditionalFormatting sqref="A810">
    <cfRule type="expression" dxfId="35131" priority="75776" stopIfTrue="1">
      <formula>WEEKDAY($A810)=1</formula>
    </cfRule>
    <cfRule type="expression" dxfId="35130" priority="75777" stopIfTrue="1">
      <formula>WEEKDAY($A810)=2</formula>
    </cfRule>
    <cfRule type="expression" dxfId="35129" priority="75778" stopIfTrue="1">
      <formula>WEEKDAY($A810)=3</formula>
    </cfRule>
    <cfRule type="expression" dxfId="35128" priority="75779" stopIfTrue="1">
      <formula>WEEKDAY($A810)=4</formula>
    </cfRule>
    <cfRule type="expression" dxfId="35127" priority="75780" stopIfTrue="1">
      <formula>WEEKDAY($A810)=5</formula>
    </cfRule>
    <cfRule type="expression" dxfId="35126" priority="75781" stopIfTrue="1">
      <formula>WEEKDAY($A810)=6</formula>
    </cfRule>
    <cfRule type="expression" dxfId="35125" priority="75782" stopIfTrue="1">
      <formula>WEEKDAY($A810)=7</formula>
    </cfRule>
  </conditionalFormatting>
  <conditionalFormatting sqref="I810">
    <cfRule type="expression" dxfId="35124" priority="75769" stopIfTrue="1">
      <formula>WEEKDAY($A810)=1</formula>
    </cfRule>
    <cfRule type="expression" dxfId="35123" priority="75770" stopIfTrue="1">
      <formula>WEEKDAY($A810)=2</formula>
    </cfRule>
    <cfRule type="expression" dxfId="35122" priority="75771" stopIfTrue="1">
      <formula>WEEKDAY($A810)=3</formula>
    </cfRule>
    <cfRule type="expression" dxfId="35121" priority="75772" stopIfTrue="1">
      <formula>WEEKDAY($A810)=4</formula>
    </cfRule>
    <cfRule type="expression" dxfId="35120" priority="75773" stopIfTrue="1">
      <formula>WEEKDAY($A810)=5</formula>
    </cfRule>
    <cfRule type="expression" dxfId="35119" priority="75774" stopIfTrue="1">
      <formula>WEEKDAY($A810)=6</formula>
    </cfRule>
    <cfRule type="expression" dxfId="35118" priority="75775" stopIfTrue="1">
      <formula>WEEKDAY($A810)=7</formula>
    </cfRule>
  </conditionalFormatting>
  <conditionalFormatting sqref="I810">
    <cfRule type="expression" dxfId="35117" priority="75762" stopIfTrue="1">
      <formula>WEEKDAY($A810)=1</formula>
    </cfRule>
    <cfRule type="expression" dxfId="35116" priority="75763" stopIfTrue="1">
      <formula>WEEKDAY($A810)=2</formula>
    </cfRule>
    <cfRule type="expression" dxfId="35115" priority="75764" stopIfTrue="1">
      <formula>WEEKDAY($A810)=3</formula>
    </cfRule>
    <cfRule type="expression" dxfId="35114" priority="75765" stopIfTrue="1">
      <formula>WEEKDAY($A810)=4</formula>
    </cfRule>
    <cfRule type="expression" dxfId="35113" priority="75766" stopIfTrue="1">
      <formula>WEEKDAY($A810)=5</formula>
    </cfRule>
    <cfRule type="expression" dxfId="35112" priority="75767" stopIfTrue="1">
      <formula>WEEKDAY($A810)=6</formula>
    </cfRule>
    <cfRule type="expression" dxfId="35111" priority="75768" stopIfTrue="1">
      <formula>WEEKDAY($A810)=7</formula>
    </cfRule>
  </conditionalFormatting>
  <conditionalFormatting sqref="I810">
    <cfRule type="expression" dxfId="35110" priority="75755" stopIfTrue="1">
      <formula>WEEKDAY($A810)=1</formula>
    </cfRule>
    <cfRule type="expression" dxfId="35109" priority="75756" stopIfTrue="1">
      <formula>WEEKDAY($A810)=2</formula>
    </cfRule>
    <cfRule type="expression" dxfId="35108" priority="75757" stopIfTrue="1">
      <formula>WEEKDAY($A810)=3</formula>
    </cfRule>
    <cfRule type="expression" dxfId="35107" priority="75758" stopIfTrue="1">
      <formula>WEEKDAY($A810)=4</formula>
    </cfRule>
    <cfRule type="expression" dxfId="35106" priority="75759" stopIfTrue="1">
      <formula>WEEKDAY($A810)=5</formula>
    </cfRule>
    <cfRule type="expression" dxfId="35105" priority="75760" stopIfTrue="1">
      <formula>WEEKDAY($A810)=6</formula>
    </cfRule>
    <cfRule type="expression" dxfId="35104" priority="75761" stopIfTrue="1">
      <formula>WEEKDAY($A810)=7</formula>
    </cfRule>
  </conditionalFormatting>
  <conditionalFormatting sqref="I810">
    <cfRule type="expression" dxfId="35103" priority="75748" stopIfTrue="1">
      <formula>WEEKDAY($A810)=1</formula>
    </cfRule>
    <cfRule type="expression" dxfId="35102" priority="75749" stopIfTrue="1">
      <formula>WEEKDAY($A810)=2</formula>
    </cfRule>
    <cfRule type="expression" dxfId="35101" priority="75750" stopIfTrue="1">
      <formula>WEEKDAY($A810)=3</formula>
    </cfRule>
    <cfRule type="expression" dxfId="35100" priority="75751" stopIfTrue="1">
      <formula>WEEKDAY($A810)=4</formula>
    </cfRule>
    <cfRule type="expression" dxfId="35099" priority="75752" stopIfTrue="1">
      <formula>WEEKDAY($A810)=5</formula>
    </cfRule>
    <cfRule type="expression" dxfId="35098" priority="75753" stopIfTrue="1">
      <formula>WEEKDAY($A810)=6</formula>
    </cfRule>
    <cfRule type="expression" dxfId="35097" priority="75754" stopIfTrue="1">
      <formula>WEEKDAY($A810)=7</formula>
    </cfRule>
  </conditionalFormatting>
  <conditionalFormatting sqref="A810">
    <cfRule type="expression" dxfId="35096" priority="75741" stopIfTrue="1">
      <formula>WEEKDAY($A810)=1</formula>
    </cfRule>
    <cfRule type="expression" dxfId="35095" priority="75742" stopIfTrue="1">
      <formula>WEEKDAY($A810)=2</formula>
    </cfRule>
    <cfRule type="expression" dxfId="35094" priority="75743" stopIfTrue="1">
      <formula>WEEKDAY($A810)=3</formula>
    </cfRule>
    <cfRule type="expression" dxfId="35093" priority="75744" stopIfTrue="1">
      <formula>WEEKDAY($A810)=4</formula>
    </cfRule>
    <cfRule type="expression" dxfId="35092" priority="75745" stopIfTrue="1">
      <formula>WEEKDAY($A810)=5</formula>
    </cfRule>
    <cfRule type="expression" dxfId="35091" priority="75746" stopIfTrue="1">
      <formula>WEEKDAY($A810)=6</formula>
    </cfRule>
    <cfRule type="expression" dxfId="35090" priority="75747" stopIfTrue="1">
      <formula>WEEKDAY($A810)=7</formula>
    </cfRule>
  </conditionalFormatting>
  <conditionalFormatting sqref="I810">
    <cfRule type="expression" dxfId="35089" priority="75734" stopIfTrue="1">
      <formula>WEEKDAY($A810)=1</formula>
    </cfRule>
    <cfRule type="expression" dxfId="35088" priority="75735" stopIfTrue="1">
      <formula>WEEKDAY($A810)=2</formula>
    </cfRule>
    <cfRule type="expression" dxfId="35087" priority="75736" stopIfTrue="1">
      <formula>WEEKDAY($A810)=3</formula>
    </cfRule>
    <cfRule type="expression" dxfId="35086" priority="75737" stopIfTrue="1">
      <formula>WEEKDAY($A810)=4</formula>
    </cfRule>
    <cfRule type="expression" dxfId="35085" priority="75738" stopIfTrue="1">
      <formula>WEEKDAY($A810)=5</formula>
    </cfRule>
    <cfRule type="expression" dxfId="35084" priority="75739" stopIfTrue="1">
      <formula>WEEKDAY($A810)=6</formula>
    </cfRule>
    <cfRule type="expression" dxfId="35083" priority="75740" stopIfTrue="1">
      <formula>WEEKDAY($A810)=7</formula>
    </cfRule>
  </conditionalFormatting>
  <conditionalFormatting sqref="I810">
    <cfRule type="expression" dxfId="35082" priority="75727" stopIfTrue="1">
      <formula>WEEKDAY($A810)=1</formula>
    </cfRule>
    <cfRule type="expression" dxfId="35081" priority="75728" stopIfTrue="1">
      <formula>WEEKDAY($A810)=2</formula>
    </cfRule>
    <cfRule type="expression" dxfId="35080" priority="75729" stopIfTrue="1">
      <formula>WEEKDAY($A810)=3</formula>
    </cfRule>
    <cfRule type="expression" dxfId="35079" priority="75730" stopIfTrue="1">
      <formula>WEEKDAY($A810)=4</formula>
    </cfRule>
    <cfRule type="expression" dxfId="35078" priority="75731" stopIfTrue="1">
      <formula>WEEKDAY($A810)=5</formula>
    </cfRule>
    <cfRule type="expression" dxfId="35077" priority="75732" stopIfTrue="1">
      <formula>WEEKDAY($A810)=6</formula>
    </cfRule>
    <cfRule type="expression" dxfId="35076" priority="75733" stopIfTrue="1">
      <formula>WEEKDAY($A810)=7</formula>
    </cfRule>
  </conditionalFormatting>
  <conditionalFormatting sqref="I810">
    <cfRule type="expression" dxfId="35075" priority="75720" stopIfTrue="1">
      <formula>WEEKDAY($A810)=1</formula>
    </cfRule>
    <cfRule type="expression" dxfId="35074" priority="75721" stopIfTrue="1">
      <formula>WEEKDAY($A810)=2</formula>
    </cfRule>
    <cfRule type="expression" dxfId="35073" priority="75722" stopIfTrue="1">
      <formula>WEEKDAY($A810)=3</formula>
    </cfRule>
    <cfRule type="expression" dxfId="35072" priority="75723" stopIfTrue="1">
      <formula>WEEKDAY($A810)=4</formula>
    </cfRule>
    <cfRule type="expression" dxfId="35071" priority="75724" stopIfTrue="1">
      <formula>WEEKDAY($A810)=5</formula>
    </cfRule>
    <cfRule type="expression" dxfId="35070" priority="75725" stopIfTrue="1">
      <formula>WEEKDAY($A810)=6</formula>
    </cfRule>
    <cfRule type="expression" dxfId="35069" priority="75726" stopIfTrue="1">
      <formula>WEEKDAY($A810)=7</formula>
    </cfRule>
  </conditionalFormatting>
  <conditionalFormatting sqref="I810">
    <cfRule type="expression" dxfId="35068" priority="75713" stopIfTrue="1">
      <formula>WEEKDAY($A810)=1</formula>
    </cfRule>
    <cfRule type="expression" dxfId="35067" priority="75714" stopIfTrue="1">
      <formula>WEEKDAY($A810)=2</formula>
    </cfRule>
    <cfRule type="expression" dxfId="35066" priority="75715" stopIfTrue="1">
      <formula>WEEKDAY($A810)=3</formula>
    </cfRule>
    <cfRule type="expression" dxfId="35065" priority="75716" stopIfTrue="1">
      <formula>WEEKDAY($A810)=4</formula>
    </cfRule>
    <cfRule type="expression" dxfId="35064" priority="75717" stopIfTrue="1">
      <formula>WEEKDAY($A810)=5</formula>
    </cfRule>
    <cfRule type="expression" dxfId="35063" priority="75718" stopIfTrue="1">
      <formula>WEEKDAY($A810)=6</formula>
    </cfRule>
    <cfRule type="expression" dxfId="35062" priority="75719" stopIfTrue="1">
      <formula>WEEKDAY($A810)=7</formula>
    </cfRule>
  </conditionalFormatting>
  <conditionalFormatting sqref="I810">
    <cfRule type="expression" dxfId="35061" priority="75706" stopIfTrue="1">
      <formula>WEEKDAY($A810)=1</formula>
    </cfRule>
    <cfRule type="expression" dxfId="35060" priority="75707" stopIfTrue="1">
      <formula>WEEKDAY($A810)=2</formula>
    </cfRule>
    <cfRule type="expression" dxfId="35059" priority="75708" stopIfTrue="1">
      <formula>WEEKDAY($A810)=3</formula>
    </cfRule>
    <cfRule type="expression" dxfId="35058" priority="75709" stopIfTrue="1">
      <formula>WEEKDAY($A810)=4</formula>
    </cfRule>
    <cfRule type="expression" dxfId="35057" priority="75710" stopIfTrue="1">
      <formula>WEEKDAY($A810)=5</formula>
    </cfRule>
    <cfRule type="expression" dxfId="35056" priority="75711" stopIfTrue="1">
      <formula>WEEKDAY($A810)=6</formula>
    </cfRule>
    <cfRule type="expression" dxfId="35055" priority="75712" stopIfTrue="1">
      <formula>WEEKDAY($A810)=7</formula>
    </cfRule>
  </conditionalFormatting>
  <conditionalFormatting sqref="I810">
    <cfRule type="expression" dxfId="35054" priority="75699" stopIfTrue="1">
      <formula>WEEKDAY($A810)=1</formula>
    </cfRule>
    <cfRule type="expression" dxfId="35053" priority="75700" stopIfTrue="1">
      <formula>WEEKDAY($A810)=2</formula>
    </cfRule>
    <cfRule type="expression" dxfId="35052" priority="75701" stopIfTrue="1">
      <formula>WEEKDAY($A810)=3</formula>
    </cfRule>
    <cfRule type="expression" dxfId="35051" priority="75702" stopIfTrue="1">
      <formula>WEEKDAY($A810)=4</formula>
    </cfRule>
    <cfRule type="expression" dxfId="35050" priority="75703" stopIfTrue="1">
      <formula>WEEKDAY($A810)=5</formula>
    </cfRule>
    <cfRule type="expression" dxfId="35049" priority="75704" stopIfTrue="1">
      <formula>WEEKDAY($A810)=6</formula>
    </cfRule>
    <cfRule type="expression" dxfId="35048" priority="75705" stopIfTrue="1">
      <formula>WEEKDAY($A810)=7</formula>
    </cfRule>
  </conditionalFormatting>
  <conditionalFormatting sqref="I810">
    <cfRule type="expression" dxfId="35047" priority="75692" stopIfTrue="1">
      <formula>WEEKDAY($A810)=1</formula>
    </cfRule>
    <cfRule type="expression" dxfId="35046" priority="75693" stopIfTrue="1">
      <formula>WEEKDAY($A810)=2</formula>
    </cfRule>
    <cfRule type="expression" dxfId="35045" priority="75694" stopIfTrue="1">
      <formula>WEEKDAY($A810)=3</formula>
    </cfRule>
    <cfRule type="expression" dxfId="35044" priority="75695" stopIfTrue="1">
      <formula>WEEKDAY($A810)=4</formula>
    </cfRule>
    <cfRule type="expression" dxfId="35043" priority="75696" stopIfTrue="1">
      <formula>WEEKDAY($A810)=5</formula>
    </cfRule>
    <cfRule type="expression" dxfId="35042" priority="75697" stopIfTrue="1">
      <formula>WEEKDAY($A810)=6</formula>
    </cfRule>
    <cfRule type="expression" dxfId="35041" priority="75698" stopIfTrue="1">
      <formula>WEEKDAY($A810)=7</formula>
    </cfRule>
  </conditionalFormatting>
  <conditionalFormatting sqref="I810">
    <cfRule type="expression" dxfId="35040" priority="75685" stopIfTrue="1">
      <formula>WEEKDAY($A810)=1</formula>
    </cfRule>
    <cfRule type="expression" dxfId="35039" priority="75686" stopIfTrue="1">
      <formula>WEEKDAY($A810)=2</formula>
    </cfRule>
    <cfRule type="expression" dxfId="35038" priority="75687" stopIfTrue="1">
      <formula>WEEKDAY($A810)=3</formula>
    </cfRule>
    <cfRule type="expression" dxfId="35037" priority="75688" stopIfTrue="1">
      <formula>WEEKDAY($A810)=4</formula>
    </cfRule>
    <cfRule type="expression" dxfId="35036" priority="75689" stopIfTrue="1">
      <formula>WEEKDAY($A810)=5</formula>
    </cfRule>
    <cfRule type="expression" dxfId="35035" priority="75690" stopIfTrue="1">
      <formula>WEEKDAY($A810)=6</formula>
    </cfRule>
    <cfRule type="expression" dxfId="35034" priority="75691" stopIfTrue="1">
      <formula>WEEKDAY($A810)=7</formula>
    </cfRule>
  </conditionalFormatting>
  <conditionalFormatting sqref="I810">
    <cfRule type="expression" dxfId="35033" priority="75678" stopIfTrue="1">
      <formula>WEEKDAY($A810)=1</formula>
    </cfRule>
    <cfRule type="expression" dxfId="35032" priority="75679" stopIfTrue="1">
      <formula>WEEKDAY($A810)=2</formula>
    </cfRule>
    <cfRule type="expression" dxfId="35031" priority="75680" stopIfTrue="1">
      <formula>WEEKDAY($A810)=3</formula>
    </cfRule>
    <cfRule type="expression" dxfId="35030" priority="75681" stopIfTrue="1">
      <formula>WEEKDAY($A810)=4</formula>
    </cfRule>
    <cfRule type="expression" dxfId="35029" priority="75682" stopIfTrue="1">
      <formula>WEEKDAY($A810)=5</formula>
    </cfRule>
    <cfRule type="expression" dxfId="35028" priority="75683" stopIfTrue="1">
      <formula>WEEKDAY($A810)=6</formula>
    </cfRule>
    <cfRule type="expression" dxfId="35027" priority="75684" stopIfTrue="1">
      <formula>WEEKDAY($A810)=7</formula>
    </cfRule>
  </conditionalFormatting>
  <conditionalFormatting sqref="I810">
    <cfRule type="expression" dxfId="35026" priority="75671" stopIfTrue="1">
      <formula>WEEKDAY($A810)=1</formula>
    </cfRule>
    <cfRule type="expression" dxfId="35025" priority="75672" stopIfTrue="1">
      <formula>WEEKDAY($A810)=2</formula>
    </cfRule>
    <cfRule type="expression" dxfId="35024" priority="75673" stopIfTrue="1">
      <formula>WEEKDAY($A810)=3</formula>
    </cfRule>
    <cfRule type="expression" dxfId="35023" priority="75674" stopIfTrue="1">
      <formula>WEEKDAY($A810)=4</formula>
    </cfRule>
    <cfRule type="expression" dxfId="35022" priority="75675" stopIfTrue="1">
      <formula>WEEKDAY($A810)=5</formula>
    </cfRule>
    <cfRule type="expression" dxfId="35021" priority="75676" stopIfTrue="1">
      <formula>WEEKDAY($A810)=6</formula>
    </cfRule>
    <cfRule type="expression" dxfId="35020" priority="75677" stopIfTrue="1">
      <formula>WEEKDAY($A810)=7</formula>
    </cfRule>
  </conditionalFormatting>
  <conditionalFormatting sqref="I810">
    <cfRule type="expression" dxfId="35019" priority="75664" stopIfTrue="1">
      <formula>WEEKDAY($A810)=1</formula>
    </cfRule>
    <cfRule type="expression" dxfId="35018" priority="75665" stopIfTrue="1">
      <formula>WEEKDAY($A810)=2</formula>
    </cfRule>
    <cfRule type="expression" dxfId="35017" priority="75666" stopIfTrue="1">
      <formula>WEEKDAY($A810)=3</formula>
    </cfRule>
    <cfRule type="expression" dxfId="35016" priority="75667" stopIfTrue="1">
      <formula>WEEKDAY($A810)=4</formula>
    </cfRule>
    <cfRule type="expression" dxfId="35015" priority="75668" stopIfTrue="1">
      <formula>WEEKDAY($A810)=5</formula>
    </cfRule>
    <cfRule type="expression" dxfId="35014" priority="75669" stopIfTrue="1">
      <formula>WEEKDAY($A810)=6</formula>
    </cfRule>
    <cfRule type="expression" dxfId="35013" priority="75670" stopIfTrue="1">
      <formula>WEEKDAY($A810)=7</formula>
    </cfRule>
  </conditionalFormatting>
  <conditionalFormatting sqref="I810">
    <cfRule type="expression" dxfId="35012" priority="75657" stopIfTrue="1">
      <formula>WEEKDAY($A810)=1</formula>
    </cfRule>
    <cfRule type="expression" dxfId="35011" priority="75658" stopIfTrue="1">
      <formula>WEEKDAY($A810)=2</formula>
    </cfRule>
    <cfRule type="expression" dxfId="35010" priority="75659" stopIfTrue="1">
      <formula>WEEKDAY($A810)=3</formula>
    </cfRule>
    <cfRule type="expression" dxfId="35009" priority="75660" stopIfTrue="1">
      <formula>WEEKDAY($A810)=4</formula>
    </cfRule>
    <cfRule type="expression" dxfId="35008" priority="75661" stopIfTrue="1">
      <formula>WEEKDAY($A810)=5</formula>
    </cfRule>
    <cfRule type="expression" dxfId="35007" priority="75662" stopIfTrue="1">
      <formula>WEEKDAY($A810)=6</formula>
    </cfRule>
    <cfRule type="expression" dxfId="35006" priority="75663" stopIfTrue="1">
      <formula>WEEKDAY($A810)=7</formula>
    </cfRule>
  </conditionalFormatting>
  <conditionalFormatting sqref="I810">
    <cfRule type="expression" dxfId="35005" priority="75650" stopIfTrue="1">
      <formula>WEEKDAY($A810)=1</formula>
    </cfRule>
    <cfRule type="expression" dxfId="35004" priority="75651" stopIfTrue="1">
      <formula>WEEKDAY($A810)=2</formula>
    </cfRule>
    <cfRule type="expression" dxfId="35003" priority="75652" stopIfTrue="1">
      <formula>WEEKDAY($A810)=3</formula>
    </cfRule>
    <cfRule type="expression" dxfId="35002" priority="75653" stopIfTrue="1">
      <formula>WEEKDAY($A810)=4</formula>
    </cfRule>
    <cfRule type="expression" dxfId="35001" priority="75654" stopIfTrue="1">
      <formula>WEEKDAY($A810)=5</formula>
    </cfRule>
    <cfRule type="expression" dxfId="35000" priority="75655" stopIfTrue="1">
      <formula>WEEKDAY($A810)=6</formula>
    </cfRule>
    <cfRule type="expression" dxfId="34999" priority="75656" stopIfTrue="1">
      <formula>WEEKDAY($A810)=7</formula>
    </cfRule>
  </conditionalFormatting>
  <conditionalFormatting sqref="I810">
    <cfRule type="expression" dxfId="34998" priority="75643" stopIfTrue="1">
      <formula>WEEKDAY($A810)=1</formula>
    </cfRule>
    <cfRule type="expression" dxfId="34997" priority="75644" stopIfTrue="1">
      <formula>WEEKDAY($A810)=2</formula>
    </cfRule>
    <cfRule type="expression" dxfId="34996" priority="75645" stopIfTrue="1">
      <formula>WEEKDAY($A810)=3</formula>
    </cfRule>
    <cfRule type="expression" dxfId="34995" priority="75646" stopIfTrue="1">
      <formula>WEEKDAY($A810)=4</formula>
    </cfRule>
    <cfRule type="expression" dxfId="34994" priority="75647" stopIfTrue="1">
      <formula>WEEKDAY($A810)=5</formula>
    </cfRule>
    <cfRule type="expression" dxfId="34993" priority="75648" stopIfTrue="1">
      <formula>WEEKDAY($A810)=6</formula>
    </cfRule>
    <cfRule type="expression" dxfId="34992" priority="75649" stopIfTrue="1">
      <formula>WEEKDAY($A810)=7</formula>
    </cfRule>
  </conditionalFormatting>
  <conditionalFormatting sqref="I810">
    <cfRule type="expression" dxfId="34991" priority="75636" stopIfTrue="1">
      <formula>WEEKDAY($A810)=1</formula>
    </cfRule>
    <cfRule type="expression" dxfId="34990" priority="75637" stopIfTrue="1">
      <formula>WEEKDAY($A810)=2</formula>
    </cfRule>
    <cfRule type="expression" dxfId="34989" priority="75638" stopIfTrue="1">
      <formula>WEEKDAY($A810)=3</formula>
    </cfRule>
    <cfRule type="expression" dxfId="34988" priority="75639" stopIfTrue="1">
      <formula>WEEKDAY($A810)=4</formula>
    </cfRule>
    <cfRule type="expression" dxfId="34987" priority="75640" stopIfTrue="1">
      <formula>WEEKDAY($A810)=5</formula>
    </cfRule>
    <cfRule type="expression" dxfId="34986" priority="75641" stopIfTrue="1">
      <formula>WEEKDAY($A810)=6</formula>
    </cfRule>
    <cfRule type="expression" dxfId="34985" priority="75642" stopIfTrue="1">
      <formula>WEEKDAY($A810)=7</formula>
    </cfRule>
  </conditionalFormatting>
  <conditionalFormatting sqref="I810">
    <cfRule type="expression" dxfId="34984" priority="75629" stopIfTrue="1">
      <formula>WEEKDAY($A810)=1</formula>
    </cfRule>
    <cfRule type="expression" dxfId="34983" priority="75630" stopIfTrue="1">
      <formula>WEEKDAY($A810)=2</formula>
    </cfRule>
    <cfRule type="expression" dxfId="34982" priority="75631" stopIfTrue="1">
      <formula>WEEKDAY($A810)=3</formula>
    </cfRule>
    <cfRule type="expression" dxfId="34981" priority="75632" stopIfTrue="1">
      <formula>WEEKDAY($A810)=4</formula>
    </cfRule>
    <cfRule type="expression" dxfId="34980" priority="75633" stopIfTrue="1">
      <formula>WEEKDAY($A810)=5</formula>
    </cfRule>
    <cfRule type="expression" dxfId="34979" priority="75634" stopIfTrue="1">
      <formula>WEEKDAY($A810)=6</formula>
    </cfRule>
    <cfRule type="expression" dxfId="34978" priority="75635" stopIfTrue="1">
      <formula>WEEKDAY($A810)=7</formula>
    </cfRule>
  </conditionalFormatting>
  <conditionalFormatting sqref="I810">
    <cfRule type="expression" dxfId="34977" priority="75622" stopIfTrue="1">
      <formula>WEEKDAY($A810)=1</formula>
    </cfRule>
    <cfRule type="expression" dxfId="34976" priority="75623" stopIfTrue="1">
      <formula>WEEKDAY($A810)=2</formula>
    </cfRule>
    <cfRule type="expression" dxfId="34975" priority="75624" stopIfTrue="1">
      <formula>WEEKDAY($A810)=3</formula>
    </cfRule>
    <cfRule type="expression" dxfId="34974" priority="75625" stopIfTrue="1">
      <formula>WEEKDAY($A810)=4</formula>
    </cfRule>
    <cfRule type="expression" dxfId="34973" priority="75626" stopIfTrue="1">
      <formula>WEEKDAY($A810)=5</formula>
    </cfRule>
    <cfRule type="expression" dxfId="34972" priority="75627" stopIfTrue="1">
      <formula>WEEKDAY($A810)=6</formula>
    </cfRule>
    <cfRule type="expression" dxfId="34971" priority="75628" stopIfTrue="1">
      <formula>WEEKDAY($A810)=7</formula>
    </cfRule>
  </conditionalFormatting>
  <conditionalFormatting sqref="I810">
    <cfRule type="expression" dxfId="34970" priority="75615" stopIfTrue="1">
      <formula>WEEKDAY($A810)=1</formula>
    </cfRule>
    <cfRule type="expression" dxfId="34969" priority="75616" stopIfTrue="1">
      <formula>WEEKDAY($A810)=2</formula>
    </cfRule>
    <cfRule type="expression" dxfId="34968" priority="75617" stopIfTrue="1">
      <formula>WEEKDAY($A810)=3</formula>
    </cfRule>
    <cfRule type="expression" dxfId="34967" priority="75618" stopIfTrue="1">
      <formula>WEEKDAY($A810)=4</formula>
    </cfRule>
    <cfRule type="expression" dxfId="34966" priority="75619" stopIfTrue="1">
      <formula>WEEKDAY($A810)=5</formula>
    </cfRule>
    <cfRule type="expression" dxfId="34965" priority="75620" stopIfTrue="1">
      <formula>WEEKDAY($A810)=6</formula>
    </cfRule>
    <cfRule type="expression" dxfId="34964" priority="75621" stopIfTrue="1">
      <formula>WEEKDAY($A810)=7</formula>
    </cfRule>
  </conditionalFormatting>
  <conditionalFormatting sqref="I810">
    <cfRule type="expression" dxfId="34963" priority="75608" stopIfTrue="1">
      <formula>WEEKDAY($A810)=1</formula>
    </cfRule>
    <cfRule type="expression" dxfId="34962" priority="75609" stopIfTrue="1">
      <formula>WEEKDAY($A810)=2</formula>
    </cfRule>
    <cfRule type="expression" dxfId="34961" priority="75610" stopIfTrue="1">
      <formula>WEEKDAY($A810)=3</formula>
    </cfRule>
    <cfRule type="expression" dxfId="34960" priority="75611" stopIfTrue="1">
      <formula>WEEKDAY($A810)=4</formula>
    </cfRule>
    <cfRule type="expression" dxfId="34959" priority="75612" stopIfTrue="1">
      <formula>WEEKDAY($A810)=5</formula>
    </cfRule>
    <cfRule type="expression" dxfId="34958" priority="75613" stopIfTrue="1">
      <formula>WEEKDAY($A810)=6</formula>
    </cfRule>
    <cfRule type="expression" dxfId="34957" priority="75614" stopIfTrue="1">
      <formula>WEEKDAY($A810)=7</formula>
    </cfRule>
  </conditionalFormatting>
  <conditionalFormatting sqref="I810">
    <cfRule type="expression" dxfId="34956" priority="75601" stopIfTrue="1">
      <formula>WEEKDAY($A810)=1</formula>
    </cfRule>
    <cfRule type="expression" dxfId="34955" priority="75602" stopIfTrue="1">
      <formula>WEEKDAY($A810)=2</formula>
    </cfRule>
    <cfRule type="expression" dxfId="34954" priority="75603" stopIfTrue="1">
      <formula>WEEKDAY($A810)=3</formula>
    </cfRule>
    <cfRule type="expression" dxfId="34953" priority="75604" stopIfTrue="1">
      <formula>WEEKDAY($A810)=4</formula>
    </cfRule>
    <cfRule type="expression" dxfId="34952" priority="75605" stopIfTrue="1">
      <formula>WEEKDAY($A810)=5</formula>
    </cfRule>
    <cfRule type="expression" dxfId="34951" priority="75606" stopIfTrue="1">
      <formula>WEEKDAY($A810)=6</formula>
    </cfRule>
    <cfRule type="expression" dxfId="34950" priority="75607" stopIfTrue="1">
      <formula>WEEKDAY($A810)=7</formula>
    </cfRule>
  </conditionalFormatting>
  <conditionalFormatting sqref="I810">
    <cfRule type="expression" dxfId="34949" priority="75594" stopIfTrue="1">
      <formula>WEEKDAY($A810)=1</formula>
    </cfRule>
    <cfRule type="expression" dxfId="34948" priority="75595" stopIfTrue="1">
      <formula>WEEKDAY($A810)=2</formula>
    </cfRule>
    <cfRule type="expression" dxfId="34947" priority="75596" stopIfTrue="1">
      <formula>WEEKDAY($A810)=3</formula>
    </cfRule>
    <cfRule type="expression" dxfId="34946" priority="75597" stopIfTrue="1">
      <formula>WEEKDAY($A810)=4</formula>
    </cfRule>
    <cfRule type="expression" dxfId="34945" priority="75598" stopIfTrue="1">
      <formula>WEEKDAY($A810)=5</formula>
    </cfRule>
    <cfRule type="expression" dxfId="34944" priority="75599" stopIfTrue="1">
      <formula>WEEKDAY($A810)=6</formula>
    </cfRule>
    <cfRule type="expression" dxfId="34943" priority="75600" stopIfTrue="1">
      <formula>WEEKDAY($A810)=7</formula>
    </cfRule>
  </conditionalFormatting>
  <conditionalFormatting sqref="I810">
    <cfRule type="expression" dxfId="34942" priority="75587" stopIfTrue="1">
      <formula>WEEKDAY($A810)=1</formula>
    </cfRule>
    <cfRule type="expression" dxfId="34941" priority="75588" stopIfTrue="1">
      <formula>WEEKDAY($A810)=2</formula>
    </cfRule>
    <cfRule type="expression" dxfId="34940" priority="75589" stopIfTrue="1">
      <formula>WEEKDAY($A810)=3</formula>
    </cfRule>
    <cfRule type="expression" dxfId="34939" priority="75590" stopIfTrue="1">
      <formula>WEEKDAY($A810)=4</formula>
    </cfRule>
    <cfRule type="expression" dxfId="34938" priority="75591" stopIfTrue="1">
      <formula>WEEKDAY($A810)=5</formula>
    </cfRule>
    <cfRule type="expression" dxfId="34937" priority="75592" stopIfTrue="1">
      <formula>WEEKDAY($A810)=6</formula>
    </cfRule>
    <cfRule type="expression" dxfId="34936" priority="75593" stopIfTrue="1">
      <formula>WEEKDAY($A810)=7</formula>
    </cfRule>
  </conditionalFormatting>
  <conditionalFormatting sqref="A810">
    <cfRule type="expression" dxfId="34935" priority="75580" stopIfTrue="1">
      <formula>WEEKDAY($A810)=1</formula>
    </cfRule>
    <cfRule type="expression" dxfId="34934" priority="75581" stopIfTrue="1">
      <formula>WEEKDAY($A810)=2</formula>
    </cfRule>
    <cfRule type="expression" dxfId="34933" priority="75582" stopIfTrue="1">
      <formula>WEEKDAY($A810)=3</formula>
    </cfRule>
    <cfRule type="expression" dxfId="34932" priority="75583" stopIfTrue="1">
      <formula>WEEKDAY($A810)=4</formula>
    </cfRule>
    <cfRule type="expression" dxfId="34931" priority="75584" stopIfTrue="1">
      <formula>WEEKDAY($A810)=5</formula>
    </cfRule>
    <cfRule type="expression" dxfId="34930" priority="75585" stopIfTrue="1">
      <formula>WEEKDAY($A810)=6</formula>
    </cfRule>
    <cfRule type="expression" dxfId="34929" priority="75586" stopIfTrue="1">
      <formula>WEEKDAY($A810)=7</formula>
    </cfRule>
  </conditionalFormatting>
  <conditionalFormatting sqref="I810">
    <cfRule type="expression" dxfId="34928" priority="75573" stopIfTrue="1">
      <formula>WEEKDAY($A810)=1</formula>
    </cfRule>
    <cfRule type="expression" dxfId="34927" priority="75574" stopIfTrue="1">
      <formula>WEEKDAY($A810)=2</formula>
    </cfRule>
    <cfRule type="expression" dxfId="34926" priority="75575" stopIfTrue="1">
      <formula>WEEKDAY($A810)=3</formula>
    </cfRule>
    <cfRule type="expression" dxfId="34925" priority="75576" stopIfTrue="1">
      <formula>WEEKDAY($A810)=4</formula>
    </cfRule>
    <cfRule type="expression" dxfId="34924" priority="75577" stopIfTrue="1">
      <formula>WEEKDAY($A810)=5</formula>
    </cfRule>
    <cfRule type="expression" dxfId="34923" priority="75578" stopIfTrue="1">
      <formula>WEEKDAY($A810)=6</formula>
    </cfRule>
    <cfRule type="expression" dxfId="34922" priority="75579" stopIfTrue="1">
      <formula>WEEKDAY($A810)=7</formula>
    </cfRule>
  </conditionalFormatting>
  <conditionalFormatting sqref="A810">
    <cfRule type="expression" dxfId="34921" priority="75566" stopIfTrue="1">
      <formula>WEEKDAY($A810)=1</formula>
    </cfRule>
    <cfRule type="expression" dxfId="34920" priority="75567" stopIfTrue="1">
      <formula>WEEKDAY($A810)=2</formula>
    </cfRule>
    <cfRule type="expression" dxfId="34919" priority="75568" stopIfTrue="1">
      <formula>WEEKDAY($A810)=3</formula>
    </cfRule>
    <cfRule type="expression" dxfId="34918" priority="75569" stopIfTrue="1">
      <formula>WEEKDAY($A810)=4</formula>
    </cfRule>
    <cfRule type="expression" dxfId="34917" priority="75570" stopIfTrue="1">
      <formula>WEEKDAY($A810)=5</formula>
    </cfRule>
    <cfRule type="expression" dxfId="34916" priority="75571" stopIfTrue="1">
      <formula>WEEKDAY($A810)=6</formula>
    </cfRule>
    <cfRule type="expression" dxfId="34915" priority="75572" stopIfTrue="1">
      <formula>WEEKDAY($A810)=7</formula>
    </cfRule>
  </conditionalFormatting>
  <conditionalFormatting sqref="A810">
    <cfRule type="expression" dxfId="34914" priority="75559" stopIfTrue="1">
      <formula>WEEKDAY($A810)=1</formula>
    </cfRule>
    <cfRule type="expression" dxfId="34913" priority="75560" stopIfTrue="1">
      <formula>WEEKDAY($A810)=2</formula>
    </cfRule>
    <cfRule type="expression" dxfId="34912" priority="75561" stopIfTrue="1">
      <formula>WEEKDAY($A810)=3</formula>
    </cfRule>
    <cfRule type="expression" dxfId="34911" priority="75562" stopIfTrue="1">
      <formula>WEEKDAY($A810)=4</formula>
    </cfRule>
    <cfRule type="expression" dxfId="34910" priority="75563" stopIfTrue="1">
      <formula>WEEKDAY($A810)=5</formula>
    </cfRule>
    <cfRule type="expression" dxfId="34909" priority="75564" stopIfTrue="1">
      <formula>WEEKDAY($A810)=6</formula>
    </cfRule>
    <cfRule type="expression" dxfId="34908" priority="75565" stopIfTrue="1">
      <formula>WEEKDAY($A810)=7</formula>
    </cfRule>
  </conditionalFormatting>
  <conditionalFormatting sqref="I810">
    <cfRule type="expression" dxfId="34907" priority="75552" stopIfTrue="1">
      <formula>WEEKDAY($A810)=1</formula>
    </cfRule>
    <cfRule type="expression" dxfId="34906" priority="75553" stopIfTrue="1">
      <formula>WEEKDAY($A810)=2</formula>
    </cfRule>
    <cfRule type="expression" dxfId="34905" priority="75554" stopIfTrue="1">
      <formula>WEEKDAY($A810)=3</formula>
    </cfRule>
    <cfRule type="expression" dxfId="34904" priority="75555" stopIfTrue="1">
      <formula>WEEKDAY($A810)=4</formula>
    </cfRule>
    <cfRule type="expression" dxfId="34903" priority="75556" stopIfTrue="1">
      <formula>WEEKDAY($A810)=5</formula>
    </cfRule>
    <cfRule type="expression" dxfId="34902" priority="75557" stopIfTrue="1">
      <formula>WEEKDAY($A810)=6</formula>
    </cfRule>
    <cfRule type="expression" dxfId="34901" priority="75558" stopIfTrue="1">
      <formula>WEEKDAY($A810)=7</formula>
    </cfRule>
  </conditionalFormatting>
  <conditionalFormatting sqref="A810">
    <cfRule type="expression" dxfId="34900" priority="75545" stopIfTrue="1">
      <formula>WEEKDAY($A810)=1</formula>
    </cfRule>
    <cfRule type="expression" dxfId="34899" priority="75546" stopIfTrue="1">
      <formula>WEEKDAY($A810)=2</formula>
    </cfRule>
    <cfRule type="expression" dxfId="34898" priority="75547" stopIfTrue="1">
      <formula>WEEKDAY($A810)=3</formula>
    </cfRule>
    <cfRule type="expression" dxfId="34897" priority="75548" stopIfTrue="1">
      <formula>WEEKDAY($A810)=4</formula>
    </cfRule>
    <cfRule type="expression" dxfId="34896" priority="75549" stopIfTrue="1">
      <formula>WEEKDAY($A810)=5</formula>
    </cfRule>
    <cfRule type="expression" dxfId="34895" priority="75550" stopIfTrue="1">
      <formula>WEEKDAY($A810)=6</formula>
    </cfRule>
    <cfRule type="expression" dxfId="34894" priority="75551" stopIfTrue="1">
      <formula>WEEKDAY($A810)=7</formula>
    </cfRule>
  </conditionalFormatting>
  <conditionalFormatting sqref="I810">
    <cfRule type="expression" dxfId="34893" priority="75538" stopIfTrue="1">
      <formula>WEEKDAY($A810)=1</formula>
    </cfRule>
    <cfRule type="expression" dxfId="34892" priority="75539" stopIfTrue="1">
      <formula>WEEKDAY($A810)=2</formula>
    </cfRule>
    <cfRule type="expression" dxfId="34891" priority="75540" stopIfTrue="1">
      <formula>WEEKDAY($A810)=3</formula>
    </cfRule>
    <cfRule type="expression" dxfId="34890" priority="75541" stopIfTrue="1">
      <formula>WEEKDAY($A810)=4</formula>
    </cfRule>
    <cfRule type="expression" dxfId="34889" priority="75542" stopIfTrue="1">
      <formula>WEEKDAY($A810)=5</formula>
    </cfRule>
    <cfRule type="expression" dxfId="34888" priority="75543" stopIfTrue="1">
      <formula>WEEKDAY($A810)=6</formula>
    </cfRule>
    <cfRule type="expression" dxfId="34887" priority="75544" stopIfTrue="1">
      <formula>WEEKDAY($A810)=7</formula>
    </cfRule>
  </conditionalFormatting>
  <conditionalFormatting sqref="A810">
    <cfRule type="expression" dxfId="34886" priority="75531" stopIfTrue="1">
      <formula>WEEKDAY($A810)=1</formula>
    </cfRule>
    <cfRule type="expression" dxfId="34885" priority="75532" stopIfTrue="1">
      <formula>WEEKDAY($A810)=2</formula>
    </cfRule>
    <cfRule type="expression" dxfId="34884" priority="75533" stopIfTrue="1">
      <formula>WEEKDAY($A810)=3</formula>
    </cfRule>
    <cfRule type="expression" dxfId="34883" priority="75534" stopIfTrue="1">
      <formula>WEEKDAY($A810)=4</formula>
    </cfRule>
    <cfRule type="expression" dxfId="34882" priority="75535" stopIfTrue="1">
      <formula>WEEKDAY($A810)=5</formula>
    </cfRule>
    <cfRule type="expression" dxfId="34881" priority="75536" stopIfTrue="1">
      <formula>WEEKDAY($A810)=6</formula>
    </cfRule>
    <cfRule type="expression" dxfId="34880" priority="75537" stopIfTrue="1">
      <formula>WEEKDAY($A810)=7</formula>
    </cfRule>
  </conditionalFormatting>
  <conditionalFormatting sqref="A810">
    <cfRule type="expression" dxfId="34879" priority="75524" stopIfTrue="1">
      <formula>WEEKDAY($A810)=1</formula>
    </cfRule>
    <cfRule type="expression" dxfId="34878" priority="75525" stopIfTrue="1">
      <formula>WEEKDAY($A810)=2</formula>
    </cfRule>
    <cfRule type="expression" dxfId="34877" priority="75526" stopIfTrue="1">
      <formula>WEEKDAY($A810)=3</formula>
    </cfRule>
    <cfRule type="expression" dxfId="34876" priority="75527" stopIfTrue="1">
      <formula>WEEKDAY($A810)=4</formula>
    </cfRule>
    <cfRule type="expression" dxfId="34875" priority="75528" stopIfTrue="1">
      <formula>WEEKDAY($A810)=5</formula>
    </cfRule>
    <cfRule type="expression" dxfId="34874" priority="75529" stopIfTrue="1">
      <formula>WEEKDAY($A810)=6</formula>
    </cfRule>
    <cfRule type="expression" dxfId="34873" priority="75530" stopIfTrue="1">
      <formula>WEEKDAY($A810)=7</formula>
    </cfRule>
  </conditionalFormatting>
  <conditionalFormatting sqref="I810">
    <cfRule type="expression" dxfId="34872" priority="75517" stopIfTrue="1">
      <formula>WEEKDAY($A810)=1</formula>
    </cfRule>
    <cfRule type="expression" dxfId="34871" priority="75518" stopIfTrue="1">
      <formula>WEEKDAY($A810)=2</formula>
    </cfRule>
    <cfRule type="expression" dxfId="34870" priority="75519" stopIfTrue="1">
      <formula>WEEKDAY($A810)=3</formula>
    </cfRule>
    <cfRule type="expression" dxfId="34869" priority="75520" stopIfTrue="1">
      <formula>WEEKDAY($A810)=4</formula>
    </cfRule>
    <cfRule type="expression" dxfId="34868" priority="75521" stopIfTrue="1">
      <formula>WEEKDAY($A810)=5</formula>
    </cfRule>
    <cfRule type="expression" dxfId="34867" priority="75522" stopIfTrue="1">
      <formula>WEEKDAY($A810)=6</formula>
    </cfRule>
    <cfRule type="expression" dxfId="34866" priority="75523" stopIfTrue="1">
      <formula>WEEKDAY($A810)=7</formula>
    </cfRule>
  </conditionalFormatting>
  <conditionalFormatting sqref="A810">
    <cfRule type="expression" dxfId="34865" priority="75510" stopIfTrue="1">
      <formula>WEEKDAY($A810)=1</formula>
    </cfRule>
    <cfRule type="expression" dxfId="34864" priority="75511" stopIfTrue="1">
      <formula>WEEKDAY($A810)=2</formula>
    </cfRule>
    <cfRule type="expression" dxfId="34863" priority="75512" stopIfTrue="1">
      <formula>WEEKDAY($A810)=3</formula>
    </cfRule>
    <cfRule type="expression" dxfId="34862" priority="75513" stopIfTrue="1">
      <formula>WEEKDAY($A810)=4</formula>
    </cfRule>
    <cfRule type="expression" dxfId="34861" priority="75514" stopIfTrue="1">
      <formula>WEEKDAY($A810)=5</formula>
    </cfRule>
    <cfRule type="expression" dxfId="34860" priority="75515" stopIfTrue="1">
      <formula>WEEKDAY($A810)=6</formula>
    </cfRule>
    <cfRule type="expression" dxfId="34859" priority="75516" stopIfTrue="1">
      <formula>WEEKDAY($A810)=7</formula>
    </cfRule>
  </conditionalFormatting>
  <conditionalFormatting sqref="A810">
    <cfRule type="expression" dxfId="34858" priority="75503" stopIfTrue="1">
      <formula>WEEKDAY($A810)=1</formula>
    </cfRule>
    <cfRule type="expression" dxfId="34857" priority="75504" stopIfTrue="1">
      <formula>WEEKDAY($A810)=2</formula>
    </cfRule>
    <cfRule type="expression" dxfId="34856" priority="75505" stopIfTrue="1">
      <formula>WEEKDAY($A810)=3</formula>
    </cfRule>
    <cfRule type="expression" dxfId="34855" priority="75506" stopIfTrue="1">
      <formula>WEEKDAY($A810)=4</formula>
    </cfRule>
    <cfRule type="expression" dxfId="34854" priority="75507" stopIfTrue="1">
      <formula>WEEKDAY($A810)=5</formula>
    </cfRule>
    <cfRule type="expression" dxfId="34853" priority="75508" stopIfTrue="1">
      <formula>WEEKDAY($A810)=6</formula>
    </cfRule>
    <cfRule type="expression" dxfId="34852" priority="75509" stopIfTrue="1">
      <formula>WEEKDAY($A810)=7</formula>
    </cfRule>
  </conditionalFormatting>
  <conditionalFormatting sqref="I810">
    <cfRule type="expression" dxfId="34851" priority="75496" stopIfTrue="1">
      <formula>WEEKDAY($A810)=1</formula>
    </cfRule>
    <cfRule type="expression" dxfId="34850" priority="75497" stopIfTrue="1">
      <formula>WEEKDAY($A810)=2</formula>
    </cfRule>
    <cfRule type="expression" dxfId="34849" priority="75498" stopIfTrue="1">
      <formula>WEEKDAY($A810)=3</formula>
    </cfRule>
    <cfRule type="expression" dxfId="34848" priority="75499" stopIfTrue="1">
      <formula>WEEKDAY($A810)=4</formula>
    </cfRule>
    <cfRule type="expression" dxfId="34847" priority="75500" stopIfTrue="1">
      <formula>WEEKDAY($A810)=5</formula>
    </cfRule>
    <cfRule type="expression" dxfId="34846" priority="75501" stopIfTrue="1">
      <formula>WEEKDAY($A810)=6</formula>
    </cfRule>
    <cfRule type="expression" dxfId="34845" priority="75502" stopIfTrue="1">
      <formula>WEEKDAY($A810)=7</formula>
    </cfRule>
  </conditionalFormatting>
  <conditionalFormatting sqref="I810">
    <cfRule type="expression" dxfId="34844" priority="75489" stopIfTrue="1">
      <formula>WEEKDAY($A810)=1</formula>
    </cfRule>
    <cfRule type="expression" dxfId="34843" priority="75490" stopIfTrue="1">
      <formula>WEEKDAY($A810)=2</formula>
    </cfRule>
    <cfRule type="expression" dxfId="34842" priority="75491" stopIfTrue="1">
      <formula>WEEKDAY($A810)=3</formula>
    </cfRule>
    <cfRule type="expression" dxfId="34841" priority="75492" stopIfTrue="1">
      <formula>WEEKDAY($A810)=4</formula>
    </cfRule>
    <cfRule type="expression" dxfId="34840" priority="75493" stopIfTrue="1">
      <formula>WEEKDAY($A810)=5</formula>
    </cfRule>
    <cfRule type="expression" dxfId="34839" priority="75494" stopIfTrue="1">
      <formula>WEEKDAY($A810)=6</formula>
    </cfRule>
    <cfRule type="expression" dxfId="34838" priority="75495" stopIfTrue="1">
      <formula>WEEKDAY($A810)=7</formula>
    </cfRule>
  </conditionalFormatting>
  <conditionalFormatting sqref="A810">
    <cfRule type="expression" dxfId="34837" priority="75482" stopIfTrue="1">
      <formula>WEEKDAY($A810)=1</formula>
    </cfRule>
    <cfRule type="expression" dxfId="34836" priority="75483" stopIfTrue="1">
      <formula>WEEKDAY($A810)=2</formula>
    </cfRule>
    <cfRule type="expression" dxfId="34835" priority="75484" stopIfTrue="1">
      <formula>WEEKDAY($A810)=3</formula>
    </cfRule>
    <cfRule type="expression" dxfId="34834" priority="75485" stopIfTrue="1">
      <formula>WEEKDAY($A810)=4</formula>
    </cfRule>
    <cfRule type="expression" dxfId="34833" priority="75486" stopIfTrue="1">
      <formula>WEEKDAY($A810)=5</formula>
    </cfRule>
    <cfRule type="expression" dxfId="34832" priority="75487" stopIfTrue="1">
      <formula>WEEKDAY($A810)=6</formula>
    </cfRule>
    <cfRule type="expression" dxfId="34831" priority="75488" stopIfTrue="1">
      <formula>WEEKDAY($A810)=7</formula>
    </cfRule>
  </conditionalFormatting>
  <conditionalFormatting sqref="A810">
    <cfRule type="expression" dxfId="34830" priority="75475" stopIfTrue="1">
      <formula>WEEKDAY($A810)=1</formula>
    </cfRule>
    <cfRule type="expression" dxfId="34829" priority="75476" stopIfTrue="1">
      <formula>WEEKDAY($A810)=2</formula>
    </cfRule>
    <cfRule type="expression" dxfId="34828" priority="75477" stopIfTrue="1">
      <formula>WEEKDAY($A810)=3</formula>
    </cfRule>
    <cfRule type="expression" dxfId="34827" priority="75478" stopIfTrue="1">
      <formula>WEEKDAY($A810)=4</formula>
    </cfRule>
    <cfRule type="expression" dxfId="34826" priority="75479" stopIfTrue="1">
      <formula>WEEKDAY($A810)=5</formula>
    </cfRule>
    <cfRule type="expression" dxfId="34825" priority="75480" stopIfTrue="1">
      <formula>WEEKDAY($A810)=6</formula>
    </cfRule>
    <cfRule type="expression" dxfId="34824" priority="75481" stopIfTrue="1">
      <formula>WEEKDAY($A810)=7</formula>
    </cfRule>
  </conditionalFormatting>
  <conditionalFormatting sqref="I810">
    <cfRule type="expression" dxfId="34823" priority="75468" stopIfTrue="1">
      <formula>WEEKDAY($A810)=1</formula>
    </cfRule>
    <cfRule type="expression" dxfId="34822" priority="75469" stopIfTrue="1">
      <formula>WEEKDAY($A810)=2</formula>
    </cfRule>
    <cfRule type="expression" dxfId="34821" priority="75470" stopIfTrue="1">
      <formula>WEEKDAY($A810)=3</formula>
    </cfRule>
    <cfRule type="expression" dxfId="34820" priority="75471" stopIfTrue="1">
      <formula>WEEKDAY($A810)=4</formula>
    </cfRule>
    <cfRule type="expression" dxfId="34819" priority="75472" stopIfTrue="1">
      <formula>WEEKDAY($A810)=5</formula>
    </cfRule>
    <cfRule type="expression" dxfId="34818" priority="75473" stopIfTrue="1">
      <formula>WEEKDAY($A810)=6</formula>
    </cfRule>
    <cfRule type="expression" dxfId="34817" priority="75474" stopIfTrue="1">
      <formula>WEEKDAY($A810)=7</formula>
    </cfRule>
  </conditionalFormatting>
  <conditionalFormatting sqref="A810">
    <cfRule type="expression" dxfId="34816" priority="75461" stopIfTrue="1">
      <formula>WEEKDAY($A810)=1</formula>
    </cfRule>
    <cfRule type="expression" dxfId="34815" priority="75462" stopIfTrue="1">
      <formula>WEEKDAY($A810)=2</formula>
    </cfRule>
    <cfRule type="expression" dxfId="34814" priority="75463" stopIfTrue="1">
      <formula>WEEKDAY($A810)=3</formula>
    </cfRule>
    <cfRule type="expression" dxfId="34813" priority="75464" stopIfTrue="1">
      <formula>WEEKDAY($A810)=4</formula>
    </cfRule>
    <cfRule type="expression" dxfId="34812" priority="75465" stopIfTrue="1">
      <formula>WEEKDAY($A810)=5</formula>
    </cfRule>
    <cfRule type="expression" dxfId="34811" priority="75466" stopIfTrue="1">
      <formula>WEEKDAY($A810)=6</formula>
    </cfRule>
    <cfRule type="expression" dxfId="34810" priority="75467" stopIfTrue="1">
      <formula>WEEKDAY($A810)=7</formula>
    </cfRule>
  </conditionalFormatting>
  <conditionalFormatting sqref="I810">
    <cfRule type="expression" dxfId="34809" priority="75454" stopIfTrue="1">
      <formula>WEEKDAY($A810)=1</formula>
    </cfRule>
    <cfRule type="expression" dxfId="34808" priority="75455" stopIfTrue="1">
      <formula>WEEKDAY($A810)=2</formula>
    </cfRule>
    <cfRule type="expression" dxfId="34807" priority="75456" stopIfTrue="1">
      <formula>WEEKDAY($A810)=3</formula>
    </cfRule>
    <cfRule type="expression" dxfId="34806" priority="75457" stopIfTrue="1">
      <formula>WEEKDAY($A810)=4</formula>
    </cfRule>
    <cfRule type="expression" dxfId="34805" priority="75458" stopIfTrue="1">
      <formula>WEEKDAY($A810)=5</formula>
    </cfRule>
    <cfRule type="expression" dxfId="34804" priority="75459" stopIfTrue="1">
      <formula>WEEKDAY($A810)=6</formula>
    </cfRule>
    <cfRule type="expression" dxfId="34803" priority="75460" stopIfTrue="1">
      <formula>WEEKDAY($A810)=7</formula>
    </cfRule>
  </conditionalFormatting>
  <conditionalFormatting sqref="A810">
    <cfRule type="expression" dxfId="34802" priority="75447" stopIfTrue="1">
      <formula>WEEKDAY($A810)=1</formula>
    </cfRule>
    <cfRule type="expression" dxfId="34801" priority="75448" stopIfTrue="1">
      <formula>WEEKDAY($A810)=2</formula>
    </cfRule>
    <cfRule type="expression" dxfId="34800" priority="75449" stopIfTrue="1">
      <formula>WEEKDAY($A810)=3</formula>
    </cfRule>
    <cfRule type="expression" dxfId="34799" priority="75450" stopIfTrue="1">
      <formula>WEEKDAY($A810)=4</formula>
    </cfRule>
    <cfRule type="expression" dxfId="34798" priority="75451" stopIfTrue="1">
      <formula>WEEKDAY($A810)=5</formula>
    </cfRule>
    <cfRule type="expression" dxfId="34797" priority="75452" stopIfTrue="1">
      <formula>WEEKDAY($A810)=6</formula>
    </cfRule>
    <cfRule type="expression" dxfId="34796" priority="75453" stopIfTrue="1">
      <formula>WEEKDAY($A810)=7</formula>
    </cfRule>
  </conditionalFormatting>
  <conditionalFormatting sqref="A810">
    <cfRule type="expression" dxfId="34795" priority="75440" stopIfTrue="1">
      <formula>WEEKDAY($A810)=1</formula>
    </cfRule>
    <cfRule type="expression" dxfId="34794" priority="75441" stopIfTrue="1">
      <formula>WEEKDAY($A810)=2</formula>
    </cfRule>
    <cfRule type="expression" dxfId="34793" priority="75442" stopIfTrue="1">
      <formula>WEEKDAY($A810)=3</formula>
    </cfRule>
    <cfRule type="expression" dxfId="34792" priority="75443" stopIfTrue="1">
      <formula>WEEKDAY($A810)=4</formula>
    </cfRule>
    <cfRule type="expression" dxfId="34791" priority="75444" stopIfTrue="1">
      <formula>WEEKDAY($A810)=5</formula>
    </cfRule>
    <cfRule type="expression" dxfId="34790" priority="75445" stopIfTrue="1">
      <formula>WEEKDAY($A810)=6</formula>
    </cfRule>
    <cfRule type="expression" dxfId="34789" priority="75446" stopIfTrue="1">
      <formula>WEEKDAY($A810)=7</formula>
    </cfRule>
  </conditionalFormatting>
  <conditionalFormatting sqref="A810">
    <cfRule type="expression" dxfId="34788" priority="75433" stopIfTrue="1">
      <formula>WEEKDAY($A810)=1</formula>
    </cfRule>
    <cfRule type="expression" dxfId="34787" priority="75434" stopIfTrue="1">
      <formula>WEEKDAY($A810)=2</formula>
    </cfRule>
    <cfRule type="expression" dxfId="34786" priority="75435" stopIfTrue="1">
      <formula>WEEKDAY($A810)=3</formula>
    </cfRule>
    <cfRule type="expression" dxfId="34785" priority="75436" stopIfTrue="1">
      <formula>WEEKDAY($A810)=4</formula>
    </cfRule>
    <cfRule type="expression" dxfId="34784" priority="75437" stopIfTrue="1">
      <formula>WEEKDAY($A810)=5</formula>
    </cfRule>
    <cfRule type="expression" dxfId="34783" priority="75438" stopIfTrue="1">
      <formula>WEEKDAY($A810)=6</formula>
    </cfRule>
    <cfRule type="expression" dxfId="34782" priority="75439" stopIfTrue="1">
      <formula>WEEKDAY($A810)=7</formula>
    </cfRule>
  </conditionalFormatting>
  <conditionalFormatting sqref="A810">
    <cfRule type="expression" dxfId="34781" priority="75426" stopIfTrue="1">
      <formula>WEEKDAY($A810)=1</formula>
    </cfRule>
    <cfRule type="expression" dxfId="34780" priority="75427" stopIfTrue="1">
      <formula>WEEKDAY($A810)=2</formula>
    </cfRule>
    <cfRule type="expression" dxfId="34779" priority="75428" stopIfTrue="1">
      <formula>WEEKDAY($A810)=3</formula>
    </cfRule>
    <cfRule type="expression" dxfId="34778" priority="75429" stopIfTrue="1">
      <formula>WEEKDAY($A810)=4</formula>
    </cfRule>
    <cfRule type="expression" dxfId="34777" priority="75430" stopIfTrue="1">
      <formula>WEEKDAY($A810)=5</formula>
    </cfRule>
    <cfRule type="expression" dxfId="34776" priority="75431" stopIfTrue="1">
      <formula>WEEKDAY($A810)=6</formula>
    </cfRule>
    <cfRule type="expression" dxfId="34775" priority="75432" stopIfTrue="1">
      <formula>WEEKDAY($A810)=7</formula>
    </cfRule>
  </conditionalFormatting>
  <conditionalFormatting sqref="I810">
    <cfRule type="expression" dxfId="34774" priority="75419" stopIfTrue="1">
      <formula>WEEKDAY($A810)=1</formula>
    </cfRule>
    <cfRule type="expression" dxfId="34773" priority="75420" stopIfTrue="1">
      <formula>WEEKDAY($A810)=2</formula>
    </cfRule>
    <cfRule type="expression" dxfId="34772" priority="75421" stopIfTrue="1">
      <formula>WEEKDAY($A810)=3</formula>
    </cfRule>
    <cfRule type="expression" dxfId="34771" priority="75422" stopIfTrue="1">
      <formula>WEEKDAY($A810)=4</formula>
    </cfRule>
    <cfRule type="expression" dxfId="34770" priority="75423" stopIfTrue="1">
      <formula>WEEKDAY($A810)=5</formula>
    </cfRule>
    <cfRule type="expression" dxfId="34769" priority="75424" stopIfTrue="1">
      <formula>WEEKDAY($A810)=6</formula>
    </cfRule>
    <cfRule type="expression" dxfId="34768" priority="75425" stopIfTrue="1">
      <formula>WEEKDAY($A810)=7</formula>
    </cfRule>
  </conditionalFormatting>
  <conditionalFormatting sqref="A810">
    <cfRule type="expression" dxfId="34767" priority="75412" stopIfTrue="1">
      <formula>WEEKDAY($A810)=1</formula>
    </cfRule>
    <cfRule type="expression" dxfId="34766" priority="75413" stopIfTrue="1">
      <formula>WEEKDAY($A810)=2</formula>
    </cfRule>
    <cfRule type="expression" dxfId="34765" priority="75414" stopIfTrue="1">
      <formula>WEEKDAY($A810)=3</formula>
    </cfRule>
    <cfRule type="expression" dxfId="34764" priority="75415" stopIfTrue="1">
      <formula>WEEKDAY($A810)=4</formula>
    </cfRule>
    <cfRule type="expression" dxfId="34763" priority="75416" stopIfTrue="1">
      <formula>WEEKDAY($A810)=5</formula>
    </cfRule>
    <cfRule type="expression" dxfId="34762" priority="75417" stopIfTrue="1">
      <formula>WEEKDAY($A810)=6</formula>
    </cfRule>
    <cfRule type="expression" dxfId="34761" priority="75418" stopIfTrue="1">
      <formula>WEEKDAY($A810)=7</formula>
    </cfRule>
  </conditionalFormatting>
  <conditionalFormatting sqref="A810">
    <cfRule type="expression" dxfId="34760" priority="75405" stopIfTrue="1">
      <formula>WEEKDAY($A810)=1</formula>
    </cfRule>
    <cfRule type="expression" dxfId="34759" priority="75406" stopIfTrue="1">
      <formula>WEEKDAY($A810)=2</formula>
    </cfRule>
    <cfRule type="expression" dxfId="34758" priority="75407" stopIfTrue="1">
      <formula>WEEKDAY($A810)=3</formula>
    </cfRule>
    <cfRule type="expression" dxfId="34757" priority="75408" stopIfTrue="1">
      <formula>WEEKDAY($A810)=4</formula>
    </cfRule>
    <cfRule type="expression" dxfId="34756" priority="75409" stopIfTrue="1">
      <formula>WEEKDAY($A810)=5</formula>
    </cfRule>
    <cfRule type="expression" dxfId="34755" priority="75410" stopIfTrue="1">
      <formula>WEEKDAY($A810)=6</formula>
    </cfRule>
    <cfRule type="expression" dxfId="34754" priority="75411" stopIfTrue="1">
      <formula>WEEKDAY($A810)=7</formula>
    </cfRule>
  </conditionalFormatting>
  <conditionalFormatting sqref="I810">
    <cfRule type="expression" dxfId="34753" priority="75398" stopIfTrue="1">
      <formula>WEEKDAY($A810)=1</formula>
    </cfRule>
    <cfRule type="expression" dxfId="34752" priority="75399" stopIfTrue="1">
      <formula>WEEKDAY($A810)=2</formula>
    </cfRule>
    <cfRule type="expression" dxfId="34751" priority="75400" stopIfTrue="1">
      <formula>WEEKDAY($A810)=3</formula>
    </cfRule>
    <cfRule type="expression" dxfId="34750" priority="75401" stopIfTrue="1">
      <formula>WEEKDAY($A810)=4</formula>
    </cfRule>
    <cfRule type="expression" dxfId="34749" priority="75402" stopIfTrue="1">
      <formula>WEEKDAY($A810)=5</formula>
    </cfRule>
    <cfRule type="expression" dxfId="34748" priority="75403" stopIfTrue="1">
      <formula>WEEKDAY($A810)=6</formula>
    </cfRule>
    <cfRule type="expression" dxfId="34747" priority="75404" stopIfTrue="1">
      <formula>WEEKDAY($A810)=7</formula>
    </cfRule>
  </conditionalFormatting>
  <conditionalFormatting sqref="I810">
    <cfRule type="expression" dxfId="34746" priority="75391" stopIfTrue="1">
      <formula>WEEKDAY($A810)=1</formula>
    </cfRule>
    <cfRule type="expression" dxfId="34745" priority="75392" stopIfTrue="1">
      <formula>WEEKDAY($A810)=2</formula>
    </cfRule>
    <cfRule type="expression" dxfId="34744" priority="75393" stopIfTrue="1">
      <formula>WEEKDAY($A810)=3</formula>
    </cfRule>
    <cfRule type="expression" dxfId="34743" priority="75394" stopIfTrue="1">
      <formula>WEEKDAY($A810)=4</formula>
    </cfRule>
    <cfRule type="expression" dxfId="34742" priority="75395" stopIfTrue="1">
      <formula>WEEKDAY($A810)=5</formula>
    </cfRule>
    <cfRule type="expression" dxfId="34741" priority="75396" stopIfTrue="1">
      <formula>WEEKDAY($A810)=6</formula>
    </cfRule>
    <cfRule type="expression" dxfId="34740" priority="75397" stopIfTrue="1">
      <formula>WEEKDAY($A810)=7</formula>
    </cfRule>
  </conditionalFormatting>
  <conditionalFormatting sqref="A810">
    <cfRule type="expression" dxfId="34739" priority="75384" stopIfTrue="1">
      <formula>WEEKDAY($A810)=1</formula>
    </cfRule>
    <cfRule type="expression" dxfId="34738" priority="75385" stopIfTrue="1">
      <formula>WEEKDAY($A810)=2</formula>
    </cfRule>
    <cfRule type="expression" dxfId="34737" priority="75386" stopIfTrue="1">
      <formula>WEEKDAY($A810)=3</formula>
    </cfRule>
    <cfRule type="expression" dxfId="34736" priority="75387" stopIfTrue="1">
      <formula>WEEKDAY($A810)=4</formula>
    </cfRule>
    <cfRule type="expression" dxfId="34735" priority="75388" stopIfTrue="1">
      <formula>WEEKDAY($A810)=5</formula>
    </cfRule>
    <cfRule type="expression" dxfId="34734" priority="75389" stopIfTrue="1">
      <formula>WEEKDAY($A810)=6</formula>
    </cfRule>
    <cfRule type="expression" dxfId="34733" priority="75390" stopIfTrue="1">
      <formula>WEEKDAY($A810)=7</formula>
    </cfRule>
  </conditionalFormatting>
  <conditionalFormatting sqref="I810">
    <cfRule type="expression" dxfId="34732" priority="75377" stopIfTrue="1">
      <formula>WEEKDAY($A810)=1</formula>
    </cfRule>
    <cfRule type="expression" dxfId="34731" priority="75378" stopIfTrue="1">
      <formula>WEEKDAY($A810)=2</formula>
    </cfRule>
    <cfRule type="expression" dxfId="34730" priority="75379" stopIfTrue="1">
      <formula>WEEKDAY($A810)=3</formula>
    </cfRule>
    <cfRule type="expression" dxfId="34729" priority="75380" stopIfTrue="1">
      <formula>WEEKDAY($A810)=4</formula>
    </cfRule>
    <cfRule type="expression" dxfId="34728" priority="75381" stopIfTrue="1">
      <formula>WEEKDAY($A810)=5</formula>
    </cfRule>
    <cfRule type="expression" dxfId="34727" priority="75382" stopIfTrue="1">
      <formula>WEEKDAY($A810)=6</formula>
    </cfRule>
    <cfRule type="expression" dxfId="34726" priority="75383" stopIfTrue="1">
      <formula>WEEKDAY($A810)=7</formula>
    </cfRule>
  </conditionalFormatting>
  <conditionalFormatting sqref="A810">
    <cfRule type="expression" dxfId="34725" priority="75370" stopIfTrue="1">
      <formula>WEEKDAY($A810)=1</formula>
    </cfRule>
    <cfRule type="expression" dxfId="34724" priority="75371" stopIfTrue="1">
      <formula>WEEKDAY($A810)=2</formula>
    </cfRule>
    <cfRule type="expression" dxfId="34723" priority="75372" stopIfTrue="1">
      <formula>WEEKDAY($A810)=3</formula>
    </cfRule>
    <cfRule type="expression" dxfId="34722" priority="75373" stopIfTrue="1">
      <formula>WEEKDAY($A810)=4</formula>
    </cfRule>
    <cfRule type="expression" dxfId="34721" priority="75374" stopIfTrue="1">
      <formula>WEEKDAY($A810)=5</formula>
    </cfRule>
    <cfRule type="expression" dxfId="34720" priority="75375" stopIfTrue="1">
      <formula>WEEKDAY($A810)=6</formula>
    </cfRule>
    <cfRule type="expression" dxfId="34719" priority="75376" stopIfTrue="1">
      <formula>WEEKDAY($A810)=7</formula>
    </cfRule>
  </conditionalFormatting>
  <conditionalFormatting sqref="A810">
    <cfRule type="expression" dxfId="34718" priority="75363" stopIfTrue="1">
      <formula>WEEKDAY($A810)=1</formula>
    </cfRule>
    <cfRule type="expression" dxfId="34717" priority="75364" stopIfTrue="1">
      <formula>WEEKDAY($A810)=2</formula>
    </cfRule>
    <cfRule type="expression" dxfId="34716" priority="75365" stopIfTrue="1">
      <formula>WEEKDAY($A810)=3</formula>
    </cfRule>
    <cfRule type="expression" dxfId="34715" priority="75366" stopIfTrue="1">
      <formula>WEEKDAY($A810)=4</formula>
    </cfRule>
    <cfRule type="expression" dxfId="34714" priority="75367" stopIfTrue="1">
      <formula>WEEKDAY($A810)=5</formula>
    </cfRule>
    <cfRule type="expression" dxfId="34713" priority="75368" stopIfTrue="1">
      <formula>WEEKDAY($A810)=6</formula>
    </cfRule>
    <cfRule type="expression" dxfId="34712" priority="75369" stopIfTrue="1">
      <formula>WEEKDAY($A810)=7</formula>
    </cfRule>
  </conditionalFormatting>
  <conditionalFormatting sqref="A810">
    <cfRule type="expression" dxfId="34711" priority="75356" stopIfTrue="1">
      <formula>WEEKDAY($A810)=1</formula>
    </cfRule>
    <cfRule type="expression" dxfId="34710" priority="75357" stopIfTrue="1">
      <formula>WEEKDAY($A810)=2</formula>
    </cfRule>
    <cfRule type="expression" dxfId="34709" priority="75358" stopIfTrue="1">
      <formula>WEEKDAY($A810)=3</formula>
    </cfRule>
    <cfRule type="expression" dxfId="34708" priority="75359" stopIfTrue="1">
      <formula>WEEKDAY($A810)=4</formula>
    </cfRule>
    <cfRule type="expression" dxfId="34707" priority="75360" stopIfTrue="1">
      <formula>WEEKDAY($A810)=5</formula>
    </cfRule>
    <cfRule type="expression" dxfId="34706" priority="75361" stopIfTrue="1">
      <formula>WEEKDAY($A810)=6</formula>
    </cfRule>
    <cfRule type="expression" dxfId="34705" priority="75362" stopIfTrue="1">
      <formula>WEEKDAY($A810)=7</formula>
    </cfRule>
  </conditionalFormatting>
  <conditionalFormatting sqref="A810">
    <cfRule type="expression" dxfId="34704" priority="75349" stopIfTrue="1">
      <formula>WEEKDAY($A810)=1</formula>
    </cfRule>
    <cfRule type="expression" dxfId="34703" priority="75350" stopIfTrue="1">
      <formula>WEEKDAY($A810)=2</formula>
    </cfRule>
    <cfRule type="expression" dxfId="34702" priority="75351" stopIfTrue="1">
      <formula>WEEKDAY($A810)=3</formula>
    </cfRule>
    <cfRule type="expression" dxfId="34701" priority="75352" stopIfTrue="1">
      <formula>WEEKDAY($A810)=4</formula>
    </cfRule>
    <cfRule type="expression" dxfId="34700" priority="75353" stopIfTrue="1">
      <formula>WEEKDAY($A810)=5</formula>
    </cfRule>
    <cfRule type="expression" dxfId="34699" priority="75354" stopIfTrue="1">
      <formula>WEEKDAY($A810)=6</formula>
    </cfRule>
    <cfRule type="expression" dxfId="34698" priority="75355" stopIfTrue="1">
      <formula>WEEKDAY($A810)=7</formula>
    </cfRule>
  </conditionalFormatting>
  <conditionalFormatting sqref="I810">
    <cfRule type="expression" dxfId="34697" priority="75342" stopIfTrue="1">
      <formula>WEEKDAY($A810)=1</formula>
    </cfRule>
    <cfRule type="expression" dxfId="34696" priority="75343" stopIfTrue="1">
      <formula>WEEKDAY($A810)=2</formula>
    </cfRule>
    <cfRule type="expression" dxfId="34695" priority="75344" stopIfTrue="1">
      <formula>WEEKDAY($A810)=3</formula>
    </cfRule>
    <cfRule type="expression" dxfId="34694" priority="75345" stopIfTrue="1">
      <formula>WEEKDAY($A810)=4</formula>
    </cfRule>
    <cfRule type="expression" dxfId="34693" priority="75346" stopIfTrue="1">
      <formula>WEEKDAY($A810)=5</formula>
    </cfRule>
    <cfRule type="expression" dxfId="34692" priority="75347" stopIfTrue="1">
      <formula>WEEKDAY($A810)=6</formula>
    </cfRule>
    <cfRule type="expression" dxfId="34691" priority="75348" stopIfTrue="1">
      <formula>WEEKDAY($A810)=7</formula>
    </cfRule>
  </conditionalFormatting>
  <conditionalFormatting sqref="A810">
    <cfRule type="expression" dxfId="34690" priority="75335" stopIfTrue="1">
      <formula>WEEKDAY($A810)=1</formula>
    </cfRule>
    <cfRule type="expression" dxfId="34689" priority="75336" stopIfTrue="1">
      <formula>WEEKDAY($A810)=2</formula>
    </cfRule>
    <cfRule type="expression" dxfId="34688" priority="75337" stopIfTrue="1">
      <formula>WEEKDAY($A810)=3</formula>
    </cfRule>
    <cfRule type="expression" dxfId="34687" priority="75338" stopIfTrue="1">
      <formula>WEEKDAY($A810)=4</formula>
    </cfRule>
    <cfRule type="expression" dxfId="34686" priority="75339" stopIfTrue="1">
      <formula>WEEKDAY($A810)=5</formula>
    </cfRule>
    <cfRule type="expression" dxfId="34685" priority="75340" stopIfTrue="1">
      <formula>WEEKDAY($A810)=6</formula>
    </cfRule>
    <cfRule type="expression" dxfId="34684" priority="75341" stopIfTrue="1">
      <formula>WEEKDAY($A810)=7</formula>
    </cfRule>
  </conditionalFormatting>
  <conditionalFormatting sqref="A810">
    <cfRule type="expression" dxfId="34683" priority="75328" stopIfTrue="1">
      <formula>WEEKDAY($A810)=1</formula>
    </cfRule>
    <cfRule type="expression" dxfId="34682" priority="75329" stopIfTrue="1">
      <formula>WEEKDAY($A810)=2</formula>
    </cfRule>
    <cfRule type="expression" dxfId="34681" priority="75330" stopIfTrue="1">
      <formula>WEEKDAY($A810)=3</formula>
    </cfRule>
    <cfRule type="expression" dxfId="34680" priority="75331" stopIfTrue="1">
      <formula>WEEKDAY($A810)=4</formula>
    </cfRule>
    <cfRule type="expression" dxfId="34679" priority="75332" stopIfTrue="1">
      <formula>WEEKDAY($A810)=5</formula>
    </cfRule>
    <cfRule type="expression" dxfId="34678" priority="75333" stopIfTrue="1">
      <formula>WEEKDAY($A810)=6</formula>
    </cfRule>
    <cfRule type="expression" dxfId="34677" priority="75334" stopIfTrue="1">
      <formula>WEEKDAY($A810)=7</formula>
    </cfRule>
  </conditionalFormatting>
  <conditionalFormatting sqref="I810">
    <cfRule type="expression" dxfId="34676" priority="75321" stopIfTrue="1">
      <formula>WEEKDAY($A810)=1</formula>
    </cfRule>
    <cfRule type="expression" dxfId="34675" priority="75322" stopIfTrue="1">
      <formula>WEEKDAY($A810)=2</formula>
    </cfRule>
    <cfRule type="expression" dxfId="34674" priority="75323" stopIfTrue="1">
      <formula>WEEKDAY($A810)=3</formula>
    </cfRule>
    <cfRule type="expression" dxfId="34673" priority="75324" stopIfTrue="1">
      <formula>WEEKDAY($A810)=4</formula>
    </cfRule>
    <cfRule type="expression" dxfId="34672" priority="75325" stopIfTrue="1">
      <formula>WEEKDAY($A810)=5</formula>
    </cfRule>
    <cfRule type="expression" dxfId="34671" priority="75326" stopIfTrue="1">
      <formula>WEEKDAY($A810)=6</formula>
    </cfRule>
    <cfRule type="expression" dxfId="34670" priority="75327" stopIfTrue="1">
      <formula>WEEKDAY($A810)=7</formula>
    </cfRule>
  </conditionalFormatting>
  <conditionalFormatting sqref="I810">
    <cfRule type="expression" dxfId="34669" priority="75314" stopIfTrue="1">
      <formula>WEEKDAY($A810)=1</formula>
    </cfRule>
    <cfRule type="expression" dxfId="34668" priority="75315" stopIfTrue="1">
      <formula>WEEKDAY($A810)=2</formula>
    </cfRule>
    <cfRule type="expression" dxfId="34667" priority="75316" stopIfTrue="1">
      <formula>WEEKDAY($A810)=3</formula>
    </cfRule>
    <cfRule type="expression" dxfId="34666" priority="75317" stopIfTrue="1">
      <formula>WEEKDAY($A810)=4</formula>
    </cfRule>
    <cfRule type="expression" dxfId="34665" priority="75318" stopIfTrue="1">
      <formula>WEEKDAY($A810)=5</formula>
    </cfRule>
    <cfRule type="expression" dxfId="34664" priority="75319" stopIfTrue="1">
      <formula>WEEKDAY($A810)=6</formula>
    </cfRule>
    <cfRule type="expression" dxfId="34663" priority="75320" stopIfTrue="1">
      <formula>WEEKDAY($A810)=7</formula>
    </cfRule>
  </conditionalFormatting>
  <conditionalFormatting sqref="A810">
    <cfRule type="expression" dxfId="34662" priority="75307" stopIfTrue="1">
      <formula>WEEKDAY($A810)=1</formula>
    </cfRule>
    <cfRule type="expression" dxfId="34661" priority="75308" stopIfTrue="1">
      <formula>WEEKDAY($A810)=2</formula>
    </cfRule>
    <cfRule type="expression" dxfId="34660" priority="75309" stopIfTrue="1">
      <formula>WEEKDAY($A810)=3</formula>
    </cfRule>
    <cfRule type="expression" dxfId="34659" priority="75310" stopIfTrue="1">
      <formula>WEEKDAY($A810)=4</formula>
    </cfRule>
    <cfRule type="expression" dxfId="34658" priority="75311" stopIfTrue="1">
      <formula>WEEKDAY($A810)=5</formula>
    </cfRule>
    <cfRule type="expression" dxfId="34657" priority="75312" stopIfTrue="1">
      <formula>WEEKDAY($A810)=6</formula>
    </cfRule>
    <cfRule type="expression" dxfId="34656" priority="75313" stopIfTrue="1">
      <formula>WEEKDAY($A810)=7</formula>
    </cfRule>
  </conditionalFormatting>
  <conditionalFormatting sqref="A810">
    <cfRule type="expression" dxfId="34655" priority="75300" stopIfTrue="1">
      <formula>WEEKDAY($A810)=1</formula>
    </cfRule>
    <cfRule type="expression" dxfId="34654" priority="75301" stopIfTrue="1">
      <formula>WEEKDAY($A810)=2</formula>
    </cfRule>
    <cfRule type="expression" dxfId="34653" priority="75302" stopIfTrue="1">
      <formula>WEEKDAY($A810)=3</formula>
    </cfRule>
    <cfRule type="expression" dxfId="34652" priority="75303" stopIfTrue="1">
      <formula>WEEKDAY($A810)=4</formula>
    </cfRule>
    <cfRule type="expression" dxfId="34651" priority="75304" stopIfTrue="1">
      <formula>WEEKDAY($A810)=5</formula>
    </cfRule>
    <cfRule type="expression" dxfId="34650" priority="75305" stopIfTrue="1">
      <formula>WEEKDAY($A810)=6</formula>
    </cfRule>
    <cfRule type="expression" dxfId="34649" priority="75306" stopIfTrue="1">
      <formula>WEEKDAY($A810)=7</formula>
    </cfRule>
  </conditionalFormatting>
  <conditionalFormatting sqref="I810">
    <cfRule type="expression" dxfId="34648" priority="75293" stopIfTrue="1">
      <formula>WEEKDAY($A810)=1</formula>
    </cfRule>
    <cfRule type="expression" dxfId="34647" priority="75294" stopIfTrue="1">
      <formula>WEEKDAY($A810)=2</formula>
    </cfRule>
    <cfRule type="expression" dxfId="34646" priority="75295" stopIfTrue="1">
      <formula>WEEKDAY($A810)=3</formula>
    </cfRule>
    <cfRule type="expression" dxfId="34645" priority="75296" stopIfTrue="1">
      <formula>WEEKDAY($A810)=4</formula>
    </cfRule>
    <cfRule type="expression" dxfId="34644" priority="75297" stopIfTrue="1">
      <formula>WEEKDAY($A810)=5</formula>
    </cfRule>
    <cfRule type="expression" dxfId="34643" priority="75298" stopIfTrue="1">
      <formula>WEEKDAY($A810)=6</formula>
    </cfRule>
    <cfRule type="expression" dxfId="34642" priority="75299" stopIfTrue="1">
      <formula>WEEKDAY($A810)=7</formula>
    </cfRule>
  </conditionalFormatting>
  <conditionalFormatting sqref="I810">
    <cfRule type="expression" dxfId="34641" priority="75286" stopIfTrue="1">
      <formula>WEEKDAY($A810)=1</formula>
    </cfRule>
    <cfRule type="expression" dxfId="34640" priority="75287" stopIfTrue="1">
      <formula>WEEKDAY($A810)=2</formula>
    </cfRule>
    <cfRule type="expression" dxfId="34639" priority="75288" stopIfTrue="1">
      <formula>WEEKDAY($A810)=3</formula>
    </cfRule>
    <cfRule type="expression" dxfId="34638" priority="75289" stopIfTrue="1">
      <formula>WEEKDAY($A810)=4</formula>
    </cfRule>
    <cfRule type="expression" dxfId="34637" priority="75290" stopIfTrue="1">
      <formula>WEEKDAY($A810)=5</formula>
    </cfRule>
    <cfRule type="expression" dxfId="34636" priority="75291" stopIfTrue="1">
      <formula>WEEKDAY($A810)=6</formula>
    </cfRule>
    <cfRule type="expression" dxfId="34635" priority="75292" stopIfTrue="1">
      <formula>WEEKDAY($A810)=7</formula>
    </cfRule>
  </conditionalFormatting>
  <conditionalFormatting sqref="I810">
    <cfRule type="expression" dxfId="34634" priority="75279" stopIfTrue="1">
      <formula>WEEKDAY($A810)=1</formula>
    </cfRule>
    <cfRule type="expression" dxfId="34633" priority="75280" stopIfTrue="1">
      <formula>WEEKDAY($A810)=2</formula>
    </cfRule>
    <cfRule type="expression" dxfId="34632" priority="75281" stopIfTrue="1">
      <formula>WEEKDAY($A810)=3</formula>
    </cfRule>
    <cfRule type="expression" dxfId="34631" priority="75282" stopIfTrue="1">
      <formula>WEEKDAY($A810)=4</formula>
    </cfRule>
    <cfRule type="expression" dxfId="34630" priority="75283" stopIfTrue="1">
      <formula>WEEKDAY($A810)=5</formula>
    </cfRule>
    <cfRule type="expression" dxfId="34629" priority="75284" stopIfTrue="1">
      <formula>WEEKDAY($A810)=6</formula>
    </cfRule>
    <cfRule type="expression" dxfId="34628" priority="75285" stopIfTrue="1">
      <formula>WEEKDAY($A810)=7</formula>
    </cfRule>
  </conditionalFormatting>
  <conditionalFormatting sqref="I810">
    <cfRule type="expression" dxfId="34627" priority="75272" stopIfTrue="1">
      <formula>WEEKDAY($A810)=1</formula>
    </cfRule>
    <cfRule type="expression" dxfId="34626" priority="75273" stopIfTrue="1">
      <formula>WEEKDAY($A810)=2</formula>
    </cfRule>
    <cfRule type="expression" dxfId="34625" priority="75274" stopIfTrue="1">
      <formula>WEEKDAY($A810)=3</formula>
    </cfRule>
    <cfRule type="expression" dxfId="34624" priority="75275" stopIfTrue="1">
      <formula>WEEKDAY($A810)=4</formula>
    </cfRule>
    <cfRule type="expression" dxfId="34623" priority="75276" stopIfTrue="1">
      <formula>WEEKDAY($A810)=5</formula>
    </cfRule>
    <cfRule type="expression" dxfId="34622" priority="75277" stopIfTrue="1">
      <formula>WEEKDAY($A810)=6</formula>
    </cfRule>
    <cfRule type="expression" dxfId="34621" priority="75278" stopIfTrue="1">
      <formula>WEEKDAY($A810)=7</formula>
    </cfRule>
  </conditionalFormatting>
  <conditionalFormatting sqref="A810">
    <cfRule type="expression" dxfId="34620" priority="75265" stopIfTrue="1">
      <formula>WEEKDAY($A810)=1</formula>
    </cfRule>
    <cfRule type="expression" dxfId="34619" priority="75266" stopIfTrue="1">
      <formula>WEEKDAY($A810)=2</formula>
    </cfRule>
    <cfRule type="expression" dxfId="34618" priority="75267" stopIfTrue="1">
      <formula>WEEKDAY($A810)=3</formula>
    </cfRule>
    <cfRule type="expression" dxfId="34617" priority="75268" stopIfTrue="1">
      <formula>WEEKDAY($A810)=4</formula>
    </cfRule>
    <cfRule type="expression" dxfId="34616" priority="75269" stopIfTrue="1">
      <formula>WEEKDAY($A810)=5</formula>
    </cfRule>
    <cfRule type="expression" dxfId="34615" priority="75270" stopIfTrue="1">
      <formula>WEEKDAY($A810)=6</formula>
    </cfRule>
    <cfRule type="expression" dxfId="34614" priority="75271" stopIfTrue="1">
      <formula>WEEKDAY($A810)=7</formula>
    </cfRule>
  </conditionalFormatting>
  <conditionalFormatting sqref="A810">
    <cfRule type="expression" dxfId="34613" priority="75258" stopIfTrue="1">
      <formula>WEEKDAY($A810)=1</formula>
    </cfRule>
    <cfRule type="expression" dxfId="34612" priority="75259" stopIfTrue="1">
      <formula>WEEKDAY($A810)=2</formula>
    </cfRule>
    <cfRule type="expression" dxfId="34611" priority="75260" stopIfTrue="1">
      <formula>WEEKDAY($A810)=3</formula>
    </cfRule>
    <cfRule type="expression" dxfId="34610" priority="75261" stopIfTrue="1">
      <formula>WEEKDAY($A810)=4</formula>
    </cfRule>
    <cfRule type="expression" dxfId="34609" priority="75262" stopIfTrue="1">
      <formula>WEEKDAY($A810)=5</formula>
    </cfRule>
    <cfRule type="expression" dxfId="34608" priority="75263" stopIfTrue="1">
      <formula>WEEKDAY($A810)=6</formula>
    </cfRule>
    <cfRule type="expression" dxfId="34607" priority="75264" stopIfTrue="1">
      <formula>WEEKDAY($A810)=7</formula>
    </cfRule>
  </conditionalFormatting>
  <conditionalFormatting sqref="I810">
    <cfRule type="expression" dxfId="34606" priority="75251" stopIfTrue="1">
      <formula>WEEKDAY($A810)=1</formula>
    </cfRule>
    <cfRule type="expression" dxfId="34605" priority="75252" stopIfTrue="1">
      <formula>WEEKDAY($A810)=2</formula>
    </cfRule>
    <cfRule type="expression" dxfId="34604" priority="75253" stopIfTrue="1">
      <formula>WEEKDAY($A810)=3</formula>
    </cfRule>
    <cfRule type="expression" dxfId="34603" priority="75254" stopIfTrue="1">
      <formula>WEEKDAY($A810)=4</formula>
    </cfRule>
    <cfRule type="expression" dxfId="34602" priority="75255" stopIfTrue="1">
      <formula>WEEKDAY($A810)=5</formula>
    </cfRule>
    <cfRule type="expression" dxfId="34601" priority="75256" stopIfTrue="1">
      <formula>WEEKDAY($A810)=6</formula>
    </cfRule>
    <cfRule type="expression" dxfId="34600" priority="75257" stopIfTrue="1">
      <formula>WEEKDAY($A810)=7</formula>
    </cfRule>
  </conditionalFormatting>
  <conditionalFormatting sqref="I810">
    <cfRule type="expression" dxfId="34599" priority="75244" stopIfTrue="1">
      <formula>WEEKDAY($A810)=1</formula>
    </cfRule>
    <cfRule type="expression" dxfId="34598" priority="75245" stopIfTrue="1">
      <formula>WEEKDAY($A810)=2</formula>
    </cfRule>
    <cfRule type="expression" dxfId="34597" priority="75246" stopIfTrue="1">
      <formula>WEEKDAY($A810)=3</formula>
    </cfRule>
    <cfRule type="expression" dxfId="34596" priority="75247" stopIfTrue="1">
      <formula>WEEKDAY($A810)=4</formula>
    </cfRule>
    <cfRule type="expression" dxfId="34595" priority="75248" stopIfTrue="1">
      <formula>WEEKDAY($A810)=5</formula>
    </cfRule>
    <cfRule type="expression" dxfId="34594" priority="75249" stopIfTrue="1">
      <formula>WEEKDAY($A810)=6</formula>
    </cfRule>
    <cfRule type="expression" dxfId="34593" priority="75250" stopIfTrue="1">
      <formula>WEEKDAY($A810)=7</formula>
    </cfRule>
  </conditionalFormatting>
  <conditionalFormatting sqref="A810">
    <cfRule type="expression" dxfId="34592" priority="75237" stopIfTrue="1">
      <formula>WEEKDAY($A810)=1</formula>
    </cfRule>
    <cfRule type="expression" dxfId="34591" priority="75238" stopIfTrue="1">
      <formula>WEEKDAY($A810)=2</formula>
    </cfRule>
    <cfRule type="expression" dxfId="34590" priority="75239" stopIfTrue="1">
      <formula>WEEKDAY($A810)=3</formula>
    </cfRule>
    <cfRule type="expression" dxfId="34589" priority="75240" stopIfTrue="1">
      <formula>WEEKDAY($A810)=4</formula>
    </cfRule>
    <cfRule type="expression" dxfId="34588" priority="75241" stopIfTrue="1">
      <formula>WEEKDAY($A810)=5</formula>
    </cfRule>
    <cfRule type="expression" dxfId="34587" priority="75242" stopIfTrue="1">
      <formula>WEEKDAY($A810)=6</formula>
    </cfRule>
    <cfRule type="expression" dxfId="34586" priority="75243" stopIfTrue="1">
      <formula>WEEKDAY($A810)=7</formula>
    </cfRule>
  </conditionalFormatting>
  <conditionalFormatting sqref="A810">
    <cfRule type="expression" dxfId="34585" priority="75230" stopIfTrue="1">
      <formula>WEEKDAY($A810)=1</formula>
    </cfRule>
    <cfRule type="expression" dxfId="34584" priority="75231" stopIfTrue="1">
      <formula>WEEKDAY($A810)=2</formula>
    </cfRule>
    <cfRule type="expression" dxfId="34583" priority="75232" stopIfTrue="1">
      <formula>WEEKDAY($A810)=3</formula>
    </cfRule>
    <cfRule type="expression" dxfId="34582" priority="75233" stopIfTrue="1">
      <formula>WEEKDAY($A810)=4</formula>
    </cfRule>
    <cfRule type="expression" dxfId="34581" priority="75234" stopIfTrue="1">
      <formula>WEEKDAY($A810)=5</formula>
    </cfRule>
    <cfRule type="expression" dxfId="34580" priority="75235" stopIfTrue="1">
      <formula>WEEKDAY($A810)=6</formula>
    </cfRule>
    <cfRule type="expression" dxfId="34579" priority="75236" stopIfTrue="1">
      <formula>WEEKDAY($A810)=7</formula>
    </cfRule>
  </conditionalFormatting>
  <conditionalFormatting sqref="A810">
    <cfRule type="expression" dxfId="34578" priority="75223" stopIfTrue="1">
      <formula>WEEKDAY($A810)=1</formula>
    </cfRule>
    <cfRule type="expression" dxfId="34577" priority="75224" stopIfTrue="1">
      <formula>WEEKDAY($A810)=2</formula>
    </cfRule>
    <cfRule type="expression" dxfId="34576" priority="75225" stopIfTrue="1">
      <formula>WEEKDAY($A810)=3</formula>
    </cfRule>
    <cfRule type="expression" dxfId="34575" priority="75226" stopIfTrue="1">
      <formula>WEEKDAY($A810)=4</formula>
    </cfRule>
    <cfRule type="expression" dxfId="34574" priority="75227" stopIfTrue="1">
      <formula>WEEKDAY($A810)=5</formula>
    </cfRule>
    <cfRule type="expression" dxfId="34573" priority="75228" stopIfTrue="1">
      <formula>WEEKDAY($A810)=6</formula>
    </cfRule>
    <cfRule type="expression" dxfId="34572" priority="75229" stopIfTrue="1">
      <formula>WEEKDAY($A810)=7</formula>
    </cfRule>
  </conditionalFormatting>
  <conditionalFormatting sqref="I810">
    <cfRule type="expression" dxfId="34571" priority="75216" stopIfTrue="1">
      <formula>WEEKDAY($A810)=1</formula>
    </cfRule>
    <cfRule type="expression" dxfId="34570" priority="75217" stopIfTrue="1">
      <formula>WEEKDAY($A810)=2</formula>
    </cfRule>
    <cfRule type="expression" dxfId="34569" priority="75218" stopIfTrue="1">
      <formula>WEEKDAY($A810)=3</formula>
    </cfRule>
    <cfRule type="expression" dxfId="34568" priority="75219" stopIfTrue="1">
      <formula>WEEKDAY($A810)=4</formula>
    </cfRule>
    <cfRule type="expression" dxfId="34567" priority="75220" stopIfTrue="1">
      <formula>WEEKDAY($A810)=5</formula>
    </cfRule>
    <cfRule type="expression" dxfId="34566" priority="75221" stopIfTrue="1">
      <formula>WEEKDAY($A810)=6</formula>
    </cfRule>
    <cfRule type="expression" dxfId="34565" priority="75222" stopIfTrue="1">
      <formula>WEEKDAY($A810)=7</formula>
    </cfRule>
  </conditionalFormatting>
  <conditionalFormatting sqref="I810">
    <cfRule type="expression" dxfId="34564" priority="75209" stopIfTrue="1">
      <formula>WEEKDAY($A810)=1</formula>
    </cfRule>
    <cfRule type="expression" dxfId="34563" priority="75210" stopIfTrue="1">
      <formula>WEEKDAY($A810)=2</formula>
    </cfRule>
    <cfRule type="expression" dxfId="34562" priority="75211" stopIfTrue="1">
      <formula>WEEKDAY($A810)=3</formula>
    </cfRule>
    <cfRule type="expression" dxfId="34561" priority="75212" stopIfTrue="1">
      <formula>WEEKDAY($A810)=4</formula>
    </cfRule>
    <cfRule type="expression" dxfId="34560" priority="75213" stopIfTrue="1">
      <formula>WEEKDAY($A810)=5</formula>
    </cfRule>
    <cfRule type="expression" dxfId="34559" priority="75214" stopIfTrue="1">
      <formula>WEEKDAY($A810)=6</formula>
    </cfRule>
    <cfRule type="expression" dxfId="34558" priority="75215" stopIfTrue="1">
      <formula>WEEKDAY($A810)=7</formula>
    </cfRule>
  </conditionalFormatting>
  <conditionalFormatting sqref="I810">
    <cfRule type="expression" dxfId="34557" priority="75202" stopIfTrue="1">
      <formula>WEEKDAY($A810)=1</formula>
    </cfRule>
    <cfRule type="expression" dxfId="34556" priority="75203" stopIfTrue="1">
      <formula>WEEKDAY($A810)=2</formula>
    </cfRule>
    <cfRule type="expression" dxfId="34555" priority="75204" stopIfTrue="1">
      <formula>WEEKDAY($A810)=3</formula>
    </cfRule>
    <cfRule type="expression" dxfId="34554" priority="75205" stopIfTrue="1">
      <formula>WEEKDAY($A810)=4</formula>
    </cfRule>
    <cfRule type="expression" dxfId="34553" priority="75206" stopIfTrue="1">
      <formula>WEEKDAY($A810)=5</formula>
    </cfRule>
    <cfRule type="expression" dxfId="34552" priority="75207" stopIfTrue="1">
      <formula>WEEKDAY($A810)=6</formula>
    </cfRule>
    <cfRule type="expression" dxfId="34551" priority="75208" stopIfTrue="1">
      <formula>WEEKDAY($A810)=7</formula>
    </cfRule>
  </conditionalFormatting>
  <conditionalFormatting sqref="A810">
    <cfRule type="expression" dxfId="34550" priority="75195" stopIfTrue="1">
      <formula>WEEKDAY($A810)=1</formula>
    </cfRule>
    <cfRule type="expression" dxfId="34549" priority="75196" stopIfTrue="1">
      <formula>WEEKDAY($A810)=2</formula>
    </cfRule>
    <cfRule type="expression" dxfId="34548" priority="75197" stopIfTrue="1">
      <formula>WEEKDAY($A810)=3</formula>
    </cfRule>
    <cfRule type="expression" dxfId="34547" priority="75198" stopIfTrue="1">
      <formula>WEEKDAY($A810)=4</formula>
    </cfRule>
    <cfRule type="expression" dxfId="34546" priority="75199" stopIfTrue="1">
      <formula>WEEKDAY($A810)=5</formula>
    </cfRule>
    <cfRule type="expression" dxfId="34545" priority="75200" stopIfTrue="1">
      <formula>WEEKDAY($A810)=6</formula>
    </cfRule>
    <cfRule type="expression" dxfId="34544" priority="75201" stopIfTrue="1">
      <formula>WEEKDAY($A810)=7</formula>
    </cfRule>
  </conditionalFormatting>
  <conditionalFormatting sqref="A810">
    <cfRule type="expression" dxfId="34543" priority="75188" stopIfTrue="1">
      <formula>WEEKDAY($A810)=1</formula>
    </cfRule>
    <cfRule type="expression" dxfId="34542" priority="75189" stopIfTrue="1">
      <formula>WEEKDAY($A810)=2</formula>
    </cfRule>
    <cfRule type="expression" dxfId="34541" priority="75190" stopIfTrue="1">
      <formula>WEEKDAY($A810)=3</formula>
    </cfRule>
    <cfRule type="expression" dxfId="34540" priority="75191" stopIfTrue="1">
      <formula>WEEKDAY($A810)=4</formula>
    </cfRule>
    <cfRule type="expression" dxfId="34539" priority="75192" stopIfTrue="1">
      <formula>WEEKDAY($A810)=5</formula>
    </cfRule>
    <cfRule type="expression" dxfId="34538" priority="75193" stopIfTrue="1">
      <formula>WEEKDAY($A810)=6</formula>
    </cfRule>
    <cfRule type="expression" dxfId="34537" priority="75194" stopIfTrue="1">
      <formula>WEEKDAY($A810)=7</formula>
    </cfRule>
  </conditionalFormatting>
  <conditionalFormatting sqref="A810">
    <cfRule type="expression" dxfId="34536" priority="75181" stopIfTrue="1">
      <formula>WEEKDAY($A810)=1</formula>
    </cfRule>
    <cfRule type="expression" dxfId="34535" priority="75182" stopIfTrue="1">
      <formula>WEEKDAY($A810)=2</formula>
    </cfRule>
    <cfRule type="expression" dxfId="34534" priority="75183" stopIfTrue="1">
      <formula>WEEKDAY($A810)=3</formula>
    </cfRule>
    <cfRule type="expression" dxfId="34533" priority="75184" stopIfTrue="1">
      <formula>WEEKDAY($A810)=4</formula>
    </cfRule>
    <cfRule type="expression" dxfId="34532" priority="75185" stopIfTrue="1">
      <formula>WEEKDAY($A810)=5</formula>
    </cfRule>
    <cfRule type="expression" dxfId="34531" priority="75186" stopIfTrue="1">
      <formula>WEEKDAY($A810)=6</formula>
    </cfRule>
    <cfRule type="expression" dxfId="34530" priority="75187" stopIfTrue="1">
      <formula>WEEKDAY($A810)=7</formula>
    </cfRule>
  </conditionalFormatting>
  <conditionalFormatting sqref="I810">
    <cfRule type="expression" dxfId="34529" priority="75174" stopIfTrue="1">
      <formula>WEEKDAY($A810)=1</formula>
    </cfRule>
    <cfRule type="expression" dxfId="34528" priority="75175" stopIfTrue="1">
      <formula>WEEKDAY($A810)=2</formula>
    </cfRule>
    <cfRule type="expression" dxfId="34527" priority="75176" stopIfTrue="1">
      <formula>WEEKDAY($A810)=3</formula>
    </cfRule>
    <cfRule type="expression" dxfId="34526" priority="75177" stopIfTrue="1">
      <formula>WEEKDAY($A810)=4</formula>
    </cfRule>
    <cfRule type="expression" dxfId="34525" priority="75178" stopIfTrue="1">
      <formula>WEEKDAY($A810)=5</formula>
    </cfRule>
    <cfRule type="expression" dxfId="34524" priority="75179" stopIfTrue="1">
      <formula>WEEKDAY($A810)=6</formula>
    </cfRule>
    <cfRule type="expression" dxfId="34523" priority="75180" stopIfTrue="1">
      <formula>WEEKDAY($A810)=7</formula>
    </cfRule>
  </conditionalFormatting>
  <conditionalFormatting sqref="I810">
    <cfRule type="expression" dxfId="34522" priority="75167" stopIfTrue="1">
      <formula>WEEKDAY($A810)=1</formula>
    </cfRule>
    <cfRule type="expression" dxfId="34521" priority="75168" stopIfTrue="1">
      <formula>WEEKDAY($A810)=2</formula>
    </cfRule>
    <cfRule type="expression" dxfId="34520" priority="75169" stopIfTrue="1">
      <formula>WEEKDAY($A810)=3</formula>
    </cfRule>
    <cfRule type="expression" dxfId="34519" priority="75170" stopIfTrue="1">
      <formula>WEEKDAY($A810)=4</formula>
    </cfRule>
    <cfRule type="expression" dxfId="34518" priority="75171" stopIfTrue="1">
      <formula>WEEKDAY($A810)=5</formula>
    </cfRule>
    <cfRule type="expression" dxfId="34517" priority="75172" stopIfTrue="1">
      <formula>WEEKDAY($A810)=6</formula>
    </cfRule>
    <cfRule type="expression" dxfId="34516" priority="75173" stopIfTrue="1">
      <formula>WEEKDAY($A810)=7</formula>
    </cfRule>
  </conditionalFormatting>
  <conditionalFormatting sqref="I810">
    <cfRule type="expression" dxfId="34515" priority="75160" stopIfTrue="1">
      <formula>WEEKDAY($A810)=1</formula>
    </cfRule>
    <cfRule type="expression" dxfId="34514" priority="75161" stopIfTrue="1">
      <formula>WEEKDAY($A810)=2</formula>
    </cfRule>
    <cfRule type="expression" dxfId="34513" priority="75162" stopIfTrue="1">
      <formula>WEEKDAY($A810)=3</formula>
    </cfRule>
    <cfRule type="expression" dxfId="34512" priority="75163" stopIfTrue="1">
      <formula>WEEKDAY($A810)=4</formula>
    </cfRule>
    <cfRule type="expression" dxfId="34511" priority="75164" stopIfTrue="1">
      <formula>WEEKDAY($A810)=5</formula>
    </cfRule>
    <cfRule type="expression" dxfId="34510" priority="75165" stopIfTrue="1">
      <formula>WEEKDAY($A810)=6</formula>
    </cfRule>
    <cfRule type="expression" dxfId="34509" priority="75166" stopIfTrue="1">
      <formula>WEEKDAY($A810)=7</formula>
    </cfRule>
  </conditionalFormatting>
  <conditionalFormatting sqref="A810">
    <cfRule type="expression" dxfId="34508" priority="75153" stopIfTrue="1">
      <formula>WEEKDAY($A810)=1</formula>
    </cfRule>
    <cfRule type="expression" dxfId="34507" priority="75154" stopIfTrue="1">
      <formula>WEEKDAY($A810)=2</formula>
    </cfRule>
    <cfRule type="expression" dxfId="34506" priority="75155" stopIfTrue="1">
      <formula>WEEKDAY($A810)=3</formula>
    </cfRule>
    <cfRule type="expression" dxfId="34505" priority="75156" stopIfTrue="1">
      <formula>WEEKDAY($A810)=4</formula>
    </cfRule>
    <cfRule type="expression" dxfId="34504" priority="75157" stopIfTrue="1">
      <formula>WEEKDAY($A810)=5</formula>
    </cfRule>
    <cfRule type="expression" dxfId="34503" priority="75158" stopIfTrue="1">
      <formula>WEEKDAY($A810)=6</formula>
    </cfRule>
    <cfRule type="expression" dxfId="34502" priority="75159" stopIfTrue="1">
      <formula>WEEKDAY($A810)=7</formula>
    </cfRule>
  </conditionalFormatting>
  <conditionalFormatting sqref="A810">
    <cfRule type="expression" dxfId="34501" priority="75146" stopIfTrue="1">
      <formula>WEEKDAY($A810)=1</formula>
    </cfRule>
    <cfRule type="expression" dxfId="34500" priority="75147" stopIfTrue="1">
      <formula>WEEKDAY($A810)=2</formula>
    </cfRule>
    <cfRule type="expression" dxfId="34499" priority="75148" stopIfTrue="1">
      <formula>WEEKDAY($A810)=3</formula>
    </cfRule>
    <cfRule type="expression" dxfId="34498" priority="75149" stopIfTrue="1">
      <formula>WEEKDAY($A810)=4</formula>
    </cfRule>
    <cfRule type="expression" dxfId="34497" priority="75150" stopIfTrue="1">
      <formula>WEEKDAY($A810)=5</formula>
    </cfRule>
    <cfRule type="expression" dxfId="34496" priority="75151" stopIfTrue="1">
      <formula>WEEKDAY($A810)=6</formula>
    </cfRule>
    <cfRule type="expression" dxfId="34495" priority="75152" stopIfTrue="1">
      <formula>WEEKDAY($A810)=7</formula>
    </cfRule>
  </conditionalFormatting>
  <conditionalFormatting sqref="A810">
    <cfRule type="expression" dxfId="34494" priority="75139" stopIfTrue="1">
      <formula>WEEKDAY($A810)=1</formula>
    </cfRule>
    <cfRule type="expression" dxfId="34493" priority="75140" stopIfTrue="1">
      <formula>WEEKDAY($A810)=2</formula>
    </cfRule>
    <cfRule type="expression" dxfId="34492" priority="75141" stopIfTrue="1">
      <formula>WEEKDAY($A810)=3</formula>
    </cfRule>
    <cfRule type="expression" dxfId="34491" priority="75142" stopIfTrue="1">
      <formula>WEEKDAY($A810)=4</formula>
    </cfRule>
    <cfRule type="expression" dxfId="34490" priority="75143" stopIfTrue="1">
      <formula>WEEKDAY($A810)=5</formula>
    </cfRule>
    <cfRule type="expression" dxfId="34489" priority="75144" stopIfTrue="1">
      <formula>WEEKDAY($A810)=6</formula>
    </cfRule>
    <cfRule type="expression" dxfId="34488" priority="75145" stopIfTrue="1">
      <formula>WEEKDAY($A810)=7</formula>
    </cfRule>
  </conditionalFormatting>
  <conditionalFormatting sqref="I810">
    <cfRule type="expression" dxfId="34487" priority="75132" stopIfTrue="1">
      <formula>WEEKDAY($A810)=1</formula>
    </cfRule>
    <cfRule type="expression" dxfId="34486" priority="75133" stopIfTrue="1">
      <formula>WEEKDAY($A810)=2</formula>
    </cfRule>
    <cfRule type="expression" dxfId="34485" priority="75134" stopIfTrue="1">
      <formula>WEEKDAY($A810)=3</formula>
    </cfRule>
    <cfRule type="expression" dxfId="34484" priority="75135" stopIfTrue="1">
      <formula>WEEKDAY($A810)=4</formula>
    </cfRule>
    <cfRule type="expression" dxfId="34483" priority="75136" stopIfTrue="1">
      <formula>WEEKDAY($A810)=5</formula>
    </cfRule>
    <cfRule type="expression" dxfId="34482" priority="75137" stopIfTrue="1">
      <formula>WEEKDAY($A810)=6</formula>
    </cfRule>
    <cfRule type="expression" dxfId="34481" priority="75138" stopIfTrue="1">
      <formula>WEEKDAY($A810)=7</formula>
    </cfRule>
  </conditionalFormatting>
  <conditionalFormatting sqref="I810">
    <cfRule type="expression" dxfId="34480" priority="75125" stopIfTrue="1">
      <formula>WEEKDAY($A810)=1</formula>
    </cfRule>
    <cfRule type="expression" dxfId="34479" priority="75126" stopIfTrue="1">
      <formula>WEEKDAY($A810)=2</formula>
    </cfRule>
    <cfRule type="expression" dxfId="34478" priority="75127" stopIfTrue="1">
      <formula>WEEKDAY($A810)=3</formula>
    </cfRule>
    <cfRule type="expression" dxfId="34477" priority="75128" stopIfTrue="1">
      <formula>WEEKDAY($A810)=4</formula>
    </cfRule>
    <cfRule type="expression" dxfId="34476" priority="75129" stopIfTrue="1">
      <formula>WEEKDAY($A810)=5</formula>
    </cfRule>
    <cfRule type="expression" dxfId="34475" priority="75130" stopIfTrue="1">
      <formula>WEEKDAY($A810)=6</formula>
    </cfRule>
    <cfRule type="expression" dxfId="34474" priority="75131" stopIfTrue="1">
      <formula>WEEKDAY($A810)=7</formula>
    </cfRule>
  </conditionalFormatting>
  <conditionalFormatting sqref="I810">
    <cfRule type="expression" dxfId="34473" priority="75118" stopIfTrue="1">
      <formula>WEEKDAY($A810)=1</formula>
    </cfRule>
    <cfRule type="expression" dxfId="34472" priority="75119" stopIfTrue="1">
      <formula>WEEKDAY($A810)=2</formula>
    </cfRule>
    <cfRule type="expression" dxfId="34471" priority="75120" stopIfTrue="1">
      <formula>WEEKDAY($A810)=3</formula>
    </cfRule>
    <cfRule type="expression" dxfId="34470" priority="75121" stopIfTrue="1">
      <formula>WEEKDAY($A810)=4</formula>
    </cfRule>
    <cfRule type="expression" dxfId="34469" priority="75122" stopIfTrue="1">
      <formula>WEEKDAY($A810)=5</formula>
    </cfRule>
    <cfRule type="expression" dxfId="34468" priority="75123" stopIfTrue="1">
      <formula>WEEKDAY($A810)=6</formula>
    </cfRule>
    <cfRule type="expression" dxfId="34467" priority="75124" stopIfTrue="1">
      <formula>WEEKDAY($A810)=7</formula>
    </cfRule>
  </conditionalFormatting>
  <conditionalFormatting sqref="I810">
    <cfRule type="expression" dxfId="34466" priority="75111" stopIfTrue="1">
      <formula>WEEKDAY($A810)=1</formula>
    </cfRule>
    <cfRule type="expression" dxfId="34465" priority="75112" stopIfTrue="1">
      <formula>WEEKDAY($A810)=2</formula>
    </cfRule>
    <cfRule type="expression" dxfId="34464" priority="75113" stopIfTrue="1">
      <formula>WEEKDAY($A810)=3</formula>
    </cfRule>
    <cfRule type="expression" dxfId="34463" priority="75114" stopIfTrue="1">
      <formula>WEEKDAY($A810)=4</formula>
    </cfRule>
    <cfRule type="expression" dxfId="34462" priority="75115" stopIfTrue="1">
      <formula>WEEKDAY($A810)=5</formula>
    </cfRule>
    <cfRule type="expression" dxfId="34461" priority="75116" stopIfTrue="1">
      <formula>WEEKDAY($A810)=6</formula>
    </cfRule>
    <cfRule type="expression" dxfId="34460" priority="75117" stopIfTrue="1">
      <formula>WEEKDAY($A810)=7</formula>
    </cfRule>
  </conditionalFormatting>
  <conditionalFormatting sqref="I810">
    <cfRule type="expression" dxfId="34459" priority="75104" stopIfTrue="1">
      <formula>WEEKDAY($A810)=1</formula>
    </cfRule>
    <cfRule type="expression" dxfId="34458" priority="75105" stopIfTrue="1">
      <formula>WEEKDAY($A810)=2</formula>
    </cfRule>
    <cfRule type="expression" dxfId="34457" priority="75106" stopIfTrue="1">
      <formula>WEEKDAY($A810)=3</formula>
    </cfRule>
    <cfRule type="expression" dxfId="34456" priority="75107" stopIfTrue="1">
      <formula>WEEKDAY($A810)=4</formula>
    </cfRule>
    <cfRule type="expression" dxfId="34455" priority="75108" stopIfTrue="1">
      <formula>WEEKDAY($A810)=5</formula>
    </cfRule>
    <cfRule type="expression" dxfId="34454" priority="75109" stopIfTrue="1">
      <formula>WEEKDAY($A810)=6</formula>
    </cfRule>
    <cfRule type="expression" dxfId="34453" priority="75110" stopIfTrue="1">
      <formula>WEEKDAY($A810)=7</formula>
    </cfRule>
  </conditionalFormatting>
  <conditionalFormatting sqref="I810">
    <cfRule type="expression" dxfId="34452" priority="75097" stopIfTrue="1">
      <formula>WEEKDAY($A810)=1</formula>
    </cfRule>
    <cfRule type="expression" dxfId="34451" priority="75098" stopIfTrue="1">
      <formula>WEEKDAY($A810)=2</formula>
    </cfRule>
    <cfRule type="expression" dxfId="34450" priority="75099" stopIfTrue="1">
      <formula>WEEKDAY($A810)=3</formula>
    </cfRule>
    <cfRule type="expression" dxfId="34449" priority="75100" stopIfTrue="1">
      <formula>WEEKDAY($A810)=4</formula>
    </cfRule>
    <cfRule type="expression" dxfId="34448" priority="75101" stopIfTrue="1">
      <formula>WEEKDAY($A810)=5</formula>
    </cfRule>
    <cfRule type="expression" dxfId="34447" priority="75102" stopIfTrue="1">
      <formula>WEEKDAY($A810)=6</formula>
    </cfRule>
    <cfRule type="expression" dxfId="34446" priority="75103" stopIfTrue="1">
      <formula>WEEKDAY($A810)=7</formula>
    </cfRule>
  </conditionalFormatting>
  <conditionalFormatting sqref="I810">
    <cfRule type="expression" dxfId="34445" priority="75090" stopIfTrue="1">
      <formula>WEEKDAY($A810)=1</formula>
    </cfRule>
    <cfRule type="expression" dxfId="34444" priority="75091" stopIfTrue="1">
      <formula>WEEKDAY($A810)=2</formula>
    </cfRule>
    <cfRule type="expression" dxfId="34443" priority="75092" stopIfTrue="1">
      <formula>WEEKDAY($A810)=3</formula>
    </cfRule>
    <cfRule type="expression" dxfId="34442" priority="75093" stopIfTrue="1">
      <formula>WEEKDAY($A810)=4</formula>
    </cfRule>
    <cfRule type="expression" dxfId="34441" priority="75094" stopIfTrue="1">
      <formula>WEEKDAY($A810)=5</formula>
    </cfRule>
    <cfRule type="expression" dxfId="34440" priority="75095" stopIfTrue="1">
      <formula>WEEKDAY($A810)=6</formula>
    </cfRule>
    <cfRule type="expression" dxfId="34439" priority="75096" stopIfTrue="1">
      <formula>WEEKDAY($A810)=7</formula>
    </cfRule>
  </conditionalFormatting>
  <conditionalFormatting sqref="I810">
    <cfRule type="expression" dxfId="34438" priority="75083" stopIfTrue="1">
      <formula>WEEKDAY($A810)=1</formula>
    </cfRule>
    <cfRule type="expression" dxfId="34437" priority="75084" stopIfTrue="1">
      <formula>WEEKDAY($A810)=2</formula>
    </cfRule>
    <cfRule type="expression" dxfId="34436" priority="75085" stopIfTrue="1">
      <formula>WEEKDAY($A810)=3</formula>
    </cfRule>
    <cfRule type="expression" dxfId="34435" priority="75086" stopIfTrue="1">
      <formula>WEEKDAY($A810)=4</formula>
    </cfRule>
    <cfRule type="expression" dxfId="34434" priority="75087" stopIfTrue="1">
      <formula>WEEKDAY($A810)=5</formula>
    </cfRule>
    <cfRule type="expression" dxfId="34433" priority="75088" stopIfTrue="1">
      <formula>WEEKDAY($A810)=6</formula>
    </cfRule>
    <cfRule type="expression" dxfId="34432" priority="75089" stopIfTrue="1">
      <formula>WEEKDAY($A810)=7</formula>
    </cfRule>
  </conditionalFormatting>
  <conditionalFormatting sqref="I810">
    <cfRule type="expression" dxfId="34431" priority="75076" stopIfTrue="1">
      <formula>WEEKDAY($A810)=1</formula>
    </cfRule>
    <cfRule type="expression" dxfId="34430" priority="75077" stopIfTrue="1">
      <formula>WEEKDAY($A810)=2</formula>
    </cfRule>
    <cfRule type="expression" dxfId="34429" priority="75078" stopIfTrue="1">
      <formula>WEEKDAY($A810)=3</formula>
    </cfRule>
    <cfRule type="expression" dxfId="34428" priority="75079" stopIfTrue="1">
      <formula>WEEKDAY($A810)=4</formula>
    </cfRule>
    <cfRule type="expression" dxfId="34427" priority="75080" stopIfTrue="1">
      <formula>WEEKDAY($A810)=5</formula>
    </cfRule>
    <cfRule type="expression" dxfId="34426" priority="75081" stopIfTrue="1">
      <formula>WEEKDAY($A810)=6</formula>
    </cfRule>
    <cfRule type="expression" dxfId="34425" priority="75082" stopIfTrue="1">
      <formula>WEEKDAY($A810)=7</formula>
    </cfRule>
  </conditionalFormatting>
  <conditionalFormatting sqref="I810">
    <cfRule type="expression" dxfId="34424" priority="75069" stopIfTrue="1">
      <formula>WEEKDAY($A810)=1</formula>
    </cfRule>
    <cfRule type="expression" dxfId="34423" priority="75070" stopIfTrue="1">
      <formula>WEEKDAY($A810)=2</formula>
    </cfRule>
    <cfRule type="expression" dxfId="34422" priority="75071" stopIfTrue="1">
      <formula>WEEKDAY($A810)=3</formula>
    </cfRule>
    <cfRule type="expression" dxfId="34421" priority="75072" stopIfTrue="1">
      <formula>WEEKDAY($A810)=4</formula>
    </cfRule>
    <cfRule type="expression" dxfId="34420" priority="75073" stopIfTrue="1">
      <formula>WEEKDAY($A810)=5</formula>
    </cfRule>
    <cfRule type="expression" dxfId="34419" priority="75074" stopIfTrue="1">
      <formula>WEEKDAY($A810)=6</formula>
    </cfRule>
    <cfRule type="expression" dxfId="34418" priority="75075" stopIfTrue="1">
      <formula>WEEKDAY($A810)=7</formula>
    </cfRule>
  </conditionalFormatting>
  <conditionalFormatting sqref="I810">
    <cfRule type="expression" dxfId="34417" priority="75062" stopIfTrue="1">
      <formula>WEEKDAY($A810)=1</formula>
    </cfRule>
    <cfRule type="expression" dxfId="34416" priority="75063" stopIfTrue="1">
      <formula>WEEKDAY($A810)=2</formula>
    </cfRule>
    <cfRule type="expression" dxfId="34415" priority="75064" stopIfTrue="1">
      <formula>WEEKDAY($A810)=3</formula>
    </cfRule>
    <cfRule type="expression" dxfId="34414" priority="75065" stopIfTrue="1">
      <formula>WEEKDAY($A810)=4</formula>
    </cfRule>
    <cfRule type="expression" dxfId="34413" priority="75066" stopIfTrue="1">
      <formula>WEEKDAY($A810)=5</formula>
    </cfRule>
    <cfRule type="expression" dxfId="34412" priority="75067" stopIfTrue="1">
      <formula>WEEKDAY($A810)=6</formula>
    </cfRule>
    <cfRule type="expression" dxfId="34411" priority="75068" stopIfTrue="1">
      <formula>WEEKDAY($A810)=7</formula>
    </cfRule>
  </conditionalFormatting>
  <conditionalFormatting sqref="I810">
    <cfRule type="expression" dxfId="34410" priority="75055" stopIfTrue="1">
      <formula>WEEKDAY($A810)=1</formula>
    </cfRule>
    <cfRule type="expression" dxfId="34409" priority="75056" stopIfTrue="1">
      <formula>WEEKDAY($A810)=2</formula>
    </cfRule>
    <cfRule type="expression" dxfId="34408" priority="75057" stopIfTrue="1">
      <formula>WEEKDAY($A810)=3</formula>
    </cfRule>
    <cfRule type="expression" dxfId="34407" priority="75058" stopIfTrue="1">
      <formula>WEEKDAY($A810)=4</formula>
    </cfRule>
    <cfRule type="expression" dxfId="34406" priority="75059" stopIfTrue="1">
      <formula>WEEKDAY($A810)=5</formula>
    </cfRule>
    <cfRule type="expression" dxfId="34405" priority="75060" stopIfTrue="1">
      <formula>WEEKDAY($A810)=6</formula>
    </cfRule>
    <cfRule type="expression" dxfId="34404" priority="75061" stopIfTrue="1">
      <formula>WEEKDAY($A810)=7</formula>
    </cfRule>
  </conditionalFormatting>
  <conditionalFormatting sqref="I810">
    <cfRule type="expression" dxfId="34403" priority="75048" stopIfTrue="1">
      <formula>WEEKDAY($A810)=1</formula>
    </cfRule>
    <cfRule type="expression" dxfId="34402" priority="75049" stopIfTrue="1">
      <formula>WEEKDAY($A810)=2</formula>
    </cfRule>
    <cfRule type="expression" dxfId="34401" priority="75050" stopIfTrue="1">
      <formula>WEEKDAY($A810)=3</formula>
    </cfRule>
    <cfRule type="expression" dxfId="34400" priority="75051" stopIfTrue="1">
      <formula>WEEKDAY($A810)=4</formula>
    </cfRule>
    <cfRule type="expression" dxfId="34399" priority="75052" stopIfTrue="1">
      <formula>WEEKDAY($A810)=5</formula>
    </cfRule>
    <cfRule type="expression" dxfId="34398" priority="75053" stopIfTrue="1">
      <formula>WEEKDAY($A810)=6</formula>
    </cfRule>
    <cfRule type="expression" dxfId="34397" priority="75054" stopIfTrue="1">
      <formula>WEEKDAY($A810)=7</formula>
    </cfRule>
  </conditionalFormatting>
  <conditionalFormatting sqref="I810">
    <cfRule type="expression" dxfId="34396" priority="75041" stopIfTrue="1">
      <formula>WEEKDAY($A810)=1</formula>
    </cfRule>
    <cfRule type="expression" dxfId="34395" priority="75042" stopIfTrue="1">
      <formula>WEEKDAY($A810)=2</formula>
    </cfRule>
    <cfRule type="expression" dxfId="34394" priority="75043" stopIfTrue="1">
      <formula>WEEKDAY($A810)=3</formula>
    </cfRule>
    <cfRule type="expression" dxfId="34393" priority="75044" stopIfTrue="1">
      <formula>WEEKDAY($A810)=4</formula>
    </cfRule>
    <cfRule type="expression" dxfId="34392" priority="75045" stopIfTrue="1">
      <formula>WEEKDAY($A810)=5</formula>
    </cfRule>
    <cfRule type="expression" dxfId="34391" priority="75046" stopIfTrue="1">
      <formula>WEEKDAY($A810)=6</formula>
    </cfRule>
    <cfRule type="expression" dxfId="34390" priority="75047" stopIfTrue="1">
      <formula>WEEKDAY($A810)=7</formula>
    </cfRule>
  </conditionalFormatting>
  <conditionalFormatting sqref="I810">
    <cfRule type="expression" dxfId="34389" priority="75034" stopIfTrue="1">
      <formula>WEEKDAY($A810)=1</formula>
    </cfRule>
    <cfRule type="expression" dxfId="34388" priority="75035" stopIfTrue="1">
      <formula>WEEKDAY($A810)=2</formula>
    </cfRule>
    <cfRule type="expression" dxfId="34387" priority="75036" stopIfTrue="1">
      <formula>WEEKDAY($A810)=3</formula>
    </cfRule>
    <cfRule type="expression" dxfId="34386" priority="75037" stopIfTrue="1">
      <formula>WEEKDAY($A810)=4</formula>
    </cfRule>
    <cfRule type="expression" dxfId="34385" priority="75038" stopIfTrue="1">
      <formula>WEEKDAY($A810)=5</formula>
    </cfRule>
    <cfRule type="expression" dxfId="34384" priority="75039" stopIfTrue="1">
      <formula>WEEKDAY($A810)=6</formula>
    </cfRule>
    <cfRule type="expression" dxfId="34383" priority="75040" stopIfTrue="1">
      <formula>WEEKDAY($A810)=7</formula>
    </cfRule>
  </conditionalFormatting>
  <conditionalFormatting sqref="I810">
    <cfRule type="expression" dxfId="34382" priority="75027" stopIfTrue="1">
      <formula>WEEKDAY($A810)=1</formula>
    </cfRule>
    <cfRule type="expression" dxfId="34381" priority="75028" stopIfTrue="1">
      <formula>WEEKDAY($A810)=2</formula>
    </cfRule>
    <cfRule type="expression" dxfId="34380" priority="75029" stopIfTrue="1">
      <formula>WEEKDAY($A810)=3</formula>
    </cfRule>
    <cfRule type="expression" dxfId="34379" priority="75030" stopIfTrue="1">
      <formula>WEEKDAY($A810)=4</formula>
    </cfRule>
    <cfRule type="expression" dxfId="34378" priority="75031" stopIfTrue="1">
      <formula>WEEKDAY($A810)=5</formula>
    </cfRule>
    <cfRule type="expression" dxfId="34377" priority="75032" stopIfTrue="1">
      <formula>WEEKDAY($A810)=6</formula>
    </cfRule>
    <cfRule type="expression" dxfId="34376" priority="75033" stopIfTrue="1">
      <formula>WEEKDAY($A810)=7</formula>
    </cfRule>
  </conditionalFormatting>
  <conditionalFormatting sqref="I810">
    <cfRule type="expression" dxfId="34375" priority="75020" stopIfTrue="1">
      <formula>WEEKDAY($A810)=1</formula>
    </cfRule>
    <cfRule type="expression" dxfId="34374" priority="75021" stopIfTrue="1">
      <formula>WEEKDAY($A810)=2</formula>
    </cfRule>
    <cfRule type="expression" dxfId="34373" priority="75022" stopIfTrue="1">
      <formula>WEEKDAY($A810)=3</formula>
    </cfRule>
    <cfRule type="expression" dxfId="34372" priority="75023" stopIfTrue="1">
      <formula>WEEKDAY($A810)=4</formula>
    </cfRule>
    <cfRule type="expression" dxfId="34371" priority="75024" stopIfTrue="1">
      <formula>WEEKDAY($A810)=5</formula>
    </cfRule>
    <cfRule type="expression" dxfId="34370" priority="75025" stopIfTrue="1">
      <formula>WEEKDAY($A810)=6</formula>
    </cfRule>
    <cfRule type="expression" dxfId="34369" priority="75026" stopIfTrue="1">
      <formula>WEEKDAY($A810)=7</formula>
    </cfRule>
  </conditionalFormatting>
  <conditionalFormatting sqref="I810">
    <cfRule type="expression" dxfId="34368" priority="75013" stopIfTrue="1">
      <formula>WEEKDAY($A810)=1</formula>
    </cfRule>
    <cfRule type="expression" dxfId="34367" priority="75014" stopIfTrue="1">
      <formula>WEEKDAY($A810)=2</formula>
    </cfRule>
    <cfRule type="expression" dxfId="34366" priority="75015" stopIfTrue="1">
      <formula>WEEKDAY($A810)=3</formula>
    </cfRule>
    <cfRule type="expression" dxfId="34365" priority="75016" stopIfTrue="1">
      <formula>WEEKDAY($A810)=4</formula>
    </cfRule>
    <cfRule type="expression" dxfId="34364" priority="75017" stopIfTrue="1">
      <formula>WEEKDAY($A810)=5</formula>
    </cfRule>
    <cfRule type="expression" dxfId="34363" priority="75018" stopIfTrue="1">
      <formula>WEEKDAY($A810)=6</formula>
    </cfRule>
    <cfRule type="expression" dxfId="34362" priority="75019" stopIfTrue="1">
      <formula>WEEKDAY($A810)=7</formula>
    </cfRule>
  </conditionalFormatting>
  <conditionalFormatting sqref="I810">
    <cfRule type="expression" dxfId="34361" priority="75006" stopIfTrue="1">
      <formula>WEEKDAY($A810)=1</formula>
    </cfRule>
    <cfRule type="expression" dxfId="34360" priority="75007" stopIfTrue="1">
      <formula>WEEKDAY($A810)=2</formula>
    </cfRule>
    <cfRule type="expression" dxfId="34359" priority="75008" stopIfTrue="1">
      <formula>WEEKDAY($A810)=3</formula>
    </cfRule>
    <cfRule type="expression" dxfId="34358" priority="75009" stopIfTrue="1">
      <formula>WEEKDAY($A810)=4</formula>
    </cfRule>
    <cfRule type="expression" dxfId="34357" priority="75010" stopIfTrue="1">
      <formula>WEEKDAY($A810)=5</formula>
    </cfRule>
    <cfRule type="expression" dxfId="34356" priority="75011" stopIfTrue="1">
      <formula>WEEKDAY($A810)=6</formula>
    </cfRule>
    <cfRule type="expression" dxfId="34355" priority="75012" stopIfTrue="1">
      <formula>WEEKDAY($A810)=7</formula>
    </cfRule>
  </conditionalFormatting>
  <conditionalFormatting sqref="I810">
    <cfRule type="expression" dxfId="34354" priority="74999" stopIfTrue="1">
      <formula>WEEKDAY($A810)=1</formula>
    </cfRule>
    <cfRule type="expression" dxfId="34353" priority="75000" stopIfTrue="1">
      <formula>WEEKDAY($A810)=2</formula>
    </cfRule>
    <cfRule type="expression" dxfId="34352" priority="75001" stopIfTrue="1">
      <formula>WEEKDAY($A810)=3</formula>
    </cfRule>
    <cfRule type="expression" dxfId="34351" priority="75002" stopIfTrue="1">
      <formula>WEEKDAY($A810)=4</formula>
    </cfRule>
    <cfRule type="expression" dxfId="34350" priority="75003" stopIfTrue="1">
      <formula>WEEKDAY($A810)=5</formula>
    </cfRule>
    <cfRule type="expression" dxfId="34349" priority="75004" stopIfTrue="1">
      <formula>WEEKDAY($A810)=6</formula>
    </cfRule>
    <cfRule type="expression" dxfId="34348" priority="75005" stopIfTrue="1">
      <formula>WEEKDAY($A810)=7</formula>
    </cfRule>
  </conditionalFormatting>
  <conditionalFormatting sqref="I810">
    <cfRule type="expression" dxfId="34347" priority="74992" stopIfTrue="1">
      <formula>WEEKDAY($A810)=1</formula>
    </cfRule>
    <cfRule type="expression" dxfId="34346" priority="74993" stopIfTrue="1">
      <formula>WEEKDAY($A810)=2</formula>
    </cfRule>
    <cfRule type="expression" dxfId="34345" priority="74994" stopIfTrue="1">
      <formula>WEEKDAY($A810)=3</formula>
    </cfRule>
    <cfRule type="expression" dxfId="34344" priority="74995" stopIfTrue="1">
      <formula>WEEKDAY($A810)=4</formula>
    </cfRule>
    <cfRule type="expression" dxfId="34343" priority="74996" stopIfTrue="1">
      <formula>WEEKDAY($A810)=5</formula>
    </cfRule>
    <cfRule type="expression" dxfId="34342" priority="74997" stopIfTrue="1">
      <formula>WEEKDAY($A810)=6</formula>
    </cfRule>
    <cfRule type="expression" dxfId="34341" priority="74998" stopIfTrue="1">
      <formula>WEEKDAY($A810)=7</formula>
    </cfRule>
  </conditionalFormatting>
  <conditionalFormatting sqref="I810">
    <cfRule type="expression" dxfId="34340" priority="74985" stopIfTrue="1">
      <formula>WEEKDAY($A810)=1</formula>
    </cfRule>
    <cfRule type="expression" dxfId="34339" priority="74986" stopIfTrue="1">
      <formula>WEEKDAY($A810)=2</formula>
    </cfRule>
    <cfRule type="expression" dxfId="34338" priority="74987" stopIfTrue="1">
      <formula>WEEKDAY($A810)=3</formula>
    </cfRule>
    <cfRule type="expression" dxfId="34337" priority="74988" stopIfTrue="1">
      <formula>WEEKDAY($A810)=4</formula>
    </cfRule>
    <cfRule type="expression" dxfId="34336" priority="74989" stopIfTrue="1">
      <formula>WEEKDAY($A810)=5</formula>
    </cfRule>
    <cfRule type="expression" dxfId="34335" priority="74990" stopIfTrue="1">
      <formula>WEEKDAY($A810)=6</formula>
    </cfRule>
    <cfRule type="expression" dxfId="34334" priority="74991" stopIfTrue="1">
      <formula>WEEKDAY($A810)=7</formula>
    </cfRule>
  </conditionalFormatting>
  <conditionalFormatting sqref="I810">
    <cfRule type="expression" dxfId="34333" priority="74978" stopIfTrue="1">
      <formula>WEEKDAY($A810)=1</formula>
    </cfRule>
    <cfRule type="expression" dxfId="34332" priority="74979" stopIfTrue="1">
      <formula>WEEKDAY($A810)=2</formula>
    </cfRule>
    <cfRule type="expression" dxfId="34331" priority="74980" stopIfTrue="1">
      <formula>WEEKDAY($A810)=3</formula>
    </cfRule>
    <cfRule type="expression" dxfId="34330" priority="74981" stopIfTrue="1">
      <formula>WEEKDAY($A810)=4</formula>
    </cfRule>
    <cfRule type="expression" dxfId="34329" priority="74982" stopIfTrue="1">
      <formula>WEEKDAY($A810)=5</formula>
    </cfRule>
    <cfRule type="expression" dxfId="34328" priority="74983" stopIfTrue="1">
      <formula>WEEKDAY($A810)=6</formula>
    </cfRule>
    <cfRule type="expression" dxfId="34327" priority="74984" stopIfTrue="1">
      <formula>WEEKDAY($A810)=7</formula>
    </cfRule>
  </conditionalFormatting>
  <conditionalFormatting sqref="I810">
    <cfRule type="expression" dxfId="34326" priority="74971" stopIfTrue="1">
      <formula>WEEKDAY($A810)=1</formula>
    </cfRule>
    <cfRule type="expression" dxfId="34325" priority="74972" stopIfTrue="1">
      <formula>WEEKDAY($A810)=2</formula>
    </cfRule>
    <cfRule type="expression" dxfId="34324" priority="74973" stopIfTrue="1">
      <formula>WEEKDAY($A810)=3</formula>
    </cfRule>
    <cfRule type="expression" dxfId="34323" priority="74974" stopIfTrue="1">
      <formula>WEEKDAY($A810)=4</formula>
    </cfRule>
    <cfRule type="expression" dxfId="34322" priority="74975" stopIfTrue="1">
      <formula>WEEKDAY($A810)=5</formula>
    </cfRule>
    <cfRule type="expression" dxfId="34321" priority="74976" stopIfTrue="1">
      <formula>WEEKDAY($A810)=6</formula>
    </cfRule>
    <cfRule type="expression" dxfId="34320" priority="74977" stopIfTrue="1">
      <formula>WEEKDAY($A810)=7</formula>
    </cfRule>
  </conditionalFormatting>
  <conditionalFormatting sqref="I810">
    <cfRule type="expression" dxfId="34319" priority="74964" stopIfTrue="1">
      <formula>WEEKDAY($A810)=1</formula>
    </cfRule>
    <cfRule type="expression" dxfId="34318" priority="74965" stopIfTrue="1">
      <formula>WEEKDAY($A810)=2</formula>
    </cfRule>
    <cfRule type="expression" dxfId="34317" priority="74966" stopIfTrue="1">
      <formula>WEEKDAY($A810)=3</formula>
    </cfRule>
    <cfRule type="expression" dxfId="34316" priority="74967" stopIfTrue="1">
      <formula>WEEKDAY($A810)=4</formula>
    </cfRule>
    <cfRule type="expression" dxfId="34315" priority="74968" stopIfTrue="1">
      <formula>WEEKDAY($A810)=5</formula>
    </cfRule>
    <cfRule type="expression" dxfId="34314" priority="74969" stopIfTrue="1">
      <formula>WEEKDAY($A810)=6</formula>
    </cfRule>
    <cfRule type="expression" dxfId="34313" priority="74970" stopIfTrue="1">
      <formula>WEEKDAY($A810)=7</formula>
    </cfRule>
  </conditionalFormatting>
  <conditionalFormatting sqref="I810">
    <cfRule type="expression" dxfId="34312" priority="74957" stopIfTrue="1">
      <formula>WEEKDAY($A810)=1</formula>
    </cfRule>
    <cfRule type="expression" dxfId="34311" priority="74958" stopIfTrue="1">
      <formula>WEEKDAY($A810)=2</formula>
    </cfRule>
    <cfRule type="expression" dxfId="34310" priority="74959" stopIfTrue="1">
      <formula>WEEKDAY($A810)=3</formula>
    </cfRule>
    <cfRule type="expression" dxfId="34309" priority="74960" stopIfTrue="1">
      <formula>WEEKDAY($A810)=4</formula>
    </cfRule>
    <cfRule type="expression" dxfId="34308" priority="74961" stopIfTrue="1">
      <formula>WEEKDAY($A810)=5</formula>
    </cfRule>
    <cfRule type="expression" dxfId="34307" priority="74962" stopIfTrue="1">
      <formula>WEEKDAY($A810)=6</formula>
    </cfRule>
    <cfRule type="expression" dxfId="34306" priority="74963" stopIfTrue="1">
      <formula>WEEKDAY($A810)=7</formula>
    </cfRule>
  </conditionalFormatting>
  <conditionalFormatting sqref="I810">
    <cfRule type="expression" dxfId="34305" priority="74950" stopIfTrue="1">
      <formula>WEEKDAY($A810)=1</formula>
    </cfRule>
    <cfRule type="expression" dxfId="34304" priority="74951" stopIfTrue="1">
      <formula>WEEKDAY($A810)=2</formula>
    </cfRule>
    <cfRule type="expression" dxfId="34303" priority="74952" stopIfTrue="1">
      <formula>WEEKDAY($A810)=3</formula>
    </cfRule>
    <cfRule type="expression" dxfId="34302" priority="74953" stopIfTrue="1">
      <formula>WEEKDAY($A810)=4</formula>
    </cfRule>
    <cfRule type="expression" dxfId="34301" priority="74954" stopIfTrue="1">
      <formula>WEEKDAY($A810)=5</formula>
    </cfRule>
    <cfRule type="expression" dxfId="34300" priority="74955" stopIfTrue="1">
      <formula>WEEKDAY($A810)=6</formula>
    </cfRule>
    <cfRule type="expression" dxfId="34299" priority="74956" stopIfTrue="1">
      <formula>WEEKDAY($A810)=7</formula>
    </cfRule>
  </conditionalFormatting>
  <conditionalFormatting sqref="I810">
    <cfRule type="expression" dxfId="34298" priority="74943" stopIfTrue="1">
      <formula>WEEKDAY($A810)=1</formula>
    </cfRule>
    <cfRule type="expression" dxfId="34297" priority="74944" stopIfTrue="1">
      <formula>WEEKDAY($A810)=2</formula>
    </cfRule>
    <cfRule type="expression" dxfId="34296" priority="74945" stopIfTrue="1">
      <formula>WEEKDAY($A810)=3</formula>
    </cfRule>
    <cfRule type="expression" dxfId="34295" priority="74946" stopIfTrue="1">
      <formula>WEEKDAY($A810)=4</formula>
    </cfRule>
    <cfRule type="expression" dxfId="34294" priority="74947" stopIfTrue="1">
      <formula>WEEKDAY($A810)=5</formula>
    </cfRule>
    <cfRule type="expression" dxfId="34293" priority="74948" stopIfTrue="1">
      <formula>WEEKDAY($A810)=6</formula>
    </cfRule>
    <cfRule type="expression" dxfId="34292" priority="74949" stopIfTrue="1">
      <formula>WEEKDAY($A810)=7</formula>
    </cfRule>
  </conditionalFormatting>
  <conditionalFormatting sqref="I810">
    <cfRule type="expression" dxfId="34291" priority="74936" stopIfTrue="1">
      <formula>WEEKDAY($A810)=1</formula>
    </cfRule>
    <cfRule type="expression" dxfId="34290" priority="74937" stopIfTrue="1">
      <formula>WEEKDAY($A810)=2</formula>
    </cfRule>
    <cfRule type="expression" dxfId="34289" priority="74938" stopIfTrue="1">
      <formula>WEEKDAY($A810)=3</formula>
    </cfRule>
    <cfRule type="expression" dxfId="34288" priority="74939" stopIfTrue="1">
      <formula>WEEKDAY($A810)=4</formula>
    </cfRule>
    <cfRule type="expression" dxfId="34287" priority="74940" stopIfTrue="1">
      <formula>WEEKDAY($A810)=5</formula>
    </cfRule>
    <cfRule type="expression" dxfId="34286" priority="74941" stopIfTrue="1">
      <formula>WEEKDAY($A810)=6</formula>
    </cfRule>
    <cfRule type="expression" dxfId="34285" priority="74942" stopIfTrue="1">
      <formula>WEEKDAY($A810)=7</formula>
    </cfRule>
  </conditionalFormatting>
  <conditionalFormatting sqref="I810">
    <cfRule type="expression" dxfId="34284" priority="74929" stopIfTrue="1">
      <formula>WEEKDAY($A810)=1</formula>
    </cfRule>
    <cfRule type="expression" dxfId="34283" priority="74930" stopIfTrue="1">
      <formula>WEEKDAY($A810)=2</formula>
    </cfRule>
    <cfRule type="expression" dxfId="34282" priority="74931" stopIfTrue="1">
      <formula>WEEKDAY($A810)=3</formula>
    </cfRule>
    <cfRule type="expression" dxfId="34281" priority="74932" stopIfTrue="1">
      <formula>WEEKDAY($A810)=4</formula>
    </cfRule>
    <cfRule type="expression" dxfId="34280" priority="74933" stopIfTrue="1">
      <formula>WEEKDAY($A810)=5</formula>
    </cfRule>
    <cfRule type="expression" dxfId="34279" priority="74934" stopIfTrue="1">
      <formula>WEEKDAY($A810)=6</formula>
    </cfRule>
    <cfRule type="expression" dxfId="34278" priority="74935" stopIfTrue="1">
      <formula>WEEKDAY($A810)=7</formula>
    </cfRule>
  </conditionalFormatting>
  <conditionalFormatting sqref="I810">
    <cfRule type="expression" dxfId="34277" priority="74922" stopIfTrue="1">
      <formula>WEEKDAY($A810)=1</formula>
    </cfRule>
    <cfRule type="expression" dxfId="34276" priority="74923" stopIfTrue="1">
      <formula>WEEKDAY($A810)=2</formula>
    </cfRule>
    <cfRule type="expression" dxfId="34275" priority="74924" stopIfTrue="1">
      <formula>WEEKDAY($A810)=3</formula>
    </cfRule>
    <cfRule type="expression" dxfId="34274" priority="74925" stopIfTrue="1">
      <formula>WEEKDAY($A810)=4</formula>
    </cfRule>
    <cfRule type="expression" dxfId="34273" priority="74926" stopIfTrue="1">
      <formula>WEEKDAY($A810)=5</formula>
    </cfRule>
    <cfRule type="expression" dxfId="34272" priority="74927" stopIfTrue="1">
      <formula>WEEKDAY($A810)=6</formula>
    </cfRule>
    <cfRule type="expression" dxfId="34271" priority="74928" stopIfTrue="1">
      <formula>WEEKDAY($A810)=7</formula>
    </cfRule>
  </conditionalFormatting>
  <conditionalFormatting sqref="I810">
    <cfRule type="expression" dxfId="34270" priority="74915" stopIfTrue="1">
      <formula>WEEKDAY($A810)=1</formula>
    </cfRule>
    <cfRule type="expression" dxfId="34269" priority="74916" stopIfTrue="1">
      <formula>WEEKDAY($A810)=2</formula>
    </cfRule>
    <cfRule type="expression" dxfId="34268" priority="74917" stopIfTrue="1">
      <formula>WEEKDAY($A810)=3</formula>
    </cfRule>
    <cfRule type="expression" dxfId="34267" priority="74918" stopIfTrue="1">
      <formula>WEEKDAY($A810)=4</formula>
    </cfRule>
    <cfRule type="expression" dxfId="34266" priority="74919" stopIfTrue="1">
      <formula>WEEKDAY($A810)=5</formula>
    </cfRule>
    <cfRule type="expression" dxfId="34265" priority="74920" stopIfTrue="1">
      <formula>WEEKDAY($A810)=6</formula>
    </cfRule>
    <cfRule type="expression" dxfId="34264" priority="74921" stopIfTrue="1">
      <formula>WEEKDAY($A810)=7</formula>
    </cfRule>
  </conditionalFormatting>
  <conditionalFormatting sqref="I810">
    <cfRule type="expression" dxfId="34263" priority="74908" stopIfTrue="1">
      <formula>WEEKDAY($A810)=1</formula>
    </cfRule>
    <cfRule type="expression" dxfId="34262" priority="74909" stopIfTrue="1">
      <formula>WEEKDAY($A810)=2</formula>
    </cfRule>
    <cfRule type="expression" dxfId="34261" priority="74910" stopIfTrue="1">
      <formula>WEEKDAY($A810)=3</formula>
    </cfRule>
    <cfRule type="expression" dxfId="34260" priority="74911" stopIfTrue="1">
      <formula>WEEKDAY($A810)=4</formula>
    </cfRule>
    <cfRule type="expression" dxfId="34259" priority="74912" stopIfTrue="1">
      <formula>WEEKDAY($A810)=5</formula>
    </cfRule>
    <cfRule type="expression" dxfId="34258" priority="74913" stopIfTrue="1">
      <formula>WEEKDAY($A810)=6</formula>
    </cfRule>
    <cfRule type="expression" dxfId="34257" priority="74914" stopIfTrue="1">
      <formula>WEEKDAY($A810)=7</formula>
    </cfRule>
  </conditionalFormatting>
  <conditionalFormatting sqref="I810">
    <cfRule type="expression" dxfId="34256" priority="74901" stopIfTrue="1">
      <formula>WEEKDAY($A810)=1</formula>
    </cfRule>
    <cfRule type="expression" dxfId="34255" priority="74902" stopIfTrue="1">
      <formula>WEEKDAY($A810)=2</formula>
    </cfRule>
    <cfRule type="expression" dxfId="34254" priority="74903" stopIfTrue="1">
      <formula>WEEKDAY($A810)=3</formula>
    </cfRule>
    <cfRule type="expression" dxfId="34253" priority="74904" stopIfTrue="1">
      <formula>WEEKDAY($A810)=4</formula>
    </cfRule>
    <cfRule type="expression" dxfId="34252" priority="74905" stopIfTrue="1">
      <formula>WEEKDAY($A810)=5</formula>
    </cfRule>
    <cfRule type="expression" dxfId="34251" priority="74906" stopIfTrue="1">
      <formula>WEEKDAY($A810)=6</formula>
    </cfRule>
    <cfRule type="expression" dxfId="34250" priority="74907" stopIfTrue="1">
      <formula>WEEKDAY($A810)=7</formula>
    </cfRule>
  </conditionalFormatting>
  <conditionalFormatting sqref="I810">
    <cfRule type="expression" dxfId="34249" priority="74894" stopIfTrue="1">
      <formula>WEEKDAY($A810)=1</formula>
    </cfRule>
    <cfRule type="expression" dxfId="34248" priority="74895" stopIfTrue="1">
      <formula>WEEKDAY($A810)=2</formula>
    </cfRule>
    <cfRule type="expression" dxfId="34247" priority="74896" stopIfTrue="1">
      <formula>WEEKDAY($A810)=3</formula>
    </cfRule>
    <cfRule type="expression" dxfId="34246" priority="74897" stopIfTrue="1">
      <formula>WEEKDAY($A810)=4</formula>
    </cfRule>
    <cfRule type="expression" dxfId="34245" priority="74898" stopIfTrue="1">
      <formula>WEEKDAY($A810)=5</formula>
    </cfRule>
    <cfRule type="expression" dxfId="34244" priority="74899" stopIfTrue="1">
      <formula>WEEKDAY($A810)=6</formula>
    </cfRule>
    <cfRule type="expression" dxfId="34243" priority="74900" stopIfTrue="1">
      <formula>WEEKDAY($A810)=7</formula>
    </cfRule>
  </conditionalFormatting>
  <conditionalFormatting sqref="I810">
    <cfRule type="expression" dxfId="34242" priority="74887" stopIfTrue="1">
      <formula>WEEKDAY($A810)=1</formula>
    </cfRule>
    <cfRule type="expression" dxfId="34241" priority="74888" stopIfTrue="1">
      <formula>WEEKDAY($A810)=2</formula>
    </cfRule>
    <cfRule type="expression" dxfId="34240" priority="74889" stopIfTrue="1">
      <formula>WEEKDAY($A810)=3</formula>
    </cfRule>
    <cfRule type="expression" dxfId="34239" priority="74890" stopIfTrue="1">
      <formula>WEEKDAY($A810)=4</formula>
    </cfRule>
    <cfRule type="expression" dxfId="34238" priority="74891" stopIfTrue="1">
      <formula>WEEKDAY($A810)=5</formula>
    </cfRule>
    <cfRule type="expression" dxfId="34237" priority="74892" stopIfTrue="1">
      <formula>WEEKDAY($A810)=6</formula>
    </cfRule>
    <cfRule type="expression" dxfId="34236" priority="74893" stopIfTrue="1">
      <formula>WEEKDAY($A810)=7</formula>
    </cfRule>
  </conditionalFormatting>
  <conditionalFormatting sqref="I810">
    <cfRule type="expression" dxfId="34235" priority="74880" stopIfTrue="1">
      <formula>WEEKDAY($A810)=1</formula>
    </cfRule>
    <cfRule type="expression" dxfId="34234" priority="74881" stopIfTrue="1">
      <formula>WEEKDAY($A810)=2</formula>
    </cfRule>
    <cfRule type="expression" dxfId="34233" priority="74882" stopIfTrue="1">
      <formula>WEEKDAY($A810)=3</formula>
    </cfRule>
    <cfRule type="expression" dxfId="34232" priority="74883" stopIfTrue="1">
      <formula>WEEKDAY($A810)=4</formula>
    </cfRule>
    <cfRule type="expression" dxfId="34231" priority="74884" stopIfTrue="1">
      <formula>WEEKDAY($A810)=5</formula>
    </cfRule>
    <cfRule type="expression" dxfId="34230" priority="74885" stopIfTrue="1">
      <formula>WEEKDAY($A810)=6</formula>
    </cfRule>
    <cfRule type="expression" dxfId="34229" priority="74886" stopIfTrue="1">
      <formula>WEEKDAY($A810)=7</formula>
    </cfRule>
  </conditionalFormatting>
  <conditionalFormatting sqref="I810">
    <cfRule type="expression" dxfId="34228" priority="74873" stopIfTrue="1">
      <formula>WEEKDAY($A810)=1</formula>
    </cfRule>
    <cfRule type="expression" dxfId="34227" priority="74874" stopIfTrue="1">
      <formula>WEEKDAY($A810)=2</formula>
    </cfRule>
    <cfRule type="expression" dxfId="34226" priority="74875" stopIfTrue="1">
      <formula>WEEKDAY($A810)=3</formula>
    </cfRule>
    <cfRule type="expression" dxfId="34225" priority="74876" stopIfTrue="1">
      <formula>WEEKDAY($A810)=4</formula>
    </cfRule>
    <cfRule type="expression" dxfId="34224" priority="74877" stopIfTrue="1">
      <formula>WEEKDAY($A810)=5</formula>
    </cfRule>
    <cfRule type="expression" dxfId="34223" priority="74878" stopIfTrue="1">
      <formula>WEEKDAY($A810)=6</formula>
    </cfRule>
    <cfRule type="expression" dxfId="34222" priority="74879" stopIfTrue="1">
      <formula>WEEKDAY($A810)=7</formula>
    </cfRule>
  </conditionalFormatting>
  <conditionalFormatting sqref="I810">
    <cfRule type="expression" dxfId="34221" priority="74866" stopIfTrue="1">
      <formula>WEEKDAY($A810)=1</formula>
    </cfRule>
    <cfRule type="expression" dxfId="34220" priority="74867" stopIfTrue="1">
      <formula>WEEKDAY($A810)=2</formula>
    </cfRule>
    <cfRule type="expression" dxfId="34219" priority="74868" stopIfTrue="1">
      <formula>WEEKDAY($A810)=3</formula>
    </cfRule>
    <cfRule type="expression" dxfId="34218" priority="74869" stopIfTrue="1">
      <formula>WEEKDAY($A810)=4</formula>
    </cfRule>
    <cfRule type="expression" dxfId="34217" priority="74870" stopIfTrue="1">
      <formula>WEEKDAY($A810)=5</formula>
    </cfRule>
    <cfRule type="expression" dxfId="34216" priority="74871" stopIfTrue="1">
      <formula>WEEKDAY($A810)=6</formula>
    </cfRule>
    <cfRule type="expression" dxfId="34215" priority="74872" stopIfTrue="1">
      <formula>WEEKDAY($A810)=7</formula>
    </cfRule>
  </conditionalFormatting>
  <conditionalFormatting sqref="I810">
    <cfRule type="expression" dxfId="34214" priority="74859" stopIfTrue="1">
      <formula>WEEKDAY($A810)=1</formula>
    </cfRule>
    <cfRule type="expression" dxfId="34213" priority="74860" stopIfTrue="1">
      <formula>WEEKDAY($A810)=2</formula>
    </cfRule>
    <cfRule type="expression" dxfId="34212" priority="74861" stopIfTrue="1">
      <formula>WEEKDAY($A810)=3</formula>
    </cfRule>
    <cfRule type="expression" dxfId="34211" priority="74862" stopIfTrue="1">
      <formula>WEEKDAY($A810)=4</formula>
    </cfRule>
    <cfRule type="expression" dxfId="34210" priority="74863" stopIfTrue="1">
      <formula>WEEKDAY($A810)=5</formula>
    </cfRule>
    <cfRule type="expression" dxfId="34209" priority="74864" stopIfTrue="1">
      <formula>WEEKDAY($A810)=6</formula>
    </cfRule>
    <cfRule type="expression" dxfId="34208" priority="74865" stopIfTrue="1">
      <formula>WEEKDAY($A810)=7</formula>
    </cfRule>
  </conditionalFormatting>
  <conditionalFormatting sqref="I810">
    <cfRule type="expression" dxfId="34207" priority="74852" stopIfTrue="1">
      <formula>WEEKDAY($A810)=1</formula>
    </cfRule>
    <cfRule type="expression" dxfId="34206" priority="74853" stopIfTrue="1">
      <formula>WEEKDAY($A810)=2</formula>
    </cfRule>
    <cfRule type="expression" dxfId="34205" priority="74854" stopIfTrue="1">
      <formula>WEEKDAY($A810)=3</formula>
    </cfRule>
    <cfRule type="expression" dxfId="34204" priority="74855" stopIfTrue="1">
      <formula>WEEKDAY($A810)=4</formula>
    </cfRule>
    <cfRule type="expression" dxfId="34203" priority="74856" stopIfTrue="1">
      <formula>WEEKDAY($A810)=5</formula>
    </cfRule>
    <cfRule type="expression" dxfId="34202" priority="74857" stopIfTrue="1">
      <formula>WEEKDAY($A810)=6</formula>
    </cfRule>
    <cfRule type="expression" dxfId="34201" priority="74858" stopIfTrue="1">
      <formula>WEEKDAY($A810)=7</formula>
    </cfRule>
  </conditionalFormatting>
  <conditionalFormatting sqref="I810">
    <cfRule type="expression" dxfId="34200" priority="74845" stopIfTrue="1">
      <formula>WEEKDAY($A810)=1</formula>
    </cfRule>
    <cfRule type="expression" dxfId="34199" priority="74846" stopIfTrue="1">
      <formula>WEEKDAY($A810)=2</formula>
    </cfRule>
    <cfRule type="expression" dxfId="34198" priority="74847" stopIfTrue="1">
      <formula>WEEKDAY($A810)=3</formula>
    </cfRule>
    <cfRule type="expression" dxfId="34197" priority="74848" stopIfTrue="1">
      <formula>WEEKDAY($A810)=4</formula>
    </cfRule>
    <cfRule type="expression" dxfId="34196" priority="74849" stopIfTrue="1">
      <formula>WEEKDAY($A810)=5</formula>
    </cfRule>
    <cfRule type="expression" dxfId="34195" priority="74850" stopIfTrue="1">
      <formula>WEEKDAY($A810)=6</formula>
    </cfRule>
    <cfRule type="expression" dxfId="34194" priority="74851" stopIfTrue="1">
      <formula>WEEKDAY($A810)=7</formula>
    </cfRule>
  </conditionalFormatting>
  <conditionalFormatting sqref="I810">
    <cfRule type="expression" dxfId="34193" priority="74838" stopIfTrue="1">
      <formula>WEEKDAY($A810)=1</formula>
    </cfRule>
    <cfRule type="expression" dxfId="34192" priority="74839" stopIfTrue="1">
      <formula>WEEKDAY($A810)=2</formula>
    </cfRule>
    <cfRule type="expression" dxfId="34191" priority="74840" stopIfTrue="1">
      <formula>WEEKDAY($A810)=3</formula>
    </cfRule>
    <cfRule type="expression" dxfId="34190" priority="74841" stopIfTrue="1">
      <formula>WEEKDAY($A810)=4</formula>
    </cfRule>
    <cfRule type="expression" dxfId="34189" priority="74842" stopIfTrue="1">
      <formula>WEEKDAY($A810)=5</formula>
    </cfRule>
    <cfRule type="expression" dxfId="34188" priority="74843" stopIfTrue="1">
      <formula>WEEKDAY($A810)=6</formula>
    </cfRule>
    <cfRule type="expression" dxfId="34187" priority="74844" stopIfTrue="1">
      <formula>WEEKDAY($A810)=7</formula>
    </cfRule>
  </conditionalFormatting>
  <conditionalFormatting sqref="I810">
    <cfRule type="expression" dxfId="34186" priority="74831" stopIfTrue="1">
      <formula>WEEKDAY($A810)=1</formula>
    </cfRule>
    <cfRule type="expression" dxfId="34185" priority="74832" stopIfTrue="1">
      <formula>WEEKDAY($A810)=2</formula>
    </cfRule>
    <cfRule type="expression" dxfId="34184" priority="74833" stopIfTrue="1">
      <formula>WEEKDAY($A810)=3</formula>
    </cfRule>
    <cfRule type="expression" dxfId="34183" priority="74834" stopIfTrue="1">
      <formula>WEEKDAY($A810)=4</formula>
    </cfRule>
    <cfRule type="expression" dxfId="34182" priority="74835" stopIfTrue="1">
      <formula>WEEKDAY($A810)=5</formula>
    </cfRule>
    <cfRule type="expression" dxfId="34181" priority="74836" stopIfTrue="1">
      <formula>WEEKDAY($A810)=6</formula>
    </cfRule>
    <cfRule type="expression" dxfId="34180" priority="74837" stopIfTrue="1">
      <formula>WEEKDAY($A810)=7</formula>
    </cfRule>
  </conditionalFormatting>
  <conditionalFormatting sqref="I810">
    <cfRule type="expression" dxfId="34179" priority="74824" stopIfTrue="1">
      <formula>WEEKDAY($A810)=1</formula>
    </cfRule>
    <cfRule type="expression" dxfId="34178" priority="74825" stopIfTrue="1">
      <formula>WEEKDAY($A810)=2</formula>
    </cfRule>
    <cfRule type="expression" dxfId="34177" priority="74826" stopIfTrue="1">
      <formula>WEEKDAY($A810)=3</formula>
    </cfRule>
    <cfRule type="expression" dxfId="34176" priority="74827" stopIfTrue="1">
      <formula>WEEKDAY($A810)=4</formula>
    </cfRule>
    <cfRule type="expression" dxfId="34175" priority="74828" stopIfTrue="1">
      <formula>WEEKDAY($A810)=5</formula>
    </cfRule>
    <cfRule type="expression" dxfId="34174" priority="74829" stopIfTrue="1">
      <formula>WEEKDAY($A810)=6</formula>
    </cfRule>
    <cfRule type="expression" dxfId="34173" priority="74830" stopIfTrue="1">
      <formula>WEEKDAY($A810)=7</formula>
    </cfRule>
  </conditionalFormatting>
  <conditionalFormatting sqref="I810">
    <cfRule type="expression" dxfId="34172" priority="74817" stopIfTrue="1">
      <formula>WEEKDAY($A810)=1</formula>
    </cfRule>
    <cfRule type="expression" dxfId="34171" priority="74818" stopIfTrue="1">
      <formula>WEEKDAY($A810)=2</formula>
    </cfRule>
    <cfRule type="expression" dxfId="34170" priority="74819" stopIfTrue="1">
      <formula>WEEKDAY($A810)=3</formula>
    </cfRule>
    <cfRule type="expression" dxfId="34169" priority="74820" stopIfTrue="1">
      <formula>WEEKDAY($A810)=4</formula>
    </cfRule>
    <cfRule type="expression" dxfId="34168" priority="74821" stopIfTrue="1">
      <formula>WEEKDAY($A810)=5</formula>
    </cfRule>
    <cfRule type="expression" dxfId="34167" priority="74822" stopIfTrue="1">
      <formula>WEEKDAY($A810)=6</formula>
    </cfRule>
    <cfRule type="expression" dxfId="34166" priority="74823" stopIfTrue="1">
      <formula>WEEKDAY($A810)=7</formula>
    </cfRule>
  </conditionalFormatting>
  <conditionalFormatting sqref="I810">
    <cfRule type="expression" dxfId="34165" priority="74810" stopIfTrue="1">
      <formula>WEEKDAY($A810)=1</formula>
    </cfRule>
    <cfRule type="expression" dxfId="34164" priority="74811" stopIfTrue="1">
      <formula>WEEKDAY($A810)=2</formula>
    </cfRule>
    <cfRule type="expression" dxfId="34163" priority="74812" stopIfTrue="1">
      <formula>WEEKDAY($A810)=3</formula>
    </cfRule>
    <cfRule type="expression" dxfId="34162" priority="74813" stopIfTrue="1">
      <formula>WEEKDAY($A810)=4</formula>
    </cfRule>
    <cfRule type="expression" dxfId="34161" priority="74814" stopIfTrue="1">
      <formula>WEEKDAY($A810)=5</formula>
    </cfRule>
    <cfRule type="expression" dxfId="34160" priority="74815" stopIfTrue="1">
      <formula>WEEKDAY($A810)=6</formula>
    </cfRule>
    <cfRule type="expression" dxfId="34159" priority="74816" stopIfTrue="1">
      <formula>WEEKDAY($A810)=7</formula>
    </cfRule>
  </conditionalFormatting>
  <conditionalFormatting sqref="I810">
    <cfRule type="expression" dxfId="34158" priority="74803" stopIfTrue="1">
      <formula>WEEKDAY($A810)=1</formula>
    </cfRule>
    <cfRule type="expression" dxfId="34157" priority="74804" stopIfTrue="1">
      <formula>WEEKDAY($A810)=2</formula>
    </cfRule>
    <cfRule type="expression" dxfId="34156" priority="74805" stopIfTrue="1">
      <formula>WEEKDAY($A810)=3</formula>
    </cfRule>
    <cfRule type="expression" dxfId="34155" priority="74806" stopIfTrue="1">
      <formula>WEEKDAY($A810)=4</formula>
    </cfRule>
    <cfRule type="expression" dxfId="34154" priority="74807" stopIfTrue="1">
      <formula>WEEKDAY($A810)=5</formula>
    </cfRule>
    <cfRule type="expression" dxfId="34153" priority="74808" stopIfTrue="1">
      <formula>WEEKDAY($A810)=6</formula>
    </cfRule>
    <cfRule type="expression" dxfId="34152" priority="74809" stopIfTrue="1">
      <formula>WEEKDAY($A810)=7</formula>
    </cfRule>
  </conditionalFormatting>
  <conditionalFormatting sqref="I810">
    <cfRule type="expression" dxfId="34151" priority="74796" stopIfTrue="1">
      <formula>WEEKDAY($A810)=1</formula>
    </cfRule>
    <cfRule type="expression" dxfId="34150" priority="74797" stopIfTrue="1">
      <formula>WEEKDAY($A810)=2</formula>
    </cfRule>
    <cfRule type="expression" dxfId="34149" priority="74798" stopIfTrue="1">
      <formula>WEEKDAY($A810)=3</formula>
    </cfRule>
    <cfRule type="expression" dxfId="34148" priority="74799" stopIfTrue="1">
      <formula>WEEKDAY($A810)=4</formula>
    </cfRule>
    <cfRule type="expression" dxfId="34147" priority="74800" stopIfTrue="1">
      <formula>WEEKDAY($A810)=5</formula>
    </cfRule>
    <cfRule type="expression" dxfId="34146" priority="74801" stopIfTrue="1">
      <formula>WEEKDAY($A810)=6</formula>
    </cfRule>
    <cfRule type="expression" dxfId="34145" priority="74802" stopIfTrue="1">
      <formula>WEEKDAY($A810)=7</formula>
    </cfRule>
  </conditionalFormatting>
  <conditionalFormatting sqref="I810">
    <cfRule type="expression" dxfId="34144" priority="74789" stopIfTrue="1">
      <formula>WEEKDAY($A810)=1</formula>
    </cfRule>
    <cfRule type="expression" dxfId="34143" priority="74790" stopIfTrue="1">
      <formula>WEEKDAY($A810)=2</formula>
    </cfRule>
    <cfRule type="expression" dxfId="34142" priority="74791" stopIfTrue="1">
      <formula>WEEKDAY($A810)=3</formula>
    </cfRule>
    <cfRule type="expression" dxfId="34141" priority="74792" stopIfTrue="1">
      <formula>WEEKDAY($A810)=4</formula>
    </cfRule>
    <cfRule type="expression" dxfId="34140" priority="74793" stopIfTrue="1">
      <formula>WEEKDAY($A810)=5</formula>
    </cfRule>
    <cfRule type="expression" dxfId="34139" priority="74794" stopIfTrue="1">
      <formula>WEEKDAY($A810)=6</formula>
    </cfRule>
    <cfRule type="expression" dxfId="34138" priority="74795" stopIfTrue="1">
      <formula>WEEKDAY($A810)=7</formula>
    </cfRule>
  </conditionalFormatting>
  <conditionalFormatting sqref="I810">
    <cfRule type="expression" dxfId="34137" priority="74782" stopIfTrue="1">
      <formula>WEEKDAY($A810)=1</formula>
    </cfRule>
    <cfRule type="expression" dxfId="34136" priority="74783" stopIfTrue="1">
      <formula>WEEKDAY($A810)=2</formula>
    </cfRule>
    <cfRule type="expression" dxfId="34135" priority="74784" stopIfTrue="1">
      <formula>WEEKDAY($A810)=3</formula>
    </cfRule>
    <cfRule type="expression" dxfId="34134" priority="74785" stopIfTrue="1">
      <formula>WEEKDAY($A810)=4</formula>
    </cfRule>
    <cfRule type="expression" dxfId="34133" priority="74786" stopIfTrue="1">
      <formula>WEEKDAY($A810)=5</formula>
    </cfRule>
    <cfRule type="expression" dxfId="34132" priority="74787" stopIfTrue="1">
      <formula>WEEKDAY($A810)=6</formula>
    </cfRule>
    <cfRule type="expression" dxfId="34131" priority="74788" stopIfTrue="1">
      <formula>WEEKDAY($A810)=7</formula>
    </cfRule>
  </conditionalFormatting>
  <conditionalFormatting sqref="I810">
    <cfRule type="expression" dxfId="34130" priority="74775" stopIfTrue="1">
      <formula>WEEKDAY($A810)=1</formula>
    </cfRule>
    <cfRule type="expression" dxfId="34129" priority="74776" stopIfTrue="1">
      <formula>WEEKDAY($A810)=2</formula>
    </cfRule>
    <cfRule type="expression" dxfId="34128" priority="74777" stopIfTrue="1">
      <formula>WEEKDAY($A810)=3</formula>
    </cfRule>
    <cfRule type="expression" dxfId="34127" priority="74778" stopIfTrue="1">
      <formula>WEEKDAY($A810)=4</formula>
    </cfRule>
    <cfRule type="expression" dxfId="34126" priority="74779" stopIfTrue="1">
      <formula>WEEKDAY($A810)=5</formula>
    </cfRule>
    <cfRule type="expression" dxfId="34125" priority="74780" stopIfTrue="1">
      <formula>WEEKDAY($A810)=6</formula>
    </cfRule>
    <cfRule type="expression" dxfId="34124" priority="74781" stopIfTrue="1">
      <formula>WEEKDAY($A810)=7</formula>
    </cfRule>
  </conditionalFormatting>
  <conditionalFormatting sqref="I810">
    <cfRule type="expression" dxfId="34123" priority="74768" stopIfTrue="1">
      <formula>WEEKDAY($A810)=1</formula>
    </cfRule>
    <cfRule type="expression" dxfId="34122" priority="74769" stopIfTrue="1">
      <formula>WEEKDAY($A810)=2</formula>
    </cfRule>
    <cfRule type="expression" dxfId="34121" priority="74770" stopIfTrue="1">
      <formula>WEEKDAY($A810)=3</formula>
    </cfRule>
    <cfRule type="expression" dxfId="34120" priority="74771" stopIfTrue="1">
      <formula>WEEKDAY($A810)=4</formula>
    </cfRule>
    <cfRule type="expression" dxfId="34119" priority="74772" stopIfTrue="1">
      <formula>WEEKDAY($A810)=5</formula>
    </cfRule>
    <cfRule type="expression" dxfId="34118" priority="74773" stopIfTrue="1">
      <formula>WEEKDAY($A810)=6</formula>
    </cfRule>
    <cfRule type="expression" dxfId="34117" priority="74774" stopIfTrue="1">
      <formula>WEEKDAY($A810)=7</formula>
    </cfRule>
  </conditionalFormatting>
  <conditionalFormatting sqref="I810">
    <cfRule type="expression" dxfId="34116" priority="74761" stopIfTrue="1">
      <formula>WEEKDAY($A810)=1</formula>
    </cfRule>
    <cfRule type="expression" dxfId="34115" priority="74762" stopIfTrue="1">
      <formula>WEEKDAY($A810)=2</formula>
    </cfRule>
    <cfRule type="expression" dxfId="34114" priority="74763" stopIfTrue="1">
      <formula>WEEKDAY($A810)=3</formula>
    </cfRule>
    <cfRule type="expression" dxfId="34113" priority="74764" stopIfTrue="1">
      <formula>WEEKDAY($A810)=4</formula>
    </cfRule>
    <cfRule type="expression" dxfId="34112" priority="74765" stopIfTrue="1">
      <formula>WEEKDAY($A810)=5</formula>
    </cfRule>
    <cfRule type="expression" dxfId="34111" priority="74766" stopIfTrue="1">
      <formula>WEEKDAY($A810)=6</formula>
    </cfRule>
    <cfRule type="expression" dxfId="34110" priority="74767" stopIfTrue="1">
      <formula>WEEKDAY($A810)=7</formula>
    </cfRule>
  </conditionalFormatting>
  <conditionalFormatting sqref="I810">
    <cfRule type="expression" dxfId="34109" priority="74754" stopIfTrue="1">
      <formula>WEEKDAY($A810)=1</formula>
    </cfRule>
    <cfRule type="expression" dxfId="34108" priority="74755" stopIfTrue="1">
      <formula>WEEKDAY($A810)=2</formula>
    </cfRule>
    <cfRule type="expression" dxfId="34107" priority="74756" stopIfTrue="1">
      <formula>WEEKDAY($A810)=3</formula>
    </cfRule>
    <cfRule type="expression" dxfId="34106" priority="74757" stopIfTrue="1">
      <formula>WEEKDAY($A810)=4</formula>
    </cfRule>
    <cfRule type="expression" dxfId="34105" priority="74758" stopIfTrue="1">
      <formula>WEEKDAY($A810)=5</formula>
    </cfRule>
    <cfRule type="expression" dxfId="34104" priority="74759" stopIfTrue="1">
      <formula>WEEKDAY($A810)=6</formula>
    </cfRule>
    <cfRule type="expression" dxfId="34103" priority="74760" stopIfTrue="1">
      <formula>WEEKDAY($A810)=7</formula>
    </cfRule>
  </conditionalFormatting>
  <conditionalFormatting sqref="I810">
    <cfRule type="expression" dxfId="34102" priority="74747" stopIfTrue="1">
      <formula>WEEKDAY($A810)=1</formula>
    </cfRule>
    <cfRule type="expression" dxfId="34101" priority="74748" stopIfTrue="1">
      <formula>WEEKDAY($A810)=2</formula>
    </cfRule>
    <cfRule type="expression" dxfId="34100" priority="74749" stopIfTrue="1">
      <formula>WEEKDAY($A810)=3</formula>
    </cfRule>
    <cfRule type="expression" dxfId="34099" priority="74750" stopIfTrue="1">
      <formula>WEEKDAY($A810)=4</formula>
    </cfRule>
    <cfRule type="expression" dxfId="34098" priority="74751" stopIfTrue="1">
      <formula>WEEKDAY($A810)=5</formula>
    </cfRule>
    <cfRule type="expression" dxfId="34097" priority="74752" stopIfTrue="1">
      <formula>WEEKDAY($A810)=6</formula>
    </cfRule>
    <cfRule type="expression" dxfId="34096" priority="74753" stopIfTrue="1">
      <formula>WEEKDAY($A810)=7</formula>
    </cfRule>
  </conditionalFormatting>
  <conditionalFormatting sqref="I810">
    <cfRule type="expression" dxfId="34095" priority="74740" stopIfTrue="1">
      <formula>WEEKDAY($A810)=1</formula>
    </cfRule>
    <cfRule type="expression" dxfId="34094" priority="74741" stopIfTrue="1">
      <formula>WEEKDAY($A810)=2</formula>
    </cfRule>
    <cfRule type="expression" dxfId="34093" priority="74742" stopIfTrue="1">
      <formula>WEEKDAY($A810)=3</formula>
    </cfRule>
    <cfRule type="expression" dxfId="34092" priority="74743" stopIfTrue="1">
      <formula>WEEKDAY($A810)=4</formula>
    </cfRule>
    <cfRule type="expression" dxfId="34091" priority="74744" stopIfTrue="1">
      <formula>WEEKDAY($A810)=5</formula>
    </cfRule>
    <cfRule type="expression" dxfId="34090" priority="74745" stopIfTrue="1">
      <formula>WEEKDAY($A810)=6</formula>
    </cfRule>
    <cfRule type="expression" dxfId="34089" priority="74746" stopIfTrue="1">
      <formula>WEEKDAY($A810)=7</formula>
    </cfRule>
  </conditionalFormatting>
  <conditionalFormatting sqref="I810">
    <cfRule type="expression" dxfId="34088" priority="74733" stopIfTrue="1">
      <formula>WEEKDAY($A810)=1</formula>
    </cfRule>
    <cfRule type="expression" dxfId="34087" priority="74734" stopIfTrue="1">
      <formula>WEEKDAY($A810)=2</formula>
    </cfRule>
    <cfRule type="expression" dxfId="34086" priority="74735" stopIfTrue="1">
      <formula>WEEKDAY($A810)=3</formula>
    </cfRule>
    <cfRule type="expression" dxfId="34085" priority="74736" stopIfTrue="1">
      <formula>WEEKDAY($A810)=4</formula>
    </cfRule>
    <cfRule type="expression" dxfId="34084" priority="74737" stopIfTrue="1">
      <formula>WEEKDAY($A810)=5</formula>
    </cfRule>
    <cfRule type="expression" dxfId="34083" priority="74738" stopIfTrue="1">
      <formula>WEEKDAY($A810)=6</formula>
    </cfRule>
    <cfRule type="expression" dxfId="34082" priority="74739" stopIfTrue="1">
      <formula>WEEKDAY($A810)=7</formula>
    </cfRule>
  </conditionalFormatting>
  <conditionalFormatting sqref="I810">
    <cfRule type="expression" dxfId="34081" priority="74726" stopIfTrue="1">
      <formula>WEEKDAY($A810)=1</formula>
    </cfRule>
    <cfRule type="expression" dxfId="34080" priority="74727" stopIfTrue="1">
      <formula>WEEKDAY($A810)=2</formula>
    </cfRule>
    <cfRule type="expression" dxfId="34079" priority="74728" stopIfTrue="1">
      <formula>WEEKDAY($A810)=3</formula>
    </cfRule>
    <cfRule type="expression" dxfId="34078" priority="74729" stopIfTrue="1">
      <formula>WEEKDAY($A810)=4</formula>
    </cfRule>
    <cfRule type="expression" dxfId="34077" priority="74730" stopIfTrue="1">
      <formula>WEEKDAY($A810)=5</formula>
    </cfRule>
    <cfRule type="expression" dxfId="34076" priority="74731" stopIfTrue="1">
      <formula>WEEKDAY($A810)=6</formula>
    </cfRule>
    <cfRule type="expression" dxfId="34075" priority="74732" stopIfTrue="1">
      <formula>WEEKDAY($A810)=7</formula>
    </cfRule>
  </conditionalFormatting>
  <conditionalFormatting sqref="I810">
    <cfRule type="expression" dxfId="34074" priority="74719" stopIfTrue="1">
      <formula>WEEKDAY($A810)=1</formula>
    </cfRule>
    <cfRule type="expression" dxfId="34073" priority="74720" stopIfTrue="1">
      <formula>WEEKDAY($A810)=2</formula>
    </cfRule>
    <cfRule type="expression" dxfId="34072" priority="74721" stopIfTrue="1">
      <formula>WEEKDAY($A810)=3</formula>
    </cfRule>
    <cfRule type="expression" dxfId="34071" priority="74722" stopIfTrue="1">
      <formula>WEEKDAY($A810)=4</formula>
    </cfRule>
    <cfRule type="expression" dxfId="34070" priority="74723" stopIfTrue="1">
      <formula>WEEKDAY($A810)=5</formula>
    </cfRule>
    <cfRule type="expression" dxfId="34069" priority="74724" stopIfTrue="1">
      <formula>WEEKDAY($A810)=6</formula>
    </cfRule>
    <cfRule type="expression" dxfId="34068" priority="74725" stopIfTrue="1">
      <formula>WEEKDAY($A810)=7</formula>
    </cfRule>
  </conditionalFormatting>
  <conditionalFormatting sqref="I810">
    <cfRule type="expression" dxfId="34067" priority="74712" stopIfTrue="1">
      <formula>WEEKDAY($A810)=1</formula>
    </cfRule>
    <cfRule type="expression" dxfId="34066" priority="74713" stopIfTrue="1">
      <formula>WEEKDAY($A810)=2</formula>
    </cfRule>
    <cfRule type="expression" dxfId="34065" priority="74714" stopIfTrue="1">
      <formula>WEEKDAY($A810)=3</formula>
    </cfRule>
    <cfRule type="expression" dxfId="34064" priority="74715" stopIfTrue="1">
      <formula>WEEKDAY($A810)=4</formula>
    </cfRule>
    <cfRule type="expression" dxfId="34063" priority="74716" stopIfTrue="1">
      <formula>WEEKDAY($A810)=5</formula>
    </cfRule>
    <cfRule type="expression" dxfId="34062" priority="74717" stopIfTrue="1">
      <formula>WEEKDAY($A810)=6</formula>
    </cfRule>
    <cfRule type="expression" dxfId="34061" priority="74718" stopIfTrue="1">
      <formula>WEEKDAY($A810)=7</formula>
    </cfRule>
  </conditionalFormatting>
  <conditionalFormatting sqref="I810">
    <cfRule type="expression" dxfId="34060" priority="74705" stopIfTrue="1">
      <formula>WEEKDAY($A810)=1</formula>
    </cfRule>
    <cfRule type="expression" dxfId="34059" priority="74706" stopIfTrue="1">
      <formula>WEEKDAY($A810)=2</formula>
    </cfRule>
    <cfRule type="expression" dxfId="34058" priority="74707" stopIfTrue="1">
      <formula>WEEKDAY($A810)=3</formula>
    </cfRule>
    <cfRule type="expression" dxfId="34057" priority="74708" stopIfTrue="1">
      <formula>WEEKDAY($A810)=4</formula>
    </cfRule>
    <cfRule type="expression" dxfId="34056" priority="74709" stopIfTrue="1">
      <formula>WEEKDAY($A810)=5</formula>
    </cfRule>
    <cfRule type="expression" dxfId="34055" priority="74710" stopIfTrue="1">
      <formula>WEEKDAY($A810)=6</formula>
    </cfRule>
    <cfRule type="expression" dxfId="34054" priority="74711" stopIfTrue="1">
      <formula>WEEKDAY($A810)=7</formula>
    </cfRule>
  </conditionalFormatting>
  <conditionalFormatting sqref="I810">
    <cfRule type="expression" dxfId="34053" priority="74698" stopIfTrue="1">
      <formula>WEEKDAY($A810)=1</formula>
    </cfRule>
    <cfRule type="expression" dxfId="34052" priority="74699" stopIfTrue="1">
      <formula>WEEKDAY($A810)=2</formula>
    </cfRule>
    <cfRule type="expression" dxfId="34051" priority="74700" stopIfTrue="1">
      <formula>WEEKDAY($A810)=3</formula>
    </cfRule>
    <cfRule type="expression" dxfId="34050" priority="74701" stopIfTrue="1">
      <formula>WEEKDAY($A810)=4</formula>
    </cfRule>
    <cfRule type="expression" dxfId="34049" priority="74702" stopIfTrue="1">
      <formula>WEEKDAY($A810)=5</formula>
    </cfRule>
    <cfRule type="expression" dxfId="34048" priority="74703" stopIfTrue="1">
      <formula>WEEKDAY($A810)=6</formula>
    </cfRule>
    <cfRule type="expression" dxfId="34047" priority="74704" stopIfTrue="1">
      <formula>WEEKDAY($A810)=7</formula>
    </cfRule>
  </conditionalFormatting>
  <conditionalFormatting sqref="I810">
    <cfRule type="expression" dxfId="34046" priority="74691" stopIfTrue="1">
      <formula>WEEKDAY($A810)=1</formula>
    </cfRule>
    <cfRule type="expression" dxfId="34045" priority="74692" stopIfTrue="1">
      <formula>WEEKDAY($A810)=2</formula>
    </cfRule>
    <cfRule type="expression" dxfId="34044" priority="74693" stopIfTrue="1">
      <formula>WEEKDAY($A810)=3</formula>
    </cfRule>
    <cfRule type="expression" dxfId="34043" priority="74694" stopIfTrue="1">
      <formula>WEEKDAY($A810)=4</formula>
    </cfRule>
    <cfRule type="expression" dxfId="34042" priority="74695" stopIfTrue="1">
      <formula>WEEKDAY($A810)=5</formula>
    </cfRule>
    <cfRule type="expression" dxfId="34041" priority="74696" stopIfTrue="1">
      <formula>WEEKDAY($A810)=6</formula>
    </cfRule>
    <cfRule type="expression" dxfId="34040" priority="74697" stopIfTrue="1">
      <formula>WEEKDAY($A810)=7</formula>
    </cfRule>
  </conditionalFormatting>
  <conditionalFormatting sqref="I810">
    <cfRule type="expression" dxfId="34039" priority="74684" stopIfTrue="1">
      <formula>WEEKDAY($A810)=1</formula>
    </cfRule>
    <cfRule type="expression" dxfId="34038" priority="74685" stopIfTrue="1">
      <formula>WEEKDAY($A810)=2</formula>
    </cfRule>
    <cfRule type="expression" dxfId="34037" priority="74686" stopIfTrue="1">
      <formula>WEEKDAY($A810)=3</formula>
    </cfRule>
    <cfRule type="expression" dxfId="34036" priority="74687" stopIfTrue="1">
      <formula>WEEKDAY($A810)=4</formula>
    </cfRule>
    <cfRule type="expression" dxfId="34035" priority="74688" stopIfTrue="1">
      <formula>WEEKDAY($A810)=5</formula>
    </cfRule>
    <cfRule type="expression" dxfId="34034" priority="74689" stopIfTrue="1">
      <formula>WEEKDAY($A810)=6</formula>
    </cfRule>
    <cfRule type="expression" dxfId="34033" priority="74690" stopIfTrue="1">
      <formula>WEEKDAY($A810)=7</formula>
    </cfRule>
  </conditionalFormatting>
  <conditionalFormatting sqref="I810">
    <cfRule type="expression" dxfId="34032" priority="74677" stopIfTrue="1">
      <formula>WEEKDAY($A810)=1</formula>
    </cfRule>
    <cfRule type="expression" dxfId="34031" priority="74678" stopIfTrue="1">
      <formula>WEEKDAY($A810)=2</formula>
    </cfRule>
    <cfRule type="expression" dxfId="34030" priority="74679" stopIfTrue="1">
      <formula>WEEKDAY($A810)=3</formula>
    </cfRule>
    <cfRule type="expression" dxfId="34029" priority="74680" stopIfTrue="1">
      <formula>WEEKDAY($A810)=4</formula>
    </cfRule>
    <cfRule type="expression" dxfId="34028" priority="74681" stopIfTrue="1">
      <formula>WEEKDAY($A810)=5</formula>
    </cfRule>
    <cfRule type="expression" dxfId="34027" priority="74682" stopIfTrue="1">
      <formula>WEEKDAY($A810)=6</formula>
    </cfRule>
    <cfRule type="expression" dxfId="34026" priority="74683" stopIfTrue="1">
      <formula>WEEKDAY($A810)=7</formula>
    </cfRule>
  </conditionalFormatting>
  <conditionalFormatting sqref="I810">
    <cfRule type="expression" dxfId="34025" priority="74670" stopIfTrue="1">
      <formula>WEEKDAY($A810)=1</formula>
    </cfRule>
    <cfRule type="expression" dxfId="34024" priority="74671" stopIfTrue="1">
      <formula>WEEKDAY($A810)=2</formula>
    </cfRule>
    <cfRule type="expression" dxfId="34023" priority="74672" stopIfTrue="1">
      <formula>WEEKDAY($A810)=3</formula>
    </cfRule>
    <cfRule type="expression" dxfId="34022" priority="74673" stopIfTrue="1">
      <formula>WEEKDAY($A810)=4</formula>
    </cfRule>
    <cfRule type="expression" dxfId="34021" priority="74674" stopIfTrue="1">
      <formula>WEEKDAY($A810)=5</formula>
    </cfRule>
    <cfRule type="expression" dxfId="34020" priority="74675" stopIfTrue="1">
      <formula>WEEKDAY($A810)=6</formula>
    </cfRule>
    <cfRule type="expression" dxfId="34019" priority="74676" stopIfTrue="1">
      <formula>WEEKDAY($A810)=7</formula>
    </cfRule>
  </conditionalFormatting>
  <conditionalFormatting sqref="I810">
    <cfRule type="expression" dxfId="34018" priority="74663" stopIfTrue="1">
      <formula>WEEKDAY($A810)=1</formula>
    </cfRule>
    <cfRule type="expression" dxfId="34017" priority="74664" stopIfTrue="1">
      <formula>WEEKDAY($A810)=2</formula>
    </cfRule>
    <cfRule type="expression" dxfId="34016" priority="74665" stopIfTrue="1">
      <formula>WEEKDAY($A810)=3</formula>
    </cfRule>
    <cfRule type="expression" dxfId="34015" priority="74666" stopIfTrue="1">
      <formula>WEEKDAY($A810)=4</formula>
    </cfRule>
    <cfRule type="expression" dxfId="34014" priority="74667" stopIfTrue="1">
      <formula>WEEKDAY($A810)=5</formula>
    </cfRule>
    <cfRule type="expression" dxfId="34013" priority="74668" stopIfTrue="1">
      <formula>WEEKDAY($A810)=6</formula>
    </cfRule>
    <cfRule type="expression" dxfId="34012" priority="74669" stopIfTrue="1">
      <formula>WEEKDAY($A810)=7</formula>
    </cfRule>
  </conditionalFormatting>
  <conditionalFormatting sqref="A810">
    <cfRule type="expression" dxfId="34011" priority="74656" stopIfTrue="1">
      <formula>WEEKDAY($A810)=1</formula>
    </cfRule>
    <cfRule type="expression" dxfId="34010" priority="74657" stopIfTrue="1">
      <formula>WEEKDAY($A810)=2</formula>
    </cfRule>
    <cfRule type="expression" dxfId="34009" priority="74658" stopIfTrue="1">
      <formula>WEEKDAY($A810)=3</formula>
    </cfRule>
    <cfRule type="expression" dxfId="34008" priority="74659" stopIfTrue="1">
      <formula>WEEKDAY($A810)=4</formula>
    </cfRule>
    <cfRule type="expression" dxfId="34007" priority="74660" stopIfTrue="1">
      <formula>WEEKDAY($A810)=5</formula>
    </cfRule>
    <cfRule type="expression" dxfId="34006" priority="74661" stopIfTrue="1">
      <formula>WEEKDAY($A810)=6</formula>
    </cfRule>
    <cfRule type="expression" dxfId="34005" priority="74662" stopIfTrue="1">
      <formula>WEEKDAY($A810)=7</formula>
    </cfRule>
  </conditionalFormatting>
  <conditionalFormatting sqref="I810">
    <cfRule type="expression" dxfId="34004" priority="74649" stopIfTrue="1">
      <formula>WEEKDAY($A810)=1</formula>
    </cfRule>
    <cfRule type="expression" dxfId="34003" priority="74650" stopIfTrue="1">
      <formula>WEEKDAY($A810)=2</formula>
    </cfRule>
    <cfRule type="expression" dxfId="34002" priority="74651" stopIfTrue="1">
      <formula>WEEKDAY($A810)=3</formula>
    </cfRule>
    <cfRule type="expression" dxfId="34001" priority="74652" stopIfTrue="1">
      <formula>WEEKDAY($A810)=4</formula>
    </cfRule>
    <cfRule type="expression" dxfId="34000" priority="74653" stopIfTrue="1">
      <formula>WEEKDAY($A810)=5</formula>
    </cfRule>
    <cfRule type="expression" dxfId="33999" priority="74654" stopIfTrue="1">
      <formula>WEEKDAY($A810)=6</formula>
    </cfRule>
    <cfRule type="expression" dxfId="33998" priority="74655" stopIfTrue="1">
      <formula>WEEKDAY($A810)=7</formula>
    </cfRule>
  </conditionalFormatting>
  <conditionalFormatting sqref="I810">
    <cfRule type="expression" dxfId="33997" priority="74642" stopIfTrue="1">
      <formula>WEEKDAY($A810)=1</formula>
    </cfRule>
    <cfRule type="expression" dxfId="33996" priority="74643" stopIfTrue="1">
      <formula>WEEKDAY($A810)=2</formula>
    </cfRule>
    <cfRule type="expression" dxfId="33995" priority="74644" stopIfTrue="1">
      <formula>WEEKDAY($A810)=3</formula>
    </cfRule>
    <cfRule type="expression" dxfId="33994" priority="74645" stopIfTrue="1">
      <formula>WEEKDAY($A810)=4</formula>
    </cfRule>
    <cfRule type="expression" dxfId="33993" priority="74646" stopIfTrue="1">
      <formula>WEEKDAY($A810)=5</formula>
    </cfRule>
    <cfRule type="expression" dxfId="33992" priority="74647" stopIfTrue="1">
      <formula>WEEKDAY($A810)=6</formula>
    </cfRule>
    <cfRule type="expression" dxfId="33991" priority="74648" stopIfTrue="1">
      <formula>WEEKDAY($A810)=7</formula>
    </cfRule>
  </conditionalFormatting>
  <conditionalFormatting sqref="I810">
    <cfRule type="expression" dxfId="33990" priority="74635" stopIfTrue="1">
      <formula>WEEKDAY($A810)=1</formula>
    </cfRule>
    <cfRule type="expression" dxfId="33989" priority="74636" stopIfTrue="1">
      <formula>WEEKDAY($A810)=2</formula>
    </cfRule>
    <cfRule type="expression" dxfId="33988" priority="74637" stopIfTrue="1">
      <formula>WEEKDAY($A810)=3</formula>
    </cfRule>
    <cfRule type="expression" dxfId="33987" priority="74638" stopIfTrue="1">
      <formula>WEEKDAY($A810)=4</formula>
    </cfRule>
    <cfRule type="expression" dxfId="33986" priority="74639" stopIfTrue="1">
      <formula>WEEKDAY($A810)=5</formula>
    </cfRule>
    <cfRule type="expression" dxfId="33985" priority="74640" stopIfTrue="1">
      <formula>WEEKDAY($A810)=6</formula>
    </cfRule>
    <cfRule type="expression" dxfId="33984" priority="74641" stopIfTrue="1">
      <formula>WEEKDAY($A810)=7</formula>
    </cfRule>
  </conditionalFormatting>
  <conditionalFormatting sqref="A810">
    <cfRule type="expression" dxfId="33983" priority="74628" stopIfTrue="1">
      <formula>WEEKDAY($A810)=1</formula>
    </cfRule>
    <cfRule type="expression" dxfId="33982" priority="74629" stopIfTrue="1">
      <formula>WEEKDAY($A810)=2</formula>
    </cfRule>
    <cfRule type="expression" dxfId="33981" priority="74630" stopIfTrue="1">
      <formula>WEEKDAY($A810)=3</formula>
    </cfRule>
    <cfRule type="expression" dxfId="33980" priority="74631" stopIfTrue="1">
      <formula>WEEKDAY($A810)=4</formula>
    </cfRule>
    <cfRule type="expression" dxfId="33979" priority="74632" stopIfTrue="1">
      <formula>WEEKDAY($A810)=5</formula>
    </cfRule>
    <cfRule type="expression" dxfId="33978" priority="74633" stopIfTrue="1">
      <formula>WEEKDAY($A810)=6</formula>
    </cfRule>
    <cfRule type="expression" dxfId="33977" priority="74634" stopIfTrue="1">
      <formula>WEEKDAY($A810)=7</formula>
    </cfRule>
  </conditionalFormatting>
  <conditionalFormatting sqref="I810">
    <cfRule type="expression" dxfId="33976" priority="74621" stopIfTrue="1">
      <formula>WEEKDAY($A810)=1</formula>
    </cfRule>
    <cfRule type="expression" dxfId="33975" priority="74622" stopIfTrue="1">
      <formula>WEEKDAY($A810)=2</formula>
    </cfRule>
    <cfRule type="expression" dxfId="33974" priority="74623" stopIfTrue="1">
      <formula>WEEKDAY($A810)=3</formula>
    </cfRule>
    <cfRule type="expression" dxfId="33973" priority="74624" stopIfTrue="1">
      <formula>WEEKDAY($A810)=4</formula>
    </cfRule>
    <cfRule type="expression" dxfId="33972" priority="74625" stopIfTrue="1">
      <formula>WEEKDAY($A810)=5</formula>
    </cfRule>
    <cfRule type="expression" dxfId="33971" priority="74626" stopIfTrue="1">
      <formula>WEEKDAY($A810)=6</formula>
    </cfRule>
    <cfRule type="expression" dxfId="33970" priority="74627" stopIfTrue="1">
      <formula>WEEKDAY($A810)=7</formula>
    </cfRule>
  </conditionalFormatting>
  <conditionalFormatting sqref="I810">
    <cfRule type="expression" dxfId="33969" priority="74614" stopIfTrue="1">
      <formula>WEEKDAY($A810)=1</formula>
    </cfRule>
    <cfRule type="expression" dxfId="33968" priority="74615" stopIfTrue="1">
      <formula>WEEKDAY($A810)=2</formula>
    </cfRule>
    <cfRule type="expression" dxfId="33967" priority="74616" stopIfTrue="1">
      <formula>WEEKDAY($A810)=3</formula>
    </cfRule>
    <cfRule type="expression" dxfId="33966" priority="74617" stopIfTrue="1">
      <formula>WEEKDAY($A810)=4</formula>
    </cfRule>
    <cfRule type="expression" dxfId="33965" priority="74618" stopIfTrue="1">
      <formula>WEEKDAY($A810)=5</formula>
    </cfRule>
    <cfRule type="expression" dxfId="33964" priority="74619" stopIfTrue="1">
      <formula>WEEKDAY($A810)=6</formula>
    </cfRule>
    <cfRule type="expression" dxfId="33963" priority="74620" stopIfTrue="1">
      <formula>WEEKDAY($A810)=7</formula>
    </cfRule>
  </conditionalFormatting>
  <conditionalFormatting sqref="I810">
    <cfRule type="expression" dxfId="33962" priority="74607" stopIfTrue="1">
      <formula>WEEKDAY($A810)=1</formula>
    </cfRule>
    <cfRule type="expression" dxfId="33961" priority="74608" stopIfTrue="1">
      <formula>WEEKDAY($A810)=2</formula>
    </cfRule>
    <cfRule type="expression" dxfId="33960" priority="74609" stopIfTrue="1">
      <formula>WEEKDAY($A810)=3</formula>
    </cfRule>
    <cfRule type="expression" dxfId="33959" priority="74610" stopIfTrue="1">
      <formula>WEEKDAY($A810)=4</formula>
    </cfRule>
    <cfRule type="expression" dxfId="33958" priority="74611" stopIfTrue="1">
      <formula>WEEKDAY($A810)=5</formula>
    </cfRule>
    <cfRule type="expression" dxfId="33957" priority="74612" stopIfTrue="1">
      <formula>WEEKDAY($A810)=6</formula>
    </cfRule>
    <cfRule type="expression" dxfId="33956" priority="74613" stopIfTrue="1">
      <formula>WEEKDAY($A810)=7</formula>
    </cfRule>
  </conditionalFormatting>
  <conditionalFormatting sqref="I810">
    <cfRule type="expression" dxfId="33955" priority="74600" stopIfTrue="1">
      <formula>WEEKDAY($A810)=1</formula>
    </cfRule>
    <cfRule type="expression" dxfId="33954" priority="74601" stopIfTrue="1">
      <formula>WEEKDAY($A810)=2</formula>
    </cfRule>
    <cfRule type="expression" dxfId="33953" priority="74602" stopIfTrue="1">
      <formula>WEEKDAY($A810)=3</formula>
    </cfRule>
    <cfRule type="expression" dxfId="33952" priority="74603" stopIfTrue="1">
      <formula>WEEKDAY($A810)=4</formula>
    </cfRule>
    <cfRule type="expression" dxfId="33951" priority="74604" stopIfTrue="1">
      <formula>WEEKDAY($A810)=5</formula>
    </cfRule>
    <cfRule type="expression" dxfId="33950" priority="74605" stopIfTrue="1">
      <formula>WEEKDAY($A810)=6</formula>
    </cfRule>
    <cfRule type="expression" dxfId="33949" priority="74606" stopIfTrue="1">
      <formula>WEEKDAY($A810)=7</formula>
    </cfRule>
  </conditionalFormatting>
  <conditionalFormatting sqref="I810">
    <cfRule type="expression" dxfId="33948" priority="74593" stopIfTrue="1">
      <formula>WEEKDAY($A810)=1</formula>
    </cfRule>
    <cfRule type="expression" dxfId="33947" priority="74594" stopIfTrue="1">
      <formula>WEEKDAY($A810)=2</formula>
    </cfRule>
    <cfRule type="expression" dxfId="33946" priority="74595" stopIfTrue="1">
      <formula>WEEKDAY($A810)=3</formula>
    </cfRule>
    <cfRule type="expression" dxfId="33945" priority="74596" stopIfTrue="1">
      <formula>WEEKDAY($A810)=4</formula>
    </cfRule>
    <cfRule type="expression" dxfId="33944" priority="74597" stopIfTrue="1">
      <formula>WEEKDAY($A810)=5</formula>
    </cfRule>
    <cfRule type="expression" dxfId="33943" priority="74598" stopIfTrue="1">
      <formula>WEEKDAY($A810)=6</formula>
    </cfRule>
    <cfRule type="expression" dxfId="33942" priority="74599" stopIfTrue="1">
      <formula>WEEKDAY($A810)=7</formula>
    </cfRule>
  </conditionalFormatting>
  <conditionalFormatting sqref="I810">
    <cfRule type="expression" dxfId="33941" priority="74586" stopIfTrue="1">
      <formula>WEEKDAY($A810)=1</formula>
    </cfRule>
    <cfRule type="expression" dxfId="33940" priority="74587" stopIfTrue="1">
      <formula>WEEKDAY($A810)=2</formula>
    </cfRule>
    <cfRule type="expression" dxfId="33939" priority="74588" stopIfTrue="1">
      <formula>WEEKDAY($A810)=3</formula>
    </cfRule>
    <cfRule type="expression" dxfId="33938" priority="74589" stopIfTrue="1">
      <formula>WEEKDAY($A810)=4</formula>
    </cfRule>
    <cfRule type="expression" dxfId="33937" priority="74590" stopIfTrue="1">
      <formula>WEEKDAY($A810)=5</formula>
    </cfRule>
    <cfRule type="expression" dxfId="33936" priority="74591" stopIfTrue="1">
      <formula>WEEKDAY($A810)=6</formula>
    </cfRule>
    <cfRule type="expression" dxfId="33935" priority="74592" stopIfTrue="1">
      <formula>WEEKDAY($A810)=7</formula>
    </cfRule>
  </conditionalFormatting>
  <conditionalFormatting sqref="I810">
    <cfRule type="expression" dxfId="33934" priority="74579" stopIfTrue="1">
      <formula>WEEKDAY($A810)=1</formula>
    </cfRule>
    <cfRule type="expression" dxfId="33933" priority="74580" stopIfTrue="1">
      <formula>WEEKDAY($A810)=2</formula>
    </cfRule>
    <cfRule type="expression" dxfId="33932" priority="74581" stopIfTrue="1">
      <formula>WEEKDAY($A810)=3</formula>
    </cfRule>
    <cfRule type="expression" dxfId="33931" priority="74582" stopIfTrue="1">
      <formula>WEEKDAY($A810)=4</formula>
    </cfRule>
    <cfRule type="expression" dxfId="33930" priority="74583" stopIfTrue="1">
      <formula>WEEKDAY($A810)=5</formula>
    </cfRule>
    <cfRule type="expression" dxfId="33929" priority="74584" stopIfTrue="1">
      <formula>WEEKDAY($A810)=6</formula>
    </cfRule>
    <cfRule type="expression" dxfId="33928" priority="74585" stopIfTrue="1">
      <formula>WEEKDAY($A810)=7</formula>
    </cfRule>
  </conditionalFormatting>
  <conditionalFormatting sqref="I810">
    <cfRule type="expression" dxfId="33927" priority="74572" stopIfTrue="1">
      <formula>WEEKDAY($A810)=1</formula>
    </cfRule>
    <cfRule type="expression" dxfId="33926" priority="74573" stopIfTrue="1">
      <formula>WEEKDAY($A810)=2</formula>
    </cfRule>
    <cfRule type="expression" dxfId="33925" priority="74574" stopIfTrue="1">
      <formula>WEEKDAY($A810)=3</formula>
    </cfRule>
    <cfRule type="expression" dxfId="33924" priority="74575" stopIfTrue="1">
      <formula>WEEKDAY($A810)=4</formula>
    </cfRule>
    <cfRule type="expression" dxfId="33923" priority="74576" stopIfTrue="1">
      <formula>WEEKDAY($A810)=5</formula>
    </cfRule>
    <cfRule type="expression" dxfId="33922" priority="74577" stopIfTrue="1">
      <formula>WEEKDAY($A810)=6</formula>
    </cfRule>
    <cfRule type="expression" dxfId="33921" priority="74578" stopIfTrue="1">
      <formula>WEEKDAY($A810)=7</formula>
    </cfRule>
  </conditionalFormatting>
  <conditionalFormatting sqref="I810">
    <cfRule type="expression" dxfId="33920" priority="74565" stopIfTrue="1">
      <formula>WEEKDAY($A810)=1</formula>
    </cfRule>
    <cfRule type="expression" dxfId="33919" priority="74566" stopIfTrue="1">
      <formula>WEEKDAY($A810)=2</formula>
    </cfRule>
    <cfRule type="expression" dxfId="33918" priority="74567" stopIfTrue="1">
      <formula>WEEKDAY($A810)=3</formula>
    </cfRule>
    <cfRule type="expression" dxfId="33917" priority="74568" stopIfTrue="1">
      <formula>WEEKDAY($A810)=4</formula>
    </cfRule>
    <cfRule type="expression" dxfId="33916" priority="74569" stopIfTrue="1">
      <formula>WEEKDAY($A810)=5</formula>
    </cfRule>
    <cfRule type="expression" dxfId="33915" priority="74570" stopIfTrue="1">
      <formula>WEEKDAY($A810)=6</formula>
    </cfRule>
    <cfRule type="expression" dxfId="33914" priority="74571" stopIfTrue="1">
      <formula>WEEKDAY($A810)=7</formula>
    </cfRule>
  </conditionalFormatting>
  <conditionalFormatting sqref="I810">
    <cfRule type="expression" dxfId="33913" priority="74558" stopIfTrue="1">
      <formula>WEEKDAY($A810)=1</formula>
    </cfRule>
    <cfRule type="expression" dxfId="33912" priority="74559" stopIfTrue="1">
      <formula>WEEKDAY($A810)=2</formula>
    </cfRule>
    <cfRule type="expression" dxfId="33911" priority="74560" stopIfTrue="1">
      <formula>WEEKDAY($A810)=3</formula>
    </cfRule>
    <cfRule type="expression" dxfId="33910" priority="74561" stopIfTrue="1">
      <formula>WEEKDAY($A810)=4</formula>
    </cfRule>
    <cfRule type="expression" dxfId="33909" priority="74562" stopIfTrue="1">
      <formula>WEEKDAY($A810)=5</formula>
    </cfRule>
    <cfRule type="expression" dxfId="33908" priority="74563" stopIfTrue="1">
      <formula>WEEKDAY($A810)=6</formula>
    </cfRule>
    <cfRule type="expression" dxfId="33907" priority="74564" stopIfTrue="1">
      <formula>WEEKDAY($A810)=7</formula>
    </cfRule>
  </conditionalFormatting>
  <conditionalFormatting sqref="I810">
    <cfRule type="expression" dxfId="33906" priority="74551" stopIfTrue="1">
      <formula>WEEKDAY($A810)=1</formula>
    </cfRule>
    <cfRule type="expression" dxfId="33905" priority="74552" stopIfTrue="1">
      <formula>WEEKDAY($A810)=2</formula>
    </cfRule>
    <cfRule type="expression" dxfId="33904" priority="74553" stopIfTrue="1">
      <formula>WEEKDAY($A810)=3</formula>
    </cfRule>
    <cfRule type="expression" dxfId="33903" priority="74554" stopIfTrue="1">
      <formula>WEEKDAY($A810)=4</formula>
    </cfRule>
    <cfRule type="expression" dxfId="33902" priority="74555" stopIfTrue="1">
      <formula>WEEKDAY($A810)=5</formula>
    </cfRule>
    <cfRule type="expression" dxfId="33901" priority="74556" stopIfTrue="1">
      <formula>WEEKDAY($A810)=6</formula>
    </cfRule>
    <cfRule type="expression" dxfId="33900" priority="74557" stopIfTrue="1">
      <formula>WEEKDAY($A810)=7</formula>
    </cfRule>
  </conditionalFormatting>
  <conditionalFormatting sqref="I810">
    <cfRule type="expression" dxfId="33899" priority="74544" stopIfTrue="1">
      <formula>WEEKDAY($A810)=1</formula>
    </cfRule>
    <cfRule type="expression" dxfId="33898" priority="74545" stopIfTrue="1">
      <formula>WEEKDAY($A810)=2</formula>
    </cfRule>
    <cfRule type="expression" dxfId="33897" priority="74546" stopIfTrue="1">
      <formula>WEEKDAY($A810)=3</formula>
    </cfRule>
    <cfRule type="expression" dxfId="33896" priority="74547" stopIfTrue="1">
      <formula>WEEKDAY($A810)=4</formula>
    </cfRule>
    <cfRule type="expression" dxfId="33895" priority="74548" stopIfTrue="1">
      <formula>WEEKDAY($A810)=5</formula>
    </cfRule>
    <cfRule type="expression" dxfId="33894" priority="74549" stopIfTrue="1">
      <formula>WEEKDAY($A810)=6</formula>
    </cfRule>
    <cfRule type="expression" dxfId="33893" priority="74550" stopIfTrue="1">
      <formula>WEEKDAY($A810)=7</formula>
    </cfRule>
  </conditionalFormatting>
  <conditionalFormatting sqref="I810">
    <cfRule type="expression" dxfId="33892" priority="74537" stopIfTrue="1">
      <formula>WEEKDAY($A810)=1</formula>
    </cfRule>
    <cfRule type="expression" dxfId="33891" priority="74538" stopIfTrue="1">
      <formula>WEEKDAY($A810)=2</formula>
    </cfRule>
    <cfRule type="expression" dxfId="33890" priority="74539" stopIfTrue="1">
      <formula>WEEKDAY($A810)=3</formula>
    </cfRule>
    <cfRule type="expression" dxfId="33889" priority="74540" stopIfTrue="1">
      <formula>WEEKDAY($A810)=4</formula>
    </cfRule>
    <cfRule type="expression" dxfId="33888" priority="74541" stopIfTrue="1">
      <formula>WEEKDAY($A810)=5</formula>
    </cfRule>
    <cfRule type="expression" dxfId="33887" priority="74542" stopIfTrue="1">
      <formula>WEEKDAY($A810)=6</formula>
    </cfRule>
    <cfRule type="expression" dxfId="33886" priority="74543" stopIfTrue="1">
      <formula>WEEKDAY($A810)=7</formula>
    </cfRule>
  </conditionalFormatting>
  <conditionalFormatting sqref="I810">
    <cfRule type="expression" dxfId="33885" priority="74530" stopIfTrue="1">
      <formula>WEEKDAY($A810)=1</formula>
    </cfRule>
    <cfRule type="expression" dxfId="33884" priority="74531" stopIfTrue="1">
      <formula>WEEKDAY($A810)=2</formula>
    </cfRule>
    <cfRule type="expression" dxfId="33883" priority="74532" stopIfTrue="1">
      <formula>WEEKDAY($A810)=3</formula>
    </cfRule>
    <cfRule type="expression" dxfId="33882" priority="74533" stopIfTrue="1">
      <formula>WEEKDAY($A810)=4</formula>
    </cfRule>
    <cfRule type="expression" dxfId="33881" priority="74534" stopIfTrue="1">
      <formula>WEEKDAY($A810)=5</formula>
    </cfRule>
    <cfRule type="expression" dxfId="33880" priority="74535" stopIfTrue="1">
      <formula>WEEKDAY($A810)=6</formula>
    </cfRule>
    <cfRule type="expression" dxfId="33879" priority="74536" stopIfTrue="1">
      <formula>WEEKDAY($A810)=7</formula>
    </cfRule>
  </conditionalFormatting>
  <conditionalFormatting sqref="I810">
    <cfRule type="expression" dxfId="33878" priority="74523" stopIfTrue="1">
      <formula>WEEKDAY($A810)=1</formula>
    </cfRule>
    <cfRule type="expression" dxfId="33877" priority="74524" stopIfTrue="1">
      <formula>WEEKDAY($A810)=2</formula>
    </cfRule>
    <cfRule type="expression" dxfId="33876" priority="74525" stopIfTrue="1">
      <formula>WEEKDAY($A810)=3</formula>
    </cfRule>
    <cfRule type="expression" dxfId="33875" priority="74526" stopIfTrue="1">
      <formula>WEEKDAY($A810)=4</formula>
    </cfRule>
    <cfRule type="expression" dxfId="33874" priority="74527" stopIfTrue="1">
      <formula>WEEKDAY($A810)=5</formula>
    </cfRule>
    <cfRule type="expression" dxfId="33873" priority="74528" stopIfTrue="1">
      <formula>WEEKDAY($A810)=6</formula>
    </cfRule>
    <cfRule type="expression" dxfId="33872" priority="74529" stopIfTrue="1">
      <formula>WEEKDAY($A810)=7</formula>
    </cfRule>
  </conditionalFormatting>
  <conditionalFormatting sqref="I810">
    <cfRule type="expression" dxfId="33871" priority="74516" stopIfTrue="1">
      <formula>WEEKDAY($A810)=1</formula>
    </cfRule>
    <cfRule type="expression" dxfId="33870" priority="74517" stopIfTrue="1">
      <formula>WEEKDAY($A810)=2</formula>
    </cfRule>
    <cfRule type="expression" dxfId="33869" priority="74518" stopIfTrue="1">
      <formula>WEEKDAY($A810)=3</formula>
    </cfRule>
    <cfRule type="expression" dxfId="33868" priority="74519" stopIfTrue="1">
      <formula>WEEKDAY($A810)=4</formula>
    </cfRule>
    <cfRule type="expression" dxfId="33867" priority="74520" stopIfTrue="1">
      <formula>WEEKDAY($A810)=5</formula>
    </cfRule>
    <cfRule type="expression" dxfId="33866" priority="74521" stopIfTrue="1">
      <formula>WEEKDAY($A810)=6</formula>
    </cfRule>
    <cfRule type="expression" dxfId="33865" priority="74522" stopIfTrue="1">
      <formula>WEEKDAY($A810)=7</formula>
    </cfRule>
  </conditionalFormatting>
  <conditionalFormatting sqref="I810">
    <cfRule type="expression" dxfId="33864" priority="74509" stopIfTrue="1">
      <formula>WEEKDAY($A810)=1</formula>
    </cfRule>
    <cfRule type="expression" dxfId="33863" priority="74510" stopIfTrue="1">
      <formula>WEEKDAY($A810)=2</formula>
    </cfRule>
    <cfRule type="expression" dxfId="33862" priority="74511" stopIfTrue="1">
      <formula>WEEKDAY($A810)=3</formula>
    </cfRule>
    <cfRule type="expression" dxfId="33861" priority="74512" stopIfTrue="1">
      <formula>WEEKDAY($A810)=4</formula>
    </cfRule>
    <cfRule type="expression" dxfId="33860" priority="74513" stopIfTrue="1">
      <formula>WEEKDAY($A810)=5</formula>
    </cfRule>
    <cfRule type="expression" dxfId="33859" priority="74514" stopIfTrue="1">
      <formula>WEEKDAY($A810)=6</formula>
    </cfRule>
    <cfRule type="expression" dxfId="33858" priority="74515" stopIfTrue="1">
      <formula>WEEKDAY($A810)=7</formula>
    </cfRule>
  </conditionalFormatting>
  <conditionalFormatting sqref="I810">
    <cfRule type="expression" dxfId="33857" priority="74502" stopIfTrue="1">
      <formula>WEEKDAY($A810)=1</formula>
    </cfRule>
    <cfRule type="expression" dxfId="33856" priority="74503" stopIfTrue="1">
      <formula>WEEKDAY($A810)=2</formula>
    </cfRule>
    <cfRule type="expression" dxfId="33855" priority="74504" stopIfTrue="1">
      <formula>WEEKDAY($A810)=3</formula>
    </cfRule>
    <cfRule type="expression" dxfId="33854" priority="74505" stopIfTrue="1">
      <formula>WEEKDAY($A810)=4</formula>
    </cfRule>
    <cfRule type="expression" dxfId="33853" priority="74506" stopIfTrue="1">
      <formula>WEEKDAY($A810)=5</formula>
    </cfRule>
    <cfRule type="expression" dxfId="33852" priority="74507" stopIfTrue="1">
      <formula>WEEKDAY($A810)=6</formula>
    </cfRule>
    <cfRule type="expression" dxfId="33851" priority="74508" stopIfTrue="1">
      <formula>WEEKDAY($A810)=7</formula>
    </cfRule>
  </conditionalFormatting>
  <conditionalFormatting sqref="I810">
    <cfRule type="expression" dxfId="33850" priority="74495" stopIfTrue="1">
      <formula>WEEKDAY($A810)=1</formula>
    </cfRule>
    <cfRule type="expression" dxfId="33849" priority="74496" stopIfTrue="1">
      <formula>WEEKDAY($A810)=2</formula>
    </cfRule>
    <cfRule type="expression" dxfId="33848" priority="74497" stopIfTrue="1">
      <formula>WEEKDAY($A810)=3</formula>
    </cfRule>
    <cfRule type="expression" dxfId="33847" priority="74498" stopIfTrue="1">
      <formula>WEEKDAY($A810)=4</formula>
    </cfRule>
    <cfRule type="expression" dxfId="33846" priority="74499" stopIfTrue="1">
      <formula>WEEKDAY($A810)=5</formula>
    </cfRule>
    <cfRule type="expression" dxfId="33845" priority="74500" stopIfTrue="1">
      <formula>WEEKDAY($A810)=6</formula>
    </cfRule>
    <cfRule type="expression" dxfId="33844" priority="74501" stopIfTrue="1">
      <formula>WEEKDAY($A810)=7</formula>
    </cfRule>
  </conditionalFormatting>
  <conditionalFormatting sqref="I810">
    <cfRule type="expression" dxfId="33843" priority="74488" stopIfTrue="1">
      <formula>WEEKDAY($A810)=1</formula>
    </cfRule>
    <cfRule type="expression" dxfId="33842" priority="74489" stopIfTrue="1">
      <formula>WEEKDAY($A810)=2</formula>
    </cfRule>
    <cfRule type="expression" dxfId="33841" priority="74490" stopIfTrue="1">
      <formula>WEEKDAY($A810)=3</formula>
    </cfRule>
    <cfRule type="expression" dxfId="33840" priority="74491" stopIfTrue="1">
      <formula>WEEKDAY($A810)=4</formula>
    </cfRule>
    <cfRule type="expression" dxfId="33839" priority="74492" stopIfTrue="1">
      <formula>WEEKDAY($A810)=5</formula>
    </cfRule>
    <cfRule type="expression" dxfId="33838" priority="74493" stopIfTrue="1">
      <formula>WEEKDAY($A810)=6</formula>
    </cfRule>
    <cfRule type="expression" dxfId="33837" priority="74494" stopIfTrue="1">
      <formula>WEEKDAY($A810)=7</formula>
    </cfRule>
  </conditionalFormatting>
  <conditionalFormatting sqref="I810">
    <cfRule type="expression" dxfId="33836" priority="74481" stopIfTrue="1">
      <formula>WEEKDAY($A810)=1</formula>
    </cfRule>
    <cfRule type="expression" dxfId="33835" priority="74482" stopIfTrue="1">
      <formula>WEEKDAY($A810)=2</formula>
    </cfRule>
    <cfRule type="expression" dxfId="33834" priority="74483" stopIfTrue="1">
      <formula>WEEKDAY($A810)=3</formula>
    </cfRule>
    <cfRule type="expression" dxfId="33833" priority="74484" stopIfTrue="1">
      <formula>WEEKDAY($A810)=4</formula>
    </cfRule>
    <cfRule type="expression" dxfId="33832" priority="74485" stopIfTrue="1">
      <formula>WEEKDAY($A810)=5</formula>
    </cfRule>
    <cfRule type="expression" dxfId="33831" priority="74486" stopIfTrue="1">
      <formula>WEEKDAY($A810)=6</formula>
    </cfRule>
    <cfRule type="expression" dxfId="33830" priority="74487" stopIfTrue="1">
      <formula>WEEKDAY($A810)=7</formula>
    </cfRule>
  </conditionalFormatting>
  <conditionalFormatting sqref="I810">
    <cfRule type="expression" dxfId="33829" priority="74474" stopIfTrue="1">
      <formula>WEEKDAY($A810)=1</formula>
    </cfRule>
    <cfRule type="expression" dxfId="33828" priority="74475" stopIfTrue="1">
      <formula>WEEKDAY($A810)=2</formula>
    </cfRule>
    <cfRule type="expression" dxfId="33827" priority="74476" stopIfTrue="1">
      <formula>WEEKDAY($A810)=3</formula>
    </cfRule>
    <cfRule type="expression" dxfId="33826" priority="74477" stopIfTrue="1">
      <formula>WEEKDAY($A810)=4</formula>
    </cfRule>
    <cfRule type="expression" dxfId="33825" priority="74478" stopIfTrue="1">
      <formula>WEEKDAY($A810)=5</formula>
    </cfRule>
    <cfRule type="expression" dxfId="33824" priority="74479" stopIfTrue="1">
      <formula>WEEKDAY($A810)=6</formula>
    </cfRule>
    <cfRule type="expression" dxfId="33823" priority="74480" stopIfTrue="1">
      <formula>WEEKDAY($A810)=7</formula>
    </cfRule>
  </conditionalFormatting>
  <conditionalFormatting sqref="A810">
    <cfRule type="expression" dxfId="33822" priority="74467" stopIfTrue="1">
      <formula>WEEKDAY($A810)=1</formula>
    </cfRule>
    <cfRule type="expression" dxfId="33821" priority="74468" stopIfTrue="1">
      <formula>WEEKDAY($A810)=2</formula>
    </cfRule>
    <cfRule type="expression" dxfId="33820" priority="74469" stopIfTrue="1">
      <formula>WEEKDAY($A810)=3</formula>
    </cfRule>
    <cfRule type="expression" dxfId="33819" priority="74470" stopIfTrue="1">
      <formula>WEEKDAY($A810)=4</formula>
    </cfRule>
    <cfRule type="expression" dxfId="33818" priority="74471" stopIfTrue="1">
      <formula>WEEKDAY($A810)=5</formula>
    </cfRule>
    <cfRule type="expression" dxfId="33817" priority="74472" stopIfTrue="1">
      <formula>WEEKDAY($A810)=6</formula>
    </cfRule>
    <cfRule type="expression" dxfId="33816" priority="74473" stopIfTrue="1">
      <formula>WEEKDAY($A810)=7</formula>
    </cfRule>
  </conditionalFormatting>
  <conditionalFormatting sqref="I810">
    <cfRule type="expression" dxfId="33815" priority="74460" stopIfTrue="1">
      <formula>WEEKDAY($A810)=1</formula>
    </cfRule>
    <cfRule type="expression" dxfId="33814" priority="74461" stopIfTrue="1">
      <formula>WEEKDAY($A810)=2</formula>
    </cfRule>
    <cfRule type="expression" dxfId="33813" priority="74462" stopIfTrue="1">
      <formula>WEEKDAY($A810)=3</formula>
    </cfRule>
    <cfRule type="expression" dxfId="33812" priority="74463" stopIfTrue="1">
      <formula>WEEKDAY($A810)=4</formula>
    </cfRule>
    <cfRule type="expression" dxfId="33811" priority="74464" stopIfTrue="1">
      <formula>WEEKDAY($A810)=5</formula>
    </cfRule>
    <cfRule type="expression" dxfId="33810" priority="74465" stopIfTrue="1">
      <formula>WEEKDAY($A810)=6</formula>
    </cfRule>
    <cfRule type="expression" dxfId="33809" priority="74466" stopIfTrue="1">
      <formula>WEEKDAY($A810)=7</formula>
    </cfRule>
  </conditionalFormatting>
  <conditionalFormatting sqref="A810">
    <cfRule type="expression" dxfId="33808" priority="74453" stopIfTrue="1">
      <formula>WEEKDAY($A810)=1</formula>
    </cfRule>
    <cfRule type="expression" dxfId="33807" priority="74454" stopIfTrue="1">
      <formula>WEEKDAY($A810)=2</formula>
    </cfRule>
    <cfRule type="expression" dxfId="33806" priority="74455" stopIfTrue="1">
      <formula>WEEKDAY($A810)=3</formula>
    </cfRule>
    <cfRule type="expression" dxfId="33805" priority="74456" stopIfTrue="1">
      <formula>WEEKDAY($A810)=4</formula>
    </cfRule>
    <cfRule type="expression" dxfId="33804" priority="74457" stopIfTrue="1">
      <formula>WEEKDAY($A810)=5</formula>
    </cfRule>
    <cfRule type="expression" dxfId="33803" priority="74458" stopIfTrue="1">
      <formula>WEEKDAY($A810)=6</formula>
    </cfRule>
    <cfRule type="expression" dxfId="33802" priority="74459" stopIfTrue="1">
      <formula>WEEKDAY($A810)=7</formula>
    </cfRule>
  </conditionalFormatting>
  <conditionalFormatting sqref="A810">
    <cfRule type="expression" dxfId="33801" priority="74446" stopIfTrue="1">
      <formula>WEEKDAY($A810)=1</formula>
    </cfRule>
    <cfRule type="expression" dxfId="33800" priority="74447" stopIfTrue="1">
      <formula>WEEKDAY($A810)=2</formula>
    </cfRule>
    <cfRule type="expression" dxfId="33799" priority="74448" stopIfTrue="1">
      <formula>WEEKDAY($A810)=3</formula>
    </cfRule>
    <cfRule type="expression" dxfId="33798" priority="74449" stopIfTrue="1">
      <formula>WEEKDAY($A810)=4</formula>
    </cfRule>
    <cfRule type="expression" dxfId="33797" priority="74450" stopIfTrue="1">
      <formula>WEEKDAY($A810)=5</formula>
    </cfRule>
    <cfRule type="expression" dxfId="33796" priority="74451" stopIfTrue="1">
      <formula>WEEKDAY($A810)=6</formula>
    </cfRule>
    <cfRule type="expression" dxfId="33795" priority="74452" stopIfTrue="1">
      <formula>WEEKDAY($A810)=7</formula>
    </cfRule>
  </conditionalFormatting>
  <conditionalFormatting sqref="I810">
    <cfRule type="expression" dxfId="33794" priority="74439" stopIfTrue="1">
      <formula>WEEKDAY($A810)=1</formula>
    </cfRule>
    <cfRule type="expression" dxfId="33793" priority="74440" stopIfTrue="1">
      <formula>WEEKDAY($A810)=2</formula>
    </cfRule>
    <cfRule type="expression" dxfId="33792" priority="74441" stopIfTrue="1">
      <formula>WEEKDAY($A810)=3</formula>
    </cfRule>
    <cfRule type="expression" dxfId="33791" priority="74442" stopIfTrue="1">
      <formula>WEEKDAY($A810)=4</formula>
    </cfRule>
    <cfRule type="expression" dxfId="33790" priority="74443" stopIfTrue="1">
      <formula>WEEKDAY($A810)=5</formula>
    </cfRule>
    <cfRule type="expression" dxfId="33789" priority="74444" stopIfTrue="1">
      <formula>WEEKDAY($A810)=6</formula>
    </cfRule>
    <cfRule type="expression" dxfId="33788" priority="74445" stopIfTrue="1">
      <formula>WEEKDAY($A810)=7</formula>
    </cfRule>
  </conditionalFormatting>
  <conditionalFormatting sqref="A810">
    <cfRule type="expression" dxfId="33787" priority="74432" stopIfTrue="1">
      <formula>WEEKDAY($A810)=1</formula>
    </cfRule>
    <cfRule type="expression" dxfId="33786" priority="74433" stopIfTrue="1">
      <formula>WEEKDAY($A810)=2</formula>
    </cfRule>
    <cfRule type="expression" dxfId="33785" priority="74434" stopIfTrue="1">
      <formula>WEEKDAY($A810)=3</formula>
    </cfRule>
    <cfRule type="expression" dxfId="33784" priority="74435" stopIfTrue="1">
      <formula>WEEKDAY($A810)=4</formula>
    </cfRule>
    <cfRule type="expression" dxfId="33783" priority="74436" stopIfTrue="1">
      <formula>WEEKDAY($A810)=5</formula>
    </cfRule>
    <cfRule type="expression" dxfId="33782" priority="74437" stopIfTrue="1">
      <formula>WEEKDAY($A810)=6</formula>
    </cfRule>
    <cfRule type="expression" dxfId="33781" priority="74438" stopIfTrue="1">
      <formula>WEEKDAY($A810)=7</formula>
    </cfRule>
  </conditionalFormatting>
  <conditionalFormatting sqref="I810">
    <cfRule type="expression" dxfId="33780" priority="74425" stopIfTrue="1">
      <formula>WEEKDAY($A810)=1</formula>
    </cfRule>
    <cfRule type="expression" dxfId="33779" priority="74426" stopIfTrue="1">
      <formula>WEEKDAY($A810)=2</formula>
    </cfRule>
    <cfRule type="expression" dxfId="33778" priority="74427" stopIfTrue="1">
      <formula>WEEKDAY($A810)=3</formula>
    </cfRule>
    <cfRule type="expression" dxfId="33777" priority="74428" stopIfTrue="1">
      <formula>WEEKDAY($A810)=4</formula>
    </cfRule>
    <cfRule type="expression" dxfId="33776" priority="74429" stopIfTrue="1">
      <formula>WEEKDAY($A810)=5</formula>
    </cfRule>
    <cfRule type="expression" dxfId="33775" priority="74430" stopIfTrue="1">
      <formula>WEEKDAY($A810)=6</formula>
    </cfRule>
    <cfRule type="expression" dxfId="33774" priority="74431" stopIfTrue="1">
      <formula>WEEKDAY($A810)=7</formula>
    </cfRule>
  </conditionalFormatting>
  <conditionalFormatting sqref="A810">
    <cfRule type="expression" dxfId="33773" priority="74418" stopIfTrue="1">
      <formula>WEEKDAY($A810)=1</formula>
    </cfRule>
    <cfRule type="expression" dxfId="33772" priority="74419" stopIfTrue="1">
      <formula>WEEKDAY($A810)=2</formula>
    </cfRule>
    <cfRule type="expression" dxfId="33771" priority="74420" stopIfTrue="1">
      <formula>WEEKDAY($A810)=3</formula>
    </cfRule>
    <cfRule type="expression" dxfId="33770" priority="74421" stopIfTrue="1">
      <formula>WEEKDAY($A810)=4</formula>
    </cfRule>
    <cfRule type="expression" dxfId="33769" priority="74422" stopIfTrue="1">
      <formula>WEEKDAY($A810)=5</formula>
    </cfRule>
    <cfRule type="expression" dxfId="33768" priority="74423" stopIfTrue="1">
      <formula>WEEKDAY($A810)=6</formula>
    </cfRule>
    <cfRule type="expression" dxfId="33767" priority="74424" stopIfTrue="1">
      <formula>WEEKDAY($A810)=7</formula>
    </cfRule>
  </conditionalFormatting>
  <conditionalFormatting sqref="A810">
    <cfRule type="expression" dxfId="33766" priority="74411" stopIfTrue="1">
      <formula>WEEKDAY($A810)=1</formula>
    </cfRule>
    <cfRule type="expression" dxfId="33765" priority="74412" stopIfTrue="1">
      <formula>WEEKDAY($A810)=2</formula>
    </cfRule>
    <cfRule type="expression" dxfId="33764" priority="74413" stopIfTrue="1">
      <formula>WEEKDAY($A810)=3</formula>
    </cfRule>
    <cfRule type="expression" dxfId="33763" priority="74414" stopIfTrue="1">
      <formula>WEEKDAY($A810)=4</formula>
    </cfRule>
    <cfRule type="expression" dxfId="33762" priority="74415" stopIfTrue="1">
      <formula>WEEKDAY($A810)=5</formula>
    </cfRule>
    <cfRule type="expression" dxfId="33761" priority="74416" stopIfTrue="1">
      <formula>WEEKDAY($A810)=6</formula>
    </cfRule>
    <cfRule type="expression" dxfId="33760" priority="74417" stopIfTrue="1">
      <formula>WEEKDAY($A810)=7</formula>
    </cfRule>
  </conditionalFormatting>
  <conditionalFormatting sqref="I810">
    <cfRule type="expression" dxfId="33759" priority="74404" stopIfTrue="1">
      <formula>WEEKDAY($A810)=1</formula>
    </cfRule>
    <cfRule type="expression" dxfId="33758" priority="74405" stopIfTrue="1">
      <formula>WEEKDAY($A810)=2</formula>
    </cfRule>
    <cfRule type="expression" dxfId="33757" priority="74406" stopIfTrue="1">
      <formula>WEEKDAY($A810)=3</formula>
    </cfRule>
    <cfRule type="expression" dxfId="33756" priority="74407" stopIfTrue="1">
      <formula>WEEKDAY($A810)=4</formula>
    </cfRule>
    <cfRule type="expression" dxfId="33755" priority="74408" stopIfTrue="1">
      <formula>WEEKDAY($A810)=5</formula>
    </cfRule>
    <cfRule type="expression" dxfId="33754" priority="74409" stopIfTrue="1">
      <formula>WEEKDAY($A810)=6</formula>
    </cfRule>
    <cfRule type="expression" dxfId="33753" priority="74410" stopIfTrue="1">
      <formula>WEEKDAY($A810)=7</formula>
    </cfRule>
  </conditionalFormatting>
  <conditionalFormatting sqref="A810">
    <cfRule type="expression" dxfId="33752" priority="74397" stopIfTrue="1">
      <formula>WEEKDAY($A810)=1</formula>
    </cfRule>
    <cfRule type="expression" dxfId="33751" priority="74398" stopIfTrue="1">
      <formula>WEEKDAY($A810)=2</formula>
    </cfRule>
    <cfRule type="expression" dxfId="33750" priority="74399" stopIfTrue="1">
      <formula>WEEKDAY($A810)=3</formula>
    </cfRule>
    <cfRule type="expression" dxfId="33749" priority="74400" stopIfTrue="1">
      <formula>WEEKDAY($A810)=4</formula>
    </cfRule>
    <cfRule type="expression" dxfId="33748" priority="74401" stopIfTrue="1">
      <formula>WEEKDAY($A810)=5</formula>
    </cfRule>
    <cfRule type="expression" dxfId="33747" priority="74402" stopIfTrue="1">
      <formula>WEEKDAY($A810)=6</formula>
    </cfRule>
    <cfRule type="expression" dxfId="33746" priority="74403" stopIfTrue="1">
      <formula>WEEKDAY($A810)=7</formula>
    </cfRule>
  </conditionalFormatting>
  <conditionalFormatting sqref="A810">
    <cfRule type="expression" dxfId="33745" priority="74390" stopIfTrue="1">
      <formula>WEEKDAY($A810)=1</formula>
    </cfRule>
    <cfRule type="expression" dxfId="33744" priority="74391" stopIfTrue="1">
      <formula>WEEKDAY($A810)=2</formula>
    </cfRule>
    <cfRule type="expression" dxfId="33743" priority="74392" stopIfTrue="1">
      <formula>WEEKDAY($A810)=3</formula>
    </cfRule>
    <cfRule type="expression" dxfId="33742" priority="74393" stopIfTrue="1">
      <formula>WEEKDAY($A810)=4</formula>
    </cfRule>
    <cfRule type="expression" dxfId="33741" priority="74394" stopIfTrue="1">
      <formula>WEEKDAY($A810)=5</formula>
    </cfRule>
    <cfRule type="expression" dxfId="33740" priority="74395" stopIfTrue="1">
      <formula>WEEKDAY($A810)=6</formula>
    </cfRule>
    <cfRule type="expression" dxfId="33739" priority="74396" stopIfTrue="1">
      <formula>WEEKDAY($A810)=7</formula>
    </cfRule>
  </conditionalFormatting>
  <conditionalFormatting sqref="I810">
    <cfRule type="expression" dxfId="33738" priority="74383" stopIfTrue="1">
      <formula>WEEKDAY($A810)=1</formula>
    </cfRule>
    <cfRule type="expression" dxfId="33737" priority="74384" stopIfTrue="1">
      <formula>WEEKDAY($A810)=2</formula>
    </cfRule>
    <cfRule type="expression" dxfId="33736" priority="74385" stopIfTrue="1">
      <formula>WEEKDAY($A810)=3</formula>
    </cfRule>
    <cfRule type="expression" dxfId="33735" priority="74386" stopIfTrue="1">
      <formula>WEEKDAY($A810)=4</formula>
    </cfRule>
    <cfRule type="expression" dxfId="33734" priority="74387" stopIfTrue="1">
      <formula>WEEKDAY($A810)=5</formula>
    </cfRule>
    <cfRule type="expression" dxfId="33733" priority="74388" stopIfTrue="1">
      <formula>WEEKDAY($A810)=6</formula>
    </cfRule>
    <cfRule type="expression" dxfId="33732" priority="74389" stopIfTrue="1">
      <formula>WEEKDAY($A810)=7</formula>
    </cfRule>
  </conditionalFormatting>
  <conditionalFormatting sqref="I810">
    <cfRule type="expression" dxfId="33731" priority="74376" stopIfTrue="1">
      <formula>WEEKDAY($A810)=1</formula>
    </cfRule>
    <cfRule type="expression" dxfId="33730" priority="74377" stopIfTrue="1">
      <formula>WEEKDAY($A810)=2</formula>
    </cfRule>
    <cfRule type="expression" dxfId="33729" priority="74378" stopIfTrue="1">
      <formula>WEEKDAY($A810)=3</formula>
    </cfRule>
    <cfRule type="expression" dxfId="33728" priority="74379" stopIfTrue="1">
      <formula>WEEKDAY($A810)=4</formula>
    </cfRule>
    <cfRule type="expression" dxfId="33727" priority="74380" stopIfTrue="1">
      <formula>WEEKDAY($A810)=5</formula>
    </cfRule>
    <cfRule type="expression" dxfId="33726" priority="74381" stopIfTrue="1">
      <formula>WEEKDAY($A810)=6</formula>
    </cfRule>
    <cfRule type="expression" dxfId="33725" priority="74382" stopIfTrue="1">
      <formula>WEEKDAY($A810)=7</formula>
    </cfRule>
  </conditionalFormatting>
  <conditionalFormatting sqref="I810">
    <cfRule type="expression" dxfId="33724" priority="74369" stopIfTrue="1">
      <formula>WEEKDAY($A810)=1</formula>
    </cfRule>
    <cfRule type="expression" dxfId="33723" priority="74370" stopIfTrue="1">
      <formula>WEEKDAY($A810)=2</formula>
    </cfRule>
    <cfRule type="expression" dxfId="33722" priority="74371" stopIfTrue="1">
      <formula>WEEKDAY($A810)=3</formula>
    </cfRule>
    <cfRule type="expression" dxfId="33721" priority="74372" stopIfTrue="1">
      <formula>WEEKDAY($A810)=4</formula>
    </cfRule>
    <cfRule type="expression" dxfId="33720" priority="74373" stopIfTrue="1">
      <formula>WEEKDAY($A810)=5</formula>
    </cfRule>
    <cfRule type="expression" dxfId="33719" priority="74374" stopIfTrue="1">
      <formula>WEEKDAY($A810)=6</formula>
    </cfRule>
    <cfRule type="expression" dxfId="33718" priority="74375" stopIfTrue="1">
      <formula>WEEKDAY($A810)=7</formula>
    </cfRule>
  </conditionalFormatting>
  <conditionalFormatting sqref="I810">
    <cfRule type="expression" dxfId="33717" priority="74362" stopIfTrue="1">
      <formula>WEEKDAY($A810)=1</formula>
    </cfRule>
    <cfRule type="expression" dxfId="33716" priority="74363" stopIfTrue="1">
      <formula>WEEKDAY($A810)=2</formula>
    </cfRule>
    <cfRule type="expression" dxfId="33715" priority="74364" stopIfTrue="1">
      <formula>WEEKDAY($A810)=3</formula>
    </cfRule>
    <cfRule type="expression" dxfId="33714" priority="74365" stopIfTrue="1">
      <formula>WEEKDAY($A810)=4</formula>
    </cfRule>
    <cfRule type="expression" dxfId="33713" priority="74366" stopIfTrue="1">
      <formula>WEEKDAY($A810)=5</formula>
    </cfRule>
    <cfRule type="expression" dxfId="33712" priority="74367" stopIfTrue="1">
      <formula>WEEKDAY($A810)=6</formula>
    </cfRule>
    <cfRule type="expression" dxfId="33711" priority="74368" stopIfTrue="1">
      <formula>WEEKDAY($A810)=7</formula>
    </cfRule>
  </conditionalFormatting>
  <conditionalFormatting sqref="A810">
    <cfRule type="expression" dxfId="33710" priority="74355" stopIfTrue="1">
      <formula>WEEKDAY($A810)=1</formula>
    </cfRule>
    <cfRule type="expression" dxfId="33709" priority="74356" stopIfTrue="1">
      <formula>WEEKDAY($A810)=2</formula>
    </cfRule>
    <cfRule type="expression" dxfId="33708" priority="74357" stopIfTrue="1">
      <formula>WEEKDAY($A810)=3</formula>
    </cfRule>
    <cfRule type="expression" dxfId="33707" priority="74358" stopIfTrue="1">
      <formula>WEEKDAY($A810)=4</formula>
    </cfRule>
    <cfRule type="expression" dxfId="33706" priority="74359" stopIfTrue="1">
      <formula>WEEKDAY($A810)=5</formula>
    </cfRule>
    <cfRule type="expression" dxfId="33705" priority="74360" stopIfTrue="1">
      <formula>WEEKDAY($A810)=6</formula>
    </cfRule>
    <cfRule type="expression" dxfId="33704" priority="74361" stopIfTrue="1">
      <formula>WEEKDAY($A810)=7</formula>
    </cfRule>
  </conditionalFormatting>
  <conditionalFormatting sqref="I810">
    <cfRule type="expression" dxfId="33703" priority="74348" stopIfTrue="1">
      <formula>WEEKDAY($A810)=1</formula>
    </cfRule>
    <cfRule type="expression" dxfId="33702" priority="74349" stopIfTrue="1">
      <formula>WEEKDAY($A810)=2</formula>
    </cfRule>
    <cfRule type="expression" dxfId="33701" priority="74350" stopIfTrue="1">
      <formula>WEEKDAY($A810)=3</formula>
    </cfRule>
    <cfRule type="expression" dxfId="33700" priority="74351" stopIfTrue="1">
      <formula>WEEKDAY($A810)=4</formula>
    </cfRule>
    <cfRule type="expression" dxfId="33699" priority="74352" stopIfTrue="1">
      <formula>WEEKDAY($A810)=5</formula>
    </cfRule>
    <cfRule type="expression" dxfId="33698" priority="74353" stopIfTrue="1">
      <formula>WEEKDAY($A810)=6</formula>
    </cfRule>
    <cfRule type="expression" dxfId="33697" priority="74354" stopIfTrue="1">
      <formula>WEEKDAY($A810)=7</formula>
    </cfRule>
  </conditionalFormatting>
  <conditionalFormatting sqref="I810">
    <cfRule type="expression" dxfId="33696" priority="74341" stopIfTrue="1">
      <formula>WEEKDAY($A810)=1</formula>
    </cfRule>
    <cfRule type="expression" dxfId="33695" priority="74342" stopIfTrue="1">
      <formula>WEEKDAY($A810)=2</formula>
    </cfRule>
    <cfRule type="expression" dxfId="33694" priority="74343" stopIfTrue="1">
      <formula>WEEKDAY($A810)=3</formula>
    </cfRule>
    <cfRule type="expression" dxfId="33693" priority="74344" stopIfTrue="1">
      <formula>WEEKDAY($A810)=4</formula>
    </cfRule>
    <cfRule type="expression" dxfId="33692" priority="74345" stopIfTrue="1">
      <formula>WEEKDAY($A810)=5</formula>
    </cfRule>
    <cfRule type="expression" dxfId="33691" priority="74346" stopIfTrue="1">
      <formula>WEEKDAY($A810)=6</formula>
    </cfRule>
    <cfRule type="expression" dxfId="33690" priority="74347" stopIfTrue="1">
      <formula>WEEKDAY($A810)=7</formula>
    </cfRule>
  </conditionalFormatting>
  <conditionalFormatting sqref="I810">
    <cfRule type="expression" dxfId="33689" priority="74334" stopIfTrue="1">
      <formula>WEEKDAY($A810)=1</formula>
    </cfRule>
    <cfRule type="expression" dxfId="33688" priority="74335" stopIfTrue="1">
      <formula>WEEKDAY($A810)=2</formula>
    </cfRule>
    <cfRule type="expression" dxfId="33687" priority="74336" stopIfTrue="1">
      <formula>WEEKDAY($A810)=3</formula>
    </cfRule>
    <cfRule type="expression" dxfId="33686" priority="74337" stopIfTrue="1">
      <formula>WEEKDAY($A810)=4</formula>
    </cfRule>
    <cfRule type="expression" dxfId="33685" priority="74338" stopIfTrue="1">
      <formula>WEEKDAY($A810)=5</formula>
    </cfRule>
    <cfRule type="expression" dxfId="33684" priority="74339" stopIfTrue="1">
      <formula>WEEKDAY($A810)=6</formula>
    </cfRule>
    <cfRule type="expression" dxfId="33683" priority="74340" stopIfTrue="1">
      <formula>WEEKDAY($A810)=7</formula>
    </cfRule>
  </conditionalFormatting>
  <conditionalFormatting sqref="I810">
    <cfRule type="expression" dxfId="33682" priority="74327" stopIfTrue="1">
      <formula>WEEKDAY($A810)=1</formula>
    </cfRule>
    <cfRule type="expression" dxfId="33681" priority="74328" stopIfTrue="1">
      <formula>WEEKDAY($A810)=2</formula>
    </cfRule>
    <cfRule type="expression" dxfId="33680" priority="74329" stopIfTrue="1">
      <formula>WEEKDAY($A810)=3</formula>
    </cfRule>
    <cfRule type="expression" dxfId="33679" priority="74330" stopIfTrue="1">
      <formula>WEEKDAY($A810)=4</formula>
    </cfRule>
    <cfRule type="expression" dxfId="33678" priority="74331" stopIfTrue="1">
      <formula>WEEKDAY($A810)=5</formula>
    </cfRule>
    <cfRule type="expression" dxfId="33677" priority="74332" stopIfTrue="1">
      <formula>WEEKDAY($A810)=6</formula>
    </cfRule>
    <cfRule type="expression" dxfId="33676" priority="74333" stopIfTrue="1">
      <formula>WEEKDAY($A810)=7</formula>
    </cfRule>
  </conditionalFormatting>
  <conditionalFormatting sqref="I810">
    <cfRule type="expression" dxfId="33675" priority="74320" stopIfTrue="1">
      <formula>WEEKDAY($A810)=1</formula>
    </cfRule>
    <cfRule type="expression" dxfId="33674" priority="74321" stopIfTrue="1">
      <formula>WEEKDAY($A810)=2</formula>
    </cfRule>
    <cfRule type="expression" dxfId="33673" priority="74322" stopIfTrue="1">
      <formula>WEEKDAY($A810)=3</formula>
    </cfRule>
    <cfRule type="expression" dxfId="33672" priority="74323" stopIfTrue="1">
      <formula>WEEKDAY($A810)=4</formula>
    </cfRule>
    <cfRule type="expression" dxfId="33671" priority="74324" stopIfTrue="1">
      <formula>WEEKDAY($A810)=5</formula>
    </cfRule>
    <cfRule type="expression" dxfId="33670" priority="74325" stopIfTrue="1">
      <formula>WEEKDAY($A810)=6</formula>
    </cfRule>
    <cfRule type="expression" dxfId="33669" priority="74326" stopIfTrue="1">
      <formula>WEEKDAY($A810)=7</formula>
    </cfRule>
  </conditionalFormatting>
  <conditionalFormatting sqref="I810">
    <cfRule type="expression" dxfId="33668" priority="74313" stopIfTrue="1">
      <formula>WEEKDAY($A810)=1</formula>
    </cfRule>
    <cfRule type="expression" dxfId="33667" priority="74314" stopIfTrue="1">
      <formula>WEEKDAY($A810)=2</formula>
    </cfRule>
    <cfRule type="expression" dxfId="33666" priority="74315" stopIfTrue="1">
      <formula>WEEKDAY($A810)=3</formula>
    </cfRule>
    <cfRule type="expression" dxfId="33665" priority="74316" stopIfTrue="1">
      <formula>WEEKDAY($A810)=4</formula>
    </cfRule>
    <cfRule type="expression" dxfId="33664" priority="74317" stopIfTrue="1">
      <formula>WEEKDAY($A810)=5</formula>
    </cfRule>
    <cfRule type="expression" dxfId="33663" priority="74318" stopIfTrue="1">
      <formula>WEEKDAY($A810)=6</formula>
    </cfRule>
    <cfRule type="expression" dxfId="33662" priority="74319" stopIfTrue="1">
      <formula>WEEKDAY($A810)=7</formula>
    </cfRule>
  </conditionalFormatting>
  <conditionalFormatting sqref="I810">
    <cfRule type="expression" dxfId="33661" priority="74306" stopIfTrue="1">
      <formula>WEEKDAY($A810)=1</formula>
    </cfRule>
    <cfRule type="expression" dxfId="33660" priority="74307" stopIfTrue="1">
      <formula>WEEKDAY($A810)=2</formula>
    </cfRule>
    <cfRule type="expression" dxfId="33659" priority="74308" stopIfTrue="1">
      <formula>WEEKDAY($A810)=3</formula>
    </cfRule>
    <cfRule type="expression" dxfId="33658" priority="74309" stopIfTrue="1">
      <formula>WEEKDAY($A810)=4</formula>
    </cfRule>
    <cfRule type="expression" dxfId="33657" priority="74310" stopIfTrue="1">
      <formula>WEEKDAY($A810)=5</formula>
    </cfRule>
    <cfRule type="expression" dxfId="33656" priority="74311" stopIfTrue="1">
      <formula>WEEKDAY($A810)=6</formula>
    </cfRule>
    <cfRule type="expression" dxfId="33655" priority="74312" stopIfTrue="1">
      <formula>WEEKDAY($A810)=7</formula>
    </cfRule>
  </conditionalFormatting>
  <conditionalFormatting sqref="I810">
    <cfRule type="expression" dxfId="33654" priority="74299" stopIfTrue="1">
      <formula>WEEKDAY($A810)=1</formula>
    </cfRule>
    <cfRule type="expression" dxfId="33653" priority="74300" stopIfTrue="1">
      <formula>WEEKDAY($A810)=2</formula>
    </cfRule>
    <cfRule type="expression" dxfId="33652" priority="74301" stopIfTrue="1">
      <formula>WEEKDAY($A810)=3</formula>
    </cfRule>
    <cfRule type="expression" dxfId="33651" priority="74302" stopIfTrue="1">
      <formula>WEEKDAY($A810)=4</formula>
    </cfRule>
    <cfRule type="expression" dxfId="33650" priority="74303" stopIfTrue="1">
      <formula>WEEKDAY($A810)=5</formula>
    </cfRule>
    <cfRule type="expression" dxfId="33649" priority="74304" stopIfTrue="1">
      <formula>WEEKDAY($A810)=6</formula>
    </cfRule>
    <cfRule type="expression" dxfId="33648" priority="74305" stopIfTrue="1">
      <formula>WEEKDAY($A810)=7</formula>
    </cfRule>
  </conditionalFormatting>
  <conditionalFormatting sqref="I810">
    <cfRule type="expression" dxfId="33647" priority="74292" stopIfTrue="1">
      <formula>WEEKDAY($A810)=1</formula>
    </cfRule>
    <cfRule type="expression" dxfId="33646" priority="74293" stopIfTrue="1">
      <formula>WEEKDAY($A810)=2</formula>
    </cfRule>
    <cfRule type="expression" dxfId="33645" priority="74294" stopIfTrue="1">
      <formula>WEEKDAY($A810)=3</formula>
    </cfRule>
    <cfRule type="expression" dxfId="33644" priority="74295" stopIfTrue="1">
      <formula>WEEKDAY($A810)=4</formula>
    </cfRule>
    <cfRule type="expression" dxfId="33643" priority="74296" stopIfTrue="1">
      <formula>WEEKDAY($A810)=5</formula>
    </cfRule>
    <cfRule type="expression" dxfId="33642" priority="74297" stopIfTrue="1">
      <formula>WEEKDAY($A810)=6</formula>
    </cfRule>
    <cfRule type="expression" dxfId="33641" priority="74298" stopIfTrue="1">
      <formula>WEEKDAY($A810)=7</formula>
    </cfRule>
  </conditionalFormatting>
  <conditionalFormatting sqref="I810">
    <cfRule type="expression" dxfId="33640" priority="74285" stopIfTrue="1">
      <formula>WEEKDAY($A810)=1</formula>
    </cfRule>
    <cfRule type="expression" dxfId="33639" priority="74286" stopIfTrue="1">
      <formula>WEEKDAY($A810)=2</formula>
    </cfRule>
    <cfRule type="expression" dxfId="33638" priority="74287" stopIfTrue="1">
      <formula>WEEKDAY($A810)=3</formula>
    </cfRule>
    <cfRule type="expression" dxfId="33637" priority="74288" stopIfTrue="1">
      <formula>WEEKDAY($A810)=4</formula>
    </cfRule>
    <cfRule type="expression" dxfId="33636" priority="74289" stopIfTrue="1">
      <formula>WEEKDAY($A810)=5</formula>
    </cfRule>
    <cfRule type="expression" dxfId="33635" priority="74290" stopIfTrue="1">
      <formula>WEEKDAY($A810)=6</formula>
    </cfRule>
    <cfRule type="expression" dxfId="33634" priority="74291" stopIfTrue="1">
      <formula>WEEKDAY($A810)=7</formula>
    </cfRule>
  </conditionalFormatting>
  <conditionalFormatting sqref="I810">
    <cfRule type="expression" dxfId="33633" priority="74278" stopIfTrue="1">
      <formula>WEEKDAY($A810)=1</formula>
    </cfRule>
    <cfRule type="expression" dxfId="33632" priority="74279" stopIfTrue="1">
      <formula>WEEKDAY($A810)=2</formula>
    </cfRule>
    <cfRule type="expression" dxfId="33631" priority="74280" stopIfTrue="1">
      <formula>WEEKDAY($A810)=3</formula>
    </cfRule>
    <cfRule type="expression" dxfId="33630" priority="74281" stopIfTrue="1">
      <formula>WEEKDAY($A810)=4</formula>
    </cfRule>
    <cfRule type="expression" dxfId="33629" priority="74282" stopIfTrue="1">
      <formula>WEEKDAY($A810)=5</formula>
    </cfRule>
    <cfRule type="expression" dxfId="33628" priority="74283" stopIfTrue="1">
      <formula>WEEKDAY($A810)=6</formula>
    </cfRule>
    <cfRule type="expression" dxfId="33627" priority="74284" stopIfTrue="1">
      <formula>WEEKDAY($A810)=7</formula>
    </cfRule>
  </conditionalFormatting>
  <conditionalFormatting sqref="I810">
    <cfRule type="expression" dxfId="33626" priority="74271" stopIfTrue="1">
      <formula>WEEKDAY($A810)=1</formula>
    </cfRule>
    <cfRule type="expression" dxfId="33625" priority="74272" stopIfTrue="1">
      <formula>WEEKDAY($A810)=2</formula>
    </cfRule>
    <cfRule type="expression" dxfId="33624" priority="74273" stopIfTrue="1">
      <formula>WEEKDAY($A810)=3</formula>
    </cfRule>
    <cfRule type="expression" dxfId="33623" priority="74274" stopIfTrue="1">
      <formula>WEEKDAY($A810)=4</formula>
    </cfRule>
    <cfRule type="expression" dxfId="33622" priority="74275" stopIfTrue="1">
      <formula>WEEKDAY($A810)=5</formula>
    </cfRule>
    <cfRule type="expression" dxfId="33621" priority="74276" stopIfTrue="1">
      <formula>WEEKDAY($A810)=6</formula>
    </cfRule>
    <cfRule type="expression" dxfId="33620" priority="74277" stopIfTrue="1">
      <formula>WEEKDAY($A810)=7</formula>
    </cfRule>
  </conditionalFormatting>
  <conditionalFormatting sqref="I810">
    <cfRule type="expression" dxfId="33619" priority="74264" stopIfTrue="1">
      <formula>WEEKDAY($A810)=1</formula>
    </cfRule>
    <cfRule type="expression" dxfId="33618" priority="74265" stopIfTrue="1">
      <formula>WEEKDAY($A810)=2</formula>
    </cfRule>
    <cfRule type="expression" dxfId="33617" priority="74266" stopIfTrue="1">
      <formula>WEEKDAY($A810)=3</formula>
    </cfRule>
    <cfRule type="expression" dxfId="33616" priority="74267" stopIfTrue="1">
      <formula>WEEKDAY($A810)=4</formula>
    </cfRule>
    <cfRule type="expression" dxfId="33615" priority="74268" stopIfTrue="1">
      <formula>WEEKDAY($A810)=5</formula>
    </cfRule>
    <cfRule type="expression" dxfId="33614" priority="74269" stopIfTrue="1">
      <formula>WEEKDAY($A810)=6</formula>
    </cfRule>
    <cfRule type="expression" dxfId="33613" priority="74270" stopIfTrue="1">
      <formula>WEEKDAY($A810)=7</formula>
    </cfRule>
  </conditionalFormatting>
  <conditionalFormatting sqref="I810">
    <cfRule type="expression" dxfId="33612" priority="74257" stopIfTrue="1">
      <formula>WEEKDAY($A810)=1</formula>
    </cfRule>
    <cfRule type="expression" dxfId="33611" priority="74258" stopIfTrue="1">
      <formula>WEEKDAY($A810)=2</formula>
    </cfRule>
    <cfRule type="expression" dxfId="33610" priority="74259" stopIfTrue="1">
      <formula>WEEKDAY($A810)=3</formula>
    </cfRule>
    <cfRule type="expression" dxfId="33609" priority="74260" stopIfTrue="1">
      <formula>WEEKDAY($A810)=4</formula>
    </cfRule>
    <cfRule type="expression" dxfId="33608" priority="74261" stopIfTrue="1">
      <formula>WEEKDAY($A810)=5</formula>
    </cfRule>
    <cfRule type="expression" dxfId="33607" priority="74262" stopIfTrue="1">
      <formula>WEEKDAY($A810)=6</formula>
    </cfRule>
    <cfRule type="expression" dxfId="33606" priority="74263" stopIfTrue="1">
      <formula>WEEKDAY($A810)=7</formula>
    </cfRule>
  </conditionalFormatting>
  <conditionalFormatting sqref="I810">
    <cfRule type="expression" dxfId="33605" priority="74250" stopIfTrue="1">
      <formula>WEEKDAY($A810)=1</formula>
    </cfRule>
    <cfRule type="expression" dxfId="33604" priority="74251" stopIfTrue="1">
      <formula>WEEKDAY($A810)=2</formula>
    </cfRule>
    <cfRule type="expression" dxfId="33603" priority="74252" stopIfTrue="1">
      <formula>WEEKDAY($A810)=3</formula>
    </cfRule>
    <cfRule type="expression" dxfId="33602" priority="74253" stopIfTrue="1">
      <formula>WEEKDAY($A810)=4</formula>
    </cfRule>
    <cfRule type="expression" dxfId="33601" priority="74254" stopIfTrue="1">
      <formula>WEEKDAY($A810)=5</formula>
    </cfRule>
    <cfRule type="expression" dxfId="33600" priority="74255" stopIfTrue="1">
      <formula>WEEKDAY($A810)=6</formula>
    </cfRule>
    <cfRule type="expression" dxfId="33599" priority="74256" stopIfTrue="1">
      <formula>WEEKDAY($A810)=7</formula>
    </cfRule>
  </conditionalFormatting>
  <conditionalFormatting sqref="I810">
    <cfRule type="expression" dxfId="33598" priority="74243" stopIfTrue="1">
      <formula>WEEKDAY($A810)=1</formula>
    </cfRule>
    <cfRule type="expression" dxfId="33597" priority="74244" stopIfTrue="1">
      <formula>WEEKDAY($A810)=2</formula>
    </cfRule>
    <cfRule type="expression" dxfId="33596" priority="74245" stopIfTrue="1">
      <formula>WEEKDAY($A810)=3</formula>
    </cfRule>
    <cfRule type="expression" dxfId="33595" priority="74246" stopIfTrue="1">
      <formula>WEEKDAY($A810)=4</formula>
    </cfRule>
    <cfRule type="expression" dxfId="33594" priority="74247" stopIfTrue="1">
      <formula>WEEKDAY($A810)=5</formula>
    </cfRule>
    <cfRule type="expression" dxfId="33593" priority="74248" stopIfTrue="1">
      <formula>WEEKDAY($A810)=6</formula>
    </cfRule>
    <cfRule type="expression" dxfId="33592" priority="74249" stopIfTrue="1">
      <formula>WEEKDAY($A810)=7</formula>
    </cfRule>
  </conditionalFormatting>
  <conditionalFormatting sqref="I810">
    <cfRule type="expression" dxfId="33591" priority="74236" stopIfTrue="1">
      <formula>WEEKDAY($A810)=1</formula>
    </cfRule>
    <cfRule type="expression" dxfId="33590" priority="74237" stopIfTrue="1">
      <formula>WEEKDAY($A810)=2</formula>
    </cfRule>
    <cfRule type="expression" dxfId="33589" priority="74238" stopIfTrue="1">
      <formula>WEEKDAY($A810)=3</formula>
    </cfRule>
    <cfRule type="expression" dxfId="33588" priority="74239" stopIfTrue="1">
      <formula>WEEKDAY($A810)=4</formula>
    </cfRule>
    <cfRule type="expression" dxfId="33587" priority="74240" stopIfTrue="1">
      <formula>WEEKDAY($A810)=5</formula>
    </cfRule>
    <cfRule type="expression" dxfId="33586" priority="74241" stopIfTrue="1">
      <formula>WEEKDAY($A810)=6</formula>
    </cfRule>
    <cfRule type="expression" dxfId="33585" priority="74242" stopIfTrue="1">
      <formula>WEEKDAY($A810)=7</formula>
    </cfRule>
  </conditionalFormatting>
  <conditionalFormatting sqref="I810">
    <cfRule type="expression" dxfId="33584" priority="74229" stopIfTrue="1">
      <formula>WEEKDAY($A810)=1</formula>
    </cfRule>
    <cfRule type="expression" dxfId="33583" priority="74230" stopIfTrue="1">
      <formula>WEEKDAY($A810)=2</formula>
    </cfRule>
    <cfRule type="expression" dxfId="33582" priority="74231" stopIfTrue="1">
      <formula>WEEKDAY($A810)=3</formula>
    </cfRule>
    <cfRule type="expression" dxfId="33581" priority="74232" stopIfTrue="1">
      <formula>WEEKDAY($A810)=4</formula>
    </cfRule>
    <cfRule type="expression" dxfId="33580" priority="74233" stopIfTrue="1">
      <formula>WEEKDAY($A810)=5</formula>
    </cfRule>
    <cfRule type="expression" dxfId="33579" priority="74234" stopIfTrue="1">
      <formula>WEEKDAY($A810)=6</formula>
    </cfRule>
    <cfRule type="expression" dxfId="33578" priority="74235" stopIfTrue="1">
      <formula>WEEKDAY($A810)=7</formula>
    </cfRule>
  </conditionalFormatting>
  <conditionalFormatting sqref="I810">
    <cfRule type="expression" dxfId="33577" priority="74222" stopIfTrue="1">
      <formula>WEEKDAY($A810)=1</formula>
    </cfRule>
    <cfRule type="expression" dxfId="33576" priority="74223" stopIfTrue="1">
      <formula>WEEKDAY($A810)=2</formula>
    </cfRule>
    <cfRule type="expression" dxfId="33575" priority="74224" stopIfTrue="1">
      <formula>WEEKDAY($A810)=3</formula>
    </cfRule>
    <cfRule type="expression" dxfId="33574" priority="74225" stopIfTrue="1">
      <formula>WEEKDAY($A810)=4</formula>
    </cfRule>
    <cfRule type="expression" dxfId="33573" priority="74226" stopIfTrue="1">
      <formula>WEEKDAY($A810)=5</formula>
    </cfRule>
    <cfRule type="expression" dxfId="33572" priority="74227" stopIfTrue="1">
      <formula>WEEKDAY($A810)=6</formula>
    </cfRule>
    <cfRule type="expression" dxfId="33571" priority="74228" stopIfTrue="1">
      <formula>WEEKDAY($A810)=7</formula>
    </cfRule>
  </conditionalFormatting>
  <conditionalFormatting sqref="I810">
    <cfRule type="expression" dxfId="33570" priority="74215" stopIfTrue="1">
      <formula>WEEKDAY($A810)=1</formula>
    </cfRule>
    <cfRule type="expression" dxfId="33569" priority="74216" stopIfTrue="1">
      <formula>WEEKDAY($A810)=2</formula>
    </cfRule>
    <cfRule type="expression" dxfId="33568" priority="74217" stopIfTrue="1">
      <formula>WEEKDAY($A810)=3</formula>
    </cfRule>
    <cfRule type="expression" dxfId="33567" priority="74218" stopIfTrue="1">
      <formula>WEEKDAY($A810)=4</formula>
    </cfRule>
    <cfRule type="expression" dxfId="33566" priority="74219" stopIfTrue="1">
      <formula>WEEKDAY($A810)=5</formula>
    </cfRule>
    <cfRule type="expression" dxfId="33565" priority="74220" stopIfTrue="1">
      <formula>WEEKDAY($A810)=6</formula>
    </cfRule>
    <cfRule type="expression" dxfId="33564" priority="74221" stopIfTrue="1">
      <formula>WEEKDAY($A810)=7</formula>
    </cfRule>
  </conditionalFormatting>
  <conditionalFormatting sqref="I810">
    <cfRule type="expression" dxfId="33563" priority="74208" stopIfTrue="1">
      <formula>WEEKDAY($A810)=1</formula>
    </cfRule>
    <cfRule type="expression" dxfId="33562" priority="74209" stopIfTrue="1">
      <formula>WEEKDAY($A810)=2</formula>
    </cfRule>
    <cfRule type="expression" dxfId="33561" priority="74210" stopIfTrue="1">
      <formula>WEEKDAY($A810)=3</formula>
    </cfRule>
    <cfRule type="expression" dxfId="33560" priority="74211" stopIfTrue="1">
      <formula>WEEKDAY($A810)=4</formula>
    </cfRule>
    <cfRule type="expression" dxfId="33559" priority="74212" stopIfTrue="1">
      <formula>WEEKDAY($A810)=5</formula>
    </cfRule>
    <cfRule type="expression" dxfId="33558" priority="74213" stopIfTrue="1">
      <formula>WEEKDAY($A810)=6</formula>
    </cfRule>
    <cfRule type="expression" dxfId="33557" priority="74214" stopIfTrue="1">
      <formula>WEEKDAY($A810)=7</formula>
    </cfRule>
  </conditionalFormatting>
  <conditionalFormatting sqref="I810">
    <cfRule type="expression" dxfId="33556" priority="74201" stopIfTrue="1">
      <formula>WEEKDAY($A810)=1</formula>
    </cfRule>
    <cfRule type="expression" dxfId="33555" priority="74202" stopIfTrue="1">
      <formula>WEEKDAY($A810)=2</formula>
    </cfRule>
    <cfRule type="expression" dxfId="33554" priority="74203" stopIfTrue="1">
      <formula>WEEKDAY($A810)=3</formula>
    </cfRule>
    <cfRule type="expression" dxfId="33553" priority="74204" stopIfTrue="1">
      <formula>WEEKDAY($A810)=4</formula>
    </cfRule>
    <cfRule type="expression" dxfId="33552" priority="74205" stopIfTrue="1">
      <formula>WEEKDAY($A810)=5</formula>
    </cfRule>
    <cfRule type="expression" dxfId="33551" priority="74206" stopIfTrue="1">
      <formula>WEEKDAY($A810)=6</formula>
    </cfRule>
    <cfRule type="expression" dxfId="33550" priority="74207" stopIfTrue="1">
      <formula>WEEKDAY($A810)=7</formula>
    </cfRule>
  </conditionalFormatting>
  <conditionalFormatting sqref="A810">
    <cfRule type="expression" dxfId="33549" priority="74194" stopIfTrue="1">
      <formula>WEEKDAY($A810)=1</formula>
    </cfRule>
    <cfRule type="expression" dxfId="33548" priority="74195" stopIfTrue="1">
      <formula>WEEKDAY($A810)=2</formula>
    </cfRule>
    <cfRule type="expression" dxfId="33547" priority="74196" stopIfTrue="1">
      <formula>WEEKDAY($A810)=3</formula>
    </cfRule>
    <cfRule type="expression" dxfId="33546" priority="74197" stopIfTrue="1">
      <formula>WEEKDAY($A810)=4</formula>
    </cfRule>
    <cfRule type="expression" dxfId="33545" priority="74198" stopIfTrue="1">
      <formula>WEEKDAY($A810)=5</formula>
    </cfRule>
    <cfRule type="expression" dxfId="33544" priority="74199" stopIfTrue="1">
      <formula>WEEKDAY($A810)=6</formula>
    </cfRule>
    <cfRule type="expression" dxfId="33543" priority="74200" stopIfTrue="1">
      <formula>WEEKDAY($A810)=7</formula>
    </cfRule>
  </conditionalFormatting>
  <conditionalFormatting sqref="I810">
    <cfRule type="expression" dxfId="33542" priority="74187" stopIfTrue="1">
      <formula>WEEKDAY($A810)=1</formula>
    </cfRule>
    <cfRule type="expression" dxfId="33541" priority="74188" stopIfTrue="1">
      <formula>WEEKDAY($A810)=2</formula>
    </cfRule>
    <cfRule type="expression" dxfId="33540" priority="74189" stopIfTrue="1">
      <formula>WEEKDAY($A810)=3</formula>
    </cfRule>
    <cfRule type="expression" dxfId="33539" priority="74190" stopIfTrue="1">
      <formula>WEEKDAY($A810)=4</formula>
    </cfRule>
    <cfRule type="expression" dxfId="33538" priority="74191" stopIfTrue="1">
      <formula>WEEKDAY($A810)=5</formula>
    </cfRule>
    <cfRule type="expression" dxfId="33537" priority="74192" stopIfTrue="1">
      <formula>WEEKDAY($A810)=6</formula>
    </cfRule>
    <cfRule type="expression" dxfId="33536" priority="74193" stopIfTrue="1">
      <formula>WEEKDAY($A810)=7</formula>
    </cfRule>
  </conditionalFormatting>
  <conditionalFormatting sqref="A810">
    <cfRule type="expression" dxfId="33535" priority="74180" stopIfTrue="1">
      <formula>WEEKDAY($A810)=1</formula>
    </cfRule>
    <cfRule type="expression" dxfId="33534" priority="74181" stopIfTrue="1">
      <formula>WEEKDAY($A810)=2</formula>
    </cfRule>
    <cfRule type="expression" dxfId="33533" priority="74182" stopIfTrue="1">
      <formula>WEEKDAY($A810)=3</formula>
    </cfRule>
    <cfRule type="expression" dxfId="33532" priority="74183" stopIfTrue="1">
      <formula>WEEKDAY($A810)=4</formula>
    </cfRule>
    <cfRule type="expression" dxfId="33531" priority="74184" stopIfTrue="1">
      <formula>WEEKDAY($A810)=5</formula>
    </cfRule>
    <cfRule type="expression" dxfId="33530" priority="74185" stopIfTrue="1">
      <formula>WEEKDAY($A810)=6</formula>
    </cfRule>
    <cfRule type="expression" dxfId="33529" priority="74186" stopIfTrue="1">
      <formula>WEEKDAY($A810)=7</formula>
    </cfRule>
  </conditionalFormatting>
  <conditionalFormatting sqref="A810">
    <cfRule type="expression" dxfId="33528" priority="74173" stopIfTrue="1">
      <formula>WEEKDAY($A810)=1</formula>
    </cfRule>
    <cfRule type="expression" dxfId="33527" priority="74174" stopIfTrue="1">
      <formula>WEEKDAY($A810)=2</formula>
    </cfRule>
    <cfRule type="expression" dxfId="33526" priority="74175" stopIfTrue="1">
      <formula>WEEKDAY($A810)=3</formula>
    </cfRule>
    <cfRule type="expression" dxfId="33525" priority="74176" stopIfTrue="1">
      <formula>WEEKDAY($A810)=4</formula>
    </cfRule>
    <cfRule type="expression" dxfId="33524" priority="74177" stopIfTrue="1">
      <formula>WEEKDAY($A810)=5</formula>
    </cfRule>
    <cfRule type="expression" dxfId="33523" priority="74178" stopIfTrue="1">
      <formula>WEEKDAY($A810)=6</formula>
    </cfRule>
    <cfRule type="expression" dxfId="33522" priority="74179" stopIfTrue="1">
      <formula>WEEKDAY($A810)=7</formula>
    </cfRule>
  </conditionalFormatting>
  <conditionalFormatting sqref="I810">
    <cfRule type="expression" dxfId="33521" priority="74166" stopIfTrue="1">
      <formula>WEEKDAY($A810)=1</formula>
    </cfRule>
    <cfRule type="expression" dxfId="33520" priority="74167" stopIfTrue="1">
      <formula>WEEKDAY($A810)=2</formula>
    </cfRule>
    <cfRule type="expression" dxfId="33519" priority="74168" stopIfTrue="1">
      <formula>WEEKDAY($A810)=3</formula>
    </cfRule>
    <cfRule type="expression" dxfId="33518" priority="74169" stopIfTrue="1">
      <formula>WEEKDAY($A810)=4</formula>
    </cfRule>
    <cfRule type="expression" dxfId="33517" priority="74170" stopIfTrue="1">
      <formula>WEEKDAY($A810)=5</formula>
    </cfRule>
    <cfRule type="expression" dxfId="33516" priority="74171" stopIfTrue="1">
      <formula>WEEKDAY($A810)=6</formula>
    </cfRule>
    <cfRule type="expression" dxfId="33515" priority="74172" stopIfTrue="1">
      <formula>WEEKDAY($A810)=7</formula>
    </cfRule>
  </conditionalFormatting>
  <conditionalFormatting sqref="A810">
    <cfRule type="expression" dxfId="33514" priority="74159" stopIfTrue="1">
      <formula>WEEKDAY($A810)=1</formula>
    </cfRule>
    <cfRule type="expression" dxfId="33513" priority="74160" stopIfTrue="1">
      <formula>WEEKDAY($A810)=2</formula>
    </cfRule>
    <cfRule type="expression" dxfId="33512" priority="74161" stopIfTrue="1">
      <formula>WEEKDAY($A810)=3</formula>
    </cfRule>
    <cfRule type="expression" dxfId="33511" priority="74162" stopIfTrue="1">
      <formula>WEEKDAY($A810)=4</formula>
    </cfRule>
    <cfRule type="expression" dxfId="33510" priority="74163" stopIfTrue="1">
      <formula>WEEKDAY($A810)=5</formula>
    </cfRule>
    <cfRule type="expression" dxfId="33509" priority="74164" stopIfTrue="1">
      <formula>WEEKDAY($A810)=6</formula>
    </cfRule>
    <cfRule type="expression" dxfId="33508" priority="74165" stopIfTrue="1">
      <formula>WEEKDAY($A810)=7</formula>
    </cfRule>
  </conditionalFormatting>
  <conditionalFormatting sqref="I810">
    <cfRule type="expression" dxfId="33507" priority="74152" stopIfTrue="1">
      <formula>WEEKDAY($A810)=1</formula>
    </cfRule>
    <cfRule type="expression" dxfId="33506" priority="74153" stopIfTrue="1">
      <formula>WEEKDAY($A810)=2</formula>
    </cfRule>
    <cfRule type="expression" dxfId="33505" priority="74154" stopIfTrue="1">
      <formula>WEEKDAY($A810)=3</formula>
    </cfRule>
    <cfRule type="expression" dxfId="33504" priority="74155" stopIfTrue="1">
      <formula>WEEKDAY($A810)=4</formula>
    </cfRule>
    <cfRule type="expression" dxfId="33503" priority="74156" stopIfTrue="1">
      <formula>WEEKDAY($A810)=5</formula>
    </cfRule>
    <cfRule type="expression" dxfId="33502" priority="74157" stopIfTrue="1">
      <formula>WEEKDAY($A810)=6</formula>
    </cfRule>
    <cfRule type="expression" dxfId="33501" priority="74158" stopIfTrue="1">
      <formula>WEEKDAY($A810)=7</formula>
    </cfRule>
  </conditionalFormatting>
  <conditionalFormatting sqref="A810">
    <cfRule type="expression" dxfId="33500" priority="74145" stopIfTrue="1">
      <formula>WEEKDAY($A810)=1</formula>
    </cfRule>
    <cfRule type="expression" dxfId="33499" priority="74146" stopIfTrue="1">
      <formula>WEEKDAY($A810)=2</formula>
    </cfRule>
    <cfRule type="expression" dxfId="33498" priority="74147" stopIfTrue="1">
      <formula>WEEKDAY($A810)=3</formula>
    </cfRule>
    <cfRule type="expression" dxfId="33497" priority="74148" stopIfTrue="1">
      <formula>WEEKDAY($A810)=4</formula>
    </cfRule>
    <cfRule type="expression" dxfId="33496" priority="74149" stopIfTrue="1">
      <formula>WEEKDAY($A810)=5</formula>
    </cfRule>
    <cfRule type="expression" dxfId="33495" priority="74150" stopIfTrue="1">
      <formula>WEEKDAY($A810)=6</formula>
    </cfRule>
    <cfRule type="expression" dxfId="33494" priority="74151" stopIfTrue="1">
      <formula>WEEKDAY($A810)=7</formula>
    </cfRule>
  </conditionalFormatting>
  <conditionalFormatting sqref="A810">
    <cfRule type="expression" dxfId="33493" priority="74138" stopIfTrue="1">
      <formula>WEEKDAY($A810)=1</formula>
    </cfRule>
    <cfRule type="expression" dxfId="33492" priority="74139" stopIfTrue="1">
      <formula>WEEKDAY($A810)=2</formula>
    </cfRule>
    <cfRule type="expression" dxfId="33491" priority="74140" stopIfTrue="1">
      <formula>WEEKDAY($A810)=3</formula>
    </cfRule>
    <cfRule type="expression" dxfId="33490" priority="74141" stopIfTrue="1">
      <formula>WEEKDAY($A810)=4</formula>
    </cfRule>
    <cfRule type="expression" dxfId="33489" priority="74142" stopIfTrue="1">
      <formula>WEEKDAY($A810)=5</formula>
    </cfRule>
    <cfRule type="expression" dxfId="33488" priority="74143" stopIfTrue="1">
      <formula>WEEKDAY($A810)=6</formula>
    </cfRule>
    <cfRule type="expression" dxfId="33487" priority="74144" stopIfTrue="1">
      <formula>WEEKDAY($A810)=7</formula>
    </cfRule>
  </conditionalFormatting>
  <conditionalFormatting sqref="I810">
    <cfRule type="expression" dxfId="33486" priority="74131" stopIfTrue="1">
      <formula>WEEKDAY($A810)=1</formula>
    </cfRule>
    <cfRule type="expression" dxfId="33485" priority="74132" stopIfTrue="1">
      <formula>WEEKDAY($A810)=2</formula>
    </cfRule>
    <cfRule type="expression" dxfId="33484" priority="74133" stopIfTrue="1">
      <formula>WEEKDAY($A810)=3</formula>
    </cfRule>
    <cfRule type="expression" dxfId="33483" priority="74134" stopIfTrue="1">
      <formula>WEEKDAY($A810)=4</formula>
    </cfRule>
    <cfRule type="expression" dxfId="33482" priority="74135" stopIfTrue="1">
      <formula>WEEKDAY($A810)=5</formula>
    </cfRule>
    <cfRule type="expression" dxfId="33481" priority="74136" stopIfTrue="1">
      <formula>WEEKDAY($A810)=6</formula>
    </cfRule>
    <cfRule type="expression" dxfId="33480" priority="74137" stopIfTrue="1">
      <formula>WEEKDAY($A810)=7</formula>
    </cfRule>
  </conditionalFormatting>
  <conditionalFormatting sqref="A810">
    <cfRule type="expression" dxfId="33479" priority="74124" stopIfTrue="1">
      <formula>WEEKDAY($A810)=1</formula>
    </cfRule>
    <cfRule type="expression" dxfId="33478" priority="74125" stopIfTrue="1">
      <formula>WEEKDAY($A810)=2</formula>
    </cfRule>
    <cfRule type="expression" dxfId="33477" priority="74126" stopIfTrue="1">
      <formula>WEEKDAY($A810)=3</formula>
    </cfRule>
    <cfRule type="expression" dxfId="33476" priority="74127" stopIfTrue="1">
      <formula>WEEKDAY($A810)=4</formula>
    </cfRule>
    <cfRule type="expression" dxfId="33475" priority="74128" stopIfTrue="1">
      <formula>WEEKDAY($A810)=5</formula>
    </cfRule>
    <cfRule type="expression" dxfId="33474" priority="74129" stopIfTrue="1">
      <formula>WEEKDAY($A810)=6</formula>
    </cfRule>
    <cfRule type="expression" dxfId="33473" priority="74130" stopIfTrue="1">
      <formula>WEEKDAY($A810)=7</formula>
    </cfRule>
  </conditionalFormatting>
  <conditionalFormatting sqref="A810">
    <cfRule type="expression" dxfId="33472" priority="74117" stopIfTrue="1">
      <formula>WEEKDAY($A810)=1</formula>
    </cfRule>
    <cfRule type="expression" dxfId="33471" priority="74118" stopIfTrue="1">
      <formula>WEEKDAY($A810)=2</formula>
    </cfRule>
    <cfRule type="expression" dxfId="33470" priority="74119" stopIfTrue="1">
      <formula>WEEKDAY($A810)=3</formula>
    </cfRule>
    <cfRule type="expression" dxfId="33469" priority="74120" stopIfTrue="1">
      <formula>WEEKDAY($A810)=4</formula>
    </cfRule>
    <cfRule type="expression" dxfId="33468" priority="74121" stopIfTrue="1">
      <formula>WEEKDAY($A810)=5</formula>
    </cfRule>
    <cfRule type="expression" dxfId="33467" priority="74122" stopIfTrue="1">
      <formula>WEEKDAY($A810)=6</formula>
    </cfRule>
    <cfRule type="expression" dxfId="33466" priority="74123" stopIfTrue="1">
      <formula>WEEKDAY($A810)=7</formula>
    </cfRule>
  </conditionalFormatting>
  <conditionalFormatting sqref="I810">
    <cfRule type="expression" dxfId="33465" priority="74110" stopIfTrue="1">
      <formula>WEEKDAY($A810)=1</formula>
    </cfRule>
    <cfRule type="expression" dxfId="33464" priority="74111" stopIfTrue="1">
      <formula>WEEKDAY($A810)=2</formula>
    </cfRule>
    <cfRule type="expression" dxfId="33463" priority="74112" stopIfTrue="1">
      <formula>WEEKDAY($A810)=3</formula>
    </cfRule>
    <cfRule type="expression" dxfId="33462" priority="74113" stopIfTrue="1">
      <formula>WEEKDAY($A810)=4</formula>
    </cfRule>
    <cfRule type="expression" dxfId="33461" priority="74114" stopIfTrue="1">
      <formula>WEEKDAY($A810)=5</formula>
    </cfRule>
    <cfRule type="expression" dxfId="33460" priority="74115" stopIfTrue="1">
      <formula>WEEKDAY($A810)=6</formula>
    </cfRule>
    <cfRule type="expression" dxfId="33459" priority="74116" stopIfTrue="1">
      <formula>WEEKDAY($A810)=7</formula>
    </cfRule>
  </conditionalFormatting>
  <conditionalFormatting sqref="I810">
    <cfRule type="expression" dxfId="33458" priority="74103" stopIfTrue="1">
      <formula>WEEKDAY($A810)=1</formula>
    </cfRule>
    <cfRule type="expression" dxfId="33457" priority="74104" stopIfTrue="1">
      <formula>WEEKDAY($A810)=2</formula>
    </cfRule>
    <cfRule type="expression" dxfId="33456" priority="74105" stopIfTrue="1">
      <formula>WEEKDAY($A810)=3</formula>
    </cfRule>
    <cfRule type="expression" dxfId="33455" priority="74106" stopIfTrue="1">
      <formula>WEEKDAY($A810)=4</formula>
    </cfRule>
    <cfRule type="expression" dxfId="33454" priority="74107" stopIfTrue="1">
      <formula>WEEKDAY($A810)=5</formula>
    </cfRule>
    <cfRule type="expression" dxfId="33453" priority="74108" stopIfTrue="1">
      <formula>WEEKDAY($A810)=6</formula>
    </cfRule>
    <cfRule type="expression" dxfId="33452" priority="74109" stopIfTrue="1">
      <formula>WEEKDAY($A810)=7</formula>
    </cfRule>
  </conditionalFormatting>
  <conditionalFormatting sqref="A810">
    <cfRule type="expression" dxfId="33451" priority="74096" stopIfTrue="1">
      <formula>WEEKDAY($A810)=1</formula>
    </cfRule>
    <cfRule type="expression" dxfId="33450" priority="74097" stopIfTrue="1">
      <formula>WEEKDAY($A810)=2</formula>
    </cfRule>
    <cfRule type="expression" dxfId="33449" priority="74098" stopIfTrue="1">
      <formula>WEEKDAY($A810)=3</formula>
    </cfRule>
    <cfRule type="expression" dxfId="33448" priority="74099" stopIfTrue="1">
      <formula>WEEKDAY($A810)=4</formula>
    </cfRule>
    <cfRule type="expression" dxfId="33447" priority="74100" stopIfTrue="1">
      <formula>WEEKDAY($A810)=5</formula>
    </cfRule>
    <cfRule type="expression" dxfId="33446" priority="74101" stopIfTrue="1">
      <formula>WEEKDAY($A810)=6</formula>
    </cfRule>
    <cfRule type="expression" dxfId="33445" priority="74102" stopIfTrue="1">
      <formula>WEEKDAY($A810)=7</formula>
    </cfRule>
  </conditionalFormatting>
  <conditionalFormatting sqref="A810">
    <cfRule type="expression" dxfId="33444" priority="74089" stopIfTrue="1">
      <formula>WEEKDAY($A810)=1</formula>
    </cfRule>
    <cfRule type="expression" dxfId="33443" priority="74090" stopIfTrue="1">
      <formula>WEEKDAY($A810)=2</formula>
    </cfRule>
    <cfRule type="expression" dxfId="33442" priority="74091" stopIfTrue="1">
      <formula>WEEKDAY($A810)=3</formula>
    </cfRule>
    <cfRule type="expression" dxfId="33441" priority="74092" stopIfTrue="1">
      <formula>WEEKDAY($A810)=4</formula>
    </cfRule>
    <cfRule type="expression" dxfId="33440" priority="74093" stopIfTrue="1">
      <formula>WEEKDAY($A810)=5</formula>
    </cfRule>
    <cfRule type="expression" dxfId="33439" priority="74094" stopIfTrue="1">
      <formula>WEEKDAY($A810)=6</formula>
    </cfRule>
    <cfRule type="expression" dxfId="33438" priority="74095" stopIfTrue="1">
      <formula>WEEKDAY($A810)=7</formula>
    </cfRule>
  </conditionalFormatting>
  <conditionalFormatting sqref="I810">
    <cfRule type="expression" dxfId="33437" priority="74082" stopIfTrue="1">
      <formula>WEEKDAY($A810)=1</formula>
    </cfRule>
    <cfRule type="expression" dxfId="33436" priority="74083" stopIfTrue="1">
      <formula>WEEKDAY($A810)=2</formula>
    </cfRule>
    <cfRule type="expression" dxfId="33435" priority="74084" stopIfTrue="1">
      <formula>WEEKDAY($A810)=3</formula>
    </cfRule>
    <cfRule type="expression" dxfId="33434" priority="74085" stopIfTrue="1">
      <formula>WEEKDAY($A810)=4</formula>
    </cfRule>
    <cfRule type="expression" dxfId="33433" priority="74086" stopIfTrue="1">
      <formula>WEEKDAY($A810)=5</formula>
    </cfRule>
    <cfRule type="expression" dxfId="33432" priority="74087" stopIfTrue="1">
      <formula>WEEKDAY($A810)=6</formula>
    </cfRule>
    <cfRule type="expression" dxfId="33431" priority="74088" stopIfTrue="1">
      <formula>WEEKDAY($A810)=7</formula>
    </cfRule>
  </conditionalFormatting>
  <conditionalFormatting sqref="A810">
    <cfRule type="expression" dxfId="33430" priority="74075" stopIfTrue="1">
      <formula>WEEKDAY($A810)=1</formula>
    </cfRule>
    <cfRule type="expression" dxfId="33429" priority="74076" stopIfTrue="1">
      <formula>WEEKDAY($A810)=2</formula>
    </cfRule>
    <cfRule type="expression" dxfId="33428" priority="74077" stopIfTrue="1">
      <formula>WEEKDAY($A810)=3</formula>
    </cfRule>
    <cfRule type="expression" dxfId="33427" priority="74078" stopIfTrue="1">
      <formula>WEEKDAY($A810)=4</formula>
    </cfRule>
    <cfRule type="expression" dxfId="33426" priority="74079" stopIfTrue="1">
      <formula>WEEKDAY($A810)=5</formula>
    </cfRule>
    <cfRule type="expression" dxfId="33425" priority="74080" stopIfTrue="1">
      <formula>WEEKDAY($A810)=6</formula>
    </cfRule>
    <cfRule type="expression" dxfId="33424" priority="74081" stopIfTrue="1">
      <formula>WEEKDAY($A810)=7</formula>
    </cfRule>
  </conditionalFormatting>
  <conditionalFormatting sqref="I810">
    <cfRule type="expression" dxfId="33423" priority="74068" stopIfTrue="1">
      <formula>WEEKDAY($A810)=1</formula>
    </cfRule>
    <cfRule type="expression" dxfId="33422" priority="74069" stopIfTrue="1">
      <formula>WEEKDAY($A810)=2</formula>
    </cfRule>
    <cfRule type="expression" dxfId="33421" priority="74070" stopIfTrue="1">
      <formula>WEEKDAY($A810)=3</formula>
    </cfRule>
    <cfRule type="expression" dxfId="33420" priority="74071" stopIfTrue="1">
      <formula>WEEKDAY($A810)=4</formula>
    </cfRule>
    <cfRule type="expression" dxfId="33419" priority="74072" stopIfTrue="1">
      <formula>WEEKDAY($A810)=5</formula>
    </cfRule>
    <cfRule type="expression" dxfId="33418" priority="74073" stopIfTrue="1">
      <formula>WEEKDAY($A810)=6</formula>
    </cfRule>
    <cfRule type="expression" dxfId="33417" priority="74074" stopIfTrue="1">
      <formula>WEEKDAY($A810)=7</formula>
    </cfRule>
  </conditionalFormatting>
  <conditionalFormatting sqref="A810">
    <cfRule type="expression" dxfId="33416" priority="74061" stopIfTrue="1">
      <formula>WEEKDAY($A810)=1</formula>
    </cfRule>
    <cfRule type="expression" dxfId="33415" priority="74062" stopIfTrue="1">
      <formula>WEEKDAY($A810)=2</formula>
    </cfRule>
    <cfRule type="expression" dxfId="33414" priority="74063" stopIfTrue="1">
      <formula>WEEKDAY($A810)=3</formula>
    </cfRule>
    <cfRule type="expression" dxfId="33413" priority="74064" stopIfTrue="1">
      <formula>WEEKDAY($A810)=4</formula>
    </cfRule>
    <cfRule type="expression" dxfId="33412" priority="74065" stopIfTrue="1">
      <formula>WEEKDAY($A810)=5</formula>
    </cfRule>
    <cfRule type="expression" dxfId="33411" priority="74066" stopIfTrue="1">
      <formula>WEEKDAY($A810)=6</formula>
    </cfRule>
    <cfRule type="expression" dxfId="33410" priority="74067" stopIfTrue="1">
      <formula>WEEKDAY($A810)=7</formula>
    </cfRule>
  </conditionalFormatting>
  <conditionalFormatting sqref="A810">
    <cfRule type="expression" dxfId="33409" priority="74054" stopIfTrue="1">
      <formula>WEEKDAY($A810)=1</formula>
    </cfRule>
    <cfRule type="expression" dxfId="33408" priority="74055" stopIfTrue="1">
      <formula>WEEKDAY($A810)=2</formula>
    </cfRule>
    <cfRule type="expression" dxfId="33407" priority="74056" stopIfTrue="1">
      <formula>WEEKDAY($A810)=3</formula>
    </cfRule>
    <cfRule type="expression" dxfId="33406" priority="74057" stopIfTrue="1">
      <formula>WEEKDAY($A810)=4</formula>
    </cfRule>
    <cfRule type="expression" dxfId="33405" priority="74058" stopIfTrue="1">
      <formula>WEEKDAY($A810)=5</formula>
    </cfRule>
    <cfRule type="expression" dxfId="33404" priority="74059" stopIfTrue="1">
      <formula>WEEKDAY($A810)=6</formula>
    </cfRule>
    <cfRule type="expression" dxfId="33403" priority="74060" stopIfTrue="1">
      <formula>WEEKDAY($A810)=7</formula>
    </cfRule>
  </conditionalFormatting>
  <conditionalFormatting sqref="A810">
    <cfRule type="expression" dxfId="33402" priority="74047" stopIfTrue="1">
      <formula>WEEKDAY($A810)=1</formula>
    </cfRule>
    <cfRule type="expression" dxfId="33401" priority="74048" stopIfTrue="1">
      <formula>WEEKDAY($A810)=2</formula>
    </cfRule>
    <cfRule type="expression" dxfId="33400" priority="74049" stopIfTrue="1">
      <formula>WEEKDAY($A810)=3</formula>
    </cfRule>
    <cfRule type="expression" dxfId="33399" priority="74050" stopIfTrue="1">
      <formula>WEEKDAY($A810)=4</formula>
    </cfRule>
    <cfRule type="expression" dxfId="33398" priority="74051" stopIfTrue="1">
      <formula>WEEKDAY($A810)=5</formula>
    </cfRule>
    <cfRule type="expression" dxfId="33397" priority="74052" stopIfTrue="1">
      <formula>WEEKDAY($A810)=6</formula>
    </cfRule>
    <cfRule type="expression" dxfId="33396" priority="74053" stopIfTrue="1">
      <formula>WEEKDAY($A810)=7</formula>
    </cfRule>
  </conditionalFormatting>
  <conditionalFormatting sqref="A810">
    <cfRule type="expression" dxfId="33395" priority="74040" stopIfTrue="1">
      <formula>WEEKDAY($A810)=1</formula>
    </cfRule>
    <cfRule type="expression" dxfId="33394" priority="74041" stopIfTrue="1">
      <formula>WEEKDAY($A810)=2</formula>
    </cfRule>
    <cfRule type="expression" dxfId="33393" priority="74042" stopIfTrue="1">
      <formula>WEEKDAY($A810)=3</formula>
    </cfRule>
    <cfRule type="expression" dxfId="33392" priority="74043" stopIfTrue="1">
      <formula>WEEKDAY($A810)=4</formula>
    </cfRule>
    <cfRule type="expression" dxfId="33391" priority="74044" stopIfTrue="1">
      <formula>WEEKDAY($A810)=5</formula>
    </cfRule>
    <cfRule type="expression" dxfId="33390" priority="74045" stopIfTrue="1">
      <formula>WEEKDAY($A810)=6</formula>
    </cfRule>
    <cfRule type="expression" dxfId="33389" priority="74046" stopIfTrue="1">
      <formula>WEEKDAY($A810)=7</formula>
    </cfRule>
  </conditionalFormatting>
  <conditionalFormatting sqref="I810">
    <cfRule type="expression" dxfId="33388" priority="74033" stopIfTrue="1">
      <formula>WEEKDAY($A810)=1</formula>
    </cfRule>
    <cfRule type="expression" dxfId="33387" priority="74034" stopIfTrue="1">
      <formula>WEEKDAY($A810)=2</formula>
    </cfRule>
    <cfRule type="expression" dxfId="33386" priority="74035" stopIfTrue="1">
      <formula>WEEKDAY($A810)=3</formula>
    </cfRule>
    <cfRule type="expression" dxfId="33385" priority="74036" stopIfTrue="1">
      <formula>WEEKDAY($A810)=4</formula>
    </cfRule>
    <cfRule type="expression" dxfId="33384" priority="74037" stopIfTrue="1">
      <formula>WEEKDAY($A810)=5</formula>
    </cfRule>
    <cfRule type="expression" dxfId="33383" priority="74038" stopIfTrue="1">
      <formula>WEEKDAY($A810)=6</formula>
    </cfRule>
    <cfRule type="expression" dxfId="33382" priority="74039" stopIfTrue="1">
      <formula>WEEKDAY($A810)=7</formula>
    </cfRule>
  </conditionalFormatting>
  <conditionalFormatting sqref="A810">
    <cfRule type="expression" dxfId="33381" priority="74026" stopIfTrue="1">
      <formula>WEEKDAY($A810)=1</formula>
    </cfRule>
    <cfRule type="expression" dxfId="33380" priority="74027" stopIfTrue="1">
      <formula>WEEKDAY($A810)=2</formula>
    </cfRule>
    <cfRule type="expression" dxfId="33379" priority="74028" stopIfTrue="1">
      <formula>WEEKDAY($A810)=3</formula>
    </cfRule>
    <cfRule type="expression" dxfId="33378" priority="74029" stopIfTrue="1">
      <formula>WEEKDAY($A810)=4</formula>
    </cfRule>
    <cfRule type="expression" dxfId="33377" priority="74030" stopIfTrue="1">
      <formula>WEEKDAY($A810)=5</formula>
    </cfRule>
    <cfRule type="expression" dxfId="33376" priority="74031" stopIfTrue="1">
      <formula>WEEKDAY($A810)=6</formula>
    </cfRule>
    <cfRule type="expression" dxfId="33375" priority="74032" stopIfTrue="1">
      <formula>WEEKDAY($A810)=7</formula>
    </cfRule>
  </conditionalFormatting>
  <conditionalFormatting sqref="A810">
    <cfRule type="expression" dxfId="33374" priority="74019" stopIfTrue="1">
      <formula>WEEKDAY($A810)=1</formula>
    </cfRule>
    <cfRule type="expression" dxfId="33373" priority="74020" stopIfTrue="1">
      <formula>WEEKDAY($A810)=2</formula>
    </cfRule>
    <cfRule type="expression" dxfId="33372" priority="74021" stopIfTrue="1">
      <formula>WEEKDAY($A810)=3</formula>
    </cfRule>
    <cfRule type="expression" dxfId="33371" priority="74022" stopIfTrue="1">
      <formula>WEEKDAY($A810)=4</formula>
    </cfRule>
    <cfRule type="expression" dxfId="33370" priority="74023" stopIfTrue="1">
      <formula>WEEKDAY($A810)=5</formula>
    </cfRule>
    <cfRule type="expression" dxfId="33369" priority="74024" stopIfTrue="1">
      <formula>WEEKDAY($A810)=6</formula>
    </cfRule>
    <cfRule type="expression" dxfId="33368" priority="74025" stopIfTrue="1">
      <formula>WEEKDAY($A810)=7</formula>
    </cfRule>
  </conditionalFormatting>
  <conditionalFormatting sqref="I810">
    <cfRule type="expression" dxfId="33367" priority="74012" stopIfTrue="1">
      <formula>WEEKDAY($A810)=1</formula>
    </cfRule>
    <cfRule type="expression" dxfId="33366" priority="74013" stopIfTrue="1">
      <formula>WEEKDAY($A810)=2</formula>
    </cfRule>
    <cfRule type="expression" dxfId="33365" priority="74014" stopIfTrue="1">
      <formula>WEEKDAY($A810)=3</formula>
    </cfRule>
    <cfRule type="expression" dxfId="33364" priority="74015" stopIfTrue="1">
      <formula>WEEKDAY($A810)=4</formula>
    </cfRule>
    <cfRule type="expression" dxfId="33363" priority="74016" stopIfTrue="1">
      <formula>WEEKDAY($A810)=5</formula>
    </cfRule>
    <cfRule type="expression" dxfId="33362" priority="74017" stopIfTrue="1">
      <formula>WEEKDAY($A810)=6</formula>
    </cfRule>
    <cfRule type="expression" dxfId="33361" priority="74018" stopIfTrue="1">
      <formula>WEEKDAY($A810)=7</formula>
    </cfRule>
  </conditionalFormatting>
  <conditionalFormatting sqref="I810">
    <cfRule type="expression" dxfId="33360" priority="74005" stopIfTrue="1">
      <formula>WEEKDAY($A810)=1</formula>
    </cfRule>
    <cfRule type="expression" dxfId="33359" priority="74006" stopIfTrue="1">
      <formula>WEEKDAY($A810)=2</formula>
    </cfRule>
    <cfRule type="expression" dxfId="33358" priority="74007" stopIfTrue="1">
      <formula>WEEKDAY($A810)=3</formula>
    </cfRule>
    <cfRule type="expression" dxfId="33357" priority="74008" stopIfTrue="1">
      <formula>WEEKDAY($A810)=4</formula>
    </cfRule>
    <cfRule type="expression" dxfId="33356" priority="74009" stopIfTrue="1">
      <formula>WEEKDAY($A810)=5</formula>
    </cfRule>
    <cfRule type="expression" dxfId="33355" priority="74010" stopIfTrue="1">
      <formula>WEEKDAY($A810)=6</formula>
    </cfRule>
    <cfRule type="expression" dxfId="33354" priority="74011" stopIfTrue="1">
      <formula>WEEKDAY($A810)=7</formula>
    </cfRule>
  </conditionalFormatting>
  <conditionalFormatting sqref="A810">
    <cfRule type="expression" dxfId="33353" priority="73998" stopIfTrue="1">
      <formula>WEEKDAY($A810)=1</formula>
    </cfRule>
    <cfRule type="expression" dxfId="33352" priority="73999" stopIfTrue="1">
      <formula>WEEKDAY($A810)=2</formula>
    </cfRule>
    <cfRule type="expression" dxfId="33351" priority="74000" stopIfTrue="1">
      <formula>WEEKDAY($A810)=3</formula>
    </cfRule>
    <cfRule type="expression" dxfId="33350" priority="74001" stopIfTrue="1">
      <formula>WEEKDAY($A810)=4</formula>
    </cfRule>
    <cfRule type="expression" dxfId="33349" priority="74002" stopIfTrue="1">
      <formula>WEEKDAY($A810)=5</formula>
    </cfRule>
    <cfRule type="expression" dxfId="33348" priority="74003" stopIfTrue="1">
      <formula>WEEKDAY($A810)=6</formula>
    </cfRule>
    <cfRule type="expression" dxfId="33347" priority="74004" stopIfTrue="1">
      <formula>WEEKDAY($A810)=7</formula>
    </cfRule>
  </conditionalFormatting>
  <conditionalFormatting sqref="I810">
    <cfRule type="expression" dxfId="33346" priority="73991" stopIfTrue="1">
      <formula>WEEKDAY($A810)=1</formula>
    </cfRule>
    <cfRule type="expression" dxfId="33345" priority="73992" stopIfTrue="1">
      <formula>WEEKDAY($A810)=2</formula>
    </cfRule>
    <cfRule type="expression" dxfId="33344" priority="73993" stopIfTrue="1">
      <formula>WEEKDAY($A810)=3</formula>
    </cfRule>
    <cfRule type="expression" dxfId="33343" priority="73994" stopIfTrue="1">
      <formula>WEEKDAY($A810)=4</formula>
    </cfRule>
    <cfRule type="expression" dxfId="33342" priority="73995" stopIfTrue="1">
      <formula>WEEKDAY($A810)=5</formula>
    </cfRule>
    <cfRule type="expression" dxfId="33341" priority="73996" stopIfTrue="1">
      <formula>WEEKDAY($A810)=6</formula>
    </cfRule>
    <cfRule type="expression" dxfId="33340" priority="73997" stopIfTrue="1">
      <formula>WEEKDAY($A810)=7</formula>
    </cfRule>
  </conditionalFormatting>
  <conditionalFormatting sqref="A810">
    <cfRule type="expression" dxfId="33339" priority="73984" stopIfTrue="1">
      <formula>WEEKDAY($A810)=1</formula>
    </cfRule>
    <cfRule type="expression" dxfId="33338" priority="73985" stopIfTrue="1">
      <formula>WEEKDAY($A810)=2</formula>
    </cfRule>
    <cfRule type="expression" dxfId="33337" priority="73986" stopIfTrue="1">
      <formula>WEEKDAY($A810)=3</formula>
    </cfRule>
    <cfRule type="expression" dxfId="33336" priority="73987" stopIfTrue="1">
      <formula>WEEKDAY($A810)=4</formula>
    </cfRule>
    <cfRule type="expression" dxfId="33335" priority="73988" stopIfTrue="1">
      <formula>WEEKDAY($A810)=5</formula>
    </cfRule>
    <cfRule type="expression" dxfId="33334" priority="73989" stopIfTrue="1">
      <formula>WEEKDAY($A810)=6</formula>
    </cfRule>
    <cfRule type="expression" dxfId="33333" priority="73990" stopIfTrue="1">
      <formula>WEEKDAY($A810)=7</formula>
    </cfRule>
  </conditionalFormatting>
  <conditionalFormatting sqref="A810">
    <cfRule type="expression" dxfId="33332" priority="73977" stopIfTrue="1">
      <formula>WEEKDAY($A810)=1</formula>
    </cfRule>
    <cfRule type="expression" dxfId="33331" priority="73978" stopIfTrue="1">
      <formula>WEEKDAY($A810)=2</formula>
    </cfRule>
    <cfRule type="expression" dxfId="33330" priority="73979" stopIfTrue="1">
      <formula>WEEKDAY($A810)=3</formula>
    </cfRule>
    <cfRule type="expression" dxfId="33329" priority="73980" stopIfTrue="1">
      <formula>WEEKDAY($A810)=4</formula>
    </cfRule>
    <cfRule type="expression" dxfId="33328" priority="73981" stopIfTrue="1">
      <formula>WEEKDAY($A810)=5</formula>
    </cfRule>
    <cfRule type="expression" dxfId="33327" priority="73982" stopIfTrue="1">
      <formula>WEEKDAY($A810)=6</formula>
    </cfRule>
    <cfRule type="expression" dxfId="33326" priority="73983" stopIfTrue="1">
      <formula>WEEKDAY($A810)=7</formula>
    </cfRule>
  </conditionalFormatting>
  <conditionalFormatting sqref="A810">
    <cfRule type="expression" dxfId="33325" priority="73970" stopIfTrue="1">
      <formula>WEEKDAY($A810)=1</formula>
    </cfRule>
    <cfRule type="expression" dxfId="33324" priority="73971" stopIfTrue="1">
      <formula>WEEKDAY($A810)=2</formula>
    </cfRule>
    <cfRule type="expression" dxfId="33323" priority="73972" stopIfTrue="1">
      <formula>WEEKDAY($A810)=3</formula>
    </cfRule>
    <cfRule type="expression" dxfId="33322" priority="73973" stopIfTrue="1">
      <formula>WEEKDAY($A810)=4</formula>
    </cfRule>
    <cfRule type="expression" dxfId="33321" priority="73974" stopIfTrue="1">
      <formula>WEEKDAY($A810)=5</formula>
    </cfRule>
    <cfRule type="expression" dxfId="33320" priority="73975" stopIfTrue="1">
      <formula>WEEKDAY($A810)=6</formula>
    </cfRule>
    <cfRule type="expression" dxfId="33319" priority="73976" stopIfTrue="1">
      <formula>WEEKDAY($A810)=7</formula>
    </cfRule>
  </conditionalFormatting>
  <conditionalFormatting sqref="A810">
    <cfRule type="expression" dxfId="33318" priority="73963" stopIfTrue="1">
      <formula>WEEKDAY($A810)=1</formula>
    </cfRule>
    <cfRule type="expression" dxfId="33317" priority="73964" stopIfTrue="1">
      <formula>WEEKDAY($A810)=2</formula>
    </cfRule>
    <cfRule type="expression" dxfId="33316" priority="73965" stopIfTrue="1">
      <formula>WEEKDAY($A810)=3</formula>
    </cfRule>
    <cfRule type="expression" dxfId="33315" priority="73966" stopIfTrue="1">
      <formula>WEEKDAY($A810)=4</formula>
    </cfRule>
    <cfRule type="expression" dxfId="33314" priority="73967" stopIfTrue="1">
      <formula>WEEKDAY($A810)=5</formula>
    </cfRule>
    <cfRule type="expression" dxfId="33313" priority="73968" stopIfTrue="1">
      <formula>WEEKDAY($A810)=6</formula>
    </cfRule>
    <cfRule type="expression" dxfId="33312" priority="73969" stopIfTrue="1">
      <formula>WEEKDAY($A810)=7</formula>
    </cfRule>
  </conditionalFormatting>
  <conditionalFormatting sqref="I810">
    <cfRule type="expression" dxfId="33311" priority="73956" stopIfTrue="1">
      <formula>WEEKDAY($A810)=1</formula>
    </cfRule>
    <cfRule type="expression" dxfId="33310" priority="73957" stopIfTrue="1">
      <formula>WEEKDAY($A810)=2</formula>
    </cfRule>
    <cfRule type="expression" dxfId="33309" priority="73958" stopIfTrue="1">
      <formula>WEEKDAY($A810)=3</formula>
    </cfRule>
    <cfRule type="expression" dxfId="33308" priority="73959" stopIfTrue="1">
      <formula>WEEKDAY($A810)=4</formula>
    </cfRule>
    <cfRule type="expression" dxfId="33307" priority="73960" stopIfTrue="1">
      <formula>WEEKDAY($A810)=5</formula>
    </cfRule>
    <cfRule type="expression" dxfId="33306" priority="73961" stopIfTrue="1">
      <formula>WEEKDAY($A810)=6</formula>
    </cfRule>
    <cfRule type="expression" dxfId="33305" priority="73962" stopIfTrue="1">
      <formula>WEEKDAY($A810)=7</formula>
    </cfRule>
  </conditionalFormatting>
  <conditionalFormatting sqref="A810">
    <cfRule type="expression" dxfId="33304" priority="73949" stopIfTrue="1">
      <formula>WEEKDAY($A810)=1</formula>
    </cfRule>
    <cfRule type="expression" dxfId="33303" priority="73950" stopIfTrue="1">
      <formula>WEEKDAY($A810)=2</formula>
    </cfRule>
    <cfRule type="expression" dxfId="33302" priority="73951" stopIfTrue="1">
      <formula>WEEKDAY($A810)=3</formula>
    </cfRule>
    <cfRule type="expression" dxfId="33301" priority="73952" stopIfTrue="1">
      <formula>WEEKDAY($A810)=4</formula>
    </cfRule>
    <cfRule type="expression" dxfId="33300" priority="73953" stopIfTrue="1">
      <formula>WEEKDAY($A810)=5</formula>
    </cfRule>
    <cfRule type="expression" dxfId="33299" priority="73954" stopIfTrue="1">
      <formula>WEEKDAY($A810)=6</formula>
    </cfRule>
    <cfRule type="expression" dxfId="33298" priority="73955" stopIfTrue="1">
      <formula>WEEKDAY($A810)=7</formula>
    </cfRule>
  </conditionalFormatting>
  <conditionalFormatting sqref="A810">
    <cfRule type="expression" dxfId="33297" priority="73942" stopIfTrue="1">
      <formula>WEEKDAY($A810)=1</formula>
    </cfRule>
    <cfRule type="expression" dxfId="33296" priority="73943" stopIfTrue="1">
      <formula>WEEKDAY($A810)=2</formula>
    </cfRule>
    <cfRule type="expression" dxfId="33295" priority="73944" stopIfTrue="1">
      <formula>WEEKDAY($A810)=3</formula>
    </cfRule>
    <cfRule type="expression" dxfId="33294" priority="73945" stopIfTrue="1">
      <formula>WEEKDAY($A810)=4</formula>
    </cfRule>
    <cfRule type="expression" dxfId="33293" priority="73946" stopIfTrue="1">
      <formula>WEEKDAY($A810)=5</formula>
    </cfRule>
    <cfRule type="expression" dxfId="33292" priority="73947" stopIfTrue="1">
      <formula>WEEKDAY($A810)=6</formula>
    </cfRule>
    <cfRule type="expression" dxfId="33291" priority="73948" stopIfTrue="1">
      <formula>WEEKDAY($A810)=7</formula>
    </cfRule>
  </conditionalFormatting>
  <conditionalFormatting sqref="I810">
    <cfRule type="expression" dxfId="33290" priority="73935" stopIfTrue="1">
      <formula>WEEKDAY($A810)=1</formula>
    </cfRule>
    <cfRule type="expression" dxfId="33289" priority="73936" stopIfTrue="1">
      <formula>WEEKDAY($A810)=2</formula>
    </cfRule>
    <cfRule type="expression" dxfId="33288" priority="73937" stopIfTrue="1">
      <formula>WEEKDAY($A810)=3</formula>
    </cfRule>
    <cfRule type="expression" dxfId="33287" priority="73938" stopIfTrue="1">
      <formula>WEEKDAY($A810)=4</formula>
    </cfRule>
    <cfRule type="expression" dxfId="33286" priority="73939" stopIfTrue="1">
      <formula>WEEKDAY($A810)=5</formula>
    </cfRule>
    <cfRule type="expression" dxfId="33285" priority="73940" stopIfTrue="1">
      <formula>WEEKDAY($A810)=6</formula>
    </cfRule>
    <cfRule type="expression" dxfId="33284" priority="73941" stopIfTrue="1">
      <formula>WEEKDAY($A810)=7</formula>
    </cfRule>
  </conditionalFormatting>
  <conditionalFormatting sqref="I810">
    <cfRule type="expression" dxfId="33283" priority="73928" stopIfTrue="1">
      <formula>WEEKDAY($A810)=1</formula>
    </cfRule>
    <cfRule type="expression" dxfId="33282" priority="73929" stopIfTrue="1">
      <formula>WEEKDAY($A810)=2</formula>
    </cfRule>
    <cfRule type="expression" dxfId="33281" priority="73930" stopIfTrue="1">
      <formula>WEEKDAY($A810)=3</formula>
    </cfRule>
    <cfRule type="expression" dxfId="33280" priority="73931" stopIfTrue="1">
      <formula>WEEKDAY($A810)=4</formula>
    </cfRule>
    <cfRule type="expression" dxfId="33279" priority="73932" stopIfTrue="1">
      <formula>WEEKDAY($A810)=5</formula>
    </cfRule>
    <cfRule type="expression" dxfId="33278" priority="73933" stopIfTrue="1">
      <formula>WEEKDAY($A810)=6</formula>
    </cfRule>
    <cfRule type="expression" dxfId="33277" priority="73934" stopIfTrue="1">
      <formula>WEEKDAY($A810)=7</formula>
    </cfRule>
  </conditionalFormatting>
  <conditionalFormatting sqref="A810">
    <cfRule type="expression" dxfId="33276" priority="73921" stopIfTrue="1">
      <formula>WEEKDAY($A810)=1</formula>
    </cfRule>
    <cfRule type="expression" dxfId="33275" priority="73922" stopIfTrue="1">
      <formula>WEEKDAY($A810)=2</formula>
    </cfRule>
    <cfRule type="expression" dxfId="33274" priority="73923" stopIfTrue="1">
      <formula>WEEKDAY($A810)=3</formula>
    </cfRule>
    <cfRule type="expression" dxfId="33273" priority="73924" stopIfTrue="1">
      <formula>WEEKDAY($A810)=4</formula>
    </cfRule>
    <cfRule type="expression" dxfId="33272" priority="73925" stopIfTrue="1">
      <formula>WEEKDAY($A810)=5</formula>
    </cfRule>
    <cfRule type="expression" dxfId="33271" priority="73926" stopIfTrue="1">
      <formula>WEEKDAY($A810)=6</formula>
    </cfRule>
    <cfRule type="expression" dxfId="33270" priority="73927" stopIfTrue="1">
      <formula>WEEKDAY($A810)=7</formula>
    </cfRule>
  </conditionalFormatting>
  <conditionalFormatting sqref="A810">
    <cfRule type="expression" dxfId="33269" priority="73914" stopIfTrue="1">
      <formula>WEEKDAY($A810)=1</formula>
    </cfRule>
    <cfRule type="expression" dxfId="33268" priority="73915" stopIfTrue="1">
      <formula>WEEKDAY($A810)=2</formula>
    </cfRule>
    <cfRule type="expression" dxfId="33267" priority="73916" stopIfTrue="1">
      <formula>WEEKDAY($A810)=3</formula>
    </cfRule>
    <cfRule type="expression" dxfId="33266" priority="73917" stopIfTrue="1">
      <formula>WEEKDAY($A810)=4</formula>
    </cfRule>
    <cfRule type="expression" dxfId="33265" priority="73918" stopIfTrue="1">
      <formula>WEEKDAY($A810)=5</formula>
    </cfRule>
    <cfRule type="expression" dxfId="33264" priority="73919" stopIfTrue="1">
      <formula>WEEKDAY($A810)=6</formula>
    </cfRule>
    <cfRule type="expression" dxfId="33263" priority="73920" stopIfTrue="1">
      <formula>WEEKDAY($A810)=7</formula>
    </cfRule>
  </conditionalFormatting>
  <conditionalFormatting sqref="I810">
    <cfRule type="expression" dxfId="33262" priority="73907" stopIfTrue="1">
      <formula>WEEKDAY($A810)=1</formula>
    </cfRule>
    <cfRule type="expression" dxfId="33261" priority="73908" stopIfTrue="1">
      <formula>WEEKDAY($A810)=2</formula>
    </cfRule>
    <cfRule type="expression" dxfId="33260" priority="73909" stopIfTrue="1">
      <formula>WEEKDAY($A810)=3</formula>
    </cfRule>
    <cfRule type="expression" dxfId="33259" priority="73910" stopIfTrue="1">
      <formula>WEEKDAY($A810)=4</formula>
    </cfRule>
    <cfRule type="expression" dxfId="33258" priority="73911" stopIfTrue="1">
      <formula>WEEKDAY($A810)=5</formula>
    </cfRule>
    <cfRule type="expression" dxfId="33257" priority="73912" stopIfTrue="1">
      <formula>WEEKDAY($A810)=6</formula>
    </cfRule>
    <cfRule type="expression" dxfId="33256" priority="73913" stopIfTrue="1">
      <formula>WEEKDAY($A810)=7</formula>
    </cfRule>
  </conditionalFormatting>
  <conditionalFormatting sqref="I810">
    <cfRule type="expression" dxfId="33255" priority="73900" stopIfTrue="1">
      <formula>WEEKDAY($A810)=1</formula>
    </cfRule>
    <cfRule type="expression" dxfId="33254" priority="73901" stopIfTrue="1">
      <formula>WEEKDAY($A810)=2</formula>
    </cfRule>
    <cfRule type="expression" dxfId="33253" priority="73902" stopIfTrue="1">
      <formula>WEEKDAY($A810)=3</formula>
    </cfRule>
    <cfRule type="expression" dxfId="33252" priority="73903" stopIfTrue="1">
      <formula>WEEKDAY($A810)=4</formula>
    </cfRule>
    <cfRule type="expression" dxfId="33251" priority="73904" stopIfTrue="1">
      <formula>WEEKDAY($A810)=5</formula>
    </cfRule>
    <cfRule type="expression" dxfId="33250" priority="73905" stopIfTrue="1">
      <formula>WEEKDAY($A810)=6</formula>
    </cfRule>
    <cfRule type="expression" dxfId="33249" priority="73906" stopIfTrue="1">
      <formula>WEEKDAY($A810)=7</formula>
    </cfRule>
  </conditionalFormatting>
  <conditionalFormatting sqref="I810">
    <cfRule type="expression" dxfId="33248" priority="73893" stopIfTrue="1">
      <formula>WEEKDAY($A810)=1</formula>
    </cfRule>
    <cfRule type="expression" dxfId="33247" priority="73894" stopIfTrue="1">
      <formula>WEEKDAY($A810)=2</formula>
    </cfRule>
    <cfRule type="expression" dxfId="33246" priority="73895" stopIfTrue="1">
      <formula>WEEKDAY($A810)=3</formula>
    </cfRule>
    <cfRule type="expression" dxfId="33245" priority="73896" stopIfTrue="1">
      <formula>WEEKDAY($A810)=4</formula>
    </cfRule>
    <cfRule type="expression" dxfId="33244" priority="73897" stopIfTrue="1">
      <formula>WEEKDAY($A810)=5</formula>
    </cfRule>
    <cfRule type="expression" dxfId="33243" priority="73898" stopIfTrue="1">
      <formula>WEEKDAY($A810)=6</formula>
    </cfRule>
    <cfRule type="expression" dxfId="33242" priority="73899" stopIfTrue="1">
      <formula>WEEKDAY($A810)=7</formula>
    </cfRule>
  </conditionalFormatting>
  <conditionalFormatting sqref="I810">
    <cfRule type="expression" dxfId="33241" priority="73886" stopIfTrue="1">
      <formula>WEEKDAY($A810)=1</formula>
    </cfRule>
    <cfRule type="expression" dxfId="33240" priority="73887" stopIfTrue="1">
      <formula>WEEKDAY($A810)=2</formula>
    </cfRule>
    <cfRule type="expression" dxfId="33239" priority="73888" stopIfTrue="1">
      <formula>WEEKDAY($A810)=3</formula>
    </cfRule>
    <cfRule type="expression" dxfId="33238" priority="73889" stopIfTrue="1">
      <formula>WEEKDAY($A810)=4</formula>
    </cfRule>
    <cfRule type="expression" dxfId="33237" priority="73890" stopIfTrue="1">
      <formula>WEEKDAY($A810)=5</formula>
    </cfRule>
    <cfRule type="expression" dxfId="33236" priority="73891" stopIfTrue="1">
      <formula>WEEKDAY($A810)=6</formula>
    </cfRule>
    <cfRule type="expression" dxfId="33235" priority="73892" stopIfTrue="1">
      <formula>WEEKDAY($A810)=7</formula>
    </cfRule>
  </conditionalFormatting>
  <conditionalFormatting sqref="A810">
    <cfRule type="expression" dxfId="33234" priority="73879" stopIfTrue="1">
      <formula>WEEKDAY($A810)=1</formula>
    </cfRule>
    <cfRule type="expression" dxfId="33233" priority="73880" stopIfTrue="1">
      <formula>WEEKDAY($A810)=2</formula>
    </cfRule>
    <cfRule type="expression" dxfId="33232" priority="73881" stopIfTrue="1">
      <formula>WEEKDAY($A810)=3</formula>
    </cfRule>
    <cfRule type="expression" dxfId="33231" priority="73882" stopIfTrue="1">
      <formula>WEEKDAY($A810)=4</formula>
    </cfRule>
    <cfRule type="expression" dxfId="33230" priority="73883" stopIfTrue="1">
      <formula>WEEKDAY($A810)=5</formula>
    </cfRule>
    <cfRule type="expression" dxfId="33229" priority="73884" stopIfTrue="1">
      <formula>WEEKDAY($A810)=6</formula>
    </cfRule>
    <cfRule type="expression" dxfId="33228" priority="73885" stopIfTrue="1">
      <formula>WEEKDAY($A810)=7</formula>
    </cfRule>
  </conditionalFormatting>
  <conditionalFormatting sqref="A810">
    <cfRule type="expression" dxfId="33227" priority="73872" stopIfTrue="1">
      <formula>WEEKDAY($A810)=1</formula>
    </cfRule>
    <cfRule type="expression" dxfId="33226" priority="73873" stopIfTrue="1">
      <formula>WEEKDAY($A810)=2</formula>
    </cfRule>
    <cfRule type="expression" dxfId="33225" priority="73874" stopIfTrue="1">
      <formula>WEEKDAY($A810)=3</formula>
    </cfRule>
    <cfRule type="expression" dxfId="33224" priority="73875" stopIfTrue="1">
      <formula>WEEKDAY($A810)=4</formula>
    </cfRule>
    <cfRule type="expression" dxfId="33223" priority="73876" stopIfTrue="1">
      <formula>WEEKDAY($A810)=5</formula>
    </cfRule>
    <cfRule type="expression" dxfId="33222" priority="73877" stopIfTrue="1">
      <formula>WEEKDAY($A810)=6</formula>
    </cfRule>
    <cfRule type="expression" dxfId="33221" priority="73878" stopIfTrue="1">
      <formula>WEEKDAY($A810)=7</formula>
    </cfRule>
  </conditionalFormatting>
  <conditionalFormatting sqref="I810">
    <cfRule type="expression" dxfId="33220" priority="73865" stopIfTrue="1">
      <formula>WEEKDAY($A810)=1</formula>
    </cfRule>
    <cfRule type="expression" dxfId="33219" priority="73866" stopIfTrue="1">
      <formula>WEEKDAY($A810)=2</formula>
    </cfRule>
    <cfRule type="expression" dxfId="33218" priority="73867" stopIfTrue="1">
      <formula>WEEKDAY($A810)=3</formula>
    </cfRule>
    <cfRule type="expression" dxfId="33217" priority="73868" stopIfTrue="1">
      <formula>WEEKDAY($A810)=4</formula>
    </cfRule>
    <cfRule type="expression" dxfId="33216" priority="73869" stopIfTrue="1">
      <formula>WEEKDAY($A810)=5</formula>
    </cfRule>
    <cfRule type="expression" dxfId="33215" priority="73870" stopIfTrue="1">
      <formula>WEEKDAY($A810)=6</formula>
    </cfRule>
    <cfRule type="expression" dxfId="33214" priority="73871" stopIfTrue="1">
      <formula>WEEKDAY($A810)=7</formula>
    </cfRule>
  </conditionalFormatting>
  <conditionalFormatting sqref="I810">
    <cfRule type="expression" dxfId="33213" priority="73858" stopIfTrue="1">
      <formula>WEEKDAY($A810)=1</formula>
    </cfRule>
    <cfRule type="expression" dxfId="33212" priority="73859" stopIfTrue="1">
      <formula>WEEKDAY($A810)=2</formula>
    </cfRule>
    <cfRule type="expression" dxfId="33211" priority="73860" stopIfTrue="1">
      <formula>WEEKDAY($A810)=3</formula>
    </cfRule>
    <cfRule type="expression" dxfId="33210" priority="73861" stopIfTrue="1">
      <formula>WEEKDAY($A810)=4</formula>
    </cfRule>
    <cfRule type="expression" dxfId="33209" priority="73862" stopIfTrue="1">
      <formula>WEEKDAY($A810)=5</formula>
    </cfRule>
    <cfRule type="expression" dxfId="33208" priority="73863" stopIfTrue="1">
      <formula>WEEKDAY($A810)=6</formula>
    </cfRule>
    <cfRule type="expression" dxfId="33207" priority="73864" stopIfTrue="1">
      <formula>WEEKDAY($A810)=7</formula>
    </cfRule>
  </conditionalFormatting>
  <conditionalFormatting sqref="A810">
    <cfRule type="expression" dxfId="33206" priority="73851" stopIfTrue="1">
      <formula>WEEKDAY($A810)=1</formula>
    </cfRule>
    <cfRule type="expression" dxfId="33205" priority="73852" stopIfTrue="1">
      <formula>WEEKDAY($A810)=2</formula>
    </cfRule>
    <cfRule type="expression" dxfId="33204" priority="73853" stopIfTrue="1">
      <formula>WEEKDAY($A810)=3</formula>
    </cfRule>
    <cfRule type="expression" dxfId="33203" priority="73854" stopIfTrue="1">
      <formula>WEEKDAY($A810)=4</formula>
    </cfRule>
    <cfRule type="expression" dxfId="33202" priority="73855" stopIfTrue="1">
      <formula>WEEKDAY($A810)=5</formula>
    </cfRule>
    <cfRule type="expression" dxfId="33201" priority="73856" stopIfTrue="1">
      <formula>WEEKDAY($A810)=6</formula>
    </cfRule>
    <cfRule type="expression" dxfId="33200" priority="73857" stopIfTrue="1">
      <formula>WEEKDAY($A810)=7</formula>
    </cfRule>
  </conditionalFormatting>
  <conditionalFormatting sqref="I810">
    <cfRule type="expression" dxfId="33199" priority="73844" stopIfTrue="1">
      <formula>WEEKDAY($A810)=1</formula>
    </cfRule>
    <cfRule type="expression" dxfId="33198" priority="73845" stopIfTrue="1">
      <formula>WEEKDAY($A810)=2</formula>
    </cfRule>
    <cfRule type="expression" dxfId="33197" priority="73846" stopIfTrue="1">
      <formula>WEEKDAY($A810)=3</formula>
    </cfRule>
    <cfRule type="expression" dxfId="33196" priority="73847" stopIfTrue="1">
      <formula>WEEKDAY($A810)=4</formula>
    </cfRule>
    <cfRule type="expression" dxfId="33195" priority="73848" stopIfTrue="1">
      <formula>WEEKDAY($A810)=5</formula>
    </cfRule>
    <cfRule type="expression" dxfId="33194" priority="73849" stopIfTrue="1">
      <formula>WEEKDAY($A810)=6</formula>
    </cfRule>
    <cfRule type="expression" dxfId="33193" priority="73850" stopIfTrue="1">
      <formula>WEEKDAY($A810)=7</formula>
    </cfRule>
  </conditionalFormatting>
  <conditionalFormatting sqref="A810">
    <cfRule type="expression" dxfId="33192" priority="73837" stopIfTrue="1">
      <formula>WEEKDAY($A810)=1</formula>
    </cfRule>
    <cfRule type="expression" dxfId="33191" priority="73838" stopIfTrue="1">
      <formula>WEEKDAY($A810)=2</formula>
    </cfRule>
    <cfRule type="expression" dxfId="33190" priority="73839" stopIfTrue="1">
      <formula>WEEKDAY($A810)=3</formula>
    </cfRule>
    <cfRule type="expression" dxfId="33189" priority="73840" stopIfTrue="1">
      <formula>WEEKDAY($A810)=4</formula>
    </cfRule>
    <cfRule type="expression" dxfId="33188" priority="73841" stopIfTrue="1">
      <formula>WEEKDAY($A810)=5</formula>
    </cfRule>
    <cfRule type="expression" dxfId="33187" priority="73842" stopIfTrue="1">
      <formula>WEEKDAY($A810)=6</formula>
    </cfRule>
    <cfRule type="expression" dxfId="33186" priority="73843" stopIfTrue="1">
      <formula>WEEKDAY($A810)=7</formula>
    </cfRule>
  </conditionalFormatting>
  <conditionalFormatting sqref="I810">
    <cfRule type="expression" dxfId="33185" priority="73830" stopIfTrue="1">
      <formula>WEEKDAY($A810)=1</formula>
    </cfRule>
    <cfRule type="expression" dxfId="33184" priority="73831" stopIfTrue="1">
      <formula>WEEKDAY($A810)=2</formula>
    </cfRule>
    <cfRule type="expression" dxfId="33183" priority="73832" stopIfTrue="1">
      <formula>WEEKDAY($A810)=3</formula>
    </cfRule>
    <cfRule type="expression" dxfId="33182" priority="73833" stopIfTrue="1">
      <formula>WEEKDAY($A810)=4</formula>
    </cfRule>
    <cfRule type="expression" dxfId="33181" priority="73834" stopIfTrue="1">
      <formula>WEEKDAY($A810)=5</formula>
    </cfRule>
    <cfRule type="expression" dxfId="33180" priority="73835" stopIfTrue="1">
      <formula>WEEKDAY($A810)=6</formula>
    </cfRule>
    <cfRule type="expression" dxfId="33179" priority="73836" stopIfTrue="1">
      <formula>WEEKDAY($A810)=7</formula>
    </cfRule>
  </conditionalFormatting>
  <conditionalFormatting sqref="I810">
    <cfRule type="expression" dxfId="33178" priority="73823" stopIfTrue="1">
      <formula>WEEKDAY($A810)=1</formula>
    </cfRule>
    <cfRule type="expression" dxfId="33177" priority="73824" stopIfTrue="1">
      <formula>WEEKDAY($A810)=2</formula>
    </cfRule>
    <cfRule type="expression" dxfId="33176" priority="73825" stopIfTrue="1">
      <formula>WEEKDAY($A810)=3</formula>
    </cfRule>
    <cfRule type="expression" dxfId="33175" priority="73826" stopIfTrue="1">
      <formula>WEEKDAY($A810)=4</formula>
    </cfRule>
    <cfRule type="expression" dxfId="33174" priority="73827" stopIfTrue="1">
      <formula>WEEKDAY($A810)=5</formula>
    </cfRule>
    <cfRule type="expression" dxfId="33173" priority="73828" stopIfTrue="1">
      <formula>WEEKDAY($A810)=6</formula>
    </cfRule>
    <cfRule type="expression" dxfId="33172" priority="73829" stopIfTrue="1">
      <formula>WEEKDAY($A810)=7</formula>
    </cfRule>
  </conditionalFormatting>
  <conditionalFormatting sqref="I810">
    <cfRule type="expression" dxfId="33171" priority="73816" stopIfTrue="1">
      <formula>WEEKDAY($A810)=1</formula>
    </cfRule>
    <cfRule type="expression" dxfId="33170" priority="73817" stopIfTrue="1">
      <formula>WEEKDAY($A810)=2</formula>
    </cfRule>
    <cfRule type="expression" dxfId="33169" priority="73818" stopIfTrue="1">
      <formula>WEEKDAY($A810)=3</formula>
    </cfRule>
    <cfRule type="expression" dxfId="33168" priority="73819" stopIfTrue="1">
      <formula>WEEKDAY($A810)=4</formula>
    </cfRule>
    <cfRule type="expression" dxfId="33167" priority="73820" stopIfTrue="1">
      <formula>WEEKDAY($A810)=5</formula>
    </cfRule>
    <cfRule type="expression" dxfId="33166" priority="73821" stopIfTrue="1">
      <formula>WEEKDAY($A810)=6</formula>
    </cfRule>
    <cfRule type="expression" dxfId="33165" priority="73822" stopIfTrue="1">
      <formula>WEEKDAY($A810)=7</formula>
    </cfRule>
  </conditionalFormatting>
  <conditionalFormatting sqref="I810">
    <cfRule type="expression" dxfId="33164" priority="73809" stopIfTrue="1">
      <formula>WEEKDAY($A810)=1</formula>
    </cfRule>
    <cfRule type="expression" dxfId="33163" priority="73810" stopIfTrue="1">
      <formula>WEEKDAY($A810)=2</formula>
    </cfRule>
    <cfRule type="expression" dxfId="33162" priority="73811" stopIfTrue="1">
      <formula>WEEKDAY($A810)=3</formula>
    </cfRule>
    <cfRule type="expression" dxfId="33161" priority="73812" stopIfTrue="1">
      <formula>WEEKDAY($A810)=4</formula>
    </cfRule>
    <cfRule type="expression" dxfId="33160" priority="73813" stopIfTrue="1">
      <formula>WEEKDAY($A810)=5</formula>
    </cfRule>
    <cfRule type="expression" dxfId="33159" priority="73814" stopIfTrue="1">
      <formula>WEEKDAY($A810)=6</formula>
    </cfRule>
    <cfRule type="expression" dxfId="33158" priority="73815" stopIfTrue="1">
      <formula>WEEKDAY($A810)=7</formula>
    </cfRule>
  </conditionalFormatting>
  <conditionalFormatting sqref="I810">
    <cfRule type="expression" dxfId="33157" priority="73802" stopIfTrue="1">
      <formula>WEEKDAY($A810)=1</formula>
    </cfRule>
    <cfRule type="expression" dxfId="33156" priority="73803" stopIfTrue="1">
      <formula>WEEKDAY($A810)=2</formula>
    </cfRule>
    <cfRule type="expression" dxfId="33155" priority="73804" stopIfTrue="1">
      <formula>WEEKDAY($A810)=3</formula>
    </cfRule>
    <cfRule type="expression" dxfId="33154" priority="73805" stopIfTrue="1">
      <formula>WEEKDAY($A810)=4</formula>
    </cfRule>
    <cfRule type="expression" dxfId="33153" priority="73806" stopIfTrue="1">
      <formula>WEEKDAY($A810)=5</formula>
    </cfRule>
    <cfRule type="expression" dxfId="33152" priority="73807" stopIfTrue="1">
      <formula>WEEKDAY($A810)=6</formula>
    </cfRule>
    <cfRule type="expression" dxfId="33151" priority="73808" stopIfTrue="1">
      <formula>WEEKDAY($A810)=7</formula>
    </cfRule>
  </conditionalFormatting>
  <conditionalFormatting sqref="I810">
    <cfRule type="expression" dxfId="33150" priority="73795" stopIfTrue="1">
      <formula>WEEKDAY($A810)=1</formula>
    </cfRule>
    <cfRule type="expression" dxfId="33149" priority="73796" stopIfTrue="1">
      <formula>WEEKDAY($A810)=2</formula>
    </cfRule>
    <cfRule type="expression" dxfId="33148" priority="73797" stopIfTrue="1">
      <formula>WEEKDAY($A810)=3</formula>
    </cfRule>
    <cfRule type="expression" dxfId="33147" priority="73798" stopIfTrue="1">
      <formula>WEEKDAY($A810)=4</formula>
    </cfRule>
    <cfRule type="expression" dxfId="33146" priority="73799" stopIfTrue="1">
      <formula>WEEKDAY($A810)=5</formula>
    </cfRule>
    <cfRule type="expression" dxfId="33145" priority="73800" stopIfTrue="1">
      <formula>WEEKDAY($A810)=6</formula>
    </cfRule>
    <cfRule type="expression" dxfId="33144" priority="73801" stopIfTrue="1">
      <formula>WEEKDAY($A810)=7</formula>
    </cfRule>
  </conditionalFormatting>
  <conditionalFormatting sqref="I810">
    <cfRule type="expression" dxfId="33143" priority="73788" stopIfTrue="1">
      <formula>WEEKDAY($A810)=1</formula>
    </cfRule>
    <cfRule type="expression" dxfId="33142" priority="73789" stopIfTrue="1">
      <formula>WEEKDAY($A810)=2</formula>
    </cfRule>
    <cfRule type="expression" dxfId="33141" priority="73790" stopIfTrue="1">
      <formula>WEEKDAY($A810)=3</formula>
    </cfRule>
    <cfRule type="expression" dxfId="33140" priority="73791" stopIfTrue="1">
      <formula>WEEKDAY($A810)=4</formula>
    </cfRule>
    <cfRule type="expression" dxfId="33139" priority="73792" stopIfTrue="1">
      <formula>WEEKDAY($A810)=5</formula>
    </cfRule>
    <cfRule type="expression" dxfId="33138" priority="73793" stopIfTrue="1">
      <formula>WEEKDAY($A810)=6</formula>
    </cfRule>
    <cfRule type="expression" dxfId="33137" priority="73794" stopIfTrue="1">
      <formula>WEEKDAY($A810)=7</formula>
    </cfRule>
  </conditionalFormatting>
  <conditionalFormatting sqref="I810">
    <cfRule type="expression" dxfId="33136" priority="73781" stopIfTrue="1">
      <formula>WEEKDAY($A810)=1</formula>
    </cfRule>
    <cfRule type="expression" dxfId="33135" priority="73782" stopIfTrue="1">
      <formula>WEEKDAY($A810)=2</formula>
    </cfRule>
    <cfRule type="expression" dxfId="33134" priority="73783" stopIfTrue="1">
      <formula>WEEKDAY($A810)=3</formula>
    </cfRule>
    <cfRule type="expression" dxfId="33133" priority="73784" stopIfTrue="1">
      <formula>WEEKDAY($A810)=4</formula>
    </cfRule>
    <cfRule type="expression" dxfId="33132" priority="73785" stopIfTrue="1">
      <formula>WEEKDAY($A810)=5</formula>
    </cfRule>
    <cfRule type="expression" dxfId="33131" priority="73786" stopIfTrue="1">
      <formula>WEEKDAY($A810)=6</formula>
    </cfRule>
    <cfRule type="expression" dxfId="33130" priority="73787" stopIfTrue="1">
      <formula>WEEKDAY($A810)=7</formula>
    </cfRule>
  </conditionalFormatting>
  <conditionalFormatting sqref="I810">
    <cfRule type="expression" dxfId="33129" priority="73774" stopIfTrue="1">
      <formula>WEEKDAY($A810)=1</formula>
    </cfRule>
    <cfRule type="expression" dxfId="33128" priority="73775" stopIfTrue="1">
      <formula>WEEKDAY($A810)=2</formula>
    </cfRule>
    <cfRule type="expression" dxfId="33127" priority="73776" stopIfTrue="1">
      <formula>WEEKDAY($A810)=3</formula>
    </cfRule>
    <cfRule type="expression" dxfId="33126" priority="73777" stopIfTrue="1">
      <formula>WEEKDAY($A810)=4</formula>
    </cfRule>
    <cfRule type="expression" dxfId="33125" priority="73778" stopIfTrue="1">
      <formula>WEEKDAY($A810)=5</formula>
    </cfRule>
    <cfRule type="expression" dxfId="33124" priority="73779" stopIfTrue="1">
      <formula>WEEKDAY($A810)=6</formula>
    </cfRule>
    <cfRule type="expression" dxfId="33123" priority="73780" stopIfTrue="1">
      <formula>WEEKDAY($A810)=7</formula>
    </cfRule>
  </conditionalFormatting>
  <conditionalFormatting sqref="I810">
    <cfRule type="expression" dxfId="33122" priority="73767" stopIfTrue="1">
      <formula>WEEKDAY($A810)=1</formula>
    </cfRule>
    <cfRule type="expression" dxfId="33121" priority="73768" stopIfTrue="1">
      <formula>WEEKDAY($A810)=2</formula>
    </cfRule>
    <cfRule type="expression" dxfId="33120" priority="73769" stopIfTrue="1">
      <formula>WEEKDAY($A810)=3</formula>
    </cfRule>
    <cfRule type="expression" dxfId="33119" priority="73770" stopIfTrue="1">
      <formula>WEEKDAY($A810)=4</formula>
    </cfRule>
    <cfRule type="expression" dxfId="33118" priority="73771" stopIfTrue="1">
      <formula>WEEKDAY($A810)=5</formula>
    </cfRule>
    <cfRule type="expression" dxfId="33117" priority="73772" stopIfTrue="1">
      <formula>WEEKDAY($A810)=6</formula>
    </cfRule>
    <cfRule type="expression" dxfId="33116" priority="73773" stopIfTrue="1">
      <formula>WEEKDAY($A810)=7</formula>
    </cfRule>
  </conditionalFormatting>
  <conditionalFormatting sqref="I810">
    <cfRule type="expression" dxfId="33115" priority="73760" stopIfTrue="1">
      <formula>WEEKDAY($A810)=1</formula>
    </cfRule>
    <cfRule type="expression" dxfId="33114" priority="73761" stopIfTrue="1">
      <formula>WEEKDAY($A810)=2</formula>
    </cfRule>
    <cfRule type="expression" dxfId="33113" priority="73762" stopIfTrue="1">
      <formula>WEEKDAY($A810)=3</formula>
    </cfRule>
    <cfRule type="expression" dxfId="33112" priority="73763" stopIfTrue="1">
      <formula>WEEKDAY($A810)=4</formula>
    </cfRule>
    <cfRule type="expression" dxfId="33111" priority="73764" stopIfTrue="1">
      <formula>WEEKDAY($A810)=5</formula>
    </cfRule>
    <cfRule type="expression" dxfId="33110" priority="73765" stopIfTrue="1">
      <formula>WEEKDAY($A810)=6</formula>
    </cfRule>
    <cfRule type="expression" dxfId="33109" priority="73766" stopIfTrue="1">
      <formula>WEEKDAY($A810)=7</formula>
    </cfRule>
  </conditionalFormatting>
  <conditionalFormatting sqref="I810">
    <cfRule type="expression" dxfId="33108" priority="73753" stopIfTrue="1">
      <formula>WEEKDAY($A810)=1</formula>
    </cfRule>
    <cfRule type="expression" dxfId="33107" priority="73754" stopIfTrue="1">
      <formula>WEEKDAY($A810)=2</formula>
    </cfRule>
    <cfRule type="expression" dxfId="33106" priority="73755" stopIfTrue="1">
      <formula>WEEKDAY($A810)=3</formula>
    </cfRule>
    <cfRule type="expression" dxfId="33105" priority="73756" stopIfTrue="1">
      <formula>WEEKDAY($A810)=4</formula>
    </cfRule>
    <cfRule type="expression" dxfId="33104" priority="73757" stopIfTrue="1">
      <formula>WEEKDAY($A810)=5</formula>
    </cfRule>
    <cfRule type="expression" dxfId="33103" priority="73758" stopIfTrue="1">
      <formula>WEEKDAY($A810)=6</formula>
    </cfRule>
    <cfRule type="expression" dxfId="33102" priority="73759" stopIfTrue="1">
      <formula>WEEKDAY($A810)=7</formula>
    </cfRule>
  </conditionalFormatting>
  <conditionalFormatting sqref="I810">
    <cfRule type="expression" dxfId="33101" priority="73746" stopIfTrue="1">
      <formula>WEEKDAY($A810)=1</formula>
    </cfRule>
    <cfRule type="expression" dxfId="33100" priority="73747" stopIfTrue="1">
      <formula>WEEKDAY($A810)=2</formula>
    </cfRule>
    <cfRule type="expression" dxfId="33099" priority="73748" stopIfTrue="1">
      <formula>WEEKDAY($A810)=3</formula>
    </cfRule>
    <cfRule type="expression" dxfId="33098" priority="73749" stopIfTrue="1">
      <formula>WEEKDAY($A810)=4</formula>
    </cfRule>
    <cfRule type="expression" dxfId="33097" priority="73750" stopIfTrue="1">
      <formula>WEEKDAY($A810)=5</formula>
    </cfRule>
    <cfRule type="expression" dxfId="33096" priority="73751" stopIfTrue="1">
      <formula>WEEKDAY($A810)=6</formula>
    </cfRule>
    <cfRule type="expression" dxfId="33095" priority="73752" stopIfTrue="1">
      <formula>WEEKDAY($A810)=7</formula>
    </cfRule>
  </conditionalFormatting>
  <conditionalFormatting sqref="I810">
    <cfRule type="expression" dxfId="33094" priority="73739" stopIfTrue="1">
      <formula>WEEKDAY($A810)=1</formula>
    </cfRule>
    <cfRule type="expression" dxfId="33093" priority="73740" stopIfTrue="1">
      <formula>WEEKDAY($A810)=2</formula>
    </cfRule>
    <cfRule type="expression" dxfId="33092" priority="73741" stopIfTrue="1">
      <formula>WEEKDAY($A810)=3</formula>
    </cfRule>
    <cfRule type="expression" dxfId="33091" priority="73742" stopIfTrue="1">
      <formula>WEEKDAY($A810)=4</formula>
    </cfRule>
    <cfRule type="expression" dxfId="33090" priority="73743" stopIfTrue="1">
      <formula>WEEKDAY($A810)=5</formula>
    </cfRule>
    <cfRule type="expression" dxfId="33089" priority="73744" stopIfTrue="1">
      <formula>WEEKDAY($A810)=6</formula>
    </cfRule>
    <cfRule type="expression" dxfId="33088" priority="73745" stopIfTrue="1">
      <formula>WEEKDAY($A810)=7</formula>
    </cfRule>
  </conditionalFormatting>
  <conditionalFormatting sqref="I810">
    <cfRule type="expression" dxfId="33087" priority="73732" stopIfTrue="1">
      <formula>WEEKDAY($A810)=1</formula>
    </cfRule>
    <cfRule type="expression" dxfId="33086" priority="73733" stopIfTrue="1">
      <formula>WEEKDAY($A810)=2</formula>
    </cfRule>
    <cfRule type="expression" dxfId="33085" priority="73734" stopIfTrue="1">
      <formula>WEEKDAY($A810)=3</formula>
    </cfRule>
    <cfRule type="expression" dxfId="33084" priority="73735" stopIfTrue="1">
      <formula>WEEKDAY($A810)=4</formula>
    </cfRule>
    <cfRule type="expression" dxfId="33083" priority="73736" stopIfTrue="1">
      <formula>WEEKDAY($A810)=5</formula>
    </cfRule>
    <cfRule type="expression" dxfId="33082" priority="73737" stopIfTrue="1">
      <formula>WEEKDAY($A810)=6</formula>
    </cfRule>
    <cfRule type="expression" dxfId="33081" priority="73738" stopIfTrue="1">
      <formula>WEEKDAY($A810)=7</formula>
    </cfRule>
  </conditionalFormatting>
  <conditionalFormatting sqref="I810">
    <cfRule type="expression" dxfId="33080" priority="73725" stopIfTrue="1">
      <formula>WEEKDAY($A810)=1</formula>
    </cfRule>
    <cfRule type="expression" dxfId="33079" priority="73726" stopIfTrue="1">
      <formula>WEEKDAY($A810)=2</formula>
    </cfRule>
    <cfRule type="expression" dxfId="33078" priority="73727" stopIfTrue="1">
      <formula>WEEKDAY($A810)=3</formula>
    </cfRule>
    <cfRule type="expression" dxfId="33077" priority="73728" stopIfTrue="1">
      <formula>WEEKDAY($A810)=4</formula>
    </cfRule>
    <cfRule type="expression" dxfId="33076" priority="73729" stopIfTrue="1">
      <formula>WEEKDAY($A810)=5</formula>
    </cfRule>
    <cfRule type="expression" dxfId="33075" priority="73730" stopIfTrue="1">
      <formula>WEEKDAY($A810)=6</formula>
    </cfRule>
    <cfRule type="expression" dxfId="33074" priority="73731" stopIfTrue="1">
      <formula>WEEKDAY($A810)=7</formula>
    </cfRule>
  </conditionalFormatting>
  <conditionalFormatting sqref="I810">
    <cfRule type="expression" dxfId="33073" priority="73718" stopIfTrue="1">
      <formula>WEEKDAY($A810)=1</formula>
    </cfRule>
    <cfRule type="expression" dxfId="33072" priority="73719" stopIfTrue="1">
      <formula>WEEKDAY($A810)=2</formula>
    </cfRule>
    <cfRule type="expression" dxfId="33071" priority="73720" stopIfTrue="1">
      <formula>WEEKDAY($A810)=3</formula>
    </cfRule>
    <cfRule type="expression" dxfId="33070" priority="73721" stopIfTrue="1">
      <formula>WEEKDAY($A810)=4</formula>
    </cfRule>
    <cfRule type="expression" dxfId="33069" priority="73722" stopIfTrue="1">
      <formula>WEEKDAY($A810)=5</formula>
    </cfRule>
    <cfRule type="expression" dxfId="33068" priority="73723" stopIfTrue="1">
      <formula>WEEKDAY($A810)=6</formula>
    </cfRule>
    <cfRule type="expression" dxfId="33067" priority="73724" stopIfTrue="1">
      <formula>WEEKDAY($A810)=7</formula>
    </cfRule>
  </conditionalFormatting>
  <conditionalFormatting sqref="I810">
    <cfRule type="expression" dxfId="33066" priority="73711" stopIfTrue="1">
      <formula>WEEKDAY($A810)=1</formula>
    </cfRule>
    <cfRule type="expression" dxfId="33065" priority="73712" stopIfTrue="1">
      <formula>WEEKDAY($A810)=2</formula>
    </cfRule>
    <cfRule type="expression" dxfId="33064" priority="73713" stopIfTrue="1">
      <formula>WEEKDAY($A810)=3</formula>
    </cfRule>
    <cfRule type="expression" dxfId="33063" priority="73714" stopIfTrue="1">
      <formula>WEEKDAY($A810)=4</formula>
    </cfRule>
    <cfRule type="expression" dxfId="33062" priority="73715" stopIfTrue="1">
      <formula>WEEKDAY($A810)=5</formula>
    </cfRule>
    <cfRule type="expression" dxfId="33061" priority="73716" stopIfTrue="1">
      <formula>WEEKDAY($A810)=6</formula>
    </cfRule>
    <cfRule type="expression" dxfId="33060" priority="73717" stopIfTrue="1">
      <formula>WEEKDAY($A810)=7</formula>
    </cfRule>
  </conditionalFormatting>
  <conditionalFormatting sqref="I810">
    <cfRule type="expression" dxfId="33059" priority="73704" stopIfTrue="1">
      <formula>WEEKDAY($A810)=1</formula>
    </cfRule>
    <cfRule type="expression" dxfId="33058" priority="73705" stopIfTrue="1">
      <formula>WEEKDAY($A810)=2</formula>
    </cfRule>
    <cfRule type="expression" dxfId="33057" priority="73706" stopIfTrue="1">
      <formula>WEEKDAY($A810)=3</formula>
    </cfRule>
    <cfRule type="expression" dxfId="33056" priority="73707" stopIfTrue="1">
      <formula>WEEKDAY($A810)=4</formula>
    </cfRule>
    <cfRule type="expression" dxfId="33055" priority="73708" stopIfTrue="1">
      <formula>WEEKDAY($A810)=5</formula>
    </cfRule>
    <cfRule type="expression" dxfId="33054" priority="73709" stopIfTrue="1">
      <formula>WEEKDAY($A810)=6</formula>
    </cfRule>
    <cfRule type="expression" dxfId="33053" priority="73710" stopIfTrue="1">
      <formula>WEEKDAY($A810)=7</formula>
    </cfRule>
  </conditionalFormatting>
  <conditionalFormatting sqref="I810">
    <cfRule type="expression" dxfId="33052" priority="73697" stopIfTrue="1">
      <formula>WEEKDAY($A810)=1</formula>
    </cfRule>
    <cfRule type="expression" dxfId="33051" priority="73698" stopIfTrue="1">
      <formula>WEEKDAY($A810)=2</formula>
    </cfRule>
    <cfRule type="expression" dxfId="33050" priority="73699" stopIfTrue="1">
      <formula>WEEKDAY($A810)=3</formula>
    </cfRule>
    <cfRule type="expression" dxfId="33049" priority="73700" stopIfTrue="1">
      <formula>WEEKDAY($A810)=4</formula>
    </cfRule>
    <cfRule type="expression" dxfId="33048" priority="73701" stopIfTrue="1">
      <formula>WEEKDAY($A810)=5</formula>
    </cfRule>
    <cfRule type="expression" dxfId="33047" priority="73702" stopIfTrue="1">
      <formula>WEEKDAY($A810)=6</formula>
    </cfRule>
    <cfRule type="expression" dxfId="33046" priority="73703" stopIfTrue="1">
      <formula>WEEKDAY($A810)=7</formula>
    </cfRule>
  </conditionalFormatting>
  <conditionalFormatting sqref="I810">
    <cfRule type="expression" dxfId="33045" priority="73690" stopIfTrue="1">
      <formula>WEEKDAY($A810)=1</formula>
    </cfRule>
    <cfRule type="expression" dxfId="33044" priority="73691" stopIfTrue="1">
      <formula>WEEKDAY($A810)=2</formula>
    </cfRule>
    <cfRule type="expression" dxfId="33043" priority="73692" stopIfTrue="1">
      <formula>WEEKDAY($A810)=3</formula>
    </cfRule>
    <cfRule type="expression" dxfId="33042" priority="73693" stopIfTrue="1">
      <formula>WEEKDAY($A810)=4</formula>
    </cfRule>
    <cfRule type="expression" dxfId="33041" priority="73694" stopIfTrue="1">
      <formula>WEEKDAY($A810)=5</formula>
    </cfRule>
    <cfRule type="expression" dxfId="33040" priority="73695" stopIfTrue="1">
      <formula>WEEKDAY($A810)=6</formula>
    </cfRule>
    <cfRule type="expression" dxfId="33039" priority="73696" stopIfTrue="1">
      <formula>WEEKDAY($A810)=7</formula>
    </cfRule>
  </conditionalFormatting>
  <conditionalFormatting sqref="I810">
    <cfRule type="expression" dxfId="33038" priority="73683" stopIfTrue="1">
      <formula>WEEKDAY($A810)=1</formula>
    </cfRule>
    <cfRule type="expression" dxfId="33037" priority="73684" stopIfTrue="1">
      <formula>WEEKDAY($A810)=2</formula>
    </cfRule>
    <cfRule type="expression" dxfId="33036" priority="73685" stopIfTrue="1">
      <formula>WEEKDAY($A810)=3</formula>
    </cfRule>
    <cfRule type="expression" dxfId="33035" priority="73686" stopIfTrue="1">
      <formula>WEEKDAY($A810)=4</formula>
    </cfRule>
    <cfRule type="expression" dxfId="33034" priority="73687" stopIfTrue="1">
      <formula>WEEKDAY($A810)=5</formula>
    </cfRule>
    <cfRule type="expression" dxfId="33033" priority="73688" stopIfTrue="1">
      <formula>WEEKDAY($A810)=6</formula>
    </cfRule>
    <cfRule type="expression" dxfId="33032" priority="73689" stopIfTrue="1">
      <formula>WEEKDAY($A810)=7</formula>
    </cfRule>
  </conditionalFormatting>
  <conditionalFormatting sqref="I810">
    <cfRule type="expression" dxfId="33031" priority="73676" stopIfTrue="1">
      <formula>WEEKDAY($A810)=1</formula>
    </cfRule>
    <cfRule type="expression" dxfId="33030" priority="73677" stopIfTrue="1">
      <formula>WEEKDAY($A810)=2</formula>
    </cfRule>
    <cfRule type="expression" dxfId="33029" priority="73678" stopIfTrue="1">
      <formula>WEEKDAY($A810)=3</formula>
    </cfRule>
    <cfRule type="expression" dxfId="33028" priority="73679" stopIfTrue="1">
      <formula>WEEKDAY($A810)=4</formula>
    </cfRule>
    <cfRule type="expression" dxfId="33027" priority="73680" stopIfTrue="1">
      <formula>WEEKDAY($A810)=5</formula>
    </cfRule>
    <cfRule type="expression" dxfId="33026" priority="73681" stopIfTrue="1">
      <formula>WEEKDAY($A810)=6</formula>
    </cfRule>
    <cfRule type="expression" dxfId="33025" priority="73682" stopIfTrue="1">
      <formula>WEEKDAY($A810)=7</formula>
    </cfRule>
  </conditionalFormatting>
  <conditionalFormatting sqref="I810">
    <cfRule type="expression" dxfId="33024" priority="73669" stopIfTrue="1">
      <formula>WEEKDAY($A810)=1</formula>
    </cfRule>
    <cfRule type="expression" dxfId="33023" priority="73670" stopIfTrue="1">
      <formula>WEEKDAY($A810)=2</formula>
    </cfRule>
    <cfRule type="expression" dxfId="33022" priority="73671" stopIfTrue="1">
      <formula>WEEKDAY($A810)=3</formula>
    </cfRule>
    <cfRule type="expression" dxfId="33021" priority="73672" stopIfTrue="1">
      <formula>WEEKDAY($A810)=4</formula>
    </cfRule>
    <cfRule type="expression" dxfId="33020" priority="73673" stopIfTrue="1">
      <formula>WEEKDAY($A810)=5</formula>
    </cfRule>
    <cfRule type="expression" dxfId="33019" priority="73674" stopIfTrue="1">
      <formula>WEEKDAY($A810)=6</formula>
    </cfRule>
    <cfRule type="expression" dxfId="33018" priority="73675" stopIfTrue="1">
      <formula>WEEKDAY($A810)=7</formula>
    </cfRule>
  </conditionalFormatting>
  <conditionalFormatting sqref="I810">
    <cfRule type="expression" dxfId="33017" priority="73662" stopIfTrue="1">
      <formula>WEEKDAY($A810)=1</formula>
    </cfRule>
    <cfRule type="expression" dxfId="33016" priority="73663" stopIfTrue="1">
      <formula>WEEKDAY($A810)=2</formula>
    </cfRule>
    <cfRule type="expression" dxfId="33015" priority="73664" stopIfTrue="1">
      <formula>WEEKDAY($A810)=3</formula>
    </cfRule>
    <cfRule type="expression" dxfId="33014" priority="73665" stopIfTrue="1">
      <formula>WEEKDAY($A810)=4</formula>
    </cfRule>
    <cfRule type="expression" dxfId="33013" priority="73666" stopIfTrue="1">
      <formula>WEEKDAY($A810)=5</formula>
    </cfRule>
    <cfRule type="expression" dxfId="33012" priority="73667" stopIfTrue="1">
      <formula>WEEKDAY($A810)=6</formula>
    </cfRule>
    <cfRule type="expression" dxfId="33011" priority="73668" stopIfTrue="1">
      <formula>WEEKDAY($A810)=7</formula>
    </cfRule>
  </conditionalFormatting>
  <conditionalFormatting sqref="I810">
    <cfRule type="expression" dxfId="33010" priority="73655" stopIfTrue="1">
      <formula>WEEKDAY($A810)=1</formula>
    </cfRule>
    <cfRule type="expression" dxfId="33009" priority="73656" stopIfTrue="1">
      <formula>WEEKDAY($A810)=2</formula>
    </cfRule>
    <cfRule type="expression" dxfId="33008" priority="73657" stopIfTrue="1">
      <formula>WEEKDAY($A810)=3</formula>
    </cfRule>
    <cfRule type="expression" dxfId="33007" priority="73658" stopIfTrue="1">
      <formula>WEEKDAY($A810)=4</formula>
    </cfRule>
    <cfRule type="expression" dxfId="33006" priority="73659" stopIfTrue="1">
      <formula>WEEKDAY($A810)=5</formula>
    </cfRule>
    <cfRule type="expression" dxfId="33005" priority="73660" stopIfTrue="1">
      <formula>WEEKDAY($A810)=6</formula>
    </cfRule>
    <cfRule type="expression" dxfId="33004" priority="73661" stopIfTrue="1">
      <formula>WEEKDAY($A810)=7</formula>
    </cfRule>
  </conditionalFormatting>
  <conditionalFormatting sqref="I810">
    <cfRule type="expression" dxfId="33003" priority="73648" stopIfTrue="1">
      <formula>WEEKDAY($A810)=1</formula>
    </cfRule>
    <cfRule type="expression" dxfId="33002" priority="73649" stopIfTrue="1">
      <formula>WEEKDAY($A810)=2</formula>
    </cfRule>
    <cfRule type="expression" dxfId="33001" priority="73650" stopIfTrue="1">
      <formula>WEEKDAY($A810)=3</formula>
    </cfRule>
    <cfRule type="expression" dxfId="33000" priority="73651" stopIfTrue="1">
      <formula>WEEKDAY($A810)=4</formula>
    </cfRule>
    <cfRule type="expression" dxfId="32999" priority="73652" stopIfTrue="1">
      <formula>WEEKDAY($A810)=5</formula>
    </cfRule>
    <cfRule type="expression" dxfId="32998" priority="73653" stopIfTrue="1">
      <formula>WEEKDAY($A810)=6</formula>
    </cfRule>
    <cfRule type="expression" dxfId="32997" priority="73654" stopIfTrue="1">
      <formula>WEEKDAY($A810)=7</formula>
    </cfRule>
  </conditionalFormatting>
  <conditionalFormatting sqref="I810">
    <cfRule type="expression" dxfId="32996" priority="73641" stopIfTrue="1">
      <formula>WEEKDAY($A810)=1</formula>
    </cfRule>
    <cfRule type="expression" dxfId="32995" priority="73642" stopIfTrue="1">
      <formula>WEEKDAY($A810)=2</formula>
    </cfRule>
    <cfRule type="expression" dxfId="32994" priority="73643" stopIfTrue="1">
      <formula>WEEKDAY($A810)=3</formula>
    </cfRule>
    <cfRule type="expression" dxfId="32993" priority="73644" stopIfTrue="1">
      <formula>WEEKDAY($A810)=4</formula>
    </cfRule>
    <cfRule type="expression" dxfId="32992" priority="73645" stopIfTrue="1">
      <formula>WEEKDAY($A810)=5</formula>
    </cfRule>
    <cfRule type="expression" dxfId="32991" priority="73646" stopIfTrue="1">
      <formula>WEEKDAY($A810)=6</formula>
    </cfRule>
    <cfRule type="expression" dxfId="32990" priority="73647" stopIfTrue="1">
      <formula>WEEKDAY($A810)=7</formula>
    </cfRule>
  </conditionalFormatting>
  <conditionalFormatting sqref="I810">
    <cfRule type="expression" dxfId="32989" priority="73634" stopIfTrue="1">
      <formula>WEEKDAY($A810)=1</formula>
    </cfRule>
    <cfRule type="expression" dxfId="32988" priority="73635" stopIfTrue="1">
      <formula>WEEKDAY($A810)=2</formula>
    </cfRule>
    <cfRule type="expression" dxfId="32987" priority="73636" stopIfTrue="1">
      <formula>WEEKDAY($A810)=3</formula>
    </cfRule>
    <cfRule type="expression" dxfId="32986" priority="73637" stopIfTrue="1">
      <formula>WEEKDAY($A810)=4</formula>
    </cfRule>
    <cfRule type="expression" dxfId="32985" priority="73638" stopIfTrue="1">
      <formula>WEEKDAY($A810)=5</formula>
    </cfRule>
    <cfRule type="expression" dxfId="32984" priority="73639" stopIfTrue="1">
      <formula>WEEKDAY($A810)=6</formula>
    </cfRule>
    <cfRule type="expression" dxfId="32983" priority="73640" stopIfTrue="1">
      <formula>WEEKDAY($A810)=7</formula>
    </cfRule>
  </conditionalFormatting>
  <conditionalFormatting sqref="I810">
    <cfRule type="expression" dxfId="32982" priority="73627" stopIfTrue="1">
      <formula>WEEKDAY($A810)=1</formula>
    </cfRule>
    <cfRule type="expression" dxfId="32981" priority="73628" stopIfTrue="1">
      <formula>WEEKDAY($A810)=2</formula>
    </cfRule>
    <cfRule type="expression" dxfId="32980" priority="73629" stopIfTrue="1">
      <formula>WEEKDAY($A810)=3</formula>
    </cfRule>
    <cfRule type="expression" dxfId="32979" priority="73630" stopIfTrue="1">
      <formula>WEEKDAY($A810)=4</formula>
    </cfRule>
    <cfRule type="expression" dxfId="32978" priority="73631" stopIfTrue="1">
      <formula>WEEKDAY($A810)=5</formula>
    </cfRule>
    <cfRule type="expression" dxfId="32977" priority="73632" stopIfTrue="1">
      <formula>WEEKDAY($A810)=6</formula>
    </cfRule>
    <cfRule type="expression" dxfId="32976" priority="73633" stopIfTrue="1">
      <formula>WEEKDAY($A810)=7</formula>
    </cfRule>
  </conditionalFormatting>
  <conditionalFormatting sqref="I810">
    <cfRule type="expression" dxfId="32975" priority="73620" stopIfTrue="1">
      <formula>WEEKDAY($A810)=1</formula>
    </cfRule>
    <cfRule type="expression" dxfId="32974" priority="73621" stopIfTrue="1">
      <formula>WEEKDAY($A810)=2</formula>
    </cfRule>
    <cfRule type="expression" dxfId="32973" priority="73622" stopIfTrue="1">
      <formula>WEEKDAY($A810)=3</formula>
    </cfRule>
    <cfRule type="expression" dxfId="32972" priority="73623" stopIfTrue="1">
      <formula>WEEKDAY($A810)=4</formula>
    </cfRule>
    <cfRule type="expression" dxfId="32971" priority="73624" stopIfTrue="1">
      <formula>WEEKDAY($A810)=5</formula>
    </cfRule>
    <cfRule type="expression" dxfId="32970" priority="73625" stopIfTrue="1">
      <formula>WEEKDAY($A810)=6</formula>
    </cfRule>
    <cfRule type="expression" dxfId="32969" priority="73626" stopIfTrue="1">
      <formula>WEEKDAY($A810)=7</formula>
    </cfRule>
  </conditionalFormatting>
  <conditionalFormatting sqref="I810">
    <cfRule type="expression" dxfId="32968" priority="73613" stopIfTrue="1">
      <formula>WEEKDAY($A810)=1</formula>
    </cfRule>
    <cfRule type="expression" dxfId="32967" priority="73614" stopIfTrue="1">
      <formula>WEEKDAY($A810)=2</formula>
    </cfRule>
    <cfRule type="expression" dxfId="32966" priority="73615" stopIfTrue="1">
      <formula>WEEKDAY($A810)=3</formula>
    </cfRule>
    <cfRule type="expression" dxfId="32965" priority="73616" stopIfTrue="1">
      <formula>WEEKDAY($A810)=4</formula>
    </cfRule>
    <cfRule type="expression" dxfId="32964" priority="73617" stopIfTrue="1">
      <formula>WEEKDAY($A810)=5</formula>
    </cfRule>
    <cfRule type="expression" dxfId="32963" priority="73618" stopIfTrue="1">
      <formula>WEEKDAY($A810)=6</formula>
    </cfRule>
    <cfRule type="expression" dxfId="32962" priority="73619" stopIfTrue="1">
      <formula>WEEKDAY($A810)=7</formula>
    </cfRule>
  </conditionalFormatting>
  <conditionalFormatting sqref="I810">
    <cfRule type="expression" dxfId="32961" priority="73606" stopIfTrue="1">
      <formula>WEEKDAY($A810)=1</formula>
    </cfRule>
    <cfRule type="expression" dxfId="32960" priority="73607" stopIfTrue="1">
      <formula>WEEKDAY($A810)=2</formula>
    </cfRule>
    <cfRule type="expression" dxfId="32959" priority="73608" stopIfTrue="1">
      <formula>WEEKDAY($A810)=3</formula>
    </cfRule>
    <cfRule type="expression" dxfId="32958" priority="73609" stopIfTrue="1">
      <formula>WEEKDAY($A810)=4</formula>
    </cfRule>
    <cfRule type="expression" dxfId="32957" priority="73610" stopIfTrue="1">
      <formula>WEEKDAY($A810)=5</formula>
    </cfRule>
    <cfRule type="expression" dxfId="32956" priority="73611" stopIfTrue="1">
      <formula>WEEKDAY($A810)=6</formula>
    </cfRule>
    <cfRule type="expression" dxfId="32955" priority="73612" stopIfTrue="1">
      <formula>WEEKDAY($A810)=7</formula>
    </cfRule>
  </conditionalFormatting>
  <conditionalFormatting sqref="I810">
    <cfRule type="expression" dxfId="32954" priority="73599" stopIfTrue="1">
      <formula>WEEKDAY($A810)=1</formula>
    </cfRule>
    <cfRule type="expression" dxfId="32953" priority="73600" stopIfTrue="1">
      <formula>WEEKDAY($A810)=2</formula>
    </cfRule>
    <cfRule type="expression" dxfId="32952" priority="73601" stopIfTrue="1">
      <formula>WEEKDAY($A810)=3</formula>
    </cfRule>
    <cfRule type="expression" dxfId="32951" priority="73602" stopIfTrue="1">
      <formula>WEEKDAY($A810)=4</formula>
    </cfRule>
    <cfRule type="expression" dxfId="32950" priority="73603" stopIfTrue="1">
      <formula>WEEKDAY($A810)=5</formula>
    </cfRule>
    <cfRule type="expression" dxfId="32949" priority="73604" stopIfTrue="1">
      <formula>WEEKDAY($A810)=6</formula>
    </cfRule>
    <cfRule type="expression" dxfId="32948" priority="73605" stopIfTrue="1">
      <formula>WEEKDAY($A810)=7</formula>
    </cfRule>
  </conditionalFormatting>
  <conditionalFormatting sqref="I810">
    <cfRule type="expression" dxfId="32947" priority="73592" stopIfTrue="1">
      <formula>WEEKDAY($A810)=1</formula>
    </cfRule>
    <cfRule type="expression" dxfId="32946" priority="73593" stopIfTrue="1">
      <formula>WEEKDAY($A810)=2</formula>
    </cfRule>
    <cfRule type="expression" dxfId="32945" priority="73594" stopIfTrue="1">
      <formula>WEEKDAY($A810)=3</formula>
    </cfRule>
    <cfRule type="expression" dxfId="32944" priority="73595" stopIfTrue="1">
      <formula>WEEKDAY($A810)=4</formula>
    </cfRule>
    <cfRule type="expression" dxfId="32943" priority="73596" stopIfTrue="1">
      <formula>WEEKDAY($A810)=5</formula>
    </cfRule>
    <cfRule type="expression" dxfId="32942" priority="73597" stopIfTrue="1">
      <formula>WEEKDAY($A810)=6</formula>
    </cfRule>
    <cfRule type="expression" dxfId="32941" priority="73598" stopIfTrue="1">
      <formula>WEEKDAY($A810)=7</formula>
    </cfRule>
  </conditionalFormatting>
  <conditionalFormatting sqref="I810">
    <cfRule type="expression" dxfId="32940" priority="73585" stopIfTrue="1">
      <formula>WEEKDAY($A810)=1</formula>
    </cfRule>
    <cfRule type="expression" dxfId="32939" priority="73586" stopIfTrue="1">
      <formula>WEEKDAY($A810)=2</formula>
    </cfRule>
    <cfRule type="expression" dxfId="32938" priority="73587" stopIfTrue="1">
      <formula>WEEKDAY($A810)=3</formula>
    </cfRule>
    <cfRule type="expression" dxfId="32937" priority="73588" stopIfTrue="1">
      <formula>WEEKDAY($A810)=4</formula>
    </cfRule>
    <cfRule type="expression" dxfId="32936" priority="73589" stopIfTrue="1">
      <formula>WEEKDAY($A810)=5</formula>
    </cfRule>
    <cfRule type="expression" dxfId="32935" priority="73590" stopIfTrue="1">
      <formula>WEEKDAY($A810)=6</formula>
    </cfRule>
    <cfRule type="expression" dxfId="32934" priority="73591" stopIfTrue="1">
      <formula>WEEKDAY($A810)=7</formula>
    </cfRule>
  </conditionalFormatting>
  <conditionalFormatting sqref="I810">
    <cfRule type="expression" dxfId="32933" priority="73578" stopIfTrue="1">
      <formula>WEEKDAY($A810)=1</formula>
    </cfRule>
    <cfRule type="expression" dxfId="32932" priority="73579" stopIfTrue="1">
      <formula>WEEKDAY($A810)=2</formula>
    </cfRule>
    <cfRule type="expression" dxfId="32931" priority="73580" stopIfTrue="1">
      <formula>WEEKDAY($A810)=3</formula>
    </cfRule>
    <cfRule type="expression" dxfId="32930" priority="73581" stopIfTrue="1">
      <formula>WEEKDAY($A810)=4</formula>
    </cfRule>
    <cfRule type="expression" dxfId="32929" priority="73582" stopIfTrue="1">
      <formula>WEEKDAY($A810)=5</formula>
    </cfRule>
    <cfRule type="expression" dxfId="32928" priority="73583" stopIfTrue="1">
      <formula>WEEKDAY($A810)=6</formula>
    </cfRule>
    <cfRule type="expression" dxfId="32927" priority="73584" stopIfTrue="1">
      <formula>WEEKDAY($A810)=7</formula>
    </cfRule>
  </conditionalFormatting>
  <conditionalFormatting sqref="I810">
    <cfRule type="expression" dxfId="32926" priority="73571" stopIfTrue="1">
      <formula>WEEKDAY($A810)=1</formula>
    </cfRule>
    <cfRule type="expression" dxfId="32925" priority="73572" stopIfTrue="1">
      <formula>WEEKDAY($A810)=2</formula>
    </cfRule>
    <cfRule type="expression" dxfId="32924" priority="73573" stopIfTrue="1">
      <formula>WEEKDAY($A810)=3</formula>
    </cfRule>
    <cfRule type="expression" dxfId="32923" priority="73574" stopIfTrue="1">
      <formula>WEEKDAY($A810)=4</formula>
    </cfRule>
    <cfRule type="expression" dxfId="32922" priority="73575" stopIfTrue="1">
      <formula>WEEKDAY($A810)=5</formula>
    </cfRule>
    <cfRule type="expression" dxfId="32921" priority="73576" stopIfTrue="1">
      <formula>WEEKDAY($A810)=6</formula>
    </cfRule>
    <cfRule type="expression" dxfId="32920" priority="73577" stopIfTrue="1">
      <formula>WEEKDAY($A810)=7</formula>
    </cfRule>
  </conditionalFormatting>
  <conditionalFormatting sqref="I810">
    <cfRule type="expression" dxfId="32919" priority="73564" stopIfTrue="1">
      <formula>WEEKDAY($A810)=1</formula>
    </cfRule>
    <cfRule type="expression" dxfId="32918" priority="73565" stopIfTrue="1">
      <formula>WEEKDAY($A810)=2</formula>
    </cfRule>
    <cfRule type="expression" dxfId="32917" priority="73566" stopIfTrue="1">
      <formula>WEEKDAY($A810)=3</formula>
    </cfRule>
    <cfRule type="expression" dxfId="32916" priority="73567" stopIfTrue="1">
      <formula>WEEKDAY($A810)=4</formula>
    </cfRule>
    <cfRule type="expression" dxfId="32915" priority="73568" stopIfTrue="1">
      <formula>WEEKDAY($A810)=5</formula>
    </cfRule>
    <cfRule type="expression" dxfId="32914" priority="73569" stopIfTrue="1">
      <formula>WEEKDAY($A810)=6</formula>
    </cfRule>
    <cfRule type="expression" dxfId="32913" priority="73570" stopIfTrue="1">
      <formula>WEEKDAY($A810)=7</formula>
    </cfRule>
  </conditionalFormatting>
  <conditionalFormatting sqref="I810">
    <cfRule type="expression" dxfId="32912" priority="73557" stopIfTrue="1">
      <formula>WEEKDAY($A810)=1</formula>
    </cfRule>
    <cfRule type="expression" dxfId="32911" priority="73558" stopIfTrue="1">
      <formula>WEEKDAY($A810)=2</formula>
    </cfRule>
    <cfRule type="expression" dxfId="32910" priority="73559" stopIfTrue="1">
      <formula>WEEKDAY($A810)=3</formula>
    </cfRule>
    <cfRule type="expression" dxfId="32909" priority="73560" stopIfTrue="1">
      <formula>WEEKDAY($A810)=4</formula>
    </cfRule>
    <cfRule type="expression" dxfId="32908" priority="73561" stopIfTrue="1">
      <formula>WEEKDAY($A810)=5</formula>
    </cfRule>
    <cfRule type="expression" dxfId="32907" priority="73562" stopIfTrue="1">
      <formula>WEEKDAY($A810)=6</formula>
    </cfRule>
    <cfRule type="expression" dxfId="32906" priority="73563" stopIfTrue="1">
      <formula>WEEKDAY($A810)=7</formula>
    </cfRule>
  </conditionalFormatting>
  <conditionalFormatting sqref="I810">
    <cfRule type="expression" dxfId="32905" priority="73550" stopIfTrue="1">
      <formula>WEEKDAY($A810)=1</formula>
    </cfRule>
    <cfRule type="expression" dxfId="32904" priority="73551" stopIfTrue="1">
      <formula>WEEKDAY($A810)=2</formula>
    </cfRule>
    <cfRule type="expression" dxfId="32903" priority="73552" stopIfTrue="1">
      <formula>WEEKDAY($A810)=3</formula>
    </cfRule>
    <cfRule type="expression" dxfId="32902" priority="73553" stopIfTrue="1">
      <formula>WEEKDAY($A810)=4</formula>
    </cfRule>
    <cfRule type="expression" dxfId="32901" priority="73554" stopIfTrue="1">
      <formula>WEEKDAY($A810)=5</formula>
    </cfRule>
    <cfRule type="expression" dxfId="32900" priority="73555" stopIfTrue="1">
      <formula>WEEKDAY($A810)=6</formula>
    </cfRule>
    <cfRule type="expression" dxfId="32899" priority="73556" stopIfTrue="1">
      <formula>WEEKDAY($A810)=7</formula>
    </cfRule>
  </conditionalFormatting>
  <conditionalFormatting sqref="I810">
    <cfRule type="expression" dxfId="32898" priority="73543" stopIfTrue="1">
      <formula>WEEKDAY($A810)=1</formula>
    </cfRule>
    <cfRule type="expression" dxfId="32897" priority="73544" stopIfTrue="1">
      <formula>WEEKDAY($A810)=2</formula>
    </cfRule>
    <cfRule type="expression" dxfId="32896" priority="73545" stopIfTrue="1">
      <formula>WEEKDAY($A810)=3</formula>
    </cfRule>
    <cfRule type="expression" dxfId="32895" priority="73546" stopIfTrue="1">
      <formula>WEEKDAY($A810)=4</formula>
    </cfRule>
    <cfRule type="expression" dxfId="32894" priority="73547" stopIfTrue="1">
      <formula>WEEKDAY($A810)=5</formula>
    </cfRule>
    <cfRule type="expression" dxfId="32893" priority="73548" stopIfTrue="1">
      <formula>WEEKDAY($A810)=6</formula>
    </cfRule>
    <cfRule type="expression" dxfId="32892" priority="73549" stopIfTrue="1">
      <formula>WEEKDAY($A810)=7</formula>
    </cfRule>
  </conditionalFormatting>
  <conditionalFormatting sqref="I810">
    <cfRule type="expression" dxfId="32891" priority="73536" stopIfTrue="1">
      <formula>WEEKDAY($A810)=1</formula>
    </cfRule>
    <cfRule type="expression" dxfId="32890" priority="73537" stopIfTrue="1">
      <formula>WEEKDAY($A810)=2</formula>
    </cfRule>
    <cfRule type="expression" dxfId="32889" priority="73538" stopIfTrue="1">
      <formula>WEEKDAY($A810)=3</formula>
    </cfRule>
    <cfRule type="expression" dxfId="32888" priority="73539" stopIfTrue="1">
      <formula>WEEKDAY($A810)=4</formula>
    </cfRule>
    <cfRule type="expression" dxfId="32887" priority="73540" stopIfTrue="1">
      <formula>WEEKDAY($A810)=5</formula>
    </cfRule>
    <cfRule type="expression" dxfId="32886" priority="73541" stopIfTrue="1">
      <formula>WEEKDAY($A810)=6</formula>
    </cfRule>
    <cfRule type="expression" dxfId="32885" priority="73542" stopIfTrue="1">
      <formula>WEEKDAY($A810)=7</formula>
    </cfRule>
  </conditionalFormatting>
  <conditionalFormatting sqref="I810">
    <cfRule type="expression" dxfId="32884" priority="73529" stopIfTrue="1">
      <formula>WEEKDAY($A810)=1</formula>
    </cfRule>
    <cfRule type="expression" dxfId="32883" priority="73530" stopIfTrue="1">
      <formula>WEEKDAY($A810)=2</formula>
    </cfRule>
    <cfRule type="expression" dxfId="32882" priority="73531" stopIfTrue="1">
      <formula>WEEKDAY($A810)=3</formula>
    </cfRule>
    <cfRule type="expression" dxfId="32881" priority="73532" stopIfTrue="1">
      <formula>WEEKDAY($A810)=4</formula>
    </cfRule>
    <cfRule type="expression" dxfId="32880" priority="73533" stopIfTrue="1">
      <formula>WEEKDAY($A810)=5</formula>
    </cfRule>
    <cfRule type="expression" dxfId="32879" priority="73534" stopIfTrue="1">
      <formula>WEEKDAY($A810)=6</formula>
    </cfRule>
    <cfRule type="expression" dxfId="32878" priority="73535" stopIfTrue="1">
      <formula>WEEKDAY($A810)=7</formula>
    </cfRule>
  </conditionalFormatting>
  <conditionalFormatting sqref="A810">
    <cfRule type="expression" dxfId="32877" priority="73522" stopIfTrue="1">
      <formula>WEEKDAY($A810)=1</formula>
    </cfRule>
    <cfRule type="expression" dxfId="32876" priority="73523" stopIfTrue="1">
      <formula>WEEKDAY($A810)=2</formula>
    </cfRule>
    <cfRule type="expression" dxfId="32875" priority="73524" stopIfTrue="1">
      <formula>WEEKDAY($A810)=3</formula>
    </cfRule>
    <cfRule type="expression" dxfId="32874" priority="73525" stopIfTrue="1">
      <formula>WEEKDAY($A810)=4</formula>
    </cfRule>
    <cfRule type="expression" dxfId="32873" priority="73526" stopIfTrue="1">
      <formula>WEEKDAY($A810)=5</formula>
    </cfRule>
    <cfRule type="expression" dxfId="32872" priority="73527" stopIfTrue="1">
      <formula>WEEKDAY($A810)=6</formula>
    </cfRule>
    <cfRule type="expression" dxfId="32871" priority="73528" stopIfTrue="1">
      <formula>WEEKDAY($A810)=7</formula>
    </cfRule>
  </conditionalFormatting>
  <conditionalFormatting sqref="I810">
    <cfRule type="expression" dxfId="32870" priority="73515" stopIfTrue="1">
      <formula>WEEKDAY($A810)=1</formula>
    </cfRule>
    <cfRule type="expression" dxfId="32869" priority="73516" stopIfTrue="1">
      <formula>WEEKDAY($A810)=2</formula>
    </cfRule>
    <cfRule type="expression" dxfId="32868" priority="73517" stopIfTrue="1">
      <formula>WEEKDAY($A810)=3</formula>
    </cfRule>
    <cfRule type="expression" dxfId="32867" priority="73518" stopIfTrue="1">
      <formula>WEEKDAY($A810)=4</formula>
    </cfRule>
    <cfRule type="expression" dxfId="32866" priority="73519" stopIfTrue="1">
      <formula>WEEKDAY($A810)=5</formula>
    </cfRule>
    <cfRule type="expression" dxfId="32865" priority="73520" stopIfTrue="1">
      <formula>WEEKDAY($A810)=6</formula>
    </cfRule>
    <cfRule type="expression" dxfId="32864" priority="73521" stopIfTrue="1">
      <formula>WEEKDAY($A810)=7</formula>
    </cfRule>
  </conditionalFormatting>
  <conditionalFormatting sqref="I810">
    <cfRule type="expression" dxfId="32863" priority="73508" stopIfTrue="1">
      <formula>WEEKDAY($A810)=1</formula>
    </cfRule>
    <cfRule type="expression" dxfId="32862" priority="73509" stopIfTrue="1">
      <formula>WEEKDAY($A810)=2</formula>
    </cfRule>
    <cfRule type="expression" dxfId="32861" priority="73510" stopIfTrue="1">
      <formula>WEEKDAY($A810)=3</formula>
    </cfRule>
    <cfRule type="expression" dxfId="32860" priority="73511" stopIfTrue="1">
      <formula>WEEKDAY($A810)=4</formula>
    </cfRule>
    <cfRule type="expression" dxfId="32859" priority="73512" stopIfTrue="1">
      <formula>WEEKDAY($A810)=5</formula>
    </cfRule>
    <cfRule type="expression" dxfId="32858" priority="73513" stopIfTrue="1">
      <formula>WEEKDAY($A810)=6</formula>
    </cfRule>
    <cfRule type="expression" dxfId="32857" priority="73514" stopIfTrue="1">
      <formula>WEEKDAY($A810)=7</formula>
    </cfRule>
  </conditionalFormatting>
  <conditionalFormatting sqref="I810">
    <cfRule type="expression" dxfId="32856" priority="73501" stopIfTrue="1">
      <formula>WEEKDAY($A810)=1</formula>
    </cfRule>
    <cfRule type="expression" dxfId="32855" priority="73502" stopIfTrue="1">
      <formula>WEEKDAY($A810)=2</formula>
    </cfRule>
    <cfRule type="expression" dxfId="32854" priority="73503" stopIfTrue="1">
      <formula>WEEKDAY($A810)=3</formula>
    </cfRule>
    <cfRule type="expression" dxfId="32853" priority="73504" stopIfTrue="1">
      <formula>WEEKDAY($A810)=4</formula>
    </cfRule>
    <cfRule type="expression" dxfId="32852" priority="73505" stopIfTrue="1">
      <formula>WEEKDAY($A810)=5</formula>
    </cfRule>
    <cfRule type="expression" dxfId="32851" priority="73506" stopIfTrue="1">
      <formula>WEEKDAY($A810)=6</formula>
    </cfRule>
    <cfRule type="expression" dxfId="32850" priority="73507" stopIfTrue="1">
      <formula>WEEKDAY($A810)=7</formula>
    </cfRule>
  </conditionalFormatting>
  <conditionalFormatting sqref="A810">
    <cfRule type="expression" dxfId="32849" priority="73494" stopIfTrue="1">
      <formula>WEEKDAY($A810)=1</formula>
    </cfRule>
    <cfRule type="expression" dxfId="32848" priority="73495" stopIfTrue="1">
      <formula>WEEKDAY($A810)=2</formula>
    </cfRule>
    <cfRule type="expression" dxfId="32847" priority="73496" stopIfTrue="1">
      <formula>WEEKDAY($A810)=3</formula>
    </cfRule>
    <cfRule type="expression" dxfId="32846" priority="73497" stopIfTrue="1">
      <formula>WEEKDAY($A810)=4</formula>
    </cfRule>
    <cfRule type="expression" dxfId="32845" priority="73498" stopIfTrue="1">
      <formula>WEEKDAY($A810)=5</formula>
    </cfRule>
    <cfRule type="expression" dxfId="32844" priority="73499" stopIfTrue="1">
      <formula>WEEKDAY($A810)=6</formula>
    </cfRule>
    <cfRule type="expression" dxfId="32843" priority="73500" stopIfTrue="1">
      <formula>WEEKDAY($A810)=7</formula>
    </cfRule>
  </conditionalFormatting>
  <conditionalFormatting sqref="I810">
    <cfRule type="expression" dxfId="32842" priority="73487" stopIfTrue="1">
      <formula>WEEKDAY($A810)=1</formula>
    </cfRule>
    <cfRule type="expression" dxfId="32841" priority="73488" stopIfTrue="1">
      <formula>WEEKDAY($A810)=2</formula>
    </cfRule>
    <cfRule type="expression" dxfId="32840" priority="73489" stopIfTrue="1">
      <formula>WEEKDAY($A810)=3</formula>
    </cfRule>
    <cfRule type="expression" dxfId="32839" priority="73490" stopIfTrue="1">
      <formula>WEEKDAY($A810)=4</formula>
    </cfRule>
    <cfRule type="expression" dxfId="32838" priority="73491" stopIfTrue="1">
      <formula>WEEKDAY($A810)=5</formula>
    </cfRule>
    <cfRule type="expression" dxfId="32837" priority="73492" stopIfTrue="1">
      <formula>WEEKDAY($A810)=6</formula>
    </cfRule>
    <cfRule type="expression" dxfId="32836" priority="73493" stopIfTrue="1">
      <formula>WEEKDAY($A810)=7</formula>
    </cfRule>
  </conditionalFormatting>
  <conditionalFormatting sqref="I810">
    <cfRule type="expression" dxfId="32835" priority="73480" stopIfTrue="1">
      <formula>WEEKDAY($A810)=1</formula>
    </cfRule>
    <cfRule type="expression" dxfId="32834" priority="73481" stopIfTrue="1">
      <formula>WEEKDAY($A810)=2</formula>
    </cfRule>
    <cfRule type="expression" dxfId="32833" priority="73482" stopIfTrue="1">
      <formula>WEEKDAY($A810)=3</formula>
    </cfRule>
    <cfRule type="expression" dxfId="32832" priority="73483" stopIfTrue="1">
      <formula>WEEKDAY($A810)=4</formula>
    </cfRule>
    <cfRule type="expression" dxfId="32831" priority="73484" stopIfTrue="1">
      <formula>WEEKDAY($A810)=5</formula>
    </cfRule>
    <cfRule type="expression" dxfId="32830" priority="73485" stopIfTrue="1">
      <formula>WEEKDAY($A810)=6</formula>
    </cfRule>
    <cfRule type="expression" dxfId="32829" priority="73486" stopIfTrue="1">
      <formula>WEEKDAY($A810)=7</formula>
    </cfRule>
  </conditionalFormatting>
  <conditionalFormatting sqref="I810">
    <cfRule type="expression" dxfId="32828" priority="73473" stopIfTrue="1">
      <formula>WEEKDAY($A810)=1</formula>
    </cfRule>
    <cfRule type="expression" dxfId="32827" priority="73474" stopIfTrue="1">
      <formula>WEEKDAY($A810)=2</formula>
    </cfRule>
    <cfRule type="expression" dxfId="32826" priority="73475" stopIfTrue="1">
      <formula>WEEKDAY($A810)=3</formula>
    </cfRule>
    <cfRule type="expression" dxfId="32825" priority="73476" stopIfTrue="1">
      <formula>WEEKDAY($A810)=4</formula>
    </cfRule>
    <cfRule type="expression" dxfId="32824" priority="73477" stopIfTrue="1">
      <formula>WEEKDAY($A810)=5</formula>
    </cfRule>
    <cfRule type="expression" dxfId="32823" priority="73478" stopIfTrue="1">
      <formula>WEEKDAY($A810)=6</formula>
    </cfRule>
    <cfRule type="expression" dxfId="32822" priority="73479" stopIfTrue="1">
      <formula>WEEKDAY($A810)=7</formula>
    </cfRule>
  </conditionalFormatting>
  <conditionalFormatting sqref="I810">
    <cfRule type="expression" dxfId="32821" priority="73466" stopIfTrue="1">
      <formula>WEEKDAY($A810)=1</formula>
    </cfRule>
    <cfRule type="expression" dxfId="32820" priority="73467" stopIfTrue="1">
      <formula>WEEKDAY($A810)=2</formula>
    </cfRule>
    <cfRule type="expression" dxfId="32819" priority="73468" stopIfTrue="1">
      <formula>WEEKDAY($A810)=3</formula>
    </cfRule>
    <cfRule type="expression" dxfId="32818" priority="73469" stopIfTrue="1">
      <formula>WEEKDAY($A810)=4</formula>
    </cfRule>
    <cfRule type="expression" dxfId="32817" priority="73470" stopIfTrue="1">
      <formula>WEEKDAY($A810)=5</formula>
    </cfRule>
    <cfRule type="expression" dxfId="32816" priority="73471" stopIfTrue="1">
      <formula>WEEKDAY($A810)=6</formula>
    </cfRule>
    <cfRule type="expression" dxfId="32815" priority="73472" stopIfTrue="1">
      <formula>WEEKDAY($A810)=7</formula>
    </cfRule>
  </conditionalFormatting>
  <conditionalFormatting sqref="I810">
    <cfRule type="expression" dxfId="32814" priority="73459" stopIfTrue="1">
      <formula>WEEKDAY($A810)=1</formula>
    </cfRule>
    <cfRule type="expression" dxfId="32813" priority="73460" stopIfTrue="1">
      <formula>WEEKDAY($A810)=2</formula>
    </cfRule>
    <cfRule type="expression" dxfId="32812" priority="73461" stopIfTrue="1">
      <formula>WEEKDAY($A810)=3</formula>
    </cfRule>
    <cfRule type="expression" dxfId="32811" priority="73462" stopIfTrue="1">
      <formula>WEEKDAY($A810)=4</formula>
    </cfRule>
    <cfRule type="expression" dxfId="32810" priority="73463" stopIfTrue="1">
      <formula>WEEKDAY($A810)=5</formula>
    </cfRule>
    <cfRule type="expression" dxfId="32809" priority="73464" stopIfTrue="1">
      <formula>WEEKDAY($A810)=6</formula>
    </cfRule>
    <cfRule type="expression" dxfId="32808" priority="73465" stopIfTrue="1">
      <formula>WEEKDAY($A810)=7</formula>
    </cfRule>
  </conditionalFormatting>
  <conditionalFormatting sqref="I810">
    <cfRule type="expression" dxfId="32807" priority="73452" stopIfTrue="1">
      <formula>WEEKDAY($A810)=1</formula>
    </cfRule>
    <cfRule type="expression" dxfId="32806" priority="73453" stopIfTrue="1">
      <formula>WEEKDAY($A810)=2</formula>
    </cfRule>
    <cfRule type="expression" dxfId="32805" priority="73454" stopIfTrue="1">
      <formula>WEEKDAY($A810)=3</formula>
    </cfRule>
    <cfRule type="expression" dxfId="32804" priority="73455" stopIfTrue="1">
      <formula>WEEKDAY($A810)=4</formula>
    </cfRule>
    <cfRule type="expression" dxfId="32803" priority="73456" stopIfTrue="1">
      <formula>WEEKDAY($A810)=5</formula>
    </cfRule>
    <cfRule type="expression" dxfId="32802" priority="73457" stopIfTrue="1">
      <formula>WEEKDAY($A810)=6</formula>
    </cfRule>
    <cfRule type="expression" dxfId="32801" priority="73458" stopIfTrue="1">
      <formula>WEEKDAY($A810)=7</formula>
    </cfRule>
  </conditionalFormatting>
  <conditionalFormatting sqref="I810">
    <cfRule type="expression" dxfId="32800" priority="73445" stopIfTrue="1">
      <formula>WEEKDAY($A810)=1</formula>
    </cfRule>
    <cfRule type="expression" dxfId="32799" priority="73446" stopIfTrue="1">
      <formula>WEEKDAY($A810)=2</formula>
    </cfRule>
    <cfRule type="expression" dxfId="32798" priority="73447" stopIfTrue="1">
      <formula>WEEKDAY($A810)=3</formula>
    </cfRule>
    <cfRule type="expression" dxfId="32797" priority="73448" stopIfTrue="1">
      <formula>WEEKDAY($A810)=4</formula>
    </cfRule>
    <cfRule type="expression" dxfId="32796" priority="73449" stopIfTrue="1">
      <formula>WEEKDAY($A810)=5</formula>
    </cfRule>
    <cfRule type="expression" dxfId="32795" priority="73450" stopIfTrue="1">
      <formula>WEEKDAY($A810)=6</formula>
    </cfRule>
    <cfRule type="expression" dxfId="32794" priority="73451" stopIfTrue="1">
      <formula>WEEKDAY($A810)=7</formula>
    </cfRule>
  </conditionalFormatting>
  <conditionalFormatting sqref="I810">
    <cfRule type="expression" dxfId="32793" priority="73438" stopIfTrue="1">
      <formula>WEEKDAY($A810)=1</formula>
    </cfRule>
    <cfRule type="expression" dxfId="32792" priority="73439" stopIfTrue="1">
      <formula>WEEKDAY($A810)=2</formula>
    </cfRule>
    <cfRule type="expression" dxfId="32791" priority="73440" stopIfTrue="1">
      <formula>WEEKDAY($A810)=3</formula>
    </cfRule>
    <cfRule type="expression" dxfId="32790" priority="73441" stopIfTrue="1">
      <formula>WEEKDAY($A810)=4</formula>
    </cfRule>
    <cfRule type="expression" dxfId="32789" priority="73442" stopIfTrue="1">
      <formula>WEEKDAY($A810)=5</formula>
    </cfRule>
    <cfRule type="expression" dxfId="32788" priority="73443" stopIfTrue="1">
      <formula>WEEKDAY($A810)=6</formula>
    </cfRule>
    <cfRule type="expression" dxfId="32787" priority="73444" stopIfTrue="1">
      <formula>WEEKDAY($A810)=7</formula>
    </cfRule>
  </conditionalFormatting>
  <conditionalFormatting sqref="I810">
    <cfRule type="expression" dxfId="32786" priority="73431" stopIfTrue="1">
      <formula>WEEKDAY($A810)=1</formula>
    </cfRule>
    <cfRule type="expression" dxfId="32785" priority="73432" stopIfTrue="1">
      <formula>WEEKDAY($A810)=2</formula>
    </cfRule>
    <cfRule type="expression" dxfId="32784" priority="73433" stopIfTrue="1">
      <formula>WEEKDAY($A810)=3</formula>
    </cfRule>
    <cfRule type="expression" dxfId="32783" priority="73434" stopIfTrue="1">
      <formula>WEEKDAY($A810)=4</formula>
    </cfRule>
    <cfRule type="expression" dxfId="32782" priority="73435" stopIfTrue="1">
      <formula>WEEKDAY($A810)=5</formula>
    </cfRule>
    <cfRule type="expression" dxfId="32781" priority="73436" stopIfTrue="1">
      <formula>WEEKDAY($A810)=6</formula>
    </cfRule>
    <cfRule type="expression" dxfId="32780" priority="73437" stopIfTrue="1">
      <formula>WEEKDAY($A810)=7</formula>
    </cfRule>
  </conditionalFormatting>
  <conditionalFormatting sqref="I810">
    <cfRule type="expression" dxfId="32779" priority="73424" stopIfTrue="1">
      <formula>WEEKDAY($A810)=1</formula>
    </cfRule>
    <cfRule type="expression" dxfId="32778" priority="73425" stopIfTrue="1">
      <formula>WEEKDAY($A810)=2</formula>
    </cfRule>
    <cfRule type="expression" dxfId="32777" priority="73426" stopIfTrue="1">
      <formula>WEEKDAY($A810)=3</formula>
    </cfRule>
    <cfRule type="expression" dxfId="32776" priority="73427" stopIfTrue="1">
      <formula>WEEKDAY($A810)=4</formula>
    </cfRule>
    <cfRule type="expression" dxfId="32775" priority="73428" stopIfTrue="1">
      <formula>WEEKDAY($A810)=5</formula>
    </cfRule>
    <cfRule type="expression" dxfId="32774" priority="73429" stopIfTrue="1">
      <formula>WEEKDAY($A810)=6</formula>
    </cfRule>
    <cfRule type="expression" dxfId="32773" priority="73430" stopIfTrue="1">
      <formula>WEEKDAY($A810)=7</formula>
    </cfRule>
  </conditionalFormatting>
  <conditionalFormatting sqref="I810">
    <cfRule type="expression" dxfId="32772" priority="73417" stopIfTrue="1">
      <formula>WEEKDAY($A810)=1</formula>
    </cfRule>
    <cfRule type="expression" dxfId="32771" priority="73418" stopIfTrue="1">
      <formula>WEEKDAY($A810)=2</formula>
    </cfRule>
    <cfRule type="expression" dxfId="32770" priority="73419" stopIfTrue="1">
      <formula>WEEKDAY($A810)=3</formula>
    </cfRule>
    <cfRule type="expression" dxfId="32769" priority="73420" stopIfTrue="1">
      <formula>WEEKDAY($A810)=4</formula>
    </cfRule>
    <cfRule type="expression" dxfId="32768" priority="73421" stopIfTrue="1">
      <formula>WEEKDAY($A810)=5</formula>
    </cfRule>
    <cfRule type="expression" dxfId="32767" priority="73422" stopIfTrue="1">
      <formula>WEEKDAY($A810)=6</formula>
    </cfRule>
    <cfRule type="expression" dxfId="32766" priority="73423" stopIfTrue="1">
      <formula>WEEKDAY($A810)=7</formula>
    </cfRule>
  </conditionalFormatting>
  <conditionalFormatting sqref="I810">
    <cfRule type="expression" dxfId="32765" priority="73410" stopIfTrue="1">
      <formula>WEEKDAY($A810)=1</formula>
    </cfRule>
    <cfRule type="expression" dxfId="32764" priority="73411" stopIfTrue="1">
      <formula>WEEKDAY($A810)=2</formula>
    </cfRule>
    <cfRule type="expression" dxfId="32763" priority="73412" stopIfTrue="1">
      <formula>WEEKDAY($A810)=3</formula>
    </cfRule>
    <cfRule type="expression" dxfId="32762" priority="73413" stopIfTrue="1">
      <formula>WEEKDAY($A810)=4</formula>
    </cfRule>
    <cfRule type="expression" dxfId="32761" priority="73414" stopIfTrue="1">
      <formula>WEEKDAY($A810)=5</formula>
    </cfRule>
    <cfRule type="expression" dxfId="32760" priority="73415" stopIfTrue="1">
      <formula>WEEKDAY($A810)=6</formula>
    </cfRule>
    <cfRule type="expression" dxfId="32759" priority="73416" stopIfTrue="1">
      <formula>WEEKDAY($A810)=7</formula>
    </cfRule>
  </conditionalFormatting>
  <conditionalFormatting sqref="I810">
    <cfRule type="expression" dxfId="32758" priority="73403" stopIfTrue="1">
      <formula>WEEKDAY($A810)=1</formula>
    </cfRule>
    <cfRule type="expression" dxfId="32757" priority="73404" stopIfTrue="1">
      <formula>WEEKDAY($A810)=2</formula>
    </cfRule>
    <cfRule type="expression" dxfId="32756" priority="73405" stopIfTrue="1">
      <formula>WEEKDAY($A810)=3</formula>
    </cfRule>
    <cfRule type="expression" dxfId="32755" priority="73406" stopIfTrue="1">
      <formula>WEEKDAY($A810)=4</formula>
    </cfRule>
    <cfRule type="expression" dxfId="32754" priority="73407" stopIfTrue="1">
      <formula>WEEKDAY($A810)=5</formula>
    </cfRule>
    <cfRule type="expression" dxfId="32753" priority="73408" stopIfTrue="1">
      <formula>WEEKDAY($A810)=6</formula>
    </cfRule>
    <cfRule type="expression" dxfId="32752" priority="73409" stopIfTrue="1">
      <formula>WEEKDAY($A810)=7</formula>
    </cfRule>
  </conditionalFormatting>
  <conditionalFormatting sqref="I810">
    <cfRule type="expression" dxfId="32751" priority="73396" stopIfTrue="1">
      <formula>WEEKDAY($A810)=1</formula>
    </cfRule>
    <cfRule type="expression" dxfId="32750" priority="73397" stopIfTrue="1">
      <formula>WEEKDAY($A810)=2</formula>
    </cfRule>
    <cfRule type="expression" dxfId="32749" priority="73398" stopIfTrue="1">
      <formula>WEEKDAY($A810)=3</formula>
    </cfRule>
    <cfRule type="expression" dxfId="32748" priority="73399" stopIfTrue="1">
      <formula>WEEKDAY($A810)=4</formula>
    </cfRule>
    <cfRule type="expression" dxfId="32747" priority="73400" stopIfTrue="1">
      <formula>WEEKDAY($A810)=5</formula>
    </cfRule>
    <cfRule type="expression" dxfId="32746" priority="73401" stopIfTrue="1">
      <formula>WEEKDAY($A810)=6</formula>
    </cfRule>
    <cfRule type="expression" dxfId="32745" priority="73402" stopIfTrue="1">
      <formula>WEEKDAY($A810)=7</formula>
    </cfRule>
  </conditionalFormatting>
  <conditionalFormatting sqref="I810">
    <cfRule type="expression" dxfId="32744" priority="73389" stopIfTrue="1">
      <formula>WEEKDAY($A810)=1</formula>
    </cfRule>
    <cfRule type="expression" dxfId="32743" priority="73390" stopIfTrue="1">
      <formula>WEEKDAY($A810)=2</formula>
    </cfRule>
    <cfRule type="expression" dxfId="32742" priority="73391" stopIfTrue="1">
      <formula>WEEKDAY($A810)=3</formula>
    </cfRule>
    <cfRule type="expression" dxfId="32741" priority="73392" stopIfTrue="1">
      <formula>WEEKDAY($A810)=4</formula>
    </cfRule>
    <cfRule type="expression" dxfId="32740" priority="73393" stopIfTrue="1">
      <formula>WEEKDAY($A810)=5</formula>
    </cfRule>
    <cfRule type="expression" dxfId="32739" priority="73394" stopIfTrue="1">
      <formula>WEEKDAY($A810)=6</formula>
    </cfRule>
    <cfRule type="expression" dxfId="32738" priority="73395" stopIfTrue="1">
      <formula>WEEKDAY($A810)=7</formula>
    </cfRule>
  </conditionalFormatting>
  <conditionalFormatting sqref="I810">
    <cfRule type="expression" dxfId="32737" priority="73382" stopIfTrue="1">
      <formula>WEEKDAY($A810)=1</formula>
    </cfRule>
    <cfRule type="expression" dxfId="32736" priority="73383" stopIfTrue="1">
      <formula>WEEKDAY($A810)=2</formula>
    </cfRule>
    <cfRule type="expression" dxfId="32735" priority="73384" stopIfTrue="1">
      <formula>WEEKDAY($A810)=3</formula>
    </cfRule>
    <cfRule type="expression" dxfId="32734" priority="73385" stopIfTrue="1">
      <formula>WEEKDAY($A810)=4</formula>
    </cfRule>
    <cfRule type="expression" dxfId="32733" priority="73386" stopIfTrue="1">
      <formula>WEEKDAY($A810)=5</formula>
    </cfRule>
    <cfRule type="expression" dxfId="32732" priority="73387" stopIfTrue="1">
      <formula>WEEKDAY($A810)=6</formula>
    </cfRule>
    <cfRule type="expression" dxfId="32731" priority="73388" stopIfTrue="1">
      <formula>WEEKDAY($A810)=7</formula>
    </cfRule>
  </conditionalFormatting>
  <conditionalFormatting sqref="I810">
    <cfRule type="expression" dxfId="32730" priority="73375" stopIfTrue="1">
      <formula>WEEKDAY($A810)=1</formula>
    </cfRule>
    <cfRule type="expression" dxfId="32729" priority="73376" stopIfTrue="1">
      <formula>WEEKDAY($A810)=2</formula>
    </cfRule>
    <cfRule type="expression" dxfId="32728" priority="73377" stopIfTrue="1">
      <formula>WEEKDAY($A810)=3</formula>
    </cfRule>
    <cfRule type="expression" dxfId="32727" priority="73378" stopIfTrue="1">
      <formula>WEEKDAY($A810)=4</formula>
    </cfRule>
    <cfRule type="expression" dxfId="32726" priority="73379" stopIfTrue="1">
      <formula>WEEKDAY($A810)=5</formula>
    </cfRule>
    <cfRule type="expression" dxfId="32725" priority="73380" stopIfTrue="1">
      <formula>WEEKDAY($A810)=6</formula>
    </cfRule>
    <cfRule type="expression" dxfId="32724" priority="73381" stopIfTrue="1">
      <formula>WEEKDAY($A810)=7</formula>
    </cfRule>
  </conditionalFormatting>
  <conditionalFormatting sqref="I810">
    <cfRule type="expression" dxfId="32723" priority="73368" stopIfTrue="1">
      <formula>WEEKDAY($A810)=1</formula>
    </cfRule>
    <cfRule type="expression" dxfId="32722" priority="73369" stopIfTrue="1">
      <formula>WEEKDAY($A810)=2</formula>
    </cfRule>
    <cfRule type="expression" dxfId="32721" priority="73370" stopIfTrue="1">
      <formula>WEEKDAY($A810)=3</formula>
    </cfRule>
    <cfRule type="expression" dxfId="32720" priority="73371" stopIfTrue="1">
      <formula>WEEKDAY($A810)=4</formula>
    </cfRule>
    <cfRule type="expression" dxfId="32719" priority="73372" stopIfTrue="1">
      <formula>WEEKDAY($A810)=5</formula>
    </cfRule>
    <cfRule type="expression" dxfId="32718" priority="73373" stopIfTrue="1">
      <formula>WEEKDAY($A810)=6</formula>
    </cfRule>
    <cfRule type="expression" dxfId="32717" priority="73374" stopIfTrue="1">
      <formula>WEEKDAY($A810)=7</formula>
    </cfRule>
  </conditionalFormatting>
  <conditionalFormatting sqref="I810">
    <cfRule type="expression" dxfId="32716" priority="73361" stopIfTrue="1">
      <formula>WEEKDAY($A810)=1</formula>
    </cfRule>
    <cfRule type="expression" dxfId="32715" priority="73362" stopIfTrue="1">
      <formula>WEEKDAY($A810)=2</formula>
    </cfRule>
    <cfRule type="expression" dxfId="32714" priority="73363" stopIfTrue="1">
      <formula>WEEKDAY($A810)=3</formula>
    </cfRule>
    <cfRule type="expression" dxfId="32713" priority="73364" stopIfTrue="1">
      <formula>WEEKDAY($A810)=4</formula>
    </cfRule>
    <cfRule type="expression" dxfId="32712" priority="73365" stopIfTrue="1">
      <formula>WEEKDAY($A810)=5</formula>
    </cfRule>
    <cfRule type="expression" dxfId="32711" priority="73366" stopIfTrue="1">
      <formula>WEEKDAY($A810)=6</formula>
    </cfRule>
    <cfRule type="expression" dxfId="32710" priority="73367" stopIfTrue="1">
      <formula>WEEKDAY($A810)=7</formula>
    </cfRule>
  </conditionalFormatting>
  <conditionalFormatting sqref="I810">
    <cfRule type="expression" dxfId="32709" priority="73354" stopIfTrue="1">
      <formula>WEEKDAY($A810)=1</formula>
    </cfRule>
    <cfRule type="expression" dxfId="32708" priority="73355" stopIfTrue="1">
      <formula>WEEKDAY($A810)=2</formula>
    </cfRule>
    <cfRule type="expression" dxfId="32707" priority="73356" stopIfTrue="1">
      <formula>WEEKDAY($A810)=3</formula>
    </cfRule>
    <cfRule type="expression" dxfId="32706" priority="73357" stopIfTrue="1">
      <formula>WEEKDAY($A810)=4</formula>
    </cfRule>
    <cfRule type="expression" dxfId="32705" priority="73358" stopIfTrue="1">
      <formula>WEEKDAY($A810)=5</formula>
    </cfRule>
    <cfRule type="expression" dxfId="32704" priority="73359" stopIfTrue="1">
      <formula>WEEKDAY($A810)=6</formula>
    </cfRule>
    <cfRule type="expression" dxfId="32703" priority="73360" stopIfTrue="1">
      <formula>WEEKDAY($A810)=7</formula>
    </cfRule>
  </conditionalFormatting>
  <conditionalFormatting sqref="I810">
    <cfRule type="expression" dxfId="32702" priority="73347" stopIfTrue="1">
      <formula>WEEKDAY($A810)=1</formula>
    </cfRule>
    <cfRule type="expression" dxfId="32701" priority="73348" stopIfTrue="1">
      <formula>WEEKDAY($A810)=2</formula>
    </cfRule>
    <cfRule type="expression" dxfId="32700" priority="73349" stopIfTrue="1">
      <formula>WEEKDAY($A810)=3</formula>
    </cfRule>
    <cfRule type="expression" dxfId="32699" priority="73350" stopIfTrue="1">
      <formula>WEEKDAY($A810)=4</formula>
    </cfRule>
    <cfRule type="expression" dxfId="32698" priority="73351" stopIfTrue="1">
      <formula>WEEKDAY($A810)=5</formula>
    </cfRule>
    <cfRule type="expression" dxfId="32697" priority="73352" stopIfTrue="1">
      <formula>WEEKDAY($A810)=6</formula>
    </cfRule>
    <cfRule type="expression" dxfId="32696" priority="73353" stopIfTrue="1">
      <formula>WEEKDAY($A810)=7</formula>
    </cfRule>
  </conditionalFormatting>
  <conditionalFormatting sqref="I810">
    <cfRule type="expression" dxfId="32695" priority="73340" stopIfTrue="1">
      <formula>WEEKDAY($A810)=1</formula>
    </cfRule>
    <cfRule type="expression" dxfId="32694" priority="73341" stopIfTrue="1">
      <formula>WEEKDAY($A810)=2</formula>
    </cfRule>
    <cfRule type="expression" dxfId="32693" priority="73342" stopIfTrue="1">
      <formula>WEEKDAY($A810)=3</formula>
    </cfRule>
    <cfRule type="expression" dxfId="32692" priority="73343" stopIfTrue="1">
      <formula>WEEKDAY($A810)=4</formula>
    </cfRule>
    <cfRule type="expression" dxfId="32691" priority="73344" stopIfTrue="1">
      <formula>WEEKDAY($A810)=5</formula>
    </cfRule>
    <cfRule type="expression" dxfId="32690" priority="73345" stopIfTrue="1">
      <formula>WEEKDAY($A810)=6</formula>
    </cfRule>
    <cfRule type="expression" dxfId="32689" priority="73346" stopIfTrue="1">
      <formula>WEEKDAY($A810)=7</formula>
    </cfRule>
  </conditionalFormatting>
  <conditionalFormatting sqref="A810">
    <cfRule type="expression" dxfId="32688" priority="73333" stopIfTrue="1">
      <formula>WEEKDAY($A810)=1</formula>
    </cfRule>
    <cfRule type="expression" dxfId="32687" priority="73334" stopIfTrue="1">
      <formula>WEEKDAY($A810)=2</formula>
    </cfRule>
    <cfRule type="expression" dxfId="32686" priority="73335" stopIfTrue="1">
      <formula>WEEKDAY($A810)=3</formula>
    </cfRule>
    <cfRule type="expression" dxfId="32685" priority="73336" stopIfTrue="1">
      <formula>WEEKDAY($A810)=4</formula>
    </cfRule>
    <cfRule type="expression" dxfId="32684" priority="73337" stopIfTrue="1">
      <formula>WEEKDAY($A810)=5</formula>
    </cfRule>
    <cfRule type="expression" dxfId="32683" priority="73338" stopIfTrue="1">
      <formula>WEEKDAY($A810)=6</formula>
    </cfRule>
    <cfRule type="expression" dxfId="32682" priority="73339" stopIfTrue="1">
      <formula>WEEKDAY($A810)=7</formula>
    </cfRule>
  </conditionalFormatting>
  <conditionalFormatting sqref="I810">
    <cfRule type="expression" dxfId="32681" priority="73326" stopIfTrue="1">
      <formula>WEEKDAY($A810)=1</formula>
    </cfRule>
    <cfRule type="expression" dxfId="32680" priority="73327" stopIfTrue="1">
      <formula>WEEKDAY($A810)=2</formula>
    </cfRule>
    <cfRule type="expression" dxfId="32679" priority="73328" stopIfTrue="1">
      <formula>WEEKDAY($A810)=3</formula>
    </cfRule>
    <cfRule type="expression" dxfId="32678" priority="73329" stopIfTrue="1">
      <formula>WEEKDAY($A810)=4</formula>
    </cfRule>
    <cfRule type="expression" dxfId="32677" priority="73330" stopIfTrue="1">
      <formula>WEEKDAY($A810)=5</formula>
    </cfRule>
    <cfRule type="expression" dxfId="32676" priority="73331" stopIfTrue="1">
      <formula>WEEKDAY($A810)=6</formula>
    </cfRule>
    <cfRule type="expression" dxfId="32675" priority="73332" stopIfTrue="1">
      <formula>WEEKDAY($A810)=7</formula>
    </cfRule>
  </conditionalFormatting>
  <conditionalFormatting sqref="A810">
    <cfRule type="expression" dxfId="32674" priority="73319" stopIfTrue="1">
      <formula>WEEKDAY($A810)=1</formula>
    </cfRule>
    <cfRule type="expression" dxfId="32673" priority="73320" stopIfTrue="1">
      <formula>WEEKDAY($A810)=2</formula>
    </cfRule>
    <cfRule type="expression" dxfId="32672" priority="73321" stopIfTrue="1">
      <formula>WEEKDAY($A810)=3</formula>
    </cfRule>
    <cfRule type="expression" dxfId="32671" priority="73322" stopIfTrue="1">
      <formula>WEEKDAY($A810)=4</formula>
    </cfRule>
    <cfRule type="expression" dxfId="32670" priority="73323" stopIfTrue="1">
      <formula>WEEKDAY($A810)=5</formula>
    </cfRule>
    <cfRule type="expression" dxfId="32669" priority="73324" stopIfTrue="1">
      <formula>WEEKDAY($A810)=6</formula>
    </cfRule>
    <cfRule type="expression" dxfId="32668" priority="73325" stopIfTrue="1">
      <formula>WEEKDAY($A810)=7</formula>
    </cfRule>
  </conditionalFormatting>
  <conditionalFormatting sqref="A810">
    <cfRule type="expression" dxfId="32667" priority="73312" stopIfTrue="1">
      <formula>WEEKDAY($A810)=1</formula>
    </cfRule>
    <cfRule type="expression" dxfId="32666" priority="73313" stopIfTrue="1">
      <formula>WEEKDAY($A810)=2</formula>
    </cfRule>
    <cfRule type="expression" dxfId="32665" priority="73314" stopIfTrue="1">
      <formula>WEEKDAY($A810)=3</formula>
    </cfRule>
    <cfRule type="expression" dxfId="32664" priority="73315" stopIfTrue="1">
      <formula>WEEKDAY($A810)=4</formula>
    </cfRule>
    <cfRule type="expression" dxfId="32663" priority="73316" stopIfTrue="1">
      <formula>WEEKDAY($A810)=5</formula>
    </cfRule>
    <cfRule type="expression" dxfId="32662" priority="73317" stopIfTrue="1">
      <formula>WEEKDAY($A810)=6</formula>
    </cfRule>
    <cfRule type="expression" dxfId="32661" priority="73318" stopIfTrue="1">
      <formula>WEEKDAY($A810)=7</formula>
    </cfRule>
  </conditionalFormatting>
  <conditionalFormatting sqref="I810">
    <cfRule type="expression" dxfId="32660" priority="73305" stopIfTrue="1">
      <formula>WEEKDAY($A810)=1</formula>
    </cfRule>
    <cfRule type="expression" dxfId="32659" priority="73306" stopIfTrue="1">
      <formula>WEEKDAY($A810)=2</formula>
    </cfRule>
    <cfRule type="expression" dxfId="32658" priority="73307" stopIfTrue="1">
      <formula>WEEKDAY($A810)=3</formula>
    </cfRule>
    <cfRule type="expression" dxfId="32657" priority="73308" stopIfTrue="1">
      <formula>WEEKDAY($A810)=4</formula>
    </cfRule>
    <cfRule type="expression" dxfId="32656" priority="73309" stopIfTrue="1">
      <formula>WEEKDAY($A810)=5</formula>
    </cfRule>
    <cfRule type="expression" dxfId="32655" priority="73310" stopIfTrue="1">
      <formula>WEEKDAY($A810)=6</formula>
    </cfRule>
    <cfRule type="expression" dxfId="32654" priority="73311" stopIfTrue="1">
      <formula>WEEKDAY($A810)=7</formula>
    </cfRule>
  </conditionalFormatting>
  <conditionalFormatting sqref="A810">
    <cfRule type="expression" dxfId="32653" priority="73298" stopIfTrue="1">
      <formula>WEEKDAY($A810)=1</formula>
    </cfRule>
    <cfRule type="expression" dxfId="32652" priority="73299" stopIfTrue="1">
      <formula>WEEKDAY($A810)=2</formula>
    </cfRule>
    <cfRule type="expression" dxfId="32651" priority="73300" stopIfTrue="1">
      <formula>WEEKDAY($A810)=3</formula>
    </cfRule>
    <cfRule type="expression" dxfId="32650" priority="73301" stopIfTrue="1">
      <formula>WEEKDAY($A810)=4</formula>
    </cfRule>
    <cfRule type="expression" dxfId="32649" priority="73302" stopIfTrue="1">
      <formula>WEEKDAY($A810)=5</formula>
    </cfRule>
    <cfRule type="expression" dxfId="32648" priority="73303" stopIfTrue="1">
      <formula>WEEKDAY($A810)=6</formula>
    </cfRule>
    <cfRule type="expression" dxfId="32647" priority="73304" stopIfTrue="1">
      <formula>WEEKDAY($A810)=7</formula>
    </cfRule>
  </conditionalFormatting>
  <conditionalFormatting sqref="I810">
    <cfRule type="expression" dxfId="32646" priority="73291" stopIfTrue="1">
      <formula>WEEKDAY($A810)=1</formula>
    </cfRule>
    <cfRule type="expression" dxfId="32645" priority="73292" stopIfTrue="1">
      <formula>WEEKDAY($A810)=2</formula>
    </cfRule>
    <cfRule type="expression" dxfId="32644" priority="73293" stopIfTrue="1">
      <formula>WEEKDAY($A810)=3</formula>
    </cfRule>
    <cfRule type="expression" dxfId="32643" priority="73294" stopIfTrue="1">
      <formula>WEEKDAY($A810)=4</formula>
    </cfRule>
    <cfRule type="expression" dxfId="32642" priority="73295" stopIfTrue="1">
      <formula>WEEKDAY($A810)=5</formula>
    </cfRule>
    <cfRule type="expression" dxfId="32641" priority="73296" stopIfTrue="1">
      <formula>WEEKDAY($A810)=6</formula>
    </cfRule>
    <cfRule type="expression" dxfId="32640" priority="73297" stopIfTrue="1">
      <formula>WEEKDAY($A810)=7</formula>
    </cfRule>
  </conditionalFormatting>
  <conditionalFormatting sqref="A810">
    <cfRule type="expression" dxfId="32639" priority="73284" stopIfTrue="1">
      <formula>WEEKDAY($A810)=1</formula>
    </cfRule>
    <cfRule type="expression" dxfId="32638" priority="73285" stopIfTrue="1">
      <formula>WEEKDAY($A810)=2</formula>
    </cfRule>
    <cfRule type="expression" dxfId="32637" priority="73286" stopIfTrue="1">
      <formula>WEEKDAY($A810)=3</formula>
    </cfRule>
    <cfRule type="expression" dxfId="32636" priority="73287" stopIfTrue="1">
      <formula>WEEKDAY($A810)=4</formula>
    </cfRule>
    <cfRule type="expression" dxfId="32635" priority="73288" stopIfTrue="1">
      <formula>WEEKDAY($A810)=5</formula>
    </cfRule>
    <cfRule type="expression" dxfId="32634" priority="73289" stopIfTrue="1">
      <formula>WEEKDAY($A810)=6</formula>
    </cfRule>
    <cfRule type="expression" dxfId="32633" priority="73290" stopIfTrue="1">
      <formula>WEEKDAY($A810)=7</formula>
    </cfRule>
  </conditionalFormatting>
  <conditionalFormatting sqref="A810">
    <cfRule type="expression" dxfId="32632" priority="73277" stopIfTrue="1">
      <formula>WEEKDAY($A810)=1</formula>
    </cfRule>
    <cfRule type="expression" dxfId="32631" priority="73278" stopIfTrue="1">
      <formula>WEEKDAY($A810)=2</formula>
    </cfRule>
    <cfRule type="expression" dxfId="32630" priority="73279" stopIfTrue="1">
      <formula>WEEKDAY($A810)=3</formula>
    </cfRule>
    <cfRule type="expression" dxfId="32629" priority="73280" stopIfTrue="1">
      <formula>WEEKDAY($A810)=4</formula>
    </cfRule>
    <cfRule type="expression" dxfId="32628" priority="73281" stopIfTrue="1">
      <formula>WEEKDAY($A810)=5</formula>
    </cfRule>
    <cfRule type="expression" dxfId="32627" priority="73282" stopIfTrue="1">
      <formula>WEEKDAY($A810)=6</formula>
    </cfRule>
    <cfRule type="expression" dxfId="32626" priority="73283" stopIfTrue="1">
      <formula>WEEKDAY($A810)=7</formula>
    </cfRule>
  </conditionalFormatting>
  <conditionalFormatting sqref="I810">
    <cfRule type="expression" dxfId="32625" priority="73270" stopIfTrue="1">
      <formula>WEEKDAY($A810)=1</formula>
    </cfRule>
    <cfRule type="expression" dxfId="32624" priority="73271" stopIfTrue="1">
      <formula>WEEKDAY($A810)=2</formula>
    </cfRule>
    <cfRule type="expression" dxfId="32623" priority="73272" stopIfTrue="1">
      <formula>WEEKDAY($A810)=3</formula>
    </cfRule>
    <cfRule type="expression" dxfId="32622" priority="73273" stopIfTrue="1">
      <formula>WEEKDAY($A810)=4</formula>
    </cfRule>
    <cfRule type="expression" dxfId="32621" priority="73274" stopIfTrue="1">
      <formula>WEEKDAY($A810)=5</formula>
    </cfRule>
    <cfRule type="expression" dxfId="32620" priority="73275" stopIfTrue="1">
      <formula>WEEKDAY($A810)=6</formula>
    </cfRule>
    <cfRule type="expression" dxfId="32619" priority="73276" stopIfTrue="1">
      <formula>WEEKDAY($A810)=7</formula>
    </cfRule>
  </conditionalFormatting>
  <conditionalFormatting sqref="A810">
    <cfRule type="expression" dxfId="32618" priority="73263" stopIfTrue="1">
      <formula>WEEKDAY($A810)=1</formula>
    </cfRule>
    <cfRule type="expression" dxfId="32617" priority="73264" stopIfTrue="1">
      <formula>WEEKDAY($A810)=2</formula>
    </cfRule>
    <cfRule type="expression" dxfId="32616" priority="73265" stopIfTrue="1">
      <formula>WEEKDAY($A810)=3</formula>
    </cfRule>
    <cfRule type="expression" dxfId="32615" priority="73266" stopIfTrue="1">
      <formula>WEEKDAY($A810)=4</formula>
    </cfRule>
    <cfRule type="expression" dxfId="32614" priority="73267" stopIfTrue="1">
      <formula>WEEKDAY($A810)=5</formula>
    </cfRule>
    <cfRule type="expression" dxfId="32613" priority="73268" stopIfTrue="1">
      <formula>WEEKDAY($A810)=6</formula>
    </cfRule>
    <cfRule type="expression" dxfId="32612" priority="73269" stopIfTrue="1">
      <formula>WEEKDAY($A810)=7</formula>
    </cfRule>
  </conditionalFormatting>
  <conditionalFormatting sqref="A810">
    <cfRule type="expression" dxfId="32611" priority="73256" stopIfTrue="1">
      <formula>WEEKDAY($A810)=1</formula>
    </cfRule>
    <cfRule type="expression" dxfId="32610" priority="73257" stopIfTrue="1">
      <formula>WEEKDAY($A810)=2</formula>
    </cfRule>
    <cfRule type="expression" dxfId="32609" priority="73258" stopIfTrue="1">
      <formula>WEEKDAY($A810)=3</formula>
    </cfRule>
    <cfRule type="expression" dxfId="32608" priority="73259" stopIfTrue="1">
      <formula>WEEKDAY($A810)=4</formula>
    </cfRule>
    <cfRule type="expression" dxfId="32607" priority="73260" stopIfTrue="1">
      <formula>WEEKDAY($A810)=5</formula>
    </cfRule>
    <cfRule type="expression" dxfId="32606" priority="73261" stopIfTrue="1">
      <formula>WEEKDAY($A810)=6</formula>
    </cfRule>
    <cfRule type="expression" dxfId="32605" priority="73262" stopIfTrue="1">
      <formula>WEEKDAY($A810)=7</formula>
    </cfRule>
  </conditionalFormatting>
  <conditionalFormatting sqref="I810">
    <cfRule type="expression" dxfId="32604" priority="73249" stopIfTrue="1">
      <formula>WEEKDAY($A810)=1</formula>
    </cfRule>
    <cfRule type="expression" dxfId="32603" priority="73250" stopIfTrue="1">
      <formula>WEEKDAY($A810)=2</formula>
    </cfRule>
    <cfRule type="expression" dxfId="32602" priority="73251" stopIfTrue="1">
      <formula>WEEKDAY($A810)=3</formula>
    </cfRule>
    <cfRule type="expression" dxfId="32601" priority="73252" stopIfTrue="1">
      <formula>WEEKDAY($A810)=4</formula>
    </cfRule>
    <cfRule type="expression" dxfId="32600" priority="73253" stopIfTrue="1">
      <formula>WEEKDAY($A810)=5</formula>
    </cfRule>
    <cfRule type="expression" dxfId="32599" priority="73254" stopIfTrue="1">
      <formula>WEEKDAY($A810)=6</formula>
    </cfRule>
    <cfRule type="expression" dxfId="32598" priority="73255" stopIfTrue="1">
      <formula>WEEKDAY($A810)=7</formula>
    </cfRule>
  </conditionalFormatting>
  <conditionalFormatting sqref="I810">
    <cfRule type="expression" dxfId="32597" priority="73242" stopIfTrue="1">
      <formula>WEEKDAY($A810)=1</formula>
    </cfRule>
    <cfRule type="expression" dxfId="32596" priority="73243" stopIfTrue="1">
      <formula>WEEKDAY($A810)=2</formula>
    </cfRule>
    <cfRule type="expression" dxfId="32595" priority="73244" stopIfTrue="1">
      <formula>WEEKDAY($A810)=3</formula>
    </cfRule>
    <cfRule type="expression" dxfId="32594" priority="73245" stopIfTrue="1">
      <formula>WEEKDAY($A810)=4</formula>
    </cfRule>
    <cfRule type="expression" dxfId="32593" priority="73246" stopIfTrue="1">
      <formula>WEEKDAY($A810)=5</formula>
    </cfRule>
    <cfRule type="expression" dxfId="32592" priority="73247" stopIfTrue="1">
      <formula>WEEKDAY($A810)=6</formula>
    </cfRule>
    <cfRule type="expression" dxfId="32591" priority="73248" stopIfTrue="1">
      <formula>WEEKDAY($A810)=7</formula>
    </cfRule>
  </conditionalFormatting>
  <conditionalFormatting sqref="I810">
    <cfRule type="expression" dxfId="32590" priority="73235" stopIfTrue="1">
      <formula>WEEKDAY($A810)=1</formula>
    </cfRule>
    <cfRule type="expression" dxfId="32589" priority="73236" stopIfTrue="1">
      <formula>WEEKDAY($A810)=2</formula>
    </cfRule>
    <cfRule type="expression" dxfId="32588" priority="73237" stopIfTrue="1">
      <formula>WEEKDAY($A810)=3</formula>
    </cfRule>
    <cfRule type="expression" dxfId="32587" priority="73238" stopIfTrue="1">
      <formula>WEEKDAY($A810)=4</formula>
    </cfRule>
    <cfRule type="expression" dxfId="32586" priority="73239" stopIfTrue="1">
      <formula>WEEKDAY($A810)=5</formula>
    </cfRule>
    <cfRule type="expression" dxfId="32585" priority="73240" stopIfTrue="1">
      <formula>WEEKDAY($A810)=6</formula>
    </cfRule>
    <cfRule type="expression" dxfId="32584" priority="73241" stopIfTrue="1">
      <formula>WEEKDAY($A810)=7</formula>
    </cfRule>
  </conditionalFormatting>
  <conditionalFormatting sqref="I810">
    <cfRule type="expression" dxfId="32583" priority="73228" stopIfTrue="1">
      <formula>WEEKDAY($A810)=1</formula>
    </cfRule>
    <cfRule type="expression" dxfId="32582" priority="73229" stopIfTrue="1">
      <formula>WEEKDAY($A810)=2</formula>
    </cfRule>
    <cfRule type="expression" dxfId="32581" priority="73230" stopIfTrue="1">
      <formula>WEEKDAY($A810)=3</formula>
    </cfRule>
    <cfRule type="expression" dxfId="32580" priority="73231" stopIfTrue="1">
      <formula>WEEKDAY($A810)=4</formula>
    </cfRule>
    <cfRule type="expression" dxfId="32579" priority="73232" stopIfTrue="1">
      <formula>WEEKDAY($A810)=5</formula>
    </cfRule>
    <cfRule type="expression" dxfId="32578" priority="73233" stopIfTrue="1">
      <formula>WEEKDAY($A810)=6</formula>
    </cfRule>
    <cfRule type="expression" dxfId="32577" priority="73234" stopIfTrue="1">
      <formula>WEEKDAY($A810)=7</formula>
    </cfRule>
  </conditionalFormatting>
  <conditionalFormatting sqref="A810">
    <cfRule type="expression" dxfId="32576" priority="73221" stopIfTrue="1">
      <formula>WEEKDAY($A810)=1</formula>
    </cfRule>
    <cfRule type="expression" dxfId="32575" priority="73222" stopIfTrue="1">
      <formula>WEEKDAY($A810)=2</formula>
    </cfRule>
    <cfRule type="expression" dxfId="32574" priority="73223" stopIfTrue="1">
      <formula>WEEKDAY($A810)=3</formula>
    </cfRule>
    <cfRule type="expression" dxfId="32573" priority="73224" stopIfTrue="1">
      <formula>WEEKDAY($A810)=4</formula>
    </cfRule>
    <cfRule type="expression" dxfId="32572" priority="73225" stopIfTrue="1">
      <formula>WEEKDAY($A810)=5</formula>
    </cfRule>
    <cfRule type="expression" dxfId="32571" priority="73226" stopIfTrue="1">
      <formula>WEEKDAY($A810)=6</formula>
    </cfRule>
    <cfRule type="expression" dxfId="32570" priority="73227" stopIfTrue="1">
      <formula>WEEKDAY($A810)=7</formula>
    </cfRule>
  </conditionalFormatting>
  <conditionalFormatting sqref="I810">
    <cfRule type="expression" dxfId="32569" priority="73214" stopIfTrue="1">
      <formula>WEEKDAY($A810)=1</formula>
    </cfRule>
    <cfRule type="expression" dxfId="32568" priority="73215" stopIfTrue="1">
      <formula>WEEKDAY($A810)=2</formula>
    </cfRule>
    <cfRule type="expression" dxfId="32567" priority="73216" stopIfTrue="1">
      <formula>WEEKDAY($A810)=3</formula>
    </cfRule>
    <cfRule type="expression" dxfId="32566" priority="73217" stopIfTrue="1">
      <formula>WEEKDAY($A810)=4</formula>
    </cfRule>
    <cfRule type="expression" dxfId="32565" priority="73218" stopIfTrue="1">
      <formula>WEEKDAY($A810)=5</formula>
    </cfRule>
    <cfRule type="expression" dxfId="32564" priority="73219" stopIfTrue="1">
      <formula>WEEKDAY($A810)=6</formula>
    </cfRule>
    <cfRule type="expression" dxfId="32563" priority="73220" stopIfTrue="1">
      <formula>WEEKDAY($A810)=7</formula>
    </cfRule>
  </conditionalFormatting>
  <conditionalFormatting sqref="I810">
    <cfRule type="expression" dxfId="32562" priority="73207" stopIfTrue="1">
      <formula>WEEKDAY($A810)=1</formula>
    </cfRule>
    <cfRule type="expression" dxfId="32561" priority="73208" stopIfTrue="1">
      <formula>WEEKDAY($A810)=2</formula>
    </cfRule>
    <cfRule type="expression" dxfId="32560" priority="73209" stopIfTrue="1">
      <formula>WEEKDAY($A810)=3</formula>
    </cfRule>
    <cfRule type="expression" dxfId="32559" priority="73210" stopIfTrue="1">
      <formula>WEEKDAY($A810)=4</formula>
    </cfRule>
    <cfRule type="expression" dxfId="32558" priority="73211" stopIfTrue="1">
      <formula>WEEKDAY($A810)=5</formula>
    </cfRule>
    <cfRule type="expression" dxfId="32557" priority="73212" stopIfTrue="1">
      <formula>WEEKDAY($A810)=6</formula>
    </cfRule>
    <cfRule type="expression" dxfId="32556" priority="73213" stopIfTrue="1">
      <formula>WEEKDAY($A810)=7</formula>
    </cfRule>
  </conditionalFormatting>
  <conditionalFormatting sqref="I810">
    <cfRule type="expression" dxfId="32555" priority="73200" stopIfTrue="1">
      <formula>WEEKDAY($A810)=1</formula>
    </cfRule>
    <cfRule type="expression" dxfId="32554" priority="73201" stopIfTrue="1">
      <formula>WEEKDAY($A810)=2</formula>
    </cfRule>
    <cfRule type="expression" dxfId="32553" priority="73202" stopIfTrue="1">
      <formula>WEEKDAY($A810)=3</formula>
    </cfRule>
    <cfRule type="expression" dxfId="32552" priority="73203" stopIfTrue="1">
      <formula>WEEKDAY($A810)=4</formula>
    </cfRule>
    <cfRule type="expression" dxfId="32551" priority="73204" stopIfTrue="1">
      <formula>WEEKDAY($A810)=5</formula>
    </cfRule>
    <cfRule type="expression" dxfId="32550" priority="73205" stopIfTrue="1">
      <formula>WEEKDAY($A810)=6</formula>
    </cfRule>
    <cfRule type="expression" dxfId="32549" priority="73206" stopIfTrue="1">
      <formula>WEEKDAY($A810)=7</formula>
    </cfRule>
  </conditionalFormatting>
  <conditionalFormatting sqref="I810">
    <cfRule type="expression" dxfId="32548" priority="73193" stopIfTrue="1">
      <formula>WEEKDAY($A810)=1</formula>
    </cfRule>
    <cfRule type="expression" dxfId="32547" priority="73194" stopIfTrue="1">
      <formula>WEEKDAY($A810)=2</formula>
    </cfRule>
    <cfRule type="expression" dxfId="32546" priority="73195" stopIfTrue="1">
      <formula>WEEKDAY($A810)=3</formula>
    </cfRule>
    <cfRule type="expression" dxfId="32545" priority="73196" stopIfTrue="1">
      <formula>WEEKDAY($A810)=4</formula>
    </cfRule>
    <cfRule type="expression" dxfId="32544" priority="73197" stopIfTrue="1">
      <formula>WEEKDAY($A810)=5</formula>
    </cfRule>
    <cfRule type="expression" dxfId="32543" priority="73198" stopIfTrue="1">
      <formula>WEEKDAY($A810)=6</formula>
    </cfRule>
    <cfRule type="expression" dxfId="32542" priority="73199" stopIfTrue="1">
      <formula>WEEKDAY($A810)=7</formula>
    </cfRule>
  </conditionalFormatting>
  <conditionalFormatting sqref="I810">
    <cfRule type="expression" dxfId="32541" priority="73186" stopIfTrue="1">
      <formula>WEEKDAY($A810)=1</formula>
    </cfRule>
    <cfRule type="expression" dxfId="32540" priority="73187" stopIfTrue="1">
      <formula>WEEKDAY($A810)=2</formula>
    </cfRule>
    <cfRule type="expression" dxfId="32539" priority="73188" stopIfTrue="1">
      <formula>WEEKDAY($A810)=3</formula>
    </cfRule>
    <cfRule type="expression" dxfId="32538" priority="73189" stopIfTrue="1">
      <formula>WEEKDAY($A810)=4</formula>
    </cfRule>
    <cfRule type="expression" dxfId="32537" priority="73190" stopIfTrue="1">
      <formula>WEEKDAY($A810)=5</formula>
    </cfRule>
    <cfRule type="expression" dxfId="32536" priority="73191" stopIfTrue="1">
      <formula>WEEKDAY($A810)=6</formula>
    </cfRule>
    <cfRule type="expression" dxfId="32535" priority="73192" stopIfTrue="1">
      <formula>WEEKDAY($A810)=7</formula>
    </cfRule>
  </conditionalFormatting>
  <conditionalFormatting sqref="I810">
    <cfRule type="expression" dxfId="32534" priority="73179" stopIfTrue="1">
      <formula>WEEKDAY($A810)=1</formula>
    </cfRule>
    <cfRule type="expression" dxfId="32533" priority="73180" stopIfTrue="1">
      <formula>WEEKDAY($A810)=2</formula>
    </cfRule>
    <cfRule type="expression" dxfId="32532" priority="73181" stopIfTrue="1">
      <formula>WEEKDAY($A810)=3</formula>
    </cfRule>
    <cfRule type="expression" dxfId="32531" priority="73182" stopIfTrue="1">
      <formula>WEEKDAY($A810)=4</formula>
    </cfRule>
    <cfRule type="expression" dxfId="32530" priority="73183" stopIfTrue="1">
      <formula>WEEKDAY($A810)=5</formula>
    </cfRule>
    <cfRule type="expression" dxfId="32529" priority="73184" stopIfTrue="1">
      <formula>WEEKDAY($A810)=6</formula>
    </cfRule>
    <cfRule type="expression" dxfId="32528" priority="73185" stopIfTrue="1">
      <formula>WEEKDAY($A810)=7</formula>
    </cfRule>
  </conditionalFormatting>
  <conditionalFormatting sqref="I810">
    <cfRule type="expression" dxfId="32527" priority="73172" stopIfTrue="1">
      <formula>WEEKDAY($A810)=1</formula>
    </cfRule>
    <cfRule type="expression" dxfId="32526" priority="73173" stopIfTrue="1">
      <formula>WEEKDAY($A810)=2</formula>
    </cfRule>
    <cfRule type="expression" dxfId="32525" priority="73174" stopIfTrue="1">
      <formula>WEEKDAY($A810)=3</formula>
    </cfRule>
    <cfRule type="expression" dxfId="32524" priority="73175" stopIfTrue="1">
      <formula>WEEKDAY($A810)=4</formula>
    </cfRule>
    <cfRule type="expression" dxfId="32523" priority="73176" stopIfTrue="1">
      <formula>WEEKDAY($A810)=5</formula>
    </cfRule>
    <cfRule type="expression" dxfId="32522" priority="73177" stopIfTrue="1">
      <formula>WEEKDAY($A810)=6</formula>
    </cfRule>
    <cfRule type="expression" dxfId="32521" priority="73178" stopIfTrue="1">
      <formula>WEEKDAY($A810)=7</formula>
    </cfRule>
  </conditionalFormatting>
  <conditionalFormatting sqref="I810">
    <cfRule type="expression" dxfId="32520" priority="73165" stopIfTrue="1">
      <formula>WEEKDAY($A810)=1</formula>
    </cfRule>
    <cfRule type="expression" dxfId="32519" priority="73166" stopIfTrue="1">
      <formula>WEEKDAY($A810)=2</formula>
    </cfRule>
    <cfRule type="expression" dxfId="32518" priority="73167" stopIfTrue="1">
      <formula>WEEKDAY($A810)=3</formula>
    </cfRule>
    <cfRule type="expression" dxfId="32517" priority="73168" stopIfTrue="1">
      <formula>WEEKDAY($A810)=4</formula>
    </cfRule>
    <cfRule type="expression" dxfId="32516" priority="73169" stopIfTrue="1">
      <formula>WEEKDAY($A810)=5</formula>
    </cfRule>
    <cfRule type="expression" dxfId="32515" priority="73170" stopIfTrue="1">
      <formula>WEEKDAY($A810)=6</formula>
    </cfRule>
    <cfRule type="expression" dxfId="32514" priority="73171" stopIfTrue="1">
      <formula>WEEKDAY($A810)=7</formula>
    </cfRule>
  </conditionalFormatting>
  <conditionalFormatting sqref="I810">
    <cfRule type="expression" dxfId="32513" priority="73158" stopIfTrue="1">
      <formula>WEEKDAY($A810)=1</formula>
    </cfRule>
    <cfRule type="expression" dxfId="32512" priority="73159" stopIfTrue="1">
      <formula>WEEKDAY($A810)=2</formula>
    </cfRule>
    <cfRule type="expression" dxfId="32511" priority="73160" stopIfTrue="1">
      <formula>WEEKDAY($A810)=3</formula>
    </cfRule>
    <cfRule type="expression" dxfId="32510" priority="73161" stopIfTrue="1">
      <formula>WEEKDAY($A810)=4</formula>
    </cfRule>
    <cfRule type="expression" dxfId="32509" priority="73162" stopIfTrue="1">
      <formula>WEEKDAY($A810)=5</formula>
    </cfRule>
    <cfRule type="expression" dxfId="32508" priority="73163" stopIfTrue="1">
      <formula>WEEKDAY($A810)=6</formula>
    </cfRule>
    <cfRule type="expression" dxfId="32507" priority="73164" stopIfTrue="1">
      <formula>WEEKDAY($A810)=7</formula>
    </cfRule>
  </conditionalFormatting>
  <conditionalFormatting sqref="I810">
    <cfRule type="expression" dxfId="32506" priority="73151" stopIfTrue="1">
      <formula>WEEKDAY($A810)=1</formula>
    </cfRule>
    <cfRule type="expression" dxfId="32505" priority="73152" stopIfTrue="1">
      <formula>WEEKDAY($A810)=2</formula>
    </cfRule>
    <cfRule type="expression" dxfId="32504" priority="73153" stopIfTrue="1">
      <formula>WEEKDAY($A810)=3</formula>
    </cfRule>
    <cfRule type="expression" dxfId="32503" priority="73154" stopIfTrue="1">
      <formula>WEEKDAY($A810)=4</formula>
    </cfRule>
    <cfRule type="expression" dxfId="32502" priority="73155" stopIfTrue="1">
      <formula>WEEKDAY($A810)=5</formula>
    </cfRule>
    <cfRule type="expression" dxfId="32501" priority="73156" stopIfTrue="1">
      <formula>WEEKDAY($A810)=6</formula>
    </cfRule>
    <cfRule type="expression" dxfId="32500" priority="73157" stopIfTrue="1">
      <formula>WEEKDAY($A810)=7</formula>
    </cfRule>
  </conditionalFormatting>
  <conditionalFormatting sqref="I810">
    <cfRule type="expression" dxfId="32499" priority="73144" stopIfTrue="1">
      <formula>WEEKDAY($A810)=1</formula>
    </cfRule>
    <cfRule type="expression" dxfId="32498" priority="73145" stopIfTrue="1">
      <formula>WEEKDAY($A810)=2</formula>
    </cfRule>
    <cfRule type="expression" dxfId="32497" priority="73146" stopIfTrue="1">
      <formula>WEEKDAY($A810)=3</formula>
    </cfRule>
    <cfRule type="expression" dxfId="32496" priority="73147" stopIfTrue="1">
      <formula>WEEKDAY($A810)=4</formula>
    </cfRule>
    <cfRule type="expression" dxfId="32495" priority="73148" stopIfTrue="1">
      <formula>WEEKDAY($A810)=5</formula>
    </cfRule>
    <cfRule type="expression" dxfId="32494" priority="73149" stopIfTrue="1">
      <formula>WEEKDAY($A810)=6</formula>
    </cfRule>
    <cfRule type="expression" dxfId="32493" priority="73150" stopIfTrue="1">
      <formula>WEEKDAY($A810)=7</formula>
    </cfRule>
  </conditionalFormatting>
  <conditionalFormatting sqref="I810">
    <cfRule type="expression" dxfId="32492" priority="73137" stopIfTrue="1">
      <formula>WEEKDAY($A810)=1</formula>
    </cfRule>
    <cfRule type="expression" dxfId="32491" priority="73138" stopIfTrue="1">
      <formula>WEEKDAY($A810)=2</formula>
    </cfRule>
    <cfRule type="expression" dxfId="32490" priority="73139" stopIfTrue="1">
      <formula>WEEKDAY($A810)=3</formula>
    </cfRule>
    <cfRule type="expression" dxfId="32489" priority="73140" stopIfTrue="1">
      <formula>WEEKDAY($A810)=4</formula>
    </cfRule>
    <cfRule type="expression" dxfId="32488" priority="73141" stopIfTrue="1">
      <formula>WEEKDAY($A810)=5</formula>
    </cfRule>
    <cfRule type="expression" dxfId="32487" priority="73142" stopIfTrue="1">
      <formula>WEEKDAY($A810)=6</formula>
    </cfRule>
    <cfRule type="expression" dxfId="32486" priority="73143" stopIfTrue="1">
      <formula>WEEKDAY($A810)=7</formula>
    </cfRule>
  </conditionalFormatting>
  <conditionalFormatting sqref="I810">
    <cfRule type="expression" dxfId="32485" priority="73130" stopIfTrue="1">
      <formula>WEEKDAY($A810)=1</formula>
    </cfRule>
    <cfRule type="expression" dxfId="32484" priority="73131" stopIfTrue="1">
      <formula>WEEKDAY($A810)=2</formula>
    </cfRule>
    <cfRule type="expression" dxfId="32483" priority="73132" stopIfTrue="1">
      <formula>WEEKDAY($A810)=3</formula>
    </cfRule>
    <cfRule type="expression" dxfId="32482" priority="73133" stopIfTrue="1">
      <formula>WEEKDAY($A810)=4</formula>
    </cfRule>
    <cfRule type="expression" dxfId="32481" priority="73134" stopIfTrue="1">
      <formula>WEEKDAY($A810)=5</formula>
    </cfRule>
    <cfRule type="expression" dxfId="32480" priority="73135" stopIfTrue="1">
      <formula>WEEKDAY($A810)=6</formula>
    </cfRule>
    <cfRule type="expression" dxfId="32479" priority="73136" stopIfTrue="1">
      <formula>WEEKDAY($A810)=7</formula>
    </cfRule>
  </conditionalFormatting>
  <conditionalFormatting sqref="I810">
    <cfRule type="expression" dxfId="32478" priority="73123" stopIfTrue="1">
      <formula>WEEKDAY($A810)=1</formula>
    </cfRule>
    <cfRule type="expression" dxfId="32477" priority="73124" stopIfTrue="1">
      <formula>WEEKDAY($A810)=2</formula>
    </cfRule>
    <cfRule type="expression" dxfId="32476" priority="73125" stopIfTrue="1">
      <formula>WEEKDAY($A810)=3</formula>
    </cfRule>
    <cfRule type="expression" dxfId="32475" priority="73126" stopIfTrue="1">
      <formula>WEEKDAY($A810)=4</formula>
    </cfRule>
    <cfRule type="expression" dxfId="32474" priority="73127" stopIfTrue="1">
      <formula>WEEKDAY($A810)=5</formula>
    </cfRule>
    <cfRule type="expression" dxfId="32473" priority="73128" stopIfTrue="1">
      <formula>WEEKDAY($A810)=6</formula>
    </cfRule>
    <cfRule type="expression" dxfId="32472" priority="73129" stopIfTrue="1">
      <formula>WEEKDAY($A810)=7</formula>
    </cfRule>
  </conditionalFormatting>
  <conditionalFormatting sqref="I810">
    <cfRule type="expression" dxfId="32471" priority="73116" stopIfTrue="1">
      <formula>WEEKDAY($A810)=1</formula>
    </cfRule>
    <cfRule type="expression" dxfId="32470" priority="73117" stopIfTrue="1">
      <formula>WEEKDAY($A810)=2</formula>
    </cfRule>
    <cfRule type="expression" dxfId="32469" priority="73118" stopIfTrue="1">
      <formula>WEEKDAY($A810)=3</formula>
    </cfRule>
    <cfRule type="expression" dxfId="32468" priority="73119" stopIfTrue="1">
      <formula>WEEKDAY($A810)=4</formula>
    </cfRule>
    <cfRule type="expression" dxfId="32467" priority="73120" stopIfTrue="1">
      <formula>WEEKDAY($A810)=5</formula>
    </cfRule>
    <cfRule type="expression" dxfId="32466" priority="73121" stopIfTrue="1">
      <formula>WEEKDAY($A810)=6</formula>
    </cfRule>
    <cfRule type="expression" dxfId="32465" priority="73122" stopIfTrue="1">
      <formula>WEEKDAY($A810)=7</formula>
    </cfRule>
  </conditionalFormatting>
  <conditionalFormatting sqref="I810">
    <cfRule type="expression" dxfId="32464" priority="73109" stopIfTrue="1">
      <formula>WEEKDAY($A810)=1</formula>
    </cfRule>
    <cfRule type="expression" dxfId="32463" priority="73110" stopIfTrue="1">
      <formula>WEEKDAY($A810)=2</formula>
    </cfRule>
    <cfRule type="expression" dxfId="32462" priority="73111" stopIfTrue="1">
      <formula>WEEKDAY($A810)=3</formula>
    </cfRule>
    <cfRule type="expression" dxfId="32461" priority="73112" stopIfTrue="1">
      <formula>WEEKDAY($A810)=4</formula>
    </cfRule>
    <cfRule type="expression" dxfId="32460" priority="73113" stopIfTrue="1">
      <formula>WEEKDAY($A810)=5</formula>
    </cfRule>
    <cfRule type="expression" dxfId="32459" priority="73114" stopIfTrue="1">
      <formula>WEEKDAY($A810)=6</formula>
    </cfRule>
    <cfRule type="expression" dxfId="32458" priority="73115" stopIfTrue="1">
      <formula>WEEKDAY($A810)=7</formula>
    </cfRule>
  </conditionalFormatting>
  <conditionalFormatting sqref="I810">
    <cfRule type="expression" dxfId="32457" priority="73102" stopIfTrue="1">
      <formula>WEEKDAY($A810)=1</formula>
    </cfRule>
    <cfRule type="expression" dxfId="32456" priority="73103" stopIfTrue="1">
      <formula>WEEKDAY($A810)=2</formula>
    </cfRule>
    <cfRule type="expression" dxfId="32455" priority="73104" stopIfTrue="1">
      <formula>WEEKDAY($A810)=3</formula>
    </cfRule>
    <cfRule type="expression" dxfId="32454" priority="73105" stopIfTrue="1">
      <formula>WEEKDAY($A810)=4</formula>
    </cfRule>
    <cfRule type="expression" dxfId="32453" priority="73106" stopIfTrue="1">
      <formula>WEEKDAY($A810)=5</formula>
    </cfRule>
    <cfRule type="expression" dxfId="32452" priority="73107" stopIfTrue="1">
      <formula>WEEKDAY($A810)=6</formula>
    </cfRule>
    <cfRule type="expression" dxfId="32451" priority="73108" stopIfTrue="1">
      <formula>WEEKDAY($A810)=7</formula>
    </cfRule>
  </conditionalFormatting>
  <conditionalFormatting sqref="I810">
    <cfRule type="expression" dxfId="32450" priority="73095" stopIfTrue="1">
      <formula>WEEKDAY($A810)=1</formula>
    </cfRule>
    <cfRule type="expression" dxfId="32449" priority="73096" stopIfTrue="1">
      <formula>WEEKDAY($A810)=2</formula>
    </cfRule>
    <cfRule type="expression" dxfId="32448" priority="73097" stopIfTrue="1">
      <formula>WEEKDAY($A810)=3</formula>
    </cfRule>
    <cfRule type="expression" dxfId="32447" priority="73098" stopIfTrue="1">
      <formula>WEEKDAY($A810)=4</formula>
    </cfRule>
    <cfRule type="expression" dxfId="32446" priority="73099" stopIfTrue="1">
      <formula>WEEKDAY($A810)=5</formula>
    </cfRule>
    <cfRule type="expression" dxfId="32445" priority="73100" stopIfTrue="1">
      <formula>WEEKDAY($A810)=6</formula>
    </cfRule>
    <cfRule type="expression" dxfId="32444" priority="73101" stopIfTrue="1">
      <formula>WEEKDAY($A810)=7</formula>
    </cfRule>
  </conditionalFormatting>
  <conditionalFormatting sqref="I810">
    <cfRule type="expression" dxfId="32443" priority="73088" stopIfTrue="1">
      <formula>WEEKDAY($A810)=1</formula>
    </cfRule>
    <cfRule type="expression" dxfId="32442" priority="73089" stopIfTrue="1">
      <formula>WEEKDAY($A810)=2</formula>
    </cfRule>
    <cfRule type="expression" dxfId="32441" priority="73090" stopIfTrue="1">
      <formula>WEEKDAY($A810)=3</formula>
    </cfRule>
    <cfRule type="expression" dxfId="32440" priority="73091" stopIfTrue="1">
      <formula>WEEKDAY($A810)=4</formula>
    </cfRule>
    <cfRule type="expression" dxfId="32439" priority="73092" stopIfTrue="1">
      <formula>WEEKDAY($A810)=5</formula>
    </cfRule>
    <cfRule type="expression" dxfId="32438" priority="73093" stopIfTrue="1">
      <formula>WEEKDAY($A810)=6</formula>
    </cfRule>
    <cfRule type="expression" dxfId="32437" priority="73094" stopIfTrue="1">
      <formula>WEEKDAY($A810)=7</formula>
    </cfRule>
  </conditionalFormatting>
  <conditionalFormatting sqref="I810">
    <cfRule type="expression" dxfId="32436" priority="73081" stopIfTrue="1">
      <formula>WEEKDAY($A810)=1</formula>
    </cfRule>
    <cfRule type="expression" dxfId="32435" priority="73082" stopIfTrue="1">
      <formula>WEEKDAY($A810)=2</formula>
    </cfRule>
    <cfRule type="expression" dxfId="32434" priority="73083" stopIfTrue="1">
      <formula>WEEKDAY($A810)=3</formula>
    </cfRule>
    <cfRule type="expression" dxfId="32433" priority="73084" stopIfTrue="1">
      <formula>WEEKDAY($A810)=4</formula>
    </cfRule>
    <cfRule type="expression" dxfId="32432" priority="73085" stopIfTrue="1">
      <formula>WEEKDAY($A810)=5</formula>
    </cfRule>
    <cfRule type="expression" dxfId="32431" priority="73086" stopIfTrue="1">
      <formula>WEEKDAY($A810)=6</formula>
    </cfRule>
    <cfRule type="expression" dxfId="32430" priority="73087" stopIfTrue="1">
      <formula>WEEKDAY($A810)=7</formula>
    </cfRule>
  </conditionalFormatting>
  <conditionalFormatting sqref="I810">
    <cfRule type="expression" dxfId="32429" priority="73074" stopIfTrue="1">
      <formula>WEEKDAY($A810)=1</formula>
    </cfRule>
    <cfRule type="expression" dxfId="32428" priority="73075" stopIfTrue="1">
      <formula>WEEKDAY($A810)=2</formula>
    </cfRule>
    <cfRule type="expression" dxfId="32427" priority="73076" stopIfTrue="1">
      <formula>WEEKDAY($A810)=3</formula>
    </cfRule>
    <cfRule type="expression" dxfId="32426" priority="73077" stopIfTrue="1">
      <formula>WEEKDAY($A810)=4</formula>
    </cfRule>
    <cfRule type="expression" dxfId="32425" priority="73078" stopIfTrue="1">
      <formula>WEEKDAY($A810)=5</formula>
    </cfRule>
    <cfRule type="expression" dxfId="32424" priority="73079" stopIfTrue="1">
      <formula>WEEKDAY($A810)=6</formula>
    </cfRule>
    <cfRule type="expression" dxfId="32423" priority="73080" stopIfTrue="1">
      <formula>WEEKDAY($A810)=7</formula>
    </cfRule>
  </conditionalFormatting>
  <conditionalFormatting sqref="I810">
    <cfRule type="expression" dxfId="32422" priority="73067" stopIfTrue="1">
      <formula>WEEKDAY($A810)=1</formula>
    </cfRule>
    <cfRule type="expression" dxfId="32421" priority="73068" stopIfTrue="1">
      <formula>WEEKDAY($A810)=2</formula>
    </cfRule>
    <cfRule type="expression" dxfId="32420" priority="73069" stopIfTrue="1">
      <formula>WEEKDAY($A810)=3</formula>
    </cfRule>
    <cfRule type="expression" dxfId="32419" priority="73070" stopIfTrue="1">
      <formula>WEEKDAY($A810)=4</formula>
    </cfRule>
    <cfRule type="expression" dxfId="32418" priority="73071" stopIfTrue="1">
      <formula>WEEKDAY($A810)=5</formula>
    </cfRule>
    <cfRule type="expression" dxfId="32417" priority="73072" stopIfTrue="1">
      <formula>WEEKDAY($A810)=6</formula>
    </cfRule>
    <cfRule type="expression" dxfId="32416" priority="73073" stopIfTrue="1">
      <formula>WEEKDAY($A810)=7</formula>
    </cfRule>
  </conditionalFormatting>
  <conditionalFormatting sqref="A810">
    <cfRule type="expression" dxfId="32415" priority="73060" stopIfTrue="1">
      <formula>WEEKDAY($A810)=1</formula>
    </cfRule>
    <cfRule type="expression" dxfId="32414" priority="73061" stopIfTrue="1">
      <formula>WEEKDAY($A810)=2</formula>
    </cfRule>
    <cfRule type="expression" dxfId="32413" priority="73062" stopIfTrue="1">
      <formula>WEEKDAY($A810)=3</formula>
    </cfRule>
    <cfRule type="expression" dxfId="32412" priority="73063" stopIfTrue="1">
      <formula>WEEKDAY($A810)=4</formula>
    </cfRule>
    <cfRule type="expression" dxfId="32411" priority="73064" stopIfTrue="1">
      <formula>WEEKDAY($A810)=5</formula>
    </cfRule>
    <cfRule type="expression" dxfId="32410" priority="73065" stopIfTrue="1">
      <formula>WEEKDAY($A810)=6</formula>
    </cfRule>
    <cfRule type="expression" dxfId="32409" priority="73066" stopIfTrue="1">
      <formula>WEEKDAY($A810)=7</formula>
    </cfRule>
  </conditionalFormatting>
  <conditionalFormatting sqref="I810">
    <cfRule type="expression" dxfId="32408" priority="73053" stopIfTrue="1">
      <formula>WEEKDAY($A810)=1</formula>
    </cfRule>
    <cfRule type="expression" dxfId="32407" priority="73054" stopIfTrue="1">
      <formula>WEEKDAY($A810)=2</formula>
    </cfRule>
    <cfRule type="expression" dxfId="32406" priority="73055" stopIfTrue="1">
      <formula>WEEKDAY($A810)=3</formula>
    </cfRule>
    <cfRule type="expression" dxfId="32405" priority="73056" stopIfTrue="1">
      <formula>WEEKDAY($A810)=4</formula>
    </cfRule>
    <cfRule type="expression" dxfId="32404" priority="73057" stopIfTrue="1">
      <formula>WEEKDAY($A810)=5</formula>
    </cfRule>
    <cfRule type="expression" dxfId="32403" priority="73058" stopIfTrue="1">
      <formula>WEEKDAY($A810)=6</formula>
    </cfRule>
    <cfRule type="expression" dxfId="32402" priority="73059" stopIfTrue="1">
      <formula>WEEKDAY($A810)=7</formula>
    </cfRule>
  </conditionalFormatting>
  <conditionalFormatting sqref="A810">
    <cfRule type="expression" dxfId="32401" priority="73046" stopIfTrue="1">
      <formula>WEEKDAY($A810)=1</formula>
    </cfRule>
    <cfRule type="expression" dxfId="32400" priority="73047" stopIfTrue="1">
      <formula>WEEKDAY($A810)=2</formula>
    </cfRule>
    <cfRule type="expression" dxfId="32399" priority="73048" stopIfTrue="1">
      <formula>WEEKDAY($A810)=3</formula>
    </cfRule>
    <cfRule type="expression" dxfId="32398" priority="73049" stopIfTrue="1">
      <formula>WEEKDAY($A810)=4</formula>
    </cfRule>
    <cfRule type="expression" dxfId="32397" priority="73050" stopIfTrue="1">
      <formula>WEEKDAY($A810)=5</formula>
    </cfRule>
    <cfRule type="expression" dxfId="32396" priority="73051" stopIfTrue="1">
      <formula>WEEKDAY($A810)=6</formula>
    </cfRule>
    <cfRule type="expression" dxfId="32395" priority="73052" stopIfTrue="1">
      <formula>WEEKDAY($A810)=7</formula>
    </cfRule>
  </conditionalFormatting>
  <conditionalFormatting sqref="A810">
    <cfRule type="expression" dxfId="32394" priority="73039" stopIfTrue="1">
      <formula>WEEKDAY($A810)=1</formula>
    </cfRule>
    <cfRule type="expression" dxfId="32393" priority="73040" stopIfTrue="1">
      <formula>WEEKDAY($A810)=2</formula>
    </cfRule>
    <cfRule type="expression" dxfId="32392" priority="73041" stopIfTrue="1">
      <formula>WEEKDAY($A810)=3</formula>
    </cfRule>
    <cfRule type="expression" dxfId="32391" priority="73042" stopIfTrue="1">
      <formula>WEEKDAY($A810)=4</formula>
    </cfRule>
    <cfRule type="expression" dxfId="32390" priority="73043" stopIfTrue="1">
      <formula>WEEKDAY($A810)=5</formula>
    </cfRule>
    <cfRule type="expression" dxfId="32389" priority="73044" stopIfTrue="1">
      <formula>WEEKDAY($A810)=6</formula>
    </cfRule>
    <cfRule type="expression" dxfId="32388" priority="73045" stopIfTrue="1">
      <formula>WEEKDAY($A810)=7</formula>
    </cfRule>
  </conditionalFormatting>
  <conditionalFormatting sqref="I810">
    <cfRule type="expression" dxfId="32387" priority="73032" stopIfTrue="1">
      <formula>WEEKDAY($A810)=1</formula>
    </cfRule>
    <cfRule type="expression" dxfId="32386" priority="73033" stopIfTrue="1">
      <formula>WEEKDAY($A810)=2</formula>
    </cfRule>
    <cfRule type="expression" dxfId="32385" priority="73034" stopIfTrue="1">
      <formula>WEEKDAY($A810)=3</formula>
    </cfRule>
    <cfRule type="expression" dxfId="32384" priority="73035" stopIfTrue="1">
      <formula>WEEKDAY($A810)=4</formula>
    </cfRule>
    <cfRule type="expression" dxfId="32383" priority="73036" stopIfTrue="1">
      <formula>WEEKDAY($A810)=5</formula>
    </cfRule>
    <cfRule type="expression" dxfId="32382" priority="73037" stopIfTrue="1">
      <formula>WEEKDAY($A810)=6</formula>
    </cfRule>
    <cfRule type="expression" dxfId="32381" priority="73038" stopIfTrue="1">
      <formula>WEEKDAY($A810)=7</formula>
    </cfRule>
  </conditionalFormatting>
  <conditionalFormatting sqref="A810">
    <cfRule type="expression" dxfId="32380" priority="73025" stopIfTrue="1">
      <formula>WEEKDAY($A810)=1</formula>
    </cfRule>
    <cfRule type="expression" dxfId="32379" priority="73026" stopIfTrue="1">
      <formula>WEEKDAY($A810)=2</formula>
    </cfRule>
    <cfRule type="expression" dxfId="32378" priority="73027" stopIfTrue="1">
      <formula>WEEKDAY($A810)=3</formula>
    </cfRule>
    <cfRule type="expression" dxfId="32377" priority="73028" stopIfTrue="1">
      <formula>WEEKDAY($A810)=4</formula>
    </cfRule>
    <cfRule type="expression" dxfId="32376" priority="73029" stopIfTrue="1">
      <formula>WEEKDAY($A810)=5</formula>
    </cfRule>
    <cfRule type="expression" dxfId="32375" priority="73030" stopIfTrue="1">
      <formula>WEEKDAY($A810)=6</formula>
    </cfRule>
    <cfRule type="expression" dxfId="32374" priority="73031" stopIfTrue="1">
      <formula>WEEKDAY($A810)=7</formula>
    </cfRule>
  </conditionalFormatting>
  <conditionalFormatting sqref="I810">
    <cfRule type="expression" dxfId="32373" priority="73018" stopIfTrue="1">
      <formula>WEEKDAY($A810)=1</formula>
    </cfRule>
    <cfRule type="expression" dxfId="32372" priority="73019" stopIfTrue="1">
      <formula>WEEKDAY($A810)=2</formula>
    </cfRule>
    <cfRule type="expression" dxfId="32371" priority="73020" stopIfTrue="1">
      <formula>WEEKDAY($A810)=3</formula>
    </cfRule>
    <cfRule type="expression" dxfId="32370" priority="73021" stopIfTrue="1">
      <formula>WEEKDAY($A810)=4</formula>
    </cfRule>
    <cfRule type="expression" dxfId="32369" priority="73022" stopIfTrue="1">
      <formula>WEEKDAY($A810)=5</formula>
    </cfRule>
    <cfRule type="expression" dxfId="32368" priority="73023" stopIfTrue="1">
      <formula>WEEKDAY($A810)=6</formula>
    </cfRule>
    <cfRule type="expression" dxfId="32367" priority="73024" stopIfTrue="1">
      <formula>WEEKDAY($A810)=7</formula>
    </cfRule>
  </conditionalFormatting>
  <conditionalFormatting sqref="A810">
    <cfRule type="expression" dxfId="32366" priority="73011" stopIfTrue="1">
      <formula>WEEKDAY($A810)=1</formula>
    </cfRule>
    <cfRule type="expression" dxfId="32365" priority="73012" stopIfTrue="1">
      <formula>WEEKDAY($A810)=2</formula>
    </cfRule>
    <cfRule type="expression" dxfId="32364" priority="73013" stopIfTrue="1">
      <formula>WEEKDAY($A810)=3</formula>
    </cfRule>
    <cfRule type="expression" dxfId="32363" priority="73014" stopIfTrue="1">
      <formula>WEEKDAY($A810)=4</formula>
    </cfRule>
    <cfRule type="expression" dxfId="32362" priority="73015" stopIfTrue="1">
      <formula>WEEKDAY($A810)=5</formula>
    </cfRule>
    <cfRule type="expression" dxfId="32361" priority="73016" stopIfTrue="1">
      <formula>WEEKDAY($A810)=6</formula>
    </cfRule>
    <cfRule type="expression" dxfId="32360" priority="73017" stopIfTrue="1">
      <formula>WEEKDAY($A810)=7</formula>
    </cfRule>
  </conditionalFormatting>
  <conditionalFormatting sqref="A810">
    <cfRule type="expression" dxfId="32359" priority="73004" stopIfTrue="1">
      <formula>WEEKDAY($A810)=1</formula>
    </cfRule>
    <cfRule type="expression" dxfId="32358" priority="73005" stopIfTrue="1">
      <formula>WEEKDAY($A810)=2</formula>
    </cfRule>
    <cfRule type="expression" dxfId="32357" priority="73006" stopIfTrue="1">
      <formula>WEEKDAY($A810)=3</formula>
    </cfRule>
    <cfRule type="expression" dxfId="32356" priority="73007" stopIfTrue="1">
      <formula>WEEKDAY($A810)=4</formula>
    </cfRule>
    <cfRule type="expression" dxfId="32355" priority="73008" stopIfTrue="1">
      <formula>WEEKDAY($A810)=5</formula>
    </cfRule>
    <cfRule type="expression" dxfId="32354" priority="73009" stopIfTrue="1">
      <formula>WEEKDAY($A810)=6</formula>
    </cfRule>
    <cfRule type="expression" dxfId="32353" priority="73010" stopIfTrue="1">
      <formula>WEEKDAY($A810)=7</formula>
    </cfRule>
  </conditionalFormatting>
  <conditionalFormatting sqref="I810">
    <cfRule type="expression" dxfId="32352" priority="72997" stopIfTrue="1">
      <formula>WEEKDAY($A810)=1</formula>
    </cfRule>
    <cfRule type="expression" dxfId="32351" priority="72998" stopIfTrue="1">
      <formula>WEEKDAY($A810)=2</formula>
    </cfRule>
    <cfRule type="expression" dxfId="32350" priority="72999" stopIfTrue="1">
      <formula>WEEKDAY($A810)=3</formula>
    </cfRule>
    <cfRule type="expression" dxfId="32349" priority="73000" stopIfTrue="1">
      <formula>WEEKDAY($A810)=4</formula>
    </cfRule>
    <cfRule type="expression" dxfId="32348" priority="73001" stopIfTrue="1">
      <formula>WEEKDAY($A810)=5</formula>
    </cfRule>
    <cfRule type="expression" dxfId="32347" priority="73002" stopIfTrue="1">
      <formula>WEEKDAY($A810)=6</formula>
    </cfRule>
    <cfRule type="expression" dxfId="32346" priority="73003" stopIfTrue="1">
      <formula>WEEKDAY($A810)=7</formula>
    </cfRule>
  </conditionalFormatting>
  <conditionalFormatting sqref="A810">
    <cfRule type="expression" dxfId="32345" priority="72990" stopIfTrue="1">
      <formula>WEEKDAY($A810)=1</formula>
    </cfRule>
    <cfRule type="expression" dxfId="32344" priority="72991" stopIfTrue="1">
      <formula>WEEKDAY($A810)=2</formula>
    </cfRule>
    <cfRule type="expression" dxfId="32343" priority="72992" stopIfTrue="1">
      <formula>WEEKDAY($A810)=3</formula>
    </cfRule>
    <cfRule type="expression" dxfId="32342" priority="72993" stopIfTrue="1">
      <formula>WEEKDAY($A810)=4</formula>
    </cfRule>
    <cfRule type="expression" dxfId="32341" priority="72994" stopIfTrue="1">
      <formula>WEEKDAY($A810)=5</formula>
    </cfRule>
    <cfRule type="expression" dxfId="32340" priority="72995" stopIfTrue="1">
      <formula>WEEKDAY($A810)=6</formula>
    </cfRule>
    <cfRule type="expression" dxfId="32339" priority="72996" stopIfTrue="1">
      <formula>WEEKDAY($A810)=7</formula>
    </cfRule>
  </conditionalFormatting>
  <conditionalFormatting sqref="A810">
    <cfRule type="expression" dxfId="32338" priority="72983" stopIfTrue="1">
      <formula>WEEKDAY($A810)=1</formula>
    </cfRule>
    <cfRule type="expression" dxfId="32337" priority="72984" stopIfTrue="1">
      <formula>WEEKDAY($A810)=2</formula>
    </cfRule>
    <cfRule type="expression" dxfId="32336" priority="72985" stopIfTrue="1">
      <formula>WEEKDAY($A810)=3</formula>
    </cfRule>
    <cfRule type="expression" dxfId="32335" priority="72986" stopIfTrue="1">
      <formula>WEEKDAY($A810)=4</formula>
    </cfRule>
    <cfRule type="expression" dxfId="32334" priority="72987" stopIfTrue="1">
      <formula>WEEKDAY($A810)=5</formula>
    </cfRule>
    <cfRule type="expression" dxfId="32333" priority="72988" stopIfTrue="1">
      <formula>WEEKDAY($A810)=6</formula>
    </cfRule>
    <cfRule type="expression" dxfId="32332" priority="72989" stopIfTrue="1">
      <formula>WEEKDAY($A810)=7</formula>
    </cfRule>
  </conditionalFormatting>
  <conditionalFormatting sqref="I810">
    <cfRule type="expression" dxfId="32331" priority="72976" stopIfTrue="1">
      <formula>WEEKDAY($A810)=1</formula>
    </cfRule>
    <cfRule type="expression" dxfId="32330" priority="72977" stopIfTrue="1">
      <formula>WEEKDAY($A810)=2</formula>
    </cfRule>
    <cfRule type="expression" dxfId="32329" priority="72978" stopIfTrue="1">
      <formula>WEEKDAY($A810)=3</formula>
    </cfRule>
    <cfRule type="expression" dxfId="32328" priority="72979" stopIfTrue="1">
      <formula>WEEKDAY($A810)=4</formula>
    </cfRule>
    <cfRule type="expression" dxfId="32327" priority="72980" stopIfTrue="1">
      <formula>WEEKDAY($A810)=5</formula>
    </cfRule>
    <cfRule type="expression" dxfId="32326" priority="72981" stopIfTrue="1">
      <formula>WEEKDAY($A810)=6</formula>
    </cfRule>
    <cfRule type="expression" dxfId="32325" priority="72982" stopIfTrue="1">
      <formula>WEEKDAY($A810)=7</formula>
    </cfRule>
  </conditionalFormatting>
  <conditionalFormatting sqref="I810">
    <cfRule type="expression" dxfId="32324" priority="72969" stopIfTrue="1">
      <formula>WEEKDAY($A810)=1</formula>
    </cfRule>
    <cfRule type="expression" dxfId="32323" priority="72970" stopIfTrue="1">
      <formula>WEEKDAY($A810)=2</formula>
    </cfRule>
    <cfRule type="expression" dxfId="32322" priority="72971" stopIfTrue="1">
      <formula>WEEKDAY($A810)=3</formula>
    </cfRule>
    <cfRule type="expression" dxfId="32321" priority="72972" stopIfTrue="1">
      <formula>WEEKDAY($A810)=4</formula>
    </cfRule>
    <cfRule type="expression" dxfId="32320" priority="72973" stopIfTrue="1">
      <formula>WEEKDAY($A810)=5</formula>
    </cfRule>
    <cfRule type="expression" dxfId="32319" priority="72974" stopIfTrue="1">
      <formula>WEEKDAY($A810)=6</formula>
    </cfRule>
    <cfRule type="expression" dxfId="32318" priority="72975" stopIfTrue="1">
      <formula>WEEKDAY($A810)=7</formula>
    </cfRule>
  </conditionalFormatting>
  <conditionalFormatting sqref="A810">
    <cfRule type="expression" dxfId="32317" priority="72962" stopIfTrue="1">
      <formula>WEEKDAY($A810)=1</formula>
    </cfRule>
    <cfRule type="expression" dxfId="32316" priority="72963" stopIfTrue="1">
      <formula>WEEKDAY($A810)=2</formula>
    </cfRule>
    <cfRule type="expression" dxfId="32315" priority="72964" stopIfTrue="1">
      <formula>WEEKDAY($A810)=3</formula>
    </cfRule>
    <cfRule type="expression" dxfId="32314" priority="72965" stopIfTrue="1">
      <formula>WEEKDAY($A810)=4</formula>
    </cfRule>
    <cfRule type="expression" dxfId="32313" priority="72966" stopIfTrue="1">
      <formula>WEEKDAY($A810)=5</formula>
    </cfRule>
    <cfRule type="expression" dxfId="32312" priority="72967" stopIfTrue="1">
      <formula>WEEKDAY($A810)=6</formula>
    </cfRule>
    <cfRule type="expression" dxfId="32311" priority="72968" stopIfTrue="1">
      <formula>WEEKDAY($A810)=7</formula>
    </cfRule>
  </conditionalFormatting>
  <conditionalFormatting sqref="A810">
    <cfRule type="expression" dxfId="32310" priority="72955" stopIfTrue="1">
      <formula>WEEKDAY($A810)=1</formula>
    </cfRule>
    <cfRule type="expression" dxfId="32309" priority="72956" stopIfTrue="1">
      <formula>WEEKDAY($A810)=2</formula>
    </cfRule>
    <cfRule type="expression" dxfId="32308" priority="72957" stopIfTrue="1">
      <formula>WEEKDAY($A810)=3</formula>
    </cfRule>
    <cfRule type="expression" dxfId="32307" priority="72958" stopIfTrue="1">
      <formula>WEEKDAY($A810)=4</formula>
    </cfRule>
    <cfRule type="expression" dxfId="32306" priority="72959" stopIfTrue="1">
      <formula>WEEKDAY($A810)=5</formula>
    </cfRule>
    <cfRule type="expression" dxfId="32305" priority="72960" stopIfTrue="1">
      <formula>WEEKDAY($A810)=6</formula>
    </cfRule>
    <cfRule type="expression" dxfId="32304" priority="72961" stopIfTrue="1">
      <formula>WEEKDAY($A810)=7</formula>
    </cfRule>
  </conditionalFormatting>
  <conditionalFormatting sqref="I810">
    <cfRule type="expression" dxfId="32303" priority="72948" stopIfTrue="1">
      <formula>WEEKDAY($A810)=1</formula>
    </cfRule>
    <cfRule type="expression" dxfId="32302" priority="72949" stopIfTrue="1">
      <formula>WEEKDAY($A810)=2</formula>
    </cfRule>
    <cfRule type="expression" dxfId="32301" priority="72950" stopIfTrue="1">
      <formula>WEEKDAY($A810)=3</formula>
    </cfRule>
    <cfRule type="expression" dxfId="32300" priority="72951" stopIfTrue="1">
      <formula>WEEKDAY($A810)=4</formula>
    </cfRule>
    <cfRule type="expression" dxfId="32299" priority="72952" stopIfTrue="1">
      <formula>WEEKDAY($A810)=5</formula>
    </cfRule>
    <cfRule type="expression" dxfId="32298" priority="72953" stopIfTrue="1">
      <formula>WEEKDAY($A810)=6</formula>
    </cfRule>
    <cfRule type="expression" dxfId="32297" priority="72954" stopIfTrue="1">
      <formula>WEEKDAY($A810)=7</formula>
    </cfRule>
  </conditionalFormatting>
  <conditionalFormatting sqref="A810">
    <cfRule type="expression" dxfId="32296" priority="72941" stopIfTrue="1">
      <formula>WEEKDAY($A810)=1</formula>
    </cfRule>
    <cfRule type="expression" dxfId="32295" priority="72942" stopIfTrue="1">
      <formula>WEEKDAY($A810)=2</formula>
    </cfRule>
    <cfRule type="expression" dxfId="32294" priority="72943" stopIfTrue="1">
      <formula>WEEKDAY($A810)=3</formula>
    </cfRule>
    <cfRule type="expression" dxfId="32293" priority="72944" stopIfTrue="1">
      <formula>WEEKDAY($A810)=4</formula>
    </cfRule>
    <cfRule type="expression" dxfId="32292" priority="72945" stopIfTrue="1">
      <formula>WEEKDAY($A810)=5</formula>
    </cfRule>
    <cfRule type="expression" dxfId="32291" priority="72946" stopIfTrue="1">
      <formula>WEEKDAY($A810)=6</formula>
    </cfRule>
    <cfRule type="expression" dxfId="32290" priority="72947" stopIfTrue="1">
      <formula>WEEKDAY($A810)=7</formula>
    </cfRule>
  </conditionalFormatting>
  <conditionalFormatting sqref="I810">
    <cfRule type="expression" dxfId="32289" priority="72934" stopIfTrue="1">
      <formula>WEEKDAY($A810)=1</formula>
    </cfRule>
    <cfRule type="expression" dxfId="32288" priority="72935" stopIfTrue="1">
      <formula>WEEKDAY($A810)=2</formula>
    </cfRule>
    <cfRule type="expression" dxfId="32287" priority="72936" stopIfTrue="1">
      <formula>WEEKDAY($A810)=3</formula>
    </cfRule>
    <cfRule type="expression" dxfId="32286" priority="72937" stopIfTrue="1">
      <formula>WEEKDAY($A810)=4</formula>
    </cfRule>
    <cfRule type="expression" dxfId="32285" priority="72938" stopIfTrue="1">
      <formula>WEEKDAY($A810)=5</formula>
    </cfRule>
    <cfRule type="expression" dxfId="32284" priority="72939" stopIfTrue="1">
      <formula>WEEKDAY($A810)=6</formula>
    </cfRule>
    <cfRule type="expression" dxfId="32283" priority="72940" stopIfTrue="1">
      <formula>WEEKDAY($A810)=7</formula>
    </cfRule>
  </conditionalFormatting>
  <conditionalFormatting sqref="A810">
    <cfRule type="expression" dxfId="32282" priority="72927" stopIfTrue="1">
      <formula>WEEKDAY($A810)=1</formula>
    </cfRule>
    <cfRule type="expression" dxfId="32281" priority="72928" stopIfTrue="1">
      <formula>WEEKDAY($A810)=2</formula>
    </cfRule>
    <cfRule type="expression" dxfId="32280" priority="72929" stopIfTrue="1">
      <formula>WEEKDAY($A810)=3</formula>
    </cfRule>
    <cfRule type="expression" dxfId="32279" priority="72930" stopIfTrue="1">
      <formula>WEEKDAY($A810)=4</formula>
    </cfRule>
    <cfRule type="expression" dxfId="32278" priority="72931" stopIfTrue="1">
      <formula>WEEKDAY($A810)=5</formula>
    </cfRule>
    <cfRule type="expression" dxfId="32277" priority="72932" stopIfTrue="1">
      <formula>WEEKDAY($A810)=6</formula>
    </cfRule>
    <cfRule type="expression" dxfId="32276" priority="72933" stopIfTrue="1">
      <formula>WEEKDAY($A810)=7</formula>
    </cfRule>
  </conditionalFormatting>
  <conditionalFormatting sqref="A810">
    <cfRule type="expression" dxfId="32275" priority="72920" stopIfTrue="1">
      <formula>WEEKDAY($A810)=1</formula>
    </cfRule>
    <cfRule type="expression" dxfId="32274" priority="72921" stopIfTrue="1">
      <formula>WEEKDAY($A810)=2</formula>
    </cfRule>
    <cfRule type="expression" dxfId="32273" priority="72922" stopIfTrue="1">
      <formula>WEEKDAY($A810)=3</formula>
    </cfRule>
    <cfRule type="expression" dxfId="32272" priority="72923" stopIfTrue="1">
      <formula>WEEKDAY($A810)=4</formula>
    </cfRule>
    <cfRule type="expression" dxfId="32271" priority="72924" stopIfTrue="1">
      <formula>WEEKDAY($A810)=5</formula>
    </cfRule>
    <cfRule type="expression" dxfId="32270" priority="72925" stopIfTrue="1">
      <formula>WEEKDAY($A810)=6</formula>
    </cfRule>
    <cfRule type="expression" dxfId="32269" priority="72926" stopIfTrue="1">
      <formula>WEEKDAY($A810)=7</formula>
    </cfRule>
  </conditionalFormatting>
  <conditionalFormatting sqref="A810">
    <cfRule type="expression" dxfId="32268" priority="72913" stopIfTrue="1">
      <formula>WEEKDAY($A810)=1</formula>
    </cfRule>
    <cfRule type="expression" dxfId="32267" priority="72914" stopIfTrue="1">
      <formula>WEEKDAY($A810)=2</formula>
    </cfRule>
    <cfRule type="expression" dxfId="32266" priority="72915" stopIfTrue="1">
      <formula>WEEKDAY($A810)=3</formula>
    </cfRule>
    <cfRule type="expression" dxfId="32265" priority="72916" stopIfTrue="1">
      <formula>WEEKDAY($A810)=4</formula>
    </cfRule>
    <cfRule type="expression" dxfId="32264" priority="72917" stopIfTrue="1">
      <formula>WEEKDAY($A810)=5</formula>
    </cfRule>
    <cfRule type="expression" dxfId="32263" priority="72918" stopIfTrue="1">
      <formula>WEEKDAY($A810)=6</formula>
    </cfRule>
    <cfRule type="expression" dxfId="32262" priority="72919" stopIfTrue="1">
      <formula>WEEKDAY($A810)=7</formula>
    </cfRule>
  </conditionalFormatting>
  <conditionalFormatting sqref="A810">
    <cfRule type="expression" dxfId="32261" priority="72906" stopIfTrue="1">
      <formula>WEEKDAY($A810)=1</formula>
    </cfRule>
    <cfRule type="expression" dxfId="32260" priority="72907" stopIfTrue="1">
      <formula>WEEKDAY($A810)=2</formula>
    </cfRule>
    <cfRule type="expression" dxfId="32259" priority="72908" stopIfTrue="1">
      <formula>WEEKDAY($A810)=3</formula>
    </cfRule>
    <cfRule type="expression" dxfId="32258" priority="72909" stopIfTrue="1">
      <formula>WEEKDAY($A810)=4</formula>
    </cfRule>
    <cfRule type="expression" dxfId="32257" priority="72910" stopIfTrue="1">
      <formula>WEEKDAY($A810)=5</formula>
    </cfRule>
    <cfRule type="expression" dxfId="32256" priority="72911" stopIfTrue="1">
      <formula>WEEKDAY($A810)=6</formula>
    </cfRule>
    <cfRule type="expression" dxfId="32255" priority="72912" stopIfTrue="1">
      <formula>WEEKDAY($A810)=7</formula>
    </cfRule>
  </conditionalFormatting>
  <conditionalFormatting sqref="I810">
    <cfRule type="expression" dxfId="32254" priority="72899" stopIfTrue="1">
      <formula>WEEKDAY($A810)=1</formula>
    </cfRule>
    <cfRule type="expression" dxfId="32253" priority="72900" stopIfTrue="1">
      <formula>WEEKDAY($A810)=2</formula>
    </cfRule>
    <cfRule type="expression" dxfId="32252" priority="72901" stopIfTrue="1">
      <formula>WEEKDAY($A810)=3</formula>
    </cfRule>
    <cfRule type="expression" dxfId="32251" priority="72902" stopIfTrue="1">
      <formula>WEEKDAY($A810)=4</formula>
    </cfRule>
    <cfRule type="expression" dxfId="32250" priority="72903" stopIfTrue="1">
      <formula>WEEKDAY($A810)=5</formula>
    </cfRule>
    <cfRule type="expression" dxfId="32249" priority="72904" stopIfTrue="1">
      <formula>WEEKDAY($A810)=6</formula>
    </cfRule>
    <cfRule type="expression" dxfId="32248" priority="72905" stopIfTrue="1">
      <formula>WEEKDAY($A810)=7</formula>
    </cfRule>
  </conditionalFormatting>
  <conditionalFormatting sqref="A810">
    <cfRule type="expression" dxfId="32247" priority="72892" stopIfTrue="1">
      <formula>WEEKDAY($A810)=1</formula>
    </cfRule>
    <cfRule type="expression" dxfId="32246" priority="72893" stopIfTrue="1">
      <formula>WEEKDAY($A810)=2</formula>
    </cfRule>
    <cfRule type="expression" dxfId="32245" priority="72894" stopIfTrue="1">
      <formula>WEEKDAY($A810)=3</formula>
    </cfRule>
    <cfRule type="expression" dxfId="32244" priority="72895" stopIfTrue="1">
      <formula>WEEKDAY($A810)=4</formula>
    </cfRule>
    <cfRule type="expression" dxfId="32243" priority="72896" stopIfTrue="1">
      <formula>WEEKDAY($A810)=5</formula>
    </cfRule>
    <cfRule type="expression" dxfId="32242" priority="72897" stopIfTrue="1">
      <formula>WEEKDAY($A810)=6</formula>
    </cfRule>
    <cfRule type="expression" dxfId="32241" priority="72898" stopIfTrue="1">
      <formula>WEEKDAY($A810)=7</formula>
    </cfRule>
  </conditionalFormatting>
  <conditionalFormatting sqref="A810">
    <cfRule type="expression" dxfId="32240" priority="72885" stopIfTrue="1">
      <formula>WEEKDAY($A810)=1</formula>
    </cfRule>
    <cfRule type="expression" dxfId="32239" priority="72886" stopIfTrue="1">
      <formula>WEEKDAY($A810)=2</formula>
    </cfRule>
    <cfRule type="expression" dxfId="32238" priority="72887" stopIfTrue="1">
      <formula>WEEKDAY($A810)=3</formula>
    </cfRule>
    <cfRule type="expression" dxfId="32237" priority="72888" stopIfTrue="1">
      <formula>WEEKDAY($A810)=4</formula>
    </cfRule>
    <cfRule type="expression" dxfId="32236" priority="72889" stopIfTrue="1">
      <formula>WEEKDAY($A810)=5</formula>
    </cfRule>
    <cfRule type="expression" dxfId="32235" priority="72890" stopIfTrue="1">
      <formula>WEEKDAY($A810)=6</formula>
    </cfRule>
    <cfRule type="expression" dxfId="32234" priority="72891" stopIfTrue="1">
      <formula>WEEKDAY($A810)=7</formula>
    </cfRule>
  </conditionalFormatting>
  <conditionalFormatting sqref="I810">
    <cfRule type="expression" dxfId="32233" priority="72878" stopIfTrue="1">
      <formula>WEEKDAY($A810)=1</formula>
    </cfRule>
    <cfRule type="expression" dxfId="32232" priority="72879" stopIfTrue="1">
      <formula>WEEKDAY($A810)=2</formula>
    </cfRule>
    <cfRule type="expression" dxfId="32231" priority="72880" stopIfTrue="1">
      <formula>WEEKDAY($A810)=3</formula>
    </cfRule>
    <cfRule type="expression" dxfId="32230" priority="72881" stopIfTrue="1">
      <formula>WEEKDAY($A810)=4</formula>
    </cfRule>
    <cfRule type="expression" dxfId="32229" priority="72882" stopIfTrue="1">
      <formula>WEEKDAY($A810)=5</formula>
    </cfRule>
    <cfRule type="expression" dxfId="32228" priority="72883" stopIfTrue="1">
      <formula>WEEKDAY($A810)=6</formula>
    </cfRule>
    <cfRule type="expression" dxfId="32227" priority="72884" stopIfTrue="1">
      <formula>WEEKDAY($A810)=7</formula>
    </cfRule>
  </conditionalFormatting>
  <conditionalFormatting sqref="I810">
    <cfRule type="expression" dxfId="32226" priority="72871" stopIfTrue="1">
      <formula>WEEKDAY($A810)=1</formula>
    </cfRule>
    <cfRule type="expression" dxfId="32225" priority="72872" stopIfTrue="1">
      <formula>WEEKDAY($A810)=2</formula>
    </cfRule>
    <cfRule type="expression" dxfId="32224" priority="72873" stopIfTrue="1">
      <formula>WEEKDAY($A810)=3</formula>
    </cfRule>
    <cfRule type="expression" dxfId="32223" priority="72874" stopIfTrue="1">
      <formula>WEEKDAY($A810)=4</formula>
    </cfRule>
    <cfRule type="expression" dxfId="32222" priority="72875" stopIfTrue="1">
      <formula>WEEKDAY($A810)=5</formula>
    </cfRule>
    <cfRule type="expression" dxfId="32221" priority="72876" stopIfTrue="1">
      <formula>WEEKDAY($A810)=6</formula>
    </cfRule>
    <cfRule type="expression" dxfId="32220" priority="72877" stopIfTrue="1">
      <formula>WEEKDAY($A810)=7</formula>
    </cfRule>
  </conditionalFormatting>
  <conditionalFormatting sqref="A810">
    <cfRule type="expression" dxfId="32219" priority="72864" stopIfTrue="1">
      <formula>WEEKDAY($A810)=1</formula>
    </cfRule>
    <cfRule type="expression" dxfId="32218" priority="72865" stopIfTrue="1">
      <formula>WEEKDAY($A810)=2</formula>
    </cfRule>
    <cfRule type="expression" dxfId="32217" priority="72866" stopIfTrue="1">
      <formula>WEEKDAY($A810)=3</formula>
    </cfRule>
    <cfRule type="expression" dxfId="32216" priority="72867" stopIfTrue="1">
      <formula>WEEKDAY($A810)=4</formula>
    </cfRule>
    <cfRule type="expression" dxfId="32215" priority="72868" stopIfTrue="1">
      <formula>WEEKDAY($A810)=5</formula>
    </cfRule>
    <cfRule type="expression" dxfId="32214" priority="72869" stopIfTrue="1">
      <formula>WEEKDAY($A810)=6</formula>
    </cfRule>
    <cfRule type="expression" dxfId="32213" priority="72870" stopIfTrue="1">
      <formula>WEEKDAY($A810)=7</formula>
    </cfRule>
  </conditionalFormatting>
  <conditionalFormatting sqref="I810">
    <cfRule type="expression" dxfId="32212" priority="72857" stopIfTrue="1">
      <formula>WEEKDAY($A810)=1</formula>
    </cfRule>
    <cfRule type="expression" dxfId="32211" priority="72858" stopIfTrue="1">
      <formula>WEEKDAY($A810)=2</formula>
    </cfRule>
    <cfRule type="expression" dxfId="32210" priority="72859" stopIfTrue="1">
      <formula>WEEKDAY($A810)=3</formula>
    </cfRule>
    <cfRule type="expression" dxfId="32209" priority="72860" stopIfTrue="1">
      <formula>WEEKDAY($A810)=4</formula>
    </cfRule>
    <cfRule type="expression" dxfId="32208" priority="72861" stopIfTrue="1">
      <formula>WEEKDAY($A810)=5</formula>
    </cfRule>
    <cfRule type="expression" dxfId="32207" priority="72862" stopIfTrue="1">
      <formula>WEEKDAY($A810)=6</formula>
    </cfRule>
    <cfRule type="expression" dxfId="32206" priority="72863" stopIfTrue="1">
      <formula>WEEKDAY($A810)=7</formula>
    </cfRule>
  </conditionalFormatting>
  <conditionalFormatting sqref="A810">
    <cfRule type="expression" dxfId="32205" priority="72850" stopIfTrue="1">
      <formula>WEEKDAY($A810)=1</formula>
    </cfRule>
    <cfRule type="expression" dxfId="32204" priority="72851" stopIfTrue="1">
      <formula>WEEKDAY($A810)=2</formula>
    </cfRule>
    <cfRule type="expression" dxfId="32203" priority="72852" stopIfTrue="1">
      <formula>WEEKDAY($A810)=3</formula>
    </cfRule>
    <cfRule type="expression" dxfId="32202" priority="72853" stopIfTrue="1">
      <formula>WEEKDAY($A810)=4</formula>
    </cfRule>
    <cfRule type="expression" dxfId="32201" priority="72854" stopIfTrue="1">
      <formula>WEEKDAY($A810)=5</formula>
    </cfRule>
    <cfRule type="expression" dxfId="32200" priority="72855" stopIfTrue="1">
      <formula>WEEKDAY($A810)=6</formula>
    </cfRule>
    <cfRule type="expression" dxfId="32199" priority="72856" stopIfTrue="1">
      <formula>WEEKDAY($A810)=7</formula>
    </cfRule>
  </conditionalFormatting>
  <conditionalFormatting sqref="A810">
    <cfRule type="expression" dxfId="32198" priority="72843" stopIfTrue="1">
      <formula>WEEKDAY($A810)=1</formula>
    </cfRule>
    <cfRule type="expression" dxfId="32197" priority="72844" stopIfTrue="1">
      <formula>WEEKDAY($A810)=2</formula>
    </cfRule>
    <cfRule type="expression" dxfId="32196" priority="72845" stopIfTrue="1">
      <formula>WEEKDAY($A810)=3</formula>
    </cfRule>
    <cfRule type="expression" dxfId="32195" priority="72846" stopIfTrue="1">
      <formula>WEEKDAY($A810)=4</formula>
    </cfRule>
    <cfRule type="expression" dxfId="32194" priority="72847" stopIfTrue="1">
      <formula>WEEKDAY($A810)=5</formula>
    </cfRule>
    <cfRule type="expression" dxfId="32193" priority="72848" stopIfTrue="1">
      <formula>WEEKDAY($A810)=6</formula>
    </cfRule>
    <cfRule type="expression" dxfId="32192" priority="72849" stopIfTrue="1">
      <formula>WEEKDAY($A810)=7</formula>
    </cfRule>
  </conditionalFormatting>
  <conditionalFormatting sqref="A810">
    <cfRule type="expression" dxfId="32191" priority="72836" stopIfTrue="1">
      <formula>WEEKDAY($A810)=1</formula>
    </cfRule>
    <cfRule type="expression" dxfId="32190" priority="72837" stopIfTrue="1">
      <formula>WEEKDAY($A810)=2</formula>
    </cfRule>
    <cfRule type="expression" dxfId="32189" priority="72838" stopIfTrue="1">
      <formula>WEEKDAY($A810)=3</formula>
    </cfRule>
    <cfRule type="expression" dxfId="32188" priority="72839" stopIfTrue="1">
      <formula>WEEKDAY($A810)=4</formula>
    </cfRule>
    <cfRule type="expression" dxfId="32187" priority="72840" stopIfTrue="1">
      <formula>WEEKDAY($A810)=5</formula>
    </cfRule>
    <cfRule type="expression" dxfId="32186" priority="72841" stopIfTrue="1">
      <formula>WEEKDAY($A810)=6</formula>
    </cfRule>
    <cfRule type="expression" dxfId="32185" priority="72842" stopIfTrue="1">
      <formula>WEEKDAY($A810)=7</formula>
    </cfRule>
  </conditionalFormatting>
  <conditionalFormatting sqref="A810">
    <cfRule type="expression" dxfId="32184" priority="72829" stopIfTrue="1">
      <formula>WEEKDAY($A810)=1</formula>
    </cfRule>
    <cfRule type="expression" dxfId="32183" priority="72830" stopIfTrue="1">
      <formula>WEEKDAY($A810)=2</formula>
    </cfRule>
    <cfRule type="expression" dxfId="32182" priority="72831" stopIfTrue="1">
      <formula>WEEKDAY($A810)=3</formula>
    </cfRule>
    <cfRule type="expression" dxfId="32181" priority="72832" stopIfTrue="1">
      <formula>WEEKDAY($A810)=4</formula>
    </cfRule>
    <cfRule type="expression" dxfId="32180" priority="72833" stopIfTrue="1">
      <formula>WEEKDAY($A810)=5</formula>
    </cfRule>
    <cfRule type="expression" dxfId="32179" priority="72834" stopIfTrue="1">
      <formula>WEEKDAY($A810)=6</formula>
    </cfRule>
    <cfRule type="expression" dxfId="32178" priority="72835" stopIfTrue="1">
      <formula>WEEKDAY($A810)=7</formula>
    </cfRule>
  </conditionalFormatting>
  <conditionalFormatting sqref="I810">
    <cfRule type="expression" dxfId="32177" priority="72822" stopIfTrue="1">
      <formula>WEEKDAY($A810)=1</formula>
    </cfRule>
    <cfRule type="expression" dxfId="32176" priority="72823" stopIfTrue="1">
      <formula>WEEKDAY($A810)=2</formula>
    </cfRule>
    <cfRule type="expression" dxfId="32175" priority="72824" stopIfTrue="1">
      <formula>WEEKDAY($A810)=3</formula>
    </cfRule>
    <cfRule type="expression" dxfId="32174" priority="72825" stopIfTrue="1">
      <formula>WEEKDAY($A810)=4</formula>
    </cfRule>
    <cfRule type="expression" dxfId="32173" priority="72826" stopIfTrue="1">
      <formula>WEEKDAY($A810)=5</formula>
    </cfRule>
    <cfRule type="expression" dxfId="32172" priority="72827" stopIfTrue="1">
      <formula>WEEKDAY($A810)=6</formula>
    </cfRule>
    <cfRule type="expression" dxfId="32171" priority="72828" stopIfTrue="1">
      <formula>WEEKDAY($A810)=7</formula>
    </cfRule>
  </conditionalFormatting>
  <conditionalFormatting sqref="A810">
    <cfRule type="expression" dxfId="32170" priority="72815" stopIfTrue="1">
      <formula>WEEKDAY($A810)=1</formula>
    </cfRule>
    <cfRule type="expression" dxfId="32169" priority="72816" stopIfTrue="1">
      <formula>WEEKDAY($A810)=2</formula>
    </cfRule>
    <cfRule type="expression" dxfId="32168" priority="72817" stopIfTrue="1">
      <formula>WEEKDAY($A810)=3</formula>
    </cfRule>
    <cfRule type="expression" dxfId="32167" priority="72818" stopIfTrue="1">
      <formula>WEEKDAY($A810)=4</formula>
    </cfRule>
    <cfRule type="expression" dxfId="32166" priority="72819" stopIfTrue="1">
      <formula>WEEKDAY($A810)=5</formula>
    </cfRule>
    <cfRule type="expression" dxfId="32165" priority="72820" stopIfTrue="1">
      <formula>WEEKDAY($A810)=6</formula>
    </cfRule>
    <cfRule type="expression" dxfId="32164" priority="72821" stopIfTrue="1">
      <formula>WEEKDAY($A810)=7</formula>
    </cfRule>
  </conditionalFormatting>
  <conditionalFormatting sqref="A810">
    <cfRule type="expression" dxfId="32163" priority="72808" stopIfTrue="1">
      <formula>WEEKDAY($A810)=1</formula>
    </cfRule>
    <cfRule type="expression" dxfId="32162" priority="72809" stopIfTrue="1">
      <formula>WEEKDAY($A810)=2</formula>
    </cfRule>
    <cfRule type="expression" dxfId="32161" priority="72810" stopIfTrue="1">
      <formula>WEEKDAY($A810)=3</formula>
    </cfRule>
    <cfRule type="expression" dxfId="32160" priority="72811" stopIfTrue="1">
      <formula>WEEKDAY($A810)=4</formula>
    </cfRule>
    <cfRule type="expression" dxfId="32159" priority="72812" stopIfTrue="1">
      <formula>WEEKDAY($A810)=5</formula>
    </cfRule>
    <cfRule type="expression" dxfId="32158" priority="72813" stopIfTrue="1">
      <formula>WEEKDAY($A810)=6</formula>
    </cfRule>
    <cfRule type="expression" dxfId="32157" priority="72814" stopIfTrue="1">
      <formula>WEEKDAY($A810)=7</formula>
    </cfRule>
  </conditionalFormatting>
  <conditionalFormatting sqref="I810">
    <cfRule type="expression" dxfId="32156" priority="72801" stopIfTrue="1">
      <formula>WEEKDAY($A810)=1</formula>
    </cfRule>
    <cfRule type="expression" dxfId="32155" priority="72802" stopIfTrue="1">
      <formula>WEEKDAY($A810)=2</formula>
    </cfRule>
    <cfRule type="expression" dxfId="32154" priority="72803" stopIfTrue="1">
      <formula>WEEKDAY($A810)=3</formula>
    </cfRule>
    <cfRule type="expression" dxfId="32153" priority="72804" stopIfTrue="1">
      <formula>WEEKDAY($A810)=4</formula>
    </cfRule>
    <cfRule type="expression" dxfId="32152" priority="72805" stopIfTrue="1">
      <formula>WEEKDAY($A810)=5</formula>
    </cfRule>
    <cfRule type="expression" dxfId="32151" priority="72806" stopIfTrue="1">
      <formula>WEEKDAY($A810)=6</formula>
    </cfRule>
    <cfRule type="expression" dxfId="32150" priority="72807" stopIfTrue="1">
      <formula>WEEKDAY($A810)=7</formula>
    </cfRule>
  </conditionalFormatting>
  <conditionalFormatting sqref="I810">
    <cfRule type="expression" dxfId="32149" priority="72794" stopIfTrue="1">
      <formula>WEEKDAY($A810)=1</formula>
    </cfRule>
    <cfRule type="expression" dxfId="32148" priority="72795" stopIfTrue="1">
      <formula>WEEKDAY($A810)=2</formula>
    </cfRule>
    <cfRule type="expression" dxfId="32147" priority="72796" stopIfTrue="1">
      <formula>WEEKDAY($A810)=3</formula>
    </cfRule>
    <cfRule type="expression" dxfId="32146" priority="72797" stopIfTrue="1">
      <formula>WEEKDAY($A810)=4</formula>
    </cfRule>
    <cfRule type="expression" dxfId="32145" priority="72798" stopIfTrue="1">
      <formula>WEEKDAY($A810)=5</formula>
    </cfRule>
    <cfRule type="expression" dxfId="32144" priority="72799" stopIfTrue="1">
      <formula>WEEKDAY($A810)=6</formula>
    </cfRule>
    <cfRule type="expression" dxfId="32143" priority="72800" stopIfTrue="1">
      <formula>WEEKDAY($A810)=7</formula>
    </cfRule>
  </conditionalFormatting>
  <conditionalFormatting sqref="A810">
    <cfRule type="expression" dxfId="32142" priority="72787" stopIfTrue="1">
      <formula>WEEKDAY($A810)=1</formula>
    </cfRule>
    <cfRule type="expression" dxfId="32141" priority="72788" stopIfTrue="1">
      <formula>WEEKDAY($A810)=2</formula>
    </cfRule>
    <cfRule type="expression" dxfId="32140" priority="72789" stopIfTrue="1">
      <formula>WEEKDAY($A810)=3</formula>
    </cfRule>
    <cfRule type="expression" dxfId="32139" priority="72790" stopIfTrue="1">
      <formula>WEEKDAY($A810)=4</formula>
    </cfRule>
    <cfRule type="expression" dxfId="32138" priority="72791" stopIfTrue="1">
      <formula>WEEKDAY($A810)=5</formula>
    </cfRule>
    <cfRule type="expression" dxfId="32137" priority="72792" stopIfTrue="1">
      <formula>WEEKDAY($A810)=6</formula>
    </cfRule>
    <cfRule type="expression" dxfId="32136" priority="72793" stopIfTrue="1">
      <formula>WEEKDAY($A810)=7</formula>
    </cfRule>
  </conditionalFormatting>
  <conditionalFormatting sqref="A810">
    <cfRule type="expression" dxfId="32135" priority="72780" stopIfTrue="1">
      <formula>WEEKDAY($A810)=1</formula>
    </cfRule>
    <cfRule type="expression" dxfId="32134" priority="72781" stopIfTrue="1">
      <formula>WEEKDAY($A810)=2</formula>
    </cfRule>
    <cfRule type="expression" dxfId="32133" priority="72782" stopIfTrue="1">
      <formula>WEEKDAY($A810)=3</formula>
    </cfRule>
    <cfRule type="expression" dxfId="32132" priority="72783" stopIfTrue="1">
      <formula>WEEKDAY($A810)=4</formula>
    </cfRule>
    <cfRule type="expression" dxfId="32131" priority="72784" stopIfTrue="1">
      <formula>WEEKDAY($A810)=5</formula>
    </cfRule>
    <cfRule type="expression" dxfId="32130" priority="72785" stopIfTrue="1">
      <formula>WEEKDAY($A810)=6</formula>
    </cfRule>
    <cfRule type="expression" dxfId="32129" priority="72786" stopIfTrue="1">
      <formula>WEEKDAY($A810)=7</formula>
    </cfRule>
  </conditionalFormatting>
  <conditionalFormatting sqref="I810">
    <cfRule type="expression" dxfId="32128" priority="72773" stopIfTrue="1">
      <formula>WEEKDAY($A810)=1</formula>
    </cfRule>
    <cfRule type="expression" dxfId="32127" priority="72774" stopIfTrue="1">
      <formula>WEEKDAY($A810)=2</formula>
    </cfRule>
    <cfRule type="expression" dxfId="32126" priority="72775" stopIfTrue="1">
      <formula>WEEKDAY($A810)=3</formula>
    </cfRule>
    <cfRule type="expression" dxfId="32125" priority="72776" stopIfTrue="1">
      <formula>WEEKDAY($A810)=4</formula>
    </cfRule>
    <cfRule type="expression" dxfId="32124" priority="72777" stopIfTrue="1">
      <formula>WEEKDAY($A810)=5</formula>
    </cfRule>
    <cfRule type="expression" dxfId="32123" priority="72778" stopIfTrue="1">
      <formula>WEEKDAY($A810)=6</formula>
    </cfRule>
    <cfRule type="expression" dxfId="32122" priority="72779" stopIfTrue="1">
      <formula>WEEKDAY($A810)=7</formula>
    </cfRule>
  </conditionalFormatting>
  <conditionalFormatting sqref="I810">
    <cfRule type="expression" dxfId="32121" priority="72766" stopIfTrue="1">
      <formula>WEEKDAY($A810)=1</formula>
    </cfRule>
    <cfRule type="expression" dxfId="32120" priority="72767" stopIfTrue="1">
      <formula>WEEKDAY($A810)=2</formula>
    </cfRule>
    <cfRule type="expression" dxfId="32119" priority="72768" stopIfTrue="1">
      <formula>WEEKDAY($A810)=3</formula>
    </cfRule>
    <cfRule type="expression" dxfId="32118" priority="72769" stopIfTrue="1">
      <formula>WEEKDAY($A810)=4</formula>
    </cfRule>
    <cfRule type="expression" dxfId="32117" priority="72770" stopIfTrue="1">
      <formula>WEEKDAY($A810)=5</formula>
    </cfRule>
    <cfRule type="expression" dxfId="32116" priority="72771" stopIfTrue="1">
      <formula>WEEKDAY($A810)=6</formula>
    </cfRule>
    <cfRule type="expression" dxfId="32115" priority="72772" stopIfTrue="1">
      <formula>WEEKDAY($A810)=7</formula>
    </cfRule>
  </conditionalFormatting>
  <conditionalFormatting sqref="I810">
    <cfRule type="expression" dxfId="32114" priority="72759" stopIfTrue="1">
      <formula>WEEKDAY($A810)=1</formula>
    </cfRule>
    <cfRule type="expression" dxfId="32113" priority="72760" stopIfTrue="1">
      <formula>WEEKDAY($A810)=2</formula>
    </cfRule>
    <cfRule type="expression" dxfId="32112" priority="72761" stopIfTrue="1">
      <formula>WEEKDAY($A810)=3</formula>
    </cfRule>
    <cfRule type="expression" dxfId="32111" priority="72762" stopIfTrue="1">
      <formula>WEEKDAY($A810)=4</formula>
    </cfRule>
    <cfRule type="expression" dxfId="32110" priority="72763" stopIfTrue="1">
      <formula>WEEKDAY($A810)=5</formula>
    </cfRule>
    <cfRule type="expression" dxfId="32109" priority="72764" stopIfTrue="1">
      <formula>WEEKDAY($A810)=6</formula>
    </cfRule>
    <cfRule type="expression" dxfId="32108" priority="72765" stopIfTrue="1">
      <formula>WEEKDAY($A810)=7</formula>
    </cfRule>
  </conditionalFormatting>
  <conditionalFormatting sqref="I810">
    <cfRule type="expression" dxfId="32107" priority="72752" stopIfTrue="1">
      <formula>WEEKDAY($A810)=1</formula>
    </cfRule>
    <cfRule type="expression" dxfId="32106" priority="72753" stopIfTrue="1">
      <formula>WEEKDAY($A810)=2</formula>
    </cfRule>
    <cfRule type="expression" dxfId="32105" priority="72754" stopIfTrue="1">
      <formula>WEEKDAY($A810)=3</formula>
    </cfRule>
    <cfRule type="expression" dxfId="32104" priority="72755" stopIfTrue="1">
      <formula>WEEKDAY($A810)=4</formula>
    </cfRule>
    <cfRule type="expression" dxfId="32103" priority="72756" stopIfTrue="1">
      <formula>WEEKDAY($A810)=5</formula>
    </cfRule>
    <cfRule type="expression" dxfId="32102" priority="72757" stopIfTrue="1">
      <formula>WEEKDAY($A810)=6</formula>
    </cfRule>
    <cfRule type="expression" dxfId="32101" priority="72758" stopIfTrue="1">
      <formula>WEEKDAY($A810)=7</formula>
    </cfRule>
  </conditionalFormatting>
  <conditionalFormatting sqref="A810">
    <cfRule type="expression" dxfId="32100" priority="72745" stopIfTrue="1">
      <formula>WEEKDAY($A810)=1</formula>
    </cfRule>
    <cfRule type="expression" dxfId="32099" priority="72746" stopIfTrue="1">
      <formula>WEEKDAY($A810)=2</formula>
    </cfRule>
    <cfRule type="expression" dxfId="32098" priority="72747" stopIfTrue="1">
      <formula>WEEKDAY($A810)=3</formula>
    </cfRule>
    <cfRule type="expression" dxfId="32097" priority="72748" stopIfTrue="1">
      <formula>WEEKDAY($A810)=4</formula>
    </cfRule>
    <cfRule type="expression" dxfId="32096" priority="72749" stopIfTrue="1">
      <formula>WEEKDAY($A810)=5</formula>
    </cfRule>
    <cfRule type="expression" dxfId="32095" priority="72750" stopIfTrue="1">
      <formula>WEEKDAY($A810)=6</formula>
    </cfRule>
    <cfRule type="expression" dxfId="32094" priority="72751" stopIfTrue="1">
      <formula>WEEKDAY($A810)=7</formula>
    </cfRule>
  </conditionalFormatting>
  <conditionalFormatting sqref="A810">
    <cfRule type="expression" dxfId="32093" priority="72738" stopIfTrue="1">
      <formula>WEEKDAY($A810)=1</formula>
    </cfRule>
    <cfRule type="expression" dxfId="32092" priority="72739" stopIfTrue="1">
      <formula>WEEKDAY($A810)=2</formula>
    </cfRule>
    <cfRule type="expression" dxfId="32091" priority="72740" stopIfTrue="1">
      <formula>WEEKDAY($A810)=3</formula>
    </cfRule>
    <cfRule type="expression" dxfId="32090" priority="72741" stopIfTrue="1">
      <formula>WEEKDAY($A810)=4</formula>
    </cfRule>
    <cfRule type="expression" dxfId="32089" priority="72742" stopIfTrue="1">
      <formula>WEEKDAY($A810)=5</formula>
    </cfRule>
    <cfRule type="expression" dxfId="32088" priority="72743" stopIfTrue="1">
      <formula>WEEKDAY($A810)=6</formula>
    </cfRule>
    <cfRule type="expression" dxfId="32087" priority="72744" stopIfTrue="1">
      <formula>WEEKDAY($A810)=7</formula>
    </cfRule>
  </conditionalFormatting>
  <conditionalFormatting sqref="I810">
    <cfRule type="expression" dxfId="32086" priority="72731" stopIfTrue="1">
      <formula>WEEKDAY($A810)=1</formula>
    </cfRule>
    <cfRule type="expression" dxfId="32085" priority="72732" stopIfTrue="1">
      <formula>WEEKDAY($A810)=2</formula>
    </cfRule>
    <cfRule type="expression" dxfId="32084" priority="72733" stopIfTrue="1">
      <formula>WEEKDAY($A810)=3</formula>
    </cfRule>
    <cfRule type="expression" dxfId="32083" priority="72734" stopIfTrue="1">
      <formula>WEEKDAY($A810)=4</formula>
    </cfRule>
    <cfRule type="expression" dxfId="32082" priority="72735" stopIfTrue="1">
      <formula>WEEKDAY($A810)=5</formula>
    </cfRule>
    <cfRule type="expression" dxfId="32081" priority="72736" stopIfTrue="1">
      <formula>WEEKDAY($A810)=6</formula>
    </cfRule>
    <cfRule type="expression" dxfId="32080" priority="72737" stopIfTrue="1">
      <formula>WEEKDAY($A810)=7</formula>
    </cfRule>
  </conditionalFormatting>
  <conditionalFormatting sqref="I810">
    <cfRule type="expression" dxfId="32079" priority="72724" stopIfTrue="1">
      <formula>WEEKDAY($A810)=1</formula>
    </cfRule>
    <cfRule type="expression" dxfId="32078" priority="72725" stopIfTrue="1">
      <formula>WEEKDAY($A810)=2</formula>
    </cfRule>
    <cfRule type="expression" dxfId="32077" priority="72726" stopIfTrue="1">
      <formula>WEEKDAY($A810)=3</formula>
    </cfRule>
    <cfRule type="expression" dxfId="32076" priority="72727" stopIfTrue="1">
      <formula>WEEKDAY($A810)=4</formula>
    </cfRule>
    <cfRule type="expression" dxfId="32075" priority="72728" stopIfTrue="1">
      <formula>WEEKDAY($A810)=5</formula>
    </cfRule>
    <cfRule type="expression" dxfId="32074" priority="72729" stopIfTrue="1">
      <formula>WEEKDAY($A810)=6</formula>
    </cfRule>
    <cfRule type="expression" dxfId="32073" priority="72730" stopIfTrue="1">
      <formula>WEEKDAY($A810)=7</formula>
    </cfRule>
  </conditionalFormatting>
  <conditionalFormatting sqref="A810">
    <cfRule type="expression" dxfId="32072" priority="72717" stopIfTrue="1">
      <formula>WEEKDAY($A810)=1</formula>
    </cfRule>
    <cfRule type="expression" dxfId="32071" priority="72718" stopIfTrue="1">
      <formula>WEEKDAY($A810)=2</formula>
    </cfRule>
    <cfRule type="expression" dxfId="32070" priority="72719" stopIfTrue="1">
      <formula>WEEKDAY($A810)=3</formula>
    </cfRule>
    <cfRule type="expression" dxfId="32069" priority="72720" stopIfTrue="1">
      <formula>WEEKDAY($A810)=4</formula>
    </cfRule>
    <cfRule type="expression" dxfId="32068" priority="72721" stopIfTrue="1">
      <formula>WEEKDAY($A810)=5</formula>
    </cfRule>
    <cfRule type="expression" dxfId="32067" priority="72722" stopIfTrue="1">
      <formula>WEEKDAY($A810)=6</formula>
    </cfRule>
    <cfRule type="expression" dxfId="32066" priority="72723" stopIfTrue="1">
      <formula>WEEKDAY($A810)=7</formula>
    </cfRule>
  </conditionalFormatting>
  <conditionalFormatting sqref="A810">
    <cfRule type="expression" dxfId="32065" priority="72710" stopIfTrue="1">
      <formula>WEEKDAY($A810)=1</formula>
    </cfRule>
    <cfRule type="expression" dxfId="32064" priority="72711" stopIfTrue="1">
      <formula>WEEKDAY($A810)=2</formula>
    </cfRule>
    <cfRule type="expression" dxfId="32063" priority="72712" stopIfTrue="1">
      <formula>WEEKDAY($A810)=3</formula>
    </cfRule>
    <cfRule type="expression" dxfId="32062" priority="72713" stopIfTrue="1">
      <formula>WEEKDAY($A810)=4</formula>
    </cfRule>
    <cfRule type="expression" dxfId="32061" priority="72714" stopIfTrue="1">
      <formula>WEEKDAY($A810)=5</formula>
    </cfRule>
    <cfRule type="expression" dxfId="32060" priority="72715" stopIfTrue="1">
      <formula>WEEKDAY($A810)=6</formula>
    </cfRule>
    <cfRule type="expression" dxfId="32059" priority="72716" stopIfTrue="1">
      <formula>WEEKDAY($A810)=7</formula>
    </cfRule>
  </conditionalFormatting>
  <conditionalFormatting sqref="A810">
    <cfRule type="expression" dxfId="32058" priority="72703" stopIfTrue="1">
      <formula>WEEKDAY($A810)=1</formula>
    </cfRule>
    <cfRule type="expression" dxfId="32057" priority="72704" stopIfTrue="1">
      <formula>WEEKDAY($A810)=2</formula>
    </cfRule>
    <cfRule type="expression" dxfId="32056" priority="72705" stopIfTrue="1">
      <formula>WEEKDAY($A810)=3</formula>
    </cfRule>
    <cfRule type="expression" dxfId="32055" priority="72706" stopIfTrue="1">
      <formula>WEEKDAY($A810)=4</formula>
    </cfRule>
    <cfRule type="expression" dxfId="32054" priority="72707" stopIfTrue="1">
      <formula>WEEKDAY($A810)=5</formula>
    </cfRule>
    <cfRule type="expression" dxfId="32053" priority="72708" stopIfTrue="1">
      <formula>WEEKDAY($A810)=6</formula>
    </cfRule>
    <cfRule type="expression" dxfId="32052" priority="72709" stopIfTrue="1">
      <formula>WEEKDAY($A810)=7</formula>
    </cfRule>
  </conditionalFormatting>
  <conditionalFormatting sqref="I810">
    <cfRule type="expression" dxfId="32051" priority="72696" stopIfTrue="1">
      <formula>WEEKDAY($A810)=1</formula>
    </cfRule>
    <cfRule type="expression" dxfId="32050" priority="72697" stopIfTrue="1">
      <formula>WEEKDAY($A810)=2</formula>
    </cfRule>
    <cfRule type="expression" dxfId="32049" priority="72698" stopIfTrue="1">
      <formula>WEEKDAY($A810)=3</formula>
    </cfRule>
    <cfRule type="expression" dxfId="32048" priority="72699" stopIfTrue="1">
      <formula>WEEKDAY($A810)=4</formula>
    </cfRule>
    <cfRule type="expression" dxfId="32047" priority="72700" stopIfTrue="1">
      <formula>WEEKDAY($A810)=5</formula>
    </cfRule>
    <cfRule type="expression" dxfId="32046" priority="72701" stopIfTrue="1">
      <formula>WEEKDAY($A810)=6</formula>
    </cfRule>
    <cfRule type="expression" dxfId="32045" priority="72702" stopIfTrue="1">
      <formula>WEEKDAY($A810)=7</formula>
    </cfRule>
  </conditionalFormatting>
  <conditionalFormatting sqref="I810">
    <cfRule type="expression" dxfId="32044" priority="72689" stopIfTrue="1">
      <formula>WEEKDAY($A810)=1</formula>
    </cfRule>
    <cfRule type="expression" dxfId="32043" priority="72690" stopIfTrue="1">
      <formula>WEEKDAY($A810)=2</formula>
    </cfRule>
    <cfRule type="expression" dxfId="32042" priority="72691" stopIfTrue="1">
      <formula>WEEKDAY($A810)=3</formula>
    </cfRule>
    <cfRule type="expression" dxfId="32041" priority="72692" stopIfTrue="1">
      <formula>WEEKDAY($A810)=4</formula>
    </cfRule>
    <cfRule type="expression" dxfId="32040" priority="72693" stopIfTrue="1">
      <formula>WEEKDAY($A810)=5</formula>
    </cfRule>
    <cfRule type="expression" dxfId="32039" priority="72694" stopIfTrue="1">
      <formula>WEEKDAY($A810)=6</formula>
    </cfRule>
    <cfRule type="expression" dxfId="32038" priority="72695" stopIfTrue="1">
      <formula>WEEKDAY($A810)=7</formula>
    </cfRule>
  </conditionalFormatting>
  <conditionalFormatting sqref="I810">
    <cfRule type="expression" dxfId="32037" priority="72682" stopIfTrue="1">
      <formula>WEEKDAY($A810)=1</formula>
    </cfRule>
    <cfRule type="expression" dxfId="32036" priority="72683" stopIfTrue="1">
      <formula>WEEKDAY($A810)=2</formula>
    </cfRule>
    <cfRule type="expression" dxfId="32035" priority="72684" stopIfTrue="1">
      <formula>WEEKDAY($A810)=3</formula>
    </cfRule>
    <cfRule type="expression" dxfId="32034" priority="72685" stopIfTrue="1">
      <formula>WEEKDAY($A810)=4</formula>
    </cfRule>
    <cfRule type="expression" dxfId="32033" priority="72686" stopIfTrue="1">
      <formula>WEEKDAY($A810)=5</formula>
    </cfRule>
    <cfRule type="expression" dxfId="32032" priority="72687" stopIfTrue="1">
      <formula>WEEKDAY($A810)=6</formula>
    </cfRule>
    <cfRule type="expression" dxfId="32031" priority="72688" stopIfTrue="1">
      <formula>WEEKDAY($A810)=7</formula>
    </cfRule>
  </conditionalFormatting>
  <conditionalFormatting sqref="A810">
    <cfRule type="expression" dxfId="32030" priority="72675" stopIfTrue="1">
      <formula>WEEKDAY($A810)=1</formula>
    </cfRule>
    <cfRule type="expression" dxfId="32029" priority="72676" stopIfTrue="1">
      <formula>WEEKDAY($A810)=2</formula>
    </cfRule>
    <cfRule type="expression" dxfId="32028" priority="72677" stopIfTrue="1">
      <formula>WEEKDAY($A810)=3</formula>
    </cfRule>
    <cfRule type="expression" dxfId="32027" priority="72678" stopIfTrue="1">
      <formula>WEEKDAY($A810)=4</formula>
    </cfRule>
    <cfRule type="expression" dxfId="32026" priority="72679" stopIfTrue="1">
      <formula>WEEKDAY($A810)=5</formula>
    </cfRule>
    <cfRule type="expression" dxfId="32025" priority="72680" stopIfTrue="1">
      <formula>WEEKDAY($A810)=6</formula>
    </cfRule>
    <cfRule type="expression" dxfId="32024" priority="72681" stopIfTrue="1">
      <formula>WEEKDAY($A810)=7</formula>
    </cfRule>
  </conditionalFormatting>
  <conditionalFormatting sqref="A810">
    <cfRule type="expression" dxfId="32023" priority="72668" stopIfTrue="1">
      <formula>WEEKDAY($A810)=1</formula>
    </cfRule>
    <cfRule type="expression" dxfId="32022" priority="72669" stopIfTrue="1">
      <formula>WEEKDAY($A810)=2</formula>
    </cfRule>
    <cfRule type="expression" dxfId="32021" priority="72670" stopIfTrue="1">
      <formula>WEEKDAY($A810)=3</formula>
    </cfRule>
    <cfRule type="expression" dxfId="32020" priority="72671" stopIfTrue="1">
      <formula>WEEKDAY($A810)=4</formula>
    </cfRule>
    <cfRule type="expression" dxfId="32019" priority="72672" stopIfTrue="1">
      <formula>WEEKDAY($A810)=5</formula>
    </cfRule>
    <cfRule type="expression" dxfId="32018" priority="72673" stopIfTrue="1">
      <formula>WEEKDAY($A810)=6</formula>
    </cfRule>
    <cfRule type="expression" dxfId="32017" priority="72674" stopIfTrue="1">
      <formula>WEEKDAY($A810)=7</formula>
    </cfRule>
  </conditionalFormatting>
  <conditionalFormatting sqref="A810">
    <cfRule type="expression" dxfId="32016" priority="72661" stopIfTrue="1">
      <formula>WEEKDAY($A810)=1</formula>
    </cfRule>
    <cfRule type="expression" dxfId="32015" priority="72662" stopIfTrue="1">
      <formula>WEEKDAY($A810)=2</formula>
    </cfRule>
    <cfRule type="expression" dxfId="32014" priority="72663" stopIfTrue="1">
      <formula>WEEKDAY($A810)=3</formula>
    </cfRule>
    <cfRule type="expression" dxfId="32013" priority="72664" stopIfTrue="1">
      <formula>WEEKDAY($A810)=4</formula>
    </cfRule>
    <cfRule type="expression" dxfId="32012" priority="72665" stopIfTrue="1">
      <formula>WEEKDAY($A810)=5</formula>
    </cfRule>
    <cfRule type="expression" dxfId="32011" priority="72666" stopIfTrue="1">
      <formula>WEEKDAY($A810)=6</formula>
    </cfRule>
    <cfRule type="expression" dxfId="32010" priority="72667" stopIfTrue="1">
      <formula>WEEKDAY($A810)=7</formula>
    </cfRule>
  </conditionalFormatting>
  <conditionalFormatting sqref="I810">
    <cfRule type="expression" dxfId="32009" priority="72654" stopIfTrue="1">
      <formula>WEEKDAY($A810)=1</formula>
    </cfRule>
    <cfRule type="expression" dxfId="32008" priority="72655" stopIfTrue="1">
      <formula>WEEKDAY($A810)=2</formula>
    </cfRule>
    <cfRule type="expression" dxfId="32007" priority="72656" stopIfTrue="1">
      <formula>WEEKDAY($A810)=3</formula>
    </cfRule>
    <cfRule type="expression" dxfId="32006" priority="72657" stopIfTrue="1">
      <formula>WEEKDAY($A810)=4</formula>
    </cfRule>
    <cfRule type="expression" dxfId="32005" priority="72658" stopIfTrue="1">
      <formula>WEEKDAY($A810)=5</formula>
    </cfRule>
    <cfRule type="expression" dxfId="32004" priority="72659" stopIfTrue="1">
      <formula>WEEKDAY($A810)=6</formula>
    </cfRule>
    <cfRule type="expression" dxfId="32003" priority="72660" stopIfTrue="1">
      <formula>WEEKDAY($A810)=7</formula>
    </cfRule>
  </conditionalFormatting>
  <conditionalFormatting sqref="I810">
    <cfRule type="expression" dxfId="32002" priority="72647" stopIfTrue="1">
      <formula>WEEKDAY($A810)=1</formula>
    </cfRule>
    <cfRule type="expression" dxfId="32001" priority="72648" stopIfTrue="1">
      <formula>WEEKDAY($A810)=2</formula>
    </cfRule>
    <cfRule type="expression" dxfId="32000" priority="72649" stopIfTrue="1">
      <formula>WEEKDAY($A810)=3</formula>
    </cfRule>
    <cfRule type="expression" dxfId="31999" priority="72650" stopIfTrue="1">
      <formula>WEEKDAY($A810)=4</formula>
    </cfRule>
    <cfRule type="expression" dxfId="31998" priority="72651" stopIfTrue="1">
      <formula>WEEKDAY($A810)=5</formula>
    </cfRule>
    <cfRule type="expression" dxfId="31997" priority="72652" stopIfTrue="1">
      <formula>WEEKDAY($A810)=6</formula>
    </cfRule>
    <cfRule type="expression" dxfId="31996" priority="72653" stopIfTrue="1">
      <formula>WEEKDAY($A810)=7</formula>
    </cfRule>
  </conditionalFormatting>
  <conditionalFormatting sqref="I810">
    <cfRule type="expression" dxfId="31995" priority="72640" stopIfTrue="1">
      <formula>WEEKDAY($A810)=1</formula>
    </cfRule>
    <cfRule type="expression" dxfId="31994" priority="72641" stopIfTrue="1">
      <formula>WEEKDAY($A810)=2</formula>
    </cfRule>
    <cfRule type="expression" dxfId="31993" priority="72642" stopIfTrue="1">
      <formula>WEEKDAY($A810)=3</formula>
    </cfRule>
    <cfRule type="expression" dxfId="31992" priority="72643" stopIfTrue="1">
      <formula>WEEKDAY($A810)=4</formula>
    </cfRule>
    <cfRule type="expression" dxfId="31991" priority="72644" stopIfTrue="1">
      <formula>WEEKDAY($A810)=5</formula>
    </cfRule>
    <cfRule type="expression" dxfId="31990" priority="72645" stopIfTrue="1">
      <formula>WEEKDAY($A810)=6</formula>
    </cfRule>
    <cfRule type="expression" dxfId="31989" priority="72646" stopIfTrue="1">
      <formula>WEEKDAY($A810)=7</formula>
    </cfRule>
  </conditionalFormatting>
  <conditionalFormatting sqref="A810">
    <cfRule type="expression" dxfId="31988" priority="72633" stopIfTrue="1">
      <formula>WEEKDAY($A810)=1</formula>
    </cfRule>
    <cfRule type="expression" dxfId="31987" priority="72634" stopIfTrue="1">
      <formula>WEEKDAY($A810)=2</formula>
    </cfRule>
    <cfRule type="expression" dxfId="31986" priority="72635" stopIfTrue="1">
      <formula>WEEKDAY($A810)=3</formula>
    </cfRule>
    <cfRule type="expression" dxfId="31985" priority="72636" stopIfTrue="1">
      <formula>WEEKDAY($A810)=4</formula>
    </cfRule>
    <cfRule type="expression" dxfId="31984" priority="72637" stopIfTrue="1">
      <formula>WEEKDAY($A810)=5</formula>
    </cfRule>
    <cfRule type="expression" dxfId="31983" priority="72638" stopIfTrue="1">
      <formula>WEEKDAY($A810)=6</formula>
    </cfRule>
    <cfRule type="expression" dxfId="31982" priority="72639" stopIfTrue="1">
      <formula>WEEKDAY($A810)=7</formula>
    </cfRule>
  </conditionalFormatting>
  <conditionalFormatting sqref="A810">
    <cfRule type="expression" dxfId="31981" priority="72626" stopIfTrue="1">
      <formula>WEEKDAY($A810)=1</formula>
    </cfRule>
    <cfRule type="expression" dxfId="31980" priority="72627" stopIfTrue="1">
      <formula>WEEKDAY($A810)=2</formula>
    </cfRule>
    <cfRule type="expression" dxfId="31979" priority="72628" stopIfTrue="1">
      <formula>WEEKDAY($A810)=3</formula>
    </cfRule>
    <cfRule type="expression" dxfId="31978" priority="72629" stopIfTrue="1">
      <formula>WEEKDAY($A810)=4</formula>
    </cfRule>
    <cfRule type="expression" dxfId="31977" priority="72630" stopIfTrue="1">
      <formula>WEEKDAY($A810)=5</formula>
    </cfRule>
    <cfRule type="expression" dxfId="31976" priority="72631" stopIfTrue="1">
      <formula>WEEKDAY($A810)=6</formula>
    </cfRule>
    <cfRule type="expression" dxfId="31975" priority="72632" stopIfTrue="1">
      <formula>WEEKDAY($A810)=7</formula>
    </cfRule>
  </conditionalFormatting>
  <conditionalFormatting sqref="A810">
    <cfRule type="expression" dxfId="31974" priority="72619" stopIfTrue="1">
      <formula>WEEKDAY($A810)=1</formula>
    </cfRule>
    <cfRule type="expression" dxfId="31973" priority="72620" stopIfTrue="1">
      <formula>WEEKDAY($A810)=2</formula>
    </cfRule>
    <cfRule type="expression" dxfId="31972" priority="72621" stopIfTrue="1">
      <formula>WEEKDAY($A810)=3</formula>
    </cfRule>
    <cfRule type="expression" dxfId="31971" priority="72622" stopIfTrue="1">
      <formula>WEEKDAY($A810)=4</formula>
    </cfRule>
    <cfRule type="expression" dxfId="31970" priority="72623" stopIfTrue="1">
      <formula>WEEKDAY($A810)=5</formula>
    </cfRule>
    <cfRule type="expression" dxfId="31969" priority="72624" stopIfTrue="1">
      <formula>WEEKDAY($A810)=6</formula>
    </cfRule>
    <cfRule type="expression" dxfId="31968" priority="72625" stopIfTrue="1">
      <formula>WEEKDAY($A810)=7</formula>
    </cfRule>
  </conditionalFormatting>
  <conditionalFormatting sqref="A810">
    <cfRule type="expression" dxfId="31967" priority="72612" stopIfTrue="1">
      <formula>WEEKDAY($A810)=1</formula>
    </cfRule>
    <cfRule type="expression" dxfId="31966" priority="72613" stopIfTrue="1">
      <formula>WEEKDAY($A810)=2</formula>
    </cfRule>
    <cfRule type="expression" dxfId="31965" priority="72614" stopIfTrue="1">
      <formula>WEEKDAY($A810)=3</formula>
    </cfRule>
    <cfRule type="expression" dxfId="31964" priority="72615" stopIfTrue="1">
      <formula>WEEKDAY($A810)=4</formula>
    </cfRule>
    <cfRule type="expression" dxfId="31963" priority="72616" stopIfTrue="1">
      <formula>WEEKDAY($A810)=5</formula>
    </cfRule>
    <cfRule type="expression" dxfId="31962" priority="72617" stopIfTrue="1">
      <formula>WEEKDAY($A810)=6</formula>
    </cfRule>
    <cfRule type="expression" dxfId="31961" priority="72618" stopIfTrue="1">
      <formula>WEEKDAY($A810)=7</formula>
    </cfRule>
  </conditionalFormatting>
  <conditionalFormatting sqref="A810">
    <cfRule type="expression" dxfId="31960" priority="72605" stopIfTrue="1">
      <formula>WEEKDAY($A810)=1</formula>
    </cfRule>
    <cfRule type="expression" dxfId="31959" priority="72606" stopIfTrue="1">
      <formula>WEEKDAY($A810)=2</formula>
    </cfRule>
    <cfRule type="expression" dxfId="31958" priority="72607" stopIfTrue="1">
      <formula>WEEKDAY($A810)=3</formula>
    </cfRule>
    <cfRule type="expression" dxfId="31957" priority="72608" stopIfTrue="1">
      <formula>WEEKDAY($A810)=4</formula>
    </cfRule>
    <cfRule type="expression" dxfId="31956" priority="72609" stopIfTrue="1">
      <formula>WEEKDAY($A810)=5</formula>
    </cfRule>
    <cfRule type="expression" dxfId="31955" priority="72610" stopIfTrue="1">
      <formula>WEEKDAY($A810)=6</formula>
    </cfRule>
    <cfRule type="expression" dxfId="31954" priority="72611" stopIfTrue="1">
      <formula>WEEKDAY($A810)=7</formula>
    </cfRule>
  </conditionalFormatting>
  <conditionalFormatting sqref="A810">
    <cfRule type="expression" dxfId="31953" priority="72598" stopIfTrue="1">
      <formula>WEEKDAY($A810)=1</formula>
    </cfRule>
    <cfRule type="expression" dxfId="31952" priority="72599" stopIfTrue="1">
      <formula>WEEKDAY($A810)=2</formula>
    </cfRule>
    <cfRule type="expression" dxfId="31951" priority="72600" stopIfTrue="1">
      <formula>WEEKDAY($A810)=3</formula>
    </cfRule>
    <cfRule type="expression" dxfId="31950" priority="72601" stopIfTrue="1">
      <formula>WEEKDAY($A810)=4</formula>
    </cfRule>
    <cfRule type="expression" dxfId="31949" priority="72602" stopIfTrue="1">
      <formula>WEEKDAY($A810)=5</formula>
    </cfRule>
    <cfRule type="expression" dxfId="31948" priority="72603" stopIfTrue="1">
      <formula>WEEKDAY($A810)=6</formula>
    </cfRule>
    <cfRule type="expression" dxfId="31947" priority="72604" stopIfTrue="1">
      <formula>WEEKDAY($A810)=7</formula>
    </cfRule>
  </conditionalFormatting>
  <conditionalFormatting sqref="A810">
    <cfRule type="expression" dxfId="31946" priority="72591" stopIfTrue="1">
      <formula>WEEKDAY($A810)=1</formula>
    </cfRule>
    <cfRule type="expression" dxfId="31945" priority="72592" stopIfTrue="1">
      <formula>WEEKDAY($A810)=2</formula>
    </cfRule>
    <cfRule type="expression" dxfId="31944" priority="72593" stopIfTrue="1">
      <formula>WEEKDAY($A810)=3</formula>
    </cfRule>
    <cfRule type="expression" dxfId="31943" priority="72594" stopIfTrue="1">
      <formula>WEEKDAY($A810)=4</formula>
    </cfRule>
    <cfRule type="expression" dxfId="31942" priority="72595" stopIfTrue="1">
      <formula>WEEKDAY($A810)=5</formula>
    </cfRule>
    <cfRule type="expression" dxfId="31941" priority="72596" stopIfTrue="1">
      <formula>WEEKDAY($A810)=6</formula>
    </cfRule>
    <cfRule type="expression" dxfId="31940" priority="72597" stopIfTrue="1">
      <formula>WEEKDAY($A810)=7</formula>
    </cfRule>
  </conditionalFormatting>
  <conditionalFormatting sqref="A810">
    <cfRule type="expression" dxfId="31939" priority="72584" stopIfTrue="1">
      <formula>WEEKDAY($A810)=1</formula>
    </cfRule>
    <cfRule type="expression" dxfId="31938" priority="72585" stopIfTrue="1">
      <formula>WEEKDAY($A810)=2</formula>
    </cfRule>
    <cfRule type="expression" dxfId="31937" priority="72586" stopIfTrue="1">
      <formula>WEEKDAY($A810)=3</formula>
    </cfRule>
    <cfRule type="expression" dxfId="31936" priority="72587" stopIfTrue="1">
      <formula>WEEKDAY($A810)=4</formula>
    </cfRule>
    <cfRule type="expression" dxfId="31935" priority="72588" stopIfTrue="1">
      <formula>WEEKDAY($A810)=5</formula>
    </cfRule>
    <cfRule type="expression" dxfId="31934" priority="72589" stopIfTrue="1">
      <formula>WEEKDAY($A810)=6</formula>
    </cfRule>
    <cfRule type="expression" dxfId="31933" priority="72590" stopIfTrue="1">
      <formula>WEEKDAY($A810)=7</formula>
    </cfRule>
  </conditionalFormatting>
  <conditionalFormatting sqref="A810">
    <cfRule type="expression" dxfId="31932" priority="72577" stopIfTrue="1">
      <formula>WEEKDAY($A810)=1</formula>
    </cfRule>
    <cfRule type="expression" dxfId="31931" priority="72578" stopIfTrue="1">
      <formula>WEEKDAY($A810)=2</formula>
    </cfRule>
    <cfRule type="expression" dxfId="31930" priority="72579" stopIfTrue="1">
      <formula>WEEKDAY($A810)=3</formula>
    </cfRule>
    <cfRule type="expression" dxfId="31929" priority="72580" stopIfTrue="1">
      <formula>WEEKDAY($A810)=4</formula>
    </cfRule>
    <cfRule type="expression" dxfId="31928" priority="72581" stopIfTrue="1">
      <formula>WEEKDAY($A810)=5</formula>
    </cfRule>
    <cfRule type="expression" dxfId="31927" priority="72582" stopIfTrue="1">
      <formula>WEEKDAY($A810)=6</formula>
    </cfRule>
    <cfRule type="expression" dxfId="31926" priority="72583" stopIfTrue="1">
      <formula>WEEKDAY($A810)=7</formula>
    </cfRule>
  </conditionalFormatting>
  <conditionalFormatting sqref="A810">
    <cfRule type="expression" dxfId="31925" priority="72570" stopIfTrue="1">
      <formula>WEEKDAY($A810)=1</formula>
    </cfRule>
    <cfRule type="expression" dxfId="31924" priority="72571" stopIfTrue="1">
      <formula>WEEKDAY($A810)=2</formula>
    </cfRule>
    <cfRule type="expression" dxfId="31923" priority="72572" stopIfTrue="1">
      <formula>WEEKDAY($A810)=3</formula>
    </cfRule>
    <cfRule type="expression" dxfId="31922" priority="72573" stopIfTrue="1">
      <formula>WEEKDAY($A810)=4</formula>
    </cfRule>
    <cfRule type="expression" dxfId="31921" priority="72574" stopIfTrue="1">
      <formula>WEEKDAY($A810)=5</formula>
    </cfRule>
    <cfRule type="expression" dxfId="31920" priority="72575" stopIfTrue="1">
      <formula>WEEKDAY($A810)=6</formula>
    </cfRule>
    <cfRule type="expression" dxfId="31919" priority="72576" stopIfTrue="1">
      <formula>WEEKDAY($A810)=7</formula>
    </cfRule>
  </conditionalFormatting>
  <conditionalFormatting sqref="A810">
    <cfRule type="expression" dxfId="31918" priority="72563" stopIfTrue="1">
      <formula>WEEKDAY($A810)=1</formula>
    </cfRule>
    <cfRule type="expression" dxfId="31917" priority="72564" stopIfTrue="1">
      <formula>WEEKDAY($A810)=2</formula>
    </cfRule>
    <cfRule type="expression" dxfId="31916" priority="72565" stopIfTrue="1">
      <formula>WEEKDAY($A810)=3</formula>
    </cfRule>
    <cfRule type="expression" dxfId="31915" priority="72566" stopIfTrue="1">
      <formula>WEEKDAY($A810)=4</formula>
    </cfRule>
    <cfRule type="expression" dxfId="31914" priority="72567" stopIfTrue="1">
      <formula>WEEKDAY($A810)=5</formula>
    </cfRule>
    <cfRule type="expression" dxfId="31913" priority="72568" stopIfTrue="1">
      <formula>WEEKDAY($A810)=6</formula>
    </cfRule>
    <cfRule type="expression" dxfId="31912" priority="72569" stopIfTrue="1">
      <formula>WEEKDAY($A810)=7</formula>
    </cfRule>
  </conditionalFormatting>
  <conditionalFormatting sqref="A810">
    <cfRule type="expression" dxfId="31911" priority="72556" stopIfTrue="1">
      <formula>WEEKDAY($A810)=1</formula>
    </cfRule>
    <cfRule type="expression" dxfId="31910" priority="72557" stopIfTrue="1">
      <formula>WEEKDAY($A810)=2</formula>
    </cfRule>
    <cfRule type="expression" dxfId="31909" priority="72558" stopIfTrue="1">
      <formula>WEEKDAY($A810)=3</formula>
    </cfRule>
    <cfRule type="expression" dxfId="31908" priority="72559" stopIfTrue="1">
      <formula>WEEKDAY($A810)=4</formula>
    </cfRule>
    <cfRule type="expression" dxfId="31907" priority="72560" stopIfTrue="1">
      <formula>WEEKDAY($A810)=5</formula>
    </cfRule>
    <cfRule type="expression" dxfId="31906" priority="72561" stopIfTrue="1">
      <formula>WEEKDAY($A810)=6</formula>
    </cfRule>
    <cfRule type="expression" dxfId="31905" priority="72562" stopIfTrue="1">
      <formula>WEEKDAY($A810)=7</formula>
    </cfRule>
  </conditionalFormatting>
  <conditionalFormatting sqref="A810">
    <cfRule type="expression" dxfId="31904" priority="72549" stopIfTrue="1">
      <formula>WEEKDAY($A810)=1</formula>
    </cfRule>
    <cfRule type="expression" dxfId="31903" priority="72550" stopIfTrue="1">
      <formula>WEEKDAY($A810)=2</formula>
    </cfRule>
    <cfRule type="expression" dxfId="31902" priority="72551" stopIfTrue="1">
      <formula>WEEKDAY($A810)=3</formula>
    </cfRule>
    <cfRule type="expression" dxfId="31901" priority="72552" stopIfTrue="1">
      <formula>WEEKDAY($A810)=4</formula>
    </cfRule>
    <cfRule type="expression" dxfId="31900" priority="72553" stopIfTrue="1">
      <formula>WEEKDAY($A810)=5</formula>
    </cfRule>
    <cfRule type="expression" dxfId="31899" priority="72554" stopIfTrue="1">
      <formula>WEEKDAY($A810)=6</formula>
    </cfRule>
    <cfRule type="expression" dxfId="31898" priority="72555" stopIfTrue="1">
      <formula>WEEKDAY($A810)=7</formula>
    </cfRule>
  </conditionalFormatting>
  <conditionalFormatting sqref="A810">
    <cfRule type="expression" dxfId="31897" priority="72542" stopIfTrue="1">
      <formula>WEEKDAY($A810)=1</formula>
    </cfRule>
    <cfRule type="expression" dxfId="31896" priority="72543" stopIfTrue="1">
      <formula>WEEKDAY($A810)=2</formula>
    </cfRule>
    <cfRule type="expression" dxfId="31895" priority="72544" stopIfTrue="1">
      <formula>WEEKDAY($A810)=3</formula>
    </cfRule>
    <cfRule type="expression" dxfId="31894" priority="72545" stopIfTrue="1">
      <formula>WEEKDAY($A810)=4</formula>
    </cfRule>
    <cfRule type="expression" dxfId="31893" priority="72546" stopIfTrue="1">
      <formula>WEEKDAY($A810)=5</formula>
    </cfRule>
    <cfRule type="expression" dxfId="31892" priority="72547" stopIfTrue="1">
      <formula>WEEKDAY($A810)=6</formula>
    </cfRule>
    <cfRule type="expression" dxfId="31891" priority="72548" stopIfTrue="1">
      <formula>WEEKDAY($A810)=7</formula>
    </cfRule>
  </conditionalFormatting>
  <conditionalFormatting sqref="A810">
    <cfRule type="expression" dxfId="31890" priority="72535" stopIfTrue="1">
      <formula>WEEKDAY($A810)=1</formula>
    </cfRule>
    <cfRule type="expression" dxfId="31889" priority="72536" stopIfTrue="1">
      <formula>WEEKDAY($A810)=2</formula>
    </cfRule>
    <cfRule type="expression" dxfId="31888" priority="72537" stopIfTrue="1">
      <formula>WEEKDAY($A810)=3</formula>
    </cfRule>
    <cfRule type="expression" dxfId="31887" priority="72538" stopIfTrue="1">
      <formula>WEEKDAY($A810)=4</formula>
    </cfRule>
    <cfRule type="expression" dxfId="31886" priority="72539" stopIfTrue="1">
      <formula>WEEKDAY($A810)=5</formula>
    </cfRule>
    <cfRule type="expression" dxfId="31885" priority="72540" stopIfTrue="1">
      <formula>WEEKDAY($A810)=6</formula>
    </cfRule>
    <cfRule type="expression" dxfId="31884" priority="72541" stopIfTrue="1">
      <formula>WEEKDAY($A810)=7</formula>
    </cfRule>
  </conditionalFormatting>
  <conditionalFormatting sqref="A810">
    <cfRule type="expression" dxfId="31883" priority="72528" stopIfTrue="1">
      <formula>WEEKDAY($A810)=1</formula>
    </cfRule>
    <cfRule type="expression" dxfId="31882" priority="72529" stopIfTrue="1">
      <formula>WEEKDAY($A810)=2</formula>
    </cfRule>
    <cfRule type="expression" dxfId="31881" priority="72530" stopIfTrue="1">
      <formula>WEEKDAY($A810)=3</formula>
    </cfRule>
    <cfRule type="expression" dxfId="31880" priority="72531" stopIfTrue="1">
      <formula>WEEKDAY($A810)=4</formula>
    </cfRule>
    <cfRule type="expression" dxfId="31879" priority="72532" stopIfTrue="1">
      <formula>WEEKDAY($A810)=5</formula>
    </cfRule>
    <cfRule type="expression" dxfId="31878" priority="72533" stopIfTrue="1">
      <formula>WEEKDAY($A810)=6</formula>
    </cfRule>
    <cfRule type="expression" dxfId="31877" priority="72534" stopIfTrue="1">
      <formula>WEEKDAY($A810)=7</formula>
    </cfRule>
  </conditionalFormatting>
  <conditionalFormatting sqref="A810">
    <cfRule type="expression" dxfId="31876" priority="72521" stopIfTrue="1">
      <formula>WEEKDAY($A810)=1</formula>
    </cfRule>
    <cfRule type="expression" dxfId="31875" priority="72522" stopIfTrue="1">
      <formula>WEEKDAY($A810)=2</formula>
    </cfRule>
    <cfRule type="expression" dxfId="31874" priority="72523" stopIfTrue="1">
      <formula>WEEKDAY($A810)=3</formula>
    </cfRule>
    <cfRule type="expression" dxfId="31873" priority="72524" stopIfTrue="1">
      <formula>WEEKDAY($A810)=4</formula>
    </cfRule>
    <cfRule type="expression" dxfId="31872" priority="72525" stopIfTrue="1">
      <formula>WEEKDAY($A810)=5</formula>
    </cfRule>
    <cfRule type="expression" dxfId="31871" priority="72526" stopIfTrue="1">
      <formula>WEEKDAY($A810)=6</formula>
    </cfRule>
    <cfRule type="expression" dxfId="31870" priority="72527" stopIfTrue="1">
      <formula>WEEKDAY($A810)=7</formula>
    </cfRule>
  </conditionalFormatting>
  <conditionalFormatting sqref="A810">
    <cfRule type="expression" dxfId="31869" priority="72514" stopIfTrue="1">
      <formula>WEEKDAY($A810)=1</formula>
    </cfRule>
    <cfRule type="expression" dxfId="31868" priority="72515" stopIfTrue="1">
      <formula>WEEKDAY($A810)=2</formula>
    </cfRule>
    <cfRule type="expression" dxfId="31867" priority="72516" stopIfTrue="1">
      <formula>WEEKDAY($A810)=3</formula>
    </cfRule>
    <cfRule type="expression" dxfId="31866" priority="72517" stopIfTrue="1">
      <formula>WEEKDAY($A810)=4</formula>
    </cfRule>
    <cfRule type="expression" dxfId="31865" priority="72518" stopIfTrue="1">
      <formula>WEEKDAY($A810)=5</formula>
    </cfRule>
    <cfRule type="expression" dxfId="31864" priority="72519" stopIfTrue="1">
      <formula>WEEKDAY($A810)=6</formula>
    </cfRule>
    <cfRule type="expression" dxfId="31863" priority="72520" stopIfTrue="1">
      <formula>WEEKDAY($A810)=7</formula>
    </cfRule>
  </conditionalFormatting>
  <conditionalFormatting sqref="A810">
    <cfRule type="expression" dxfId="31862" priority="72507" stopIfTrue="1">
      <formula>WEEKDAY($A810)=1</formula>
    </cfRule>
    <cfRule type="expression" dxfId="31861" priority="72508" stopIfTrue="1">
      <formula>WEEKDAY($A810)=2</formula>
    </cfRule>
    <cfRule type="expression" dxfId="31860" priority="72509" stopIfTrue="1">
      <formula>WEEKDAY($A810)=3</formula>
    </cfRule>
    <cfRule type="expression" dxfId="31859" priority="72510" stopIfTrue="1">
      <formula>WEEKDAY($A810)=4</formula>
    </cfRule>
    <cfRule type="expression" dxfId="31858" priority="72511" stopIfTrue="1">
      <formula>WEEKDAY($A810)=5</formula>
    </cfRule>
    <cfRule type="expression" dxfId="31857" priority="72512" stopIfTrue="1">
      <formula>WEEKDAY($A810)=6</formula>
    </cfRule>
    <cfRule type="expression" dxfId="31856" priority="72513" stopIfTrue="1">
      <formula>WEEKDAY($A810)=7</formula>
    </cfRule>
  </conditionalFormatting>
  <conditionalFormatting sqref="A810">
    <cfRule type="expression" dxfId="31855" priority="72500" stopIfTrue="1">
      <formula>WEEKDAY($A810)=1</formula>
    </cfRule>
    <cfRule type="expression" dxfId="31854" priority="72501" stopIfTrue="1">
      <formula>WEEKDAY($A810)=2</formula>
    </cfRule>
    <cfRule type="expression" dxfId="31853" priority="72502" stopIfTrue="1">
      <formula>WEEKDAY($A810)=3</formula>
    </cfRule>
    <cfRule type="expression" dxfId="31852" priority="72503" stopIfTrue="1">
      <formula>WEEKDAY($A810)=4</formula>
    </cfRule>
    <cfRule type="expression" dxfId="31851" priority="72504" stopIfTrue="1">
      <formula>WEEKDAY($A810)=5</formula>
    </cfRule>
    <cfRule type="expression" dxfId="31850" priority="72505" stopIfTrue="1">
      <formula>WEEKDAY($A810)=6</formula>
    </cfRule>
    <cfRule type="expression" dxfId="31849" priority="72506" stopIfTrue="1">
      <formula>WEEKDAY($A810)=7</formula>
    </cfRule>
  </conditionalFormatting>
  <conditionalFormatting sqref="A810">
    <cfRule type="expression" dxfId="31848" priority="72493" stopIfTrue="1">
      <formula>WEEKDAY($A810)=1</formula>
    </cfRule>
    <cfRule type="expression" dxfId="31847" priority="72494" stopIfTrue="1">
      <formula>WEEKDAY($A810)=2</formula>
    </cfRule>
    <cfRule type="expression" dxfId="31846" priority="72495" stopIfTrue="1">
      <formula>WEEKDAY($A810)=3</formula>
    </cfRule>
    <cfRule type="expression" dxfId="31845" priority="72496" stopIfTrue="1">
      <formula>WEEKDAY($A810)=4</formula>
    </cfRule>
    <cfRule type="expression" dxfId="31844" priority="72497" stopIfTrue="1">
      <formula>WEEKDAY($A810)=5</formula>
    </cfRule>
    <cfRule type="expression" dxfId="31843" priority="72498" stopIfTrue="1">
      <formula>WEEKDAY($A810)=6</formula>
    </cfRule>
    <cfRule type="expression" dxfId="31842" priority="72499" stopIfTrue="1">
      <formula>WEEKDAY($A810)=7</formula>
    </cfRule>
  </conditionalFormatting>
  <conditionalFormatting sqref="A810">
    <cfRule type="expression" dxfId="31841" priority="72486" stopIfTrue="1">
      <formula>WEEKDAY($A810)=1</formula>
    </cfRule>
    <cfRule type="expression" dxfId="31840" priority="72487" stopIfTrue="1">
      <formula>WEEKDAY($A810)=2</formula>
    </cfRule>
    <cfRule type="expression" dxfId="31839" priority="72488" stopIfTrue="1">
      <formula>WEEKDAY($A810)=3</formula>
    </cfRule>
    <cfRule type="expression" dxfId="31838" priority="72489" stopIfTrue="1">
      <formula>WEEKDAY($A810)=4</formula>
    </cfRule>
    <cfRule type="expression" dxfId="31837" priority="72490" stopIfTrue="1">
      <formula>WEEKDAY($A810)=5</formula>
    </cfRule>
    <cfRule type="expression" dxfId="31836" priority="72491" stopIfTrue="1">
      <formula>WEEKDAY($A810)=6</formula>
    </cfRule>
    <cfRule type="expression" dxfId="31835" priority="72492" stopIfTrue="1">
      <formula>WEEKDAY($A810)=7</formula>
    </cfRule>
  </conditionalFormatting>
  <conditionalFormatting sqref="A810">
    <cfRule type="expression" dxfId="31834" priority="72479" stopIfTrue="1">
      <formula>WEEKDAY($A810)=1</formula>
    </cfRule>
    <cfRule type="expression" dxfId="31833" priority="72480" stopIfTrue="1">
      <formula>WEEKDAY($A810)=2</formula>
    </cfRule>
    <cfRule type="expression" dxfId="31832" priority="72481" stopIfTrue="1">
      <formula>WEEKDAY($A810)=3</formula>
    </cfRule>
    <cfRule type="expression" dxfId="31831" priority="72482" stopIfTrue="1">
      <formula>WEEKDAY($A810)=4</formula>
    </cfRule>
    <cfRule type="expression" dxfId="31830" priority="72483" stopIfTrue="1">
      <formula>WEEKDAY($A810)=5</formula>
    </cfRule>
    <cfRule type="expression" dxfId="31829" priority="72484" stopIfTrue="1">
      <formula>WEEKDAY($A810)=6</formula>
    </cfRule>
    <cfRule type="expression" dxfId="31828" priority="72485" stopIfTrue="1">
      <formula>WEEKDAY($A810)=7</formula>
    </cfRule>
  </conditionalFormatting>
  <conditionalFormatting sqref="A810">
    <cfRule type="expression" dxfId="31827" priority="72472" stopIfTrue="1">
      <formula>WEEKDAY($A810)=1</formula>
    </cfRule>
    <cfRule type="expression" dxfId="31826" priority="72473" stopIfTrue="1">
      <formula>WEEKDAY($A810)=2</formula>
    </cfRule>
    <cfRule type="expression" dxfId="31825" priority="72474" stopIfTrue="1">
      <formula>WEEKDAY($A810)=3</formula>
    </cfRule>
    <cfRule type="expression" dxfId="31824" priority="72475" stopIfTrue="1">
      <formula>WEEKDAY($A810)=4</formula>
    </cfRule>
    <cfRule type="expression" dxfId="31823" priority="72476" stopIfTrue="1">
      <formula>WEEKDAY($A810)=5</formula>
    </cfRule>
    <cfRule type="expression" dxfId="31822" priority="72477" stopIfTrue="1">
      <formula>WEEKDAY($A810)=6</formula>
    </cfRule>
    <cfRule type="expression" dxfId="31821" priority="72478" stopIfTrue="1">
      <formula>WEEKDAY($A810)=7</formula>
    </cfRule>
  </conditionalFormatting>
  <conditionalFormatting sqref="A810">
    <cfRule type="expression" dxfId="31820" priority="72465" stopIfTrue="1">
      <formula>WEEKDAY($A810)=1</formula>
    </cfRule>
    <cfRule type="expression" dxfId="31819" priority="72466" stopIfTrue="1">
      <formula>WEEKDAY($A810)=2</formula>
    </cfRule>
    <cfRule type="expression" dxfId="31818" priority="72467" stopIfTrue="1">
      <formula>WEEKDAY($A810)=3</formula>
    </cfRule>
    <cfRule type="expression" dxfId="31817" priority="72468" stopIfTrue="1">
      <formula>WEEKDAY($A810)=4</formula>
    </cfRule>
    <cfRule type="expression" dxfId="31816" priority="72469" stopIfTrue="1">
      <formula>WEEKDAY($A810)=5</formula>
    </cfRule>
    <cfRule type="expression" dxfId="31815" priority="72470" stopIfTrue="1">
      <formula>WEEKDAY($A810)=6</formula>
    </cfRule>
    <cfRule type="expression" dxfId="31814" priority="72471" stopIfTrue="1">
      <formula>WEEKDAY($A810)=7</formula>
    </cfRule>
  </conditionalFormatting>
  <conditionalFormatting sqref="A810">
    <cfRule type="expression" dxfId="31813" priority="72458" stopIfTrue="1">
      <formula>WEEKDAY($A810)=1</formula>
    </cfRule>
    <cfRule type="expression" dxfId="31812" priority="72459" stopIfTrue="1">
      <formula>WEEKDAY($A810)=2</formula>
    </cfRule>
    <cfRule type="expression" dxfId="31811" priority="72460" stopIfTrue="1">
      <formula>WEEKDAY($A810)=3</formula>
    </cfRule>
    <cfRule type="expression" dxfId="31810" priority="72461" stopIfTrue="1">
      <formula>WEEKDAY($A810)=4</formula>
    </cfRule>
    <cfRule type="expression" dxfId="31809" priority="72462" stopIfTrue="1">
      <formula>WEEKDAY($A810)=5</formula>
    </cfRule>
    <cfRule type="expression" dxfId="31808" priority="72463" stopIfTrue="1">
      <formula>WEEKDAY($A810)=6</formula>
    </cfRule>
    <cfRule type="expression" dxfId="31807" priority="72464" stopIfTrue="1">
      <formula>WEEKDAY($A810)=7</formula>
    </cfRule>
  </conditionalFormatting>
  <conditionalFormatting sqref="A810">
    <cfRule type="expression" dxfId="31806" priority="72451" stopIfTrue="1">
      <formula>WEEKDAY($A810)=1</formula>
    </cfRule>
    <cfRule type="expression" dxfId="31805" priority="72452" stopIfTrue="1">
      <formula>WEEKDAY($A810)=2</formula>
    </cfRule>
    <cfRule type="expression" dxfId="31804" priority="72453" stopIfTrue="1">
      <formula>WEEKDAY($A810)=3</formula>
    </cfRule>
    <cfRule type="expression" dxfId="31803" priority="72454" stopIfTrue="1">
      <formula>WEEKDAY($A810)=4</formula>
    </cfRule>
    <cfRule type="expression" dxfId="31802" priority="72455" stopIfTrue="1">
      <formula>WEEKDAY($A810)=5</formula>
    </cfRule>
    <cfRule type="expression" dxfId="31801" priority="72456" stopIfTrue="1">
      <formula>WEEKDAY($A810)=6</formula>
    </cfRule>
    <cfRule type="expression" dxfId="31800" priority="72457" stopIfTrue="1">
      <formula>WEEKDAY($A810)=7</formula>
    </cfRule>
  </conditionalFormatting>
  <conditionalFormatting sqref="A810">
    <cfRule type="expression" dxfId="31799" priority="72444" stopIfTrue="1">
      <formula>WEEKDAY($A810)=1</formula>
    </cfRule>
    <cfRule type="expression" dxfId="31798" priority="72445" stopIfTrue="1">
      <formula>WEEKDAY($A810)=2</formula>
    </cfRule>
    <cfRule type="expression" dxfId="31797" priority="72446" stopIfTrue="1">
      <formula>WEEKDAY($A810)=3</formula>
    </cfRule>
    <cfRule type="expression" dxfId="31796" priority="72447" stopIfTrue="1">
      <formula>WEEKDAY($A810)=4</formula>
    </cfRule>
    <cfRule type="expression" dxfId="31795" priority="72448" stopIfTrue="1">
      <formula>WEEKDAY($A810)=5</formula>
    </cfRule>
    <cfRule type="expression" dxfId="31794" priority="72449" stopIfTrue="1">
      <formula>WEEKDAY($A810)=6</formula>
    </cfRule>
    <cfRule type="expression" dxfId="31793" priority="72450" stopIfTrue="1">
      <formula>WEEKDAY($A810)=7</formula>
    </cfRule>
  </conditionalFormatting>
  <conditionalFormatting sqref="A810">
    <cfRule type="expression" dxfId="31792" priority="72437" stopIfTrue="1">
      <formula>WEEKDAY($A810)=1</formula>
    </cfRule>
    <cfRule type="expression" dxfId="31791" priority="72438" stopIfTrue="1">
      <formula>WEEKDAY($A810)=2</formula>
    </cfRule>
    <cfRule type="expression" dxfId="31790" priority="72439" stopIfTrue="1">
      <formula>WEEKDAY($A810)=3</formula>
    </cfRule>
    <cfRule type="expression" dxfId="31789" priority="72440" stopIfTrue="1">
      <formula>WEEKDAY($A810)=4</formula>
    </cfRule>
    <cfRule type="expression" dxfId="31788" priority="72441" stopIfTrue="1">
      <formula>WEEKDAY($A810)=5</formula>
    </cfRule>
    <cfRule type="expression" dxfId="31787" priority="72442" stopIfTrue="1">
      <formula>WEEKDAY($A810)=6</formula>
    </cfRule>
    <cfRule type="expression" dxfId="31786" priority="72443" stopIfTrue="1">
      <formula>WEEKDAY($A810)=7</formula>
    </cfRule>
  </conditionalFormatting>
  <conditionalFormatting sqref="A810">
    <cfRule type="expression" dxfId="31785" priority="72430" stopIfTrue="1">
      <formula>WEEKDAY($A810)=1</formula>
    </cfRule>
    <cfRule type="expression" dxfId="31784" priority="72431" stopIfTrue="1">
      <formula>WEEKDAY($A810)=2</formula>
    </cfRule>
    <cfRule type="expression" dxfId="31783" priority="72432" stopIfTrue="1">
      <formula>WEEKDAY($A810)=3</formula>
    </cfRule>
    <cfRule type="expression" dxfId="31782" priority="72433" stopIfTrue="1">
      <formula>WEEKDAY($A810)=4</formula>
    </cfRule>
    <cfRule type="expression" dxfId="31781" priority="72434" stopIfTrue="1">
      <formula>WEEKDAY($A810)=5</formula>
    </cfRule>
    <cfRule type="expression" dxfId="31780" priority="72435" stopIfTrue="1">
      <formula>WEEKDAY($A810)=6</formula>
    </cfRule>
    <cfRule type="expression" dxfId="31779" priority="72436" stopIfTrue="1">
      <formula>WEEKDAY($A810)=7</formula>
    </cfRule>
  </conditionalFormatting>
  <conditionalFormatting sqref="A810">
    <cfRule type="expression" dxfId="31778" priority="72423" stopIfTrue="1">
      <formula>WEEKDAY($A810)=1</formula>
    </cfRule>
    <cfRule type="expression" dxfId="31777" priority="72424" stopIfTrue="1">
      <formula>WEEKDAY($A810)=2</formula>
    </cfRule>
    <cfRule type="expression" dxfId="31776" priority="72425" stopIfTrue="1">
      <formula>WEEKDAY($A810)=3</formula>
    </cfRule>
    <cfRule type="expression" dxfId="31775" priority="72426" stopIfTrue="1">
      <formula>WEEKDAY($A810)=4</formula>
    </cfRule>
    <cfRule type="expression" dxfId="31774" priority="72427" stopIfTrue="1">
      <formula>WEEKDAY($A810)=5</formula>
    </cfRule>
    <cfRule type="expression" dxfId="31773" priority="72428" stopIfTrue="1">
      <formula>WEEKDAY($A810)=6</formula>
    </cfRule>
    <cfRule type="expression" dxfId="31772" priority="72429" stopIfTrue="1">
      <formula>WEEKDAY($A810)=7</formula>
    </cfRule>
  </conditionalFormatting>
  <conditionalFormatting sqref="A810">
    <cfRule type="expression" dxfId="31771" priority="72416" stopIfTrue="1">
      <formula>WEEKDAY($A810)=1</formula>
    </cfRule>
    <cfRule type="expression" dxfId="31770" priority="72417" stopIfTrue="1">
      <formula>WEEKDAY($A810)=2</formula>
    </cfRule>
    <cfRule type="expression" dxfId="31769" priority="72418" stopIfTrue="1">
      <formula>WEEKDAY($A810)=3</formula>
    </cfRule>
    <cfRule type="expression" dxfId="31768" priority="72419" stopIfTrue="1">
      <formula>WEEKDAY($A810)=4</formula>
    </cfRule>
    <cfRule type="expression" dxfId="31767" priority="72420" stopIfTrue="1">
      <formula>WEEKDAY($A810)=5</formula>
    </cfRule>
    <cfRule type="expression" dxfId="31766" priority="72421" stopIfTrue="1">
      <formula>WEEKDAY($A810)=6</formula>
    </cfRule>
    <cfRule type="expression" dxfId="31765" priority="72422" stopIfTrue="1">
      <formula>WEEKDAY($A810)=7</formula>
    </cfRule>
  </conditionalFormatting>
  <conditionalFormatting sqref="A810">
    <cfRule type="expression" dxfId="31764" priority="72409" stopIfTrue="1">
      <formula>WEEKDAY($A810)=1</formula>
    </cfRule>
    <cfRule type="expression" dxfId="31763" priority="72410" stopIfTrue="1">
      <formula>WEEKDAY($A810)=2</formula>
    </cfRule>
    <cfRule type="expression" dxfId="31762" priority="72411" stopIfTrue="1">
      <formula>WEEKDAY($A810)=3</formula>
    </cfRule>
    <cfRule type="expression" dxfId="31761" priority="72412" stopIfTrue="1">
      <formula>WEEKDAY($A810)=4</formula>
    </cfRule>
    <cfRule type="expression" dxfId="31760" priority="72413" stopIfTrue="1">
      <formula>WEEKDAY($A810)=5</formula>
    </cfRule>
    <cfRule type="expression" dxfId="31759" priority="72414" stopIfTrue="1">
      <formula>WEEKDAY($A810)=6</formula>
    </cfRule>
    <cfRule type="expression" dxfId="31758" priority="72415" stopIfTrue="1">
      <formula>WEEKDAY($A810)=7</formula>
    </cfRule>
  </conditionalFormatting>
  <conditionalFormatting sqref="A810">
    <cfRule type="expression" dxfId="31757" priority="72402" stopIfTrue="1">
      <formula>WEEKDAY($A810)=1</formula>
    </cfRule>
    <cfRule type="expression" dxfId="31756" priority="72403" stopIfTrue="1">
      <formula>WEEKDAY($A810)=2</formula>
    </cfRule>
    <cfRule type="expression" dxfId="31755" priority="72404" stopIfTrue="1">
      <formula>WEEKDAY($A810)=3</formula>
    </cfRule>
    <cfRule type="expression" dxfId="31754" priority="72405" stopIfTrue="1">
      <formula>WEEKDAY($A810)=4</formula>
    </cfRule>
    <cfRule type="expression" dxfId="31753" priority="72406" stopIfTrue="1">
      <formula>WEEKDAY($A810)=5</formula>
    </cfRule>
    <cfRule type="expression" dxfId="31752" priority="72407" stopIfTrue="1">
      <formula>WEEKDAY($A810)=6</formula>
    </cfRule>
    <cfRule type="expression" dxfId="31751" priority="72408" stopIfTrue="1">
      <formula>WEEKDAY($A810)=7</formula>
    </cfRule>
  </conditionalFormatting>
  <conditionalFormatting sqref="A810">
    <cfRule type="expression" dxfId="31750" priority="72395" stopIfTrue="1">
      <formula>WEEKDAY($A810)=1</formula>
    </cfRule>
    <cfRule type="expression" dxfId="31749" priority="72396" stopIfTrue="1">
      <formula>WEEKDAY($A810)=2</formula>
    </cfRule>
    <cfRule type="expression" dxfId="31748" priority="72397" stopIfTrue="1">
      <formula>WEEKDAY($A810)=3</formula>
    </cfRule>
    <cfRule type="expression" dxfId="31747" priority="72398" stopIfTrue="1">
      <formula>WEEKDAY($A810)=4</formula>
    </cfRule>
    <cfRule type="expression" dxfId="31746" priority="72399" stopIfTrue="1">
      <formula>WEEKDAY($A810)=5</formula>
    </cfRule>
    <cfRule type="expression" dxfId="31745" priority="72400" stopIfTrue="1">
      <formula>WEEKDAY($A810)=6</formula>
    </cfRule>
    <cfRule type="expression" dxfId="31744" priority="72401" stopIfTrue="1">
      <formula>WEEKDAY($A810)=7</formula>
    </cfRule>
  </conditionalFormatting>
  <conditionalFormatting sqref="A810">
    <cfRule type="expression" dxfId="31743" priority="72388" stopIfTrue="1">
      <formula>WEEKDAY($A810)=1</formula>
    </cfRule>
    <cfRule type="expression" dxfId="31742" priority="72389" stopIfTrue="1">
      <formula>WEEKDAY($A810)=2</formula>
    </cfRule>
    <cfRule type="expression" dxfId="31741" priority="72390" stopIfTrue="1">
      <formula>WEEKDAY($A810)=3</formula>
    </cfRule>
    <cfRule type="expression" dxfId="31740" priority="72391" stopIfTrue="1">
      <formula>WEEKDAY($A810)=4</formula>
    </cfRule>
    <cfRule type="expression" dxfId="31739" priority="72392" stopIfTrue="1">
      <formula>WEEKDAY($A810)=5</formula>
    </cfRule>
    <cfRule type="expression" dxfId="31738" priority="72393" stopIfTrue="1">
      <formula>WEEKDAY($A810)=6</formula>
    </cfRule>
    <cfRule type="expression" dxfId="31737" priority="72394" stopIfTrue="1">
      <formula>WEEKDAY($A810)=7</formula>
    </cfRule>
  </conditionalFormatting>
  <conditionalFormatting sqref="A810">
    <cfRule type="expression" dxfId="31736" priority="72381" stopIfTrue="1">
      <formula>WEEKDAY($A810)=1</formula>
    </cfRule>
    <cfRule type="expression" dxfId="31735" priority="72382" stopIfTrue="1">
      <formula>WEEKDAY($A810)=2</formula>
    </cfRule>
    <cfRule type="expression" dxfId="31734" priority="72383" stopIfTrue="1">
      <formula>WEEKDAY($A810)=3</formula>
    </cfRule>
    <cfRule type="expression" dxfId="31733" priority="72384" stopIfTrue="1">
      <formula>WEEKDAY($A810)=4</formula>
    </cfRule>
    <cfRule type="expression" dxfId="31732" priority="72385" stopIfTrue="1">
      <formula>WEEKDAY($A810)=5</formula>
    </cfRule>
    <cfRule type="expression" dxfId="31731" priority="72386" stopIfTrue="1">
      <formula>WEEKDAY($A810)=6</formula>
    </cfRule>
    <cfRule type="expression" dxfId="31730" priority="72387" stopIfTrue="1">
      <formula>WEEKDAY($A810)=7</formula>
    </cfRule>
  </conditionalFormatting>
  <conditionalFormatting sqref="A810">
    <cfRule type="expression" dxfId="31729" priority="72374" stopIfTrue="1">
      <formula>WEEKDAY($A810)=1</formula>
    </cfRule>
    <cfRule type="expression" dxfId="31728" priority="72375" stopIfTrue="1">
      <formula>WEEKDAY($A810)=2</formula>
    </cfRule>
    <cfRule type="expression" dxfId="31727" priority="72376" stopIfTrue="1">
      <formula>WEEKDAY($A810)=3</formula>
    </cfRule>
    <cfRule type="expression" dxfId="31726" priority="72377" stopIfTrue="1">
      <formula>WEEKDAY($A810)=4</formula>
    </cfRule>
    <cfRule type="expression" dxfId="31725" priority="72378" stopIfTrue="1">
      <formula>WEEKDAY($A810)=5</formula>
    </cfRule>
    <cfRule type="expression" dxfId="31724" priority="72379" stopIfTrue="1">
      <formula>WEEKDAY($A810)=6</formula>
    </cfRule>
    <cfRule type="expression" dxfId="31723" priority="72380" stopIfTrue="1">
      <formula>WEEKDAY($A810)=7</formula>
    </cfRule>
  </conditionalFormatting>
  <conditionalFormatting sqref="A810">
    <cfRule type="expression" dxfId="31722" priority="72367" stopIfTrue="1">
      <formula>WEEKDAY($A810)=1</formula>
    </cfRule>
    <cfRule type="expression" dxfId="31721" priority="72368" stopIfTrue="1">
      <formula>WEEKDAY($A810)=2</formula>
    </cfRule>
    <cfRule type="expression" dxfId="31720" priority="72369" stopIfTrue="1">
      <formula>WEEKDAY($A810)=3</formula>
    </cfRule>
    <cfRule type="expression" dxfId="31719" priority="72370" stopIfTrue="1">
      <formula>WEEKDAY($A810)=4</formula>
    </cfRule>
    <cfRule type="expression" dxfId="31718" priority="72371" stopIfTrue="1">
      <formula>WEEKDAY($A810)=5</formula>
    </cfRule>
    <cfRule type="expression" dxfId="31717" priority="72372" stopIfTrue="1">
      <formula>WEEKDAY($A810)=6</formula>
    </cfRule>
    <cfRule type="expression" dxfId="31716" priority="72373" stopIfTrue="1">
      <formula>WEEKDAY($A810)=7</formula>
    </cfRule>
  </conditionalFormatting>
  <conditionalFormatting sqref="A810">
    <cfRule type="expression" dxfId="31715" priority="72360" stopIfTrue="1">
      <formula>WEEKDAY($A810)=1</formula>
    </cfRule>
    <cfRule type="expression" dxfId="31714" priority="72361" stopIfTrue="1">
      <formula>WEEKDAY($A810)=2</formula>
    </cfRule>
    <cfRule type="expression" dxfId="31713" priority="72362" stopIfTrue="1">
      <formula>WEEKDAY($A810)=3</formula>
    </cfRule>
    <cfRule type="expression" dxfId="31712" priority="72363" stopIfTrue="1">
      <formula>WEEKDAY($A810)=4</formula>
    </cfRule>
    <cfRule type="expression" dxfId="31711" priority="72364" stopIfTrue="1">
      <formula>WEEKDAY($A810)=5</formula>
    </cfRule>
    <cfRule type="expression" dxfId="31710" priority="72365" stopIfTrue="1">
      <formula>WEEKDAY($A810)=6</formula>
    </cfRule>
    <cfRule type="expression" dxfId="31709" priority="72366" stopIfTrue="1">
      <formula>WEEKDAY($A810)=7</formula>
    </cfRule>
  </conditionalFormatting>
  <conditionalFormatting sqref="A810">
    <cfRule type="expression" dxfId="31708" priority="72353" stopIfTrue="1">
      <formula>WEEKDAY($A810)=1</formula>
    </cfRule>
    <cfRule type="expression" dxfId="31707" priority="72354" stopIfTrue="1">
      <formula>WEEKDAY($A810)=2</formula>
    </cfRule>
    <cfRule type="expression" dxfId="31706" priority="72355" stopIfTrue="1">
      <formula>WEEKDAY($A810)=3</formula>
    </cfRule>
    <cfRule type="expression" dxfId="31705" priority="72356" stopIfTrue="1">
      <formula>WEEKDAY($A810)=4</formula>
    </cfRule>
    <cfRule type="expression" dxfId="31704" priority="72357" stopIfTrue="1">
      <formula>WEEKDAY($A810)=5</formula>
    </cfRule>
    <cfRule type="expression" dxfId="31703" priority="72358" stopIfTrue="1">
      <formula>WEEKDAY($A810)=6</formula>
    </cfRule>
    <cfRule type="expression" dxfId="31702" priority="72359" stopIfTrue="1">
      <formula>WEEKDAY($A810)=7</formula>
    </cfRule>
  </conditionalFormatting>
  <conditionalFormatting sqref="A810">
    <cfRule type="expression" dxfId="31701" priority="72346" stopIfTrue="1">
      <formula>WEEKDAY($A810)=1</formula>
    </cfRule>
    <cfRule type="expression" dxfId="31700" priority="72347" stopIfTrue="1">
      <formula>WEEKDAY($A810)=2</formula>
    </cfRule>
    <cfRule type="expression" dxfId="31699" priority="72348" stopIfTrue="1">
      <formula>WEEKDAY($A810)=3</formula>
    </cfRule>
    <cfRule type="expression" dxfId="31698" priority="72349" stopIfTrue="1">
      <formula>WEEKDAY($A810)=4</formula>
    </cfRule>
    <cfRule type="expression" dxfId="31697" priority="72350" stopIfTrue="1">
      <formula>WEEKDAY($A810)=5</formula>
    </cfRule>
    <cfRule type="expression" dxfId="31696" priority="72351" stopIfTrue="1">
      <formula>WEEKDAY($A810)=6</formula>
    </cfRule>
    <cfRule type="expression" dxfId="31695" priority="72352" stopIfTrue="1">
      <formula>WEEKDAY($A810)=7</formula>
    </cfRule>
  </conditionalFormatting>
  <conditionalFormatting sqref="A810">
    <cfRule type="expression" dxfId="31694" priority="72339" stopIfTrue="1">
      <formula>WEEKDAY($A810)=1</formula>
    </cfRule>
    <cfRule type="expression" dxfId="31693" priority="72340" stopIfTrue="1">
      <formula>WEEKDAY($A810)=2</formula>
    </cfRule>
    <cfRule type="expression" dxfId="31692" priority="72341" stopIfTrue="1">
      <formula>WEEKDAY($A810)=3</formula>
    </cfRule>
    <cfRule type="expression" dxfId="31691" priority="72342" stopIfTrue="1">
      <formula>WEEKDAY($A810)=4</formula>
    </cfRule>
    <cfRule type="expression" dxfId="31690" priority="72343" stopIfTrue="1">
      <formula>WEEKDAY($A810)=5</formula>
    </cfRule>
    <cfRule type="expression" dxfId="31689" priority="72344" stopIfTrue="1">
      <formula>WEEKDAY($A810)=6</formula>
    </cfRule>
    <cfRule type="expression" dxfId="31688" priority="72345" stopIfTrue="1">
      <formula>WEEKDAY($A810)=7</formula>
    </cfRule>
  </conditionalFormatting>
  <conditionalFormatting sqref="A810">
    <cfRule type="expression" dxfId="31687" priority="72332" stopIfTrue="1">
      <formula>WEEKDAY($A810)=1</formula>
    </cfRule>
    <cfRule type="expression" dxfId="31686" priority="72333" stopIfTrue="1">
      <formula>WEEKDAY($A810)=2</formula>
    </cfRule>
    <cfRule type="expression" dxfId="31685" priority="72334" stopIfTrue="1">
      <formula>WEEKDAY($A810)=3</formula>
    </cfRule>
    <cfRule type="expression" dxfId="31684" priority="72335" stopIfTrue="1">
      <formula>WEEKDAY($A810)=4</formula>
    </cfRule>
    <cfRule type="expression" dxfId="31683" priority="72336" stopIfTrue="1">
      <formula>WEEKDAY($A810)=5</formula>
    </cfRule>
    <cfRule type="expression" dxfId="31682" priority="72337" stopIfTrue="1">
      <formula>WEEKDAY($A810)=6</formula>
    </cfRule>
    <cfRule type="expression" dxfId="31681" priority="72338" stopIfTrue="1">
      <formula>WEEKDAY($A810)=7</formula>
    </cfRule>
  </conditionalFormatting>
  <conditionalFormatting sqref="A810">
    <cfRule type="expression" dxfId="31680" priority="72325" stopIfTrue="1">
      <formula>WEEKDAY($A810)=1</formula>
    </cfRule>
    <cfRule type="expression" dxfId="31679" priority="72326" stopIfTrue="1">
      <formula>WEEKDAY($A810)=2</formula>
    </cfRule>
    <cfRule type="expression" dxfId="31678" priority="72327" stopIfTrue="1">
      <formula>WEEKDAY($A810)=3</formula>
    </cfRule>
    <cfRule type="expression" dxfId="31677" priority="72328" stopIfTrue="1">
      <formula>WEEKDAY($A810)=4</formula>
    </cfRule>
    <cfRule type="expression" dxfId="31676" priority="72329" stopIfTrue="1">
      <formula>WEEKDAY($A810)=5</formula>
    </cfRule>
    <cfRule type="expression" dxfId="31675" priority="72330" stopIfTrue="1">
      <formula>WEEKDAY($A810)=6</formula>
    </cfRule>
    <cfRule type="expression" dxfId="31674" priority="72331" stopIfTrue="1">
      <formula>WEEKDAY($A810)=7</formula>
    </cfRule>
  </conditionalFormatting>
  <conditionalFormatting sqref="A810">
    <cfRule type="expression" dxfId="31673" priority="72318" stopIfTrue="1">
      <formula>WEEKDAY($A810)=1</formula>
    </cfRule>
    <cfRule type="expression" dxfId="31672" priority="72319" stopIfTrue="1">
      <formula>WEEKDAY($A810)=2</formula>
    </cfRule>
    <cfRule type="expression" dxfId="31671" priority="72320" stopIfTrue="1">
      <formula>WEEKDAY($A810)=3</formula>
    </cfRule>
    <cfRule type="expression" dxfId="31670" priority="72321" stopIfTrue="1">
      <formula>WEEKDAY($A810)=4</formula>
    </cfRule>
    <cfRule type="expression" dxfId="31669" priority="72322" stopIfTrue="1">
      <formula>WEEKDAY($A810)=5</formula>
    </cfRule>
    <cfRule type="expression" dxfId="31668" priority="72323" stopIfTrue="1">
      <formula>WEEKDAY($A810)=6</formula>
    </cfRule>
    <cfRule type="expression" dxfId="31667" priority="72324" stopIfTrue="1">
      <formula>WEEKDAY($A810)=7</formula>
    </cfRule>
  </conditionalFormatting>
  <conditionalFormatting sqref="A810">
    <cfRule type="expression" dxfId="31666" priority="72311" stopIfTrue="1">
      <formula>WEEKDAY($A810)=1</formula>
    </cfRule>
    <cfRule type="expression" dxfId="31665" priority="72312" stopIfTrue="1">
      <formula>WEEKDAY($A810)=2</formula>
    </cfRule>
    <cfRule type="expression" dxfId="31664" priority="72313" stopIfTrue="1">
      <formula>WEEKDAY($A810)=3</formula>
    </cfRule>
    <cfRule type="expression" dxfId="31663" priority="72314" stopIfTrue="1">
      <formula>WEEKDAY($A810)=4</formula>
    </cfRule>
    <cfRule type="expression" dxfId="31662" priority="72315" stopIfTrue="1">
      <formula>WEEKDAY($A810)=5</formula>
    </cfRule>
    <cfRule type="expression" dxfId="31661" priority="72316" stopIfTrue="1">
      <formula>WEEKDAY($A810)=6</formula>
    </cfRule>
    <cfRule type="expression" dxfId="31660" priority="72317" stopIfTrue="1">
      <formula>WEEKDAY($A810)=7</formula>
    </cfRule>
  </conditionalFormatting>
  <conditionalFormatting sqref="A810">
    <cfRule type="expression" dxfId="31659" priority="72304" stopIfTrue="1">
      <formula>WEEKDAY($A810)=1</formula>
    </cfRule>
    <cfRule type="expression" dxfId="31658" priority="72305" stopIfTrue="1">
      <formula>WEEKDAY($A810)=2</formula>
    </cfRule>
    <cfRule type="expression" dxfId="31657" priority="72306" stopIfTrue="1">
      <formula>WEEKDAY($A810)=3</formula>
    </cfRule>
    <cfRule type="expression" dxfId="31656" priority="72307" stopIfTrue="1">
      <formula>WEEKDAY($A810)=4</formula>
    </cfRule>
    <cfRule type="expression" dxfId="31655" priority="72308" stopIfTrue="1">
      <formula>WEEKDAY($A810)=5</formula>
    </cfRule>
    <cfRule type="expression" dxfId="31654" priority="72309" stopIfTrue="1">
      <formula>WEEKDAY($A810)=6</formula>
    </cfRule>
    <cfRule type="expression" dxfId="31653" priority="72310" stopIfTrue="1">
      <formula>WEEKDAY($A810)=7</formula>
    </cfRule>
  </conditionalFormatting>
  <conditionalFormatting sqref="A810">
    <cfRule type="expression" dxfId="31652" priority="72297" stopIfTrue="1">
      <formula>WEEKDAY($A810)=1</formula>
    </cfRule>
    <cfRule type="expression" dxfId="31651" priority="72298" stopIfTrue="1">
      <formula>WEEKDAY($A810)=2</formula>
    </cfRule>
    <cfRule type="expression" dxfId="31650" priority="72299" stopIfTrue="1">
      <formula>WEEKDAY($A810)=3</formula>
    </cfRule>
    <cfRule type="expression" dxfId="31649" priority="72300" stopIfTrue="1">
      <formula>WEEKDAY($A810)=4</formula>
    </cfRule>
    <cfRule type="expression" dxfId="31648" priority="72301" stopIfTrue="1">
      <formula>WEEKDAY($A810)=5</formula>
    </cfRule>
    <cfRule type="expression" dxfId="31647" priority="72302" stopIfTrue="1">
      <formula>WEEKDAY($A810)=6</formula>
    </cfRule>
    <cfRule type="expression" dxfId="31646" priority="72303" stopIfTrue="1">
      <formula>WEEKDAY($A810)=7</formula>
    </cfRule>
  </conditionalFormatting>
  <conditionalFormatting sqref="A810">
    <cfRule type="expression" dxfId="31645" priority="72290" stopIfTrue="1">
      <formula>WEEKDAY($A810)=1</formula>
    </cfRule>
    <cfRule type="expression" dxfId="31644" priority="72291" stopIfTrue="1">
      <formula>WEEKDAY($A810)=2</formula>
    </cfRule>
    <cfRule type="expression" dxfId="31643" priority="72292" stopIfTrue="1">
      <formula>WEEKDAY($A810)=3</formula>
    </cfRule>
    <cfRule type="expression" dxfId="31642" priority="72293" stopIfTrue="1">
      <formula>WEEKDAY($A810)=4</formula>
    </cfRule>
    <cfRule type="expression" dxfId="31641" priority="72294" stopIfTrue="1">
      <formula>WEEKDAY($A810)=5</formula>
    </cfRule>
    <cfRule type="expression" dxfId="31640" priority="72295" stopIfTrue="1">
      <formula>WEEKDAY($A810)=6</formula>
    </cfRule>
    <cfRule type="expression" dxfId="31639" priority="72296" stopIfTrue="1">
      <formula>WEEKDAY($A810)=7</formula>
    </cfRule>
  </conditionalFormatting>
  <conditionalFormatting sqref="A810">
    <cfRule type="expression" dxfId="31638" priority="72283" stopIfTrue="1">
      <formula>WEEKDAY($A810)=1</formula>
    </cfRule>
    <cfRule type="expression" dxfId="31637" priority="72284" stopIfTrue="1">
      <formula>WEEKDAY($A810)=2</formula>
    </cfRule>
    <cfRule type="expression" dxfId="31636" priority="72285" stopIfTrue="1">
      <formula>WEEKDAY($A810)=3</formula>
    </cfRule>
    <cfRule type="expression" dxfId="31635" priority="72286" stopIfTrue="1">
      <formula>WEEKDAY($A810)=4</formula>
    </cfRule>
    <cfRule type="expression" dxfId="31634" priority="72287" stopIfTrue="1">
      <formula>WEEKDAY($A810)=5</formula>
    </cfRule>
    <cfRule type="expression" dxfId="31633" priority="72288" stopIfTrue="1">
      <formula>WEEKDAY($A810)=6</formula>
    </cfRule>
    <cfRule type="expression" dxfId="31632" priority="72289" stopIfTrue="1">
      <formula>WEEKDAY($A810)=7</formula>
    </cfRule>
  </conditionalFormatting>
  <conditionalFormatting sqref="A810">
    <cfRule type="expression" dxfId="31631" priority="72276" stopIfTrue="1">
      <formula>WEEKDAY($A810)=1</formula>
    </cfRule>
    <cfRule type="expression" dxfId="31630" priority="72277" stopIfTrue="1">
      <formula>WEEKDAY($A810)=2</formula>
    </cfRule>
    <cfRule type="expression" dxfId="31629" priority="72278" stopIfTrue="1">
      <formula>WEEKDAY($A810)=3</formula>
    </cfRule>
    <cfRule type="expression" dxfId="31628" priority="72279" stopIfTrue="1">
      <formula>WEEKDAY($A810)=4</formula>
    </cfRule>
    <cfRule type="expression" dxfId="31627" priority="72280" stopIfTrue="1">
      <formula>WEEKDAY($A810)=5</formula>
    </cfRule>
    <cfRule type="expression" dxfId="31626" priority="72281" stopIfTrue="1">
      <formula>WEEKDAY($A810)=6</formula>
    </cfRule>
    <cfRule type="expression" dxfId="31625" priority="72282" stopIfTrue="1">
      <formula>WEEKDAY($A810)=7</formula>
    </cfRule>
  </conditionalFormatting>
  <conditionalFormatting sqref="A810">
    <cfRule type="expression" dxfId="31624" priority="72269" stopIfTrue="1">
      <formula>WEEKDAY($A810)=1</formula>
    </cfRule>
    <cfRule type="expression" dxfId="31623" priority="72270" stopIfTrue="1">
      <formula>WEEKDAY($A810)=2</formula>
    </cfRule>
    <cfRule type="expression" dxfId="31622" priority="72271" stopIfTrue="1">
      <formula>WEEKDAY($A810)=3</formula>
    </cfRule>
    <cfRule type="expression" dxfId="31621" priority="72272" stopIfTrue="1">
      <formula>WEEKDAY($A810)=4</formula>
    </cfRule>
    <cfRule type="expression" dxfId="31620" priority="72273" stopIfTrue="1">
      <formula>WEEKDAY($A810)=5</formula>
    </cfRule>
    <cfRule type="expression" dxfId="31619" priority="72274" stopIfTrue="1">
      <formula>WEEKDAY($A810)=6</formula>
    </cfRule>
    <cfRule type="expression" dxfId="31618" priority="72275" stopIfTrue="1">
      <formula>WEEKDAY($A810)=7</formula>
    </cfRule>
  </conditionalFormatting>
  <conditionalFormatting sqref="A810">
    <cfRule type="expression" dxfId="31617" priority="72262" stopIfTrue="1">
      <formula>WEEKDAY($A810)=1</formula>
    </cfRule>
    <cfRule type="expression" dxfId="31616" priority="72263" stopIfTrue="1">
      <formula>WEEKDAY($A810)=2</formula>
    </cfRule>
    <cfRule type="expression" dxfId="31615" priority="72264" stopIfTrue="1">
      <formula>WEEKDAY($A810)=3</formula>
    </cfRule>
    <cfRule type="expression" dxfId="31614" priority="72265" stopIfTrue="1">
      <formula>WEEKDAY($A810)=4</formula>
    </cfRule>
    <cfRule type="expression" dxfId="31613" priority="72266" stopIfTrue="1">
      <formula>WEEKDAY($A810)=5</formula>
    </cfRule>
    <cfRule type="expression" dxfId="31612" priority="72267" stopIfTrue="1">
      <formula>WEEKDAY($A810)=6</formula>
    </cfRule>
    <cfRule type="expression" dxfId="31611" priority="72268" stopIfTrue="1">
      <formula>WEEKDAY($A810)=7</formula>
    </cfRule>
  </conditionalFormatting>
  <conditionalFormatting sqref="A810">
    <cfRule type="expression" dxfId="31610" priority="72255" stopIfTrue="1">
      <formula>WEEKDAY($A810)=1</formula>
    </cfRule>
    <cfRule type="expression" dxfId="31609" priority="72256" stopIfTrue="1">
      <formula>WEEKDAY($A810)=2</formula>
    </cfRule>
    <cfRule type="expression" dxfId="31608" priority="72257" stopIfTrue="1">
      <formula>WEEKDAY($A810)=3</formula>
    </cfRule>
    <cfRule type="expression" dxfId="31607" priority="72258" stopIfTrue="1">
      <formula>WEEKDAY($A810)=4</formula>
    </cfRule>
    <cfRule type="expression" dxfId="31606" priority="72259" stopIfTrue="1">
      <formula>WEEKDAY($A810)=5</formula>
    </cfRule>
    <cfRule type="expression" dxfId="31605" priority="72260" stopIfTrue="1">
      <formula>WEEKDAY($A810)=6</formula>
    </cfRule>
    <cfRule type="expression" dxfId="31604" priority="72261" stopIfTrue="1">
      <formula>WEEKDAY($A810)=7</formula>
    </cfRule>
  </conditionalFormatting>
  <conditionalFormatting sqref="A810">
    <cfRule type="expression" dxfId="31603" priority="72248" stopIfTrue="1">
      <formula>WEEKDAY($A810)=1</formula>
    </cfRule>
    <cfRule type="expression" dxfId="31602" priority="72249" stopIfTrue="1">
      <formula>WEEKDAY($A810)=2</formula>
    </cfRule>
    <cfRule type="expression" dxfId="31601" priority="72250" stopIfTrue="1">
      <formula>WEEKDAY($A810)=3</formula>
    </cfRule>
    <cfRule type="expression" dxfId="31600" priority="72251" stopIfTrue="1">
      <formula>WEEKDAY($A810)=4</formula>
    </cfRule>
    <cfRule type="expression" dxfId="31599" priority="72252" stopIfTrue="1">
      <formula>WEEKDAY($A810)=5</formula>
    </cfRule>
    <cfRule type="expression" dxfId="31598" priority="72253" stopIfTrue="1">
      <formula>WEEKDAY($A810)=6</formula>
    </cfRule>
    <cfRule type="expression" dxfId="31597" priority="72254" stopIfTrue="1">
      <formula>WEEKDAY($A810)=7</formula>
    </cfRule>
  </conditionalFormatting>
  <conditionalFormatting sqref="A810">
    <cfRule type="expression" dxfId="31596" priority="72241" stopIfTrue="1">
      <formula>WEEKDAY($A810)=1</formula>
    </cfRule>
    <cfRule type="expression" dxfId="31595" priority="72242" stopIfTrue="1">
      <formula>WEEKDAY($A810)=2</formula>
    </cfRule>
    <cfRule type="expression" dxfId="31594" priority="72243" stopIfTrue="1">
      <formula>WEEKDAY($A810)=3</formula>
    </cfRule>
    <cfRule type="expression" dxfId="31593" priority="72244" stopIfTrue="1">
      <formula>WEEKDAY($A810)=4</formula>
    </cfRule>
    <cfRule type="expression" dxfId="31592" priority="72245" stopIfTrue="1">
      <formula>WEEKDAY($A810)=5</formula>
    </cfRule>
    <cfRule type="expression" dxfId="31591" priority="72246" stopIfTrue="1">
      <formula>WEEKDAY($A810)=6</formula>
    </cfRule>
    <cfRule type="expression" dxfId="31590" priority="72247" stopIfTrue="1">
      <formula>WEEKDAY($A810)=7</formula>
    </cfRule>
  </conditionalFormatting>
  <conditionalFormatting sqref="A810">
    <cfRule type="expression" dxfId="31589" priority="72234" stopIfTrue="1">
      <formula>WEEKDAY($A810)=1</formula>
    </cfRule>
    <cfRule type="expression" dxfId="31588" priority="72235" stopIfTrue="1">
      <formula>WEEKDAY($A810)=2</formula>
    </cfRule>
    <cfRule type="expression" dxfId="31587" priority="72236" stopIfTrue="1">
      <formula>WEEKDAY($A810)=3</formula>
    </cfRule>
    <cfRule type="expression" dxfId="31586" priority="72237" stopIfTrue="1">
      <formula>WEEKDAY($A810)=4</formula>
    </cfRule>
    <cfRule type="expression" dxfId="31585" priority="72238" stopIfTrue="1">
      <formula>WEEKDAY($A810)=5</formula>
    </cfRule>
    <cfRule type="expression" dxfId="31584" priority="72239" stopIfTrue="1">
      <formula>WEEKDAY($A810)=6</formula>
    </cfRule>
    <cfRule type="expression" dxfId="31583" priority="72240" stopIfTrue="1">
      <formula>WEEKDAY($A810)=7</formula>
    </cfRule>
  </conditionalFormatting>
  <conditionalFormatting sqref="A810">
    <cfRule type="expression" dxfId="31582" priority="72227" stopIfTrue="1">
      <formula>WEEKDAY($A810)=1</formula>
    </cfRule>
    <cfRule type="expression" dxfId="31581" priority="72228" stopIfTrue="1">
      <formula>WEEKDAY($A810)=2</formula>
    </cfRule>
    <cfRule type="expression" dxfId="31580" priority="72229" stopIfTrue="1">
      <formula>WEEKDAY($A810)=3</formula>
    </cfRule>
    <cfRule type="expression" dxfId="31579" priority="72230" stopIfTrue="1">
      <formula>WEEKDAY($A810)=4</formula>
    </cfRule>
    <cfRule type="expression" dxfId="31578" priority="72231" stopIfTrue="1">
      <formula>WEEKDAY($A810)=5</formula>
    </cfRule>
    <cfRule type="expression" dxfId="31577" priority="72232" stopIfTrue="1">
      <formula>WEEKDAY($A810)=6</formula>
    </cfRule>
    <cfRule type="expression" dxfId="31576" priority="72233" stopIfTrue="1">
      <formula>WEEKDAY($A810)=7</formula>
    </cfRule>
  </conditionalFormatting>
  <conditionalFormatting sqref="A810">
    <cfRule type="expression" dxfId="31575" priority="72220" stopIfTrue="1">
      <formula>WEEKDAY($A810)=1</formula>
    </cfRule>
    <cfRule type="expression" dxfId="31574" priority="72221" stopIfTrue="1">
      <formula>WEEKDAY($A810)=2</formula>
    </cfRule>
    <cfRule type="expression" dxfId="31573" priority="72222" stopIfTrue="1">
      <formula>WEEKDAY($A810)=3</formula>
    </cfRule>
    <cfRule type="expression" dxfId="31572" priority="72223" stopIfTrue="1">
      <formula>WEEKDAY($A810)=4</formula>
    </cfRule>
    <cfRule type="expression" dxfId="31571" priority="72224" stopIfTrue="1">
      <formula>WEEKDAY($A810)=5</formula>
    </cfRule>
    <cfRule type="expression" dxfId="31570" priority="72225" stopIfTrue="1">
      <formula>WEEKDAY($A810)=6</formula>
    </cfRule>
    <cfRule type="expression" dxfId="31569" priority="72226" stopIfTrue="1">
      <formula>WEEKDAY($A810)=7</formula>
    </cfRule>
  </conditionalFormatting>
  <conditionalFormatting sqref="A810">
    <cfRule type="expression" dxfId="31568" priority="72213" stopIfTrue="1">
      <formula>WEEKDAY($A810)=1</formula>
    </cfRule>
    <cfRule type="expression" dxfId="31567" priority="72214" stopIfTrue="1">
      <formula>WEEKDAY($A810)=2</formula>
    </cfRule>
    <cfRule type="expression" dxfId="31566" priority="72215" stopIfTrue="1">
      <formula>WEEKDAY($A810)=3</formula>
    </cfRule>
    <cfRule type="expression" dxfId="31565" priority="72216" stopIfTrue="1">
      <formula>WEEKDAY($A810)=4</formula>
    </cfRule>
    <cfRule type="expression" dxfId="31564" priority="72217" stopIfTrue="1">
      <formula>WEEKDAY($A810)=5</formula>
    </cfRule>
    <cfRule type="expression" dxfId="31563" priority="72218" stopIfTrue="1">
      <formula>WEEKDAY($A810)=6</formula>
    </cfRule>
    <cfRule type="expression" dxfId="31562" priority="72219" stopIfTrue="1">
      <formula>WEEKDAY($A810)=7</formula>
    </cfRule>
  </conditionalFormatting>
  <conditionalFormatting sqref="A810">
    <cfRule type="expression" dxfId="31561" priority="72206" stopIfTrue="1">
      <formula>WEEKDAY($A810)=1</formula>
    </cfRule>
    <cfRule type="expression" dxfId="31560" priority="72207" stopIfTrue="1">
      <formula>WEEKDAY($A810)=2</formula>
    </cfRule>
    <cfRule type="expression" dxfId="31559" priority="72208" stopIfTrue="1">
      <formula>WEEKDAY($A810)=3</formula>
    </cfRule>
    <cfRule type="expression" dxfId="31558" priority="72209" stopIfTrue="1">
      <formula>WEEKDAY($A810)=4</formula>
    </cfRule>
    <cfRule type="expression" dxfId="31557" priority="72210" stopIfTrue="1">
      <formula>WEEKDAY($A810)=5</formula>
    </cfRule>
    <cfRule type="expression" dxfId="31556" priority="72211" stopIfTrue="1">
      <formula>WEEKDAY($A810)=6</formula>
    </cfRule>
    <cfRule type="expression" dxfId="31555" priority="72212" stopIfTrue="1">
      <formula>WEEKDAY($A810)=7</formula>
    </cfRule>
  </conditionalFormatting>
  <conditionalFormatting sqref="A810">
    <cfRule type="expression" dxfId="31554" priority="72199" stopIfTrue="1">
      <formula>WEEKDAY($A810)=1</formula>
    </cfRule>
    <cfRule type="expression" dxfId="31553" priority="72200" stopIfTrue="1">
      <formula>WEEKDAY($A810)=2</formula>
    </cfRule>
    <cfRule type="expression" dxfId="31552" priority="72201" stopIfTrue="1">
      <formula>WEEKDAY($A810)=3</formula>
    </cfRule>
    <cfRule type="expression" dxfId="31551" priority="72202" stopIfTrue="1">
      <formula>WEEKDAY($A810)=4</formula>
    </cfRule>
    <cfRule type="expression" dxfId="31550" priority="72203" stopIfTrue="1">
      <formula>WEEKDAY($A810)=5</formula>
    </cfRule>
    <cfRule type="expression" dxfId="31549" priority="72204" stopIfTrue="1">
      <formula>WEEKDAY($A810)=6</formula>
    </cfRule>
    <cfRule type="expression" dxfId="31548" priority="72205" stopIfTrue="1">
      <formula>WEEKDAY($A810)=7</formula>
    </cfRule>
  </conditionalFormatting>
  <conditionalFormatting sqref="A810">
    <cfRule type="expression" dxfId="31547" priority="72192" stopIfTrue="1">
      <formula>WEEKDAY($A810)=1</formula>
    </cfRule>
    <cfRule type="expression" dxfId="31546" priority="72193" stopIfTrue="1">
      <formula>WEEKDAY($A810)=2</formula>
    </cfRule>
    <cfRule type="expression" dxfId="31545" priority="72194" stopIfTrue="1">
      <formula>WEEKDAY($A810)=3</formula>
    </cfRule>
    <cfRule type="expression" dxfId="31544" priority="72195" stopIfTrue="1">
      <formula>WEEKDAY($A810)=4</formula>
    </cfRule>
    <cfRule type="expression" dxfId="31543" priority="72196" stopIfTrue="1">
      <formula>WEEKDAY($A810)=5</formula>
    </cfRule>
    <cfRule type="expression" dxfId="31542" priority="72197" stopIfTrue="1">
      <formula>WEEKDAY($A810)=6</formula>
    </cfRule>
    <cfRule type="expression" dxfId="31541" priority="72198" stopIfTrue="1">
      <formula>WEEKDAY($A810)=7</formula>
    </cfRule>
  </conditionalFormatting>
  <conditionalFormatting sqref="A810">
    <cfRule type="expression" dxfId="31540" priority="72185" stopIfTrue="1">
      <formula>WEEKDAY($A810)=1</formula>
    </cfRule>
    <cfRule type="expression" dxfId="31539" priority="72186" stopIfTrue="1">
      <formula>WEEKDAY($A810)=2</formula>
    </cfRule>
    <cfRule type="expression" dxfId="31538" priority="72187" stopIfTrue="1">
      <formula>WEEKDAY($A810)=3</formula>
    </cfRule>
    <cfRule type="expression" dxfId="31537" priority="72188" stopIfTrue="1">
      <formula>WEEKDAY($A810)=4</formula>
    </cfRule>
    <cfRule type="expression" dxfId="31536" priority="72189" stopIfTrue="1">
      <formula>WEEKDAY($A810)=5</formula>
    </cfRule>
    <cfRule type="expression" dxfId="31535" priority="72190" stopIfTrue="1">
      <formula>WEEKDAY($A810)=6</formula>
    </cfRule>
    <cfRule type="expression" dxfId="31534" priority="72191" stopIfTrue="1">
      <formula>WEEKDAY($A810)=7</formula>
    </cfRule>
  </conditionalFormatting>
  <conditionalFormatting sqref="A810">
    <cfRule type="expression" dxfId="31533" priority="72178" stopIfTrue="1">
      <formula>WEEKDAY($A810)=1</formula>
    </cfRule>
    <cfRule type="expression" dxfId="31532" priority="72179" stopIfTrue="1">
      <formula>WEEKDAY($A810)=2</formula>
    </cfRule>
    <cfRule type="expression" dxfId="31531" priority="72180" stopIfTrue="1">
      <formula>WEEKDAY($A810)=3</formula>
    </cfRule>
    <cfRule type="expression" dxfId="31530" priority="72181" stopIfTrue="1">
      <formula>WEEKDAY($A810)=4</formula>
    </cfRule>
    <cfRule type="expression" dxfId="31529" priority="72182" stopIfTrue="1">
      <formula>WEEKDAY($A810)=5</formula>
    </cfRule>
    <cfRule type="expression" dxfId="31528" priority="72183" stopIfTrue="1">
      <formula>WEEKDAY($A810)=6</formula>
    </cfRule>
    <cfRule type="expression" dxfId="31527" priority="72184" stopIfTrue="1">
      <formula>WEEKDAY($A810)=7</formula>
    </cfRule>
  </conditionalFormatting>
  <conditionalFormatting sqref="A810">
    <cfRule type="expression" dxfId="31526" priority="72171" stopIfTrue="1">
      <formula>WEEKDAY($A810)=1</formula>
    </cfRule>
    <cfRule type="expression" dxfId="31525" priority="72172" stopIfTrue="1">
      <formula>WEEKDAY($A810)=2</formula>
    </cfRule>
    <cfRule type="expression" dxfId="31524" priority="72173" stopIfTrue="1">
      <formula>WEEKDAY($A810)=3</formula>
    </cfRule>
    <cfRule type="expression" dxfId="31523" priority="72174" stopIfTrue="1">
      <formula>WEEKDAY($A810)=4</formula>
    </cfRule>
    <cfRule type="expression" dxfId="31522" priority="72175" stopIfTrue="1">
      <formula>WEEKDAY($A810)=5</formula>
    </cfRule>
    <cfRule type="expression" dxfId="31521" priority="72176" stopIfTrue="1">
      <formula>WEEKDAY($A810)=6</formula>
    </cfRule>
    <cfRule type="expression" dxfId="31520" priority="72177" stopIfTrue="1">
      <formula>WEEKDAY($A810)=7</formula>
    </cfRule>
  </conditionalFormatting>
  <conditionalFormatting sqref="A810">
    <cfRule type="expression" dxfId="31519" priority="72164" stopIfTrue="1">
      <formula>WEEKDAY($A810)=1</formula>
    </cfRule>
    <cfRule type="expression" dxfId="31518" priority="72165" stopIfTrue="1">
      <formula>WEEKDAY($A810)=2</formula>
    </cfRule>
    <cfRule type="expression" dxfId="31517" priority="72166" stopIfTrue="1">
      <formula>WEEKDAY($A810)=3</formula>
    </cfRule>
    <cfRule type="expression" dxfId="31516" priority="72167" stopIfTrue="1">
      <formula>WEEKDAY($A810)=4</formula>
    </cfRule>
    <cfRule type="expression" dxfId="31515" priority="72168" stopIfTrue="1">
      <formula>WEEKDAY($A810)=5</formula>
    </cfRule>
    <cfRule type="expression" dxfId="31514" priority="72169" stopIfTrue="1">
      <formula>WEEKDAY($A810)=6</formula>
    </cfRule>
    <cfRule type="expression" dxfId="31513" priority="72170" stopIfTrue="1">
      <formula>WEEKDAY($A810)=7</formula>
    </cfRule>
  </conditionalFormatting>
  <conditionalFormatting sqref="A810">
    <cfRule type="expression" dxfId="31512" priority="72157" stopIfTrue="1">
      <formula>WEEKDAY($A810)=1</formula>
    </cfRule>
    <cfRule type="expression" dxfId="31511" priority="72158" stopIfTrue="1">
      <formula>WEEKDAY($A810)=2</formula>
    </cfRule>
    <cfRule type="expression" dxfId="31510" priority="72159" stopIfTrue="1">
      <formula>WEEKDAY($A810)=3</formula>
    </cfRule>
    <cfRule type="expression" dxfId="31509" priority="72160" stopIfTrue="1">
      <formula>WEEKDAY($A810)=4</formula>
    </cfRule>
    <cfRule type="expression" dxfId="31508" priority="72161" stopIfTrue="1">
      <formula>WEEKDAY($A810)=5</formula>
    </cfRule>
    <cfRule type="expression" dxfId="31507" priority="72162" stopIfTrue="1">
      <formula>WEEKDAY($A810)=6</formula>
    </cfRule>
    <cfRule type="expression" dxfId="31506" priority="72163" stopIfTrue="1">
      <formula>WEEKDAY($A810)=7</formula>
    </cfRule>
  </conditionalFormatting>
  <conditionalFormatting sqref="A810">
    <cfRule type="expression" dxfId="31505" priority="72150" stopIfTrue="1">
      <formula>WEEKDAY($A810)=1</formula>
    </cfRule>
    <cfRule type="expression" dxfId="31504" priority="72151" stopIfTrue="1">
      <formula>WEEKDAY($A810)=2</formula>
    </cfRule>
    <cfRule type="expression" dxfId="31503" priority="72152" stopIfTrue="1">
      <formula>WEEKDAY($A810)=3</formula>
    </cfRule>
    <cfRule type="expression" dxfId="31502" priority="72153" stopIfTrue="1">
      <formula>WEEKDAY($A810)=4</formula>
    </cfRule>
    <cfRule type="expression" dxfId="31501" priority="72154" stopIfTrue="1">
      <formula>WEEKDAY($A810)=5</formula>
    </cfRule>
    <cfRule type="expression" dxfId="31500" priority="72155" stopIfTrue="1">
      <formula>WEEKDAY($A810)=6</formula>
    </cfRule>
    <cfRule type="expression" dxfId="31499" priority="72156" stopIfTrue="1">
      <formula>WEEKDAY($A810)=7</formula>
    </cfRule>
  </conditionalFormatting>
  <conditionalFormatting sqref="A810">
    <cfRule type="expression" dxfId="31498" priority="72143" stopIfTrue="1">
      <formula>WEEKDAY($A810)=1</formula>
    </cfRule>
    <cfRule type="expression" dxfId="31497" priority="72144" stopIfTrue="1">
      <formula>WEEKDAY($A810)=2</formula>
    </cfRule>
    <cfRule type="expression" dxfId="31496" priority="72145" stopIfTrue="1">
      <formula>WEEKDAY($A810)=3</formula>
    </cfRule>
    <cfRule type="expression" dxfId="31495" priority="72146" stopIfTrue="1">
      <formula>WEEKDAY($A810)=4</formula>
    </cfRule>
    <cfRule type="expression" dxfId="31494" priority="72147" stopIfTrue="1">
      <formula>WEEKDAY($A810)=5</formula>
    </cfRule>
    <cfRule type="expression" dxfId="31493" priority="72148" stopIfTrue="1">
      <formula>WEEKDAY($A810)=6</formula>
    </cfRule>
    <cfRule type="expression" dxfId="31492" priority="72149" stopIfTrue="1">
      <formula>WEEKDAY($A810)=7</formula>
    </cfRule>
  </conditionalFormatting>
  <conditionalFormatting sqref="A810">
    <cfRule type="expression" dxfId="31491" priority="72136" stopIfTrue="1">
      <formula>WEEKDAY($A810)=1</formula>
    </cfRule>
    <cfRule type="expression" dxfId="31490" priority="72137" stopIfTrue="1">
      <formula>WEEKDAY($A810)=2</formula>
    </cfRule>
    <cfRule type="expression" dxfId="31489" priority="72138" stopIfTrue="1">
      <formula>WEEKDAY($A810)=3</formula>
    </cfRule>
    <cfRule type="expression" dxfId="31488" priority="72139" stopIfTrue="1">
      <formula>WEEKDAY($A810)=4</formula>
    </cfRule>
    <cfRule type="expression" dxfId="31487" priority="72140" stopIfTrue="1">
      <formula>WEEKDAY($A810)=5</formula>
    </cfRule>
    <cfRule type="expression" dxfId="31486" priority="72141" stopIfTrue="1">
      <formula>WEEKDAY($A810)=6</formula>
    </cfRule>
    <cfRule type="expression" dxfId="31485" priority="72142" stopIfTrue="1">
      <formula>WEEKDAY($A810)=7</formula>
    </cfRule>
  </conditionalFormatting>
  <conditionalFormatting sqref="A810">
    <cfRule type="expression" dxfId="31484" priority="72129" stopIfTrue="1">
      <formula>WEEKDAY($A810)=1</formula>
    </cfRule>
    <cfRule type="expression" dxfId="31483" priority="72130" stopIfTrue="1">
      <formula>WEEKDAY($A810)=2</formula>
    </cfRule>
    <cfRule type="expression" dxfId="31482" priority="72131" stopIfTrue="1">
      <formula>WEEKDAY($A810)=3</formula>
    </cfRule>
    <cfRule type="expression" dxfId="31481" priority="72132" stopIfTrue="1">
      <formula>WEEKDAY($A810)=4</formula>
    </cfRule>
    <cfRule type="expression" dxfId="31480" priority="72133" stopIfTrue="1">
      <formula>WEEKDAY($A810)=5</formula>
    </cfRule>
    <cfRule type="expression" dxfId="31479" priority="72134" stopIfTrue="1">
      <formula>WEEKDAY($A810)=6</formula>
    </cfRule>
    <cfRule type="expression" dxfId="31478" priority="72135" stopIfTrue="1">
      <formula>WEEKDAY($A810)=7</formula>
    </cfRule>
  </conditionalFormatting>
  <conditionalFormatting sqref="A810">
    <cfRule type="expression" dxfId="31477" priority="72122" stopIfTrue="1">
      <formula>WEEKDAY($A810)=1</formula>
    </cfRule>
    <cfRule type="expression" dxfId="31476" priority="72123" stopIfTrue="1">
      <formula>WEEKDAY($A810)=2</formula>
    </cfRule>
    <cfRule type="expression" dxfId="31475" priority="72124" stopIfTrue="1">
      <formula>WEEKDAY($A810)=3</formula>
    </cfRule>
    <cfRule type="expression" dxfId="31474" priority="72125" stopIfTrue="1">
      <formula>WEEKDAY($A810)=4</formula>
    </cfRule>
    <cfRule type="expression" dxfId="31473" priority="72126" stopIfTrue="1">
      <formula>WEEKDAY($A810)=5</formula>
    </cfRule>
    <cfRule type="expression" dxfId="31472" priority="72127" stopIfTrue="1">
      <formula>WEEKDAY($A810)=6</formula>
    </cfRule>
    <cfRule type="expression" dxfId="31471" priority="72128" stopIfTrue="1">
      <formula>WEEKDAY($A810)=7</formula>
    </cfRule>
  </conditionalFormatting>
  <conditionalFormatting sqref="A810">
    <cfRule type="expression" dxfId="31470" priority="72115" stopIfTrue="1">
      <formula>WEEKDAY($A810)=1</formula>
    </cfRule>
    <cfRule type="expression" dxfId="31469" priority="72116" stopIfTrue="1">
      <formula>WEEKDAY($A810)=2</formula>
    </cfRule>
    <cfRule type="expression" dxfId="31468" priority="72117" stopIfTrue="1">
      <formula>WEEKDAY($A810)=3</formula>
    </cfRule>
    <cfRule type="expression" dxfId="31467" priority="72118" stopIfTrue="1">
      <formula>WEEKDAY($A810)=4</formula>
    </cfRule>
    <cfRule type="expression" dxfId="31466" priority="72119" stopIfTrue="1">
      <formula>WEEKDAY($A810)=5</formula>
    </cfRule>
    <cfRule type="expression" dxfId="31465" priority="72120" stopIfTrue="1">
      <formula>WEEKDAY($A810)=6</formula>
    </cfRule>
    <cfRule type="expression" dxfId="31464" priority="72121" stopIfTrue="1">
      <formula>WEEKDAY($A810)=7</formula>
    </cfRule>
  </conditionalFormatting>
  <conditionalFormatting sqref="A810">
    <cfRule type="expression" dxfId="31463" priority="72108" stopIfTrue="1">
      <formula>WEEKDAY($A810)=1</formula>
    </cfRule>
    <cfRule type="expression" dxfId="31462" priority="72109" stopIfTrue="1">
      <formula>WEEKDAY($A810)=2</formula>
    </cfRule>
    <cfRule type="expression" dxfId="31461" priority="72110" stopIfTrue="1">
      <formula>WEEKDAY($A810)=3</formula>
    </cfRule>
    <cfRule type="expression" dxfId="31460" priority="72111" stopIfTrue="1">
      <formula>WEEKDAY($A810)=4</formula>
    </cfRule>
    <cfRule type="expression" dxfId="31459" priority="72112" stopIfTrue="1">
      <formula>WEEKDAY($A810)=5</formula>
    </cfRule>
    <cfRule type="expression" dxfId="31458" priority="72113" stopIfTrue="1">
      <formula>WEEKDAY($A810)=6</formula>
    </cfRule>
    <cfRule type="expression" dxfId="31457" priority="72114" stopIfTrue="1">
      <formula>WEEKDAY($A810)=7</formula>
    </cfRule>
  </conditionalFormatting>
  <conditionalFormatting sqref="A810">
    <cfRule type="expression" dxfId="31456" priority="72101" stopIfTrue="1">
      <formula>WEEKDAY($A810)=1</formula>
    </cfRule>
    <cfRule type="expression" dxfId="31455" priority="72102" stopIfTrue="1">
      <formula>WEEKDAY($A810)=2</formula>
    </cfRule>
    <cfRule type="expression" dxfId="31454" priority="72103" stopIfTrue="1">
      <formula>WEEKDAY($A810)=3</formula>
    </cfRule>
    <cfRule type="expression" dxfId="31453" priority="72104" stopIfTrue="1">
      <formula>WEEKDAY($A810)=4</formula>
    </cfRule>
    <cfRule type="expression" dxfId="31452" priority="72105" stopIfTrue="1">
      <formula>WEEKDAY($A810)=5</formula>
    </cfRule>
    <cfRule type="expression" dxfId="31451" priority="72106" stopIfTrue="1">
      <formula>WEEKDAY($A810)=6</formula>
    </cfRule>
    <cfRule type="expression" dxfId="31450" priority="72107" stopIfTrue="1">
      <formula>WEEKDAY($A810)=7</formula>
    </cfRule>
  </conditionalFormatting>
  <conditionalFormatting sqref="A810">
    <cfRule type="expression" dxfId="31449" priority="72094" stopIfTrue="1">
      <formula>WEEKDAY($A810)=1</formula>
    </cfRule>
    <cfRule type="expression" dxfId="31448" priority="72095" stopIfTrue="1">
      <formula>WEEKDAY($A810)=2</formula>
    </cfRule>
    <cfRule type="expression" dxfId="31447" priority="72096" stopIfTrue="1">
      <formula>WEEKDAY($A810)=3</formula>
    </cfRule>
    <cfRule type="expression" dxfId="31446" priority="72097" stopIfTrue="1">
      <formula>WEEKDAY($A810)=4</formula>
    </cfRule>
    <cfRule type="expression" dxfId="31445" priority="72098" stopIfTrue="1">
      <formula>WEEKDAY($A810)=5</formula>
    </cfRule>
    <cfRule type="expression" dxfId="31444" priority="72099" stopIfTrue="1">
      <formula>WEEKDAY($A810)=6</formula>
    </cfRule>
    <cfRule type="expression" dxfId="31443" priority="72100" stopIfTrue="1">
      <formula>WEEKDAY($A810)=7</formula>
    </cfRule>
  </conditionalFormatting>
  <conditionalFormatting sqref="A810">
    <cfRule type="expression" dxfId="31442" priority="72087" stopIfTrue="1">
      <formula>WEEKDAY($A810)=1</formula>
    </cfRule>
    <cfRule type="expression" dxfId="31441" priority="72088" stopIfTrue="1">
      <formula>WEEKDAY($A810)=2</formula>
    </cfRule>
    <cfRule type="expression" dxfId="31440" priority="72089" stopIfTrue="1">
      <formula>WEEKDAY($A810)=3</formula>
    </cfRule>
    <cfRule type="expression" dxfId="31439" priority="72090" stopIfTrue="1">
      <formula>WEEKDAY($A810)=4</formula>
    </cfRule>
    <cfRule type="expression" dxfId="31438" priority="72091" stopIfTrue="1">
      <formula>WEEKDAY($A810)=5</formula>
    </cfRule>
    <cfRule type="expression" dxfId="31437" priority="72092" stopIfTrue="1">
      <formula>WEEKDAY($A810)=6</formula>
    </cfRule>
    <cfRule type="expression" dxfId="31436" priority="72093" stopIfTrue="1">
      <formula>WEEKDAY($A810)=7</formula>
    </cfRule>
  </conditionalFormatting>
  <conditionalFormatting sqref="A810">
    <cfRule type="expression" dxfId="31435" priority="72080" stopIfTrue="1">
      <formula>WEEKDAY($A810)=1</formula>
    </cfRule>
    <cfRule type="expression" dxfId="31434" priority="72081" stopIfTrue="1">
      <formula>WEEKDAY($A810)=2</formula>
    </cfRule>
    <cfRule type="expression" dxfId="31433" priority="72082" stopIfTrue="1">
      <formula>WEEKDAY($A810)=3</formula>
    </cfRule>
    <cfRule type="expression" dxfId="31432" priority="72083" stopIfTrue="1">
      <formula>WEEKDAY($A810)=4</formula>
    </cfRule>
    <cfRule type="expression" dxfId="31431" priority="72084" stopIfTrue="1">
      <formula>WEEKDAY($A810)=5</formula>
    </cfRule>
    <cfRule type="expression" dxfId="31430" priority="72085" stopIfTrue="1">
      <formula>WEEKDAY($A810)=6</formula>
    </cfRule>
    <cfRule type="expression" dxfId="31429" priority="72086" stopIfTrue="1">
      <formula>WEEKDAY($A810)=7</formula>
    </cfRule>
  </conditionalFormatting>
  <conditionalFormatting sqref="A810">
    <cfRule type="expression" dxfId="31428" priority="72073" stopIfTrue="1">
      <formula>WEEKDAY($A810)=1</formula>
    </cfRule>
    <cfRule type="expression" dxfId="31427" priority="72074" stopIfTrue="1">
      <formula>WEEKDAY($A810)=2</formula>
    </cfRule>
    <cfRule type="expression" dxfId="31426" priority="72075" stopIfTrue="1">
      <formula>WEEKDAY($A810)=3</formula>
    </cfRule>
    <cfRule type="expression" dxfId="31425" priority="72076" stopIfTrue="1">
      <formula>WEEKDAY($A810)=4</formula>
    </cfRule>
    <cfRule type="expression" dxfId="31424" priority="72077" stopIfTrue="1">
      <formula>WEEKDAY($A810)=5</formula>
    </cfRule>
    <cfRule type="expression" dxfId="31423" priority="72078" stopIfTrue="1">
      <formula>WEEKDAY($A810)=6</formula>
    </cfRule>
    <cfRule type="expression" dxfId="31422" priority="72079" stopIfTrue="1">
      <formula>WEEKDAY($A810)=7</formula>
    </cfRule>
  </conditionalFormatting>
  <conditionalFormatting sqref="A810">
    <cfRule type="expression" dxfId="31421" priority="72066" stopIfTrue="1">
      <formula>WEEKDAY($A810)=1</formula>
    </cfRule>
    <cfRule type="expression" dxfId="31420" priority="72067" stopIfTrue="1">
      <formula>WEEKDAY($A810)=2</formula>
    </cfRule>
    <cfRule type="expression" dxfId="31419" priority="72068" stopIfTrue="1">
      <formula>WEEKDAY($A810)=3</formula>
    </cfRule>
    <cfRule type="expression" dxfId="31418" priority="72069" stopIfTrue="1">
      <formula>WEEKDAY($A810)=4</formula>
    </cfRule>
    <cfRule type="expression" dxfId="31417" priority="72070" stopIfTrue="1">
      <formula>WEEKDAY($A810)=5</formula>
    </cfRule>
    <cfRule type="expression" dxfId="31416" priority="72071" stopIfTrue="1">
      <formula>WEEKDAY($A810)=6</formula>
    </cfRule>
    <cfRule type="expression" dxfId="31415" priority="72072" stopIfTrue="1">
      <formula>WEEKDAY($A810)=7</formula>
    </cfRule>
  </conditionalFormatting>
  <conditionalFormatting sqref="A810">
    <cfRule type="expression" dxfId="31414" priority="72059" stopIfTrue="1">
      <formula>WEEKDAY($A810)=1</formula>
    </cfRule>
    <cfRule type="expression" dxfId="31413" priority="72060" stopIfTrue="1">
      <formula>WEEKDAY($A810)=2</formula>
    </cfRule>
    <cfRule type="expression" dxfId="31412" priority="72061" stopIfTrue="1">
      <formula>WEEKDAY($A810)=3</formula>
    </cfRule>
    <cfRule type="expression" dxfId="31411" priority="72062" stopIfTrue="1">
      <formula>WEEKDAY($A810)=4</formula>
    </cfRule>
    <cfRule type="expression" dxfId="31410" priority="72063" stopIfTrue="1">
      <formula>WEEKDAY($A810)=5</formula>
    </cfRule>
    <cfRule type="expression" dxfId="31409" priority="72064" stopIfTrue="1">
      <formula>WEEKDAY($A810)=6</formula>
    </cfRule>
    <cfRule type="expression" dxfId="31408" priority="72065" stopIfTrue="1">
      <formula>WEEKDAY($A810)=7</formula>
    </cfRule>
  </conditionalFormatting>
  <conditionalFormatting sqref="A810">
    <cfRule type="expression" dxfId="31407" priority="72052" stopIfTrue="1">
      <formula>WEEKDAY($A810)=1</formula>
    </cfRule>
    <cfRule type="expression" dxfId="31406" priority="72053" stopIfTrue="1">
      <formula>WEEKDAY($A810)=2</formula>
    </cfRule>
    <cfRule type="expression" dxfId="31405" priority="72054" stopIfTrue="1">
      <formula>WEEKDAY($A810)=3</formula>
    </cfRule>
    <cfRule type="expression" dxfId="31404" priority="72055" stopIfTrue="1">
      <formula>WEEKDAY($A810)=4</formula>
    </cfRule>
    <cfRule type="expression" dxfId="31403" priority="72056" stopIfTrue="1">
      <formula>WEEKDAY($A810)=5</formula>
    </cfRule>
    <cfRule type="expression" dxfId="31402" priority="72057" stopIfTrue="1">
      <formula>WEEKDAY($A810)=6</formula>
    </cfRule>
    <cfRule type="expression" dxfId="31401" priority="72058" stopIfTrue="1">
      <formula>WEEKDAY($A810)=7</formula>
    </cfRule>
  </conditionalFormatting>
  <conditionalFormatting sqref="A810">
    <cfRule type="expression" dxfId="31400" priority="72045" stopIfTrue="1">
      <formula>WEEKDAY($A810)=1</formula>
    </cfRule>
    <cfRule type="expression" dxfId="31399" priority="72046" stopIfTrue="1">
      <formula>WEEKDAY($A810)=2</formula>
    </cfRule>
    <cfRule type="expression" dxfId="31398" priority="72047" stopIfTrue="1">
      <formula>WEEKDAY($A810)=3</formula>
    </cfRule>
    <cfRule type="expression" dxfId="31397" priority="72048" stopIfTrue="1">
      <formula>WEEKDAY($A810)=4</formula>
    </cfRule>
    <cfRule type="expression" dxfId="31396" priority="72049" stopIfTrue="1">
      <formula>WEEKDAY($A810)=5</formula>
    </cfRule>
    <cfRule type="expression" dxfId="31395" priority="72050" stopIfTrue="1">
      <formula>WEEKDAY($A810)=6</formula>
    </cfRule>
    <cfRule type="expression" dxfId="31394" priority="72051" stopIfTrue="1">
      <formula>WEEKDAY($A810)=7</formula>
    </cfRule>
  </conditionalFormatting>
  <conditionalFormatting sqref="A810">
    <cfRule type="expression" dxfId="31393" priority="72038" stopIfTrue="1">
      <formula>WEEKDAY($A810)=1</formula>
    </cfRule>
    <cfRule type="expression" dxfId="31392" priority="72039" stopIfTrue="1">
      <formula>WEEKDAY($A810)=2</formula>
    </cfRule>
    <cfRule type="expression" dxfId="31391" priority="72040" stopIfTrue="1">
      <formula>WEEKDAY($A810)=3</formula>
    </cfRule>
    <cfRule type="expression" dxfId="31390" priority="72041" stopIfTrue="1">
      <formula>WEEKDAY($A810)=4</formula>
    </cfRule>
    <cfRule type="expression" dxfId="31389" priority="72042" stopIfTrue="1">
      <formula>WEEKDAY($A810)=5</formula>
    </cfRule>
    <cfRule type="expression" dxfId="31388" priority="72043" stopIfTrue="1">
      <formula>WEEKDAY($A810)=6</formula>
    </cfRule>
    <cfRule type="expression" dxfId="31387" priority="72044" stopIfTrue="1">
      <formula>WEEKDAY($A810)=7</formula>
    </cfRule>
  </conditionalFormatting>
  <conditionalFormatting sqref="I810">
    <cfRule type="expression" dxfId="31386" priority="72031" stopIfTrue="1">
      <formula>WEEKDAY($A810)=1</formula>
    </cfRule>
    <cfRule type="expression" dxfId="31385" priority="72032" stopIfTrue="1">
      <formula>WEEKDAY($A810)=2</formula>
    </cfRule>
    <cfRule type="expression" dxfId="31384" priority="72033" stopIfTrue="1">
      <formula>WEEKDAY($A810)=3</formula>
    </cfRule>
    <cfRule type="expression" dxfId="31383" priority="72034" stopIfTrue="1">
      <formula>WEEKDAY($A810)=4</formula>
    </cfRule>
    <cfRule type="expression" dxfId="31382" priority="72035" stopIfTrue="1">
      <formula>WEEKDAY($A810)=5</formula>
    </cfRule>
    <cfRule type="expression" dxfId="31381" priority="72036" stopIfTrue="1">
      <formula>WEEKDAY($A810)=6</formula>
    </cfRule>
    <cfRule type="expression" dxfId="31380" priority="72037" stopIfTrue="1">
      <formula>WEEKDAY($A810)=7</formula>
    </cfRule>
  </conditionalFormatting>
  <conditionalFormatting sqref="I810">
    <cfRule type="expression" dxfId="31379" priority="72024" stopIfTrue="1">
      <formula>WEEKDAY($A810)=1</formula>
    </cfRule>
    <cfRule type="expression" dxfId="31378" priority="72025" stopIfTrue="1">
      <formula>WEEKDAY($A810)=2</formula>
    </cfRule>
    <cfRule type="expression" dxfId="31377" priority="72026" stopIfTrue="1">
      <formula>WEEKDAY($A810)=3</formula>
    </cfRule>
    <cfRule type="expression" dxfId="31376" priority="72027" stopIfTrue="1">
      <formula>WEEKDAY($A810)=4</formula>
    </cfRule>
    <cfRule type="expression" dxfId="31375" priority="72028" stopIfTrue="1">
      <formula>WEEKDAY($A810)=5</formula>
    </cfRule>
    <cfRule type="expression" dxfId="31374" priority="72029" stopIfTrue="1">
      <formula>WEEKDAY($A810)=6</formula>
    </cfRule>
    <cfRule type="expression" dxfId="31373" priority="72030" stopIfTrue="1">
      <formula>WEEKDAY($A810)=7</formula>
    </cfRule>
  </conditionalFormatting>
  <conditionalFormatting sqref="I810">
    <cfRule type="expression" dxfId="31372" priority="72017" stopIfTrue="1">
      <formula>WEEKDAY($A810)=1</formula>
    </cfRule>
    <cfRule type="expression" dxfId="31371" priority="72018" stopIfTrue="1">
      <formula>WEEKDAY($A810)=2</formula>
    </cfRule>
    <cfRule type="expression" dxfId="31370" priority="72019" stopIfTrue="1">
      <formula>WEEKDAY($A810)=3</formula>
    </cfRule>
    <cfRule type="expression" dxfId="31369" priority="72020" stopIfTrue="1">
      <formula>WEEKDAY($A810)=4</formula>
    </cfRule>
    <cfRule type="expression" dxfId="31368" priority="72021" stopIfTrue="1">
      <formula>WEEKDAY($A810)=5</formula>
    </cfRule>
    <cfRule type="expression" dxfId="31367" priority="72022" stopIfTrue="1">
      <formula>WEEKDAY($A810)=6</formula>
    </cfRule>
    <cfRule type="expression" dxfId="31366" priority="72023" stopIfTrue="1">
      <formula>WEEKDAY($A810)=7</formula>
    </cfRule>
  </conditionalFormatting>
  <conditionalFormatting sqref="I810">
    <cfRule type="expression" dxfId="31365" priority="72010" stopIfTrue="1">
      <formula>WEEKDAY($A810)=1</formula>
    </cfRule>
    <cfRule type="expression" dxfId="31364" priority="72011" stopIfTrue="1">
      <formula>WEEKDAY($A810)=2</formula>
    </cfRule>
    <cfRule type="expression" dxfId="31363" priority="72012" stopIfTrue="1">
      <formula>WEEKDAY($A810)=3</formula>
    </cfRule>
    <cfRule type="expression" dxfId="31362" priority="72013" stopIfTrue="1">
      <formula>WEEKDAY($A810)=4</formula>
    </cfRule>
    <cfRule type="expression" dxfId="31361" priority="72014" stopIfTrue="1">
      <formula>WEEKDAY($A810)=5</formula>
    </cfRule>
    <cfRule type="expression" dxfId="31360" priority="72015" stopIfTrue="1">
      <formula>WEEKDAY($A810)=6</formula>
    </cfRule>
    <cfRule type="expression" dxfId="31359" priority="72016" stopIfTrue="1">
      <formula>WEEKDAY($A810)=7</formula>
    </cfRule>
  </conditionalFormatting>
  <conditionalFormatting sqref="I810">
    <cfRule type="expression" dxfId="31358" priority="72003" stopIfTrue="1">
      <formula>WEEKDAY($A810)=1</formula>
    </cfRule>
    <cfRule type="expression" dxfId="31357" priority="72004" stopIfTrue="1">
      <formula>WEEKDAY($A810)=2</formula>
    </cfRule>
    <cfRule type="expression" dxfId="31356" priority="72005" stopIfTrue="1">
      <formula>WEEKDAY($A810)=3</formula>
    </cfRule>
    <cfRule type="expression" dxfId="31355" priority="72006" stopIfTrue="1">
      <formula>WEEKDAY($A810)=4</formula>
    </cfRule>
    <cfRule type="expression" dxfId="31354" priority="72007" stopIfTrue="1">
      <formula>WEEKDAY($A810)=5</formula>
    </cfRule>
    <cfRule type="expression" dxfId="31353" priority="72008" stopIfTrue="1">
      <formula>WEEKDAY($A810)=6</formula>
    </cfRule>
    <cfRule type="expression" dxfId="31352" priority="72009" stopIfTrue="1">
      <formula>WEEKDAY($A810)=7</formula>
    </cfRule>
  </conditionalFormatting>
  <conditionalFormatting sqref="I810">
    <cfRule type="expression" dxfId="31351" priority="71996" stopIfTrue="1">
      <formula>WEEKDAY($A810)=1</formula>
    </cfRule>
    <cfRule type="expression" dxfId="31350" priority="71997" stopIfTrue="1">
      <formula>WEEKDAY($A810)=2</formula>
    </cfRule>
    <cfRule type="expression" dxfId="31349" priority="71998" stopIfTrue="1">
      <formula>WEEKDAY($A810)=3</formula>
    </cfRule>
    <cfRule type="expression" dxfId="31348" priority="71999" stopIfTrue="1">
      <formula>WEEKDAY($A810)=4</formula>
    </cfRule>
    <cfRule type="expression" dxfId="31347" priority="72000" stopIfTrue="1">
      <formula>WEEKDAY($A810)=5</formula>
    </cfRule>
    <cfRule type="expression" dxfId="31346" priority="72001" stopIfTrue="1">
      <formula>WEEKDAY($A810)=6</formula>
    </cfRule>
    <cfRule type="expression" dxfId="31345" priority="72002" stopIfTrue="1">
      <formula>WEEKDAY($A810)=7</formula>
    </cfRule>
  </conditionalFormatting>
  <conditionalFormatting sqref="I810">
    <cfRule type="expression" dxfId="31344" priority="71989" stopIfTrue="1">
      <formula>WEEKDAY($A810)=1</formula>
    </cfRule>
    <cfRule type="expression" dxfId="31343" priority="71990" stopIfTrue="1">
      <formula>WEEKDAY($A810)=2</formula>
    </cfRule>
    <cfRule type="expression" dxfId="31342" priority="71991" stopIfTrue="1">
      <formula>WEEKDAY($A810)=3</formula>
    </cfRule>
    <cfRule type="expression" dxfId="31341" priority="71992" stopIfTrue="1">
      <formula>WEEKDAY($A810)=4</formula>
    </cfRule>
    <cfRule type="expression" dxfId="31340" priority="71993" stopIfTrue="1">
      <formula>WEEKDAY($A810)=5</formula>
    </cfRule>
    <cfRule type="expression" dxfId="31339" priority="71994" stopIfTrue="1">
      <formula>WEEKDAY($A810)=6</formula>
    </cfRule>
    <cfRule type="expression" dxfId="31338" priority="71995" stopIfTrue="1">
      <formula>WEEKDAY($A810)=7</formula>
    </cfRule>
  </conditionalFormatting>
  <conditionalFormatting sqref="I810">
    <cfRule type="expression" dxfId="31337" priority="71982" stopIfTrue="1">
      <formula>WEEKDAY($A810)=1</formula>
    </cfRule>
    <cfRule type="expression" dxfId="31336" priority="71983" stopIfTrue="1">
      <formula>WEEKDAY($A810)=2</formula>
    </cfRule>
    <cfRule type="expression" dxfId="31335" priority="71984" stopIfTrue="1">
      <formula>WEEKDAY($A810)=3</formula>
    </cfRule>
    <cfRule type="expression" dxfId="31334" priority="71985" stopIfTrue="1">
      <formula>WEEKDAY($A810)=4</formula>
    </cfRule>
    <cfRule type="expression" dxfId="31333" priority="71986" stopIfTrue="1">
      <formula>WEEKDAY($A810)=5</formula>
    </cfRule>
    <cfRule type="expression" dxfId="31332" priority="71987" stopIfTrue="1">
      <formula>WEEKDAY($A810)=6</formula>
    </cfRule>
    <cfRule type="expression" dxfId="31331" priority="71988" stopIfTrue="1">
      <formula>WEEKDAY($A810)=7</formula>
    </cfRule>
  </conditionalFormatting>
  <conditionalFormatting sqref="I810">
    <cfRule type="expression" dxfId="31330" priority="71975" stopIfTrue="1">
      <formula>WEEKDAY($A810)=1</formula>
    </cfRule>
    <cfRule type="expression" dxfId="31329" priority="71976" stopIfTrue="1">
      <formula>WEEKDAY($A810)=2</formula>
    </cfRule>
    <cfRule type="expression" dxfId="31328" priority="71977" stopIfTrue="1">
      <formula>WEEKDAY($A810)=3</formula>
    </cfRule>
    <cfRule type="expression" dxfId="31327" priority="71978" stopIfTrue="1">
      <formula>WEEKDAY($A810)=4</formula>
    </cfRule>
    <cfRule type="expression" dxfId="31326" priority="71979" stopIfTrue="1">
      <formula>WEEKDAY($A810)=5</formula>
    </cfRule>
    <cfRule type="expression" dxfId="31325" priority="71980" stopIfTrue="1">
      <formula>WEEKDAY($A810)=6</formula>
    </cfRule>
    <cfRule type="expression" dxfId="31324" priority="71981" stopIfTrue="1">
      <formula>WEEKDAY($A810)=7</formula>
    </cfRule>
  </conditionalFormatting>
  <conditionalFormatting sqref="I810">
    <cfRule type="expression" dxfId="31323" priority="71968" stopIfTrue="1">
      <formula>WEEKDAY($A810)=1</formula>
    </cfRule>
    <cfRule type="expression" dxfId="31322" priority="71969" stopIfTrue="1">
      <formula>WEEKDAY($A810)=2</formula>
    </cfRule>
    <cfRule type="expression" dxfId="31321" priority="71970" stopIfTrue="1">
      <formula>WEEKDAY($A810)=3</formula>
    </cfRule>
    <cfRule type="expression" dxfId="31320" priority="71971" stopIfTrue="1">
      <formula>WEEKDAY($A810)=4</formula>
    </cfRule>
    <cfRule type="expression" dxfId="31319" priority="71972" stopIfTrue="1">
      <formula>WEEKDAY($A810)=5</formula>
    </cfRule>
    <cfRule type="expression" dxfId="31318" priority="71973" stopIfTrue="1">
      <formula>WEEKDAY($A810)=6</formula>
    </cfRule>
    <cfRule type="expression" dxfId="31317" priority="71974" stopIfTrue="1">
      <formula>WEEKDAY($A810)=7</formula>
    </cfRule>
  </conditionalFormatting>
  <conditionalFormatting sqref="I810">
    <cfRule type="expression" dxfId="31316" priority="71961" stopIfTrue="1">
      <formula>WEEKDAY($A810)=1</formula>
    </cfRule>
    <cfRule type="expression" dxfId="31315" priority="71962" stopIfTrue="1">
      <formula>WEEKDAY($A810)=2</formula>
    </cfRule>
    <cfRule type="expression" dxfId="31314" priority="71963" stopIfTrue="1">
      <formula>WEEKDAY($A810)=3</formula>
    </cfRule>
    <cfRule type="expression" dxfId="31313" priority="71964" stopIfTrue="1">
      <formula>WEEKDAY($A810)=4</formula>
    </cfRule>
    <cfRule type="expression" dxfId="31312" priority="71965" stopIfTrue="1">
      <formula>WEEKDAY($A810)=5</formula>
    </cfRule>
    <cfRule type="expression" dxfId="31311" priority="71966" stopIfTrue="1">
      <formula>WEEKDAY($A810)=6</formula>
    </cfRule>
    <cfRule type="expression" dxfId="31310" priority="71967" stopIfTrue="1">
      <formula>WEEKDAY($A810)=7</formula>
    </cfRule>
  </conditionalFormatting>
  <conditionalFormatting sqref="I810">
    <cfRule type="expression" dxfId="31309" priority="71954" stopIfTrue="1">
      <formula>WEEKDAY($A810)=1</formula>
    </cfRule>
    <cfRule type="expression" dxfId="31308" priority="71955" stopIfTrue="1">
      <formula>WEEKDAY($A810)=2</formula>
    </cfRule>
    <cfRule type="expression" dxfId="31307" priority="71956" stopIfTrue="1">
      <formula>WEEKDAY($A810)=3</formula>
    </cfRule>
    <cfRule type="expression" dxfId="31306" priority="71957" stopIfTrue="1">
      <formula>WEEKDAY($A810)=4</formula>
    </cfRule>
    <cfRule type="expression" dxfId="31305" priority="71958" stopIfTrue="1">
      <formula>WEEKDAY($A810)=5</formula>
    </cfRule>
    <cfRule type="expression" dxfId="31304" priority="71959" stopIfTrue="1">
      <formula>WEEKDAY($A810)=6</formula>
    </cfRule>
    <cfRule type="expression" dxfId="31303" priority="71960" stopIfTrue="1">
      <formula>WEEKDAY($A810)=7</formula>
    </cfRule>
  </conditionalFormatting>
  <conditionalFormatting sqref="I810">
    <cfRule type="expression" dxfId="31302" priority="71947" stopIfTrue="1">
      <formula>WEEKDAY($A810)=1</formula>
    </cfRule>
    <cfRule type="expression" dxfId="31301" priority="71948" stopIfTrue="1">
      <formula>WEEKDAY($A810)=2</formula>
    </cfRule>
    <cfRule type="expression" dxfId="31300" priority="71949" stopIfTrue="1">
      <formula>WEEKDAY($A810)=3</formula>
    </cfRule>
    <cfRule type="expression" dxfId="31299" priority="71950" stopIfTrue="1">
      <formula>WEEKDAY($A810)=4</formula>
    </cfRule>
    <cfRule type="expression" dxfId="31298" priority="71951" stopIfTrue="1">
      <formula>WEEKDAY($A810)=5</formula>
    </cfRule>
    <cfRule type="expression" dxfId="31297" priority="71952" stopIfTrue="1">
      <formula>WEEKDAY($A810)=6</formula>
    </cfRule>
    <cfRule type="expression" dxfId="31296" priority="71953" stopIfTrue="1">
      <formula>WEEKDAY($A810)=7</formula>
    </cfRule>
  </conditionalFormatting>
  <conditionalFormatting sqref="I810">
    <cfRule type="expression" dxfId="31295" priority="71940" stopIfTrue="1">
      <formula>WEEKDAY($A810)=1</formula>
    </cfRule>
    <cfRule type="expression" dxfId="31294" priority="71941" stopIfTrue="1">
      <formula>WEEKDAY($A810)=2</formula>
    </cfRule>
    <cfRule type="expression" dxfId="31293" priority="71942" stopIfTrue="1">
      <formula>WEEKDAY($A810)=3</formula>
    </cfRule>
    <cfRule type="expression" dxfId="31292" priority="71943" stopIfTrue="1">
      <formula>WEEKDAY($A810)=4</formula>
    </cfRule>
    <cfRule type="expression" dxfId="31291" priority="71944" stopIfTrue="1">
      <formula>WEEKDAY($A810)=5</formula>
    </cfRule>
    <cfRule type="expression" dxfId="31290" priority="71945" stopIfTrue="1">
      <formula>WEEKDAY($A810)=6</formula>
    </cfRule>
    <cfRule type="expression" dxfId="31289" priority="71946" stopIfTrue="1">
      <formula>WEEKDAY($A810)=7</formula>
    </cfRule>
  </conditionalFormatting>
  <conditionalFormatting sqref="I810">
    <cfRule type="expression" dxfId="31288" priority="71933" stopIfTrue="1">
      <formula>WEEKDAY($A810)=1</formula>
    </cfRule>
    <cfRule type="expression" dxfId="31287" priority="71934" stopIfTrue="1">
      <formula>WEEKDAY($A810)=2</formula>
    </cfRule>
    <cfRule type="expression" dxfId="31286" priority="71935" stopIfTrue="1">
      <formula>WEEKDAY($A810)=3</formula>
    </cfRule>
    <cfRule type="expression" dxfId="31285" priority="71936" stopIfTrue="1">
      <formula>WEEKDAY($A810)=4</formula>
    </cfRule>
    <cfRule type="expression" dxfId="31284" priority="71937" stopIfTrue="1">
      <formula>WEEKDAY($A810)=5</formula>
    </cfRule>
    <cfRule type="expression" dxfId="31283" priority="71938" stopIfTrue="1">
      <formula>WEEKDAY($A810)=6</formula>
    </cfRule>
    <cfRule type="expression" dxfId="31282" priority="71939" stopIfTrue="1">
      <formula>WEEKDAY($A810)=7</formula>
    </cfRule>
  </conditionalFormatting>
  <conditionalFormatting sqref="I810">
    <cfRule type="expression" dxfId="31281" priority="71926" stopIfTrue="1">
      <formula>WEEKDAY($A810)=1</formula>
    </cfRule>
    <cfRule type="expression" dxfId="31280" priority="71927" stopIfTrue="1">
      <formula>WEEKDAY($A810)=2</formula>
    </cfRule>
    <cfRule type="expression" dxfId="31279" priority="71928" stopIfTrue="1">
      <formula>WEEKDAY($A810)=3</formula>
    </cfRule>
    <cfRule type="expression" dxfId="31278" priority="71929" stopIfTrue="1">
      <formula>WEEKDAY($A810)=4</formula>
    </cfRule>
    <cfRule type="expression" dxfId="31277" priority="71930" stopIfTrue="1">
      <formula>WEEKDAY($A810)=5</formula>
    </cfRule>
    <cfRule type="expression" dxfId="31276" priority="71931" stopIfTrue="1">
      <formula>WEEKDAY($A810)=6</formula>
    </cfRule>
    <cfRule type="expression" dxfId="31275" priority="71932" stopIfTrue="1">
      <formula>WEEKDAY($A810)=7</formula>
    </cfRule>
  </conditionalFormatting>
  <conditionalFormatting sqref="I810">
    <cfRule type="expression" dxfId="31274" priority="71919" stopIfTrue="1">
      <formula>WEEKDAY($A810)=1</formula>
    </cfRule>
    <cfRule type="expression" dxfId="31273" priority="71920" stopIfTrue="1">
      <formula>WEEKDAY($A810)=2</formula>
    </cfRule>
    <cfRule type="expression" dxfId="31272" priority="71921" stopIfTrue="1">
      <formula>WEEKDAY($A810)=3</formula>
    </cfRule>
    <cfRule type="expression" dxfId="31271" priority="71922" stopIfTrue="1">
      <formula>WEEKDAY($A810)=4</formula>
    </cfRule>
    <cfRule type="expression" dxfId="31270" priority="71923" stopIfTrue="1">
      <formula>WEEKDAY($A810)=5</formula>
    </cfRule>
    <cfRule type="expression" dxfId="31269" priority="71924" stopIfTrue="1">
      <formula>WEEKDAY($A810)=6</formula>
    </cfRule>
    <cfRule type="expression" dxfId="31268" priority="71925" stopIfTrue="1">
      <formula>WEEKDAY($A810)=7</formula>
    </cfRule>
  </conditionalFormatting>
  <conditionalFormatting sqref="I810">
    <cfRule type="expression" dxfId="31267" priority="71912" stopIfTrue="1">
      <formula>WEEKDAY($A810)=1</formula>
    </cfRule>
    <cfRule type="expression" dxfId="31266" priority="71913" stopIfTrue="1">
      <formula>WEEKDAY($A810)=2</formula>
    </cfRule>
    <cfRule type="expression" dxfId="31265" priority="71914" stopIfTrue="1">
      <formula>WEEKDAY($A810)=3</formula>
    </cfRule>
    <cfRule type="expression" dxfId="31264" priority="71915" stopIfTrue="1">
      <formula>WEEKDAY($A810)=4</formula>
    </cfRule>
    <cfRule type="expression" dxfId="31263" priority="71916" stopIfTrue="1">
      <formula>WEEKDAY($A810)=5</formula>
    </cfRule>
    <cfRule type="expression" dxfId="31262" priority="71917" stopIfTrue="1">
      <formula>WEEKDAY($A810)=6</formula>
    </cfRule>
    <cfRule type="expression" dxfId="31261" priority="71918" stopIfTrue="1">
      <formula>WEEKDAY($A810)=7</formula>
    </cfRule>
  </conditionalFormatting>
  <conditionalFormatting sqref="I810">
    <cfRule type="expression" dxfId="31260" priority="71905" stopIfTrue="1">
      <formula>WEEKDAY($A810)=1</formula>
    </cfRule>
    <cfRule type="expression" dxfId="31259" priority="71906" stopIfTrue="1">
      <formula>WEEKDAY($A810)=2</formula>
    </cfRule>
    <cfRule type="expression" dxfId="31258" priority="71907" stopIfTrue="1">
      <formula>WEEKDAY($A810)=3</formula>
    </cfRule>
    <cfRule type="expression" dxfId="31257" priority="71908" stopIfTrue="1">
      <formula>WEEKDAY($A810)=4</formula>
    </cfRule>
    <cfRule type="expression" dxfId="31256" priority="71909" stopIfTrue="1">
      <formula>WEEKDAY($A810)=5</formula>
    </cfRule>
    <cfRule type="expression" dxfId="31255" priority="71910" stopIfTrue="1">
      <formula>WEEKDAY($A810)=6</formula>
    </cfRule>
    <cfRule type="expression" dxfId="31254" priority="71911" stopIfTrue="1">
      <formula>WEEKDAY($A810)=7</formula>
    </cfRule>
  </conditionalFormatting>
  <conditionalFormatting sqref="I810">
    <cfRule type="expression" dxfId="31253" priority="71898" stopIfTrue="1">
      <formula>WEEKDAY($A810)=1</formula>
    </cfRule>
    <cfRule type="expression" dxfId="31252" priority="71899" stopIfTrue="1">
      <formula>WEEKDAY($A810)=2</formula>
    </cfRule>
    <cfRule type="expression" dxfId="31251" priority="71900" stopIfTrue="1">
      <formula>WEEKDAY($A810)=3</formula>
    </cfRule>
    <cfRule type="expression" dxfId="31250" priority="71901" stopIfTrue="1">
      <formula>WEEKDAY($A810)=4</formula>
    </cfRule>
    <cfRule type="expression" dxfId="31249" priority="71902" stopIfTrue="1">
      <formula>WEEKDAY($A810)=5</formula>
    </cfRule>
    <cfRule type="expression" dxfId="31248" priority="71903" stopIfTrue="1">
      <formula>WEEKDAY($A810)=6</formula>
    </cfRule>
    <cfRule type="expression" dxfId="31247" priority="71904" stopIfTrue="1">
      <formula>WEEKDAY($A810)=7</formula>
    </cfRule>
  </conditionalFormatting>
  <conditionalFormatting sqref="I810">
    <cfRule type="expression" dxfId="31246" priority="71891" stopIfTrue="1">
      <formula>WEEKDAY($A810)=1</formula>
    </cfRule>
    <cfRule type="expression" dxfId="31245" priority="71892" stopIfTrue="1">
      <formula>WEEKDAY($A810)=2</formula>
    </cfRule>
    <cfRule type="expression" dxfId="31244" priority="71893" stopIfTrue="1">
      <formula>WEEKDAY($A810)=3</formula>
    </cfRule>
    <cfRule type="expression" dxfId="31243" priority="71894" stopIfTrue="1">
      <formula>WEEKDAY($A810)=4</formula>
    </cfRule>
    <cfRule type="expression" dxfId="31242" priority="71895" stopIfTrue="1">
      <formula>WEEKDAY($A810)=5</formula>
    </cfRule>
    <cfRule type="expression" dxfId="31241" priority="71896" stopIfTrue="1">
      <formula>WEEKDAY($A810)=6</formula>
    </cfRule>
    <cfRule type="expression" dxfId="31240" priority="71897" stopIfTrue="1">
      <formula>WEEKDAY($A810)=7</formula>
    </cfRule>
  </conditionalFormatting>
  <conditionalFormatting sqref="I810">
    <cfRule type="expression" dxfId="31239" priority="71884" stopIfTrue="1">
      <formula>WEEKDAY($A810)=1</formula>
    </cfRule>
    <cfRule type="expression" dxfId="31238" priority="71885" stopIfTrue="1">
      <formula>WEEKDAY($A810)=2</formula>
    </cfRule>
    <cfRule type="expression" dxfId="31237" priority="71886" stopIfTrue="1">
      <formula>WEEKDAY($A810)=3</formula>
    </cfRule>
    <cfRule type="expression" dxfId="31236" priority="71887" stopIfTrue="1">
      <formula>WEEKDAY($A810)=4</formula>
    </cfRule>
    <cfRule type="expression" dxfId="31235" priority="71888" stopIfTrue="1">
      <formula>WEEKDAY($A810)=5</formula>
    </cfRule>
    <cfRule type="expression" dxfId="31234" priority="71889" stopIfTrue="1">
      <formula>WEEKDAY($A810)=6</formula>
    </cfRule>
    <cfRule type="expression" dxfId="31233" priority="71890" stopIfTrue="1">
      <formula>WEEKDAY($A810)=7</formula>
    </cfRule>
  </conditionalFormatting>
  <conditionalFormatting sqref="A810:M810">
    <cfRule type="expression" dxfId="31232" priority="71877" stopIfTrue="1">
      <formula>WEEKDAY($A810)=1</formula>
    </cfRule>
    <cfRule type="expression" dxfId="31231" priority="71878" stopIfTrue="1">
      <formula>WEEKDAY($A810)=2</formula>
    </cfRule>
    <cfRule type="expression" dxfId="31230" priority="71879" stopIfTrue="1">
      <formula>WEEKDAY($A810)=3</formula>
    </cfRule>
    <cfRule type="expression" dxfId="31229" priority="71880" stopIfTrue="1">
      <formula>WEEKDAY($A810)=4</formula>
    </cfRule>
    <cfRule type="expression" dxfId="31228" priority="71881" stopIfTrue="1">
      <formula>WEEKDAY($A810)=5</formula>
    </cfRule>
    <cfRule type="expression" dxfId="31227" priority="71882" stopIfTrue="1">
      <formula>WEEKDAY($A810)=6</formula>
    </cfRule>
    <cfRule type="expression" dxfId="31226" priority="71883" stopIfTrue="1">
      <formula>WEEKDAY($A810)=7</formula>
    </cfRule>
  </conditionalFormatting>
  <conditionalFormatting sqref="A810">
    <cfRule type="expression" dxfId="31225" priority="71870" stopIfTrue="1">
      <formula>WEEKDAY($A810)=1</formula>
    </cfRule>
    <cfRule type="expression" dxfId="31224" priority="71871" stopIfTrue="1">
      <formula>WEEKDAY($A810)=2</formula>
    </cfRule>
    <cfRule type="expression" dxfId="31223" priority="71872" stopIfTrue="1">
      <formula>WEEKDAY($A810)=3</formula>
    </cfRule>
    <cfRule type="expression" dxfId="31222" priority="71873" stopIfTrue="1">
      <formula>WEEKDAY($A810)=4</formula>
    </cfRule>
    <cfRule type="expression" dxfId="31221" priority="71874" stopIfTrue="1">
      <formula>WEEKDAY($A810)=5</formula>
    </cfRule>
    <cfRule type="expression" dxfId="31220" priority="71875" stopIfTrue="1">
      <formula>WEEKDAY($A810)=6</formula>
    </cfRule>
    <cfRule type="expression" dxfId="31219" priority="71876" stopIfTrue="1">
      <formula>WEEKDAY($A810)=7</formula>
    </cfRule>
  </conditionalFormatting>
  <conditionalFormatting sqref="A810">
    <cfRule type="expression" dxfId="31218" priority="71863" stopIfTrue="1">
      <formula>WEEKDAY($A810)=1</formula>
    </cfRule>
    <cfRule type="expression" dxfId="31217" priority="71864" stopIfTrue="1">
      <formula>WEEKDAY($A810)=2</formula>
    </cfRule>
    <cfRule type="expression" dxfId="31216" priority="71865" stopIfTrue="1">
      <formula>WEEKDAY($A810)=3</formula>
    </cfRule>
    <cfRule type="expression" dxfId="31215" priority="71866" stopIfTrue="1">
      <formula>WEEKDAY($A810)=4</formula>
    </cfRule>
    <cfRule type="expression" dxfId="31214" priority="71867" stopIfTrue="1">
      <formula>WEEKDAY($A810)=5</formula>
    </cfRule>
    <cfRule type="expression" dxfId="31213" priority="71868" stopIfTrue="1">
      <formula>WEEKDAY($A810)=6</formula>
    </cfRule>
    <cfRule type="expression" dxfId="31212" priority="71869" stopIfTrue="1">
      <formula>WEEKDAY($A810)=7</formula>
    </cfRule>
  </conditionalFormatting>
  <conditionalFormatting sqref="I810">
    <cfRule type="expression" dxfId="31211" priority="71856" stopIfTrue="1">
      <formula>WEEKDAY($A810)=1</formula>
    </cfRule>
    <cfRule type="expression" dxfId="31210" priority="71857" stopIfTrue="1">
      <formula>WEEKDAY($A810)=2</formula>
    </cfRule>
    <cfRule type="expression" dxfId="31209" priority="71858" stopIfTrue="1">
      <formula>WEEKDAY($A810)=3</formula>
    </cfRule>
    <cfRule type="expression" dxfId="31208" priority="71859" stopIfTrue="1">
      <formula>WEEKDAY($A810)=4</formula>
    </cfRule>
    <cfRule type="expression" dxfId="31207" priority="71860" stopIfTrue="1">
      <formula>WEEKDAY($A810)=5</formula>
    </cfRule>
    <cfRule type="expression" dxfId="31206" priority="71861" stopIfTrue="1">
      <formula>WEEKDAY($A810)=6</formula>
    </cfRule>
    <cfRule type="expression" dxfId="31205" priority="71862" stopIfTrue="1">
      <formula>WEEKDAY($A810)=7</formula>
    </cfRule>
  </conditionalFormatting>
  <conditionalFormatting sqref="I810">
    <cfRule type="expression" dxfId="31204" priority="71849" stopIfTrue="1">
      <formula>WEEKDAY($A810)=1</formula>
    </cfRule>
    <cfRule type="expression" dxfId="31203" priority="71850" stopIfTrue="1">
      <formula>WEEKDAY($A810)=2</formula>
    </cfRule>
    <cfRule type="expression" dxfId="31202" priority="71851" stopIfTrue="1">
      <formula>WEEKDAY($A810)=3</formula>
    </cfRule>
    <cfRule type="expression" dxfId="31201" priority="71852" stopIfTrue="1">
      <formula>WEEKDAY($A810)=4</formula>
    </cfRule>
    <cfRule type="expression" dxfId="31200" priority="71853" stopIfTrue="1">
      <formula>WEEKDAY($A810)=5</formula>
    </cfRule>
    <cfRule type="expression" dxfId="31199" priority="71854" stopIfTrue="1">
      <formula>WEEKDAY($A810)=6</formula>
    </cfRule>
    <cfRule type="expression" dxfId="31198" priority="71855" stopIfTrue="1">
      <formula>WEEKDAY($A810)=7</formula>
    </cfRule>
  </conditionalFormatting>
  <conditionalFormatting sqref="I811:I844">
    <cfRule type="expression" dxfId="31197" priority="71842" stopIfTrue="1">
      <formula>WEEKDAY($A811)=1</formula>
    </cfRule>
    <cfRule type="expression" dxfId="31196" priority="71843" stopIfTrue="1">
      <formula>WEEKDAY($A811)=2</formula>
    </cfRule>
    <cfRule type="expression" dxfId="31195" priority="71844" stopIfTrue="1">
      <formula>WEEKDAY($A811)=3</formula>
    </cfRule>
    <cfRule type="expression" dxfId="31194" priority="71845" stopIfTrue="1">
      <formula>WEEKDAY($A811)=4</formula>
    </cfRule>
    <cfRule type="expression" dxfId="31193" priority="71846" stopIfTrue="1">
      <formula>WEEKDAY($A811)=5</formula>
    </cfRule>
    <cfRule type="expression" dxfId="31192" priority="71847" stopIfTrue="1">
      <formula>WEEKDAY($A811)=6</formula>
    </cfRule>
    <cfRule type="expression" dxfId="31191" priority="71848" stopIfTrue="1">
      <formula>WEEKDAY($A811)=7</formula>
    </cfRule>
  </conditionalFormatting>
  <conditionalFormatting sqref="I811:I844">
    <cfRule type="expression" dxfId="31190" priority="71835" stopIfTrue="1">
      <formula>WEEKDAY($A811)=1</formula>
    </cfRule>
    <cfRule type="expression" dxfId="31189" priority="71836" stopIfTrue="1">
      <formula>WEEKDAY($A811)=2</formula>
    </cfRule>
    <cfRule type="expression" dxfId="31188" priority="71837" stopIfTrue="1">
      <formula>WEEKDAY($A811)=3</formula>
    </cfRule>
    <cfRule type="expression" dxfId="31187" priority="71838" stopIfTrue="1">
      <formula>WEEKDAY($A811)=4</formula>
    </cfRule>
    <cfRule type="expression" dxfId="31186" priority="71839" stopIfTrue="1">
      <formula>WEEKDAY($A811)=5</formula>
    </cfRule>
    <cfRule type="expression" dxfId="31185" priority="71840" stopIfTrue="1">
      <formula>WEEKDAY($A811)=6</formula>
    </cfRule>
    <cfRule type="expression" dxfId="31184" priority="71841" stopIfTrue="1">
      <formula>WEEKDAY($A811)=7</formula>
    </cfRule>
  </conditionalFormatting>
  <conditionalFormatting sqref="I811:I844">
    <cfRule type="expression" dxfId="31183" priority="71828" stopIfTrue="1">
      <formula>WEEKDAY($A811)=1</formula>
    </cfRule>
    <cfRule type="expression" dxfId="31182" priority="71829" stopIfTrue="1">
      <formula>WEEKDAY($A811)=2</formula>
    </cfRule>
    <cfRule type="expression" dxfId="31181" priority="71830" stopIfTrue="1">
      <formula>WEEKDAY($A811)=3</formula>
    </cfRule>
    <cfRule type="expression" dxfId="31180" priority="71831" stopIfTrue="1">
      <formula>WEEKDAY($A811)=4</formula>
    </cfRule>
    <cfRule type="expression" dxfId="31179" priority="71832" stopIfTrue="1">
      <formula>WEEKDAY($A811)=5</formula>
    </cfRule>
    <cfRule type="expression" dxfId="31178" priority="71833" stopIfTrue="1">
      <formula>WEEKDAY($A811)=6</formula>
    </cfRule>
    <cfRule type="expression" dxfId="31177" priority="71834" stopIfTrue="1">
      <formula>WEEKDAY($A811)=7</formula>
    </cfRule>
  </conditionalFormatting>
  <conditionalFormatting sqref="I811:I844">
    <cfRule type="expression" dxfId="31176" priority="71821" stopIfTrue="1">
      <formula>WEEKDAY($A811)=1</formula>
    </cfRule>
    <cfRule type="expression" dxfId="31175" priority="71822" stopIfTrue="1">
      <formula>WEEKDAY($A811)=2</formula>
    </cfRule>
    <cfRule type="expression" dxfId="31174" priority="71823" stopIfTrue="1">
      <formula>WEEKDAY($A811)=3</formula>
    </cfRule>
    <cfRule type="expression" dxfId="31173" priority="71824" stopIfTrue="1">
      <formula>WEEKDAY($A811)=4</formula>
    </cfRule>
    <cfRule type="expression" dxfId="31172" priority="71825" stopIfTrue="1">
      <formula>WEEKDAY($A811)=5</formula>
    </cfRule>
    <cfRule type="expression" dxfId="31171" priority="71826" stopIfTrue="1">
      <formula>WEEKDAY($A811)=6</formula>
    </cfRule>
    <cfRule type="expression" dxfId="31170" priority="71827" stopIfTrue="1">
      <formula>WEEKDAY($A811)=7</formula>
    </cfRule>
  </conditionalFormatting>
  <conditionalFormatting sqref="I811:I844">
    <cfRule type="expression" dxfId="31169" priority="71814" stopIfTrue="1">
      <formula>WEEKDAY($A811)=1</formula>
    </cfRule>
    <cfRule type="expression" dxfId="31168" priority="71815" stopIfTrue="1">
      <formula>WEEKDAY($A811)=2</formula>
    </cfRule>
    <cfRule type="expression" dxfId="31167" priority="71816" stopIfTrue="1">
      <formula>WEEKDAY($A811)=3</formula>
    </cfRule>
    <cfRule type="expression" dxfId="31166" priority="71817" stopIfTrue="1">
      <formula>WEEKDAY($A811)=4</formula>
    </cfRule>
    <cfRule type="expression" dxfId="31165" priority="71818" stopIfTrue="1">
      <formula>WEEKDAY($A811)=5</formula>
    </cfRule>
    <cfRule type="expression" dxfId="31164" priority="71819" stopIfTrue="1">
      <formula>WEEKDAY($A811)=6</formula>
    </cfRule>
    <cfRule type="expression" dxfId="31163" priority="71820" stopIfTrue="1">
      <formula>WEEKDAY($A811)=7</formula>
    </cfRule>
  </conditionalFormatting>
  <conditionalFormatting sqref="I811:I844">
    <cfRule type="expression" dxfId="31162" priority="71807" stopIfTrue="1">
      <formula>WEEKDAY($A811)=1</formula>
    </cfRule>
    <cfRule type="expression" dxfId="31161" priority="71808" stopIfTrue="1">
      <formula>WEEKDAY($A811)=2</formula>
    </cfRule>
    <cfRule type="expression" dxfId="31160" priority="71809" stopIfTrue="1">
      <formula>WEEKDAY($A811)=3</formula>
    </cfRule>
    <cfRule type="expression" dxfId="31159" priority="71810" stopIfTrue="1">
      <formula>WEEKDAY($A811)=4</formula>
    </cfRule>
    <cfRule type="expression" dxfId="31158" priority="71811" stopIfTrue="1">
      <formula>WEEKDAY($A811)=5</formula>
    </cfRule>
    <cfRule type="expression" dxfId="31157" priority="71812" stopIfTrue="1">
      <formula>WEEKDAY($A811)=6</formula>
    </cfRule>
    <cfRule type="expression" dxfId="31156" priority="71813" stopIfTrue="1">
      <formula>WEEKDAY($A811)=7</formula>
    </cfRule>
  </conditionalFormatting>
  <conditionalFormatting sqref="I811:I844">
    <cfRule type="expression" dxfId="31155" priority="71800" stopIfTrue="1">
      <formula>WEEKDAY($A811)=1</formula>
    </cfRule>
    <cfRule type="expression" dxfId="31154" priority="71801" stopIfTrue="1">
      <formula>WEEKDAY($A811)=2</formula>
    </cfRule>
    <cfRule type="expression" dxfId="31153" priority="71802" stopIfTrue="1">
      <formula>WEEKDAY($A811)=3</formula>
    </cfRule>
    <cfRule type="expression" dxfId="31152" priority="71803" stopIfTrue="1">
      <formula>WEEKDAY($A811)=4</formula>
    </cfRule>
    <cfRule type="expression" dxfId="31151" priority="71804" stopIfTrue="1">
      <formula>WEEKDAY($A811)=5</formula>
    </cfRule>
    <cfRule type="expression" dxfId="31150" priority="71805" stopIfTrue="1">
      <formula>WEEKDAY($A811)=6</formula>
    </cfRule>
    <cfRule type="expression" dxfId="31149" priority="71806" stopIfTrue="1">
      <formula>WEEKDAY($A811)=7</formula>
    </cfRule>
  </conditionalFormatting>
  <conditionalFormatting sqref="I811:I844">
    <cfRule type="expression" dxfId="31148" priority="71793" stopIfTrue="1">
      <formula>WEEKDAY($A811)=1</formula>
    </cfRule>
    <cfRule type="expression" dxfId="31147" priority="71794" stopIfTrue="1">
      <formula>WEEKDAY($A811)=2</formula>
    </cfRule>
    <cfRule type="expression" dxfId="31146" priority="71795" stopIfTrue="1">
      <formula>WEEKDAY($A811)=3</formula>
    </cfRule>
    <cfRule type="expression" dxfId="31145" priority="71796" stopIfTrue="1">
      <formula>WEEKDAY($A811)=4</formula>
    </cfRule>
    <cfRule type="expression" dxfId="31144" priority="71797" stopIfTrue="1">
      <formula>WEEKDAY($A811)=5</formula>
    </cfRule>
    <cfRule type="expression" dxfId="31143" priority="71798" stopIfTrue="1">
      <formula>WEEKDAY($A811)=6</formula>
    </cfRule>
    <cfRule type="expression" dxfId="31142" priority="71799" stopIfTrue="1">
      <formula>WEEKDAY($A811)=7</formula>
    </cfRule>
  </conditionalFormatting>
  <conditionalFormatting sqref="I811:I844">
    <cfRule type="expression" dxfId="31141" priority="71786" stopIfTrue="1">
      <formula>WEEKDAY($A811)=1</formula>
    </cfRule>
    <cfRule type="expression" dxfId="31140" priority="71787" stopIfTrue="1">
      <formula>WEEKDAY($A811)=2</formula>
    </cfRule>
    <cfRule type="expression" dxfId="31139" priority="71788" stopIfTrue="1">
      <formula>WEEKDAY($A811)=3</formula>
    </cfRule>
    <cfRule type="expression" dxfId="31138" priority="71789" stopIfTrue="1">
      <formula>WEEKDAY($A811)=4</formula>
    </cfRule>
    <cfRule type="expression" dxfId="31137" priority="71790" stopIfTrue="1">
      <formula>WEEKDAY($A811)=5</formula>
    </cfRule>
    <cfRule type="expression" dxfId="31136" priority="71791" stopIfTrue="1">
      <formula>WEEKDAY($A811)=6</formula>
    </cfRule>
    <cfRule type="expression" dxfId="31135" priority="71792" stopIfTrue="1">
      <formula>WEEKDAY($A811)=7</formula>
    </cfRule>
  </conditionalFormatting>
  <conditionalFormatting sqref="I811:I844">
    <cfRule type="expression" dxfId="31134" priority="71779" stopIfTrue="1">
      <formula>WEEKDAY($A811)=1</formula>
    </cfRule>
    <cfRule type="expression" dxfId="31133" priority="71780" stopIfTrue="1">
      <formula>WEEKDAY($A811)=2</formula>
    </cfRule>
    <cfRule type="expression" dxfId="31132" priority="71781" stopIfTrue="1">
      <formula>WEEKDAY($A811)=3</formula>
    </cfRule>
    <cfRule type="expression" dxfId="31131" priority="71782" stopIfTrue="1">
      <formula>WEEKDAY($A811)=4</formula>
    </cfRule>
    <cfRule type="expression" dxfId="31130" priority="71783" stopIfTrue="1">
      <formula>WEEKDAY($A811)=5</formula>
    </cfRule>
    <cfRule type="expression" dxfId="31129" priority="71784" stopIfTrue="1">
      <formula>WEEKDAY($A811)=6</formula>
    </cfRule>
    <cfRule type="expression" dxfId="31128" priority="71785" stopIfTrue="1">
      <formula>WEEKDAY($A811)=7</formula>
    </cfRule>
  </conditionalFormatting>
  <conditionalFormatting sqref="I811:I844">
    <cfRule type="expression" dxfId="31127" priority="71772" stopIfTrue="1">
      <formula>WEEKDAY($A811)=1</formula>
    </cfRule>
    <cfRule type="expression" dxfId="31126" priority="71773" stopIfTrue="1">
      <formula>WEEKDAY($A811)=2</formula>
    </cfRule>
    <cfRule type="expression" dxfId="31125" priority="71774" stopIfTrue="1">
      <formula>WEEKDAY($A811)=3</formula>
    </cfRule>
    <cfRule type="expression" dxfId="31124" priority="71775" stopIfTrue="1">
      <formula>WEEKDAY($A811)=4</formula>
    </cfRule>
    <cfRule type="expression" dxfId="31123" priority="71776" stopIfTrue="1">
      <formula>WEEKDAY($A811)=5</formula>
    </cfRule>
    <cfRule type="expression" dxfId="31122" priority="71777" stopIfTrue="1">
      <formula>WEEKDAY($A811)=6</formula>
    </cfRule>
    <cfRule type="expression" dxfId="31121" priority="71778" stopIfTrue="1">
      <formula>WEEKDAY($A811)=7</formula>
    </cfRule>
  </conditionalFormatting>
  <conditionalFormatting sqref="I811:I844">
    <cfRule type="expression" dxfId="31120" priority="71765" stopIfTrue="1">
      <formula>WEEKDAY($A811)=1</formula>
    </cfRule>
    <cfRule type="expression" dxfId="31119" priority="71766" stopIfTrue="1">
      <formula>WEEKDAY($A811)=2</formula>
    </cfRule>
    <cfRule type="expression" dxfId="31118" priority="71767" stopIfTrue="1">
      <formula>WEEKDAY($A811)=3</formula>
    </cfRule>
    <cfRule type="expression" dxfId="31117" priority="71768" stopIfTrue="1">
      <formula>WEEKDAY($A811)=4</formula>
    </cfRule>
    <cfRule type="expression" dxfId="31116" priority="71769" stopIfTrue="1">
      <formula>WEEKDAY($A811)=5</formula>
    </cfRule>
    <cfRule type="expression" dxfId="31115" priority="71770" stopIfTrue="1">
      <formula>WEEKDAY($A811)=6</formula>
    </cfRule>
    <cfRule type="expression" dxfId="31114" priority="71771" stopIfTrue="1">
      <formula>WEEKDAY($A811)=7</formula>
    </cfRule>
  </conditionalFormatting>
  <conditionalFormatting sqref="I811:I844">
    <cfRule type="expression" dxfId="31113" priority="71758" stopIfTrue="1">
      <formula>WEEKDAY($A811)=1</formula>
    </cfRule>
    <cfRule type="expression" dxfId="31112" priority="71759" stopIfTrue="1">
      <formula>WEEKDAY($A811)=2</formula>
    </cfRule>
    <cfRule type="expression" dxfId="31111" priority="71760" stopIfTrue="1">
      <formula>WEEKDAY($A811)=3</formula>
    </cfRule>
    <cfRule type="expression" dxfId="31110" priority="71761" stopIfTrue="1">
      <formula>WEEKDAY($A811)=4</formula>
    </cfRule>
    <cfRule type="expression" dxfId="31109" priority="71762" stopIfTrue="1">
      <formula>WEEKDAY($A811)=5</formula>
    </cfRule>
    <cfRule type="expression" dxfId="31108" priority="71763" stopIfTrue="1">
      <formula>WEEKDAY($A811)=6</formula>
    </cfRule>
    <cfRule type="expression" dxfId="31107" priority="71764" stopIfTrue="1">
      <formula>WEEKDAY($A811)=7</formula>
    </cfRule>
  </conditionalFormatting>
  <conditionalFormatting sqref="I811:I844">
    <cfRule type="expression" dxfId="31106" priority="71751" stopIfTrue="1">
      <formula>WEEKDAY($A811)=1</formula>
    </cfRule>
    <cfRule type="expression" dxfId="31105" priority="71752" stopIfTrue="1">
      <formula>WEEKDAY($A811)=2</formula>
    </cfRule>
    <cfRule type="expression" dxfId="31104" priority="71753" stopIfTrue="1">
      <formula>WEEKDAY($A811)=3</formula>
    </cfRule>
    <cfRule type="expression" dxfId="31103" priority="71754" stopIfTrue="1">
      <formula>WEEKDAY($A811)=4</formula>
    </cfRule>
    <cfRule type="expression" dxfId="31102" priority="71755" stopIfTrue="1">
      <formula>WEEKDAY($A811)=5</formula>
    </cfRule>
    <cfRule type="expression" dxfId="31101" priority="71756" stopIfTrue="1">
      <formula>WEEKDAY($A811)=6</formula>
    </cfRule>
    <cfRule type="expression" dxfId="31100" priority="71757" stopIfTrue="1">
      <formula>WEEKDAY($A811)=7</formula>
    </cfRule>
  </conditionalFormatting>
  <conditionalFormatting sqref="I811:I844">
    <cfRule type="expression" dxfId="31099" priority="71744" stopIfTrue="1">
      <formula>WEEKDAY($A811)=1</formula>
    </cfRule>
    <cfRule type="expression" dxfId="31098" priority="71745" stopIfTrue="1">
      <formula>WEEKDAY($A811)=2</formula>
    </cfRule>
    <cfRule type="expression" dxfId="31097" priority="71746" stopIfTrue="1">
      <formula>WEEKDAY($A811)=3</formula>
    </cfRule>
    <cfRule type="expression" dxfId="31096" priority="71747" stopIfTrue="1">
      <formula>WEEKDAY($A811)=4</formula>
    </cfRule>
    <cfRule type="expression" dxfId="31095" priority="71748" stopIfTrue="1">
      <formula>WEEKDAY($A811)=5</formula>
    </cfRule>
    <cfRule type="expression" dxfId="31094" priority="71749" stopIfTrue="1">
      <formula>WEEKDAY($A811)=6</formula>
    </cfRule>
    <cfRule type="expression" dxfId="31093" priority="71750" stopIfTrue="1">
      <formula>WEEKDAY($A811)=7</formula>
    </cfRule>
  </conditionalFormatting>
  <conditionalFormatting sqref="I811:I844">
    <cfRule type="expression" dxfId="31092" priority="71737" stopIfTrue="1">
      <formula>WEEKDAY($A811)=1</formula>
    </cfRule>
    <cfRule type="expression" dxfId="31091" priority="71738" stopIfTrue="1">
      <formula>WEEKDAY($A811)=2</formula>
    </cfRule>
    <cfRule type="expression" dxfId="31090" priority="71739" stopIfTrue="1">
      <formula>WEEKDAY($A811)=3</formula>
    </cfRule>
    <cfRule type="expression" dxfId="31089" priority="71740" stopIfTrue="1">
      <formula>WEEKDAY($A811)=4</formula>
    </cfRule>
    <cfRule type="expression" dxfId="31088" priority="71741" stopIfTrue="1">
      <formula>WEEKDAY($A811)=5</formula>
    </cfRule>
    <cfRule type="expression" dxfId="31087" priority="71742" stopIfTrue="1">
      <formula>WEEKDAY($A811)=6</formula>
    </cfRule>
    <cfRule type="expression" dxfId="31086" priority="71743" stopIfTrue="1">
      <formula>WEEKDAY($A811)=7</formula>
    </cfRule>
  </conditionalFormatting>
  <conditionalFormatting sqref="I811:I844">
    <cfRule type="expression" dxfId="31085" priority="71730" stopIfTrue="1">
      <formula>WEEKDAY($A811)=1</formula>
    </cfRule>
    <cfRule type="expression" dxfId="31084" priority="71731" stopIfTrue="1">
      <formula>WEEKDAY($A811)=2</formula>
    </cfRule>
    <cfRule type="expression" dxfId="31083" priority="71732" stopIfTrue="1">
      <formula>WEEKDAY($A811)=3</formula>
    </cfRule>
    <cfRule type="expression" dxfId="31082" priority="71733" stopIfTrue="1">
      <formula>WEEKDAY($A811)=4</formula>
    </cfRule>
    <cfRule type="expression" dxfId="31081" priority="71734" stopIfTrue="1">
      <formula>WEEKDAY($A811)=5</formula>
    </cfRule>
    <cfRule type="expression" dxfId="31080" priority="71735" stopIfTrue="1">
      <formula>WEEKDAY($A811)=6</formula>
    </cfRule>
    <cfRule type="expression" dxfId="31079" priority="71736" stopIfTrue="1">
      <formula>WEEKDAY($A811)=7</formula>
    </cfRule>
  </conditionalFormatting>
  <conditionalFormatting sqref="I811:I844">
    <cfRule type="expression" dxfId="31078" priority="71723" stopIfTrue="1">
      <formula>WEEKDAY($A811)=1</formula>
    </cfRule>
    <cfRule type="expression" dxfId="31077" priority="71724" stopIfTrue="1">
      <formula>WEEKDAY($A811)=2</formula>
    </cfRule>
    <cfRule type="expression" dxfId="31076" priority="71725" stopIfTrue="1">
      <formula>WEEKDAY($A811)=3</formula>
    </cfRule>
    <cfRule type="expression" dxfId="31075" priority="71726" stopIfTrue="1">
      <formula>WEEKDAY($A811)=4</formula>
    </cfRule>
    <cfRule type="expression" dxfId="31074" priority="71727" stopIfTrue="1">
      <formula>WEEKDAY($A811)=5</formula>
    </cfRule>
    <cfRule type="expression" dxfId="31073" priority="71728" stopIfTrue="1">
      <formula>WEEKDAY($A811)=6</formula>
    </cfRule>
    <cfRule type="expression" dxfId="31072" priority="71729" stopIfTrue="1">
      <formula>WEEKDAY($A811)=7</formula>
    </cfRule>
  </conditionalFormatting>
  <conditionalFormatting sqref="I811:I844">
    <cfRule type="expression" dxfId="31071" priority="71716" stopIfTrue="1">
      <formula>WEEKDAY($A811)=1</formula>
    </cfRule>
    <cfRule type="expression" dxfId="31070" priority="71717" stopIfTrue="1">
      <formula>WEEKDAY($A811)=2</formula>
    </cfRule>
    <cfRule type="expression" dxfId="31069" priority="71718" stopIfTrue="1">
      <formula>WEEKDAY($A811)=3</formula>
    </cfRule>
    <cfRule type="expression" dxfId="31068" priority="71719" stopIfTrue="1">
      <formula>WEEKDAY($A811)=4</formula>
    </cfRule>
    <cfRule type="expression" dxfId="31067" priority="71720" stopIfTrue="1">
      <formula>WEEKDAY($A811)=5</formula>
    </cfRule>
    <cfRule type="expression" dxfId="31066" priority="71721" stopIfTrue="1">
      <formula>WEEKDAY($A811)=6</formula>
    </cfRule>
    <cfRule type="expression" dxfId="31065" priority="71722" stopIfTrue="1">
      <formula>WEEKDAY($A811)=7</formula>
    </cfRule>
  </conditionalFormatting>
  <conditionalFormatting sqref="I811:I844">
    <cfRule type="expression" dxfId="31064" priority="71709" stopIfTrue="1">
      <formula>WEEKDAY($A811)=1</formula>
    </cfRule>
    <cfRule type="expression" dxfId="31063" priority="71710" stopIfTrue="1">
      <formula>WEEKDAY($A811)=2</formula>
    </cfRule>
    <cfRule type="expression" dxfId="31062" priority="71711" stopIfTrue="1">
      <formula>WEEKDAY($A811)=3</formula>
    </cfRule>
    <cfRule type="expression" dxfId="31061" priority="71712" stopIfTrue="1">
      <formula>WEEKDAY($A811)=4</formula>
    </cfRule>
    <cfRule type="expression" dxfId="31060" priority="71713" stopIfTrue="1">
      <formula>WEEKDAY($A811)=5</formula>
    </cfRule>
    <cfRule type="expression" dxfId="31059" priority="71714" stopIfTrue="1">
      <formula>WEEKDAY($A811)=6</formula>
    </cfRule>
    <cfRule type="expression" dxfId="31058" priority="71715" stopIfTrue="1">
      <formula>WEEKDAY($A811)=7</formula>
    </cfRule>
  </conditionalFormatting>
  <conditionalFormatting sqref="I811:I844">
    <cfRule type="expression" dxfId="31057" priority="71702" stopIfTrue="1">
      <formula>WEEKDAY($A811)=1</formula>
    </cfRule>
    <cfRule type="expression" dxfId="31056" priority="71703" stopIfTrue="1">
      <formula>WEEKDAY($A811)=2</formula>
    </cfRule>
    <cfRule type="expression" dxfId="31055" priority="71704" stopIfTrue="1">
      <formula>WEEKDAY($A811)=3</formula>
    </cfRule>
    <cfRule type="expression" dxfId="31054" priority="71705" stopIfTrue="1">
      <formula>WEEKDAY($A811)=4</formula>
    </cfRule>
    <cfRule type="expression" dxfId="31053" priority="71706" stopIfTrue="1">
      <formula>WEEKDAY($A811)=5</formula>
    </cfRule>
    <cfRule type="expression" dxfId="31052" priority="71707" stopIfTrue="1">
      <formula>WEEKDAY($A811)=6</formula>
    </cfRule>
    <cfRule type="expression" dxfId="31051" priority="71708" stopIfTrue="1">
      <formula>WEEKDAY($A811)=7</formula>
    </cfRule>
  </conditionalFormatting>
  <conditionalFormatting sqref="I811:I844">
    <cfRule type="expression" dxfId="31050" priority="71695" stopIfTrue="1">
      <formula>WEEKDAY($A811)=1</formula>
    </cfRule>
    <cfRule type="expression" dxfId="31049" priority="71696" stopIfTrue="1">
      <formula>WEEKDAY($A811)=2</formula>
    </cfRule>
    <cfRule type="expression" dxfId="31048" priority="71697" stopIfTrue="1">
      <formula>WEEKDAY($A811)=3</formula>
    </cfRule>
    <cfRule type="expression" dxfId="31047" priority="71698" stopIfTrue="1">
      <formula>WEEKDAY($A811)=4</formula>
    </cfRule>
    <cfRule type="expression" dxfId="31046" priority="71699" stopIfTrue="1">
      <formula>WEEKDAY($A811)=5</formula>
    </cfRule>
    <cfRule type="expression" dxfId="31045" priority="71700" stopIfTrue="1">
      <formula>WEEKDAY($A811)=6</formula>
    </cfRule>
    <cfRule type="expression" dxfId="31044" priority="71701" stopIfTrue="1">
      <formula>WEEKDAY($A811)=7</formula>
    </cfRule>
  </conditionalFormatting>
  <conditionalFormatting sqref="A811:M811">
    <cfRule type="expression" dxfId="31043" priority="71688" stopIfTrue="1">
      <formula>WEEKDAY($A811)=1</formula>
    </cfRule>
    <cfRule type="expression" dxfId="31042" priority="71689" stopIfTrue="1">
      <formula>WEEKDAY($A811)=2</formula>
    </cfRule>
    <cfRule type="expression" dxfId="31041" priority="71690" stopIfTrue="1">
      <formula>WEEKDAY($A811)=3</formula>
    </cfRule>
    <cfRule type="expression" dxfId="31040" priority="71691" stopIfTrue="1">
      <formula>WEEKDAY($A811)=4</formula>
    </cfRule>
    <cfRule type="expression" dxfId="31039" priority="71692" stopIfTrue="1">
      <formula>WEEKDAY($A811)=5</formula>
    </cfRule>
    <cfRule type="expression" dxfId="31038" priority="71693" stopIfTrue="1">
      <formula>WEEKDAY($A811)=6</formula>
    </cfRule>
    <cfRule type="expression" dxfId="31037" priority="71694" stopIfTrue="1">
      <formula>WEEKDAY($A811)=7</formula>
    </cfRule>
  </conditionalFormatting>
  <conditionalFormatting sqref="I812:I817">
    <cfRule type="expression" dxfId="31036" priority="71681" stopIfTrue="1">
      <formula>WEEKDAY($A812)=1</formula>
    </cfRule>
    <cfRule type="expression" dxfId="31035" priority="71682" stopIfTrue="1">
      <formula>WEEKDAY($A812)=2</formula>
    </cfRule>
    <cfRule type="expression" dxfId="31034" priority="71683" stopIfTrue="1">
      <formula>WEEKDAY($A812)=3</formula>
    </cfRule>
    <cfRule type="expression" dxfId="31033" priority="71684" stopIfTrue="1">
      <formula>WEEKDAY($A812)=4</formula>
    </cfRule>
    <cfRule type="expression" dxfId="31032" priority="71685" stopIfTrue="1">
      <formula>WEEKDAY($A812)=5</formula>
    </cfRule>
    <cfRule type="expression" dxfId="31031" priority="71686" stopIfTrue="1">
      <formula>WEEKDAY($A812)=6</formula>
    </cfRule>
    <cfRule type="expression" dxfId="31030" priority="71687" stopIfTrue="1">
      <formula>WEEKDAY($A812)=7</formula>
    </cfRule>
  </conditionalFormatting>
  <conditionalFormatting sqref="I812:I817">
    <cfRule type="expression" dxfId="31029" priority="71674" stopIfTrue="1">
      <formula>WEEKDAY($A812)=1</formula>
    </cfRule>
    <cfRule type="expression" dxfId="31028" priority="71675" stopIfTrue="1">
      <formula>WEEKDAY($A812)=2</formula>
    </cfRule>
    <cfRule type="expression" dxfId="31027" priority="71676" stopIfTrue="1">
      <formula>WEEKDAY($A812)=3</formula>
    </cfRule>
    <cfRule type="expression" dxfId="31026" priority="71677" stopIfTrue="1">
      <formula>WEEKDAY($A812)=4</formula>
    </cfRule>
    <cfRule type="expression" dxfId="31025" priority="71678" stopIfTrue="1">
      <formula>WEEKDAY($A812)=5</formula>
    </cfRule>
    <cfRule type="expression" dxfId="31024" priority="71679" stopIfTrue="1">
      <formula>WEEKDAY($A812)=6</formula>
    </cfRule>
    <cfRule type="expression" dxfId="31023" priority="71680" stopIfTrue="1">
      <formula>WEEKDAY($A812)=7</formula>
    </cfRule>
  </conditionalFormatting>
  <conditionalFormatting sqref="I812:I817">
    <cfRule type="expression" dxfId="31022" priority="71667" stopIfTrue="1">
      <formula>WEEKDAY($A812)=1</formula>
    </cfRule>
    <cfRule type="expression" dxfId="31021" priority="71668" stopIfTrue="1">
      <formula>WEEKDAY($A812)=2</formula>
    </cfRule>
    <cfRule type="expression" dxfId="31020" priority="71669" stopIfTrue="1">
      <formula>WEEKDAY($A812)=3</formula>
    </cfRule>
    <cfRule type="expression" dxfId="31019" priority="71670" stopIfTrue="1">
      <formula>WEEKDAY($A812)=4</formula>
    </cfRule>
    <cfRule type="expression" dxfId="31018" priority="71671" stopIfTrue="1">
      <formula>WEEKDAY($A812)=5</formula>
    </cfRule>
    <cfRule type="expression" dxfId="31017" priority="71672" stopIfTrue="1">
      <formula>WEEKDAY($A812)=6</formula>
    </cfRule>
    <cfRule type="expression" dxfId="31016" priority="71673" stopIfTrue="1">
      <formula>WEEKDAY($A812)=7</formula>
    </cfRule>
  </conditionalFormatting>
  <conditionalFormatting sqref="I812:I817">
    <cfRule type="expression" dxfId="31015" priority="71660" stopIfTrue="1">
      <formula>WEEKDAY($A812)=1</formula>
    </cfRule>
    <cfRule type="expression" dxfId="31014" priority="71661" stopIfTrue="1">
      <formula>WEEKDAY($A812)=2</formula>
    </cfRule>
    <cfRule type="expression" dxfId="31013" priority="71662" stopIfTrue="1">
      <formula>WEEKDAY($A812)=3</formula>
    </cfRule>
    <cfRule type="expression" dxfId="31012" priority="71663" stopIfTrue="1">
      <formula>WEEKDAY($A812)=4</formula>
    </cfRule>
    <cfRule type="expression" dxfId="31011" priority="71664" stopIfTrue="1">
      <formula>WEEKDAY($A812)=5</formula>
    </cfRule>
    <cfRule type="expression" dxfId="31010" priority="71665" stopIfTrue="1">
      <formula>WEEKDAY($A812)=6</formula>
    </cfRule>
    <cfRule type="expression" dxfId="31009" priority="71666" stopIfTrue="1">
      <formula>WEEKDAY($A812)=7</formula>
    </cfRule>
  </conditionalFormatting>
  <conditionalFormatting sqref="I812:I817">
    <cfRule type="expression" dxfId="31008" priority="71653" stopIfTrue="1">
      <formula>WEEKDAY($A812)=1</formula>
    </cfRule>
    <cfRule type="expression" dxfId="31007" priority="71654" stopIfTrue="1">
      <formula>WEEKDAY($A812)=2</formula>
    </cfRule>
    <cfRule type="expression" dxfId="31006" priority="71655" stopIfTrue="1">
      <formula>WEEKDAY($A812)=3</formula>
    </cfRule>
    <cfRule type="expression" dxfId="31005" priority="71656" stopIfTrue="1">
      <formula>WEEKDAY($A812)=4</formula>
    </cfRule>
    <cfRule type="expression" dxfId="31004" priority="71657" stopIfTrue="1">
      <formula>WEEKDAY($A812)=5</formula>
    </cfRule>
    <cfRule type="expression" dxfId="31003" priority="71658" stopIfTrue="1">
      <formula>WEEKDAY($A812)=6</formula>
    </cfRule>
    <cfRule type="expression" dxfId="31002" priority="71659" stopIfTrue="1">
      <formula>WEEKDAY($A812)=7</formula>
    </cfRule>
  </conditionalFormatting>
  <conditionalFormatting sqref="I812:I817">
    <cfRule type="expression" dxfId="31001" priority="71646" stopIfTrue="1">
      <formula>WEEKDAY($A812)=1</formula>
    </cfRule>
    <cfRule type="expression" dxfId="31000" priority="71647" stopIfTrue="1">
      <formula>WEEKDAY($A812)=2</formula>
    </cfRule>
    <cfRule type="expression" dxfId="30999" priority="71648" stopIfTrue="1">
      <formula>WEEKDAY($A812)=3</formula>
    </cfRule>
    <cfRule type="expression" dxfId="30998" priority="71649" stopIfTrue="1">
      <formula>WEEKDAY($A812)=4</formula>
    </cfRule>
    <cfRule type="expression" dxfId="30997" priority="71650" stopIfTrue="1">
      <formula>WEEKDAY($A812)=5</formula>
    </cfRule>
    <cfRule type="expression" dxfId="30996" priority="71651" stopIfTrue="1">
      <formula>WEEKDAY($A812)=6</formula>
    </cfRule>
    <cfRule type="expression" dxfId="30995" priority="71652" stopIfTrue="1">
      <formula>WEEKDAY($A812)=7</formula>
    </cfRule>
  </conditionalFormatting>
  <conditionalFormatting sqref="I812:I817">
    <cfRule type="expression" dxfId="30994" priority="71639" stopIfTrue="1">
      <formula>WEEKDAY($A812)=1</formula>
    </cfRule>
    <cfRule type="expression" dxfId="30993" priority="71640" stopIfTrue="1">
      <formula>WEEKDAY($A812)=2</formula>
    </cfRule>
    <cfRule type="expression" dxfId="30992" priority="71641" stopIfTrue="1">
      <formula>WEEKDAY($A812)=3</formula>
    </cfRule>
    <cfRule type="expression" dxfId="30991" priority="71642" stopIfTrue="1">
      <formula>WEEKDAY($A812)=4</formula>
    </cfRule>
    <cfRule type="expression" dxfId="30990" priority="71643" stopIfTrue="1">
      <formula>WEEKDAY($A812)=5</formula>
    </cfRule>
    <cfRule type="expression" dxfId="30989" priority="71644" stopIfTrue="1">
      <formula>WEEKDAY($A812)=6</formula>
    </cfRule>
    <cfRule type="expression" dxfId="30988" priority="71645" stopIfTrue="1">
      <formula>WEEKDAY($A812)=7</formula>
    </cfRule>
  </conditionalFormatting>
  <conditionalFormatting sqref="I812:I817">
    <cfRule type="expression" dxfId="30987" priority="71632" stopIfTrue="1">
      <formula>WEEKDAY($A812)=1</formula>
    </cfRule>
    <cfRule type="expression" dxfId="30986" priority="71633" stopIfTrue="1">
      <formula>WEEKDAY($A812)=2</formula>
    </cfRule>
    <cfRule type="expression" dxfId="30985" priority="71634" stopIfTrue="1">
      <formula>WEEKDAY($A812)=3</formula>
    </cfRule>
    <cfRule type="expression" dxfId="30984" priority="71635" stopIfTrue="1">
      <formula>WEEKDAY($A812)=4</formula>
    </cfRule>
    <cfRule type="expression" dxfId="30983" priority="71636" stopIfTrue="1">
      <formula>WEEKDAY($A812)=5</formula>
    </cfRule>
    <cfRule type="expression" dxfId="30982" priority="71637" stopIfTrue="1">
      <formula>WEEKDAY($A812)=6</formula>
    </cfRule>
    <cfRule type="expression" dxfId="30981" priority="71638" stopIfTrue="1">
      <formula>WEEKDAY($A812)=7</formula>
    </cfRule>
  </conditionalFormatting>
  <conditionalFormatting sqref="I812:I817">
    <cfRule type="expression" dxfId="30980" priority="71625" stopIfTrue="1">
      <formula>WEEKDAY($A812)=1</formula>
    </cfRule>
    <cfRule type="expression" dxfId="30979" priority="71626" stopIfTrue="1">
      <formula>WEEKDAY($A812)=2</formula>
    </cfRule>
    <cfRule type="expression" dxfId="30978" priority="71627" stopIfTrue="1">
      <formula>WEEKDAY($A812)=3</formula>
    </cfRule>
    <cfRule type="expression" dxfId="30977" priority="71628" stopIfTrue="1">
      <formula>WEEKDAY($A812)=4</formula>
    </cfRule>
    <cfRule type="expression" dxfId="30976" priority="71629" stopIfTrue="1">
      <formula>WEEKDAY($A812)=5</formula>
    </cfRule>
    <cfRule type="expression" dxfId="30975" priority="71630" stopIfTrue="1">
      <formula>WEEKDAY($A812)=6</formula>
    </cfRule>
    <cfRule type="expression" dxfId="30974" priority="71631" stopIfTrue="1">
      <formula>WEEKDAY($A812)=7</formula>
    </cfRule>
  </conditionalFormatting>
  <conditionalFormatting sqref="I812:I817">
    <cfRule type="expression" dxfId="30973" priority="71618" stopIfTrue="1">
      <formula>WEEKDAY($A812)=1</formula>
    </cfRule>
    <cfRule type="expression" dxfId="30972" priority="71619" stopIfTrue="1">
      <formula>WEEKDAY($A812)=2</formula>
    </cfRule>
    <cfRule type="expression" dxfId="30971" priority="71620" stopIfTrue="1">
      <formula>WEEKDAY($A812)=3</formula>
    </cfRule>
    <cfRule type="expression" dxfId="30970" priority="71621" stopIfTrue="1">
      <formula>WEEKDAY($A812)=4</formula>
    </cfRule>
    <cfRule type="expression" dxfId="30969" priority="71622" stopIfTrue="1">
      <formula>WEEKDAY($A812)=5</formula>
    </cfRule>
    <cfRule type="expression" dxfId="30968" priority="71623" stopIfTrue="1">
      <formula>WEEKDAY($A812)=6</formula>
    </cfRule>
    <cfRule type="expression" dxfId="30967" priority="71624" stopIfTrue="1">
      <formula>WEEKDAY($A812)=7</formula>
    </cfRule>
  </conditionalFormatting>
  <conditionalFormatting sqref="I812:I817">
    <cfRule type="expression" dxfId="30966" priority="71611" stopIfTrue="1">
      <formula>WEEKDAY($A812)=1</formula>
    </cfRule>
    <cfRule type="expression" dxfId="30965" priority="71612" stopIfTrue="1">
      <formula>WEEKDAY($A812)=2</formula>
    </cfRule>
    <cfRule type="expression" dxfId="30964" priority="71613" stopIfTrue="1">
      <formula>WEEKDAY($A812)=3</formula>
    </cfRule>
    <cfRule type="expression" dxfId="30963" priority="71614" stopIfTrue="1">
      <formula>WEEKDAY($A812)=4</formula>
    </cfRule>
    <cfRule type="expression" dxfId="30962" priority="71615" stopIfTrue="1">
      <formula>WEEKDAY($A812)=5</formula>
    </cfRule>
    <cfRule type="expression" dxfId="30961" priority="71616" stopIfTrue="1">
      <formula>WEEKDAY($A812)=6</formula>
    </cfRule>
    <cfRule type="expression" dxfId="30960" priority="71617" stopIfTrue="1">
      <formula>WEEKDAY($A812)=7</formula>
    </cfRule>
  </conditionalFormatting>
  <conditionalFormatting sqref="I812:I817">
    <cfRule type="expression" dxfId="30959" priority="71604" stopIfTrue="1">
      <formula>WEEKDAY($A812)=1</formula>
    </cfRule>
    <cfRule type="expression" dxfId="30958" priority="71605" stopIfTrue="1">
      <formula>WEEKDAY($A812)=2</formula>
    </cfRule>
    <cfRule type="expression" dxfId="30957" priority="71606" stopIfTrue="1">
      <formula>WEEKDAY($A812)=3</formula>
    </cfRule>
    <cfRule type="expression" dxfId="30956" priority="71607" stopIfTrue="1">
      <formula>WEEKDAY($A812)=4</formula>
    </cfRule>
    <cfRule type="expression" dxfId="30955" priority="71608" stopIfTrue="1">
      <formula>WEEKDAY($A812)=5</formula>
    </cfRule>
    <cfRule type="expression" dxfId="30954" priority="71609" stopIfTrue="1">
      <formula>WEEKDAY($A812)=6</formula>
    </cfRule>
    <cfRule type="expression" dxfId="30953" priority="71610" stopIfTrue="1">
      <formula>WEEKDAY($A812)=7</formula>
    </cfRule>
  </conditionalFormatting>
  <conditionalFormatting sqref="I812:I817">
    <cfRule type="expression" dxfId="30952" priority="71597" stopIfTrue="1">
      <formula>WEEKDAY($A812)=1</formula>
    </cfRule>
    <cfRule type="expression" dxfId="30951" priority="71598" stopIfTrue="1">
      <formula>WEEKDAY($A812)=2</formula>
    </cfRule>
    <cfRule type="expression" dxfId="30950" priority="71599" stopIfTrue="1">
      <formula>WEEKDAY($A812)=3</formula>
    </cfRule>
    <cfRule type="expression" dxfId="30949" priority="71600" stopIfTrue="1">
      <formula>WEEKDAY($A812)=4</formula>
    </cfRule>
    <cfRule type="expression" dxfId="30948" priority="71601" stopIfTrue="1">
      <formula>WEEKDAY($A812)=5</formula>
    </cfRule>
    <cfRule type="expression" dxfId="30947" priority="71602" stopIfTrue="1">
      <formula>WEEKDAY($A812)=6</formula>
    </cfRule>
    <cfRule type="expression" dxfId="30946" priority="71603" stopIfTrue="1">
      <formula>WEEKDAY($A812)=7</formula>
    </cfRule>
  </conditionalFormatting>
  <conditionalFormatting sqref="I812:I817">
    <cfRule type="expression" dxfId="30945" priority="71590" stopIfTrue="1">
      <formula>WEEKDAY($A812)=1</formula>
    </cfRule>
    <cfRule type="expression" dxfId="30944" priority="71591" stopIfTrue="1">
      <formula>WEEKDAY($A812)=2</formula>
    </cfRule>
    <cfRule type="expression" dxfId="30943" priority="71592" stopIfTrue="1">
      <formula>WEEKDAY($A812)=3</formula>
    </cfRule>
    <cfRule type="expression" dxfId="30942" priority="71593" stopIfTrue="1">
      <formula>WEEKDAY($A812)=4</formula>
    </cfRule>
    <cfRule type="expression" dxfId="30941" priority="71594" stopIfTrue="1">
      <formula>WEEKDAY($A812)=5</formula>
    </cfRule>
    <cfRule type="expression" dxfId="30940" priority="71595" stopIfTrue="1">
      <formula>WEEKDAY($A812)=6</formula>
    </cfRule>
    <cfRule type="expression" dxfId="30939" priority="71596" stopIfTrue="1">
      <formula>WEEKDAY($A812)=7</formula>
    </cfRule>
  </conditionalFormatting>
  <conditionalFormatting sqref="I812:I817">
    <cfRule type="expression" dxfId="30938" priority="71583" stopIfTrue="1">
      <formula>WEEKDAY($A812)=1</formula>
    </cfRule>
    <cfRule type="expression" dxfId="30937" priority="71584" stopIfTrue="1">
      <formula>WEEKDAY($A812)=2</formula>
    </cfRule>
    <cfRule type="expression" dxfId="30936" priority="71585" stopIfTrue="1">
      <formula>WEEKDAY($A812)=3</formula>
    </cfRule>
    <cfRule type="expression" dxfId="30935" priority="71586" stopIfTrue="1">
      <formula>WEEKDAY($A812)=4</formula>
    </cfRule>
    <cfRule type="expression" dxfId="30934" priority="71587" stopIfTrue="1">
      <formula>WEEKDAY($A812)=5</formula>
    </cfRule>
    <cfRule type="expression" dxfId="30933" priority="71588" stopIfTrue="1">
      <formula>WEEKDAY($A812)=6</formula>
    </cfRule>
    <cfRule type="expression" dxfId="30932" priority="71589" stopIfTrue="1">
      <formula>WEEKDAY($A812)=7</formula>
    </cfRule>
  </conditionalFormatting>
  <conditionalFormatting sqref="I812:I817">
    <cfRule type="expression" dxfId="30931" priority="71576" stopIfTrue="1">
      <formula>WEEKDAY($A812)=1</formula>
    </cfRule>
    <cfRule type="expression" dxfId="30930" priority="71577" stopIfTrue="1">
      <formula>WEEKDAY($A812)=2</formula>
    </cfRule>
    <cfRule type="expression" dxfId="30929" priority="71578" stopIfTrue="1">
      <formula>WEEKDAY($A812)=3</formula>
    </cfRule>
    <cfRule type="expression" dxfId="30928" priority="71579" stopIfTrue="1">
      <formula>WEEKDAY($A812)=4</formula>
    </cfRule>
    <cfRule type="expression" dxfId="30927" priority="71580" stopIfTrue="1">
      <formula>WEEKDAY($A812)=5</formula>
    </cfRule>
    <cfRule type="expression" dxfId="30926" priority="71581" stopIfTrue="1">
      <formula>WEEKDAY($A812)=6</formula>
    </cfRule>
    <cfRule type="expression" dxfId="30925" priority="71582" stopIfTrue="1">
      <formula>WEEKDAY($A812)=7</formula>
    </cfRule>
  </conditionalFormatting>
  <conditionalFormatting sqref="I812:I817">
    <cfRule type="expression" dxfId="30924" priority="71569" stopIfTrue="1">
      <formula>WEEKDAY($A812)=1</formula>
    </cfRule>
    <cfRule type="expression" dxfId="30923" priority="71570" stopIfTrue="1">
      <formula>WEEKDAY($A812)=2</formula>
    </cfRule>
    <cfRule type="expression" dxfId="30922" priority="71571" stopIfTrue="1">
      <formula>WEEKDAY($A812)=3</formula>
    </cfRule>
    <cfRule type="expression" dxfId="30921" priority="71572" stopIfTrue="1">
      <formula>WEEKDAY($A812)=4</formula>
    </cfRule>
    <cfRule type="expression" dxfId="30920" priority="71573" stopIfTrue="1">
      <formula>WEEKDAY($A812)=5</formula>
    </cfRule>
    <cfRule type="expression" dxfId="30919" priority="71574" stopIfTrue="1">
      <formula>WEEKDAY($A812)=6</formula>
    </cfRule>
    <cfRule type="expression" dxfId="30918" priority="71575" stopIfTrue="1">
      <formula>WEEKDAY($A812)=7</formula>
    </cfRule>
  </conditionalFormatting>
  <conditionalFormatting sqref="I812:I817">
    <cfRule type="expression" dxfId="30917" priority="71562" stopIfTrue="1">
      <formula>WEEKDAY($A812)=1</formula>
    </cfRule>
    <cfRule type="expression" dxfId="30916" priority="71563" stopIfTrue="1">
      <formula>WEEKDAY($A812)=2</formula>
    </cfRule>
    <cfRule type="expression" dxfId="30915" priority="71564" stopIfTrue="1">
      <formula>WEEKDAY($A812)=3</formula>
    </cfRule>
    <cfRule type="expression" dxfId="30914" priority="71565" stopIfTrue="1">
      <formula>WEEKDAY($A812)=4</formula>
    </cfRule>
    <cfRule type="expression" dxfId="30913" priority="71566" stopIfTrue="1">
      <formula>WEEKDAY($A812)=5</formula>
    </cfRule>
    <cfRule type="expression" dxfId="30912" priority="71567" stopIfTrue="1">
      <formula>WEEKDAY($A812)=6</formula>
    </cfRule>
    <cfRule type="expression" dxfId="30911" priority="71568" stopIfTrue="1">
      <formula>WEEKDAY($A812)=7</formula>
    </cfRule>
  </conditionalFormatting>
  <conditionalFormatting sqref="I812:I817">
    <cfRule type="expression" dxfId="30910" priority="71555" stopIfTrue="1">
      <formula>WEEKDAY($A812)=1</formula>
    </cfRule>
    <cfRule type="expression" dxfId="30909" priority="71556" stopIfTrue="1">
      <formula>WEEKDAY($A812)=2</formula>
    </cfRule>
    <cfRule type="expression" dxfId="30908" priority="71557" stopIfTrue="1">
      <formula>WEEKDAY($A812)=3</formula>
    </cfRule>
    <cfRule type="expression" dxfId="30907" priority="71558" stopIfTrue="1">
      <formula>WEEKDAY($A812)=4</formula>
    </cfRule>
    <cfRule type="expression" dxfId="30906" priority="71559" stopIfTrue="1">
      <formula>WEEKDAY($A812)=5</formula>
    </cfRule>
    <cfRule type="expression" dxfId="30905" priority="71560" stopIfTrue="1">
      <formula>WEEKDAY($A812)=6</formula>
    </cfRule>
    <cfRule type="expression" dxfId="30904" priority="71561" stopIfTrue="1">
      <formula>WEEKDAY($A812)=7</formula>
    </cfRule>
  </conditionalFormatting>
  <conditionalFormatting sqref="I812:I817">
    <cfRule type="expression" dxfId="30903" priority="71548" stopIfTrue="1">
      <formula>WEEKDAY($A812)=1</formula>
    </cfRule>
    <cfRule type="expression" dxfId="30902" priority="71549" stopIfTrue="1">
      <formula>WEEKDAY($A812)=2</formula>
    </cfRule>
    <cfRule type="expression" dxfId="30901" priority="71550" stopIfTrue="1">
      <formula>WEEKDAY($A812)=3</formula>
    </cfRule>
    <cfRule type="expression" dxfId="30900" priority="71551" stopIfTrue="1">
      <formula>WEEKDAY($A812)=4</formula>
    </cfRule>
    <cfRule type="expression" dxfId="30899" priority="71552" stopIfTrue="1">
      <formula>WEEKDAY($A812)=5</formula>
    </cfRule>
    <cfRule type="expression" dxfId="30898" priority="71553" stopIfTrue="1">
      <formula>WEEKDAY($A812)=6</formula>
    </cfRule>
    <cfRule type="expression" dxfId="30897" priority="71554" stopIfTrue="1">
      <formula>WEEKDAY($A812)=7</formula>
    </cfRule>
  </conditionalFormatting>
  <conditionalFormatting sqref="I812:I817">
    <cfRule type="expression" dxfId="30896" priority="71541" stopIfTrue="1">
      <formula>WEEKDAY($A812)=1</formula>
    </cfRule>
    <cfRule type="expression" dxfId="30895" priority="71542" stopIfTrue="1">
      <formula>WEEKDAY($A812)=2</formula>
    </cfRule>
    <cfRule type="expression" dxfId="30894" priority="71543" stopIfTrue="1">
      <formula>WEEKDAY($A812)=3</formula>
    </cfRule>
    <cfRule type="expression" dxfId="30893" priority="71544" stopIfTrue="1">
      <formula>WEEKDAY($A812)=4</formula>
    </cfRule>
    <cfRule type="expression" dxfId="30892" priority="71545" stopIfTrue="1">
      <formula>WEEKDAY($A812)=5</formula>
    </cfRule>
    <cfRule type="expression" dxfId="30891" priority="71546" stopIfTrue="1">
      <formula>WEEKDAY($A812)=6</formula>
    </cfRule>
    <cfRule type="expression" dxfId="30890" priority="71547" stopIfTrue="1">
      <formula>WEEKDAY($A812)=7</formula>
    </cfRule>
  </conditionalFormatting>
  <conditionalFormatting sqref="I812:I817">
    <cfRule type="expression" dxfId="30889" priority="71534" stopIfTrue="1">
      <formula>WEEKDAY($A812)=1</formula>
    </cfRule>
    <cfRule type="expression" dxfId="30888" priority="71535" stopIfTrue="1">
      <formula>WEEKDAY($A812)=2</formula>
    </cfRule>
    <cfRule type="expression" dxfId="30887" priority="71536" stopIfTrue="1">
      <formula>WEEKDAY($A812)=3</formula>
    </cfRule>
    <cfRule type="expression" dxfId="30886" priority="71537" stopIfTrue="1">
      <formula>WEEKDAY($A812)=4</formula>
    </cfRule>
    <cfRule type="expression" dxfId="30885" priority="71538" stopIfTrue="1">
      <formula>WEEKDAY($A812)=5</formula>
    </cfRule>
    <cfRule type="expression" dxfId="30884" priority="71539" stopIfTrue="1">
      <formula>WEEKDAY($A812)=6</formula>
    </cfRule>
    <cfRule type="expression" dxfId="30883" priority="71540" stopIfTrue="1">
      <formula>WEEKDAY($A812)=7</formula>
    </cfRule>
  </conditionalFormatting>
  <conditionalFormatting sqref="I812:I817">
    <cfRule type="expression" dxfId="30882" priority="71527" stopIfTrue="1">
      <formula>WEEKDAY($A812)=1</formula>
    </cfRule>
    <cfRule type="expression" dxfId="30881" priority="71528" stopIfTrue="1">
      <formula>WEEKDAY($A812)=2</formula>
    </cfRule>
    <cfRule type="expression" dxfId="30880" priority="71529" stopIfTrue="1">
      <formula>WEEKDAY($A812)=3</formula>
    </cfRule>
    <cfRule type="expression" dxfId="30879" priority="71530" stopIfTrue="1">
      <formula>WEEKDAY($A812)=4</formula>
    </cfRule>
    <cfRule type="expression" dxfId="30878" priority="71531" stopIfTrue="1">
      <formula>WEEKDAY($A812)=5</formula>
    </cfRule>
    <cfRule type="expression" dxfId="30877" priority="71532" stopIfTrue="1">
      <formula>WEEKDAY($A812)=6</formula>
    </cfRule>
    <cfRule type="expression" dxfId="30876" priority="71533" stopIfTrue="1">
      <formula>WEEKDAY($A812)=7</formula>
    </cfRule>
  </conditionalFormatting>
  <conditionalFormatting sqref="I812:I817">
    <cfRule type="expression" dxfId="30875" priority="71520" stopIfTrue="1">
      <formula>WEEKDAY($A812)=1</formula>
    </cfRule>
    <cfRule type="expression" dxfId="30874" priority="71521" stopIfTrue="1">
      <formula>WEEKDAY($A812)=2</formula>
    </cfRule>
    <cfRule type="expression" dxfId="30873" priority="71522" stopIfTrue="1">
      <formula>WEEKDAY($A812)=3</formula>
    </cfRule>
    <cfRule type="expression" dxfId="30872" priority="71523" stopIfTrue="1">
      <formula>WEEKDAY($A812)=4</formula>
    </cfRule>
    <cfRule type="expression" dxfId="30871" priority="71524" stopIfTrue="1">
      <formula>WEEKDAY($A812)=5</formula>
    </cfRule>
    <cfRule type="expression" dxfId="30870" priority="71525" stopIfTrue="1">
      <formula>WEEKDAY($A812)=6</formula>
    </cfRule>
    <cfRule type="expression" dxfId="30869" priority="71526" stopIfTrue="1">
      <formula>WEEKDAY($A812)=7</formula>
    </cfRule>
  </conditionalFormatting>
  <conditionalFormatting sqref="I812:I817">
    <cfRule type="expression" dxfId="30868" priority="71513" stopIfTrue="1">
      <formula>WEEKDAY($A812)=1</formula>
    </cfRule>
    <cfRule type="expression" dxfId="30867" priority="71514" stopIfTrue="1">
      <formula>WEEKDAY($A812)=2</formula>
    </cfRule>
    <cfRule type="expression" dxfId="30866" priority="71515" stopIfTrue="1">
      <formula>WEEKDAY($A812)=3</formula>
    </cfRule>
    <cfRule type="expression" dxfId="30865" priority="71516" stopIfTrue="1">
      <formula>WEEKDAY($A812)=4</formula>
    </cfRule>
    <cfRule type="expression" dxfId="30864" priority="71517" stopIfTrue="1">
      <formula>WEEKDAY($A812)=5</formula>
    </cfRule>
    <cfRule type="expression" dxfId="30863" priority="71518" stopIfTrue="1">
      <formula>WEEKDAY($A812)=6</formula>
    </cfRule>
    <cfRule type="expression" dxfId="30862" priority="71519" stopIfTrue="1">
      <formula>WEEKDAY($A812)=7</formula>
    </cfRule>
  </conditionalFormatting>
  <conditionalFormatting sqref="I812:I817">
    <cfRule type="expression" dxfId="30861" priority="71506" stopIfTrue="1">
      <formula>WEEKDAY($A812)=1</formula>
    </cfRule>
    <cfRule type="expression" dxfId="30860" priority="71507" stopIfTrue="1">
      <formula>WEEKDAY($A812)=2</formula>
    </cfRule>
    <cfRule type="expression" dxfId="30859" priority="71508" stopIfTrue="1">
      <formula>WEEKDAY($A812)=3</formula>
    </cfRule>
    <cfRule type="expression" dxfId="30858" priority="71509" stopIfTrue="1">
      <formula>WEEKDAY($A812)=4</formula>
    </cfRule>
    <cfRule type="expression" dxfId="30857" priority="71510" stopIfTrue="1">
      <formula>WEEKDAY($A812)=5</formula>
    </cfRule>
    <cfRule type="expression" dxfId="30856" priority="71511" stopIfTrue="1">
      <formula>WEEKDAY($A812)=6</formula>
    </cfRule>
    <cfRule type="expression" dxfId="30855" priority="71512" stopIfTrue="1">
      <formula>WEEKDAY($A812)=7</formula>
    </cfRule>
  </conditionalFormatting>
  <conditionalFormatting sqref="I812:I817">
    <cfRule type="expression" dxfId="30854" priority="71499" stopIfTrue="1">
      <formula>WEEKDAY($A812)=1</formula>
    </cfRule>
    <cfRule type="expression" dxfId="30853" priority="71500" stopIfTrue="1">
      <formula>WEEKDAY($A812)=2</formula>
    </cfRule>
    <cfRule type="expression" dxfId="30852" priority="71501" stopIfTrue="1">
      <formula>WEEKDAY($A812)=3</formula>
    </cfRule>
    <cfRule type="expression" dxfId="30851" priority="71502" stopIfTrue="1">
      <formula>WEEKDAY($A812)=4</formula>
    </cfRule>
    <cfRule type="expression" dxfId="30850" priority="71503" stopIfTrue="1">
      <formula>WEEKDAY($A812)=5</formula>
    </cfRule>
    <cfRule type="expression" dxfId="30849" priority="71504" stopIfTrue="1">
      <formula>WEEKDAY($A812)=6</formula>
    </cfRule>
    <cfRule type="expression" dxfId="30848" priority="71505" stopIfTrue="1">
      <formula>WEEKDAY($A812)=7</formula>
    </cfRule>
  </conditionalFormatting>
  <conditionalFormatting sqref="I812:I817">
    <cfRule type="expression" dxfId="30847" priority="71492" stopIfTrue="1">
      <formula>WEEKDAY($A812)=1</formula>
    </cfRule>
    <cfRule type="expression" dxfId="30846" priority="71493" stopIfTrue="1">
      <formula>WEEKDAY($A812)=2</formula>
    </cfRule>
    <cfRule type="expression" dxfId="30845" priority="71494" stopIfTrue="1">
      <formula>WEEKDAY($A812)=3</formula>
    </cfRule>
    <cfRule type="expression" dxfId="30844" priority="71495" stopIfTrue="1">
      <formula>WEEKDAY($A812)=4</formula>
    </cfRule>
    <cfRule type="expression" dxfId="30843" priority="71496" stopIfTrue="1">
      <formula>WEEKDAY($A812)=5</formula>
    </cfRule>
    <cfRule type="expression" dxfId="30842" priority="71497" stopIfTrue="1">
      <formula>WEEKDAY($A812)=6</formula>
    </cfRule>
    <cfRule type="expression" dxfId="30841" priority="71498" stopIfTrue="1">
      <formula>WEEKDAY($A812)=7</formula>
    </cfRule>
  </conditionalFormatting>
  <conditionalFormatting sqref="I812:I817">
    <cfRule type="expression" dxfId="30840" priority="71485" stopIfTrue="1">
      <formula>WEEKDAY($A812)=1</formula>
    </cfRule>
    <cfRule type="expression" dxfId="30839" priority="71486" stopIfTrue="1">
      <formula>WEEKDAY($A812)=2</formula>
    </cfRule>
    <cfRule type="expression" dxfId="30838" priority="71487" stopIfTrue="1">
      <formula>WEEKDAY($A812)=3</formula>
    </cfRule>
    <cfRule type="expression" dxfId="30837" priority="71488" stopIfTrue="1">
      <formula>WEEKDAY($A812)=4</formula>
    </cfRule>
    <cfRule type="expression" dxfId="30836" priority="71489" stopIfTrue="1">
      <formula>WEEKDAY($A812)=5</formula>
    </cfRule>
    <cfRule type="expression" dxfId="30835" priority="71490" stopIfTrue="1">
      <formula>WEEKDAY($A812)=6</formula>
    </cfRule>
    <cfRule type="expression" dxfId="30834" priority="71491" stopIfTrue="1">
      <formula>WEEKDAY($A812)=7</formula>
    </cfRule>
  </conditionalFormatting>
  <conditionalFormatting sqref="I812:I817">
    <cfRule type="expression" dxfId="30833" priority="71478" stopIfTrue="1">
      <formula>WEEKDAY($A812)=1</formula>
    </cfRule>
    <cfRule type="expression" dxfId="30832" priority="71479" stopIfTrue="1">
      <formula>WEEKDAY($A812)=2</formula>
    </cfRule>
    <cfRule type="expression" dxfId="30831" priority="71480" stopIfTrue="1">
      <formula>WEEKDAY($A812)=3</formula>
    </cfRule>
    <cfRule type="expression" dxfId="30830" priority="71481" stopIfTrue="1">
      <formula>WEEKDAY($A812)=4</formula>
    </cfRule>
    <cfRule type="expression" dxfId="30829" priority="71482" stopIfTrue="1">
      <formula>WEEKDAY($A812)=5</formula>
    </cfRule>
    <cfRule type="expression" dxfId="30828" priority="71483" stopIfTrue="1">
      <formula>WEEKDAY($A812)=6</formula>
    </cfRule>
    <cfRule type="expression" dxfId="30827" priority="71484" stopIfTrue="1">
      <formula>WEEKDAY($A812)=7</formula>
    </cfRule>
  </conditionalFormatting>
  <conditionalFormatting sqref="I812:I817">
    <cfRule type="expression" dxfId="30826" priority="71471" stopIfTrue="1">
      <formula>WEEKDAY($A812)=1</formula>
    </cfRule>
    <cfRule type="expression" dxfId="30825" priority="71472" stopIfTrue="1">
      <formula>WEEKDAY($A812)=2</formula>
    </cfRule>
    <cfRule type="expression" dxfId="30824" priority="71473" stopIfTrue="1">
      <formula>WEEKDAY($A812)=3</formula>
    </cfRule>
    <cfRule type="expression" dxfId="30823" priority="71474" stopIfTrue="1">
      <formula>WEEKDAY($A812)=4</formula>
    </cfRule>
    <cfRule type="expression" dxfId="30822" priority="71475" stopIfTrue="1">
      <formula>WEEKDAY($A812)=5</formula>
    </cfRule>
    <cfRule type="expression" dxfId="30821" priority="71476" stopIfTrue="1">
      <formula>WEEKDAY($A812)=6</formula>
    </cfRule>
    <cfRule type="expression" dxfId="30820" priority="71477" stopIfTrue="1">
      <formula>WEEKDAY($A812)=7</formula>
    </cfRule>
  </conditionalFormatting>
  <conditionalFormatting sqref="I812:I817">
    <cfRule type="expression" dxfId="30819" priority="71464" stopIfTrue="1">
      <formula>WEEKDAY($A812)=1</formula>
    </cfRule>
    <cfRule type="expression" dxfId="30818" priority="71465" stopIfTrue="1">
      <formula>WEEKDAY($A812)=2</formula>
    </cfRule>
    <cfRule type="expression" dxfId="30817" priority="71466" stopIfTrue="1">
      <formula>WEEKDAY($A812)=3</formula>
    </cfRule>
    <cfRule type="expression" dxfId="30816" priority="71467" stopIfTrue="1">
      <formula>WEEKDAY($A812)=4</formula>
    </cfRule>
    <cfRule type="expression" dxfId="30815" priority="71468" stopIfTrue="1">
      <formula>WEEKDAY($A812)=5</formula>
    </cfRule>
    <cfRule type="expression" dxfId="30814" priority="71469" stopIfTrue="1">
      <formula>WEEKDAY($A812)=6</formula>
    </cfRule>
    <cfRule type="expression" dxfId="30813" priority="71470" stopIfTrue="1">
      <formula>WEEKDAY($A812)=7</formula>
    </cfRule>
  </conditionalFormatting>
  <conditionalFormatting sqref="I812:I817">
    <cfRule type="expression" dxfId="30812" priority="71457" stopIfTrue="1">
      <formula>WEEKDAY($A812)=1</formula>
    </cfRule>
    <cfRule type="expression" dxfId="30811" priority="71458" stopIfTrue="1">
      <formula>WEEKDAY($A812)=2</formula>
    </cfRule>
    <cfRule type="expression" dxfId="30810" priority="71459" stopIfTrue="1">
      <formula>WEEKDAY($A812)=3</formula>
    </cfRule>
    <cfRule type="expression" dxfId="30809" priority="71460" stopIfTrue="1">
      <formula>WEEKDAY($A812)=4</formula>
    </cfRule>
    <cfRule type="expression" dxfId="30808" priority="71461" stopIfTrue="1">
      <formula>WEEKDAY($A812)=5</formula>
    </cfRule>
    <cfRule type="expression" dxfId="30807" priority="71462" stopIfTrue="1">
      <formula>WEEKDAY($A812)=6</formula>
    </cfRule>
    <cfRule type="expression" dxfId="30806" priority="71463" stopIfTrue="1">
      <formula>WEEKDAY($A812)=7</formula>
    </cfRule>
  </conditionalFormatting>
  <conditionalFormatting sqref="I812:I817">
    <cfRule type="expression" dxfId="30805" priority="71450" stopIfTrue="1">
      <formula>WEEKDAY($A812)=1</formula>
    </cfRule>
    <cfRule type="expression" dxfId="30804" priority="71451" stopIfTrue="1">
      <formula>WEEKDAY($A812)=2</formula>
    </cfRule>
    <cfRule type="expression" dxfId="30803" priority="71452" stopIfTrue="1">
      <formula>WEEKDAY($A812)=3</formula>
    </cfRule>
    <cfRule type="expression" dxfId="30802" priority="71453" stopIfTrue="1">
      <formula>WEEKDAY($A812)=4</formula>
    </cfRule>
    <cfRule type="expression" dxfId="30801" priority="71454" stopIfTrue="1">
      <formula>WEEKDAY($A812)=5</formula>
    </cfRule>
    <cfRule type="expression" dxfId="30800" priority="71455" stopIfTrue="1">
      <formula>WEEKDAY($A812)=6</formula>
    </cfRule>
    <cfRule type="expression" dxfId="30799" priority="71456" stopIfTrue="1">
      <formula>WEEKDAY($A812)=7</formula>
    </cfRule>
  </conditionalFormatting>
  <conditionalFormatting sqref="I812:I817">
    <cfRule type="expression" dxfId="30798" priority="71443" stopIfTrue="1">
      <formula>WEEKDAY($A812)=1</formula>
    </cfRule>
    <cfRule type="expression" dxfId="30797" priority="71444" stopIfTrue="1">
      <formula>WEEKDAY($A812)=2</formula>
    </cfRule>
    <cfRule type="expression" dxfId="30796" priority="71445" stopIfTrue="1">
      <formula>WEEKDAY($A812)=3</formula>
    </cfRule>
    <cfRule type="expression" dxfId="30795" priority="71446" stopIfTrue="1">
      <formula>WEEKDAY($A812)=4</formula>
    </cfRule>
    <cfRule type="expression" dxfId="30794" priority="71447" stopIfTrue="1">
      <formula>WEEKDAY($A812)=5</formula>
    </cfRule>
    <cfRule type="expression" dxfId="30793" priority="71448" stopIfTrue="1">
      <formula>WEEKDAY($A812)=6</formula>
    </cfRule>
    <cfRule type="expression" dxfId="30792" priority="71449" stopIfTrue="1">
      <formula>WEEKDAY($A812)=7</formula>
    </cfRule>
  </conditionalFormatting>
  <conditionalFormatting sqref="I812:I817">
    <cfRule type="expression" dxfId="30791" priority="71436" stopIfTrue="1">
      <formula>WEEKDAY($A812)=1</formula>
    </cfRule>
    <cfRule type="expression" dxfId="30790" priority="71437" stopIfTrue="1">
      <formula>WEEKDAY($A812)=2</formula>
    </cfRule>
    <cfRule type="expression" dxfId="30789" priority="71438" stopIfTrue="1">
      <formula>WEEKDAY($A812)=3</formula>
    </cfRule>
    <cfRule type="expression" dxfId="30788" priority="71439" stopIfTrue="1">
      <formula>WEEKDAY($A812)=4</formula>
    </cfRule>
    <cfRule type="expression" dxfId="30787" priority="71440" stopIfTrue="1">
      <formula>WEEKDAY($A812)=5</formula>
    </cfRule>
    <cfRule type="expression" dxfId="30786" priority="71441" stopIfTrue="1">
      <formula>WEEKDAY($A812)=6</formula>
    </cfRule>
    <cfRule type="expression" dxfId="30785" priority="71442" stopIfTrue="1">
      <formula>WEEKDAY($A812)=7</formula>
    </cfRule>
  </conditionalFormatting>
  <conditionalFormatting sqref="I812:I817">
    <cfRule type="expression" dxfId="30784" priority="71429" stopIfTrue="1">
      <formula>WEEKDAY($A812)=1</formula>
    </cfRule>
    <cfRule type="expression" dxfId="30783" priority="71430" stopIfTrue="1">
      <formula>WEEKDAY($A812)=2</formula>
    </cfRule>
    <cfRule type="expression" dxfId="30782" priority="71431" stopIfTrue="1">
      <formula>WEEKDAY($A812)=3</formula>
    </cfRule>
    <cfRule type="expression" dxfId="30781" priority="71432" stopIfTrue="1">
      <formula>WEEKDAY($A812)=4</formula>
    </cfRule>
    <cfRule type="expression" dxfId="30780" priority="71433" stopIfTrue="1">
      <formula>WEEKDAY($A812)=5</formula>
    </cfRule>
    <cfRule type="expression" dxfId="30779" priority="71434" stopIfTrue="1">
      <formula>WEEKDAY($A812)=6</formula>
    </cfRule>
    <cfRule type="expression" dxfId="30778" priority="71435" stopIfTrue="1">
      <formula>WEEKDAY($A812)=7</formula>
    </cfRule>
  </conditionalFormatting>
  <conditionalFormatting sqref="I812:I817">
    <cfRule type="expression" dxfId="30777" priority="71422" stopIfTrue="1">
      <formula>WEEKDAY($A812)=1</formula>
    </cfRule>
    <cfRule type="expression" dxfId="30776" priority="71423" stopIfTrue="1">
      <formula>WEEKDAY($A812)=2</formula>
    </cfRule>
    <cfRule type="expression" dxfId="30775" priority="71424" stopIfTrue="1">
      <formula>WEEKDAY($A812)=3</formula>
    </cfRule>
    <cfRule type="expression" dxfId="30774" priority="71425" stopIfTrue="1">
      <formula>WEEKDAY($A812)=4</formula>
    </cfRule>
    <cfRule type="expression" dxfId="30773" priority="71426" stopIfTrue="1">
      <formula>WEEKDAY($A812)=5</formula>
    </cfRule>
    <cfRule type="expression" dxfId="30772" priority="71427" stopIfTrue="1">
      <formula>WEEKDAY($A812)=6</formula>
    </cfRule>
    <cfRule type="expression" dxfId="30771" priority="71428" stopIfTrue="1">
      <formula>WEEKDAY($A812)=7</formula>
    </cfRule>
  </conditionalFormatting>
  <conditionalFormatting sqref="I812:I817">
    <cfRule type="expression" dxfId="30770" priority="71415" stopIfTrue="1">
      <formula>WEEKDAY($A812)=1</formula>
    </cfRule>
    <cfRule type="expression" dxfId="30769" priority="71416" stopIfTrue="1">
      <formula>WEEKDAY($A812)=2</formula>
    </cfRule>
    <cfRule type="expression" dxfId="30768" priority="71417" stopIfTrue="1">
      <formula>WEEKDAY($A812)=3</formula>
    </cfRule>
    <cfRule type="expression" dxfId="30767" priority="71418" stopIfTrue="1">
      <formula>WEEKDAY($A812)=4</formula>
    </cfRule>
    <cfRule type="expression" dxfId="30766" priority="71419" stopIfTrue="1">
      <formula>WEEKDAY($A812)=5</formula>
    </cfRule>
    <cfRule type="expression" dxfId="30765" priority="71420" stopIfTrue="1">
      <formula>WEEKDAY($A812)=6</formula>
    </cfRule>
    <cfRule type="expression" dxfId="30764" priority="71421" stopIfTrue="1">
      <formula>WEEKDAY($A812)=7</formula>
    </cfRule>
  </conditionalFormatting>
  <conditionalFormatting sqref="I812:I817">
    <cfRule type="expression" dxfId="30763" priority="71408" stopIfTrue="1">
      <formula>WEEKDAY($A812)=1</formula>
    </cfRule>
    <cfRule type="expression" dxfId="30762" priority="71409" stopIfTrue="1">
      <formula>WEEKDAY($A812)=2</formula>
    </cfRule>
    <cfRule type="expression" dxfId="30761" priority="71410" stopIfTrue="1">
      <formula>WEEKDAY($A812)=3</formula>
    </cfRule>
    <cfRule type="expression" dxfId="30760" priority="71411" stopIfTrue="1">
      <formula>WEEKDAY($A812)=4</formula>
    </cfRule>
    <cfRule type="expression" dxfId="30759" priority="71412" stopIfTrue="1">
      <formula>WEEKDAY($A812)=5</formula>
    </cfRule>
    <cfRule type="expression" dxfId="30758" priority="71413" stopIfTrue="1">
      <formula>WEEKDAY($A812)=6</formula>
    </cfRule>
    <cfRule type="expression" dxfId="30757" priority="71414" stopIfTrue="1">
      <formula>WEEKDAY($A812)=7</formula>
    </cfRule>
  </conditionalFormatting>
  <conditionalFormatting sqref="I812:I817">
    <cfRule type="expression" dxfId="30756" priority="71401" stopIfTrue="1">
      <formula>WEEKDAY($A812)=1</formula>
    </cfRule>
    <cfRule type="expression" dxfId="30755" priority="71402" stopIfTrue="1">
      <formula>WEEKDAY($A812)=2</formula>
    </cfRule>
    <cfRule type="expression" dxfId="30754" priority="71403" stopIfTrue="1">
      <formula>WEEKDAY($A812)=3</formula>
    </cfRule>
    <cfRule type="expression" dxfId="30753" priority="71404" stopIfTrue="1">
      <formula>WEEKDAY($A812)=4</formula>
    </cfRule>
    <cfRule type="expression" dxfId="30752" priority="71405" stopIfTrue="1">
      <formula>WEEKDAY($A812)=5</formula>
    </cfRule>
    <cfRule type="expression" dxfId="30751" priority="71406" stopIfTrue="1">
      <formula>WEEKDAY($A812)=6</formula>
    </cfRule>
    <cfRule type="expression" dxfId="30750" priority="71407" stopIfTrue="1">
      <formula>WEEKDAY($A812)=7</formula>
    </cfRule>
  </conditionalFormatting>
  <conditionalFormatting sqref="I812:I817">
    <cfRule type="expression" dxfId="30749" priority="71394" stopIfTrue="1">
      <formula>WEEKDAY($A812)=1</formula>
    </cfRule>
    <cfRule type="expression" dxfId="30748" priority="71395" stopIfTrue="1">
      <formula>WEEKDAY($A812)=2</formula>
    </cfRule>
    <cfRule type="expression" dxfId="30747" priority="71396" stopIfTrue="1">
      <formula>WEEKDAY($A812)=3</formula>
    </cfRule>
    <cfRule type="expression" dxfId="30746" priority="71397" stopIfTrue="1">
      <formula>WEEKDAY($A812)=4</formula>
    </cfRule>
    <cfRule type="expression" dxfId="30745" priority="71398" stopIfTrue="1">
      <formula>WEEKDAY($A812)=5</formula>
    </cfRule>
    <cfRule type="expression" dxfId="30744" priority="71399" stopIfTrue="1">
      <formula>WEEKDAY($A812)=6</formula>
    </cfRule>
    <cfRule type="expression" dxfId="30743" priority="71400" stopIfTrue="1">
      <formula>WEEKDAY($A812)=7</formula>
    </cfRule>
  </conditionalFormatting>
  <conditionalFormatting sqref="I812:I817">
    <cfRule type="expression" dxfId="30742" priority="71387" stopIfTrue="1">
      <formula>WEEKDAY($A812)=1</formula>
    </cfRule>
    <cfRule type="expression" dxfId="30741" priority="71388" stopIfTrue="1">
      <formula>WEEKDAY($A812)=2</formula>
    </cfRule>
    <cfRule type="expression" dxfId="30740" priority="71389" stopIfTrue="1">
      <formula>WEEKDAY($A812)=3</formula>
    </cfRule>
    <cfRule type="expression" dxfId="30739" priority="71390" stopIfTrue="1">
      <formula>WEEKDAY($A812)=4</formula>
    </cfRule>
    <cfRule type="expression" dxfId="30738" priority="71391" stopIfTrue="1">
      <formula>WEEKDAY($A812)=5</formula>
    </cfRule>
    <cfRule type="expression" dxfId="30737" priority="71392" stopIfTrue="1">
      <formula>WEEKDAY($A812)=6</formula>
    </cfRule>
    <cfRule type="expression" dxfId="30736" priority="71393" stopIfTrue="1">
      <formula>WEEKDAY($A812)=7</formula>
    </cfRule>
  </conditionalFormatting>
  <conditionalFormatting sqref="A812:E812 G812:M812">
    <cfRule type="expression" dxfId="30735" priority="71380" stopIfTrue="1">
      <formula>WEEKDAY($A812)=1</formula>
    </cfRule>
    <cfRule type="expression" dxfId="30734" priority="71381" stopIfTrue="1">
      <formula>WEEKDAY($A812)=2</formula>
    </cfRule>
    <cfRule type="expression" dxfId="30733" priority="71382" stopIfTrue="1">
      <formula>WEEKDAY($A812)=3</formula>
    </cfRule>
    <cfRule type="expression" dxfId="30732" priority="71383" stopIfTrue="1">
      <formula>WEEKDAY($A812)=4</formula>
    </cfRule>
    <cfRule type="expression" dxfId="30731" priority="71384" stopIfTrue="1">
      <formula>WEEKDAY($A812)=5</formula>
    </cfRule>
    <cfRule type="expression" dxfId="30730" priority="71385" stopIfTrue="1">
      <formula>WEEKDAY($A812)=6</formula>
    </cfRule>
    <cfRule type="expression" dxfId="30729" priority="71386" stopIfTrue="1">
      <formula>WEEKDAY($A812)=7</formula>
    </cfRule>
  </conditionalFormatting>
  <conditionalFormatting sqref="A812:A816">
    <cfRule type="expression" dxfId="30728" priority="71373" stopIfTrue="1">
      <formula>WEEKDAY($A812)=1</formula>
    </cfRule>
    <cfRule type="expression" dxfId="30727" priority="71374" stopIfTrue="1">
      <formula>WEEKDAY($A812)=2</formula>
    </cfRule>
    <cfRule type="expression" dxfId="30726" priority="71375" stopIfTrue="1">
      <formula>WEEKDAY($A812)=3</formula>
    </cfRule>
    <cfRule type="expression" dxfId="30725" priority="71376" stopIfTrue="1">
      <formula>WEEKDAY($A812)=4</formula>
    </cfRule>
    <cfRule type="expression" dxfId="30724" priority="71377" stopIfTrue="1">
      <formula>WEEKDAY($A812)=5</formula>
    </cfRule>
    <cfRule type="expression" dxfId="30723" priority="71378" stopIfTrue="1">
      <formula>WEEKDAY($A812)=6</formula>
    </cfRule>
    <cfRule type="expression" dxfId="30722" priority="71379" stopIfTrue="1">
      <formula>WEEKDAY($A812)=7</formula>
    </cfRule>
  </conditionalFormatting>
  <conditionalFormatting sqref="I812:I817">
    <cfRule type="expression" dxfId="30721" priority="71366" stopIfTrue="1">
      <formula>WEEKDAY($A812)=1</formula>
    </cfRule>
    <cfRule type="expression" dxfId="30720" priority="71367" stopIfTrue="1">
      <formula>WEEKDAY($A812)=2</formula>
    </cfRule>
    <cfRule type="expression" dxfId="30719" priority="71368" stopIfTrue="1">
      <formula>WEEKDAY($A812)=3</formula>
    </cfRule>
    <cfRule type="expression" dxfId="30718" priority="71369" stopIfTrue="1">
      <formula>WEEKDAY($A812)=4</formula>
    </cfRule>
    <cfRule type="expression" dxfId="30717" priority="71370" stopIfTrue="1">
      <formula>WEEKDAY($A812)=5</formula>
    </cfRule>
    <cfRule type="expression" dxfId="30716" priority="71371" stopIfTrue="1">
      <formula>WEEKDAY($A812)=6</formula>
    </cfRule>
    <cfRule type="expression" dxfId="30715" priority="71372" stopIfTrue="1">
      <formula>WEEKDAY($A812)=7</formula>
    </cfRule>
  </conditionalFormatting>
  <conditionalFormatting sqref="I812:I817">
    <cfRule type="expression" dxfId="30714" priority="71359" stopIfTrue="1">
      <formula>WEEKDAY($A812)=1</formula>
    </cfRule>
    <cfRule type="expression" dxfId="30713" priority="71360" stopIfTrue="1">
      <formula>WEEKDAY($A812)=2</formula>
    </cfRule>
    <cfRule type="expression" dxfId="30712" priority="71361" stopIfTrue="1">
      <formula>WEEKDAY($A812)=3</formula>
    </cfRule>
    <cfRule type="expression" dxfId="30711" priority="71362" stopIfTrue="1">
      <formula>WEEKDAY($A812)=4</formula>
    </cfRule>
    <cfRule type="expression" dxfId="30710" priority="71363" stopIfTrue="1">
      <formula>WEEKDAY($A812)=5</formula>
    </cfRule>
    <cfRule type="expression" dxfId="30709" priority="71364" stopIfTrue="1">
      <formula>WEEKDAY($A812)=6</formula>
    </cfRule>
    <cfRule type="expression" dxfId="30708" priority="71365" stopIfTrue="1">
      <formula>WEEKDAY($A812)=7</formula>
    </cfRule>
  </conditionalFormatting>
  <conditionalFormatting sqref="I812:I817">
    <cfRule type="expression" dxfId="30707" priority="71352" stopIfTrue="1">
      <formula>WEEKDAY($A812)=1</formula>
    </cfRule>
    <cfRule type="expression" dxfId="30706" priority="71353" stopIfTrue="1">
      <formula>WEEKDAY($A812)=2</formula>
    </cfRule>
    <cfRule type="expression" dxfId="30705" priority="71354" stopIfTrue="1">
      <formula>WEEKDAY($A812)=3</formula>
    </cfRule>
    <cfRule type="expression" dxfId="30704" priority="71355" stopIfTrue="1">
      <formula>WEEKDAY($A812)=4</formula>
    </cfRule>
    <cfRule type="expression" dxfId="30703" priority="71356" stopIfTrue="1">
      <formula>WEEKDAY($A812)=5</formula>
    </cfRule>
    <cfRule type="expression" dxfId="30702" priority="71357" stopIfTrue="1">
      <formula>WEEKDAY($A812)=6</formula>
    </cfRule>
    <cfRule type="expression" dxfId="30701" priority="71358" stopIfTrue="1">
      <formula>WEEKDAY($A812)=7</formula>
    </cfRule>
  </conditionalFormatting>
  <conditionalFormatting sqref="A812:A816">
    <cfRule type="expression" dxfId="30700" priority="71345" stopIfTrue="1">
      <formula>WEEKDAY($A812)=1</formula>
    </cfRule>
    <cfRule type="expression" dxfId="30699" priority="71346" stopIfTrue="1">
      <formula>WEEKDAY($A812)=2</formula>
    </cfRule>
    <cfRule type="expression" dxfId="30698" priority="71347" stopIfTrue="1">
      <formula>WEEKDAY($A812)=3</formula>
    </cfRule>
    <cfRule type="expression" dxfId="30697" priority="71348" stopIfTrue="1">
      <formula>WEEKDAY($A812)=4</formula>
    </cfRule>
    <cfRule type="expression" dxfId="30696" priority="71349" stopIfTrue="1">
      <formula>WEEKDAY($A812)=5</formula>
    </cfRule>
    <cfRule type="expression" dxfId="30695" priority="71350" stopIfTrue="1">
      <formula>WEEKDAY($A812)=6</formula>
    </cfRule>
    <cfRule type="expression" dxfId="30694" priority="71351" stopIfTrue="1">
      <formula>WEEKDAY($A812)=7</formula>
    </cfRule>
  </conditionalFormatting>
  <conditionalFormatting sqref="F812">
    <cfRule type="expression" dxfId="30693" priority="71338" stopIfTrue="1">
      <formula>WEEKDAY($A812)=1</formula>
    </cfRule>
    <cfRule type="expression" dxfId="30692" priority="71339" stopIfTrue="1">
      <formula>WEEKDAY($A812)=2</formula>
    </cfRule>
    <cfRule type="expression" dxfId="30691" priority="71340" stopIfTrue="1">
      <formula>WEEKDAY($A812)=3</formula>
    </cfRule>
    <cfRule type="expression" dxfId="30690" priority="71341" stopIfTrue="1">
      <formula>WEEKDAY($A812)=4</formula>
    </cfRule>
    <cfRule type="expression" dxfId="30689" priority="71342" stopIfTrue="1">
      <formula>WEEKDAY($A812)=5</formula>
    </cfRule>
    <cfRule type="expression" dxfId="30688" priority="71343" stopIfTrue="1">
      <formula>WEEKDAY($A812)=6</formula>
    </cfRule>
    <cfRule type="expression" dxfId="30687" priority="71344" stopIfTrue="1">
      <formula>WEEKDAY($A812)=7</formula>
    </cfRule>
  </conditionalFormatting>
  <conditionalFormatting sqref="I812:I817">
    <cfRule type="expression" dxfId="30686" priority="71331" stopIfTrue="1">
      <formula>WEEKDAY($A812)=1</formula>
    </cfRule>
    <cfRule type="expression" dxfId="30685" priority="71332" stopIfTrue="1">
      <formula>WEEKDAY($A812)=2</formula>
    </cfRule>
    <cfRule type="expression" dxfId="30684" priority="71333" stopIfTrue="1">
      <formula>WEEKDAY($A812)=3</formula>
    </cfRule>
    <cfRule type="expression" dxfId="30683" priority="71334" stopIfTrue="1">
      <formula>WEEKDAY($A812)=4</formula>
    </cfRule>
    <cfRule type="expression" dxfId="30682" priority="71335" stopIfTrue="1">
      <formula>WEEKDAY($A812)=5</formula>
    </cfRule>
    <cfRule type="expression" dxfId="30681" priority="71336" stopIfTrue="1">
      <formula>WEEKDAY($A812)=6</formula>
    </cfRule>
    <cfRule type="expression" dxfId="30680" priority="71337" stopIfTrue="1">
      <formula>WEEKDAY($A812)=7</formula>
    </cfRule>
  </conditionalFormatting>
  <conditionalFormatting sqref="I813:I817">
    <cfRule type="expression" dxfId="30679" priority="71324" stopIfTrue="1">
      <formula>WEEKDAY($A813)=1</formula>
    </cfRule>
    <cfRule type="expression" dxfId="30678" priority="71325" stopIfTrue="1">
      <formula>WEEKDAY($A813)=2</formula>
    </cfRule>
    <cfRule type="expression" dxfId="30677" priority="71326" stopIfTrue="1">
      <formula>WEEKDAY($A813)=3</formula>
    </cfRule>
    <cfRule type="expression" dxfId="30676" priority="71327" stopIfTrue="1">
      <formula>WEEKDAY($A813)=4</formula>
    </cfRule>
    <cfRule type="expression" dxfId="30675" priority="71328" stopIfTrue="1">
      <formula>WEEKDAY($A813)=5</formula>
    </cfRule>
    <cfRule type="expression" dxfId="30674" priority="71329" stopIfTrue="1">
      <formula>WEEKDAY($A813)=6</formula>
    </cfRule>
    <cfRule type="expression" dxfId="30673" priority="71330" stopIfTrue="1">
      <formula>WEEKDAY($A813)=7</formula>
    </cfRule>
  </conditionalFormatting>
  <conditionalFormatting sqref="I813:I817">
    <cfRule type="expression" dxfId="30672" priority="71317" stopIfTrue="1">
      <formula>WEEKDAY($A813)=1</formula>
    </cfRule>
    <cfRule type="expression" dxfId="30671" priority="71318" stopIfTrue="1">
      <formula>WEEKDAY($A813)=2</formula>
    </cfRule>
    <cfRule type="expression" dxfId="30670" priority="71319" stopIfTrue="1">
      <formula>WEEKDAY($A813)=3</formula>
    </cfRule>
    <cfRule type="expression" dxfId="30669" priority="71320" stopIfTrue="1">
      <formula>WEEKDAY($A813)=4</formula>
    </cfRule>
    <cfRule type="expression" dxfId="30668" priority="71321" stopIfTrue="1">
      <formula>WEEKDAY($A813)=5</formula>
    </cfRule>
    <cfRule type="expression" dxfId="30667" priority="71322" stopIfTrue="1">
      <formula>WEEKDAY($A813)=6</formula>
    </cfRule>
    <cfRule type="expression" dxfId="30666" priority="71323" stopIfTrue="1">
      <formula>WEEKDAY($A813)=7</formula>
    </cfRule>
  </conditionalFormatting>
  <conditionalFormatting sqref="I813:I817">
    <cfRule type="expression" dxfId="30665" priority="71310" stopIfTrue="1">
      <formula>WEEKDAY($A813)=1</formula>
    </cfRule>
    <cfRule type="expression" dxfId="30664" priority="71311" stopIfTrue="1">
      <formula>WEEKDAY($A813)=2</formula>
    </cfRule>
    <cfRule type="expression" dxfId="30663" priority="71312" stopIfTrue="1">
      <formula>WEEKDAY($A813)=3</formula>
    </cfRule>
    <cfRule type="expression" dxfId="30662" priority="71313" stopIfTrue="1">
      <formula>WEEKDAY($A813)=4</formula>
    </cfRule>
    <cfRule type="expression" dxfId="30661" priority="71314" stopIfTrue="1">
      <formula>WEEKDAY($A813)=5</formula>
    </cfRule>
    <cfRule type="expression" dxfId="30660" priority="71315" stopIfTrue="1">
      <formula>WEEKDAY($A813)=6</formula>
    </cfRule>
    <cfRule type="expression" dxfId="30659" priority="71316" stopIfTrue="1">
      <formula>WEEKDAY($A813)=7</formula>
    </cfRule>
  </conditionalFormatting>
  <conditionalFormatting sqref="I813:I817">
    <cfRule type="expression" dxfId="30658" priority="71303" stopIfTrue="1">
      <formula>WEEKDAY($A813)=1</formula>
    </cfRule>
    <cfRule type="expression" dxfId="30657" priority="71304" stopIfTrue="1">
      <formula>WEEKDAY($A813)=2</formula>
    </cfRule>
    <cfRule type="expression" dxfId="30656" priority="71305" stopIfTrue="1">
      <formula>WEEKDAY($A813)=3</formula>
    </cfRule>
    <cfRule type="expression" dxfId="30655" priority="71306" stopIfTrue="1">
      <formula>WEEKDAY($A813)=4</formula>
    </cfRule>
    <cfRule type="expression" dxfId="30654" priority="71307" stopIfTrue="1">
      <formula>WEEKDAY($A813)=5</formula>
    </cfRule>
    <cfRule type="expression" dxfId="30653" priority="71308" stopIfTrue="1">
      <formula>WEEKDAY($A813)=6</formula>
    </cfRule>
    <cfRule type="expression" dxfId="30652" priority="71309" stopIfTrue="1">
      <formula>WEEKDAY($A813)=7</formula>
    </cfRule>
  </conditionalFormatting>
  <conditionalFormatting sqref="I813:I817">
    <cfRule type="expression" dxfId="30651" priority="71296" stopIfTrue="1">
      <formula>WEEKDAY($A813)=1</formula>
    </cfRule>
    <cfRule type="expression" dxfId="30650" priority="71297" stopIfTrue="1">
      <formula>WEEKDAY($A813)=2</formula>
    </cfRule>
    <cfRule type="expression" dxfId="30649" priority="71298" stopIfTrue="1">
      <formula>WEEKDAY($A813)=3</formula>
    </cfRule>
    <cfRule type="expression" dxfId="30648" priority="71299" stopIfTrue="1">
      <formula>WEEKDAY($A813)=4</formula>
    </cfRule>
    <cfRule type="expression" dxfId="30647" priority="71300" stopIfTrue="1">
      <formula>WEEKDAY($A813)=5</formula>
    </cfRule>
    <cfRule type="expression" dxfId="30646" priority="71301" stopIfTrue="1">
      <formula>WEEKDAY($A813)=6</formula>
    </cfRule>
    <cfRule type="expression" dxfId="30645" priority="71302" stopIfTrue="1">
      <formula>WEEKDAY($A813)=7</formula>
    </cfRule>
  </conditionalFormatting>
  <conditionalFormatting sqref="I813:I817">
    <cfRule type="expression" dxfId="30644" priority="71289" stopIfTrue="1">
      <formula>WEEKDAY($A813)=1</formula>
    </cfRule>
    <cfRule type="expression" dxfId="30643" priority="71290" stopIfTrue="1">
      <formula>WEEKDAY($A813)=2</formula>
    </cfRule>
    <cfRule type="expression" dxfId="30642" priority="71291" stopIfTrue="1">
      <formula>WEEKDAY($A813)=3</formula>
    </cfRule>
    <cfRule type="expression" dxfId="30641" priority="71292" stopIfTrue="1">
      <formula>WEEKDAY($A813)=4</formula>
    </cfRule>
    <cfRule type="expression" dxfId="30640" priority="71293" stopIfTrue="1">
      <formula>WEEKDAY($A813)=5</formula>
    </cfRule>
    <cfRule type="expression" dxfId="30639" priority="71294" stopIfTrue="1">
      <formula>WEEKDAY($A813)=6</formula>
    </cfRule>
    <cfRule type="expression" dxfId="30638" priority="71295" stopIfTrue="1">
      <formula>WEEKDAY($A813)=7</formula>
    </cfRule>
  </conditionalFormatting>
  <conditionalFormatting sqref="I813:I817">
    <cfRule type="expression" dxfId="30637" priority="71282" stopIfTrue="1">
      <formula>WEEKDAY($A813)=1</formula>
    </cfRule>
    <cfRule type="expression" dxfId="30636" priority="71283" stopIfTrue="1">
      <formula>WEEKDAY($A813)=2</formula>
    </cfRule>
    <cfRule type="expression" dxfId="30635" priority="71284" stopIfTrue="1">
      <formula>WEEKDAY($A813)=3</formula>
    </cfRule>
    <cfRule type="expression" dxfId="30634" priority="71285" stopIfTrue="1">
      <formula>WEEKDAY($A813)=4</formula>
    </cfRule>
    <cfRule type="expression" dxfId="30633" priority="71286" stopIfTrue="1">
      <formula>WEEKDAY($A813)=5</formula>
    </cfRule>
    <cfRule type="expression" dxfId="30632" priority="71287" stopIfTrue="1">
      <formula>WEEKDAY($A813)=6</formula>
    </cfRule>
    <cfRule type="expression" dxfId="30631" priority="71288" stopIfTrue="1">
      <formula>WEEKDAY($A813)=7</formula>
    </cfRule>
  </conditionalFormatting>
  <conditionalFormatting sqref="I813:I817">
    <cfRule type="expression" dxfId="30630" priority="71275" stopIfTrue="1">
      <formula>WEEKDAY($A813)=1</formula>
    </cfRule>
    <cfRule type="expression" dxfId="30629" priority="71276" stopIfTrue="1">
      <formula>WEEKDAY($A813)=2</formula>
    </cfRule>
    <cfRule type="expression" dxfId="30628" priority="71277" stopIfTrue="1">
      <formula>WEEKDAY($A813)=3</formula>
    </cfRule>
    <cfRule type="expression" dxfId="30627" priority="71278" stopIfTrue="1">
      <formula>WEEKDAY($A813)=4</formula>
    </cfRule>
    <cfRule type="expression" dxfId="30626" priority="71279" stopIfTrue="1">
      <formula>WEEKDAY($A813)=5</formula>
    </cfRule>
    <cfRule type="expression" dxfId="30625" priority="71280" stopIfTrue="1">
      <formula>WEEKDAY($A813)=6</formula>
    </cfRule>
    <cfRule type="expression" dxfId="30624" priority="71281" stopIfTrue="1">
      <formula>WEEKDAY($A813)=7</formula>
    </cfRule>
  </conditionalFormatting>
  <conditionalFormatting sqref="I813:I817">
    <cfRule type="expression" dxfId="30623" priority="71268" stopIfTrue="1">
      <formula>WEEKDAY($A813)=1</formula>
    </cfRule>
    <cfRule type="expression" dxfId="30622" priority="71269" stopIfTrue="1">
      <formula>WEEKDAY($A813)=2</formula>
    </cfRule>
    <cfRule type="expression" dxfId="30621" priority="71270" stopIfTrue="1">
      <formula>WEEKDAY($A813)=3</formula>
    </cfRule>
    <cfRule type="expression" dxfId="30620" priority="71271" stopIfTrue="1">
      <formula>WEEKDAY($A813)=4</formula>
    </cfRule>
    <cfRule type="expression" dxfId="30619" priority="71272" stopIfTrue="1">
      <formula>WEEKDAY($A813)=5</formula>
    </cfRule>
    <cfRule type="expression" dxfId="30618" priority="71273" stopIfTrue="1">
      <formula>WEEKDAY($A813)=6</formula>
    </cfRule>
    <cfRule type="expression" dxfId="30617" priority="71274" stopIfTrue="1">
      <formula>WEEKDAY($A813)=7</formula>
    </cfRule>
  </conditionalFormatting>
  <conditionalFormatting sqref="I813:I817">
    <cfRule type="expression" dxfId="30616" priority="71261" stopIfTrue="1">
      <formula>WEEKDAY($A813)=1</formula>
    </cfRule>
    <cfRule type="expression" dxfId="30615" priority="71262" stopIfTrue="1">
      <formula>WEEKDAY($A813)=2</formula>
    </cfRule>
    <cfRule type="expression" dxfId="30614" priority="71263" stopIfTrue="1">
      <formula>WEEKDAY($A813)=3</formula>
    </cfRule>
    <cfRule type="expression" dxfId="30613" priority="71264" stopIfTrue="1">
      <formula>WEEKDAY($A813)=4</formula>
    </cfRule>
    <cfRule type="expression" dxfId="30612" priority="71265" stopIfTrue="1">
      <formula>WEEKDAY($A813)=5</formula>
    </cfRule>
    <cfRule type="expression" dxfId="30611" priority="71266" stopIfTrue="1">
      <formula>WEEKDAY($A813)=6</formula>
    </cfRule>
    <cfRule type="expression" dxfId="30610" priority="71267" stopIfTrue="1">
      <formula>WEEKDAY($A813)=7</formula>
    </cfRule>
  </conditionalFormatting>
  <conditionalFormatting sqref="I813:I817">
    <cfRule type="expression" dxfId="30609" priority="71254" stopIfTrue="1">
      <formula>WEEKDAY($A813)=1</formula>
    </cfRule>
    <cfRule type="expression" dxfId="30608" priority="71255" stopIfTrue="1">
      <formula>WEEKDAY($A813)=2</formula>
    </cfRule>
    <cfRule type="expression" dxfId="30607" priority="71256" stopIfTrue="1">
      <formula>WEEKDAY($A813)=3</formula>
    </cfRule>
    <cfRule type="expression" dxfId="30606" priority="71257" stopIfTrue="1">
      <formula>WEEKDAY($A813)=4</formula>
    </cfRule>
    <cfRule type="expression" dxfId="30605" priority="71258" stopIfTrue="1">
      <formula>WEEKDAY($A813)=5</formula>
    </cfRule>
    <cfRule type="expression" dxfId="30604" priority="71259" stopIfTrue="1">
      <formula>WEEKDAY($A813)=6</formula>
    </cfRule>
    <cfRule type="expression" dxfId="30603" priority="71260" stopIfTrue="1">
      <formula>WEEKDAY($A813)=7</formula>
    </cfRule>
  </conditionalFormatting>
  <conditionalFormatting sqref="I813:I817">
    <cfRule type="expression" dxfId="30602" priority="71247" stopIfTrue="1">
      <formula>WEEKDAY($A813)=1</formula>
    </cfRule>
    <cfRule type="expression" dxfId="30601" priority="71248" stopIfTrue="1">
      <formula>WEEKDAY($A813)=2</formula>
    </cfRule>
    <cfRule type="expression" dxfId="30600" priority="71249" stopIfTrue="1">
      <formula>WEEKDAY($A813)=3</formula>
    </cfRule>
    <cfRule type="expression" dxfId="30599" priority="71250" stopIfTrue="1">
      <formula>WEEKDAY($A813)=4</formula>
    </cfRule>
    <cfRule type="expression" dxfId="30598" priority="71251" stopIfTrue="1">
      <formula>WEEKDAY($A813)=5</formula>
    </cfRule>
    <cfRule type="expression" dxfId="30597" priority="71252" stopIfTrue="1">
      <formula>WEEKDAY($A813)=6</formula>
    </cfRule>
    <cfRule type="expression" dxfId="30596" priority="71253" stopIfTrue="1">
      <formula>WEEKDAY($A813)=7</formula>
    </cfRule>
  </conditionalFormatting>
  <conditionalFormatting sqref="I813:I817">
    <cfRule type="expression" dxfId="30595" priority="71240" stopIfTrue="1">
      <formula>WEEKDAY($A813)=1</formula>
    </cfRule>
    <cfRule type="expression" dxfId="30594" priority="71241" stopIfTrue="1">
      <formula>WEEKDAY($A813)=2</formula>
    </cfRule>
    <cfRule type="expression" dxfId="30593" priority="71242" stopIfTrue="1">
      <formula>WEEKDAY($A813)=3</formula>
    </cfRule>
    <cfRule type="expression" dxfId="30592" priority="71243" stopIfTrue="1">
      <formula>WEEKDAY($A813)=4</formula>
    </cfRule>
    <cfRule type="expression" dxfId="30591" priority="71244" stopIfTrue="1">
      <formula>WEEKDAY($A813)=5</formula>
    </cfRule>
    <cfRule type="expression" dxfId="30590" priority="71245" stopIfTrue="1">
      <formula>WEEKDAY($A813)=6</formula>
    </cfRule>
    <cfRule type="expression" dxfId="30589" priority="71246" stopIfTrue="1">
      <formula>WEEKDAY($A813)=7</formula>
    </cfRule>
  </conditionalFormatting>
  <conditionalFormatting sqref="I813:I817">
    <cfRule type="expression" dxfId="30588" priority="71233" stopIfTrue="1">
      <formula>WEEKDAY($A813)=1</formula>
    </cfRule>
    <cfRule type="expression" dxfId="30587" priority="71234" stopIfTrue="1">
      <formula>WEEKDAY($A813)=2</formula>
    </cfRule>
    <cfRule type="expression" dxfId="30586" priority="71235" stopIfTrue="1">
      <formula>WEEKDAY($A813)=3</formula>
    </cfRule>
    <cfRule type="expression" dxfId="30585" priority="71236" stopIfTrue="1">
      <formula>WEEKDAY($A813)=4</formula>
    </cfRule>
    <cfRule type="expression" dxfId="30584" priority="71237" stopIfTrue="1">
      <formula>WEEKDAY($A813)=5</formula>
    </cfRule>
    <cfRule type="expression" dxfId="30583" priority="71238" stopIfTrue="1">
      <formula>WEEKDAY($A813)=6</formula>
    </cfRule>
    <cfRule type="expression" dxfId="30582" priority="71239" stopIfTrue="1">
      <formula>WEEKDAY($A813)=7</formula>
    </cfRule>
  </conditionalFormatting>
  <conditionalFormatting sqref="I813:I817">
    <cfRule type="expression" dxfId="30581" priority="71226" stopIfTrue="1">
      <formula>WEEKDAY($A813)=1</formula>
    </cfRule>
    <cfRule type="expression" dxfId="30580" priority="71227" stopIfTrue="1">
      <formula>WEEKDAY($A813)=2</formula>
    </cfRule>
    <cfRule type="expression" dxfId="30579" priority="71228" stopIfTrue="1">
      <formula>WEEKDAY($A813)=3</formula>
    </cfRule>
    <cfRule type="expression" dxfId="30578" priority="71229" stopIfTrue="1">
      <formula>WEEKDAY($A813)=4</formula>
    </cfRule>
    <cfRule type="expression" dxfId="30577" priority="71230" stopIfTrue="1">
      <formula>WEEKDAY($A813)=5</formula>
    </cfRule>
    <cfRule type="expression" dxfId="30576" priority="71231" stopIfTrue="1">
      <formula>WEEKDAY($A813)=6</formula>
    </cfRule>
    <cfRule type="expression" dxfId="30575" priority="71232" stopIfTrue="1">
      <formula>WEEKDAY($A813)=7</formula>
    </cfRule>
  </conditionalFormatting>
  <conditionalFormatting sqref="I813:I817">
    <cfRule type="expression" dxfId="30574" priority="71219" stopIfTrue="1">
      <formula>WEEKDAY($A813)=1</formula>
    </cfRule>
    <cfRule type="expression" dxfId="30573" priority="71220" stopIfTrue="1">
      <formula>WEEKDAY($A813)=2</formula>
    </cfRule>
    <cfRule type="expression" dxfId="30572" priority="71221" stopIfTrue="1">
      <formula>WEEKDAY($A813)=3</formula>
    </cfRule>
    <cfRule type="expression" dxfId="30571" priority="71222" stopIfTrue="1">
      <formula>WEEKDAY($A813)=4</formula>
    </cfRule>
    <cfRule type="expression" dxfId="30570" priority="71223" stopIfTrue="1">
      <formula>WEEKDAY($A813)=5</formula>
    </cfRule>
    <cfRule type="expression" dxfId="30569" priority="71224" stopIfTrue="1">
      <formula>WEEKDAY($A813)=6</formula>
    </cfRule>
    <cfRule type="expression" dxfId="30568" priority="71225" stopIfTrue="1">
      <formula>WEEKDAY($A813)=7</formula>
    </cfRule>
  </conditionalFormatting>
  <conditionalFormatting sqref="I813:I817">
    <cfRule type="expression" dxfId="30567" priority="71212" stopIfTrue="1">
      <formula>WEEKDAY($A813)=1</formula>
    </cfRule>
    <cfRule type="expression" dxfId="30566" priority="71213" stopIfTrue="1">
      <formula>WEEKDAY($A813)=2</formula>
    </cfRule>
    <cfRule type="expression" dxfId="30565" priority="71214" stopIfTrue="1">
      <formula>WEEKDAY($A813)=3</formula>
    </cfRule>
    <cfRule type="expression" dxfId="30564" priority="71215" stopIfTrue="1">
      <formula>WEEKDAY($A813)=4</formula>
    </cfRule>
    <cfRule type="expression" dxfId="30563" priority="71216" stopIfTrue="1">
      <formula>WEEKDAY($A813)=5</formula>
    </cfRule>
    <cfRule type="expression" dxfId="30562" priority="71217" stopIfTrue="1">
      <formula>WEEKDAY($A813)=6</formula>
    </cfRule>
    <cfRule type="expression" dxfId="30561" priority="71218" stopIfTrue="1">
      <formula>WEEKDAY($A813)=7</formula>
    </cfRule>
  </conditionalFormatting>
  <conditionalFormatting sqref="I813:I817">
    <cfRule type="expression" dxfId="30560" priority="71205" stopIfTrue="1">
      <formula>WEEKDAY($A813)=1</formula>
    </cfRule>
    <cfRule type="expression" dxfId="30559" priority="71206" stopIfTrue="1">
      <formula>WEEKDAY($A813)=2</formula>
    </cfRule>
    <cfRule type="expression" dxfId="30558" priority="71207" stopIfTrue="1">
      <formula>WEEKDAY($A813)=3</formula>
    </cfRule>
    <cfRule type="expression" dxfId="30557" priority="71208" stopIfTrue="1">
      <formula>WEEKDAY($A813)=4</formula>
    </cfRule>
    <cfRule type="expression" dxfId="30556" priority="71209" stopIfTrue="1">
      <formula>WEEKDAY($A813)=5</formula>
    </cfRule>
    <cfRule type="expression" dxfId="30555" priority="71210" stopIfTrue="1">
      <formula>WEEKDAY($A813)=6</formula>
    </cfRule>
    <cfRule type="expression" dxfId="30554" priority="71211" stopIfTrue="1">
      <formula>WEEKDAY($A813)=7</formula>
    </cfRule>
  </conditionalFormatting>
  <conditionalFormatting sqref="I813:I817">
    <cfRule type="expression" dxfId="30553" priority="71198" stopIfTrue="1">
      <formula>WEEKDAY($A813)=1</formula>
    </cfRule>
    <cfRule type="expression" dxfId="30552" priority="71199" stopIfTrue="1">
      <formula>WEEKDAY($A813)=2</formula>
    </cfRule>
    <cfRule type="expression" dxfId="30551" priority="71200" stopIfTrue="1">
      <formula>WEEKDAY($A813)=3</formula>
    </cfRule>
    <cfRule type="expression" dxfId="30550" priority="71201" stopIfTrue="1">
      <formula>WEEKDAY($A813)=4</formula>
    </cfRule>
    <cfRule type="expression" dxfId="30549" priority="71202" stopIfTrue="1">
      <formula>WEEKDAY($A813)=5</formula>
    </cfRule>
    <cfRule type="expression" dxfId="30548" priority="71203" stopIfTrue="1">
      <formula>WEEKDAY($A813)=6</formula>
    </cfRule>
    <cfRule type="expression" dxfId="30547" priority="71204" stopIfTrue="1">
      <formula>WEEKDAY($A813)=7</formula>
    </cfRule>
  </conditionalFormatting>
  <conditionalFormatting sqref="I813:I817">
    <cfRule type="expression" dxfId="30546" priority="71191" stopIfTrue="1">
      <formula>WEEKDAY($A813)=1</formula>
    </cfRule>
    <cfRule type="expression" dxfId="30545" priority="71192" stopIfTrue="1">
      <formula>WEEKDAY($A813)=2</formula>
    </cfRule>
    <cfRule type="expression" dxfId="30544" priority="71193" stopIfTrue="1">
      <formula>WEEKDAY($A813)=3</formula>
    </cfRule>
    <cfRule type="expression" dxfId="30543" priority="71194" stopIfTrue="1">
      <formula>WEEKDAY($A813)=4</formula>
    </cfRule>
    <cfRule type="expression" dxfId="30542" priority="71195" stopIfTrue="1">
      <formula>WEEKDAY($A813)=5</formula>
    </cfRule>
    <cfRule type="expression" dxfId="30541" priority="71196" stopIfTrue="1">
      <formula>WEEKDAY($A813)=6</formula>
    </cfRule>
    <cfRule type="expression" dxfId="30540" priority="71197" stopIfTrue="1">
      <formula>WEEKDAY($A813)=7</formula>
    </cfRule>
  </conditionalFormatting>
  <conditionalFormatting sqref="I813:I817">
    <cfRule type="expression" dxfId="30539" priority="71184" stopIfTrue="1">
      <formula>WEEKDAY($A813)=1</formula>
    </cfRule>
    <cfRule type="expression" dxfId="30538" priority="71185" stopIfTrue="1">
      <formula>WEEKDAY($A813)=2</formula>
    </cfRule>
    <cfRule type="expression" dxfId="30537" priority="71186" stopIfTrue="1">
      <formula>WEEKDAY($A813)=3</formula>
    </cfRule>
    <cfRule type="expression" dxfId="30536" priority="71187" stopIfTrue="1">
      <formula>WEEKDAY($A813)=4</formula>
    </cfRule>
    <cfRule type="expression" dxfId="30535" priority="71188" stopIfTrue="1">
      <formula>WEEKDAY($A813)=5</formula>
    </cfRule>
    <cfRule type="expression" dxfId="30534" priority="71189" stopIfTrue="1">
      <formula>WEEKDAY($A813)=6</formula>
    </cfRule>
    <cfRule type="expression" dxfId="30533" priority="71190" stopIfTrue="1">
      <formula>WEEKDAY($A813)=7</formula>
    </cfRule>
  </conditionalFormatting>
  <conditionalFormatting sqref="A813:A816">
    <cfRule type="expression" dxfId="30532" priority="71177" stopIfTrue="1">
      <formula>WEEKDAY($A813)=1</formula>
    </cfRule>
    <cfRule type="expression" dxfId="30531" priority="71178" stopIfTrue="1">
      <formula>WEEKDAY($A813)=2</formula>
    </cfRule>
    <cfRule type="expression" dxfId="30530" priority="71179" stopIfTrue="1">
      <formula>WEEKDAY($A813)=3</formula>
    </cfRule>
    <cfRule type="expression" dxfId="30529" priority="71180" stopIfTrue="1">
      <formula>WEEKDAY($A813)=4</formula>
    </cfRule>
    <cfRule type="expression" dxfId="30528" priority="71181" stopIfTrue="1">
      <formula>WEEKDAY($A813)=5</formula>
    </cfRule>
    <cfRule type="expression" dxfId="30527" priority="71182" stopIfTrue="1">
      <formula>WEEKDAY($A813)=6</formula>
    </cfRule>
    <cfRule type="expression" dxfId="30526" priority="71183" stopIfTrue="1">
      <formula>WEEKDAY($A813)=7</formula>
    </cfRule>
  </conditionalFormatting>
  <conditionalFormatting sqref="I813:I817">
    <cfRule type="expression" dxfId="30525" priority="71170" stopIfTrue="1">
      <formula>WEEKDAY($A813)=1</formula>
    </cfRule>
    <cfRule type="expression" dxfId="30524" priority="71171" stopIfTrue="1">
      <formula>WEEKDAY($A813)=2</formula>
    </cfRule>
    <cfRule type="expression" dxfId="30523" priority="71172" stopIfTrue="1">
      <formula>WEEKDAY($A813)=3</formula>
    </cfRule>
    <cfRule type="expression" dxfId="30522" priority="71173" stopIfTrue="1">
      <formula>WEEKDAY($A813)=4</formula>
    </cfRule>
    <cfRule type="expression" dxfId="30521" priority="71174" stopIfTrue="1">
      <formula>WEEKDAY($A813)=5</formula>
    </cfRule>
    <cfRule type="expression" dxfId="30520" priority="71175" stopIfTrue="1">
      <formula>WEEKDAY($A813)=6</formula>
    </cfRule>
    <cfRule type="expression" dxfId="30519" priority="71176" stopIfTrue="1">
      <formula>WEEKDAY($A813)=7</formula>
    </cfRule>
  </conditionalFormatting>
  <conditionalFormatting sqref="A813:I813 K813:M813">
    <cfRule type="expression" dxfId="30518" priority="71163" stopIfTrue="1">
      <formula>WEEKDAY($A813)=1</formula>
    </cfRule>
    <cfRule type="expression" dxfId="30517" priority="71164" stopIfTrue="1">
      <formula>WEEKDAY($A813)=2</formula>
    </cfRule>
    <cfRule type="expression" dxfId="30516" priority="71165" stopIfTrue="1">
      <formula>WEEKDAY($A813)=3</formula>
    </cfRule>
    <cfRule type="expression" dxfId="30515" priority="71166" stopIfTrue="1">
      <formula>WEEKDAY($A813)=4</formula>
    </cfRule>
    <cfRule type="expression" dxfId="30514" priority="71167" stopIfTrue="1">
      <formula>WEEKDAY($A813)=5</formula>
    </cfRule>
    <cfRule type="expression" dxfId="30513" priority="71168" stopIfTrue="1">
      <formula>WEEKDAY($A813)=6</formula>
    </cfRule>
    <cfRule type="expression" dxfId="30512" priority="71169" stopIfTrue="1">
      <formula>WEEKDAY($A813)=7</formula>
    </cfRule>
  </conditionalFormatting>
  <conditionalFormatting sqref="A813:I813 K813:M813">
    <cfRule type="expression" dxfId="30511" priority="71156" stopIfTrue="1">
      <formula>WEEKDAY($A813)=1</formula>
    </cfRule>
    <cfRule type="expression" dxfId="30510" priority="71157" stopIfTrue="1">
      <formula>WEEKDAY($A813)=2</formula>
    </cfRule>
    <cfRule type="expression" dxfId="30509" priority="71158" stopIfTrue="1">
      <formula>WEEKDAY($A813)=3</formula>
    </cfRule>
    <cfRule type="expression" dxfId="30508" priority="71159" stopIfTrue="1">
      <formula>WEEKDAY($A813)=4</formula>
    </cfRule>
    <cfRule type="expression" dxfId="30507" priority="71160" stopIfTrue="1">
      <formula>WEEKDAY($A813)=5</formula>
    </cfRule>
    <cfRule type="expression" dxfId="30506" priority="71161" stopIfTrue="1">
      <formula>WEEKDAY($A813)=6</formula>
    </cfRule>
    <cfRule type="expression" dxfId="30505" priority="71162" stopIfTrue="1">
      <formula>WEEKDAY($A813)=7</formula>
    </cfRule>
  </conditionalFormatting>
  <conditionalFormatting sqref="A813:A816">
    <cfRule type="expression" dxfId="30504" priority="71149" stopIfTrue="1">
      <formula>WEEKDAY($A813)=1</formula>
    </cfRule>
    <cfRule type="expression" dxfId="30503" priority="71150" stopIfTrue="1">
      <formula>WEEKDAY($A813)=2</formula>
    </cfRule>
    <cfRule type="expression" dxfId="30502" priority="71151" stopIfTrue="1">
      <formula>WEEKDAY($A813)=3</formula>
    </cfRule>
    <cfRule type="expression" dxfId="30501" priority="71152" stopIfTrue="1">
      <formula>WEEKDAY($A813)=4</formula>
    </cfRule>
    <cfRule type="expression" dxfId="30500" priority="71153" stopIfTrue="1">
      <formula>WEEKDAY($A813)=5</formula>
    </cfRule>
    <cfRule type="expression" dxfId="30499" priority="71154" stopIfTrue="1">
      <formula>WEEKDAY($A813)=6</formula>
    </cfRule>
    <cfRule type="expression" dxfId="30498" priority="71155" stopIfTrue="1">
      <formula>WEEKDAY($A813)=7</formula>
    </cfRule>
  </conditionalFormatting>
  <conditionalFormatting sqref="A813:A816">
    <cfRule type="expression" dxfId="30497" priority="71142" stopIfTrue="1">
      <formula>WEEKDAY($A813)=1</formula>
    </cfRule>
    <cfRule type="expression" dxfId="30496" priority="71143" stopIfTrue="1">
      <formula>WEEKDAY($A813)=2</formula>
    </cfRule>
    <cfRule type="expression" dxfId="30495" priority="71144" stopIfTrue="1">
      <formula>WEEKDAY($A813)=3</formula>
    </cfRule>
    <cfRule type="expression" dxfId="30494" priority="71145" stopIfTrue="1">
      <formula>WEEKDAY($A813)=4</formula>
    </cfRule>
    <cfRule type="expression" dxfId="30493" priority="71146" stopIfTrue="1">
      <formula>WEEKDAY($A813)=5</formula>
    </cfRule>
    <cfRule type="expression" dxfId="30492" priority="71147" stopIfTrue="1">
      <formula>WEEKDAY($A813)=6</formula>
    </cfRule>
    <cfRule type="expression" dxfId="30491" priority="71148" stopIfTrue="1">
      <formula>WEEKDAY($A813)=7</formula>
    </cfRule>
  </conditionalFormatting>
  <conditionalFormatting sqref="I813:I817">
    <cfRule type="expression" dxfId="30490" priority="71135" stopIfTrue="1">
      <formula>WEEKDAY($A813)=1</formula>
    </cfRule>
    <cfRule type="expression" dxfId="30489" priority="71136" stopIfTrue="1">
      <formula>WEEKDAY($A813)=2</formula>
    </cfRule>
    <cfRule type="expression" dxfId="30488" priority="71137" stopIfTrue="1">
      <formula>WEEKDAY($A813)=3</formula>
    </cfRule>
    <cfRule type="expression" dxfId="30487" priority="71138" stopIfTrue="1">
      <formula>WEEKDAY($A813)=4</formula>
    </cfRule>
    <cfRule type="expression" dxfId="30486" priority="71139" stopIfTrue="1">
      <formula>WEEKDAY($A813)=5</formula>
    </cfRule>
    <cfRule type="expression" dxfId="30485" priority="71140" stopIfTrue="1">
      <formula>WEEKDAY($A813)=6</formula>
    </cfRule>
    <cfRule type="expression" dxfId="30484" priority="71141" stopIfTrue="1">
      <formula>WEEKDAY($A813)=7</formula>
    </cfRule>
  </conditionalFormatting>
  <conditionalFormatting sqref="A813:A816">
    <cfRule type="expression" dxfId="30483" priority="71128" stopIfTrue="1">
      <formula>WEEKDAY($A813)=1</formula>
    </cfRule>
    <cfRule type="expression" dxfId="30482" priority="71129" stopIfTrue="1">
      <formula>WEEKDAY($A813)=2</formula>
    </cfRule>
    <cfRule type="expression" dxfId="30481" priority="71130" stopIfTrue="1">
      <formula>WEEKDAY($A813)=3</formula>
    </cfRule>
    <cfRule type="expression" dxfId="30480" priority="71131" stopIfTrue="1">
      <formula>WEEKDAY($A813)=4</formula>
    </cfRule>
    <cfRule type="expression" dxfId="30479" priority="71132" stopIfTrue="1">
      <formula>WEEKDAY($A813)=5</formula>
    </cfRule>
    <cfRule type="expression" dxfId="30478" priority="71133" stopIfTrue="1">
      <formula>WEEKDAY($A813)=6</formula>
    </cfRule>
    <cfRule type="expression" dxfId="30477" priority="71134" stopIfTrue="1">
      <formula>WEEKDAY($A813)=7</formula>
    </cfRule>
  </conditionalFormatting>
  <conditionalFormatting sqref="I813:I817">
    <cfRule type="expression" dxfId="30476" priority="71121" stopIfTrue="1">
      <formula>WEEKDAY($A813)=1</formula>
    </cfRule>
    <cfRule type="expression" dxfId="30475" priority="71122" stopIfTrue="1">
      <formula>WEEKDAY($A813)=2</formula>
    </cfRule>
    <cfRule type="expression" dxfId="30474" priority="71123" stopIfTrue="1">
      <formula>WEEKDAY($A813)=3</formula>
    </cfRule>
    <cfRule type="expression" dxfId="30473" priority="71124" stopIfTrue="1">
      <formula>WEEKDAY($A813)=4</formula>
    </cfRule>
    <cfRule type="expression" dxfId="30472" priority="71125" stopIfTrue="1">
      <formula>WEEKDAY($A813)=5</formula>
    </cfRule>
    <cfRule type="expression" dxfId="30471" priority="71126" stopIfTrue="1">
      <formula>WEEKDAY($A813)=6</formula>
    </cfRule>
    <cfRule type="expression" dxfId="30470" priority="71127" stopIfTrue="1">
      <formula>WEEKDAY($A813)=7</formula>
    </cfRule>
  </conditionalFormatting>
  <conditionalFormatting sqref="A814:I814 K814:M814">
    <cfRule type="expression" dxfId="30469" priority="71114" stopIfTrue="1">
      <formula>WEEKDAY($A814)=1</formula>
    </cfRule>
    <cfRule type="expression" dxfId="30468" priority="71115" stopIfTrue="1">
      <formula>WEEKDAY($A814)=2</formula>
    </cfRule>
    <cfRule type="expression" dxfId="30467" priority="71116" stopIfTrue="1">
      <formula>WEEKDAY($A814)=3</formula>
    </cfRule>
    <cfRule type="expression" dxfId="30466" priority="71117" stopIfTrue="1">
      <formula>WEEKDAY($A814)=4</formula>
    </cfRule>
    <cfRule type="expression" dxfId="30465" priority="71118" stopIfTrue="1">
      <formula>WEEKDAY($A814)=5</formula>
    </cfRule>
    <cfRule type="expression" dxfId="30464" priority="71119" stopIfTrue="1">
      <formula>WEEKDAY($A814)=6</formula>
    </cfRule>
    <cfRule type="expression" dxfId="30463" priority="71120" stopIfTrue="1">
      <formula>WEEKDAY($A814)=7</formula>
    </cfRule>
  </conditionalFormatting>
  <conditionalFormatting sqref="A814:I814 K814:M814">
    <cfRule type="expression" dxfId="30462" priority="71107" stopIfTrue="1">
      <formula>WEEKDAY($A814)=1</formula>
    </cfRule>
    <cfRule type="expression" dxfId="30461" priority="71108" stopIfTrue="1">
      <formula>WEEKDAY($A814)=2</formula>
    </cfRule>
    <cfRule type="expression" dxfId="30460" priority="71109" stopIfTrue="1">
      <formula>WEEKDAY($A814)=3</formula>
    </cfRule>
    <cfRule type="expression" dxfId="30459" priority="71110" stopIfTrue="1">
      <formula>WEEKDAY($A814)=4</formula>
    </cfRule>
    <cfRule type="expression" dxfId="30458" priority="71111" stopIfTrue="1">
      <formula>WEEKDAY($A814)=5</formula>
    </cfRule>
    <cfRule type="expression" dxfId="30457" priority="71112" stopIfTrue="1">
      <formula>WEEKDAY($A814)=6</formula>
    </cfRule>
    <cfRule type="expression" dxfId="30456" priority="71113" stopIfTrue="1">
      <formula>WEEKDAY($A814)=7</formula>
    </cfRule>
  </conditionalFormatting>
  <conditionalFormatting sqref="A814:A816">
    <cfRule type="expression" dxfId="30455" priority="71100" stopIfTrue="1">
      <formula>WEEKDAY($A814)=1</formula>
    </cfRule>
    <cfRule type="expression" dxfId="30454" priority="71101" stopIfTrue="1">
      <formula>WEEKDAY($A814)=2</formula>
    </cfRule>
    <cfRule type="expression" dxfId="30453" priority="71102" stopIfTrue="1">
      <formula>WEEKDAY($A814)=3</formula>
    </cfRule>
    <cfRule type="expression" dxfId="30452" priority="71103" stopIfTrue="1">
      <formula>WEEKDAY($A814)=4</formula>
    </cfRule>
    <cfRule type="expression" dxfId="30451" priority="71104" stopIfTrue="1">
      <formula>WEEKDAY($A814)=5</formula>
    </cfRule>
    <cfRule type="expression" dxfId="30450" priority="71105" stopIfTrue="1">
      <formula>WEEKDAY($A814)=6</formula>
    </cfRule>
    <cfRule type="expression" dxfId="30449" priority="71106" stopIfTrue="1">
      <formula>WEEKDAY($A814)=7</formula>
    </cfRule>
  </conditionalFormatting>
  <conditionalFormatting sqref="A814:A816">
    <cfRule type="expression" dxfId="30448" priority="71093" stopIfTrue="1">
      <formula>WEEKDAY($A814)=1</formula>
    </cfRule>
    <cfRule type="expression" dxfId="30447" priority="71094" stopIfTrue="1">
      <formula>WEEKDAY($A814)=2</formula>
    </cfRule>
    <cfRule type="expression" dxfId="30446" priority="71095" stopIfTrue="1">
      <formula>WEEKDAY($A814)=3</formula>
    </cfRule>
    <cfRule type="expression" dxfId="30445" priority="71096" stopIfTrue="1">
      <formula>WEEKDAY($A814)=4</formula>
    </cfRule>
    <cfRule type="expression" dxfId="30444" priority="71097" stopIfTrue="1">
      <formula>WEEKDAY($A814)=5</formula>
    </cfRule>
    <cfRule type="expression" dxfId="30443" priority="71098" stopIfTrue="1">
      <formula>WEEKDAY($A814)=6</formula>
    </cfRule>
    <cfRule type="expression" dxfId="30442" priority="71099" stopIfTrue="1">
      <formula>WEEKDAY($A814)=7</formula>
    </cfRule>
  </conditionalFormatting>
  <conditionalFormatting sqref="I814:I817">
    <cfRule type="expression" dxfId="30441" priority="71086" stopIfTrue="1">
      <formula>WEEKDAY($A814)=1</formula>
    </cfRule>
    <cfRule type="expression" dxfId="30440" priority="71087" stopIfTrue="1">
      <formula>WEEKDAY($A814)=2</formula>
    </cfRule>
    <cfRule type="expression" dxfId="30439" priority="71088" stopIfTrue="1">
      <formula>WEEKDAY($A814)=3</formula>
    </cfRule>
    <cfRule type="expression" dxfId="30438" priority="71089" stopIfTrue="1">
      <formula>WEEKDAY($A814)=4</formula>
    </cfRule>
    <cfRule type="expression" dxfId="30437" priority="71090" stopIfTrue="1">
      <formula>WEEKDAY($A814)=5</formula>
    </cfRule>
    <cfRule type="expression" dxfId="30436" priority="71091" stopIfTrue="1">
      <formula>WEEKDAY($A814)=6</formula>
    </cfRule>
    <cfRule type="expression" dxfId="30435" priority="71092" stopIfTrue="1">
      <formula>WEEKDAY($A814)=7</formula>
    </cfRule>
  </conditionalFormatting>
  <conditionalFormatting sqref="A814:A816">
    <cfRule type="expression" dxfId="30434" priority="71079" stopIfTrue="1">
      <formula>WEEKDAY($A814)=1</formula>
    </cfRule>
    <cfRule type="expression" dxfId="30433" priority="71080" stopIfTrue="1">
      <formula>WEEKDAY($A814)=2</formula>
    </cfRule>
    <cfRule type="expression" dxfId="30432" priority="71081" stopIfTrue="1">
      <formula>WEEKDAY($A814)=3</formula>
    </cfRule>
    <cfRule type="expression" dxfId="30431" priority="71082" stopIfTrue="1">
      <formula>WEEKDAY($A814)=4</formula>
    </cfRule>
    <cfRule type="expression" dxfId="30430" priority="71083" stopIfTrue="1">
      <formula>WEEKDAY($A814)=5</formula>
    </cfRule>
    <cfRule type="expression" dxfId="30429" priority="71084" stopIfTrue="1">
      <formula>WEEKDAY($A814)=6</formula>
    </cfRule>
    <cfRule type="expression" dxfId="30428" priority="71085" stopIfTrue="1">
      <formula>WEEKDAY($A814)=7</formula>
    </cfRule>
  </conditionalFormatting>
  <conditionalFormatting sqref="A814:A816">
    <cfRule type="expression" dxfId="30427" priority="71072" stopIfTrue="1">
      <formula>WEEKDAY($A814)=1</formula>
    </cfRule>
    <cfRule type="expression" dxfId="30426" priority="71073" stopIfTrue="1">
      <formula>WEEKDAY($A814)=2</formula>
    </cfRule>
    <cfRule type="expression" dxfId="30425" priority="71074" stopIfTrue="1">
      <formula>WEEKDAY($A814)=3</formula>
    </cfRule>
    <cfRule type="expression" dxfId="30424" priority="71075" stopIfTrue="1">
      <formula>WEEKDAY($A814)=4</formula>
    </cfRule>
    <cfRule type="expression" dxfId="30423" priority="71076" stopIfTrue="1">
      <formula>WEEKDAY($A814)=5</formula>
    </cfRule>
    <cfRule type="expression" dxfId="30422" priority="71077" stopIfTrue="1">
      <formula>WEEKDAY($A814)=6</formula>
    </cfRule>
    <cfRule type="expression" dxfId="30421" priority="71078" stopIfTrue="1">
      <formula>WEEKDAY($A814)=7</formula>
    </cfRule>
  </conditionalFormatting>
  <conditionalFormatting sqref="I814:I817">
    <cfRule type="expression" dxfId="30420" priority="71065" stopIfTrue="1">
      <formula>WEEKDAY($A814)=1</formula>
    </cfRule>
    <cfRule type="expression" dxfId="30419" priority="71066" stopIfTrue="1">
      <formula>WEEKDAY($A814)=2</formula>
    </cfRule>
    <cfRule type="expression" dxfId="30418" priority="71067" stopIfTrue="1">
      <formula>WEEKDAY($A814)=3</formula>
    </cfRule>
    <cfRule type="expression" dxfId="30417" priority="71068" stopIfTrue="1">
      <formula>WEEKDAY($A814)=4</formula>
    </cfRule>
    <cfRule type="expression" dxfId="30416" priority="71069" stopIfTrue="1">
      <formula>WEEKDAY($A814)=5</formula>
    </cfRule>
    <cfRule type="expression" dxfId="30415" priority="71070" stopIfTrue="1">
      <formula>WEEKDAY($A814)=6</formula>
    </cfRule>
    <cfRule type="expression" dxfId="30414" priority="71071" stopIfTrue="1">
      <formula>WEEKDAY($A814)=7</formula>
    </cfRule>
  </conditionalFormatting>
  <conditionalFormatting sqref="I814:I817">
    <cfRule type="expression" dxfId="30413" priority="71058" stopIfTrue="1">
      <formula>WEEKDAY($A814)=1</formula>
    </cfRule>
    <cfRule type="expression" dxfId="30412" priority="71059" stopIfTrue="1">
      <formula>WEEKDAY($A814)=2</formula>
    </cfRule>
    <cfRule type="expression" dxfId="30411" priority="71060" stopIfTrue="1">
      <formula>WEEKDAY($A814)=3</formula>
    </cfRule>
    <cfRule type="expression" dxfId="30410" priority="71061" stopIfTrue="1">
      <formula>WEEKDAY($A814)=4</formula>
    </cfRule>
    <cfRule type="expression" dxfId="30409" priority="71062" stopIfTrue="1">
      <formula>WEEKDAY($A814)=5</formula>
    </cfRule>
    <cfRule type="expression" dxfId="30408" priority="71063" stopIfTrue="1">
      <formula>WEEKDAY($A814)=6</formula>
    </cfRule>
    <cfRule type="expression" dxfId="30407" priority="71064" stopIfTrue="1">
      <formula>WEEKDAY($A814)=7</formula>
    </cfRule>
  </conditionalFormatting>
  <conditionalFormatting sqref="I813:I817">
    <cfRule type="expression" dxfId="30406" priority="71051" stopIfTrue="1">
      <formula>WEEKDAY($A813)=1</formula>
    </cfRule>
    <cfRule type="expression" dxfId="30405" priority="71052" stopIfTrue="1">
      <formula>WEEKDAY($A813)=2</formula>
    </cfRule>
    <cfRule type="expression" dxfId="30404" priority="71053" stopIfTrue="1">
      <formula>WEEKDAY($A813)=3</formula>
    </cfRule>
    <cfRule type="expression" dxfId="30403" priority="71054" stopIfTrue="1">
      <formula>WEEKDAY($A813)=4</formula>
    </cfRule>
    <cfRule type="expression" dxfId="30402" priority="71055" stopIfTrue="1">
      <formula>WEEKDAY($A813)=5</formula>
    </cfRule>
    <cfRule type="expression" dxfId="30401" priority="71056" stopIfTrue="1">
      <formula>WEEKDAY($A813)=6</formula>
    </cfRule>
    <cfRule type="expression" dxfId="30400" priority="71057" stopIfTrue="1">
      <formula>WEEKDAY($A813)=7</formula>
    </cfRule>
  </conditionalFormatting>
  <conditionalFormatting sqref="I813:I817">
    <cfRule type="expression" dxfId="30399" priority="71044" stopIfTrue="1">
      <formula>WEEKDAY($A813)=1</formula>
    </cfRule>
    <cfRule type="expression" dxfId="30398" priority="71045" stopIfTrue="1">
      <formula>WEEKDAY($A813)=2</formula>
    </cfRule>
    <cfRule type="expression" dxfId="30397" priority="71046" stopIfTrue="1">
      <formula>WEEKDAY($A813)=3</formula>
    </cfRule>
    <cfRule type="expression" dxfId="30396" priority="71047" stopIfTrue="1">
      <formula>WEEKDAY($A813)=4</formula>
    </cfRule>
    <cfRule type="expression" dxfId="30395" priority="71048" stopIfTrue="1">
      <formula>WEEKDAY($A813)=5</formula>
    </cfRule>
    <cfRule type="expression" dxfId="30394" priority="71049" stopIfTrue="1">
      <formula>WEEKDAY($A813)=6</formula>
    </cfRule>
    <cfRule type="expression" dxfId="30393" priority="71050" stopIfTrue="1">
      <formula>WEEKDAY($A813)=7</formula>
    </cfRule>
  </conditionalFormatting>
  <conditionalFormatting sqref="A813:A816">
    <cfRule type="expression" dxfId="30392" priority="71037" stopIfTrue="1">
      <formula>WEEKDAY($A813)=1</formula>
    </cfRule>
    <cfRule type="expression" dxfId="30391" priority="71038" stopIfTrue="1">
      <formula>WEEKDAY($A813)=2</formula>
    </cfRule>
    <cfRule type="expression" dxfId="30390" priority="71039" stopIfTrue="1">
      <formula>WEEKDAY($A813)=3</formula>
    </cfRule>
    <cfRule type="expression" dxfId="30389" priority="71040" stopIfTrue="1">
      <formula>WEEKDAY($A813)=4</formula>
    </cfRule>
    <cfRule type="expression" dxfId="30388" priority="71041" stopIfTrue="1">
      <formula>WEEKDAY($A813)=5</formula>
    </cfRule>
    <cfRule type="expression" dxfId="30387" priority="71042" stopIfTrue="1">
      <formula>WEEKDAY($A813)=6</formula>
    </cfRule>
    <cfRule type="expression" dxfId="30386" priority="71043" stopIfTrue="1">
      <formula>WEEKDAY($A813)=7</formula>
    </cfRule>
  </conditionalFormatting>
  <conditionalFormatting sqref="I813:I817">
    <cfRule type="expression" dxfId="30385" priority="71030" stopIfTrue="1">
      <formula>WEEKDAY($A813)=1</formula>
    </cfRule>
    <cfRule type="expression" dxfId="30384" priority="71031" stopIfTrue="1">
      <formula>WEEKDAY($A813)=2</formula>
    </cfRule>
    <cfRule type="expression" dxfId="30383" priority="71032" stopIfTrue="1">
      <formula>WEEKDAY($A813)=3</formula>
    </cfRule>
    <cfRule type="expression" dxfId="30382" priority="71033" stopIfTrue="1">
      <formula>WEEKDAY($A813)=4</formula>
    </cfRule>
    <cfRule type="expression" dxfId="30381" priority="71034" stopIfTrue="1">
      <formula>WEEKDAY($A813)=5</formula>
    </cfRule>
    <cfRule type="expression" dxfId="30380" priority="71035" stopIfTrue="1">
      <formula>WEEKDAY($A813)=6</formula>
    </cfRule>
    <cfRule type="expression" dxfId="30379" priority="71036" stopIfTrue="1">
      <formula>WEEKDAY($A813)=7</formula>
    </cfRule>
  </conditionalFormatting>
  <conditionalFormatting sqref="J813">
    <cfRule type="expression" dxfId="30378" priority="71023" stopIfTrue="1">
      <formula>WEEKDAY($A813)=1</formula>
    </cfRule>
    <cfRule type="expression" dxfId="30377" priority="71024" stopIfTrue="1">
      <formula>WEEKDAY($A813)=2</formula>
    </cfRule>
    <cfRule type="expression" dxfId="30376" priority="71025" stopIfTrue="1">
      <formula>WEEKDAY($A813)=3</formula>
    </cfRule>
    <cfRule type="expression" dxfId="30375" priority="71026" stopIfTrue="1">
      <formula>WEEKDAY($A813)=4</formula>
    </cfRule>
    <cfRule type="expression" dxfId="30374" priority="71027" stopIfTrue="1">
      <formula>WEEKDAY($A813)=5</formula>
    </cfRule>
    <cfRule type="expression" dxfId="30373" priority="71028" stopIfTrue="1">
      <formula>WEEKDAY($A813)=6</formula>
    </cfRule>
    <cfRule type="expression" dxfId="30372" priority="71029" stopIfTrue="1">
      <formula>WEEKDAY($A813)=7</formula>
    </cfRule>
  </conditionalFormatting>
  <conditionalFormatting sqref="J814">
    <cfRule type="expression" dxfId="30371" priority="71016" stopIfTrue="1">
      <formula>WEEKDAY($A814)=1</formula>
    </cfRule>
    <cfRule type="expression" dxfId="30370" priority="71017" stopIfTrue="1">
      <formula>WEEKDAY($A814)=2</formula>
    </cfRule>
    <cfRule type="expression" dxfId="30369" priority="71018" stopIfTrue="1">
      <formula>WEEKDAY($A814)=3</formula>
    </cfRule>
    <cfRule type="expression" dxfId="30368" priority="71019" stopIfTrue="1">
      <formula>WEEKDAY($A814)=4</formula>
    </cfRule>
    <cfRule type="expression" dxfId="30367" priority="71020" stopIfTrue="1">
      <formula>WEEKDAY($A814)=5</formula>
    </cfRule>
    <cfRule type="expression" dxfId="30366" priority="71021" stopIfTrue="1">
      <formula>WEEKDAY($A814)=6</formula>
    </cfRule>
    <cfRule type="expression" dxfId="30365" priority="71022" stopIfTrue="1">
      <formula>WEEKDAY($A814)=7</formula>
    </cfRule>
  </conditionalFormatting>
  <conditionalFormatting sqref="I815:I817">
    <cfRule type="expression" dxfId="30364" priority="71009" stopIfTrue="1">
      <formula>WEEKDAY($A815)=1</formula>
    </cfRule>
    <cfRule type="expression" dxfId="30363" priority="71010" stopIfTrue="1">
      <formula>WEEKDAY($A815)=2</formula>
    </cfRule>
    <cfRule type="expression" dxfId="30362" priority="71011" stopIfTrue="1">
      <formula>WEEKDAY($A815)=3</formula>
    </cfRule>
    <cfRule type="expression" dxfId="30361" priority="71012" stopIfTrue="1">
      <formula>WEEKDAY($A815)=4</formula>
    </cfRule>
    <cfRule type="expression" dxfId="30360" priority="71013" stopIfTrue="1">
      <formula>WEEKDAY($A815)=5</formula>
    </cfRule>
    <cfRule type="expression" dxfId="30359" priority="71014" stopIfTrue="1">
      <formula>WEEKDAY($A815)=6</formula>
    </cfRule>
    <cfRule type="expression" dxfId="30358" priority="71015" stopIfTrue="1">
      <formula>WEEKDAY($A815)=7</formula>
    </cfRule>
  </conditionalFormatting>
  <conditionalFormatting sqref="I815:I817">
    <cfRule type="expression" dxfId="30357" priority="71002" stopIfTrue="1">
      <formula>WEEKDAY($A815)=1</formula>
    </cfRule>
    <cfRule type="expression" dxfId="30356" priority="71003" stopIfTrue="1">
      <formula>WEEKDAY($A815)=2</formula>
    </cfRule>
    <cfRule type="expression" dxfId="30355" priority="71004" stopIfTrue="1">
      <formula>WEEKDAY($A815)=3</formula>
    </cfRule>
    <cfRule type="expression" dxfId="30354" priority="71005" stopIfTrue="1">
      <formula>WEEKDAY($A815)=4</formula>
    </cfRule>
    <cfRule type="expression" dxfId="30353" priority="71006" stopIfTrue="1">
      <formula>WEEKDAY($A815)=5</formula>
    </cfRule>
    <cfRule type="expression" dxfId="30352" priority="71007" stopIfTrue="1">
      <formula>WEEKDAY($A815)=6</formula>
    </cfRule>
    <cfRule type="expression" dxfId="30351" priority="71008" stopIfTrue="1">
      <formula>WEEKDAY($A815)=7</formula>
    </cfRule>
  </conditionalFormatting>
  <conditionalFormatting sqref="I815:I817">
    <cfRule type="expression" dxfId="30350" priority="70995" stopIfTrue="1">
      <formula>WEEKDAY($A815)=1</formula>
    </cfRule>
    <cfRule type="expression" dxfId="30349" priority="70996" stopIfTrue="1">
      <formula>WEEKDAY($A815)=2</formula>
    </cfRule>
    <cfRule type="expression" dxfId="30348" priority="70997" stopIfTrue="1">
      <formula>WEEKDAY($A815)=3</formula>
    </cfRule>
    <cfRule type="expression" dxfId="30347" priority="70998" stopIfTrue="1">
      <formula>WEEKDAY($A815)=4</formula>
    </cfRule>
    <cfRule type="expression" dxfId="30346" priority="70999" stopIfTrue="1">
      <formula>WEEKDAY($A815)=5</formula>
    </cfRule>
    <cfRule type="expression" dxfId="30345" priority="71000" stopIfTrue="1">
      <formula>WEEKDAY($A815)=6</formula>
    </cfRule>
    <cfRule type="expression" dxfId="30344" priority="71001" stopIfTrue="1">
      <formula>WEEKDAY($A815)=7</formula>
    </cfRule>
  </conditionalFormatting>
  <conditionalFormatting sqref="I815:I817">
    <cfRule type="expression" dxfId="30343" priority="70988" stopIfTrue="1">
      <formula>WEEKDAY($A815)=1</formula>
    </cfRule>
    <cfRule type="expression" dxfId="30342" priority="70989" stopIfTrue="1">
      <formula>WEEKDAY($A815)=2</formula>
    </cfRule>
    <cfRule type="expression" dxfId="30341" priority="70990" stopIfTrue="1">
      <formula>WEEKDAY($A815)=3</formula>
    </cfRule>
    <cfRule type="expression" dxfId="30340" priority="70991" stopIfTrue="1">
      <formula>WEEKDAY($A815)=4</formula>
    </cfRule>
    <cfRule type="expression" dxfId="30339" priority="70992" stopIfTrue="1">
      <formula>WEEKDAY($A815)=5</formula>
    </cfRule>
    <cfRule type="expression" dxfId="30338" priority="70993" stopIfTrue="1">
      <formula>WEEKDAY($A815)=6</formula>
    </cfRule>
    <cfRule type="expression" dxfId="30337" priority="70994" stopIfTrue="1">
      <formula>WEEKDAY($A815)=7</formula>
    </cfRule>
  </conditionalFormatting>
  <conditionalFormatting sqref="I815:I817">
    <cfRule type="expression" dxfId="30336" priority="70981" stopIfTrue="1">
      <formula>WEEKDAY($A815)=1</formula>
    </cfRule>
    <cfRule type="expression" dxfId="30335" priority="70982" stopIfTrue="1">
      <formula>WEEKDAY($A815)=2</formula>
    </cfRule>
    <cfRule type="expression" dxfId="30334" priority="70983" stopIfTrue="1">
      <formula>WEEKDAY($A815)=3</formula>
    </cfRule>
    <cfRule type="expression" dxfId="30333" priority="70984" stopIfTrue="1">
      <formula>WEEKDAY($A815)=4</formula>
    </cfRule>
    <cfRule type="expression" dxfId="30332" priority="70985" stopIfTrue="1">
      <formula>WEEKDAY($A815)=5</formula>
    </cfRule>
    <cfRule type="expression" dxfId="30331" priority="70986" stopIfTrue="1">
      <formula>WEEKDAY($A815)=6</formula>
    </cfRule>
    <cfRule type="expression" dxfId="30330" priority="70987" stopIfTrue="1">
      <formula>WEEKDAY($A815)=7</formula>
    </cfRule>
  </conditionalFormatting>
  <conditionalFormatting sqref="I815:I817">
    <cfRule type="expression" dxfId="30329" priority="70974" stopIfTrue="1">
      <formula>WEEKDAY($A815)=1</formula>
    </cfRule>
    <cfRule type="expression" dxfId="30328" priority="70975" stopIfTrue="1">
      <formula>WEEKDAY($A815)=2</formula>
    </cfRule>
    <cfRule type="expression" dxfId="30327" priority="70976" stopIfTrue="1">
      <formula>WEEKDAY($A815)=3</formula>
    </cfRule>
    <cfRule type="expression" dxfId="30326" priority="70977" stopIfTrue="1">
      <formula>WEEKDAY($A815)=4</formula>
    </cfRule>
    <cfRule type="expression" dxfId="30325" priority="70978" stopIfTrue="1">
      <formula>WEEKDAY($A815)=5</formula>
    </cfRule>
    <cfRule type="expression" dxfId="30324" priority="70979" stopIfTrue="1">
      <formula>WEEKDAY($A815)=6</formula>
    </cfRule>
    <cfRule type="expression" dxfId="30323" priority="70980" stopIfTrue="1">
      <formula>WEEKDAY($A815)=7</formula>
    </cfRule>
  </conditionalFormatting>
  <conditionalFormatting sqref="I815:I817">
    <cfRule type="expression" dxfId="30322" priority="70967" stopIfTrue="1">
      <formula>WEEKDAY($A815)=1</formula>
    </cfRule>
    <cfRule type="expression" dxfId="30321" priority="70968" stopIfTrue="1">
      <formula>WEEKDAY($A815)=2</formula>
    </cfRule>
    <cfRule type="expression" dxfId="30320" priority="70969" stopIfTrue="1">
      <formula>WEEKDAY($A815)=3</formula>
    </cfRule>
    <cfRule type="expression" dxfId="30319" priority="70970" stopIfTrue="1">
      <formula>WEEKDAY($A815)=4</formula>
    </cfRule>
    <cfRule type="expression" dxfId="30318" priority="70971" stopIfTrue="1">
      <formula>WEEKDAY($A815)=5</formula>
    </cfRule>
    <cfRule type="expression" dxfId="30317" priority="70972" stopIfTrue="1">
      <formula>WEEKDAY($A815)=6</formula>
    </cfRule>
    <cfRule type="expression" dxfId="30316" priority="70973" stopIfTrue="1">
      <formula>WEEKDAY($A815)=7</formula>
    </cfRule>
  </conditionalFormatting>
  <conditionalFormatting sqref="I815:I817">
    <cfRule type="expression" dxfId="30315" priority="70960" stopIfTrue="1">
      <formula>WEEKDAY($A815)=1</formula>
    </cfRule>
    <cfRule type="expression" dxfId="30314" priority="70961" stopIfTrue="1">
      <formula>WEEKDAY($A815)=2</formula>
    </cfRule>
    <cfRule type="expression" dxfId="30313" priority="70962" stopIfTrue="1">
      <formula>WEEKDAY($A815)=3</formula>
    </cfRule>
    <cfRule type="expression" dxfId="30312" priority="70963" stopIfTrue="1">
      <formula>WEEKDAY($A815)=4</formula>
    </cfRule>
    <cfRule type="expression" dxfId="30311" priority="70964" stopIfTrue="1">
      <formula>WEEKDAY($A815)=5</formula>
    </cfRule>
    <cfRule type="expression" dxfId="30310" priority="70965" stopIfTrue="1">
      <formula>WEEKDAY($A815)=6</formula>
    </cfRule>
    <cfRule type="expression" dxfId="30309" priority="70966" stopIfTrue="1">
      <formula>WEEKDAY($A815)=7</formula>
    </cfRule>
  </conditionalFormatting>
  <conditionalFormatting sqref="I815:I817">
    <cfRule type="expression" dxfId="30308" priority="70953" stopIfTrue="1">
      <formula>WEEKDAY($A815)=1</formula>
    </cfRule>
    <cfRule type="expression" dxfId="30307" priority="70954" stopIfTrue="1">
      <formula>WEEKDAY($A815)=2</formula>
    </cfRule>
    <cfRule type="expression" dxfId="30306" priority="70955" stopIfTrue="1">
      <formula>WEEKDAY($A815)=3</formula>
    </cfRule>
    <cfRule type="expression" dxfId="30305" priority="70956" stopIfTrue="1">
      <formula>WEEKDAY($A815)=4</formula>
    </cfRule>
    <cfRule type="expression" dxfId="30304" priority="70957" stopIfTrue="1">
      <formula>WEEKDAY($A815)=5</formula>
    </cfRule>
    <cfRule type="expression" dxfId="30303" priority="70958" stopIfTrue="1">
      <formula>WEEKDAY($A815)=6</formula>
    </cfRule>
    <cfRule type="expression" dxfId="30302" priority="70959" stopIfTrue="1">
      <formula>WEEKDAY($A815)=7</formula>
    </cfRule>
  </conditionalFormatting>
  <conditionalFormatting sqref="I815:I817">
    <cfRule type="expression" dxfId="30301" priority="70946" stopIfTrue="1">
      <formula>WEEKDAY($A815)=1</formula>
    </cfRule>
    <cfRule type="expression" dxfId="30300" priority="70947" stopIfTrue="1">
      <formula>WEEKDAY($A815)=2</formula>
    </cfRule>
    <cfRule type="expression" dxfId="30299" priority="70948" stopIfTrue="1">
      <formula>WEEKDAY($A815)=3</formula>
    </cfRule>
    <cfRule type="expression" dxfId="30298" priority="70949" stopIfTrue="1">
      <formula>WEEKDAY($A815)=4</formula>
    </cfRule>
    <cfRule type="expression" dxfId="30297" priority="70950" stopIfTrue="1">
      <formula>WEEKDAY($A815)=5</formula>
    </cfRule>
    <cfRule type="expression" dxfId="30296" priority="70951" stopIfTrue="1">
      <formula>WEEKDAY($A815)=6</formula>
    </cfRule>
    <cfRule type="expression" dxfId="30295" priority="70952" stopIfTrue="1">
      <formula>WEEKDAY($A815)=7</formula>
    </cfRule>
  </conditionalFormatting>
  <conditionalFormatting sqref="I815:I817">
    <cfRule type="expression" dxfId="30294" priority="70939" stopIfTrue="1">
      <formula>WEEKDAY($A815)=1</formula>
    </cfRule>
    <cfRule type="expression" dxfId="30293" priority="70940" stopIfTrue="1">
      <formula>WEEKDAY($A815)=2</formula>
    </cfRule>
    <cfRule type="expression" dxfId="30292" priority="70941" stopIfTrue="1">
      <formula>WEEKDAY($A815)=3</formula>
    </cfRule>
    <cfRule type="expression" dxfId="30291" priority="70942" stopIfTrue="1">
      <formula>WEEKDAY($A815)=4</formula>
    </cfRule>
    <cfRule type="expression" dxfId="30290" priority="70943" stopIfTrue="1">
      <formula>WEEKDAY($A815)=5</formula>
    </cfRule>
    <cfRule type="expression" dxfId="30289" priority="70944" stopIfTrue="1">
      <formula>WEEKDAY($A815)=6</formula>
    </cfRule>
    <cfRule type="expression" dxfId="30288" priority="70945" stopIfTrue="1">
      <formula>WEEKDAY($A815)=7</formula>
    </cfRule>
  </conditionalFormatting>
  <conditionalFormatting sqref="I815:I817">
    <cfRule type="expression" dxfId="30287" priority="70932" stopIfTrue="1">
      <formula>WEEKDAY($A815)=1</formula>
    </cfRule>
    <cfRule type="expression" dxfId="30286" priority="70933" stopIfTrue="1">
      <formula>WEEKDAY($A815)=2</formula>
    </cfRule>
    <cfRule type="expression" dxfId="30285" priority="70934" stopIfTrue="1">
      <formula>WEEKDAY($A815)=3</formula>
    </cfRule>
    <cfRule type="expression" dxfId="30284" priority="70935" stopIfTrue="1">
      <formula>WEEKDAY($A815)=4</formula>
    </cfRule>
    <cfRule type="expression" dxfId="30283" priority="70936" stopIfTrue="1">
      <formula>WEEKDAY($A815)=5</formula>
    </cfRule>
    <cfRule type="expression" dxfId="30282" priority="70937" stopIfTrue="1">
      <formula>WEEKDAY($A815)=6</formula>
    </cfRule>
    <cfRule type="expression" dxfId="30281" priority="70938" stopIfTrue="1">
      <formula>WEEKDAY($A815)=7</formula>
    </cfRule>
  </conditionalFormatting>
  <conditionalFormatting sqref="I815:I817">
    <cfRule type="expression" dxfId="30280" priority="70925" stopIfTrue="1">
      <formula>WEEKDAY($A815)=1</formula>
    </cfRule>
    <cfRule type="expression" dxfId="30279" priority="70926" stopIfTrue="1">
      <formula>WEEKDAY($A815)=2</formula>
    </cfRule>
    <cfRule type="expression" dxfId="30278" priority="70927" stopIfTrue="1">
      <formula>WEEKDAY($A815)=3</formula>
    </cfRule>
    <cfRule type="expression" dxfId="30277" priority="70928" stopIfTrue="1">
      <formula>WEEKDAY($A815)=4</formula>
    </cfRule>
    <cfRule type="expression" dxfId="30276" priority="70929" stopIfTrue="1">
      <formula>WEEKDAY($A815)=5</formula>
    </cfRule>
    <cfRule type="expression" dxfId="30275" priority="70930" stopIfTrue="1">
      <formula>WEEKDAY($A815)=6</formula>
    </cfRule>
    <cfRule type="expression" dxfId="30274" priority="70931" stopIfTrue="1">
      <formula>WEEKDAY($A815)=7</formula>
    </cfRule>
  </conditionalFormatting>
  <conditionalFormatting sqref="I815:I817">
    <cfRule type="expression" dxfId="30273" priority="70918" stopIfTrue="1">
      <formula>WEEKDAY($A815)=1</formula>
    </cfRule>
    <cfRule type="expression" dxfId="30272" priority="70919" stopIfTrue="1">
      <formula>WEEKDAY($A815)=2</formula>
    </cfRule>
    <cfRule type="expression" dxfId="30271" priority="70920" stopIfTrue="1">
      <formula>WEEKDAY($A815)=3</formula>
    </cfRule>
    <cfRule type="expression" dxfId="30270" priority="70921" stopIfTrue="1">
      <formula>WEEKDAY($A815)=4</formula>
    </cfRule>
    <cfRule type="expression" dxfId="30269" priority="70922" stopIfTrue="1">
      <formula>WEEKDAY($A815)=5</formula>
    </cfRule>
    <cfRule type="expression" dxfId="30268" priority="70923" stopIfTrue="1">
      <formula>WEEKDAY($A815)=6</formula>
    </cfRule>
    <cfRule type="expression" dxfId="30267" priority="70924" stopIfTrue="1">
      <formula>WEEKDAY($A815)=7</formula>
    </cfRule>
  </conditionalFormatting>
  <conditionalFormatting sqref="I815:I817">
    <cfRule type="expression" dxfId="30266" priority="70911" stopIfTrue="1">
      <formula>WEEKDAY($A815)=1</formula>
    </cfRule>
    <cfRule type="expression" dxfId="30265" priority="70912" stopIfTrue="1">
      <formula>WEEKDAY($A815)=2</formula>
    </cfRule>
    <cfRule type="expression" dxfId="30264" priority="70913" stopIfTrue="1">
      <formula>WEEKDAY($A815)=3</formula>
    </cfRule>
    <cfRule type="expression" dxfId="30263" priority="70914" stopIfTrue="1">
      <formula>WEEKDAY($A815)=4</formula>
    </cfRule>
    <cfRule type="expression" dxfId="30262" priority="70915" stopIfTrue="1">
      <formula>WEEKDAY($A815)=5</formula>
    </cfRule>
    <cfRule type="expression" dxfId="30261" priority="70916" stopIfTrue="1">
      <formula>WEEKDAY($A815)=6</formula>
    </cfRule>
    <cfRule type="expression" dxfId="30260" priority="70917" stopIfTrue="1">
      <formula>WEEKDAY($A815)=7</formula>
    </cfRule>
  </conditionalFormatting>
  <conditionalFormatting sqref="I815:I817">
    <cfRule type="expression" dxfId="30259" priority="70904" stopIfTrue="1">
      <formula>WEEKDAY($A815)=1</formula>
    </cfRule>
    <cfRule type="expression" dxfId="30258" priority="70905" stopIfTrue="1">
      <formula>WEEKDAY($A815)=2</formula>
    </cfRule>
    <cfRule type="expression" dxfId="30257" priority="70906" stopIfTrue="1">
      <formula>WEEKDAY($A815)=3</formula>
    </cfRule>
    <cfRule type="expression" dxfId="30256" priority="70907" stopIfTrue="1">
      <formula>WEEKDAY($A815)=4</formula>
    </cfRule>
    <cfRule type="expression" dxfId="30255" priority="70908" stopIfTrue="1">
      <formula>WEEKDAY($A815)=5</formula>
    </cfRule>
    <cfRule type="expression" dxfId="30254" priority="70909" stopIfTrue="1">
      <formula>WEEKDAY($A815)=6</formula>
    </cfRule>
    <cfRule type="expression" dxfId="30253" priority="70910" stopIfTrue="1">
      <formula>WEEKDAY($A815)=7</formula>
    </cfRule>
  </conditionalFormatting>
  <conditionalFormatting sqref="I815:I817">
    <cfRule type="expression" dxfId="30252" priority="70897" stopIfTrue="1">
      <formula>WEEKDAY($A815)=1</formula>
    </cfRule>
    <cfRule type="expression" dxfId="30251" priority="70898" stopIfTrue="1">
      <formula>WEEKDAY($A815)=2</formula>
    </cfRule>
    <cfRule type="expression" dxfId="30250" priority="70899" stopIfTrue="1">
      <formula>WEEKDAY($A815)=3</formula>
    </cfRule>
    <cfRule type="expression" dxfId="30249" priority="70900" stopIfTrue="1">
      <formula>WEEKDAY($A815)=4</formula>
    </cfRule>
    <cfRule type="expression" dxfId="30248" priority="70901" stopIfTrue="1">
      <formula>WEEKDAY($A815)=5</formula>
    </cfRule>
    <cfRule type="expression" dxfId="30247" priority="70902" stopIfTrue="1">
      <formula>WEEKDAY($A815)=6</formula>
    </cfRule>
    <cfRule type="expression" dxfId="30246" priority="70903" stopIfTrue="1">
      <formula>WEEKDAY($A815)=7</formula>
    </cfRule>
  </conditionalFormatting>
  <conditionalFormatting sqref="I815:I817">
    <cfRule type="expression" dxfId="30245" priority="70890" stopIfTrue="1">
      <formula>WEEKDAY($A815)=1</formula>
    </cfRule>
    <cfRule type="expression" dxfId="30244" priority="70891" stopIfTrue="1">
      <formula>WEEKDAY($A815)=2</formula>
    </cfRule>
    <cfRule type="expression" dxfId="30243" priority="70892" stopIfTrue="1">
      <formula>WEEKDAY($A815)=3</formula>
    </cfRule>
    <cfRule type="expression" dxfId="30242" priority="70893" stopIfTrue="1">
      <formula>WEEKDAY($A815)=4</formula>
    </cfRule>
    <cfRule type="expression" dxfId="30241" priority="70894" stopIfTrue="1">
      <formula>WEEKDAY($A815)=5</formula>
    </cfRule>
    <cfRule type="expression" dxfId="30240" priority="70895" stopIfTrue="1">
      <formula>WEEKDAY($A815)=6</formula>
    </cfRule>
    <cfRule type="expression" dxfId="30239" priority="70896" stopIfTrue="1">
      <formula>WEEKDAY($A815)=7</formula>
    </cfRule>
  </conditionalFormatting>
  <conditionalFormatting sqref="I815:I817">
    <cfRule type="expression" dxfId="30238" priority="70883" stopIfTrue="1">
      <formula>WEEKDAY($A815)=1</formula>
    </cfRule>
    <cfRule type="expression" dxfId="30237" priority="70884" stopIfTrue="1">
      <formula>WEEKDAY($A815)=2</formula>
    </cfRule>
    <cfRule type="expression" dxfId="30236" priority="70885" stopIfTrue="1">
      <formula>WEEKDAY($A815)=3</formula>
    </cfRule>
    <cfRule type="expression" dxfId="30235" priority="70886" stopIfTrue="1">
      <formula>WEEKDAY($A815)=4</formula>
    </cfRule>
    <cfRule type="expression" dxfId="30234" priority="70887" stopIfTrue="1">
      <formula>WEEKDAY($A815)=5</formula>
    </cfRule>
    <cfRule type="expression" dxfId="30233" priority="70888" stopIfTrue="1">
      <formula>WEEKDAY($A815)=6</formula>
    </cfRule>
    <cfRule type="expression" dxfId="30232" priority="70889" stopIfTrue="1">
      <formula>WEEKDAY($A815)=7</formula>
    </cfRule>
  </conditionalFormatting>
  <conditionalFormatting sqref="I815:I817">
    <cfRule type="expression" dxfId="30231" priority="70876" stopIfTrue="1">
      <formula>WEEKDAY($A815)=1</formula>
    </cfRule>
    <cfRule type="expression" dxfId="30230" priority="70877" stopIfTrue="1">
      <formula>WEEKDAY($A815)=2</formula>
    </cfRule>
    <cfRule type="expression" dxfId="30229" priority="70878" stopIfTrue="1">
      <formula>WEEKDAY($A815)=3</formula>
    </cfRule>
    <cfRule type="expression" dxfId="30228" priority="70879" stopIfTrue="1">
      <formula>WEEKDAY($A815)=4</formula>
    </cfRule>
    <cfRule type="expression" dxfId="30227" priority="70880" stopIfTrue="1">
      <formula>WEEKDAY($A815)=5</formula>
    </cfRule>
    <cfRule type="expression" dxfId="30226" priority="70881" stopIfTrue="1">
      <formula>WEEKDAY($A815)=6</formula>
    </cfRule>
    <cfRule type="expression" dxfId="30225" priority="70882" stopIfTrue="1">
      <formula>WEEKDAY($A815)=7</formula>
    </cfRule>
  </conditionalFormatting>
  <conditionalFormatting sqref="I815:I817">
    <cfRule type="expression" dxfId="30224" priority="70869" stopIfTrue="1">
      <formula>WEEKDAY($A815)=1</formula>
    </cfRule>
    <cfRule type="expression" dxfId="30223" priority="70870" stopIfTrue="1">
      <formula>WEEKDAY($A815)=2</formula>
    </cfRule>
    <cfRule type="expression" dxfId="30222" priority="70871" stopIfTrue="1">
      <formula>WEEKDAY($A815)=3</formula>
    </cfRule>
    <cfRule type="expression" dxfId="30221" priority="70872" stopIfTrue="1">
      <formula>WEEKDAY($A815)=4</formula>
    </cfRule>
    <cfRule type="expression" dxfId="30220" priority="70873" stopIfTrue="1">
      <formula>WEEKDAY($A815)=5</formula>
    </cfRule>
    <cfRule type="expression" dxfId="30219" priority="70874" stopIfTrue="1">
      <formula>WEEKDAY($A815)=6</formula>
    </cfRule>
    <cfRule type="expression" dxfId="30218" priority="70875" stopIfTrue="1">
      <formula>WEEKDAY($A815)=7</formula>
    </cfRule>
  </conditionalFormatting>
  <conditionalFormatting sqref="A815:A816">
    <cfRule type="expression" dxfId="30217" priority="70862" stopIfTrue="1">
      <formula>WEEKDAY($A815)=1</formula>
    </cfRule>
    <cfRule type="expression" dxfId="30216" priority="70863" stopIfTrue="1">
      <formula>WEEKDAY($A815)=2</formula>
    </cfRule>
    <cfRule type="expression" dxfId="30215" priority="70864" stopIfTrue="1">
      <formula>WEEKDAY($A815)=3</formula>
    </cfRule>
    <cfRule type="expression" dxfId="30214" priority="70865" stopIfTrue="1">
      <formula>WEEKDAY($A815)=4</formula>
    </cfRule>
    <cfRule type="expression" dxfId="30213" priority="70866" stopIfTrue="1">
      <formula>WEEKDAY($A815)=5</formula>
    </cfRule>
    <cfRule type="expression" dxfId="30212" priority="70867" stopIfTrue="1">
      <formula>WEEKDAY($A815)=6</formula>
    </cfRule>
    <cfRule type="expression" dxfId="30211" priority="70868" stopIfTrue="1">
      <formula>WEEKDAY($A815)=7</formula>
    </cfRule>
  </conditionalFormatting>
  <conditionalFormatting sqref="I815:I817">
    <cfRule type="expression" dxfId="30210" priority="70855" stopIfTrue="1">
      <formula>WEEKDAY($A815)=1</formula>
    </cfRule>
    <cfRule type="expression" dxfId="30209" priority="70856" stopIfTrue="1">
      <formula>WEEKDAY($A815)=2</formula>
    </cfRule>
    <cfRule type="expression" dxfId="30208" priority="70857" stopIfTrue="1">
      <formula>WEEKDAY($A815)=3</formula>
    </cfRule>
    <cfRule type="expression" dxfId="30207" priority="70858" stopIfTrue="1">
      <formula>WEEKDAY($A815)=4</formula>
    </cfRule>
    <cfRule type="expression" dxfId="30206" priority="70859" stopIfTrue="1">
      <formula>WEEKDAY($A815)=5</formula>
    </cfRule>
    <cfRule type="expression" dxfId="30205" priority="70860" stopIfTrue="1">
      <formula>WEEKDAY($A815)=6</formula>
    </cfRule>
    <cfRule type="expression" dxfId="30204" priority="70861" stopIfTrue="1">
      <formula>WEEKDAY($A815)=7</formula>
    </cfRule>
  </conditionalFormatting>
  <conditionalFormatting sqref="A815:A816">
    <cfRule type="expression" dxfId="30203" priority="70848" stopIfTrue="1">
      <formula>WEEKDAY($A815)=1</formula>
    </cfRule>
    <cfRule type="expression" dxfId="30202" priority="70849" stopIfTrue="1">
      <formula>WEEKDAY($A815)=2</formula>
    </cfRule>
    <cfRule type="expression" dxfId="30201" priority="70850" stopIfTrue="1">
      <formula>WEEKDAY($A815)=3</formula>
    </cfRule>
    <cfRule type="expression" dxfId="30200" priority="70851" stopIfTrue="1">
      <formula>WEEKDAY($A815)=4</formula>
    </cfRule>
    <cfRule type="expression" dxfId="30199" priority="70852" stopIfTrue="1">
      <formula>WEEKDAY($A815)=5</formula>
    </cfRule>
    <cfRule type="expression" dxfId="30198" priority="70853" stopIfTrue="1">
      <formula>WEEKDAY($A815)=6</formula>
    </cfRule>
    <cfRule type="expression" dxfId="30197" priority="70854" stopIfTrue="1">
      <formula>WEEKDAY($A815)=7</formula>
    </cfRule>
  </conditionalFormatting>
  <conditionalFormatting sqref="A815:A816">
    <cfRule type="expression" dxfId="30196" priority="70841" stopIfTrue="1">
      <formula>WEEKDAY($A815)=1</formula>
    </cfRule>
    <cfRule type="expression" dxfId="30195" priority="70842" stopIfTrue="1">
      <formula>WEEKDAY($A815)=2</formula>
    </cfRule>
    <cfRule type="expression" dxfId="30194" priority="70843" stopIfTrue="1">
      <formula>WEEKDAY($A815)=3</formula>
    </cfRule>
    <cfRule type="expression" dxfId="30193" priority="70844" stopIfTrue="1">
      <formula>WEEKDAY($A815)=4</formula>
    </cfRule>
    <cfRule type="expression" dxfId="30192" priority="70845" stopIfTrue="1">
      <formula>WEEKDAY($A815)=5</formula>
    </cfRule>
    <cfRule type="expression" dxfId="30191" priority="70846" stopIfTrue="1">
      <formula>WEEKDAY($A815)=6</formula>
    </cfRule>
    <cfRule type="expression" dxfId="30190" priority="70847" stopIfTrue="1">
      <formula>WEEKDAY($A815)=7</formula>
    </cfRule>
  </conditionalFormatting>
  <conditionalFormatting sqref="I815:I817">
    <cfRule type="expression" dxfId="30189" priority="70834" stopIfTrue="1">
      <formula>WEEKDAY($A815)=1</formula>
    </cfRule>
    <cfRule type="expression" dxfId="30188" priority="70835" stopIfTrue="1">
      <formula>WEEKDAY($A815)=2</formula>
    </cfRule>
    <cfRule type="expression" dxfId="30187" priority="70836" stopIfTrue="1">
      <formula>WEEKDAY($A815)=3</formula>
    </cfRule>
    <cfRule type="expression" dxfId="30186" priority="70837" stopIfTrue="1">
      <formula>WEEKDAY($A815)=4</formula>
    </cfRule>
    <cfRule type="expression" dxfId="30185" priority="70838" stopIfTrue="1">
      <formula>WEEKDAY($A815)=5</formula>
    </cfRule>
    <cfRule type="expression" dxfId="30184" priority="70839" stopIfTrue="1">
      <formula>WEEKDAY($A815)=6</formula>
    </cfRule>
    <cfRule type="expression" dxfId="30183" priority="70840" stopIfTrue="1">
      <formula>WEEKDAY($A815)=7</formula>
    </cfRule>
  </conditionalFormatting>
  <conditionalFormatting sqref="A815:A816">
    <cfRule type="expression" dxfId="30182" priority="70827" stopIfTrue="1">
      <formula>WEEKDAY($A815)=1</formula>
    </cfRule>
    <cfRule type="expression" dxfId="30181" priority="70828" stopIfTrue="1">
      <formula>WEEKDAY($A815)=2</formula>
    </cfRule>
    <cfRule type="expression" dxfId="30180" priority="70829" stopIfTrue="1">
      <formula>WEEKDAY($A815)=3</formula>
    </cfRule>
    <cfRule type="expression" dxfId="30179" priority="70830" stopIfTrue="1">
      <formula>WEEKDAY($A815)=4</formula>
    </cfRule>
    <cfRule type="expression" dxfId="30178" priority="70831" stopIfTrue="1">
      <formula>WEEKDAY($A815)=5</formula>
    </cfRule>
    <cfRule type="expression" dxfId="30177" priority="70832" stopIfTrue="1">
      <formula>WEEKDAY($A815)=6</formula>
    </cfRule>
    <cfRule type="expression" dxfId="30176" priority="70833" stopIfTrue="1">
      <formula>WEEKDAY($A815)=7</formula>
    </cfRule>
  </conditionalFormatting>
  <conditionalFormatting sqref="I815:I817">
    <cfRule type="expression" dxfId="30175" priority="70820" stopIfTrue="1">
      <formula>WEEKDAY($A815)=1</formula>
    </cfRule>
    <cfRule type="expression" dxfId="30174" priority="70821" stopIfTrue="1">
      <formula>WEEKDAY($A815)=2</formula>
    </cfRule>
    <cfRule type="expression" dxfId="30173" priority="70822" stopIfTrue="1">
      <formula>WEEKDAY($A815)=3</formula>
    </cfRule>
    <cfRule type="expression" dxfId="30172" priority="70823" stopIfTrue="1">
      <formula>WEEKDAY($A815)=4</formula>
    </cfRule>
    <cfRule type="expression" dxfId="30171" priority="70824" stopIfTrue="1">
      <formula>WEEKDAY($A815)=5</formula>
    </cfRule>
    <cfRule type="expression" dxfId="30170" priority="70825" stopIfTrue="1">
      <formula>WEEKDAY($A815)=6</formula>
    </cfRule>
    <cfRule type="expression" dxfId="30169" priority="70826" stopIfTrue="1">
      <formula>WEEKDAY($A815)=7</formula>
    </cfRule>
  </conditionalFormatting>
  <conditionalFormatting sqref="A815:A816">
    <cfRule type="expression" dxfId="30168" priority="70813" stopIfTrue="1">
      <formula>WEEKDAY($A815)=1</formula>
    </cfRule>
    <cfRule type="expression" dxfId="30167" priority="70814" stopIfTrue="1">
      <formula>WEEKDAY($A815)=2</formula>
    </cfRule>
    <cfRule type="expression" dxfId="30166" priority="70815" stopIfTrue="1">
      <formula>WEEKDAY($A815)=3</formula>
    </cfRule>
    <cfRule type="expression" dxfId="30165" priority="70816" stopIfTrue="1">
      <formula>WEEKDAY($A815)=4</formula>
    </cfRule>
    <cfRule type="expression" dxfId="30164" priority="70817" stopIfTrue="1">
      <formula>WEEKDAY($A815)=5</formula>
    </cfRule>
    <cfRule type="expression" dxfId="30163" priority="70818" stopIfTrue="1">
      <formula>WEEKDAY($A815)=6</formula>
    </cfRule>
    <cfRule type="expression" dxfId="30162" priority="70819" stopIfTrue="1">
      <formula>WEEKDAY($A815)=7</formula>
    </cfRule>
  </conditionalFormatting>
  <conditionalFormatting sqref="A815:A816">
    <cfRule type="expression" dxfId="30161" priority="70806" stopIfTrue="1">
      <formula>WEEKDAY($A815)=1</formula>
    </cfRule>
    <cfRule type="expression" dxfId="30160" priority="70807" stopIfTrue="1">
      <formula>WEEKDAY($A815)=2</formula>
    </cfRule>
    <cfRule type="expression" dxfId="30159" priority="70808" stopIfTrue="1">
      <formula>WEEKDAY($A815)=3</formula>
    </cfRule>
    <cfRule type="expression" dxfId="30158" priority="70809" stopIfTrue="1">
      <formula>WEEKDAY($A815)=4</formula>
    </cfRule>
    <cfRule type="expression" dxfId="30157" priority="70810" stopIfTrue="1">
      <formula>WEEKDAY($A815)=5</formula>
    </cfRule>
    <cfRule type="expression" dxfId="30156" priority="70811" stopIfTrue="1">
      <formula>WEEKDAY($A815)=6</formula>
    </cfRule>
    <cfRule type="expression" dxfId="30155" priority="70812" stopIfTrue="1">
      <formula>WEEKDAY($A815)=7</formula>
    </cfRule>
  </conditionalFormatting>
  <conditionalFormatting sqref="I815:I817">
    <cfRule type="expression" dxfId="30154" priority="70799" stopIfTrue="1">
      <formula>WEEKDAY($A815)=1</formula>
    </cfRule>
    <cfRule type="expression" dxfId="30153" priority="70800" stopIfTrue="1">
      <formula>WEEKDAY($A815)=2</formula>
    </cfRule>
    <cfRule type="expression" dxfId="30152" priority="70801" stopIfTrue="1">
      <formula>WEEKDAY($A815)=3</formula>
    </cfRule>
    <cfRule type="expression" dxfId="30151" priority="70802" stopIfTrue="1">
      <formula>WEEKDAY($A815)=4</formula>
    </cfRule>
    <cfRule type="expression" dxfId="30150" priority="70803" stopIfTrue="1">
      <formula>WEEKDAY($A815)=5</formula>
    </cfRule>
    <cfRule type="expression" dxfId="30149" priority="70804" stopIfTrue="1">
      <formula>WEEKDAY($A815)=6</formula>
    </cfRule>
    <cfRule type="expression" dxfId="30148" priority="70805" stopIfTrue="1">
      <formula>WEEKDAY($A815)=7</formula>
    </cfRule>
  </conditionalFormatting>
  <conditionalFormatting sqref="A815:A816">
    <cfRule type="expression" dxfId="30147" priority="70792" stopIfTrue="1">
      <formula>WEEKDAY($A815)=1</formula>
    </cfRule>
    <cfRule type="expression" dxfId="30146" priority="70793" stopIfTrue="1">
      <formula>WEEKDAY($A815)=2</formula>
    </cfRule>
    <cfRule type="expression" dxfId="30145" priority="70794" stopIfTrue="1">
      <formula>WEEKDAY($A815)=3</formula>
    </cfRule>
    <cfRule type="expression" dxfId="30144" priority="70795" stopIfTrue="1">
      <formula>WEEKDAY($A815)=4</formula>
    </cfRule>
    <cfRule type="expression" dxfId="30143" priority="70796" stopIfTrue="1">
      <formula>WEEKDAY($A815)=5</formula>
    </cfRule>
    <cfRule type="expression" dxfId="30142" priority="70797" stopIfTrue="1">
      <formula>WEEKDAY($A815)=6</formula>
    </cfRule>
    <cfRule type="expression" dxfId="30141" priority="70798" stopIfTrue="1">
      <formula>WEEKDAY($A815)=7</formula>
    </cfRule>
  </conditionalFormatting>
  <conditionalFormatting sqref="A815:A816">
    <cfRule type="expression" dxfId="30140" priority="70785" stopIfTrue="1">
      <formula>WEEKDAY($A815)=1</formula>
    </cfRule>
    <cfRule type="expression" dxfId="30139" priority="70786" stopIfTrue="1">
      <formula>WEEKDAY($A815)=2</formula>
    </cfRule>
    <cfRule type="expression" dxfId="30138" priority="70787" stopIfTrue="1">
      <formula>WEEKDAY($A815)=3</formula>
    </cfRule>
    <cfRule type="expression" dxfId="30137" priority="70788" stopIfTrue="1">
      <formula>WEEKDAY($A815)=4</formula>
    </cfRule>
    <cfRule type="expression" dxfId="30136" priority="70789" stopIfTrue="1">
      <formula>WEEKDAY($A815)=5</formula>
    </cfRule>
    <cfRule type="expression" dxfId="30135" priority="70790" stopIfTrue="1">
      <formula>WEEKDAY($A815)=6</formula>
    </cfRule>
    <cfRule type="expression" dxfId="30134" priority="70791" stopIfTrue="1">
      <formula>WEEKDAY($A815)=7</formula>
    </cfRule>
  </conditionalFormatting>
  <conditionalFormatting sqref="I815:I817">
    <cfRule type="expression" dxfId="30133" priority="70778" stopIfTrue="1">
      <formula>WEEKDAY($A815)=1</formula>
    </cfRule>
    <cfRule type="expression" dxfId="30132" priority="70779" stopIfTrue="1">
      <formula>WEEKDAY($A815)=2</formula>
    </cfRule>
    <cfRule type="expression" dxfId="30131" priority="70780" stopIfTrue="1">
      <formula>WEEKDAY($A815)=3</formula>
    </cfRule>
    <cfRule type="expression" dxfId="30130" priority="70781" stopIfTrue="1">
      <formula>WEEKDAY($A815)=4</formula>
    </cfRule>
    <cfRule type="expression" dxfId="30129" priority="70782" stopIfTrue="1">
      <formula>WEEKDAY($A815)=5</formula>
    </cfRule>
    <cfRule type="expression" dxfId="30128" priority="70783" stopIfTrue="1">
      <formula>WEEKDAY($A815)=6</formula>
    </cfRule>
    <cfRule type="expression" dxfId="30127" priority="70784" stopIfTrue="1">
      <formula>WEEKDAY($A815)=7</formula>
    </cfRule>
  </conditionalFormatting>
  <conditionalFormatting sqref="I815:I817">
    <cfRule type="expression" dxfId="30126" priority="70771" stopIfTrue="1">
      <formula>WEEKDAY($A815)=1</formula>
    </cfRule>
    <cfRule type="expression" dxfId="30125" priority="70772" stopIfTrue="1">
      <formula>WEEKDAY($A815)=2</formula>
    </cfRule>
    <cfRule type="expression" dxfId="30124" priority="70773" stopIfTrue="1">
      <formula>WEEKDAY($A815)=3</formula>
    </cfRule>
    <cfRule type="expression" dxfId="30123" priority="70774" stopIfTrue="1">
      <formula>WEEKDAY($A815)=4</formula>
    </cfRule>
    <cfRule type="expression" dxfId="30122" priority="70775" stopIfTrue="1">
      <formula>WEEKDAY($A815)=5</formula>
    </cfRule>
    <cfRule type="expression" dxfId="30121" priority="70776" stopIfTrue="1">
      <formula>WEEKDAY($A815)=6</formula>
    </cfRule>
    <cfRule type="expression" dxfId="30120" priority="70777" stopIfTrue="1">
      <formula>WEEKDAY($A815)=7</formula>
    </cfRule>
  </conditionalFormatting>
  <conditionalFormatting sqref="A815:A816">
    <cfRule type="expression" dxfId="30119" priority="70764" stopIfTrue="1">
      <formula>WEEKDAY($A815)=1</formula>
    </cfRule>
    <cfRule type="expression" dxfId="30118" priority="70765" stopIfTrue="1">
      <formula>WEEKDAY($A815)=2</formula>
    </cfRule>
    <cfRule type="expression" dxfId="30117" priority="70766" stopIfTrue="1">
      <formula>WEEKDAY($A815)=3</formula>
    </cfRule>
    <cfRule type="expression" dxfId="30116" priority="70767" stopIfTrue="1">
      <formula>WEEKDAY($A815)=4</formula>
    </cfRule>
    <cfRule type="expression" dxfId="30115" priority="70768" stopIfTrue="1">
      <formula>WEEKDAY($A815)=5</formula>
    </cfRule>
    <cfRule type="expression" dxfId="30114" priority="70769" stopIfTrue="1">
      <formula>WEEKDAY($A815)=6</formula>
    </cfRule>
    <cfRule type="expression" dxfId="30113" priority="70770" stopIfTrue="1">
      <formula>WEEKDAY($A815)=7</formula>
    </cfRule>
  </conditionalFormatting>
  <conditionalFormatting sqref="A815:A816">
    <cfRule type="expression" dxfId="30112" priority="70757" stopIfTrue="1">
      <formula>WEEKDAY($A815)=1</formula>
    </cfRule>
    <cfRule type="expression" dxfId="30111" priority="70758" stopIfTrue="1">
      <formula>WEEKDAY($A815)=2</formula>
    </cfRule>
    <cfRule type="expression" dxfId="30110" priority="70759" stopIfTrue="1">
      <formula>WEEKDAY($A815)=3</formula>
    </cfRule>
    <cfRule type="expression" dxfId="30109" priority="70760" stopIfTrue="1">
      <formula>WEEKDAY($A815)=4</formula>
    </cfRule>
    <cfRule type="expression" dxfId="30108" priority="70761" stopIfTrue="1">
      <formula>WEEKDAY($A815)=5</formula>
    </cfRule>
    <cfRule type="expression" dxfId="30107" priority="70762" stopIfTrue="1">
      <formula>WEEKDAY($A815)=6</formula>
    </cfRule>
    <cfRule type="expression" dxfId="30106" priority="70763" stopIfTrue="1">
      <formula>WEEKDAY($A815)=7</formula>
    </cfRule>
  </conditionalFormatting>
  <conditionalFormatting sqref="I815:I817">
    <cfRule type="expression" dxfId="30105" priority="70750" stopIfTrue="1">
      <formula>WEEKDAY($A815)=1</formula>
    </cfRule>
    <cfRule type="expression" dxfId="30104" priority="70751" stopIfTrue="1">
      <formula>WEEKDAY($A815)=2</formula>
    </cfRule>
    <cfRule type="expression" dxfId="30103" priority="70752" stopIfTrue="1">
      <formula>WEEKDAY($A815)=3</formula>
    </cfRule>
    <cfRule type="expression" dxfId="30102" priority="70753" stopIfTrue="1">
      <formula>WEEKDAY($A815)=4</formula>
    </cfRule>
    <cfRule type="expression" dxfId="30101" priority="70754" stopIfTrue="1">
      <formula>WEEKDAY($A815)=5</formula>
    </cfRule>
    <cfRule type="expression" dxfId="30100" priority="70755" stopIfTrue="1">
      <formula>WEEKDAY($A815)=6</formula>
    </cfRule>
    <cfRule type="expression" dxfId="30099" priority="70756" stopIfTrue="1">
      <formula>WEEKDAY($A815)=7</formula>
    </cfRule>
  </conditionalFormatting>
  <conditionalFormatting sqref="A815:M815">
    <cfRule type="expression" dxfId="30098" priority="70743" stopIfTrue="1">
      <formula>WEEKDAY($A815)=1</formula>
    </cfRule>
    <cfRule type="expression" dxfId="30097" priority="70744" stopIfTrue="1">
      <formula>WEEKDAY($A815)=2</formula>
    </cfRule>
    <cfRule type="expression" dxfId="30096" priority="70745" stopIfTrue="1">
      <formula>WEEKDAY($A815)=3</formula>
    </cfRule>
    <cfRule type="expression" dxfId="30095" priority="70746" stopIfTrue="1">
      <formula>WEEKDAY($A815)=4</formula>
    </cfRule>
    <cfRule type="expression" dxfId="30094" priority="70747" stopIfTrue="1">
      <formula>WEEKDAY($A815)=5</formula>
    </cfRule>
    <cfRule type="expression" dxfId="30093" priority="70748" stopIfTrue="1">
      <formula>WEEKDAY($A815)=6</formula>
    </cfRule>
    <cfRule type="expression" dxfId="30092" priority="70749" stopIfTrue="1">
      <formula>WEEKDAY($A815)=7</formula>
    </cfRule>
  </conditionalFormatting>
  <conditionalFormatting sqref="A815:A816">
    <cfRule type="expression" dxfId="30091" priority="70736" stopIfTrue="1">
      <formula>WEEKDAY($A815)=1</formula>
    </cfRule>
    <cfRule type="expression" dxfId="30090" priority="70737" stopIfTrue="1">
      <formula>WEEKDAY($A815)=2</formula>
    </cfRule>
    <cfRule type="expression" dxfId="30089" priority="70738" stopIfTrue="1">
      <formula>WEEKDAY($A815)=3</formula>
    </cfRule>
    <cfRule type="expression" dxfId="30088" priority="70739" stopIfTrue="1">
      <formula>WEEKDAY($A815)=4</formula>
    </cfRule>
    <cfRule type="expression" dxfId="30087" priority="70740" stopIfTrue="1">
      <formula>WEEKDAY($A815)=5</formula>
    </cfRule>
    <cfRule type="expression" dxfId="30086" priority="70741" stopIfTrue="1">
      <formula>WEEKDAY($A815)=6</formula>
    </cfRule>
    <cfRule type="expression" dxfId="30085" priority="70742" stopIfTrue="1">
      <formula>WEEKDAY($A815)=7</formula>
    </cfRule>
  </conditionalFormatting>
  <conditionalFormatting sqref="A815:M815">
    <cfRule type="expression" dxfId="30084" priority="70729" stopIfTrue="1">
      <formula>WEEKDAY($A815)=1</formula>
    </cfRule>
    <cfRule type="expression" dxfId="30083" priority="70730" stopIfTrue="1">
      <formula>WEEKDAY($A815)=2</formula>
    </cfRule>
    <cfRule type="expression" dxfId="30082" priority="70731" stopIfTrue="1">
      <formula>WEEKDAY($A815)=3</formula>
    </cfRule>
    <cfRule type="expression" dxfId="30081" priority="70732" stopIfTrue="1">
      <formula>WEEKDAY($A815)=4</formula>
    </cfRule>
    <cfRule type="expression" dxfId="30080" priority="70733" stopIfTrue="1">
      <formula>WEEKDAY($A815)=5</formula>
    </cfRule>
    <cfRule type="expression" dxfId="30079" priority="70734" stopIfTrue="1">
      <formula>WEEKDAY($A815)=6</formula>
    </cfRule>
    <cfRule type="expression" dxfId="30078" priority="70735" stopIfTrue="1">
      <formula>WEEKDAY($A815)=7</formula>
    </cfRule>
  </conditionalFormatting>
  <conditionalFormatting sqref="I815:I817">
    <cfRule type="expression" dxfId="30077" priority="70722" stopIfTrue="1">
      <formula>WEEKDAY($A815)=1</formula>
    </cfRule>
    <cfRule type="expression" dxfId="30076" priority="70723" stopIfTrue="1">
      <formula>WEEKDAY($A815)=2</formula>
    </cfRule>
    <cfRule type="expression" dxfId="30075" priority="70724" stopIfTrue="1">
      <formula>WEEKDAY($A815)=3</formula>
    </cfRule>
    <cfRule type="expression" dxfId="30074" priority="70725" stopIfTrue="1">
      <formula>WEEKDAY($A815)=4</formula>
    </cfRule>
    <cfRule type="expression" dxfId="30073" priority="70726" stopIfTrue="1">
      <formula>WEEKDAY($A815)=5</formula>
    </cfRule>
    <cfRule type="expression" dxfId="30072" priority="70727" stopIfTrue="1">
      <formula>WEEKDAY($A815)=6</formula>
    </cfRule>
    <cfRule type="expression" dxfId="30071" priority="70728" stopIfTrue="1">
      <formula>WEEKDAY($A815)=7</formula>
    </cfRule>
  </conditionalFormatting>
  <conditionalFormatting sqref="A815:A816">
    <cfRule type="expression" dxfId="30070" priority="70715" stopIfTrue="1">
      <formula>WEEKDAY($A815)=1</formula>
    </cfRule>
    <cfRule type="expression" dxfId="30069" priority="70716" stopIfTrue="1">
      <formula>WEEKDAY($A815)=2</formula>
    </cfRule>
    <cfRule type="expression" dxfId="30068" priority="70717" stopIfTrue="1">
      <formula>WEEKDAY($A815)=3</formula>
    </cfRule>
    <cfRule type="expression" dxfId="30067" priority="70718" stopIfTrue="1">
      <formula>WEEKDAY($A815)=4</formula>
    </cfRule>
    <cfRule type="expression" dxfId="30066" priority="70719" stopIfTrue="1">
      <formula>WEEKDAY($A815)=5</formula>
    </cfRule>
    <cfRule type="expression" dxfId="30065" priority="70720" stopIfTrue="1">
      <formula>WEEKDAY($A815)=6</formula>
    </cfRule>
    <cfRule type="expression" dxfId="30064" priority="70721" stopIfTrue="1">
      <formula>WEEKDAY($A815)=7</formula>
    </cfRule>
  </conditionalFormatting>
  <conditionalFormatting sqref="A815:A816">
    <cfRule type="expression" dxfId="30063" priority="70708" stopIfTrue="1">
      <formula>WEEKDAY($A815)=1</formula>
    </cfRule>
    <cfRule type="expression" dxfId="30062" priority="70709" stopIfTrue="1">
      <formula>WEEKDAY($A815)=2</formula>
    </cfRule>
    <cfRule type="expression" dxfId="30061" priority="70710" stopIfTrue="1">
      <formula>WEEKDAY($A815)=3</formula>
    </cfRule>
    <cfRule type="expression" dxfId="30060" priority="70711" stopIfTrue="1">
      <formula>WEEKDAY($A815)=4</formula>
    </cfRule>
    <cfRule type="expression" dxfId="30059" priority="70712" stopIfTrue="1">
      <formula>WEEKDAY($A815)=5</formula>
    </cfRule>
    <cfRule type="expression" dxfId="30058" priority="70713" stopIfTrue="1">
      <formula>WEEKDAY($A815)=6</formula>
    </cfRule>
    <cfRule type="expression" dxfId="30057" priority="70714" stopIfTrue="1">
      <formula>WEEKDAY($A815)=7</formula>
    </cfRule>
  </conditionalFormatting>
  <conditionalFormatting sqref="A815:A816">
    <cfRule type="expression" dxfId="30056" priority="70701" stopIfTrue="1">
      <formula>WEEKDAY($A815)=1</formula>
    </cfRule>
    <cfRule type="expression" dxfId="30055" priority="70702" stopIfTrue="1">
      <formula>WEEKDAY($A815)=2</formula>
    </cfRule>
    <cfRule type="expression" dxfId="30054" priority="70703" stopIfTrue="1">
      <formula>WEEKDAY($A815)=3</formula>
    </cfRule>
    <cfRule type="expression" dxfId="30053" priority="70704" stopIfTrue="1">
      <formula>WEEKDAY($A815)=4</formula>
    </cfRule>
    <cfRule type="expression" dxfId="30052" priority="70705" stopIfTrue="1">
      <formula>WEEKDAY($A815)=5</formula>
    </cfRule>
    <cfRule type="expression" dxfId="30051" priority="70706" stopIfTrue="1">
      <formula>WEEKDAY($A815)=6</formula>
    </cfRule>
    <cfRule type="expression" dxfId="30050" priority="70707" stopIfTrue="1">
      <formula>WEEKDAY($A815)=7</formula>
    </cfRule>
  </conditionalFormatting>
  <conditionalFormatting sqref="A815:A816">
    <cfRule type="expression" dxfId="30049" priority="70694" stopIfTrue="1">
      <formula>WEEKDAY($A815)=1</formula>
    </cfRule>
    <cfRule type="expression" dxfId="30048" priority="70695" stopIfTrue="1">
      <formula>WEEKDAY($A815)=2</formula>
    </cfRule>
    <cfRule type="expression" dxfId="30047" priority="70696" stopIfTrue="1">
      <formula>WEEKDAY($A815)=3</formula>
    </cfRule>
    <cfRule type="expression" dxfId="30046" priority="70697" stopIfTrue="1">
      <formula>WEEKDAY($A815)=4</formula>
    </cfRule>
    <cfRule type="expression" dxfId="30045" priority="70698" stopIfTrue="1">
      <formula>WEEKDAY($A815)=5</formula>
    </cfRule>
    <cfRule type="expression" dxfId="30044" priority="70699" stopIfTrue="1">
      <formula>WEEKDAY($A815)=6</formula>
    </cfRule>
    <cfRule type="expression" dxfId="30043" priority="70700" stopIfTrue="1">
      <formula>WEEKDAY($A815)=7</formula>
    </cfRule>
  </conditionalFormatting>
  <conditionalFormatting sqref="I815:I817">
    <cfRule type="expression" dxfId="30042" priority="70687" stopIfTrue="1">
      <formula>WEEKDAY($A815)=1</formula>
    </cfRule>
    <cfRule type="expression" dxfId="30041" priority="70688" stopIfTrue="1">
      <formula>WEEKDAY($A815)=2</formula>
    </cfRule>
    <cfRule type="expression" dxfId="30040" priority="70689" stopIfTrue="1">
      <formula>WEEKDAY($A815)=3</formula>
    </cfRule>
    <cfRule type="expression" dxfId="30039" priority="70690" stopIfTrue="1">
      <formula>WEEKDAY($A815)=4</formula>
    </cfRule>
    <cfRule type="expression" dxfId="30038" priority="70691" stopIfTrue="1">
      <formula>WEEKDAY($A815)=5</formula>
    </cfRule>
    <cfRule type="expression" dxfId="30037" priority="70692" stopIfTrue="1">
      <formula>WEEKDAY($A815)=6</formula>
    </cfRule>
    <cfRule type="expression" dxfId="30036" priority="70693" stopIfTrue="1">
      <formula>WEEKDAY($A815)=7</formula>
    </cfRule>
  </conditionalFormatting>
  <conditionalFormatting sqref="A815:A816">
    <cfRule type="expression" dxfId="30035" priority="70680" stopIfTrue="1">
      <formula>WEEKDAY($A815)=1</formula>
    </cfRule>
    <cfRule type="expression" dxfId="30034" priority="70681" stopIfTrue="1">
      <formula>WEEKDAY($A815)=2</formula>
    </cfRule>
    <cfRule type="expression" dxfId="30033" priority="70682" stopIfTrue="1">
      <formula>WEEKDAY($A815)=3</formula>
    </cfRule>
    <cfRule type="expression" dxfId="30032" priority="70683" stopIfTrue="1">
      <formula>WEEKDAY($A815)=4</formula>
    </cfRule>
    <cfRule type="expression" dxfId="30031" priority="70684" stopIfTrue="1">
      <formula>WEEKDAY($A815)=5</formula>
    </cfRule>
    <cfRule type="expression" dxfId="30030" priority="70685" stopIfTrue="1">
      <formula>WEEKDAY($A815)=6</formula>
    </cfRule>
    <cfRule type="expression" dxfId="30029" priority="70686" stopIfTrue="1">
      <formula>WEEKDAY($A815)=7</formula>
    </cfRule>
  </conditionalFormatting>
  <conditionalFormatting sqref="A815:A816">
    <cfRule type="expression" dxfId="30028" priority="70673" stopIfTrue="1">
      <formula>WEEKDAY($A815)=1</formula>
    </cfRule>
    <cfRule type="expression" dxfId="30027" priority="70674" stopIfTrue="1">
      <formula>WEEKDAY($A815)=2</formula>
    </cfRule>
    <cfRule type="expression" dxfId="30026" priority="70675" stopIfTrue="1">
      <formula>WEEKDAY($A815)=3</formula>
    </cfRule>
    <cfRule type="expression" dxfId="30025" priority="70676" stopIfTrue="1">
      <formula>WEEKDAY($A815)=4</formula>
    </cfRule>
    <cfRule type="expression" dxfId="30024" priority="70677" stopIfTrue="1">
      <formula>WEEKDAY($A815)=5</formula>
    </cfRule>
    <cfRule type="expression" dxfId="30023" priority="70678" stopIfTrue="1">
      <formula>WEEKDAY($A815)=6</formula>
    </cfRule>
    <cfRule type="expression" dxfId="30022" priority="70679" stopIfTrue="1">
      <formula>WEEKDAY($A815)=7</formula>
    </cfRule>
  </conditionalFormatting>
  <conditionalFormatting sqref="I815:I817">
    <cfRule type="expression" dxfId="30021" priority="70666" stopIfTrue="1">
      <formula>WEEKDAY($A815)=1</formula>
    </cfRule>
    <cfRule type="expression" dxfId="30020" priority="70667" stopIfTrue="1">
      <formula>WEEKDAY($A815)=2</formula>
    </cfRule>
    <cfRule type="expression" dxfId="30019" priority="70668" stopIfTrue="1">
      <formula>WEEKDAY($A815)=3</formula>
    </cfRule>
    <cfRule type="expression" dxfId="30018" priority="70669" stopIfTrue="1">
      <formula>WEEKDAY($A815)=4</formula>
    </cfRule>
    <cfRule type="expression" dxfId="30017" priority="70670" stopIfTrue="1">
      <formula>WEEKDAY($A815)=5</formula>
    </cfRule>
    <cfRule type="expression" dxfId="30016" priority="70671" stopIfTrue="1">
      <formula>WEEKDAY($A815)=6</formula>
    </cfRule>
    <cfRule type="expression" dxfId="30015" priority="70672" stopIfTrue="1">
      <formula>WEEKDAY($A815)=7</formula>
    </cfRule>
  </conditionalFormatting>
  <conditionalFormatting sqref="I815:I817">
    <cfRule type="expression" dxfId="30014" priority="70659" stopIfTrue="1">
      <formula>WEEKDAY($A815)=1</formula>
    </cfRule>
    <cfRule type="expression" dxfId="30013" priority="70660" stopIfTrue="1">
      <formula>WEEKDAY($A815)=2</formula>
    </cfRule>
    <cfRule type="expression" dxfId="30012" priority="70661" stopIfTrue="1">
      <formula>WEEKDAY($A815)=3</formula>
    </cfRule>
    <cfRule type="expression" dxfId="30011" priority="70662" stopIfTrue="1">
      <formula>WEEKDAY($A815)=4</formula>
    </cfRule>
    <cfRule type="expression" dxfId="30010" priority="70663" stopIfTrue="1">
      <formula>WEEKDAY($A815)=5</formula>
    </cfRule>
    <cfRule type="expression" dxfId="30009" priority="70664" stopIfTrue="1">
      <formula>WEEKDAY($A815)=6</formula>
    </cfRule>
    <cfRule type="expression" dxfId="30008" priority="70665" stopIfTrue="1">
      <formula>WEEKDAY($A815)=7</formula>
    </cfRule>
  </conditionalFormatting>
  <conditionalFormatting sqref="A816:M816">
    <cfRule type="expression" dxfId="30007" priority="70652" stopIfTrue="1">
      <formula>WEEKDAY($A816)=1</formula>
    </cfRule>
    <cfRule type="expression" dxfId="30006" priority="70653" stopIfTrue="1">
      <formula>WEEKDAY($A816)=2</formula>
    </cfRule>
    <cfRule type="expression" dxfId="30005" priority="70654" stopIfTrue="1">
      <formula>WEEKDAY($A816)=3</formula>
    </cfRule>
    <cfRule type="expression" dxfId="30004" priority="70655" stopIfTrue="1">
      <formula>WEEKDAY($A816)=4</formula>
    </cfRule>
    <cfRule type="expression" dxfId="30003" priority="70656" stopIfTrue="1">
      <formula>WEEKDAY($A816)=5</formula>
    </cfRule>
    <cfRule type="expression" dxfId="30002" priority="70657" stopIfTrue="1">
      <formula>WEEKDAY($A816)=6</formula>
    </cfRule>
    <cfRule type="expression" dxfId="30001" priority="70658" stopIfTrue="1">
      <formula>WEEKDAY($A816)=7</formula>
    </cfRule>
  </conditionalFormatting>
  <conditionalFormatting sqref="A816">
    <cfRule type="expression" dxfId="30000" priority="70645" stopIfTrue="1">
      <formula>WEEKDAY($A816)=1</formula>
    </cfRule>
    <cfRule type="expression" dxfId="29999" priority="70646" stopIfTrue="1">
      <formula>WEEKDAY($A816)=2</formula>
    </cfRule>
    <cfRule type="expression" dxfId="29998" priority="70647" stopIfTrue="1">
      <formula>WEEKDAY($A816)=3</formula>
    </cfRule>
    <cfRule type="expression" dxfId="29997" priority="70648" stopIfTrue="1">
      <formula>WEEKDAY($A816)=4</formula>
    </cfRule>
    <cfRule type="expression" dxfId="29996" priority="70649" stopIfTrue="1">
      <formula>WEEKDAY($A816)=5</formula>
    </cfRule>
    <cfRule type="expression" dxfId="29995" priority="70650" stopIfTrue="1">
      <formula>WEEKDAY($A816)=6</formula>
    </cfRule>
    <cfRule type="expression" dxfId="29994" priority="70651" stopIfTrue="1">
      <formula>WEEKDAY($A816)=7</formula>
    </cfRule>
  </conditionalFormatting>
  <conditionalFormatting sqref="A816:M816">
    <cfRule type="expression" dxfId="29993" priority="70638" stopIfTrue="1">
      <formula>WEEKDAY($A816)=1</formula>
    </cfRule>
    <cfRule type="expression" dxfId="29992" priority="70639" stopIfTrue="1">
      <formula>WEEKDAY($A816)=2</formula>
    </cfRule>
    <cfRule type="expression" dxfId="29991" priority="70640" stopIfTrue="1">
      <formula>WEEKDAY($A816)=3</formula>
    </cfRule>
    <cfRule type="expression" dxfId="29990" priority="70641" stopIfTrue="1">
      <formula>WEEKDAY($A816)=4</formula>
    </cfRule>
    <cfRule type="expression" dxfId="29989" priority="70642" stopIfTrue="1">
      <formula>WEEKDAY($A816)=5</formula>
    </cfRule>
    <cfRule type="expression" dxfId="29988" priority="70643" stopIfTrue="1">
      <formula>WEEKDAY($A816)=6</formula>
    </cfRule>
    <cfRule type="expression" dxfId="29987" priority="70644" stopIfTrue="1">
      <formula>WEEKDAY($A816)=7</formula>
    </cfRule>
  </conditionalFormatting>
  <conditionalFormatting sqref="I816:I817">
    <cfRule type="expression" dxfId="29986" priority="70631" stopIfTrue="1">
      <formula>WEEKDAY($A816)=1</formula>
    </cfRule>
    <cfRule type="expression" dxfId="29985" priority="70632" stopIfTrue="1">
      <formula>WEEKDAY($A816)=2</formula>
    </cfRule>
    <cfRule type="expression" dxfId="29984" priority="70633" stopIfTrue="1">
      <formula>WEEKDAY($A816)=3</formula>
    </cfRule>
    <cfRule type="expression" dxfId="29983" priority="70634" stopIfTrue="1">
      <formula>WEEKDAY($A816)=4</formula>
    </cfRule>
    <cfRule type="expression" dxfId="29982" priority="70635" stopIfTrue="1">
      <formula>WEEKDAY($A816)=5</formula>
    </cfRule>
    <cfRule type="expression" dxfId="29981" priority="70636" stopIfTrue="1">
      <formula>WEEKDAY($A816)=6</formula>
    </cfRule>
    <cfRule type="expression" dxfId="29980" priority="70637" stopIfTrue="1">
      <formula>WEEKDAY($A816)=7</formula>
    </cfRule>
  </conditionalFormatting>
  <conditionalFormatting sqref="A816">
    <cfRule type="expression" dxfId="29979" priority="70624" stopIfTrue="1">
      <formula>WEEKDAY($A816)=1</formula>
    </cfRule>
    <cfRule type="expression" dxfId="29978" priority="70625" stopIfTrue="1">
      <formula>WEEKDAY($A816)=2</formula>
    </cfRule>
    <cfRule type="expression" dxfId="29977" priority="70626" stopIfTrue="1">
      <formula>WEEKDAY($A816)=3</formula>
    </cfRule>
    <cfRule type="expression" dxfId="29976" priority="70627" stopIfTrue="1">
      <formula>WEEKDAY($A816)=4</formula>
    </cfRule>
    <cfRule type="expression" dxfId="29975" priority="70628" stopIfTrue="1">
      <formula>WEEKDAY($A816)=5</formula>
    </cfRule>
    <cfRule type="expression" dxfId="29974" priority="70629" stopIfTrue="1">
      <formula>WEEKDAY($A816)=6</formula>
    </cfRule>
    <cfRule type="expression" dxfId="29973" priority="70630" stopIfTrue="1">
      <formula>WEEKDAY($A816)=7</formula>
    </cfRule>
  </conditionalFormatting>
  <conditionalFormatting sqref="A816:M816">
    <cfRule type="expression" dxfId="29972" priority="70617" stopIfTrue="1">
      <formula>WEEKDAY($A816)=1</formula>
    </cfRule>
    <cfRule type="expression" dxfId="29971" priority="70618" stopIfTrue="1">
      <formula>WEEKDAY($A816)=2</formula>
    </cfRule>
    <cfRule type="expression" dxfId="29970" priority="70619" stopIfTrue="1">
      <formula>WEEKDAY($A816)=3</formula>
    </cfRule>
    <cfRule type="expression" dxfId="29969" priority="70620" stopIfTrue="1">
      <formula>WEEKDAY($A816)=4</formula>
    </cfRule>
    <cfRule type="expression" dxfId="29968" priority="70621" stopIfTrue="1">
      <formula>WEEKDAY($A816)=5</formula>
    </cfRule>
    <cfRule type="expression" dxfId="29967" priority="70622" stopIfTrue="1">
      <formula>WEEKDAY($A816)=6</formula>
    </cfRule>
    <cfRule type="expression" dxfId="29966" priority="70623" stopIfTrue="1">
      <formula>WEEKDAY($A816)=7</formula>
    </cfRule>
  </conditionalFormatting>
  <conditionalFormatting sqref="A816">
    <cfRule type="expression" dxfId="29965" priority="70610" stopIfTrue="1">
      <formula>WEEKDAY($A816)=1</formula>
    </cfRule>
    <cfRule type="expression" dxfId="29964" priority="70611" stopIfTrue="1">
      <formula>WEEKDAY($A816)=2</formula>
    </cfRule>
    <cfRule type="expression" dxfId="29963" priority="70612" stopIfTrue="1">
      <formula>WEEKDAY($A816)=3</formula>
    </cfRule>
    <cfRule type="expression" dxfId="29962" priority="70613" stopIfTrue="1">
      <formula>WEEKDAY($A816)=4</formula>
    </cfRule>
    <cfRule type="expression" dxfId="29961" priority="70614" stopIfTrue="1">
      <formula>WEEKDAY($A816)=5</formula>
    </cfRule>
    <cfRule type="expression" dxfId="29960" priority="70615" stopIfTrue="1">
      <formula>WEEKDAY($A816)=6</formula>
    </cfRule>
    <cfRule type="expression" dxfId="29959" priority="70616" stopIfTrue="1">
      <formula>WEEKDAY($A816)=7</formula>
    </cfRule>
  </conditionalFormatting>
  <conditionalFormatting sqref="A816">
    <cfRule type="expression" dxfId="29958" priority="70603" stopIfTrue="1">
      <formula>WEEKDAY($A816)=1</formula>
    </cfRule>
    <cfRule type="expression" dxfId="29957" priority="70604" stopIfTrue="1">
      <formula>WEEKDAY($A816)=2</formula>
    </cfRule>
    <cfRule type="expression" dxfId="29956" priority="70605" stopIfTrue="1">
      <formula>WEEKDAY($A816)=3</formula>
    </cfRule>
    <cfRule type="expression" dxfId="29955" priority="70606" stopIfTrue="1">
      <formula>WEEKDAY($A816)=4</formula>
    </cfRule>
    <cfRule type="expression" dxfId="29954" priority="70607" stopIfTrue="1">
      <formula>WEEKDAY($A816)=5</formula>
    </cfRule>
    <cfRule type="expression" dxfId="29953" priority="70608" stopIfTrue="1">
      <formula>WEEKDAY($A816)=6</formula>
    </cfRule>
    <cfRule type="expression" dxfId="29952" priority="70609" stopIfTrue="1">
      <formula>WEEKDAY($A816)=7</formula>
    </cfRule>
  </conditionalFormatting>
  <conditionalFormatting sqref="A816">
    <cfRule type="expression" dxfId="29951" priority="70596" stopIfTrue="1">
      <formula>WEEKDAY($A816)=1</formula>
    </cfRule>
    <cfRule type="expression" dxfId="29950" priority="70597" stopIfTrue="1">
      <formula>WEEKDAY($A816)=2</formula>
    </cfRule>
    <cfRule type="expression" dxfId="29949" priority="70598" stopIfTrue="1">
      <formula>WEEKDAY($A816)=3</formula>
    </cfRule>
    <cfRule type="expression" dxfId="29948" priority="70599" stopIfTrue="1">
      <formula>WEEKDAY($A816)=4</formula>
    </cfRule>
    <cfRule type="expression" dxfId="29947" priority="70600" stopIfTrue="1">
      <formula>WEEKDAY($A816)=5</formula>
    </cfRule>
    <cfRule type="expression" dxfId="29946" priority="70601" stopIfTrue="1">
      <formula>WEEKDAY($A816)=6</formula>
    </cfRule>
    <cfRule type="expression" dxfId="29945" priority="70602" stopIfTrue="1">
      <formula>WEEKDAY($A816)=7</formula>
    </cfRule>
  </conditionalFormatting>
  <conditionalFormatting sqref="I816:I817">
    <cfRule type="expression" dxfId="29944" priority="70589" stopIfTrue="1">
      <formula>WEEKDAY($A816)=1</formula>
    </cfRule>
    <cfRule type="expression" dxfId="29943" priority="70590" stopIfTrue="1">
      <formula>WEEKDAY($A816)=2</formula>
    </cfRule>
    <cfRule type="expression" dxfId="29942" priority="70591" stopIfTrue="1">
      <formula>WEEKDAY($A816)=3</formula>
    </cfRule>
    <cfRule type="expression" dxfId="29941" priority="70592" stopIfTrue="1">
      <formula>WEEKDAY($A816)=4</formula>
    </cfRule>
    <cfRule type="expression" dxfId="29940" priority="70593" stopIfTrue="1">
      <formula>WEEKDAY($A816)=5</formula>
    </cfRule>
    <cfRule type="expression" dxfId="29939" priority="70594" stopIfTrue="1">
      <formula>WEEKDAY($A816)=6</formula>
    </cfRule>
    <cfRule type="expression" dxfId="29938" priority="70595" stopIfTrue="1">
      <formula>WEEKDAY($A816)=7</formula>
    </cfRule>
  </conditionalFormatting>
  <conditionalFormatting sqref="A816">
    <cfRule type="expression" dxfId="29937" priority="70582" stopIfTrue="1">
      <formula>WEEKDAY($A816)=1</formula>
    </cfRule>
    <cfRule type="expression" dxfId="29936" priority="70583" stopIfTrue="1">
      <formula>WEEKDAY($A816)=2</formula>
    </cfRule>
    <cfRule type="expression" dxfId="29935" priority="70584" stopIfTrue="1">
      <formula>WEEKDAY($A816)=3</formula>
    </cfRule>
    <cfRule type="expression" dxfId="29934" priority="70585" stopIfTrue="1">
      <formula>WEEKDAY($A816)=4</formula>
    </cfRule>
    <cfRule type="expression" dxfId="29933" priority="70586" stopIfTrue="1">
      <formula>WEEKDAY($A816)=5</formula>
    </cfRule>
    <cfRule type="expression" dxfId="29932" priority="70587" stopIfTrue="1">
      <formula>WEEKDAY($A816)=6</formula>
    </cfRule>
    <cfRule type="expression" dxfId="29931" priority="70588" stopIfTrue="1">
      <formula>WEEKDAY($A816)=7</formula>
    </cfRule>
  </conditionalFormatting>
  <conditionalFormatting sqref="A816">
    <cfRule type="expression" dxfId="29930" priority="70575" stopIfTrue="1">
      <formula>WEEKDAY($A816)=1</formula>
    </cfRule>
    <cfRule type="expression" dxfId="29929" priority="70576" stopIfTrue="1">
      <formula>WEEKDAY($A816)=2</formula>
    </cfRule>
    <cfRule type="expression" dxfId="29928" priority="70577" stopIfTrue="1">
      <formula>WEEKDAY($A816)=3</formula>
    </cfRule>
    <cfRule type="expression" dxfId="29927" priority="70578" stopIfTrue="1">
      <formula>WEEKDAY($A816)=4</formula>
    </cfRule>
    <cfRule type="expression" dxfId="29926" priority="70579" stopIfTrue="1">
      <formula>WEEKDAY($A816)=5</formula>
    </cfRule>
    <cfRule type="expression" dxfId="29925" priority="70580" stopIfTrue="1">
      <formula>WEEKDAY($A816)=6</formula>
    </cfRule>
    <cfRule type="expression" dxfId="29924" priority="70581" stopIfTrue="1">
      <formula>WEEKDAY($A816)=7</formula>
    </cfRule>
  </conditionalFormatting>
  <conditionalFormatting sqref="I816:I817">
    <cfRule type="expression" dxfId="29923" priority="70568" stopIfTrue="1">
      <formula>WEEKDAY($A816)=1</formula>
    </cfRule>
    <cfRule type="expression" dxfId="29922" priority="70569" stopIfTrue="1">
      <formula>WEEKDAY($A816)=2</formula>
    </cfRule>
    <cfRule type="expression" dxfId="29921" priority="70570" stopIfTrue="1">
      <formula>WEEKDAY($A816)=3</formula>
    </cfRule>
    <cfRule type="expression" dxfId="29920" priority="70571" stopIfTrue="1">
      <formula>WEEKDAY($A816)=4</formula>
    </cfRule>
    <cfRule type="expression" dxfId="29919" priority="70572" stopIfTrue="1">
      <formula>WEEKDAY($A816)=5</formula>
    </cfRule>
    <cfRule type="expression" dxfId="29918" priority="70573" stopIfTrue="1">
      <formula>WEEKDAY($A816)=6</formula>
    </cfRule>
    <cfRule type="expression" dxfId="29917" priority="70574" stopIfTrue="1">
      <formula>WEEKDAY($A816)=7</formula>
    </cfRule>
  </conditionalFormatting>
  <conditionalFormatting sqref="I816:I817">
    <cfRule type="expression" dxfId="29916" priority="70561" stopIfTrue="1">
      <formula>WEEKDAY($A816)=1</formula>
    </cfRule>
    <cfRule type="expression" dxfId="29915" priority="70562" stopIfTrue="1">
      <formula>WEEKDAY($A816)=2</formula>
    </cfRule>
    <cfRule type="expression" dxfId="29914" priority="70563" stopIfTrue="1">
      <formula>WEEKDAY($A816)=3</formula>
    </cfRule>
    <cfRule type="expression" dxfId="29913" priority="70564" stopIfTrue="1">
      <formula>WEEKDAY($A816)=4</formula>
    </cfRule>
    <cfRule type="expression" dxfId="29912" priority="70565" stopIfTrue="1">
      <formula>WEEKDAY($A816)=5</formula>
    </cfRule>
    <cfRule type="expression" dxfId="29911" priority="70566" stopIfTrue="1">
      <formula>WEEKDAY($A816)=6</formula>
    </cfRule>
    <cfRule type="expression" dxfId="29910" priority="70567" stopIfTrue="1">
      <formula>WEEKDAY($A816)=7</formula>
    </cfRule>
  </conditionalFormatting>
  <conditionalFormatting sqref="A815:A816">
    <cfRule type="expression" dxfId="29909" priority="70554" stopIfTrue="1">
      <formula>WEEKDAY($A815)=1</formula>
    </cfRule>
    <cfRule type="expression" dxfId="29908" priority="70555" stopIfTrue="1">
      <formula>WEEKDAY($A815)=2</formula>
    </cfRule>
    <cfRule type="expression" dxfId="29907" priority="70556" stopIfTrue="1">
      <formula>WEEKDAY($A815)=3</formula>
    </cfRule>
    <cfRule type="expression" dxfId="29906" priority="70557" stopIfTrue="1">
      <formula>WEEKDAY($A815)=4</formula>
    </cfRule>
    <cfRule type="expression" dxfId="29905" priority="70558" stopIfTrue="1">
      <formula>WEEKDAY($A815)=5</formula>
    </cfRule>
    <cfRule type="expression" dxfId="29904" priority="70559" stopIfTrue="1">
      <formula>WEEKDAY($A815)=6</formula>
    </cfRule>
    <cfRule type="expression" dxfId="29903" priority="70560" stopIfTrue="1">
      <formula>WEEKDAY($A815)=7</formula>
    </cfRule>
  </conditionalFormatting>
  <conditionalFormatting sqref="A815:A816">
    <cfRule type="expression" dxfId="29902" priority="70547" stopIfTrue="1">
      <formula>WEEKDAY($A815)=1</formula>
    </cfRule>
    <cfRule type="expression" dxfId="29901" priority="70548" stopIfTrue="1">
      <formula>WEEKDAY($A815)=2</formula>
    </cfRule>
    <cfRule type="expression" dxfId="29900" priority="70549" stopIfTrue="1">
      <formula>WEEKDAY($A815)=3</formula>
    </cfRule>
    <cfRule type="expression" dxfId="29899" priority="70550" stopIfTrue="1">
      <formula>WEEKDAY($A815)=4</formula>
    </cfRule>
    <cfRule type="expression" dxfId="29898" priority="70551" stopIfTrue="1">
      <formula>WEEKDAY($A815)=5</formula>
    </cfRule>
    <cfRule type="expression" dxfId="29897" priority="70552" stopIfTrue="1">
      <formula>WEEKDAY($A815)=6</formula>
    </cfRule>
    <cfRule type="expression" dxfId="29896" priority="70553" stopIfTrue="1">
      <formula>WEEKDAY($A815)=7</formula>
    </cfRule>
  </conditionalFormatting>
  <conditionalFormatting sqref="I815:I817">
    <cfRule type="expression" dxfId="29895" priority="70540" stopIfTrue="1">
      <formula>WEEKDAY($A815)=1</formula>
    </cfRule>
    <cfRule type="expression" dxfId="29894" priority="70541" stopIfTrue="1">
      <formula>WEEKDAY($A815)=2</formula>
    </cfRule>
    <cfRule type="expression" dxfId="29893" priority="70542" stopIfTrue="1">
      <formula>WEEKDAY($A815)=3</formula>
    </cfRule>
    <cfRule type="expression" dxfId="29892" priority="70543" stopIfTrue="1">
      <formula>WEEKDAY($A815)=4</formula>
    </cfRule>
    <cfRule type="expression" dxfId="29891" priority="70544" stopIfTrue="1">
      <formula>WEEKDAY($A815)=5</formula>
    </cfRule>
    <cfRule type="expression" dxfId="29890" priority="70545" stopIfTrue="1">
      <formula>WEEKDAY($A815)=6</formula>
    </cfRule>
    <cfRule type="expression" dxfId="29889" priority="70546" stopIfTrue="1">
      <formula>WEEKDAY($A815)=7</formula>
    </cfRule>
  </conditionalFormatting>
  <conditionalFormatting sqref="I815:I817">
    <cfRule type="expression" dxfId="29888" priority="70533" stopIfTrue="1">
      <formula>WEEKDAY($A815)=1</formula>
    </cfRule>
    <cfRule type="expression" dxfId="29887" priority="70534" stopIfTrue="1">
      <formula>WEEKDAY($A815)=2</formula>
    </cfRule>
    <cfRule type="expression" dxfId="29886" priority="70535" stopIfTrue="1">
      <formula>WEEKDAY($A815)=3</formula>
    </cfRule>
    <cfRule type="expression" dxfId="29885" priority="70536" stopIfTrue="1">
      <formula>WEEKDAY($A815)=4</formula>
    </cfRule>
    <cfRule type="expression" dxfId="29884" priority="70537" stopIfTrue="1">
      <formula>WEEKDAY($A815)=5</formula>
    </cfRule>
    <cfRule type="expression" dxfId="29883" priority="70538" stopIfTrue="1">
      <formula>WEEKDAY($A815)=6</formula>
    </cfRule>
    <cfRule type="expression" dxfId="29882" priority="70539" stopIfTrue="1">
      <formula>WEEKDAY($A815)=7</formula>
    </cfRule>
  </conditionalFormatting>
  <conditionalFormatting sqref="I815:I817">
    <cfRule type="expression" dxfId="29881" priority="70526" stopIfTrue="1">
      <formula>WEEKDAY($A815)=1</formula>
    </cfRule>
    <cfRule type="expression" dxfId="29880" priority="70527" stopIfTrue="1">
      <formula>WEEKDAY($A815)=2</formula>
    </cfRule>
    <cfRule type="expression" dxfId="29879" priority="70528" stopIfTrue="1">
      <formula>WEEKDAY($A815)=3</formula>
    </cfRule>
    <cfRule type="expression" dxfId="29878" priority="70529" stopIfTrue="1">
      <formula>WEEKDAY($A815)=4</formula>
    </cfRule>
    <cfRule type="expression" dxfId="29877" priority="70530" stopIfTrue="1">
      <formula>WEEKDAY($A815)=5</formula>
    </cfRule>
    <cfRule type="expression" dxfId="29876" priority="70531" stopIfTrue="1">
      <formula>WEEKDAY($A815)=6</formula>
    </cfRule>
    <cfRule type="expression" dxfId="29875" priority="70532" stopIfTrue="1">
      <formula>WEEKDAY($A815)=7</formula>
    </cfRule>
  </conditionalFormatting>
  <conditionalFormatting sqref="I815:I817">
    <cfRule type="expression" dxfId="29874" priority="70519" stopIfTrue="1">
      <formula>WEEKDAY($A815)=1</formula>
    </cfRule>
    <cfRule type="expression" dxfId="29873" priority="70520" stopIfTrue="1">
      <formula>WEEKDAY($A815)=2</formula>
    </cfRule>
    <cfRule type="expression" dxfId="29872" priority="70521" stopIfTrue="1">
      <formula>WEEKDAY($A815)=3</formula>
    </cfRule>
    <cfRule type="expression" dxfId="29871" priority="70522" stopIfTrue="1">
      <formula>WEEKDAY($A815)=4</formula>
    </cfRule>
    <cfRule type="expression" dxfId="29870" priority="70523" stopIfTrue="1">
      <formula>WEEKDAY($A815)=5</formula>
    </cfRule>
    <cfRule type="expression" dxfId="29869" priority="70524" stopIfTrue="1">
      <formula>WEEKDAY($A815)=6</formula>
    </cfRule>
    <cfRule type="expression" dxfId="29868" priority="70525" stopIfTrue="1">
      <formula>WEEKDAY($A815)=7</formula>
    </cfRule>
  </conditionalFormatting>
  <conditionalFormatting sqref="A815:A816">
    <cfRule type="expression" dxfId="29867" priority="70512" stopIfTrue="1">
      <formula>WEEKDAY($A815)=1</formula>
    </cfRule>
    <cfRule type="expression" dxfId="29866" priority="70513" stopIfTrue="1">
      <formula>WEEKDAY($A815)=2</formula>
    </cfRule>
    <cfRule type="expression" dxfId="29865" priority="70514" stopIfTrue="1">
      <formula>WEEKDAY($A815)=3</formula>
    </cfRule>
    <cfRule type="expression" dxfId="29864" priority="70515" stopIfTrue="1">
      <formula>WEEKDAY($A815)=4</formula>
    </cfRule>
    <cfRule type="expression" dxfId="29863" priority="70516" stopIfTrue="1">
      <formula>WEEKDAY($A815)=5</formula>
    </cfRule>
    <cfRule type="expression" dxfId="29862" priority="70517" stopIfTrue="1">
      <formula>WEEKDAY($A815)=6</formula>
    </cfRule>
    <cfRule type="expression" dxfId="29861" priority="70518" stopIfTrue="1">
      <formula>WEEKDAY($A815)=7</formula>
    </cfRule>
  </conditionalFormatting>
  <conditionalFormatting sqref="A815:A816">
    <cfRule type="expression" dxfId="29860" priority="70505" stopIfTrue="1">
      <formula>WEEKDAY($A815)=1</formula>
    </cfRule>
    <cfRule type="expression" dxfId="29859" priority="70506" stopIfTrue="1">
      <formula>WEEKDAY($A815)=2</formula>
    </cfRule>
    <cfRule type="expression" dxfId="29858" priority="70507" stopIfTrue="1">
      <formula>WEEKDAY($A815)=3</formula>
    </cfRule>
    <cfRule type="expression" dxfId="29857" priority="70508" stopIfTrue="1">
      <formula>WEEKDAY($A815)=4</formula>
    </cfRule>
    <cfRule type="expression" dxfId="29856" priority="70509" stopIfTrue="1">
      <formula>WEEKDAY($A815)=5</formula>
    </cfRule>
    <cfRule type="expression" dxfId="29855" priority="70510" stopIfTrue="1">
      <formula>WEEKDAY($A815)=6</formula>
    </cfRule>
    <cfRule type="expression" dxfId="29854" priority="70511" stopIfTrue="1">
      <formula>WEEKDAY($A815)=7</formula>
    </cfRule>
  </conditionalFormatting>
  <conditionalFormatting sqref="I815:I817">
    <cfRule type="expression" dxfId="29853" priority="70498" stopIfTrue="1">
      <formula>WEEKDAY($A815)=1</formula>
    </cfRule>
    <cfRule type="expression" dxfId="29852" priority="70499" stopIfTrue="1">
      <formula>WEEKDAY($A815)=2</formula>
    </cfRule>
    <cfRule type="expression" dxfId="29851" priority="70500" stopIfTrue="1">
      <formula>WEEKDAY($A815)=3</formula>
    </cfRule>
    <cfRule type="expression" dxfId="29850" priority="70501" stopIfTrue="1">
      <formula>WEEKDAY($A815)=4</formula>
    </cfRule>
    <cfRule type="expression" dxfId="29849" priority="70502" stopIfTrue="1">
      <formula>WEEKDAY($A815)=5</formula>
    </cfRule>
    <cfRule type="expression" dxfId="29848" priority="70503" stopIfTrue="1">
      <formula>WEEKDAY($A815)=6</formula>
    </cfRule>
    <cfRule type="expression" dxfId="29847" priority="70504" stopIfTrue="1">
      <formula>WEEKDAY($A815)=7</formula>
    </cfRule>
  </conditionalFormatting>
  <conditionalFormatting sqref="I815:I817">
    <cfRule type="expression" dxfId="29846" priority="70491" stopIfTrue="1">
      <formula>WEEKDAY($A815)=1</formula>
    </cfRule>
    <cfRule type="expression" dxfId="29845" priority="70492" stopIfTrue="1">
      <formula>WEEKDAY($A815)=2</formula>
    </cfRule>
    <cfRule type="expression" dxfId="29844" priority="70493" stopIfTrue="1">
      <formula>WEEKDAY($A815)=3</formula>
    </cfRule>
    <cfRule type="expression" dxfId="29843" priority="70494" stopIfTrue="1">
      <formula>WEEKDAY($A815)=4</formula>
    </cfRule>
    <cfRule type="expression" dxfId="29842" priority="70495" stopIfTrue="1">
      <formula>WEEKDAY($A815)=5</formula>
    </cfRule>
    <cfRule type="expression" dxfId="29841" priority="70496" stopIfTrue="1">
      <formula>WEEKDAY($A815)=6</formula>
    </cfRule>
    <cfRule type="expression" dxfId="29840" priority="70497" stopIfTrue="1">
      <formula>WEEKDAY($A815)=7</formula>
    </cfRule>
  </conditionalFormatting>
  <conditionalFormatting sqref="A812:A816">
    <cfRule type="expression" dxfId="29839" priority="70484" stopIfTrue="1">
      <formula>WEEKDAY($A812)=1</formula>
    </cfRule>
    <cfRule type="expression" dxfId="29838" priority="70485" stopIfTrue="1">
      <formula>WEEKDAY($A812)=2</formula>
    </cfRule>
    <cfRule type="expression" dxfId="29837" priority="70486" stopIfTrue="1">
      <formula>WEEKDAY($A812)=3</formula>
    </cfRule>
    <cfRule type="expression" dxfId="29836" priority="70487" stopIfTrue="1">
      <formula>WEEKDAY($A812)=4</formula>
    </cfRule>
    <cfRule type="expression" dxfId="29835" priority="70488" stopIfTrue="1">
      <formula>WEEKDAY($A812)=5</formula>
    </cfRule>
    <cfRule type="expression" dxfId="29834" priority="70489" stopIfTrue="1">
      <formula>WEEKDAY($A812)=6</formula>
    </cfRule>
    <cfRule type="expression" dxfId="29833" priority="70490" stopIfTrue="1">
      <formula>WEEKDAY($A812)=7</formula>
    </cfRule>
  </conditionalFormatting>
  <conditionalFormatting sqref="I812:I817">
    <cfRule type="expression" dxfId="29832" priority="70477" stopIfTrue="1">
      <formula>WEEKDAY($A812)=1</formula>
    </cfRule>
    <cfRule type="expression" dxfId="29831" priority="70478" stopIfTrue="1">
      <formula>WEEKDAY($A812)=2</formula>
    </cfRule>
    <cfRule type="expression" dxfId="29830" priority="70479" stopIfTrue="1">
      <formula>WEEKDAY($A812)=3</formula>
    </cfRule>
    <cfRule type="expression" dxfId="29829" priority="70480" stopIfTrue="1">
      <formula>WEEKDAY($A812)=4</formula>
    </cfRule>
    <cfRule type="expression" dxfId="29828" priority="70481" stopIfTrue="1">
      <formula>WEEKDAY($A812)=5</formula>
    </cfRule>
    <cfRule type="expression" dxfId="29827" priority="70482" stopIfTrue="1">
      <formula>WEEKDAY($A812)=6</formula>
    </cfRule>
    <cfRule type="expression" dxfId="29826" priority="70483" stopIfTrue="1">
      <formula>WEEKDAY($A812)=7</formula>
    </cfRule>
  </conditionalFormatting>
  <conditionalFormatting sqref="A812:A816">
    <cfRule type="expression" dxfId="29825" priority="70470" stopIfTrue="1">
      <formula>WEEKDAY($A812)=1</formula>
    </cfRule>
    <cfRule type="expression" dxfId="29824" priority="70471" stopIfTrue="1">
      <formula>WEEKDAY($A812)=2</formula>
    </cfRule>
    <cfRule type="expression" dxfId="29823" priority="70472" stopIfTrue="1">
      <formula>WEEKDAY($A812)=3</formula>
    </cfRule>
    <cfRule type="expression" dxfId="29822" priority="70473" stopIfTrue="1">
      <formula>WEEKDAY($A812)=4</formula>
    </cfRule>
    <cfRule type="expression" dxfId="29821" priority="70474" stopIfTrue="1">
      <formula>WEEKDAY($A812)=5</formula>
    </cfRule>
    <cfRule type="expression" dxfId="29820" priority="70475" stopIfTrue="1">
      <formula>WEEKDAY($A812)=6</formula>
    </cfRule>
    <cfRule type="expression" dxfId="29819" priority="70476" stopIfTrue="1">
      <formula>WEEKDAY($A812)=7</formula>
    </cfRule>
  </conditionalFormatting>
  <conditionalFormatting sqref="I812:I817">
    <cfRule type="expression" dxfId="29818" priority="70463" stopIfTrue="1">
      <formula>WEEKDAY($A812)=1</formula>
    </cfRule>
    <cfRule type="expression" dxfId="29817" priority="70464" stopIfTrue="1">
      <formula>WEEKDAY($A812)=2</formula>
    </cfRule>
    <cfRule type="expression" dxfId="29816" priority="70465" stopIfTrue="1">
      <formula>WEEKDAY($A812)=3</formula>
    </cfRule>
    <cfRule type="expression" dxfId="29815" priority="70466" stopIfTrue="1">
      <formula>WEEKDAY($A812)=4</formula>
    </cfRule>
    <cfRule type="expression" dxfId="29814" priority="70467" stopIfTrue="1">
      <formula>WEEKDAY($A812)=5</formula>
    </cfRule>
    <cfRule type="expression" dxfId="29813" priority="70468" stopIfTrue="1">
      <formula>WEEKDAY($A812)=6</formula>
    </cfRule>
    <cfRule type="expression" dxfId="29812" priority="70469" stopIfTrue="1">
      <formula>WEEKDAY($A812)=7</formula>
    </cfRule>
  </conditionalFormatting>
  <conditionalFormatting sqref="A812:A816">
    <cfRule type="expression" dxfId="29811" priority="70456" stopIfTrue="1">
      <formula>WEEKDAY($A812)=1</formula>
    </cfRule>
    <cfRule type="expression" dxfId="29810" priority="70457" stopIfTrue="1">
      <formula>WEEKDAY($A812)=2</formula>
    </cfRule>
    <cfRule type="expression" dxfId="29809" priority="70458" stopIfTrue="1">
      <formula>WEEKDAY($A812)=3</formula>
    </cfRule>
    <cfRule type="expression" dxfId="29808" priority="70459" stopIfTrue="1">
      <formula>WEEKDAY($A812)=4</formula>
    </cfRule>
    <cfRule type="expression" dxfId="29807" priority="70460" stopIfTrue="1">
      <formula>WEEKDAY($A812)=5</formula>
    </cfRule>
    <cfRule type="expression" dxfId="29806" priority="70461" stopIfTrue="1">
      <formula>WEEKDAY($A812)=6</formula>
    </cfRule>
    <cfRule type="expression" dxfId="29805" priority="70462" stopIfTrue="1">
      <formula>WEEKDAY($A812)=7</formula>
    </cfRule>
  </conditionalFormatting>
  <conditionalFormatting sqref="I812:I817">
    <cfRule type="expression" dxfId="29804" priority="70449" stopIfTrue="1">
      <formula>WEEKDAY($A812)=1</formula>
    </cfRule>
    <cfRule type="expression" dxfId="29803" priority="70450" stopIfTrue="1">
      <formula>WEEKDAY($A812)=2</formula>
    </cfRule>
    <cfRule type="expression" dxfId="29802" priority="70451" stopIfTrue="1">
      <formula>WEEKDAY($A812)=3</formula>
    </cfRule>
    <cfRule type="expression" dxfId="29801" priority="70452" stopIfTrue="1">
      <formula>WEEKDAY($A812)=4</formula>
    </cfRule>
    <cfRule type="expression" dxfId="29800" priority="70453" stopIfTrue="1">
      <formula>WEEKDAY($A812)=5</formula>
    </cfRule>
    <cfRule type="expression" dxfId="29799" priority="70454" stopIfTrue="1">
      <formula>WEEKDAY($A812)=6</formula>
    </cfRule>
    <cfRule type="expression" dxfId="29798" priority="70455" stopIfTrue="1">
      <formula>WEEKDAY($A812)=7</formula>
    </cfRule>
  </conditionalFormatting>
  <conditionalFormatting sqref="A812:A816">
    <cfRule type="expression" dxfId="29797" priority="70442" stopIfTrue="1">
      <formula>WEEKDAY($A812)=1</formula>
    </cfRule>
    <cfRule type="expression" dxfId="29796" priority="70443" stopIfTrue="1">
      <formula>WEEKDAY($A812)=2</formula>
    </cfRule>
    <cfRule type="expression" dxfId="29795" priority="70444" stopIfTrue="1">
      <formula>WEEKDAY($A812)=3</formula>
    </cfRule>
    <cfRule type="expression" dxfId="29794" priority="70445" stopIfTrue="1">
      <formula>WEEKDAY($A812)=4</formula>
    </cfRule>
    <cfRule type="expression" dxfId="29793" priority="70446" stopIfTrue="1">
      <formula>WEEKDAY($A812)=5</formula>
    </cfRule>
    <cfRule type="expression" dxfId="29792" priority="70447" stopIfTrue="1">
      <formula>WEEKDAY($A812)=6</formula>
    </cfRule>
    <cfRule type="expression" dxfId="29791" priority="70448" stopIfTrue="1">
      <formula>WEEKDAY($A812)=7</formula>
    </cfRule>
  </conditionalFormatting>
  <conditionalFormatting sqref="I812:I817">
    <cfRule type="expression" dxfId="29790" priority="70435" stopIfTrue="1">
      <formula>WEEKDAY($A812)=1</formula>
    </cfRule>
    <cfRule type="expression" dxfId="29789" priority="70436" stopIfTrue="1">
      <formula>WEEKDAY($A812)=2</formula>
    </cfRule>
    <cfRule type="expression" dxfId="29788" priority="70437" stopIfTrue="1">
      <formula>WEEKDAY($A812)=3</formula>
    </cfRule>
    <cfRule type="expression" dxfId="29787" priority="70438" stopIfTrue="1">
      <formula>WEEKDAY($A812)=4</formula>
    </cfRule>
    <cfRule type="expression" dxfId="29786" priority="70439" stopIfTrue="1">
      <formula>WEEKDAY($A812)=5</formula>
    </cfRule>
    <cfRule type="expression" dxfId="29785" priority="70440" stopIfTrue="1">
      <formula>WEEKDAY($A812)=6</formula>
    </cfRule>
    <cfRule type="expression" dxfId="29784" priority="70441" stopIfTrue="1">
      <formula>WEEKDAY($A812)=7</formula>
    </cfRule>
  </conditionalFormatting>
  <conditionalFormatting sqref="A812:A816">
    <cfRule type="expression" dxfId="29783" priority="70428" stopIfTrue="1">
      <formula>WEEKDAY($A812)=1</formula>
    </cfRule>
    <cfRule type="expression" dxfId="29782" priority="70429" stopIfTrue="1">
      <formula>WEEKDAY($A812)=2</formula>
    </cfRule>
    <cfRule type="expression" dxfId="29781" priority="70430" stopIfTrue="1">
      <formula>WEEKDAY($A812)=3</formula>
    </cfRule>
    <cfRule type="expression" dxfId="29780" priority="70431" stopIfTrue="1">
      <formula>WEEKDAY($A812)=4</formula>
    </cfRule>
    <cfRule type="expression" dxfId="29779" priority="70432" stopIfTrue="1">
      <formula>WEEKDAY($A812)=5</formula>
    </cfRule>
    <cfRule type="expression" dxfId="29778" priority="70433" stopIfTrue="1">
      <formula>WEEKDAY($A812)=6</formula>
    </cfRule>
    <cfRule type="expression" dxfId="29777" priority="70434" stopIfTrue="1">
      <formula>WEEKDAY($A812)=7</formula>
    </cfRule>
  </conditionalFormatting>
  <conditionalFormatting sqref="I812:I817">
    <cfRule type="expression" dxfId="29776" priority="70421" stopIfTrue="1">
      <formula>WEEKDAY($A812)=1</formula>
    </cfRule>
    <cfRule type="expression" dxfId="29775" priority="70422" stopIfTrue="1">
      <formula>WEEKDAY($A812)=2</formula>
    </cfRule>
    <cfRule type="expression" dxfId="29774" priority="70423" stopIfTrue="1">
      <formula>WEEKDAY($A812)=3</formula>
    </cfRule>
    <cfRule type="expression" dxfId="29773" priority="70424" stopIfTrue="1">
      <formula>WEEKDAY($A812)=4</formula>
    </cfRule>
    <cfRule type="expression" dxfId="29772" priority="70425" stopIfTrue="1">
      <formula>WEEKDAY($A812)=5</formula>
    </cfRule>
    <cfRule type="expression" dxfId="29771" priority="70426" stopIfTrue="1">
      <formula>WEEKDAY($A812)=6</formula>
    </cfRule>
    <cfRule type="expression" dxfId="29770" priority="70427" stopIfTrue="1">
      <formula>WEEKDAY($A812)=7</formula>
    </cfRule>
  </conditionalFormatting>
  <conditionalFormatting sqref="A812:A816">
    <cfRule type="expression" dxfId="29769" priority="70414" stopIfTrue="1">
      <formula>WEEKDAY($A812)=1</formula>
    </cfRule>
    <cfRule type="expression" dxfId="29768" priority="70415" stopIfTrue="1">
      <formula>WEEKDAY($A812)=2</formula>
    </cfRule>
    <cfRule type="expression" dxfId="29767" priority="70416" stopIfTrue="1">
      <formula>WEEKDAY($A812)=3</formula>
    </cfRule>
    <cfRule type="expression" dxfId="29766" priority="70417" stopIfTrue="1">
      <formula>WEEKDAY($A812)=4</formula>
    </cfRule>
    <cfRule type="expression" dxfId="29765" priority="70418" stopIfTrue="1">
      <formula>WEEKDAY($A812)=5</formula>
    </cfRule>
    <cfRule type="expression" dxfId="29764" priority="70419" stopIfTrue="1">
      <formula>WEEKDAY($A812)=6</formula>
    </cfRule>
    <cfRule type="expression" dxfId="29763" priority="70420" stopIfTrue="1">
      <formula>WEEKDAY($A812)=7</formula>
    </cfRule>
  </conditionalFormatting>
  <conditionalFormatting sqref="I811:I844">
    <cfRule type="expression" dxfId="29762" priority="70407" stopIfTrue="1">
      <formula>WEEKDAY($A811)=1</formula>
    </cfRule>
    <cfRule type="expression" dxfId="29761" priority="70408" stopIfTrue="1">
      <formula>WEEKDAY($A811)=2</formula>
    </cfRule>
    <cfRule type="expression" dxfId="29760" priority="70409" stopIfTrue="1">
      <formula>WEEKDAY($A811)=3</formula>
    </cfRule>
    <cfRule type="expression" dxfId="29759" priority="70410" stopIfTrue="1">
      <formula>WEEKDAY($A811)=4</formula>
    </cfRule>
    <cfRule type="expression" dxfId="29758" priority="70411" stopIfTrue="1">
      <formula>WEEKDAY($A811)=5</formula>
    </cfRule>
    <cfRule type="expression" dxfId="29757" priority="70412" stopIfTrue="1">
      <formula>WEEKDAY($A811)=6</formula>
    </cfRule>
    <cfRule type="expression" dxfId="29756" priority="70413" stopIfTrue="1">
      <formula>WEEKDAY($A811)=7</formula>
    </cfRule>
  </conditionalFormatting>
  <conditionalFormatting sqref="I812:I817">
    <cfRule type="expression" dxfId="29755" priority="70400" stopIfTrue="1">
      <formula>WEEKDAY($A812)=1</formula>
    </cfRule>
    <cfRule type="expression" dxfId="29754" priority="70401" stopIfTrue="1">
      <formula>WEEKDAY($A812)=2</formula>
    </cfRule>
    <cfRule type="expression" dxfId="29753" priority="70402" stopIfTrue="1">
      <formula>WEEKDAY($A812)=3</formula>
    </cfRule>
    <cfRule type="expression" dxfId="29752" priority="70403" stopIfTrue="1">
      <formula>WEEKDAY($A812)=4</formula>
    </cfRule>
    <cfRule type="expression" dxfId="29751" priority="70404" stopIfTrue="1">
      <formula>WEEKDAY($A812)=5</formula>
    </cfRule>
    <cfRule type="expression" dxfId="29750" priority="70405" stopIfTrue="1">
      <formula>WEEKDAY($A812)=6</formula>
    </cfRule>
    <cfRule type="expression" dxfId="29749" priority="70406" stopIfTrue="1">
      <formula>WEEKDAY($A812)=7</formula>
    </cfRule>
  </conditionalFormatting>
  <conditionalFormatting sqref="I812">
    <cfRule type="expression" dxfId="29748" priority="70393" stopIfTrue="1">
      <formula>WEEKDAY($A812)=1</formula>
    </cfRule>
    <cfRule type="expression" dxfId="29747" priority="70394" stopIfTrue="1">
      <formula>WEEKDAY($A812)=2</formula>
    </cfRule>
    <cfRule type="expression" dxfId="29746" priority="70395" stopIfTrue="1">
      <formula>WEEKDAY($A812)=3</formula>
    </cfRule>
    <cfRule type="expression" dxfId="29745" priority="70396" stopIfTrue="1">
      <formula>WEEKDAY($A812)=4</formula>
    </cfRule>
    <cfRule type="expression" dxfId="29744" priority="70397" stopIfTrue="1">
      <formula>WEEKDAY($A812)=5</formula>
    </cfRule>
    <cfRule type="expression" dxfId="29743" priority="70398" stopIfTrue="1">
      <formula>WEEKDAY($A812)=6</formula>
    </cfRule>
    <cfRule type="expression" dxfId="29742" priority="70399" stopIfTrue="1">
      <formula>WEEKDAY($A812)=7</formula>
    </cfRule>
  </conditionalFormatting>
  <conditionalFormatting sqref="A817:G817 J817:M817">
    <cfRule type="expression" dxfId="29741" priority="70386" stopIfTrue="1">
      <formula>WEEKDAY($A817)=1</formula>
    </cfRule>
    <cfRule type="expression" dxfId="29740" priority="70387" stopIfTrue="1">
      <formula>WEEKDAY($A817)=2</formula>
    </cfRule>
    <cfRule type="expression" dxfId="29739" priority="70388" stopIfTrue="1">
      <formula>WEEKDAY($A817)=3</formula>
    </cfRule>
    <cfRule type="expression" dxfId="29738" priority="70389" stopIfTrue="1">
      <formula>WEEKDAY($A817)=4</formula>
    </cfRule>
    <cfRule type="expression" dxfId="29737" priority="70390" stopIfTrue="1">
      <formula>WEEKDAY($A817)=5</formula>
    </cfRule>
    <cfRule type="expression" dxfId="29736" priority="70391" stopIfTrue="1">
      <formula>WEEKDAY($A817)=6</formula>
    </cfRule>
    <cfRule type="expression" dxfId="29735" priority="70392" stopIfTrue="1">
      <formula>WEEKDAY($A817)=7</formula>
    </cfRule>
  </conditionalFormatting>
  <conditionalFormatting sqref="I817">
    <cfRule type="expression" dxfId="29734" priority="70379" stopIfTrue="1">
      <formula>WEEKDAY($A817)=1</formula>
    </cfRule>
    <cfRule type="expression" dxfId="29733" priority="70380" stopIfTrue="1">
      <formula>WEEKDAY($A817)=2</formula>
    </cfRule>
    <cfRule type="expression" dxfId="29732" priority="70381" stopIfTrue="1">
      <formula>WEEKDAY($A817)=3</formula>
    </cfRule>
    <cfRule type="expression" dxfId="29731" priority="70382" stopIfTrue="1">
      <formula>WEEKDAY($A817)=4</formula>
    </cfRule>
    <cfRule type="expression" dxfId="29730" priority="70383" stopIfTrue="1">
      <formula>WEEKDAY($A817)=5</formula>
    </cfRule>
    <cfRule type="expression" dxfId="29729" priority="70384" stopIfTrue="1">
      <formula>WEEKDAY($A817)=6</formula>
    </cfRule>
    <cfRule type="expression" dxfId="29728" priority="70385" stopIfTrue="1">
      <formula>WEEKDAY($A817)=7</formula>
    </cfRule>
  </conditionalFormatting>
  <conditionalFormatting sqref="I817">
    <cfRule type="expression" dxfId="29727" priority="70372" stopIfTrue="1">
      <formula>WEEKDAY($A817)=1</formula>
    </cfRule>
    <cfRule type="expression" dxfId="29726" priority="70373" stopIfTrue="1">
      <formula>WEEKDAY($A817)=2</formula>
    </cfRule>
    <cfRule type="expression" dxfId="29725" priority="70374" stopIfTrue="1">
      <formula>WEEKDAY($A817)=3</formula>
    </cfRule>
    <cfRule type="expression" dxfId="29724" priority="70375" stopIfTrue="1">
      <formula>WEEKDAY($A817)=4</formula>
    </cfRule>
    <cfRule type="expression" dxfId="29723" priority="70376" stopIfTrue="1">
      <formula>WEEKDAY($A817)=5</formula>
    </cfRule>
    <cfRule type="expression" dxfId="29722" priority="70377" stopIfTrue="1">
      <formula>WEEKDAY($A817)=6</formula>
    </cfRule>
    <cfRule type="expression" dxfId="29721" priority="70378" stopIfTrue="1">
      <formula>WEEKDAY($A817)=7</formula>
    </cfRule>
  </conditionalFormatting>
  <conditionalFormatting sqref="I817">
    <cfRule type="expression" dxfId="29720" priority="70365" stopIfTrue="1">
      <formula>WEEKDAY($A817)=1</formula>
    </cfRule>
    <cfRule type="expression" dxfId="29719" priority="70366" stopIfTrue="1">
      <formula>WEEKDAY($A817)=2</formula>
    </cfRule>
    <cfRule type="expression" dxfId="29718" priority="70367" stopIfTrue="1">
      <formula>WEEKDAY($A817)=3</formula>
    </cfRule>
    <cfRule type="expression" dxfId="29717" priority="70368" stopIfTrue="1">
      <formula>WEEKDAY($A817)=4</formula>
    </cfRule>
    <cfRule type="expression" dxfId="29716" priority="70369" stopIfTrue="1">
      <formula>WEEKDAY($A817)=5</formula>
    </cfRule>
    <cfRule type="expression" dxfId="29715" priority="70370" stopIfTrue="1">
      <formula>WEEKDAY($A817)=6</formula>
    </cfRule>
    <cfRule type="expression" dxfId="29714" priority="70371" stopIfTrue="1">
      <formula>WEEKDAY($A817)=7</formula>
    </cfRule>
  </conditionalFormatting>
  <conditionalFormatting sqref="H817">
    <cfRule type="expression" dxfId="29713" priority="70358" stopIfTrue="1">
      <formula>WEEKDAY($A817)=1</formula>
    </cfRule>
    <cfRule type="expression" dxfId="29712" priority="70359" stopIfTrue="1">
      <formula>WEEKDAY($A817)=2</formula>
    </cfRule>
    <cfRule type="expression" dxfId="29711" priority="70360" stopIfTrue="1">
      <formula>WEEKDAY($A817)=3</formula>
    </cfRule>
    <cfRule type="expression" dxfId="29710" priority="70361" stopIfTrue="1">
      <formula>WEEKDAY($A817)=4</formula>
    </cfRule>
    <cfRule type="expression" dxfId="29709" priority="70362" stopIfTrue="1">
      <formula>WEEKDAY($A817)=5</formula>
    </cfRule>
    <cfRule type="expression" dxfId="29708" priority="70363" stopIfTrue="1">
      <formula>WEEKDAY($A817)=6</formula>
    </cfRule>
    <cfRule type="expression" dxfId="29707" priority="70364" stopIfTrue="1">
      <formula>WEEKDAY($A817)=7</formula>
    </cfRule>
  </conditionalFormatting>
  <conditionalFormatting sqref="H817">
    <cfRule type="expression" dxfId="29706" priority="70351" stopIfTrue="1">
      <formula>WEEKDAY($A817)=1</formula>
    </cfRule>
    <cfRule type="expression" dxfId="29705" priority="70352" stopIfTrue="1">
      <formula>WEEKDAY($A817)=2</formula>
    </cfRule>
    <cfRule type="expression" dxfId="29704" priority="70353" stopIfTrue="1">
      <formula>WEEKDAY($A817)=3</formula>
    </cfRule>
    <cfRule type="expression" dxfId="29703" priority="70354" stopIfTrue="1">
      <formula>WEEKDAY($A817)=4</formula>
    </cfRule>
    <cfRule type="expression" dxfId="29702" priority="70355" stopIfTrue="1">
      <formula>WEEKDAY($A817)=5</formula>
    </cfRule>
    <cfRule type="expression" dxfId="29701" priority="70356" stopIfTrue="1">
      <formula>WEEKDAY($A817)=6</formula>
    </cfRule>
    <cfRule type="expression" dxfId="29700" priority="70357" stopIfTrue="1">
      <formula>WEEKDAY($A817)=7</formula>
    </cfRule>
  </conditionalFormatting>
  <conditionalFormatting sqref="H817">
    <cfRule type="expression" dxfId="29699" priority="70344" stopIfTrue="1">
      <formula>WEEKDAY($A817)=1</formula>
    </cfRule>
    <cfRule type="expression" dxfId="29698" priority="70345" stopIfTrue="1">
      <formula>WEEKDAY($A817)=2</formula>
    </cfRule>
    <cfRule type="expression" dxfId="29697" priority="70346" stopIfTrue="1">
      <formula>WEEKDAY($A817)=3</formula>
    </cfRule>
    <cfRule type="expression" dxfId="29696" priority="70347" stopIfTrue="1">
      <formula>WEEKDAY($A817)=4</formula>
    </cfRule>
    <cfRule type="expression" dxfId="29695" priority="70348" stopIfTrue="1">
      <formula>WEEKDAY($A817)=5</formula>
    </cfRule>
    <cfRule type="expression" dxfId="29694" priority="70349" stopIfTrue="1">
      <formula>WEEKDAY($A817)=6</formula>
    </cfRule>
    <cfRule type="expression" dxfId="29693" priority="70350" stopIfTrue="1">
      <formula>WEEKDAY($A817)=7</formula>
    </cfRule>
  </conditionalFormatting>
  <conditionalFormatting sqref="B818:M818">
    <cfRule type="expression" dxfId="29692" priority="70120" stopIfTrue="1">
      <formula>WEEKDAY($A818)=1</formula>
    </cfRule>
    <cfRule type="expression" dxfId="29691" priority="70121" stopIfTrue="1">
      <formula>WEEKDAY($A818)=2</formula>
    </cfRule>
    <cfRule type="expression" dxfId="29690" priority="70122" stopIfTrue="1">
      <formula>WEEKDAY($A818)=3</formula>
    </cfRule>
    <cfRule type="expression" dxfId="29689" priority="70123" stopIfTrue="1">
      <formula>WEEKDAY($A818)=4</formula>
    </cfRule>
    <cfRule type="expression" dxfId="29688" priority="70124" stopIfTrue="1">
      <formula>WEEKDAY($A818)=5</formula>
    </cfRule>
    <cfRule type="expression" dxfId="29687" priority="70125" stopIfTrue="1">
      <formula>WEEKDAY($A818)=6</formula>
    </cfRule>
    <cfRule type="expression" dxfId="29686" priority="70126" stopIfTrue="1">
      <formula>WEEKDAY($A818)=7</formula>
    </cfRule>
  </conditionalFormatting>
  <conditionalFormatting sqref="I819:I844">
    <cfRule type="expression" dxfId="29685" priority="70113" stopIfTrue="1">
      <formula>WEEKDAY($A819)=1</formula>
    </cfRule>
    <cfRule type="expression" dxfId="29684" priority="70114" stopIfTrue="1">
      <formula>WEEKDAY($A819)=2</formula>
    </cfRule>
    <cfRule type="expression" dxfId="29683" priority="70115" stopIfTrue="1">
      <formula>WEEKDAY($A819)=3</formula>
    </cfRule>
    <cfRule type="expression" dxfId="29682" priority="70116" stopIfTrue="1">
      <formula>WEEKDAY($A819)=4</formula>
    </cfRule>
    <cfRule type="expression" dxfId="29681" priority="70117" stopIfTrue="1">
      <formula>WEEKDAY($A819)=5</formula>
    </cfRule>
    <cfRule type="expression" dxfId="29680" priority="70118" stopIfTrue="1">
      <formula>WEEKDAY($A819)=6</formula>
    </cfRule>
    <cfRule type="expression" dxfId="29679" priority="70119" stopIfTrue="1">
      <formula>WEEKDAY($A819)=7</formula>
    </cfRule>
  </conditionalFormatting>
  <conditionalFormatting sqref="I819:I844">
    <cfRule type="expression" dxfId="29678" priority="70106" stopIfTrue="1">
      <formula>WEEKDAY($A819)=1</formula>
    </cfRule>
    <cfRule type="expression" dxfId="29677" priority="70107" stopIfTrue="1">
      <formula>WEEKDAY($A819)=2</formula>
    </cfRule>
    <cfRule type="expression" dxfId="29676" priority="70108" stopIfTrue="1">
      <formula>WEEKDAY($A819)=3</formula>
    </cfRule>
    <cfRule type="expression" dxfId="29675" priority="70109" stopIfTrue="1">
      <formula>WEEKDAY($A819)=4</formula>
    </cfRule>
    <cfRule type="expression" dxfId="29674" priority="70110" stopIfTrue="1">
      <formula>WEEKDAY($A819)=5</formula>
    </cfRule>
    <cfRule type="expression" dxfId="29673" priority="70111" stopIfTrue="1">
      <formula>WEEKDAY($A819)=6</formula>
    </cfRule>
    <cfRule type="expression" dxfId="29672" priority="70112" stopIfTrue="1">
      <formula>WEEKDAY($A819)=7</formula>
    </cfRule>
  </conditionalFormatting>
  <conditionalFormatting sqref="I819:I844">
    <cfRule type="expression" dxfId="29671" priority="70099" stopIfTrue="1">
      <formula>WEEKDAY($A819)=1</formula>
    </cfRule>
    <cfRule type="expression" dxfId="29670" priority="70100" stopIfTrue="1">
      <formula>WEEKDAY($A819)=2</formula>
    </cfRule>
    <cfRule type="expression" dxfId="29669" priority="70101" stopIfTrue="1">
      <formula>WEEKDAY($A819)=3</formula>
    </cfRule>
    <cfRule type="expression" dxfId="29668" priority="70102" stopIfTrue="1">
      <formula>WEEKDAY($A819)=4</formula>
    </cfRule>
    <cfRule type="expression" dxfId="29667" priority="70103" stopIfTrue="1">
      <formula>WEEKDAY($A819)=5</formula>
    </cfRule>
    <cfRule type="expression" dxfId="29666" priority="70104" stopIfTrue="1">
      <formula>WEEKDAY($A819)=6</formula>
    </cfRule>
    <cfRule type="expression" dxfId="29665" priority="70105" stopIfTrue="1">
      <formula>WEEKDAY($A819)=7</formula>
    </cfRule>
  </conditionalFormatting>
  <conditionalFormatting sqref="I819:I844">
    <cfRule type="expression" dxfId="29664" priority="70092" stopIfTrue="1">
      <formula>WEEKDAY($A819)=1</formula>
    </cfRule>
    <cfRule type="expression" dxfId="29663" priority="70093" stopIfTrue="1">
      <formula>WEEKDAY($A819)=2</formula>
    </cfRule>
    <cfRule type="expression" dxfId="29662" priority="70094" stopIfTrue="1">
      <formula>WEEKDAY($A819)=3</formula>
    </cfRule>
    <cfRule type="expression" dxfId="29661" priority="70095" stopIfTrue="1">
      <formula>WEEKDAY($A819)=4</formula>
    </cfRule>
    <cfRule type="expression" dxfId="29660" priority="70096" stopIfTrue="1">
      <formula>WEEKDAY($A819)=5</formula>
    </cfRule>
    <cfRule type="expression" dxfId="29659" priority="70097" stopIfTrue="1">
      <formula>WEEKDAY($A819)=6</formula>
    </cfRule>
    <cfRule type="expression" dxfId="29658" priority="70098" stopIfTrue="1">
      <formula>WEEKDAY($A819)=7</formula>
    </cfRule>
  </conditionalFormatting>
  <conditionalFormatting sqref="I819:I844">
    <cfRule type="expression" dxfId="29657" priority="70085" stopIfTrue="1">
      <formula>WEEKDAY($A819)=1</formula>
    </cfRule>
    <cfRule type="expression" dxfId="29656" priority="70086" stopIfTrue="1">
      <formula>WEEKDAY($A819)=2</formula>
    </cfRule>
    <cfRule type="expression" dxfId="29655" priority="70087" stopIfTrue="1">
      <formula>WEEKDAY($A819)=3</formula>
    </cfRule>
    <cfRule type="expression" dxfId="29654" priority="70088" stopIfTrue="1">
      <formula>WEEKDAY($A819)=4</formula>
    </cfRule>
    <cfRule type="expression" dxfId="29653" priority="70089" stopIfTrue="1">
      <formula>WEEKDAY($A819)=5</formula>
    </cfRule>
    <cfRule type="expression" dxfId="29652" priority="70090" stopIfTrue="1">
      <formula>WEEKDAY($A819)=6</formula>
    </cfRule>
    <cfRule type="expression" dxfId="29651" priority="70091" stopIfTrue="1">
      <formula>WEEKDAY($A819)=7</formula>
    </cfRule>
  </conditionalFormatting>
  <conditionalFormatting sqref="I819:I844">
    <cfRule type="expression" dxfId="29650" priority="70078" stopIfTrue="1">
      <formula>WEEKDAY($A819)=1</formula>
    </cfRule>
    <cfRule type="expression" dxfId="29649" priority="70079" stopIfTrue="1">
      <formula>WEEKDAY($A819)=2</formula>
    </cfRule>
    <cfRule type="expression" dxfId="29648" priority="70080" stopIfTrue="1">
      <formula>WEEKDAY($A819)=3</formula>
    </cfRule>
    <cfRule type="expression" dxfId="29647" priority="70081" stopIfTrue="1">
      <formula>WEEKDAY($A819)=4</formula>
    </cfRule>
    <cfRule type="expression" dxfId="29646" priority="70082" stopIfTrue="1">
      <formula>WEEKDAY($A819)=5</formula>
    </cfRule>
    <cfRule type="expression" dxfId="29645" priority="70083" stopIfTrue="1">
      <formula>WEEKDAY($A819)=6</formula>
    </cfRule>
    <cfRule type="expression" dxfId="29644" priority="70084" stopIfTrue="1">
      <formula>WEEKDAY($A819)=7</formula>
    </cfRule>
  </conditionalFormatting>
  <conditionalFormatting sqref="I819:I844">
    <cfRule type="expression" dxfId="29643" priority="70071" stopIfTrue="1">
      <formula>WEEKDAY($A819)=1</formula>
    </cfRule>
    <cfRule type="expression" dxfId="29642" priority="70072" stopIfTrue="1">
      <formula>WEEKDAY($A819)=2</formula>
    </cfRule>
    <cfRule type="expression" dxfId="29641" priority="70073" stopIfTrue="1">
      <formula>WEEKDAY($A819)=3</formula>
    </cfRule>
    <cfRule type="expression" dxfId="29640" priority="70074" stopIfTrue="1">
      <formula>WEEKDAY($A819)=4</formula>
    </cfRule>
    <cfRule type="expression" dxfId="29639" priority="70075" stopIfTrue="1">
      <formula>WEEKDAY($A819)=5</formula>
    </cfRule>
    <cfRule type="expression" dxfId="29638" priority="70076" stopIfTrue="1">
      <formula>WEEKDAY($A819)=6</formula>
    </cfRule>
    <cfRule type="expression" dxfId="29637" priority="70077" stopIfTrue="1">
      <formula>WEEKDAY($A819)=7</formula>
    </cfRule>
  </conditionalFormatting>
  <conditionalFormatting sqref="I819:I844">
    <cfRule type="expression" dxfId="29636" priority="70064" stopIfTrue="1">
      <formula>WEEKDAY($A819)=1</formula>
    </cfRule>
    <cfRule type="expression" dxfId="29635" priority="70065" stopIfTrue="1">
      <formula>WEEKDAY($A819)=2</formula>
    </cfRule>
    <cfRule type="expression" dxfId="29634" priority="70066" stopIfTrue="1">
      <formula>WEEKDAY($A819)=3</formula>
    </cfRule>
    <cfRule type="expression" dxfId="29633" priority="70067" stopIfTrue="1">
      <formula>WEEKDAY($A819)=4</formula>
    </cfRule>
    <cfRule type="expression" dxfId="29632" priority="70068" stopIfTrue="1">
      <formula>WEEKDAY($A819)=5</formula>
    </cfRule>
    <cfRule type="expression" dxfId="29631" priority="70069" stopIfTrue="1">
      <formula>WEEKDAY($A819)=6</formula>
    </cfRule>
    <cfRule type="expression" dxfId="29630" priority="70070" stopIfTrue="1">
      <formula>WEEKDAY($A819)=7</formula>
    </cfRule>
  </conditionalFormatting>
  <conditionalFormatting sqref="I819:I844">
    <cfRule type="expression" dxfId="29629" priority="70057" stopIfTrue="1">
      <formula>WEEKDAY($A819)=1</formula>
    </cfRule>
    <cfRule type="expression" dxfId="29628" priority="70058" stopIfTrue="1">
      <formula>WEEKDAY($A819)=2</formula>
    </cfRule>
    <cfRule type="expression" dxfId="29627" priority="70059" stopIfTrue="1">
      <formula>WEEKDAY($A819)=3</formula>
    </cfRule>
    <cfRule type="expression" dxfId="29626" priority="70060" stopIfTrue="1">
      <formula>WEEKDAY($A819)=4</formula>
    </cfRule>
    <cfRule type="expression" dxfId="29625" priority="70061" stopIfTrue="1">
      <formula>WEEKDAY($A819)=5</formula>
    </cfRule>
    <cfRule type="expression" dxfId="29624" priority="70062" stopIfTrue="1">
      <formula>WEEKDAY($A819)=6</formula>
    </cfRule>
    <cfRule type="expression" dxfId="29623" priority="70063" stopIfTrue="1">
      <formula>WEEKDAY($A819)=7</formula>
    </cfRule>
  </conditionalFormatting>
  <conditionalFormatting sqref="I819:I844">
    <cfRule type="expression" dxfId="29622" priority="70050" stopIfTrue="1">
      <formula>WEEKDAY($A819)=1</formula>
    </cfRule>
    <cfRule type="expression" dxfId="29621" priority="70051" stopIfTrue="1">
      <formula>WEEKDAY($A819)=2</formula>
    </cfRule>
    <cfRule type="expression" dxfId="29620" priority="70052" stopIfTrue="1">
      <formula>WEEKDAY($A819)=3</formula>
    </cfRule>
    <cfRule type="expression" dxfId="29619" priority="70053" stopIfTrue="1">
      <formula>WEEKDAY($A819)=4</formula>
    </cfRule>
    <cfRule type="expression" dxfId="29618" priority="70054" stopIfTrue="1">
      <formula>WEEKDAY($A819)=5</formula>
    </cfRule>
    <cfRule type="expression" dxfId="29617" priority="70055" stopIfTrue="1">
      <formula>WEEKDAY($A819)=6</formula>
    </cfRule>
    <cfRule type="expression" dxfId="29616" priority="70056" stopIfTrue="1">
      <formula>WEEKDAY($A819)=7</formula>
    </cfRule>
  </conditionalFormatting>
  <conditionalFormatting sqref="I819:I844">
    <cfRule type="expression" dxfId="29615" priority="70043" stopIfTrue="1">
      <formula>WEEKDAY($A819)=1</formula>
    </cfRule>
    <cfRule type="expression" dxfId="29614" priority="70044" stopIfTrue="1">
      <formula>WEEKDAY($A819)=2</formula>
    </cfRule>
    <cfRule type="expression" dxfId="29613" priority="70045" stopIfTrue="1">
      <formula>WEEKDAY($A819)=3</formula>
    </cfRule>
    <cfRule type="expression" dxfId="29612" priority="70046" stopIfTrue="1">
      <formula>WEEKDAY($A819)=4</formula>
    </cfRule>
    <cfRule type="expression" dxfId="29611" priority="70047" stopIfTrue="1">
      <formula>WEEKDAY($A819)=5</formula>
    </cfRule>
    <cfRule type="expression" dxfId="29610" priority="70048" stopIfTrue="1">
      <formula>WEEKDAY($A819)=6</formula>
    </cfRule>
    <cfRule type="expression" dxfId="29609" priority="70049" stopIfTrue="1">
      <formula>WEEKDAY($A819)=7</formula>
    </cfRule>
  </conditionalFormatting>
  <conditionalFormatting sqref="I819:I844">
    <cfRule type="expression" dxfId="29608" priority="70036" stopIfTrue="1">
      <formula>WEEKDAY($A819)=1</formula>
    </cfRule>
    <cfRule type="expression" dxfId="29607" priority="70037" stopIfTrue="1">
      <formula>WEEKDAY($A819)=2</formula>
    </cfRule>
    <cfRule type="expression" dxfId="29606" priority="70038" stopIfTrue="1">
      <formula>WEEKDAY($A819)=3</formula>
    </cfRule>
    <cfRule type="expression" dxfId="29605" priority="70039" stopIfTrue="1">
      <formula>WEEKDAY($A819)=4</formula>
    </cfRule>
    <cfRule type="expression" dxfId="29604" priority="70040" stopIfTrue="1">
      <formula>WEEKDAY($A819)=5</formula>
    </cfRule>
    <cfRule type="expression" dxfId="29603" priority="70041" stopIfTrue="1">
      <formula>WEEKDAY($A819)=6</formula>
    </cfRule>
    <cfRule type="expression" dxfId="29602" priority="70042" stopIfTrue="1">
      <formula>WEEKDAY($A819)=7</formula>
    </cfRule>
  </conditionalFormatting>
  <conditionalFormatting sqref="I819:I844">
    <cfRule type="expression" dxfId="29601" priority="70029" stopIfTrue="1">
      <formula>WEEKDAY($A819)=1</formula>
    </cfRule>
    <cfRule type="expression" dxfId="29600" priority="70030" stopIfTrue="1">
      <formula>WEEKDAY($A819)=2</formula>
    </cfRule>
    <cfRule type="expression" dxfId="29599" priority="70031" stopIfTrue="1">
      <formula>WEEKDAY($A819)=3</formula>
    </cfRule>
    <cfRule type="expression" dxfId="29598" priority="70032" stopIfTrue="1">
      <formula>WEEKDAY($A819)=4</formula>
    </cfRule>
    <cfRule type="expression" dxfId="29597" priority="70033" stopIfTrue="1">
      <formula>WEEKDAY($A819)=5</formula>
    </cfRule>
    <cfRule type="expression" dxfId="29596" priority="70034" stopIfTrue="1">
      <formula>WEEKDAY($A819)=6</formula>
    </cfRule>
    <cfRule type="expression" dxfId="29595" priority="70035" stopIfTrue="1">
      <formula>WEEKDAY($A819)=7</formula>
    </cfRule>
  </conditionalFormatting>
  <conditionalFormatting sqref="I819:I844">
    <cfRule type="expression" dxfId="29594" priority="70022" stopIfTrue="1">
      <formula>WEEKDAY($A819)=1</formula>
    </cfRule>
    <cfRule type="expression" dxfId="29593" priority="70023" stopIfTrue="1">
      <formula>WEEKDAY($A819)=2</formula>
    </cfRule>
    <cfRule type="expression" dxfId="29592" priority="70024" stopIfTrue="1">
      <formula>WEEKDAY($A819)=3</formula>
    </cfRule>
    <cfRule type="expression" dxfId="29591" priority="70025" stopIfTrue="1">
      <formula>WEEKDAY($A819)=4</formula>
    </cfRule>
    <cfRule type="expression" dxfId="29590" priority="70026" stopIfTrue="1">
      <formula>WEEKDAY($A819)=5</formula>
    </cfRule>
    <cfRule type="expression" dxfId="29589" priority="70027" stopIfTrue="1">
      <formula>WEEKDAY($A819)=6</formula>
    </cfRule>
    <cfRule type="expression" dxfId="29588" priority="70028" stopIfTrue="1">
      <formula>WEEKDAY($A819)=7</formula>
    </cfRule>
  </conditionalFormatting>
  <conditionalFormatting sqref="I819:I844">
    <cfRule type="expression" dxfId="29587" priority="70015" stopIfTrue="1">
      <formula>WEEKDAY($A819)=1</formula>
    </cfRule>
    <cfRule type="expression" dxfId="29586" priority="70016" stopIfTrue="1">
      <formula>WEEKDAY($A819)=2</formula>
    </cfRule>
    <cfRule type="expression" dxfId="29585" priority="70017" stopIfTrue="1">
      <formula>WEEKDAY($A819)=3</formula>
    </cfRule>
    <cfRule type="expression" dxfId="29584" priority="70018" stopIfTrue="1">
      <formula>WEEKDAY($A819)=4</formula>
    </cfRule>
    <cfRule type="expression" dxfId="29583" priority="70019" stopIfTrue="1">
      <formula>WEEKDAY($A819)=5</formula>
    </cfRule>
    <cfRule type="expression" dxfId="29582" priority="70020" stopIfTrue="1">
      <formula>WEEKDAY($A819)=6</formula>
    </cfRule>
    <cfRule type="expression" dxfId="29581" priority="70021" stopIfTrue="1">
      <formula>WEEKDAY($A819)=7</formula>
    </cfRule>
  </conditionalFormatting>
  <conditionalFormatting sqref="I819:I844">
    <cfRule type="expression" dxfId="29580" priority="70008" stopIfTrue="1">
      <formula>WEEKDAY($A819)=1</formula>
    </cfRule>
    <cfRule type="expression" dxfId="29579" priority="70009" stopIfTrue="1">
      <formula>WEEKDAY($A819)=2</formula>
    </cfRule>
    <cfRule type="expression" dxfId="29578" priority="70010" stopIfTrue="1">
      <formula>WEEKDAY($A819)=3</formula>
    </cfRule>
    <cfRule type="expression" dxfId="29577" priority="70011" stopIfTrue="1">
      <formula>WEEKDAY($A819)=4</formula>
    </cfRule>
    <cfRule type="expression" dxfId="29576" priority="70012" stopIfTrue="1">
      <formula>WEEKDAY($A819)=5</formula>
    </cfRule>
    <cfRule type="expression" dxfId="29575" priority="70013" stopIfTrue="1">
      <formula>WEEKDAY($A819)=6</formula>
    </cfRule>
    <cfRule type="expression" dxfId="29574" priority="70014" stopIfTrue="1">
      <formula>WEEKDAY($A819)=7</formula>
    </cfRule>
  </conditionalFormatting>
  <conditionalFormatting sqref="I819:I844">
    <cfRule type="expression" dxfId="29573" priority="70001" stopIfTrue="1">
      <formula>WEEKDAY($A819)=1</formula>
    </cfRule>
    <cfRule type="expression" dxfId="29572" priority="70002" stopIfTrue="1">
      <formula>WEEKDAY($A819)=2</formula>
    </cfRule>
    <cfRule type="expression" dxfId="29571" priority="70003" stopIfTrue="1">
      <formula>WEEKDAY($A819)=3</formula>
    </cfRule>
    <cfRule type="expression" dxfId="29570" priority="70004" stopIfTrue="1">
      <formula>WEEKDAY($A819)=4</formula>
    </cfRule>
    <cfRule type="expression" dxfId="29569" priority="70005" stopIfTrue="1">
      <formula>WEEKDAY($A819)=5</formula>
    </cfRule>
    <cfRule type="expression" dxfId="29568" priority="70006" stopIfTrue="1">
      <formula>WEEKDAY($A819)=6</formula>
    </cfRule>
    <cfRule type="expression" dxfId="29567" priority="70007" stopIfTrue="1">
      <formula>WEEKDAY($A819)=7</formula>
    </cfRule>
  </conditionalFormatting>
  <conditionalFormatting sqref="I819:I844">
    <cfRule type="expression" dxfId="29566" priority="69994" stopIfTrue="1">
      <formula>WEEKDAY($A819)=1</formula>
    </cfRule>
    <cfRule type="expression" dxfId="29565" priority="69995" stopIfTrue="1">
      <formula>WEEKDAY($A819)=2</formula>
    </cfRule>
    <cfRule type="expression" dxfId="29564" priority="69996" stopIfTrue="1">
      <formula>WEEKDAY($A819)=3</formula>
    </cfRule>
    <cfRule type="expression" dxfId="29563" priority="69997" stopIfTrue="1">
      <formula>WEEKDAY($A819)=4</formula>
    </cfRule>
    <cfRule type="expression" dxfId="29562" priority="69998" stopIfTrue="1">
      <formula>WEEKDAY($A819)=5</formula>
    </cfRule>
    <cfRule type="expression" dxfId="29561" priority="69999" stopIfTrue="1">
      <formula>WEEKDAY($A819)=6</formula>
    </cfRule>
    <cfRule type="expression" dxfId="29560" priority="70000" stopIfTrue="1">
      <formula>WEEKDAY($A819)=7</formula>
    </cfRule>
  </conditionalFormatting>
  <conditionalFormatting sqref="I819:I844">
    <cfRule type="expression" dxfId="29559" priority="69987" stopIfTrue="1">
      <formula>WEEKDAY($A819)=1</formula>
    </cfRule>
    <cfRule type="expression" dxfId="29558" priority="69988" stopIfTrue="1">
      <formula>WEEKDAY($A819)=2</formula>
    </cfRule>
    <cfRule type="expression" dxfId="29557" priority="69989" stopIfTrue="1">
      <formula>WEEKDAY($A819)=3</formula>
    </cfRule>
    <cfRule type="expression" dxfId="29556" priority="69990" stopIfTrue="1">
      <formula>WEEKDAY($A819)=4</formula>
    </cfRule>
    <cfRule type="expression" dxfId="29555" priority="69991" stopIfTrue="1">
      <formula>WEEKDAY($A819)=5</formula>
    </cfRule>
    <cfRule type="expression" dxfId="29554" priority="69992" stopIfTrue="1">
      <formula>WEEKDAY($A819)=6</formula>
    </cfRule>
    <cfRule type="expression" dxfId="29553" priority="69993" stopIfTrue="1">
      <formula>WEEKDAY($A819)=7</formula>
    </cfRule>
  </conditionalFormatting>
  <conditionalFormatting sqref="I819:I844">
    <cfRule type="expression" dxfId="29552" priority="69980" stopIfTrue="1">
      <formula>WEEKDAY($A819)=1</formula>
    </cfRule>
    <cfRule type="expression" dxfId="29551" priority="69981" stopIfTrue="1">
      <formula>WEEKDAY($A819)=2</formula>
    </cfRule>
    <cfRule type="expression" dxfId="29550" priority="69982" stopIfTrue="1">
      <formula>WEEKDAY($A819)=3</formula>
    </cfRule>
    <cfRule type="expression" dxfId="29549" priority="69983" stopIfTrue="1">
      <formula>WEEKDAY($A819)=4</formula>
    </cfRule>
    <cfRule type="expression" dxfId="29548" priority="69984" stopIfTrue="1">
      <formula>WEEKDAY($A819)=5</formula>
    </cfRule>
    <cfRule type="expression" dxfId="29547" priority="69985" stopIfTrue="1">
      <formula>WEEKDAY($A819)=6</formula>
    </cfRule>
    <cfRule type="expression" dxfId="29546" priority="69986" stopIfTrue="1">
      <formula>WEEKDAY($A819)=7</formula>
    </cfRule>
  </conditionalFormatting>
  <conditionalFormatting sqref="I819:I844">
    <cfRule type="expression" dxfId="29545" priority="69973" stopIfTrue="1">
      <formula>WEEKDAY($A819)=1</formula>
    </cfRule>
    <cfRule type="expression" dxfId="29544" priority="69974" stopIfTrue="1">
      <formula>WEEKDAY($A819)=2</formula>
    </cfRule>
    <cfRule type="expression" dxfId="29543" priority="69975" stopIfTrue="1">
      <formula>WEEKDAY($A819)=3</formula>
    </cfRule>
    <cfRule type="expression" dxfId="29542" priority="69976" stopIfTrue="1">
      <formula>WEEKDAY($A819)=4</formula>
    </cfRule>
    <cfRule type="expression" dxfId="29541" priority="69977" stopIfTrue="1">
      <formula>WEEKDAY($A819)=5</formula>
    </cfRule>
    <cfRule type="expression" dxfId="29540" priority="69978" stopIfTrue="1">
      <formula>WEEKDAY($A819)=6</formula>
    </cfRule>
    <cfRule type="expression" dxfId="29539" priority="69979" stopIfTrue="1">
      <formula>WEEKDAY($A819)=7</formula>
    </cfRule>
  </conditionalFormatting>
  <conditionalFormatting sqref="I819:I844">
    <cfRule type="expression" dxfId="29538" priority="69966" stopIfTrue="1">
      <formula>WEEKDAY($A819)=1</formula>
    </cfRule>
    <cfRule type="expression" dxfId="29537" priority="69967" stopIfTrue="1">
      <formula>WEEKDAY($A819)=2</formula>
    </cfRule>
    <cfRule type="expression" dxfId="29536" priority="69968" stopIfTrue="1">
      <formula>WEEKDAY($A819)=3</formula>
    </cfRule>
    <cfRule type="expression" dxfId="29535" priority="69969" stopIfTrue="1">
      <formula>WEEKDAY($A819)=4</formula>
    </cfRule>
    <cfRule type="expression" dxfId="29534" priority="69970" stopIfTrue="1">
      <formula>WEEKDAY($A819)=5</formula>
    </cfRule>
    <cfRule type="expression" dxfId="29533" priority="69971" stopIfTrue="1">
      <formula>WEEKDAY($A819)=6</formula>
    </cfRule>
    <cfRule type="expression" dxfId="29532" priority="69972" stopIfTrue="1">
      <formula>WEEKDAY($A819)=7</formula>
    </cfRule>
  </conditionalFormatting>
  <conditionalFormatting sqref="I819:I844">
    <cfRule type="expression" dxfId="29531" priority="69959" stopIfTrue="1">
      <formula>WEEKDAY($A819)=1</formula>
    </cfRule>
    <cfRule type="expression" dxfId="29530" priority="69960" stopIfTrue="1">
      <formula>WEEKDAY($A819)=2</formula>
    </cfRule>
    <cfRule type="expression" dxfId="29529" priority="69961" stopIfTrue="1">
      <formula>WEEKDAY($A819)=3</formula>
    </cfRule>
    <cfRule type="expression" dxfId="29528" priority="69962" stopIfTrue="1">
      <formula>WEEKDAY($A819)=4</formula>
    </cfRule>
    <cfRule type="expression" dxfId="29527" priority="69963" stopIfTrue="1">
      <formula>WEEKDAY($A819)=5</formula>
    </cfRule>
    <cfRule type="expression" dxfId="29526" priority="69964" stopIfTrue="1">
      <formula>WEEKDAY($A819)=6</formula>
    </cfRule>
    <cfRule type="expression" dxfId="29525" priority="69965" stopIfTrue="1">
      <formula>WEEKDAY($A819)=7</formula>
    </cfRule>
  </conditionalFormatting>
  <conditionalFormatting sqref="I819:I844">
    <cfRule type="expression" dxfId="29524" priority="69952" stopIfTrue="1">
      <formula>WEEKDAY($A819)=1</formula>
    </cfRule>
    <cfRule type="expression" dxfId="29523" priority="69953" stopIfTrue="1">
      <formula>WEEKDAY($A819)=2</formula>
    </cfRule>
    <cfRule type="expression" dxfId="29522" priority="69954" stopIfTrue="1">
      <formula>WEEKDAY($A819)=3</formula>
    </cfRule>
    <cfRule type="expression" dxfId="29521" priority="69955" stopIfTrue="1">
      <formula>WEEKDAY($A819)=4</formula>
    </cfRule>
    <cfRule type="expression" dxfId="29520" priority="69956" stopIfTrue="1">
      <formula>WEEKDAY($A819)=5</formula>
    </cfRule>
    <cfRule type="expression" dxfId="29519" priority="69957" stopIfTrue="1">
      <formula>WEEKDAY($A819)=6</formula>
    </cfRule>
    <cfRule type="expression" dxfId="29518" priority="69958" stopIfTrue="1">
      <formula>WEEKDAY($A819)=7</formula>
    </cfRule>
  </conditionalFormatting>
  <conditionalFormatting sqref="I819:I844">
    <cfRule type="expression" dxfId="29517" priority="69945" stopIfTrue="1">
      <formula>WEEKDAY($A819)=1</formula>
    </cfRule>
    <cfRule type="expression" dxfId="29516" priority="69946" stopIfTrue="1">
      <formula>WEEKDAY($A819)=2</formula>
    </cfRule>
    <cfRule type="expression" dxfId="29515" priority="69947" stopIfTrue="1">
      <formula>WEEKDAY($A819)=3</formula>
    </cfRule>
    <cfRule type="expression" dxfId="29514" priority="69948" stopIfTrue="1">
      <formula>WEEKDAY($A819)=4</formula>
    </cfRule>
    <cfRule type="expression" dxfId="29513" priority="69949" stopIfTrue="1">
      <formula>WEEKDAY($A819)=5</formula>
    </cfRule>
    <cfRule type="expression" dxfId="29512" priority="69950" stopIfTrue="1">
      <formula>WEEKDAY($A819)=6</formula>
    </cfRule>
    <cfRule type="expression" dxfId="29511" priority="69951" stopIfTrue="1">
      <formula>WEEKDAY($A819)=7</formula>
    </cfRule>
  </conditionalFormatting>
  <conditionalFormatting sqref="I819:I844">
    <cfRule type="expression" dxfId="29510" priority="69938" stopIfTrue="1">
      <formula>WEEKDAY($A819)=1</formula>
    </cfRule>
    <cfRule type="expression" dxfId="29509" priority="69939" stopIfTrue="1">
      <formula>WEEKDAY($A819)=2</formula>
    </cfRule>
    <cfRule type="expression" dxfId="29508" priority="69940" stopIfTrue="1">
      <formula>WEEKDAY($A819)=3</formula>
    </cfRule>
    <cfRule type="expression" dxfId="29507" priority="69941" stopIfTrue="1">
      <formula>WEEKDAY($A819)=4</formula>
    </cfRule>
    <cfRule type="expression" dxfId="29506" priority="69942" stopIfTrue="1">
      <formula>WEEKDAY($A819)=5</formula>
    </cfRule>
    <cfRule type="expression" dxfId="29505" priority="69943" stopIfTrue="1">
      <formula>WEEKDAY($A819)=6</formula>
    </cfRule>
    <cfRule type="expression" dxfId="29504" priority="69944" stopIfTrue="1">
      <formula>WEEKDAY($A819)=7</formula>
    </cfRule>
  </conditionalFormatting>
  <conditionalFormatting sqref="I819:I844">
    <cfRule type="expression" dxfId="29503" priority="69931" stopIfTrue="1">
      <formula>WEEKDAY($A819)=1</formula>
    </cfRule>
    <cfRule type="expression" dxfId="29502" priority="69932" stopIfTrue="1">
      <formula>WEEKDAY($A819)=2</formula>
    </cfRule>
    <cfRule type="expression" dxfId="29501" priority="69933" stopIfTrue="1">
      <formula>WEEKDAY($A819)=3</formula>
    </cfRule>
    <cfRule type="expression" dxfId="29500" priority="69934" stopIfTrue="1">
      <formula>WEEKDAY($A819)=4</formula>
    </cfRule>
    <cfRule type="expression" dxfId="29499" priority="69935" stopIfTrue="1">
      <formula>WEEKDAY($A819)=5</formula>
    </cfRule>
    <cfRule type="expression" dxfId="29498" priority="69936" stopIfTrue="1">
      <formula>WEEKDAY($A819)=6</formula>
    </cfRule>
    <cfRule type="expression" dxfId="29497" priority="69937" stopIfTrue="1">
      <formula>WEEKDAY($A819)=7</formula>
    </cfRule>
  </conditionalFormatting>
  <conditionalFormatting sqref="I819:I844">
    <cfRule type="expression" dxfId="29496" priority="69924" stopIfTrue="1">
      <formula>WEEKDAY($A819)=1</formula>
    </cfRule>
    <cfRule type="expression" dxfId="29495" priority="69925" stopIfTrue="1">
      <formula>WEEKDAY($A819)=2</formula>
    </cfRule>
    <cfRule type="expression" dxfId="29494" priority="69926" stopIfTrue="1">
      <formula>WEEKDAY($A819)=3</formula>
    </cfRule>
    <cfRule type="expression" dxfId="29493" priority="69927" stopIfTrue="1">
      <formula>WEEKDAY($A819)=4</formula>
    </cfRule>
    <cfRule type="expression" dxfId="29492" priority="69928" stopIfTrue="1">
      <formula>WEEKDAY($A819)=5</formula>
    </cfRule>
    <cfRule type="expression" dxfId="29491" priority="69929" stopIfTrue="1">
      <formula>WEEKDAY($A819)=6</formula>
    </cfRule>
    <cfRule type="expression" dxfId="29490" priority="69930" stopIfTrue="1">
      <formula>WEEKDAY($A819)=7</formula>
    </cfRule>
  </conditionalFormatting>
  <conditionalFormatting sqref="I819:I844">
    <cfRule type="expression" dxfId="29489" priority="69917" stopIfTrue="1">
      <formula>WEEKDAY($A819)=1</formula>
    </cfRule>
    <cfRule type="expression" dxfId="29488" priority="69918" stopIfTrue="1">
      <formula>WEEKDAY($A819)=2</formula>
    </cfRule>
    <cfRule type="expression" dxfId="29487" priority="69919" stopIfTrue="1">
      <formula>WEEKDAY($A819)=3</formula>
    </cfRule>
    <cfRule type="expression" dxfId="29486" priority="69920" stopIfTrue="1">
      <formula>WEEKDAY($A819)=4</formula>
    </cfRule>
    <cfRule type="expression" dxfId="29485" priority="69921" stopIfTrue="1">
      <formula>WEEKDAY($A819)=5</formula>
    </cfRule>
    <cfRule type="expression" dxfId="29484" priority="69922" stopIfTrue="1">
      <formula>WEEKDAY($A819)=6</formula>
    </cfRule>
    <cfRule type="expression" dxfId="29483" priority="69923" stopIfTrue="1">
      <formula>WEEKDAY($A819)=7</formula>
    </cfRule>
  </conditionalFormatting>
  <conditionalFormatting sqref="I819:I844">
    <cfRule type="expression" dxfId="29482" priority="69910" stopIfTrue="1">
      <formula>WEEKDAY($A819)=1</formula>
    </cfRule>
    <cfRule type="expression" dxfId="29481" priority="69911" stopIfTrue="1">
      <formula>WEEKDAY($A819)=2</formula>
    </cfRule>
    <cfRule type="expression" dxfId="29480" priority="69912" stopIfTrue="1">
      <formula>WEEKDAY($A819)=3</formula>
    </cfRule>
    <cfRule type="expression" dxfId="29479" priority="69913" stopIfTrue="1">
      <formula>WEEKDAY($A819)=4</formula>
    </cfRule>
    <cfRule type="expression" dxfId="29478" priority="69914" stopIfTrue="1">
      <formula>WEEKDAY($A819)=5</formula>
    </cfRule>
    <cfRule type="expression" dxfId="29477" priority="69915" stopIfTrue="1">
      <formula>WEEKDAY($A819)=6</formula>
    </cfRule>
    <cfRule type="expression" dxfId="29476" priority="69916" stopIfTrue="1">
      <formula>WEEKDAY($A819)=7</formula>
    </cfRule>
  </conditionalFormatting>
  <conditionalFormatting sqref="I819:I844">
    <cfRule type="expression" dxfId="29475" priority="69903" stopIfTrue="1">
      <formula>WEEKDAY($A819)=1</formula>
    </cfRule>
    <cfRule type="expression" dxfId="29474" priority="69904" stopIfTrue="1">
      <formula>WEEKDAY($A819)=2</formula>
    </cfRule>
    <cfRule type="expression" dxfId="29473" priority="69905" stopIfTrue="1">
      <formula>WEEKDAY($A819)=3</formula>
    </cfRule>
    <cfRule type="expression" dxfId="29472" priority="69906" stopIfTrue="1">
      <formula>WEEKDAY($A819)=4</formula>
    </cfRule>
    <cfRule type="expression" dxfId="29471" priority="69907" stopIfTrue="1">
      <formula>WEEKDAY($A819)=5</formula>
    </cfRule>
    <cfRule type="expression" dxfId="29470" priority="69908" stopIfTrue="1">
      <formula>WEEKDAY($A819)=6</formula>
    </cfRule>
    <cfRule type="expression" dxfId="29469" priority="69909" stopIfTrue="1">
      <formula>WEEKDAY($A819)=7</formula>
    </cfRule>
  </conditionalFormatting>
  <conditionalFormatting sqref="I819:I844">
    <cfRule type="expression" dxfId="29468" priority="69896" stopIfTrue="1">
      <formula>WEEKDAY($A819)=1</formula>
    </cfRule>
    <cfRule type="expression" dxfId="29467" priority="69897" stopIfTrue="1">
      <formula>WEEKDAY($A819)=2</formula>
    </cfRule>
    <cfRule type="expression" dxfId="29466" priority="69898" stopIfTrue="1">
      <formula>WEEKDAY($A819)=3</formula>
    </cfRule>
    <cfRule type="expression" dxfId="29465" priority="69899" stopIfTrue="1">
      <formula>WEEKDAY($A819)=4</formula>
    </cfRule>
    <cfRule type="expression" dxfId="29464" priority="69900" stopIfTrue="1">
      <formula>WEEKDAY($A819)=5</formula>
    </cfRule>
    <cfRule type="expression" dxfId="29463" priority="69901" stopIfTrue="1">
      <formula>WEEKDAY($A819)=6</formula>
    </cfRule>
    <cfRule type="expression" dxfId="29462" priority="69902" stopIfTrue="1">
      <formula>WEEKDAY($A819)=7</formula>
    </cfRule>
  </conditionalFormatting>
  <conditionalFormatting sqref="I819:I844">
    <cfRule type="expression" dxfId="29461" priority="69889" stopIfTrue="1">
      <formula>WEEKDAY($A819)=1</formula>
    </cfRule>
    <cfRule type="expression" dxfId="29460" priority="69890" stopIfTrue="1">
      <formula>WEEKDAY($A819)=2</formula>
    </cfRule>
    <cfRule type="expression" dxfId="29459" priority="69891" stopIfTrue="1">
      <formula>WEEKDAY($A819)=3</formula>
    </cfRule>
    <cfRule type="expression" dxfId="29458" priority="69892" stopIfTrue="1">
      <formula>WEEKDAY($A819)=4</formula>
    </cfRule>
    <cfRule type="expression" dxfId="29457" priority="69893" stopIfTrue="1">
      <formula>WEEKDAY($A819)=5</formula>
    </cfRule>
    <cfRule type="expression" dxfId="29456" priority="69894" stopIfTrue="1">
      <formula>WEEKDAY($A819)=6</formula>
    </cfRule>
    <cfRule type="expression" dxfId="29455" priority="69895" stopIfTrue="1">
      <formula>WEEKDAY($A819)=7</formula>
    </cfRule>
  </conditionalFormatting>
  <conditionalFormatting sqref="I819:I844">
    <cfRule type="expression" dxfId="29454" priority="69882" stopIfTrue="1">
      <formula>WEEKDAY($A819)=1</formula>
    </cfRule>
    <cfRule type="expression" dxfId="29453" priority="69883" stopIfTrue="1">
      <formula>WEEKDAY($A819)=2</formula>
    </cfRule>
    <cfRule type="expression" dxfId="29452" priority="69884" stopIfTrue="1">
      <formula>WEEKDAY($A819)=3</formula>
    </cfRule>
    <cfRule type="expression" dxfId="29451" priority="69885" stopIfTrue="1">
      <formula>WEEKDAY($A819)=4</formula>
    </cfRule>
    <cfRule type="expression" dxfId="29450" priority="69886" stopIfTrue="1">
      <formula>WEEKDAY($A819)=5</formula>
    </cfRule>
    <cfRule type="expression" dxfId="29449" priority="69887" stopIfTrue="1">
      <formula>WEEKDAY($A819)=6</formula>
    </cfRule>
    <cfRule type="expression" dxfId="29448" priority="69888" stopIfTrue="1">
      <formula>WEEKDAY($A819)=7</formula>
    </cfRule>
  </conditionalFormatting>
  <conditionalFormatting sqref="I819:I844">
    <cfRule type="expression" dxfId="29447" priority="69875" stopIfTrue="1">
      <formula>WEEKDAY($A819)=1</formula>
    </cfRule>
    <cfRule type="expression" dxfId="29446" priority="69876" stopIfTrue="1">
      <formula>WEEKDAY($A819)=2</formula>
    </cfRule>
    <cfRule type="expression" dxfId="29445" priority="69877" stopIfTrue="1">
      <formula>WEEKDAY($A819)=3</formula>
    </cfRule>
    <cfRule type="expression" dxfId="29444" priority="69878" stopIfTrue="1">
      <formula>WEEKDAY($A819)=4</formula>
    </cfRule>
    <cfRule type="expression" dxfId="29443" priority="69879" stopIfTrue="1">
      <formula>WEEKDAY($A819)=5</formula>
    </cfRule>
    <cfRule type="expression" dxfId="29442" priority="69880" stopIfTrue="1">
      <formula>WEEKDAY($A819)=6</formula>
    </cfRule>
    <cfRule type="expression" dxfId="29441" priority="69881" stopIfTrue="1">
      <formula>WEEKDAY($A819)=7</formula>
    </cfRule>
  </conditionalFormatting>
  <conditionalFormatting sqref="I819:I844">
    <cfRule type="expression" dxfId="29440" priority="69868" stopIfTrue="1">
      <formula>WEEKDAY($A819)=1</formula>
    </cfRule>
    <cfRule type="expression" dxfId="29439" priority="69869" stopIfTrue="1">
      <formula>WEEKDAY($A819)=2</formula>
    </cfRule>
    <cfRule type="expression" dxfId="29438" priority="69870" stopIfTrue="1">
      <formula>WEEKDAY($A819)=3</formula>
    </cfRule>
    <cfRule type="expression" dxfId="29437" priority="69871" stopIfTrue="1">
      <formula>WEEKDAY($A819)=4</formula>
    </cfRule>
    <cfRule type="expression" dxfId="29436" priority="69872" stopIfTrue="1">
      <formula>WEEKDAY($A819)=5</formula>
    </cfRule>
    <cfRule type="expression" dxfId="29435" priority="69873" stopIfTrue="1">
      <formula>WEEKDAY($A819)=6</formula>
    </cfRule>
    <cfRule type="expression" dxfId="29434" priority="69874" stopIfTrue="1">
      <formula>WEEKDAY($A819)=7</formula>
    </cfRule>
  </conditionalFormatting>
  <conditionalFormatting sqref="I819:I844">
    <cfRule type="expression" dxfId="29433" priority="69861" stopIfTrue="1">
      <formula>WEEKDAY($A819)=1</formula>
    </cfRule>
    <cfRule type="expression" dxfId="29432" priority="69862" stopIfTrue="1">
      <formula>WEEKDAY($A819)=2</formula>
    </cfRule>
    <cfRule type="expression" dxfId="29431" priority="69863" stopIfTrue="1">
      <formula>WEEKDAY($A819)=3</formula>
    </cfRule>
    <cfRule type="expression" dxfId="29430" priority="69864" stopIfTrue="1">
      <formula>WEEKDAY($A819)=4</formula>
    </cfRule>
    <cfRule type="expression" dxfId="29429" priority="69865" stopIfTrue="1">
      <formula>WEEKDAY($A819)=5</formula>
    </cfRule>
    <cfRule type="expression" dxfId="29428" priority="69866" stopIfTrue="1">
      <formula>WEEKDAY($A819)=6</formula>
    </cfRule>
    <cfRule type="expression" dxfId="29427" priority="69867" stopIfTrue="1">
      <formula>WEEKDAY($A819)=7</formula>
    </cfRule>
  </conditionalFormatting>
  <conditionalFormatting sqref="I819:I844">
    <cfRule type="expression" dxfId="29426" priority="69854" stopIfTrue="1">
      <formula>WEEKDAY($A819)=1</formula>
    </cfRule>
    <cfRule type="expression" dxfId="29425" priority="69855" stopIfTrue="1">
      <formula>WEEKDAY($A819)=2</formula>
    </cfRule>
    <cfRule type="expression" dxfId="29424" priority="69856" stopIfTrue="1">
      <formula>WEEKDAY($A819)=3</formula>
    </cfRule>
    <cfRule type="expression" dxfId="29423" priority="69857" stopIfTrue="1">
      <formula>WEEKDAY($A819)=4</formula>
    </cfRule>
    <cfRule type="expression" dxfId="29422" priority="69858" stopIfTrue="1">
      <formula>WEEKDAY($A819)=5</formula>
    </cfRule>
    <cfRule type="expression" dxfId="29421" priority="69859" stopIfTrue="1">
      <formula>WEEKDAY($A819)=6</formula>
    </cfRule>
    <cfRule type="expression" dxfId="29420" priority="69860" stopIfTrue="1">
      <formula>WEEKDAY($A819)=7</formula>
    </cfRule>
  </conditionalFormatting>
  <conditionalFormatting sqref="I819:I844">
    <cfRule type="expression" dxfId="29419" priority="69847" stopIfTrue="1">
      <formula>WEEKDAY($A819)=1</formula>
    </cfRule>
    <cfRule type="expression" dxfId="29418" priority="69848" stopIfTrue="1">
      <formula>WEEKDAY($A819)=2</formula>
    </cfRule>
    <cfRule type="expression" dxfId="29417" priority="69849" stopIfTrue="1">
      <formula>WEEKDAY($A819)=3</formula>
    </cfRule>
    <cfRule type="expression" dxfId="29416" priority="69850" stopIfTrue="1">
      <formula>WEEKDAY($A819)=4</formula>
    </cfRule>
    <cfRule type="expression" dxfId="29415" priority="69851" stopIfTrue="1">
      <formula>WEEKDAY($A819)=5</formula>
    </cfRule>
    <cfRule type="expression" dxfId="29414" priority="69852" stopIfTrue="1">
      <formula>WEEKDAY($A819)=6</formula>
    </cfRule>
    <cfRule type="expression" dxfId="29413" priority="69853" stopIfTrue="1">
      <formula>WEEKDAY($A819)=7</formula>
    </cfRule>
  </conditionalFormatting>
  <conditionalFormatting sqref="I819:I844">
    <cfRule type="expression" dxfId="29412" priority="69840" stopIfTrue="1">
      <formula>WEEKDAY($A819)=1</formula>
    </cfRule>
    <cfRule type="expression" dxfId="29411" priority="69841" stopIfTrue="1">
      <formula>WEEKDAY($A819)=2</formula>
    </cfRule>
    <cfRule type="expression" dxfId="29410" priority="69842" stopIfTrue="1">
      <formula>WEEKDAY($A819)=3</formula>
    </cfRule>
    <cfRule type="expression" dxfId="29409" priority="69843" stopIfTrue="1">
      <formula>WEEKDAY($A819)=4</formula>
    </cfRule>
    <cfRule type="expression" dxfId="29408" priority="69844" stopIfTrue="1">
      <formula>WEEKDAY($A819)=5</formula>
    </cfRule>
    <cfRule type="expression" dxfId="29407" priority="69845" stopIfTrue="1">
      <formula>WEEKDAY($A819)=6</formula>
    </cfRule>
    <cfRule type="expression" dxfId="29406" priority="69846" stopIfTrue="1">
      <formula>WEEKDAY($A819)=7</formula>
    </cfRule>
  </conditionalFormatting>
  <conditionalFormatting sqref="I819:I844">
    <cfRule type="expression" dxfId="29405" priority="69833" stopIfTrue="1">
      <formula>WEEKDAY($A819)=1</formula>
    </cfRule>
    <cfRule type="expression" dxfId="29404" priority="69834" stopIfTrue="1">
      <formula>WEEKDAY($A819)=2</formula>
    </cfRule>
    <cfRule type="expression" dxfId="29403" priority="69835" stopIfTrue="1">
      <formula>WEEKDAY($A819)=3</formula>
    </cfRule>
    <cfRule type="expression" dxfId="29402" priority="69836" stopIfTrue="1">
      <formula>WEEKDAY($A819)=4</formula>
    </cfRule>
    <cfRule type="expression" dxfId="29401" priority="69837" stopIfTrue="1">
      <formula>WEEKDAY($A819)=5</formula>
    </cfRule>
    <cfRule type="expression" dxfId="29400" priority="69838" stopIfTrue="1">
      <formula>WEEKDAY($A819)=6</formula>
    </cfRule>
    <cfRule type="expression" dxfId="29399" priority="69839" stopIfTrue="1">
      <formula>WEEKDAY($A819)=7</formula>
    </cfRule>
  </conditionalFormatting>
  <conditionalFormatting sqref="I819:I844">
    <cfRule type="expression" dxfId="29398" priority="69826" stopIfTrue="1">
      <formula>WEEKDAY($A819)=1</formula>
    </cfRule>
    <cfRule type="expression" dxfId="29397" priority="69827" stopIfTrue="1">
      <formula>WEEKDAY($A819)=2</formula>
    </cfRule>
    <cfRule type="expression" dxfId="29396" priority="69828" stopIfTrue="1">
      <formula>WEEKDAY($A819)=3</formula>
    </cfRule>
    <cfRule type="expression" dxfId="29395" priority="69829" stopIfTrue="1">
      <formula>WEEKDAY($A819)=4</formula>
    </cfRule>
    <cfRule type="expression" dxfId="29394" priority="69830" stopIfTrue="1">
      <formula>WEEKDAY($A819)=5</formula>
    </cfRule>
    <cfRule type="expression" dxfId="29393" priority="69831" stopIfTrue="1">
      <formula>WEEKDAY($A819)=6</formula>
    </cfRule>
    <cfRule type="expression" dxfId="29392" priority="69832" stopIfTrue="1">
      <formula>WEEKDAY($A819)=7</formula>
    </cfRule>
  </conditionalFormatting>
  <conditionalFormatting sqref="I819:I844">
    <cfRule type="expression" dxfId="29391" priority="69819" stopIfTrue="1">
      <formula>WEEKDAY($A819)=1</formula>
    </cfRule>
    <cfRule type="expression" dxfId="29390" priority="69820" stopIfTrue="1">
      <formula>WEEKDAY($A819)=2</formula>
    </cfRule>
    <cfRule type="expression" dxfId="29389" priority="69821" stopIfTrue="1">
      <formula>WEEKDAY($A819)=3</formula>
    </cfRule>
    <cfRule type="expression" dxfId="29388" priority="69822" stopIfTrue="1">
      <formula>WEEKDAY($A819)=4</formula>
    </cfRule>
    <cfRule type="expression" dxfId="29387" priority="69823" stopIfTrue="1">
      <formula>WEEKDAY($A819)=5</formula>
    </cfRule>
    <cfRule type="expression" dxfId="29386" priority="69824" stopIfTrue="1">
      <formula>WEEKDAY($A819)=6</formula>
    </cfRule>
    <cfRule type="expression" dxfId="29385" priority="69825" stopIfTrue="1">
      <formula>WEEKDAY($A819)=7</formula>
    </cfRule>
  </conditionalFormatting>
  <conditionalFormatting sqref="B819:E819 G819:M819">
    <cfRule type="expression" dxfId="29384" priority="69812" stopIfTrue="1">
      <formula>WEEKDAY($A819)=1</formula>
    </cfRule>
    <cfRule type="expression" dxfId="29383" priority="69813" stopIfTrue="1">
      <formula>WEEKDAY($A819)=2</formula>
    </cfRule>
    <cfRule type="expression" dxfId="29382" priority="69814" stopIfTrue="1">
      <formula>WEEKDAY($A819)=3</formula>
    </cfRule>
    <cfRule type="expression" dxfId="29381" priority="69815" stopIfTrue="1">
      <formula>WEEKDAY($A819)=4</formula>
    </cfRule>
    <cfRule type="expression" dxfId="29380" priority="69816" stopIfTrue="1">
      <formula>WEEKDAY($A819)=5</formula>
    </cfRule>
    <cfRule type="expression" dxfId="29379" priority="69817" stopIfTrue="1">
      <formula>WEEKDAY($A819)=6</formula>
    </cfRule>
    <cfRule type="expression" dxfId="29378" priority="69818" stopIfTrue="1">
      <formula>WEEKDAY($A819)=7</formula>
    </cfRule>
  </conditionalFormatting>
  <conditionalFormatting sqref="I819:I844">
    <cfRule type="expression" dxfId="29377" priority="69798" stopIfTrue="1">
      <formula>WEEKDAY($A819)=1</formula>
    </cfRule>
    <cfRule type="expression" dxfId="29376" priority="69799" stopIfTrue="1">
      <formula>WEEKDAY($A819)=2</formula>
    </cfRule>
    <cfRule type="expression" dxfId="29375" priority="69800" stopIfTrue="1">
      <formula>WEEKDAY($A819)=3</formula>
    </cfRule>
    <cfRule type="expression" dxfId="29374" priority="69801" stopIfTrue="1">
      <formula>WEEKDAY($A819)=4</formula>
    </cfRule>
    <cfRule type="expression" dxfId="29373" priority="69802" stopIfTrue="1">
      <formula>WEEKDAY($A819)=5</formula>
    </cfRule>
    <cfRule type="expression" dxfId="29372" priority="69803" stopIfTrue="1">
      <formula>WEEKDAY($A819)=6</formula>
    </cfRule>
    <cfRule type="expression" dxfId="29371" priority="69804" stopIfTrue="1">
      <formula>WEEKDAY($A819)=7</formula>
    </cfRule>
  </conditionalFormatting>
  <conditionalFormatting sqref="I819:I844">
    <cfRule type="expression" dxfId="29370" priority="69791" stopIfTrue="1">
      <formula>WEEKDAY($A819)=1</formula>
    </cfRule>
    <cfRule type="expression" dxfId="29369" priority="69792" stopIfTrue="1">
      <formula>WEEKDAY($A819)=2</formula>
    </cfRule>
    <cfRule type="expression" dxfId="29368" priority="69793" stopIfTrue="1">
      <formula>WEEKDAY($A819)=3</formula>
    </cfRule>
    <cfRule type="expression" dxfId="29367" priority="69794" stopIfTrue="1">
      <formula>WEEKDAY($A819)=4</formula>
    </cfRule>
    <cfRule type="expression" dxfId="29366" priority="69795" stopIfTrue="1">
      <formula>WEEKDAY($A819)=5</formula>
    </cfRule>
    <cfRule type="expression" dxfId="29365" priority="69796" stopIfTrue="1">
      <formula>WEEKDAY($A819)=6</formula>
    </cfRule>
    <cfRule type="expression" dxfId="29364" priority="69797" stopIfTrue="1">
      <formula>WEEKDAY($A819)=7</formula>
    </cfRule>
  </conditionalFormatting>
  <conditionalFormatting sqref="I819:I844">
    <cfRule type="expression" dxfId="29363" priority="69784" stopIfTrue="1">
      <formula>WEEKDAY($A819)=1</formula>
    </cfRule>
    <cfRule type="expression" dxfId="29362" priority="69785" stopIfTrue="1">
      <formula>WEEKDAY($A819)=2</formula>
    </cfRule>
    <cfRule type="expression" dxfId="29361" priority="69786" stopIfTrue="1">
      <formula>WEEKDAY($A819)=3</formula>
    </cfRule>
    <cfRule type="expression" dxfId="29360" priority="69787" stopIfTrue="1">
      <formula>WEEKDAY($A819)=4</formula>
    </cfRule>
    <cfRule type="expression" dxfId="29359" priority="69788" stopIfTrue="1">
      <formula>WEEKDAY($A819)=5</formula>
    </cfRule>
    <cfRule type="expression" dxfId="29358" priority="69789" stopIfTrue="1">
      <formula>WEEKDAY($A819)=6</formula>
    </cfRule>
    <cfRule type="expression" dxfId="29357" priority="69790" stopIfTrue="1">
      <formula>WEEKDAY($A819)=7</formula>
    </cfRule>
  </conditionalFormatting>
  <conditionalFormatting sqref="F819">
    <cfRule type="expression" dxfId="29356" priority="69770" stopIfTrue="1">
      <formula>WEEKDAY($A819)=1</formula>
    </cfRule>
    <cfRule type="expression" dxfId="29355" priority="69771" stopIfTrue="1">
      <formula>WEEKDAY($A819)=2</formula>
    </cfRule>
    <cfRule type="expression" dxfId="29354" priority="69772" stopIfTrue="1">
      <formula>WEEKDAY($A819)=3</formula>
    </cfRule>
    <cfRule type="expression" dxfId="29353" priority="69773" stopIfTrue="1">
      <formula>WEEKDAY($A819)=4</formula>
    </cfRule>
    <cfRule type="expression" dxfId="29352" priority="69774" stopIfTrue="1">
      <formula>WEEKDAY($A819)=5</formula>
    </cfRule>
    <cfRule type="expression" dxfId="29351" priority="69775" stopIfTrue="1">
      <formula>WEEKDAY($A819)=6</formula>
    </cfRule>
    <cfRule type="expression" dxfId="29350" priority="69776" stopIfTrue="1">
      <formula>WEEKDAY($A819)=7</formula>
    </cfRule>
  </conditionalFormatting>
  <conditionalFormatting sqref="I819:I844">
    <cfRule type="expression" dxfId="29349" priority="69763" stopIfTrue="1">
      <formula>WEEKDAY($A819)=1</formula>
    </cfRule>
    <cfRule type="expression" dxfId="29348" priority="69764" stopIfTrue="1">
      <formula>WEEKDAY($A819)=2</formula>
    </cfRule>
    <cfRule type="expression" dxfId="29347" priority="69765" stopIfTrue="1">
      <formula>WEEKDAY($A819)=3</formula>
    </cfRule>
    <cfRule type="expression" dxfId="29346" priority="69766" stopIfTrue="1">
      <formula>WEEKDAY($A819)=4</formula>
    </cfRule>
    <cfRule type="expression" dxfId="29345" priority="69767" stopIfTrue="1">
      <formula>WEEKDAY($A819)=5</formula>
    </cfRule>
    <cfRule type="expression" dxfId="29344" priority="69768" stopIfTrue="1">
      <formula>WEEKDAY($A819)=6</formula>
    </cfRule>
    <cfRule type="expression" dxfId="29343" priority="69769" stopIfTrue="1">
      <formula>WEEKDAY($A819)=7</formula>
    </cfRule>
  </conditionalFormatting>
  <conditionalFormatting sqref="I820:I844">
    <cfRule type="expression" dxfId="29342" priority="69756" stopIfTrue="1">
      <formula>WEEKDAY($A820)=1</formula>
    </cfRule>
    <cfRule type="expression" dxfId="29341" priority="69757" stopIfTrue="1">
      <formula>WEEKDAY($A820)=2</formula>
    </cfRule>
    <cfRule type="expression" dxfId="29340" priority="69758" stopIfTrue="1">
      <formula>WEEKDAY($A820)=3</formula>
    </cfRule>
    <cfRule type="expression" dxfId="29339" priority="69759" stopIfTrue="1">
      <formula>WEEKDAY($A820)=4</formula>
    </cfRule>
    <cfRule type="expression" dxfId="29338" priority="69760" stopIfTrue="1">
      <formula>WEEKDAY($A820)=5</formula>
    </cfRule>
    <cfRule type="expression" dxfId="29337" priority="69761" stopIfTrue="1">
      <formula>WEEKDAY($A820)=6</formula>
    </cfRule>
    <cfRule type="expression" dxfId="29336" priority="69762" stopIfTrue="1">
      <formula>WEEKDAY($A820)=7</formula>
    </cfRule>
  </conditionalFormatting>
  <conditionalFormatting sqref="I820:I844">
    <cfRule type="expression" dxfId="29335" priority="69749" stopIfTrue="1">
      <formula>WEEKDAY($A820)=1</formula>
    </cfRule>
    <cfRule type="expression" dxfId="29334" priority="69750" stopIfTrue="1">
      <formula>WEEKDAY($A820)=2</formula>
    </cfRule>
    <cfRule type="expression" dxfId="29333" priority="69751" stopIfTrue="1">
      <formula>WEEKDAY($A820)=3</formula>
    </cfRule>
    <cfRule type="expression" dxfId="29332" priority="69752" stopIfTrue="1">
      <formula>WEEKDAY($A820)=4</formula>
    </cfRule>
    <cfRule type="expression" dxfId="29331" priority="69753" stopIfTrue="1">
      <formula>WEEKDAY($A820)=5</formula>
    </cfRule>
    <cfRule type="expression" dxfId="29330" priority="69754" stopIfTrue="1">
      <formula>WEEKDAY($A820)=6</formula>
    </cfRule>
    <cfRule type="expression" dxfId="29329" priority="69755" stopIfTrue="1">
      <formula>WEEKDAY($A820)=7</formula>
    </cfRule>
  </conditionalFormatting>
  <conditionalFormatting sqref="I820:I844">
    <cfRule type="expression" dxfId="29328" priority="69742" stopIfTrue="1">
      <formula>WEEKDAY($A820)=1</formula>
    </cfRule>
    <cfRule type="expression" dxfId="29327" priority="69743" stopIfTrue="1">
      <formula>WEEKDAY($A820)=2</formula>
    </cfRule>
    <cfRule type="expression" dxfId="29326" priority="69744" stopIfTrue="1">
      <formula>WEEKDAY($A820)=3</formula>
    </cfRule>
    <cfRule type="expression" dxfId="29325" priority="69745" stopIfTrue="1">
      <formula>WEEKDAY($A820)=4</formula>
    </cfRule>
    <cfRule type="expression" dxfId="29324" priority="69746" stopIfTrue="1">
      <formula>WEEKDAY($A820)=5</formula>
    </cfRule>
    <cfRule type="expression" dxfId="29323" priority="69747" stopIfTrue="1">
      <formula>WEEKDAY($A820)=6</formula>
    </cfRule>
    <cfRule type="expression" dxfId="29322" priority="69748" stopIfTrue="1">
      <formula>WEEKDAY($A820)=7</formula>
    </cfRule>
  </conditionalFormatting>
  <conditionalFormatting sqref="I820:I844">
    <cfRule type="expression" dxfId="29321" priority="69735" stopIfTrue="1">
      <formula>WEEKDAY($A820)=1</formula>
    </cfRule>
    <cfRule type="expression" dxfId="29320" priority="69736" stopIfTrue="1">
      <formula>WEEKDAY($A820)=2</formula>
    </cfRule>
    <cfRule type="expression" dxfId="29319" priority="69737" stopIfTrue="1">
      <formula>WEEKDAY($A820)=3</formula>
    </cfRule>
    <cfRule type="expression" dxfId="29318" priority="69738" stopIfTrue="1">
      <formula>WEEKDAY($A820)=4</formula>
    </cfRule>
    <cfRule type="expression" dxfId="29317" priority="69739" stopIfTrue="1">
      <formula>WEEKDAY($A820)=5</formula>
    </cfRule>
    <cfRule type="expression" dxfId="29316" priority="69740" stopIfTrue="1">
      <formula>WEEKDAY($A820)=6</formula>
    </cfRule>
    <cfRule type="expression" dxfId="29315" priority="69741" stopIfTrue="1">
      <formula>WEEKDAY($A820)=7</formula>
    </cfRule>
  </conditionalFormatting>
  <conditionalFormatting sqref="I820:I844">
    <cfRule type="expression" dxfId="29314" priority="69728" stopIfTrue="1">
      <formula>WEEKDAY($A820)=1</formula>
    </cfRule>
    <cfRule type="expression" dxfId="29313" priority="69729" stopIfTrue="1">
      <formula>WEEKDAY($A820)=2</formula>
    </cfRule>
    <cfRule type="expression" dxfId="29312" priority="69730" stopIfTrue="1">
      <formula>WEEKDAY($A820)=3</formula>
    </cfRule>
    <cfRule type="expression" dxfId="29311" priority="69731" stopIfTrue="1">
      <formula>WEEKDAY($A820)=4</formula>
    </cfRule>
    <cfRule type="expression" dxfId="29310" priority="69732" stopIfTrue="1">
      <formula>WEEKDAY($A820)=5</formula>
    </cfRule>
    <cfRule type="expression" dxfId="29309" priority="69733" stopIfTrue="1">
      <formula>WEEKDAY($A820)=6</formula>
    </cfRule>
    <cfRule type="expression" dxfId="29308" priority="69734" stopIfTrue="1">
      <formula>WEEKDAY($A820)=7</formula>
    </cfRule>
  </conditionalFormatting>
  <conditionalFormatting sqref="I820:I844">
    <cfRule type="expression" dxfId="29307" priority="69721" stopIfTrue="1">
      <formula>WEEKDAY($A820)=1</formula>
    </cfRule>
    <cfRule type="expression" dxfId="29306" priority="69722" stopIfTrue="1">
      <formula>WEEKDAY($A820)=2</formula>
    </cfRule>
    <cfRule type="expression" dxfId="29305" priority="69723" stopIfTrue="1">
      <formula>WEEKDAY($A820)=3</formula>
    </cfRule>
    <cfRule type="expression" dxfId="29304" priority="69724" stopIfTrue="1">
      <formula>WEEKDAY($A820)=4</formula>
    </cfRule>
    <cfRule type="expression" dxfId="29303" priority="69725" stopIfTrue="1">
      <formula>WEEKDAY($A820)=5</formula>
    </cfRule>
    <cfRule type="expression" dxfId="29302" priority="69726" stopIfTrue="1">
      <formula>WEEKDAY($A820)=6</formula>
    </cfRule>
    <cfRule type="expression" dxfId="29301" priority="69727" stopIfTrue="1">
      <formula>WEEKDAY($A820)=7</formula>
    </cfRule>
  </conditionalFormatting>
  <conditionalFormatting sqref="I820:I844">
    <cfRule type="expression" dxfId="29300" priority="69714" stopIfTrue="1">
      <formula>WEEKDAY($A820)=1</formula>
    </cfRule>
    <cfRule type="expression" dxfId="29299" priority="69715" stopIfTrue="1">
      <formula>WEEKDAY($A820)=2</formula>
    </cfRule>
    <cfRule type="expression" dxfId="29298" priority="69716" stopIfTrue="1">
      <formula>WEEKDAY($A820)=3</formula>
    </cfRule>
    <cfRule type="expression" dxfId="29297" priority="69717" stopIfTrue="1">
      <formula>WEEKDAY($A820)=4</formula>
    </cfRule>
    <cfRule type="expression" dxfId="29296" priority="69718" stopIfTrue="1">
      <formula>WEEKDAY($A820)=5</formula>
    </cfRule>
    <cfRule type="expression" dxfId="29295" priority="69719" stopIfTrue="1">
      <formula>WEEKDAY($A820)=6</formula>
    </cfRule>
    <cfRule type="expression" dxfId="29294" priority="69720" stopIfTrue="1">
      <formula>WEEKDAY($A820)=7</formula>
    </cfRule>
  </conditionalFormatting>
  <conditionalFormatting sqref="I820:I844">
    <cfRule type="expression" dxfId="29293" priority="69707" stopIfTrue="1">
      <formula>WEEKDAY($A820)=1</formula>
    </cfRule>
    <cfRule type="expression" dxfId="29292" priority="69708" stopIfTrue="1">
      <formula>WEEKDAY($A820)=2</formula>
    </cfRule>
    <cfRule type="expression" dxfId="29291" priority="69709" stopIfTrue="1">
      <formula>WEEKDAY($A820)=3</formula>
    </cfRule>
    <cfRule type="expression" dxfId="29290" priority="69710" stopIfTrue="1">
      <formula>WEEKDAY($A820)=4</formula>
    </cfRule>
    <cfRule type="expression" dxfId="29289" priority="69711" stopIfTrue="1">
      <formula>WEEKDAY($A820)=5</formula>
    </cfRule>
    <cfRule type="expression" dxfId="29288" priority="69712" stopIfTrue="1">
      <formula>WEEKDAY($A820)=6</formula>
    </cfRule>
    <cfRule type="expression" dxfId="29287" priority="69713" stopIfTrue="1">
      <formula>WEEKDAY($A820)=7</formula>
    </cfRule>
  </conditionalFormatting>
  <conditionalFormatting sqref="I820:I844">
    <cfRule type="expression" dxfId="29286" priority="69700" stopIfTrue="1">
      <formula>WEEKDAY($A820)=1</formula>
    </cfRule>
    <cfRule type="expression" dxfId="29285" priority="69701" stopIfTrue="1">
      <formula>WEEKDAY($A820)=2</formula>
    </cfRule>
    <cfRule type="expression" dxfId="29284" priority="69702" stopIfTrue="1">
      <formula>WEEKDAY($A820)=3</formula>
    </cfRule>
    <cfRule type="expression" dxfId="29283" priority="69703" stopIfTrue="1">
      <formula>WEEKDAY($A820)=4</formula>
    </cfRule>
    <cfRule type="expression" dxfId="29282" priority="69704" stopIfTrue="1">
      <formula>WEEKDAY($A820)=5</formula>
    </cfRule>
    <cfRule type="expression" dxfId="29281" priority="69705" stopIfTrue="1">
      <formula>WEEKDAY($A820)=6</formula>
    </cfRule>
    <cfRule type="expression" dxfId="29280" priority="69706" stopIfTrue="1">
      <formula>WEEKDAY($A820)=7</formula>
    </cfRule>
  </conditionalFormatting>
  <conditionalFormatting sqref="I820:I844">
    <cfRule type="expression" dxfId="29279" priority="69693" stopIfTrue="1">
      <formula>WEEKDAY($A820)=1</formula>
    </cfRule>
    <cfRule type="expression" dxfId="29278" priority="69694" stopIfTrue="1">
      <formula>WEEKDAY($A820)=2</formula>
    </cfRule>
    <cfRule type="expression" dxfId="29277" priority="69695" stopIfTrue="1">
      <formula>WEEKDAY($A820)=3</formula>
    </cfRule>
    <cfRule type="expression" dxfId="29276" priority="69696" stopIfTrue="1">
      <formula>WEEKDAY($A820)=4</formula>
    </cfRule>
    <cfRule type="expression" dxfId="29275" priority="69697" stopIfTrue="1">
      <formula>WEEKDAY($A820)=5</formula>
    </cfRule>
    <cfRule type="expression" dxfId="29274" priority="69698" stopIfTrue="1">
      <formula>WEEKDAY($A820)=6</formula>
    </cfRule>
    <cfRule type="expression" dxfId="29273" priority="69699" stopIfTrue="1">
      <formula>WEEKDAY($A820)=7</formula>
    </cfRule>
  </conditionalFormatting>
  <conditionalFormatting sqref="I820:I844">
    <cfRule type="expression" dxfId="29272" priority="69686" stopIfTrue="1">
      <formula>WEEKDAY($A820)=1</formula>
    </cfRule>
    <cfRule type="expression" dxfId="29271" priority="69687" stopIfTrue="1">
      <formula>WEEKDAY($A820)=2</formula>
    </cfRule>
    <cfRule type="expression" dxfId="29270" priority="69688" stopIfTrue="1">
      <formula>WEEKDAY($A820)=3</formula>
    </cfRule>
    <cfRule type="expression" dxfId="29269" priority="69689" stopIfTrue="1">
      <formula>WEEKDAY($A820)=4</formula>
    </cfRule>
    <cfRule type="expression" dxfId="29268" priority="69690" stopIfTrue="1">
      <formula>WEEKDAY($A820)=5</formula>
    </cfRule>
    <cfRule type="expression" dxfId="29267" priority="69691" stopIfTrue="1">
      <formula>WEEKDAY($A820)=6</formula>
    </cfRule>
    <cfRule type="expression" dxfId="29266" priority="69692" stopIfTrue="1">
      <formula>WEEKDAY($A820)=7</formula>
    </cfRule>
  </conditionalFormatting>
  <conditionalFormatting sqref="I820:I844">
    <cfRule type="expression" dxfId="29265" priority="69679" stopIfTrue="1">
      <formula>WEEKDAY($A820)=1</formula>
    </cfRule>
    <cfRule type="expression" dxfId="29264" priority="69680" stopIfTrue="1">
      <formula>WEEKDAY($A820)=2</formula>
    </cfRule>
    <cfRule type="expression" dxfId="29263" priority="69681" stopIfTrue="1">
      <formula>WEEKDAY($A820)=3</formula>
    </cfRule>
    <cfRule type="expression" dxfId="29262" priority="69682" stopIfTrue="1">
      <formula>WEEKDAY($A820)=4</formula>
    </cfRule>
    <cfRule type="expression" dxfId="29261" priority="69683" stopIfTrue="1">
      <formula>WEEKDAY($A820)=5</formula>
    </cfRule>
    <cfRule type="expression" dxfId="29260" priority="69684" stopIfTrue="1">
      <formula>WEEKDAY($A820)=6</formula>
    </cfRule>
    <cfRule type="expression" dxfId="29259" priority="69685" stopIfTrue="1">
      <formula>WEEKDAY($A820)=7</formula>
    </cfRule>
  </conditionalFormatting>
  <conditionalFormatting sqref="I820:I844">
    <cfRule type="expression" dxfId="29258" priority="69672" stopIfTrue="1">
      <formula>WEEKDAY($A820)=1</formula>
    </cfRule>
    <cfRule type="expression" dxfId="29257" priority="69673" stopIfTrue="1">
      <formula>WEEKDAY($A820)=2</formula>
    </cfRule>
    <cfRule type="expression" dxfId="29256" priority="69674" stopIfTrue="1">
      <formula>WEEKDAY($A820)=3</formula>
    </cfRule>
    <cfRule type="expression" dxfId="29255" priority="69675" stopIfTrue="1">
      <formula>WEEKDAY($A820)=4</formula>
    </cfRule>
    <cfRule type="expression" dxfId="29254" priority="69676" stopIfTrue="1">
      <formula>WEEKDAY($A820)=5</formula>
    </cfRule>
    <cfRule type="expression" dxfId="29253" priority="69677" stopIfTrue="1">
      <formula>WEEKDAY($A820)=6</formula>
    </cfRule>
    <cfRule type="expression" dxfId="29252" priority="69678" stopIfTrue="1">
      <formula>WEEKDAY($A820)=7</formula>
    </cfRule>
  </conditionalFormatting>
  <conditionalFormatting sqref="I820:I844">
    <cfRule type="expression" dxfId="29251" priority="69665" stopIfTrue="1">
      <formula>WEEKDAY($A820)=1</formula>
    </cfRule>
    <cfRule type="expression" dxfId="29250" priority="69666" stopIfTrue="1">
      <formula>WEEKDAY($A820)=2</formula>
    </cfRule>
    <cfRule type="expression" dxfId="29249" priority="69667" stopIfTrue="1">
      <formula>WEEKDAY($A820)=3</formula>
    </cfRule>
    <cfRule type="expression" dxfId="29248" priority="69668" stopIfTrue="1">
      <formula>WEEKDAY($A820)=4</formula>
    </cfRule>
    <cfRule type="expression" dxfId="29247" priority="69669" stopIfTrue="1">
      <formula>WEEKDAY($A820)=5</formula>
    </cfRule>
    <cfRule type="expression" dxfId="29246" priority="69670" stopIfTrue="1">
      <formula>WEEKDAY($A820)=6</formula>
    </cfRule>
    <cfRule type="expression" dxfId="29245" priority="69671" stopIfTrue="1">
      <formula>WEEKDAY($A820)=7</formula>
    </cfRule>
  </conditionalFormatting>
  <conditionalFormatting sqref="I820:I844">
    <cfRule type="expression" dxfId="29244" priority="69658" stopIfTrue="1">
      <formula>WEEKDAY($A820)=1</formula>
    </cfRule>
    <cfRule type="expression" dxfId="29243" priority="69659" stopIfTrue="1">
      <formula>WEEKDAY($A820)=2</formula>
    </cfRule>
    <cfRule type="expression" dxfId="29242" priority="69660" stopIfTrue="1">
      <formula>WEEKDAY($A820)=3</formula>
    </cfRule>
    <cfRule type="expression" dxfId="29241" priority="69661" stopIfTrue="1">
      <formula>WEEKDAY($A820)=4</formula>
    </cfRule>
    <cfRule type="expression" dxfId="29240" priority="69662" stopIfTrue="1">
      <formula>WEEKDAY($A820)=5</formula>
    </cfRule>
    <cfRule type="expression" dxfId="29239" priority="69663" stopIfTrue="1">
      <formula>WEEKDAY($A820)=6</formula>
    </cfRule>
    <cfRule type="expression" dxfId="29238" priority="69664" stopIfTrue="1">
      <formula>WEEKDAY($A820)=7</formula>
    </cfRule>
  </conditionalFormatting>
  <conditionalFormatting sqref="I820:I844">
    <cfRule type="expression" dxfId="29237" priority="69651" stopIfTrue="1">
      <formula>WEEKDAY($A820)=1</formula>
    </cfRule>
    <cfRule type="expression" dxfId="29236" priority="69652" stopIfTrue="1">
      <formula>WEEKDAY($A820)=2</formula>
    </cfRule>
    <cfRule type="expression" dxfId="29235" priority="69653" stopIfTrue="1">
      <formula>WEEKDAY($A820)=3</formula>
    </cfRule>
    <cfRule type="expression" dxfId="29234" priority="69654" stopIfTrue="1">
      <formula>WEEKDAY($A820)=4</formula>
    </cfRule>
    <cfRule type="expression" dxfId="29233" priority="69655" stopIfTrue="1">
      <formula>WEEKDAY($A820)=5</formula>
    </cfRule>
    <cfRule type="expression" dxfId="29232" priority="69656" stopIfTrue="1">
      <formula>WEEKDAY($A820)=6</formula>
    </cfRule>
    <cfRule type="expression" dxfId="29231" priority="69657" stopIfTrue="1">
      <formula>WEEKDAY($A820)=7</formula>
    </cfRule>
  </conditionalFormatting>
  <conditionalFormatting sqref="I820:I844">
    <cfRule type="expression" dxfId="29230" priority="69644" stopIfTrue="1">
      <formula>WEEKDAY($A820)=1</formula>
    </cfRule>
    <cfRule type="expression" dxfId="29229" priority="69645" stopIfTrue="1">
      <formula>WEEKDAY($A820)=2</formula>
    </cfRule>
    <cfRule type="expression" dxfId="29228" priority="69646" stopIfTrue="1">
      <formula>WEEKDAY($A820)=3</formula>
    </cfRule>
    <cfRule type="expression" dxfId="29227" priority="69647" stopIfTrue="1">
      <formula>WEEKDAY($A820)=4</formula>
    </cfRule>
    <cfRule type="expression" dxfId="29226" priority="69648" stopIfTrue="1">
      <formula>WEEKDAY($A820)=5</formula>
    </cfRule>
    <cfRule type="expression" dxfId="29225" priority="69649" stopIfTrue="1">
      <formula>WEEKDAY($A820)=6</formula>
    </cfRule>
    <cfRule type="expression" dxfId="29224" priority="69650" stopIfTrue="1">
      <formula>WEEKDAY($A820)=7</formula>
    </cfRule>
  </conditionalFormatting>
  <conditionalFormatting sqref="I820:I844">
    <cfRule type="expression" dxfId="29223" priority="69637" stopIfTrue="1">
      <formula>WEEKDAY($A820)=1</formula>
    </cfRule>
    <cfRule type="expression" dxfId="29222" priority="69638" stopIfTrue="1">
      <formula>WEEKDAY($A820)=2</formula>
    </cfRule>
    <cfRule type="expression" dxfId="29221" priority="69639" stopIfTrue="1">
      <formula>WEEKDAY($A820)=3</formula>
    </cfRule>
    <cfRule type="expression" dxfId="29220" priority="69640" stopIfTrue="1">
      <formula>WEEKDAY($A820)=4</formula>
    </cfRule>
    <cfRule type="expression" dxfId="29219" priority="69641" stopIfTrue="1">
      <formula>WEEKDAY($A820)=5</formula>
    </cfRule>
    <cfRule type="expression" dxfId="29218" priority="69642" stopIfTrue="1">
      <formula>WEEKDAY($A820)=6</formula>
    </cfRule>
    <cfRule type="expression" dxfId="29217" priority="69643" stopIfTrue="1">
      <formula>WEEKDAY($A820)=7</formula>
    </cfRule>
  </conditionalFormatting>
  <conditionalFormatting sqref="I820:I844">
    <cfRule type="expression" dxfId="29216" priority="69630" stopIfTrue="1">
      <formula>WEEKDAY($A820)=1</formula>
    </cfRule>
    <cfRule type="expression" dxfId="29215" priority="69631" stopIfTrue="1">
      <formula>WEEKDAY($A820)=2</formula>
    </cfRule>
    <cfRule type="expression" dxfId="29214" priority="69632" stopIfTrue="1">
      <formula>WEEKDAY($A820)=3</formula>
    </cfRule>
    <cfRule type="expression" dxfId="29213" priority="69633" stopIfTrue="1">
      <formula>WEEKDAY($A820)=4</formula>
    </cfRule>
    <cfRule type="expression" dxfId="29212" priority="69634" stopIfTrue="1">
      <formula>WEEKDAY($A820)=5</formula>
    </cfRule>
    <cfRule type="expression" dxfId="29211" priority="69635" stopIfTrue="1">
      <formula>WEEKDAY($A820)=6</formula>
    </cfRule>
    <cfRule type="expression" dxfId="29210" priority="69636" stopIfTrue="1">
      <formula>WEEKDAY($A820)=7</formula>
    </cfRule>
  </conditionalFormatting>
  <conditionalFormatting sqref="I820:I844">
    <cfRule type="expression" dxfId="29209" priority="69623" stopIfTrue="1">
      <formula>WEEKDAY($A820)=1</formula>
    </cfRule>
    <cfRule type="expression" dxfId="29208" priority="69624" stopIfTrue="1">
      <formula>WEEKDAY($A820)=2</formula>
    </cfRule>
    <cfRule type="expression" dxfId="29207" priority="69625" stopIfTrue="1">
      <formula>WEEKDAY($A820)=3</formula>
    </cfRule>
    <cfRule type="expression" dxfId="29206" priority="69626" stopIfTrue="1">
      <formula>WEEKDAY($A820)=4</formula>
    </cfRule>
    <cfRule type="expression" dxfId="29205" priority="69627" stopIfTrue="1">
      <formula>WEEKDAY($A820)=5</formula>
    </cfRule>
    <cfRule type="expression" dxfId="29204" priority="69628" stopIfTrue="1">
      <formula>WEEKDAY($A820)=6</formula>
    </cfRule>
    <cfRule type="expression" dxfId="29203" priority="69629" stopIfTrue="1">
      <formula>WEEKDAY($A820)=7</formula>
    </cfRule>
  </conditionalFormatting>
  <conditionalFormatting sqref="I820:I844">
    <cfRule type="expression" dxfId="29202" priority="69616" stopIfTrue="1">
      <formula>WEEKDAY($A820)=1</formula>
    </cfRule>
    <cfRule type="expression" dxfId="29201" priority="69617" stopIfTrue="1">
      <formula>WEEKDAY($A820)=2</formula>
    </cfRule>
    <cfRule type="expression" dxfId="29200" priority="69618" stopIfTrue="1">
      <formula>WEEKDAY($A820)=3</formula>
    </cfRule>
    <cfRule type="expression" dxfId="29199" priority="69619" stopIfTrue="1">
      <formula>WEEKDAY($A820)=4</formula>
    </cfRule>
    <cfRule type="expression" dxfId="29198" priority="69620" stopIfTrue="1">
      <formula>WEEKDAY($A820)=5</formula>
    </cfRule>
    <cfRule type="expression" dxfId="29197" priority="69621" stopIfTrue="1">
      <formula>WEEKDAY($A820)=6</formula>
    </cfRule>
    <cfRule type="expression" dxfId="29196" priority="69622" stopIfTrue="1">
      <formula>WEEKDAY($A820)=7</formula>
    </cfRule>
  </conditionalFormatting>
  <conditionalFormatting sqref="I820:I844">
    <cfRule type="expression" dxfId="29195" priority="69602" stopIfTrue="1">
      <formula>WEEKDAY($A820)=1</formula>
    </cfRule>
    <cfRule type="expression" dxfId="29194" priority="69603" stopIfTrue="1">
      <formula>WEEKDAY($A820)=2</formula>
    </cfRule>
    <cfRule type="expression" dxfId="29193" priority="69604" stopIfTrue="1">
      <formula>WEEKDAY($A820)=3</formula>
    </cfRule>
    <cfRule type="expression" dxfId="29192" priority="69605" stopIfTrue="1">
      <formula>WEEKDAY($A820)=4</formula>
    </cfRule>
    <cfRule type="expression" dxfId="29191" priority="69606" stopIfTrue="1">
      <formula>WEEKDAY($A820)=5</formula>
    </cfRule>
    <cfRule type="expression" dxfId="29190" priority="69607" stopIfTrue="1">
      <formula>WEEKDAY($A820)=6</formula>
    </cfRule>
    <cfRule type="expression" dxfId="29189" priority="69608" stopIfTrue="1">
      <formula>WEEKDAY($A820)=7</formula>
    </cfRule>
  </conditionalFormatting>
  <conditionalFormatting sqref="B820:I820 K820:M820">
    <cfRule type="expression" dxfId="29188" priority="69595" stopIfTrue="1">
      <formula>WEEKDAY($A820)=1</formula>
    </cfRule>
    <cfRule type="expression" dxfId="29187" priority="69596" stopIfTrue="1">
      <formula>WEEKDAY($A820)=2</formula>
    </cfRule>
    <cfRule type="expression" dxfId="29186" priority="69597" stopIfTrue="1">
      <formula>WEEKDAY($A820)=3</formula>
    </cfRule>
    <cfRule type="expression" dxfId="29185" priority="69598" stopIfTrue="1">
      <formula>WEEKDAY($A820)=4</formula>
    </cfRule>
    <cfRule type="expression" dxfId="29184" priority="69599" stopIfTrue="1">
      <formula>WEEKDAY($A820)=5</formula>
    </cfRule>
    <cfRule type="expression" dxfId="29183" priority="69600" stopIfTrue="1">
      <formula>WEEKDAY($A820)=6</formula>
    </cfRule>
    <cfRule type="expression" dxfId="29182" priority="69601" stopIfTrue="1">
      <formula>WEEKDAY($A820)=7</formula>
    </cfRule>
  </conditionalFormatting>
  <conditionalFormatting sqref="B820:I820 K820:M820">
    <cfRule type="expression" dxfId="29181" priority="69588" stopIfTrue="1">
      <formula>WEEKDAY($A820)=1</formula>
    </cfRule>
    <cfRule type="expression" dxfId="29180" priority="69589" stopIfTrue="1">
      <formula>WEEKDAY($A820)=2</formula>
    </cfRule>
    <cfRule type="expression" dxfId="29179" priority="69590" stopIfTrue="1">
      <formula>WEEKDAY($A820)=3</formula>
    </cfRule>
    <cfRule type="expression" dxfId="29178" priority="69591" stopIfTrue="1">
      <formula>WEEKDAY($A820)=4</formula>
    </cfRule>
    <cfRule type="expression" dxfId="29177" priority="69592" stopIfTrue="1">
      <formula>WEEKDAY($A820)=5</formula>
    </cfRule>
    <cfRule type="expression" dxfId="29176" priority="69593" stopIfTrue="1">
      <formula>WEEKDAY($A820)=6</formula>
    </cfRule>
    <cfRule type="expression" dxfId="29175" priority="69594" stopIfTrue="1">
      <formula>WEEKDAY($A820)=7</formula>
    </cfRule>
  </conditionalFormatting>
  <conditionalFormatting sqref="I820:I844">
    <cfRule type="expression" dxfId="29174" priority="69567" stopIfTrue="1">
      <formula>WEEKDAY($A820)=1</formula>
    </cfRule>
    <cfRule type="expression" dxfId="29173" priority="69568" stopIfTrue="1">
      <formula>WEEKDAY($A820)=2</formula>
    </cfRule>
    <cfRule type="expression" dxfId="29172" priority="69569" stopIfTrue="1">
      <formula>WEEKDAY($A820)=3</formula>
    </cfRule>
    <cfRule type="expression" dxfId="29171" priority="69570" stopIfTrue="1">
      <formula>WEEKDAY($A820)=4</formula>
    </cfRule>
    <cfRule type="expression" dxfId="29170" priority="69571" stopIfTrue="1">
      <formula>WEEKDAY($A820)=5</formula>
    </cfRule>
    <cfRule type="expression" dxfId="29169" priority="69572" stopIfTrue="1">
      <formula>WEEKDAY($A820)=6</formula>
    </cfRule>
    <cfRule type="expression" dxfId="29168" priority="69573" stopIfTrue="1">
      <formula>WEEKDAY($A820)=7</formula>
    </cfRule>
  </conditionalFormatting>
  <conditionalFormatting sqref="I820:I844">
    <cfRule type="expression" dxfId="29167" priority="69553" stopIfTrue="1">
      <formula>WEEKDAY($A820)=1</formula>
    </cfRule>
    <cfRule type="expression" dxfId="29166" priority="69554" stopIfTrue="1">
      <formula>WEEKDAY($A820)=2</formula>
    </cfRule>
    <cfRule type="expression" dxfId="29165" priority="69555" stopIfTrue="1">
      <formula>WEEKDAY($A820)=3</formula>
    </cfRule>
    <cfRule type="expression" dxfId="29164" priority="69556" stopIfTrue="1">
      <formula>WEEKDAY($A820)=4</formula>
    </cfRule>
    <cfRule type="expression" dxfId="29163" priority="69557" stopIfTrue="1">
      <formula>WEEKDAY($A820)=5</formula>
    </cfRule>
    <cfRule type="expression" dxfId="29162" priority="69558" stopIfTrue="1">
      <formula>WEEKDAY($A820)=6</formula>
    </cfRule>
    <cfRule type="expression" dxfId="29161" priority="69559" stopIfTrue="1">
      <formula>WEEKDAY($A820)=7</formula>
    </cfRule>
  </conditionalFormatting>
  <conditionalFormatting sqref="B821:I821 K821:M821">
    <cfRule type="expression" dxfId="29160" priority="69546" stopIfTrue="1">
      <formula>WEEKDAY($A821)=1</formula>
    </cfRule>
    <cfRule type="expression" dxfId="29159" priority="69547" stopIfTrue="1">
      <formula>WEEKDAY($A821)=2</formula>
    </cfRule>
    <cfRule type="expression" dxfId="29158" priority="69548" stopIfTrue="1">
      <formula>WEEKDAY($A821)=3</formula>
    </cfRule>
    <cfRule type="expression" dxfId="29157" priority="69549" stopIfTrue="1">
      <formula>WEEKDAY($A821)=4</formula>
    </cfRule>
    <cfRule type="expression" dxfId="29156" priority="69550" stopIfTrue="1">
      <formula>WEEKDAY($A821)=5</formula>
    </cfRule>
    <cfRule type="expression" dxfId="29155" priority="69551" stopIfTrue="1">
      <formula>WEEKDAY($A821)=6</formula>
    </cfRule>
    <cfRule type="expression" dxfId="29154" priority="69552" stopIfTrue="1">
      <formula>WEEKDAY($A821)=7</formula>
    </cfRule>
  </conditionalFormatting>
  <conditionalFormatting sqref="B821:I821 K821:M821">
    <cfRule type="expression" dxfId="29153" priority="69539" stopIfTrue="1">
      <formula>WEEKDAY($A821)=1</formula>
    </cfRule>
    <cfRule type="expression" dxfId="29152" priority="69540" stopIfTrue="1">
      <formula>WEEKDAY($A821)=2</formula>
    </cfRule>
    <cfRule type="expression" dxfId="29151" priority="69541" stopIfTrue="1">
      <formula>WEEKDAY($A821)=3</formula>
    </cfRule>
    <cfRule type="expression" dxfId="29150" priority="69542" stopIfTrue="1">
      <formula>WEEKDAY($A821)=4</formula>
    </cfRule>
    <cfRule type="expression" dxfId="29149" priority="69543" stopIfTrue="1">
      <formula>WEEKDAY($A821)=5</formula>
    </cfRule>
    <cfRule type="expression" dxfId="29148" priority="69544" stopIfTrue="1">
      <formula>WEEKDAY($A821)=6</formula>
    </cfRule>
    <cfRule type="expression" dxfId="29147" priority="69545" stopIfTrue="1">
      <formula>WEEKDAY($A821)=7</formula>
    </cfRule>
  </conditionalFormatting>
  <conditionalFormatting sqref="I821:I844">
    <cfRule type="expression" dxfId="29146" priority="69518" stopIfTrue="1">
      <formula>WEEKDAY($A821)=1</formula>
    </cfRule>
    <cfRule type="expression" dxfId="29145" priority="69519" stopIfTrue="1">
      <formula>WEEKDAY($A821)=2</formula>
    </cfRule>
    <cfRule type="expression" dxfId="29144" priority="69520" stopIfTrue="1">
      <formula>WEEKDAY($A821)=3</formula>
    </cfRule>
    <cfRule type="expression" dxfId="29143" priority="69521" stopIfTrue="1">
      <formula>WEEKDAY($A821)=4</formula>
    </cfRule>
    <cfRule type="expression" dxfId="29142" priority="69522" stopIfTrue="1">
      <formula>WEEKDAY($A821)=5</formula>
    </cfRule>
    <cfRule type="expression" dxfId="29141" priority="69523" stopIfTrue="1">
      <formula>WEEKDAY($A821)=6</formula>
    </cfRule>
    <cfRule type="expression" dxfId="29140" priority="69524" stopIfTrue="1">
      <formula>WEEKDAY($A821)=7</formula>
    </cfRule>
  </conditionalFormatting>
  <conditionalFormatting sqref="I821:I844">
    <cfRule type="expression" dxfId="29139" priority="69497" stopIfTrue="1">
      <formula>WEEKDAY($A821)=1</formula>
    </cfRule>
    <cfRule type="expression" dxfId="29138" priority="69498" stopIfTrue="1">
      <formula>WEEKDAY($A821)=2</formula>
    </cfRule>
    <cfRule type="expression" dxfId="29137" priority="69499" stopIfTrue="1">
      <formula>WEEKDAY($A821)=3</formula>
    </cfRule>
    <cfRule type="expression" dxfId="29136" priority="69500" stopIfTrue="1">
      <formula>WEEKDAY($A821)=4</formula>
    </cfRule>
    <cfRule type="expression" dxfId="29135" priority="69501" stopIfTrue="1">
      <formula>WEEKDAY($A821)=5</formula>
    </cfRule>
    <cfRule type="expression" dxfId="29134" priority="69502" stopIfTrue="1">
      <formula>WEEKDAY($A821)=6</formula>
    </cfRule>
    <cfRule type="expression" dxfId="29133" priority="69503" stopIfTrue="1">
      <formula>WEEKDAY($A821)=7</formula>
    </cfRule>
  </conditionalFormatting>
  <conditionalFormatting sqref="I821:I844">
    <cfRule type="expression" dxfId="29132" priority="69490" stopIfTrue="1">
      <formula>WEEKDAY($A821)=1</formula>
    </cfRule>
    <cfRule type="expression" dxfId="29131" priority="69491" stopIfTrue="1">
      <formula>WEEKDAY($A821)=2</formula>
    </cfRule>
    <cfRule type="expression" dxfId="29130" priority="69492" stopIfTrue="1">
      <formula>WEEKDAY($A821)=3</formula>
    </cfRule>
    <cfRule type="expression" dxfId="29129" priority="69493" stopIfTrue="1">
      <formula>WEEKDAY($A821)=4</formula>
    </cfRule>
    <cfRule type="expression" dxfId="29128" priority="69494" stopIfTrue="1">
      <formula>WEEKDAY($A821)=5</formula>
    </cfRule>
    <cfRule type="expression" dxfId="29127" priority="69495" stopIfTrue="1">
      <formula>WEEKDAY($A821)=6</formula>
    </cfRule>
    <cfRule type="expression" dxfId="29126" priority="69496" stopIfTrue="1">
      <formula>WEEKDAY($A821)=7</formula>
    </cfRule>
  </conditionalFormatting>
  <conditionalFormatting sqref="I820:I844">
    <cfRule type="expression" dxfId="29125" priority="69483" stopIfTrue="1">
      <formula>WEEKDAY($A820)=1</formula>
    </cfRule>
    <cfRule type="expression" dxfId="29124" priority="69484" stopIfTrue="1">
      <formula>WEEKDAY($A820)=2</formula>
    </cfRule>
    <cfRule type="expression" dxfId="29123" priority="69485" stopIfTrue="1">
      <formula>WEEKDAY($A820)=3</formula>
    </cfRule>
    <cfRule type="expression" dxfId="29122" priority="69486" stopIfTrue="1">
      <formula>WEEKDAY($A820)=4</formula>
    </cfRule>
    <cfRule type="expression" dxfId="29121" priority="69487" stopIfTrue="1">
      <formula>WEEKDAY($A820)=5</formula>
    </cfRule>
    <cfRule type="expression" dxfId="29120" priority="69488" stopIfTrue="1">
      <formula>WEEKDAY($A820)=6</formula>
    </cfRule>
    <cfRule type="expression" dxfId="29119" priority="69489" stopIfTrue="1">
      <formula>WEEKDAY($A820)=7</formula>
    </cfRule>
  </conditionalFormatting>
  <conditionalFormatting sqref="I820:I844">
    <cfRule type="expression" dxfId="29118" priority="69476" stopIfTrue="1">
      <formula>WEEKDAY($A820)=1</formula>
    </cfRule>
    <cfRule type="expression" dxfId="29117" priority="69477" stopIfTrue="1">
      <formula>WEEKDAY($A820)=2</formula>
    </cfRule>
    <cfRule type="expression" dxfId="29116" priority="69478" stopIfTrue="1">
      <formula>WEEKDAY($A820)=3</formula>
    </cfRule>
    <cfRule type="expression" dxfId="29115" priority="69479" stopIfTrue="1">
      <formula>WEEKDAY($A820)=4</formula>
    </cfRule>
    <cfRule type="expression" dxfId="29114" priority="69480" stopIfTrue="1">
      <formula>WEEKDAY($A820)=5</formula>
    </cfRule>
    <cfRule type="expression" dxfId="29113" priority="69481" stopIfTrue="1">
      <formula>WEEKDAY($A820)=6</formula>
    </cfRule>
    <cfRule type="expression" dxfId="29112" priority="69482" stopIfTrue="1">
      <formula>WEEKDAY($A820)=7</formula>
    </cfRule>
  </conditionalFormatting>
  <conditionalFormatting sqref="I820:I844">
    <cfRule type="expression" dxfId="29111" priority="69462" stopIfTrue="1">
      <formula>WEEKDAY($A820)=1</formula>
    </cfRule>
    <cfRule type="expression" dxfId="29110" priority="69463" stopIfTrue="1">
      <formula>WEEKDAY($A820)=2</formula>
    </cfRule>
    <cfRule type="expression" dxfId="29109" priority="69464" stopIfTrue="1">
      <formula>WEEKDAY($A820)=3</formula>
    </cfRule>
    <cfRule type="expression" dxfId="29108" priority="69465" stopIfTrue="1">
      <formula>WEEKDAY($A820)=4</formula>
    </cfRule>
    <cfRule type="expression" dxfId="29107" priority="69466" stopIfTrue="1">
      <formula>WEEKDAY($A820)=5</formula>
    </cfRule>
    <cfRule type="expression" dxfId="29106" priority="69467" stopIfTrue="1">
      <formula>WEEKDAY($A820)=6</formula>
    </cfRule>
    <cfRule type="expression" dxfId="29105" priority="69468" stopIfTrue="1">
      <formula>WEEKDAY($A820)=7</formula>
    </cfRule>
  </conditionalFormatting>
  <conditionalFormatting sqref="J820">
    <cfRule type="expression" dxfId="29104" priority="69455" stopIfTrue="1">
      <formula>WEEKDAY($A820)=1</formula>
    </cfRule>
    <cfRule type="expression" dxfId="29103" priority="69456" stopIfTrue="1">
      <formula>WEEKDAY($A820)=2</formula>
    </cfRule>
    <cfRule type="expression" dxfId="29102" priority="69457" stopIfTrue="1">
      <formula>WEEKDAY($A820)=3</formula>
    </cfRule>
    <cfRule type="expression" dxfId="29101" priority="69458" stopIfTrue="1">
      <formula>WEEKDAY($A820)=4</formula>
    </cfRule>
    <cfRule type="expression" dxfId="29100" priority="69459" stopIfTrue="1">
      <formula>WEEKDAY($A820)=5</formula>
    </cfRule>
    <cfRule type="expression" dxfId="29099" priority="69460" stopIfTrue="1">
      <formula>WEEKDAY($A820)=6</formula>
    </cfRule>
    <cfRule type="expression" dxfId="29098" priority="69461" stopIfTrue="1">
      <formula>WEEKDAY($A820)=7</formula>
    </cfRule>
  </conditionalFormatting>
  <conditionalFormatting sqref="J821">
    <cfRule type="expression" dxfId="29097" priority="69448" stopIfTrue="1">
      <formula>WEEKDAY($A821)=1</formula>
    </cfRule>
    <cfRule type="expression" dxfId="29096" priority="69449" stopIfTrue="1">
      <formula>WEEKDAY($A821)=2</formula>
    </cfRule>
    <cfRule type="expression" dxfId="29095" priority="69450" stopIfTrue="1">
      <formula>WEEKDAY($A821)=3</formula>
    </cfRule>
    <cfRule type="expression" dxfId="29094" priority="69451" stopIfTrue="1">
      <formula>WEEKDAY($A821)=4</formula>
    </cfRule>
    <cfRule type="expression" dxfId="29093" priority="69452" stopIfTrue="1">
      <formula>WEEKDAY($A821)=5</formula>
    </cfRule>
    <cfRule type="expression" dxfId="29092" priority="69453" stopIfTrue="1">
      <formula>WEEKDAY($A821)=6</formula>
    </cfRule>
    <cfRule type="expression" dxfId="29091" priority="69454" stopIfTrue="1">
      <formula>WEEKDAY($A821)=7</formula>
    </cfRule>
  </conditionalFormatting>
  <conditionalFormatting sqref="I822:I844">
    <cfRule type="expression" dxfId="29090" priority="69441" stopIfTrue="1">
      <formula>WEEKDAY($A822)=1</formula>
    </cfRule>
    <cfRule type="expression" dxfId="29089" priority="69442" stopIfTrue="1">
      <formula>WEEKDAY($A822)=2</formula>
    </cfRule>
    <cfRule type="expression" dxfId="29088" priority="69443" stopIfTrue="1">
      <formula>WEEKDAY($A822)=3</formula>
    </cfRule>
    <cfRule type="expression" dxfId="29087" priority="69444" stopIfTrue="1">
      <formula>WEEKDAY($A822)=4</formula>
    </cfRule>
    <cfRule type="expression" dxfId="29086" priority="69445" stopIfTrue="1">
      <formula>WEEKDAY($A822)=5</formula>
    </cfRule>
    <cfRule type="expression" dxfId="29085" priority="69446" stopIfTrue="1">
      <formula>WEEKDAY($A822)=6</formula>
    </cfRule>
    <cfRule type="expression" dxfId="29084" priority="69447" stopIfTrue="1">
      <formula>WEEKDAY($A822)=7</formula>
    </cfRule>
  </conditionalFormatting>
  <conditionalFormatting sqref="I822:I844">
    <cfRule type="expression" dxfId="29083" priority="69434" stopIfTrue="1">
      <formula>WEEKDAY($A822)=1</formula>
    </cfRule>
    <cfRule type="expression" dxfId="29082" priority="69435" stopIfTrue="1">
      <formula>WEEKDAY($A822)=2</formula>
    </cfRule>
    <cfRule type="expression" dxfId="29081" priority="69436" stopIfTrue="1">
      <formula>WEEKDAY($A822)=3</formula>
    </cfRule>
    <cfRule type="expression" dxfId="29080" priority="69437" stopIfTrue="1">
      <formula>WEEKDAY($A822)=4</formula>
    </cfRule>
    <cfRule type="expression" dxfId="29079" priority="69438" stopIfTrue="1">
      <formula>WEEKDAY($A822)=5</formula>
    </cfRule>
    <cfRule type="expression" dxfId="29078" priority="69439" stopIfTrue="1">
      <formula>WEEKDAY($A822)=6</formula>
    </cfRule>
    <cfRule type="expression" dxfId="29077" priority="69440" stopIfTrue="1">
      <formula>WEEKDAY($A822)=7</formula>
    </cfRule>
  </conditionalFormatting>
  <conditionalFormatting sqref="I822:I844">
    <cfRule type="expression" dxfId="29076" priority="69427" stopIfTrue="1">
      <formula>WEEKDAY($A822)=1</formula>
    </cfRule>
    <cfRule type="expression" dxfId="29075" priority="69428" stopIfTrue="1">
      <formula>WEEKDAY($A822)=2</formula>
    </cfRule>
    <cfRule type="expression" dxfId="29074" priority="69429" stopIfTrue="1">
      <formula>WEEKDAY($A822)=3</formula>
    </cfRule>
    <cfRule type="expression" dxfId="29073" priority="69430" stopIfTrue="1">
      <formula>WEEKDAY($A822)=4</formula>
    </cfRule>
    <cfRule type="expression" dxfId="29072" priority="69431" stopIfTrue="1">
      <formula>WEEKDAY($A822)=5</formula>
    </cfRule>
    <cfRule type="expression" dxfId="29071" priority="69432" stopIfTrue="1">
      <formula>WEEKDAY($A822)=6</formula>
    </cfRule>
    <cfRule type="expression" dxfId="29070" priority="69433" stopIfTrue="1">
      <formula>WEEKDAY($A822)=7</formula>
    </cfRule>
  </conditionalFormatting>
  <conditionalFormatting sqref="I822:I844">
    <cfRule type="expression" dxfId="29069" priority="69420" stopIfTrue="1">
      <formula>WEEKDAY($A822)=1</formula>
    </cfRule>
    <cfRule type="expression" dxfId="29068" priority="69421" stopIfTrue="1">
      <formula>WEEKDAY($A822)=2</formula>
    </cfRule>
    <cfRule type="expression" dxfId="29067" priority="69422" stopIfTrue="1">
      <formula>WEEKDAY($A822)=3</formula>
    </cfRule>
    <cfRule type="expression" dxfId="29066" priority="69423" stopIfTrue="1">
      <formula>WEEKDAY($A822)=4</formula>
    </cfRule>
    <cfRule type="expression" dxfId="29065" priority="69424" stopIfTrue="1">
      <formula>WEEKDAY($A822)=5</formula>
    </cfRule>
    <cfRule type="expression" dxfId="29064" priority="69425" stopIfTrue="1">
      <formula>WEEKDAY($A822)=6</formula>
    </cfRule>
    <cfRule type="expression" dxfId="29063" priority="69426" stopIfTrue="1">
      <formula>WEEKDAY($A822)=7</formula>
    </cfRule>
  </conditionalFormatting>
  <conditionalFormatting sqref="I822:I844">
    <cfRule type="expression" dxfId="29062" priority="69413" stopIfTrue="1">
      <formula>WEEKDAY($A822)=1</formula>
    </cfRule>
    <cfRule type="expression" dxfId="29061" priority="69414" stopIfTrue="1">
      <formula>WEEKDAY($A822)=2</formula>
    </cfRule>
    <cfRule type="expression" dxfId="29060" priority="69415" stopIfTrue="1">
      <formula>WEEKDAY($A822)=3</formula>
    </cfRule>
    <cfRule type="expression" dxfId="29059" priority="69416" stopIfTrue="1">
      <formula>WEEKDAY($A822)=4</formula>
    </cfRule>
    <cfRule type="expression" dxfId="29058" priority="69417" stopIfTrue="1">
      <formula>WEEKDAY($A822)=5</formula>
    </cfRule>
    <cfRule type="expression" dxfId="29057" priority="69418" stopIfTrue="1">
      <formula>WEEKDAY($A822)=6</formula>
    </cfRule>
    <cfRule type="expression" dxfId="29056" priority="69419" stopIfTrue="1">
      <formula>WEEKDAY($A822)=7</formula>
    </cfRule>
  </conditionalFormatting>
  <conditionalFormatting sqref="I822:I844">
    <cfRule type="expression" dxfId="29055" priority="69406" stopIfTrue="1">
      <formula>WEEKDAY($A822)=1</formula>
    </cfRule>
    <cfRule type="expression" dxfId="29054" priority="69407" stopIfTrue="1">
      <formula>WEEKDAY($A822)=2</formula>
    </cfRule>
    <cfRule type="expression" dxfId="29053" priority="69408" stopIfTrue="1">
      <formula>WEEKDAY($A822)=3</formula>
    </cfRule>
    <cfRule type="expression" dxfId="29052" priority="69409" stopIfTrue="1">
      <formula>WEEKDAY($A822)=4</formula>
    </cfRule>
    <cfRule type="expression" dxfId="29051" priority="69410" stopIfTrue="1">
      <formula>WEEKDAY($A822)=5</formula>
    </cfRule>
    <cfRule type="expression" dxfId="29050" priority="69411" stopIfTrue="1">
      <formula>WEEKDAY($A822)=6</formula>
    </cfRule>
    <cfRule type="expression" dxfId="29049" priority="69412" stopIfTrue="1">
      <formula>WEEKDAY($A822)=7</formula>
    </cfRule>
  </conditionalFormatting>
  <conditionalFormatting sqref="I822:I844">
    <cfRule type="expression" dxfId="29048" priority="69399" stopIfTrue="1">
      <formula>WEEKDAY($A822)=1</formula>
    </cfRule>
    <cfRule type="expression" dxfId="29047" priority="69400" stopIfTrue="1">
      <formula>WEEKDAY($A822)=2</formula>
    </cfRule>
    <cfRule type="expression" dxfId="29046" priority="69401" stopIfTrue="1">
      <formula>WEEKDAY($A822)=3</formula>
    </cfRule>
    <cfRule type="expression" dxfId="29045" priority="69402" stopIfTrue="1">
      <formula>WEEKDAY($A822)=4</formula>
    </cfRule>
    <cfRule type="expression" dxfId="29044" priority="69403" stopIfTrue="1">
      <formula>WEEKDAY($A822)=5</formula>
    </cfRule>
    <cfRule type="expression" dxfId="29043" priority="69404" stopIfTrue="1">
      <formula>WEEKDAY($A822)=6</formula>
    </cfRule>
    <cfRule type="expression" dxfId="29042" priority="69405" stopIfTrue="1">
      <formula>WEEKDAY($A822)=7</formula>
    </cfRule>
  </conditionalFormatting>
  <conditionalFormatting sqref="I822:I844">
    <cfRule type="expression" dxfId="29041" priority="69392" stopIfTrue="1">
      <formula>WEEKDAY($A822)=1</formula>
    </cfRule>
    <cfRule type="expression" dxfId="29040" priority="69393" stopIfTrue="1">
      <formula>WEEKDAY($A822)=2</formula>
    </cfRule>
    <cfRule type="expression" dxfId="29039" priority="69394" stopIfTrue="1">
      <formula>WEEKDAY($A822)=3</formula>
    </cfRule>
    <cfRule type="expression" dxfId="29038" priority="69395" stopIfTrue="1">
      <formula>WEEKDAY($A822)=4</formula>
    </cfRule>
    <cfRule type="expression" dxfId="29037" priority="69396" stopIfTrue="1">
      <formula>WEEKDAY($A822)=5</formula>
    </cfRule>
    <cfRule type="expression" dxfId="29036" priority="69397" stopIfTrue="1">
      <formula>WEEKDAY($A822)=6</formula>
    </cfRule>
    <cfRule type="expression" dxfId="29035" priority="69398" stopIfTrue="1">
      <formula>WEEKDAY($A822)=7</formula>
    </cfRule>
  </conditionalFormatting>
  <conditionalFormatting sqref="I822:I844">
    <cfRule type="expression" dxfId="29034" priority="69385" stopIfTrue="1">
      <formula>WEEKDAY($A822)=1</formula>
    </cfRule>
    <cfRule type="expression" dxfId="29033" priority="69386" stopIfTrue="1">
      <formula>WEEKDAY($A822)=2</formula>
    </cfRule>
    <cfRule type="expression" dxfId="29032" priority="69387" stopIfTrue="1">
      <formula>WEEKDAY($A822)=3</formula>
    </cfRule>
    <cfRule type="expression" dxfId="29031" priority="69388" stopIfTrue="1">
      <formula>WEEKDAY($A822)=4</formula>
    </cfRule>
    <cfRule type="expression" dxfId="29030" priority="69389" stopIfTrue="1">
      <formula>WEEKDAY($A822)=5</formula>
    </cfRule>
    <cfRule type="expression" dxfId="29029" priority="69390" stopIfTrue="1">
      <formula>WEEKDAY($A822)=6</formula>
    </cfRule>
    <cfRule type="expression" dxfId="29028" priority="69391" stopIfTrue="1">
      <formula>WEEKDAY($A822)=7</formula>
    </cfRule>
  </conditionalFormatting>
  <conditionalFormatting sqref="I822:I844">
    <cfRule type="expression" dxfId="29027" priority="69378" stopIfTrue="1">
      <formula>WEEKDAY($A822)=1</formula>
    </cfRule>
    <cfRule type="expression" dxfId="29026" priority="69379" stopIfTrue="1">
      <formula>WEEKDAY($A822)=2</formula>
    </cfRule>
    <cfRule type="expression" dxfId="29025" priority="69380" stopIfTrue="1">
      <formula>WEEKDAY($A822)=3</formula>
    </cfRule>
    <cfRule type="expression" dxfId="29024" priority="69381" stopIfTrue="1">
      <formula>WEEKDAY($A822)=4</formula>
    </cfRule>
    <cfRule type="expression" dxfId="29023" priority="69382" stopIfTrue="1">
      <formula>WEEKDAY($A822)=5</formula>
    </cfRule>
    <cfRule type="expression" dxfId="29022" priority="69383" stopIfTrue="1">
      <formula>WEEKDAY($A822)=6</formula>
    </cfRule>
    <cfRule type="expression" dxfId="29021" priority="69384" stopIfTrue="1">
      <formula>WEEKDAY($A822)=7</formula>
    </cfRule>
  </conditionalFormatting>
  <conditionalFormatting sqref="I822:I844">
    <cfRule type="expression" dxfId="29020" priority="69371" stopIfTrue="1">
      <formula>WEEKDAY($A822)=1</formula>
    </cfRule>
    <cfRule type="expression" dxfId="29019" priority="69372" stopIfTrue="1">
      <formula>WEEKDAY($A822)=2</formula>
    </cfRule>
    <cfRule type="expression" dxfId="29018" priority="69373" stopIfTrue="1">
      <formula>WEEKDAY($A822)=3</formula>
    </cfRule>
    <cfRule type="expression" dxfId="29017" priority="69374" stopIfTrue="1">
      <formula>WEEKDAY($A822)=4</formula>
    </cfRule>
    <cfRule type="expression" dxfId="29016" priority="69375" stopIfTrue="1">
      <formula>WEEKDAY($A822)=5</formula>
    </cfRule>
    <cfRule type="expression" dxfId="29015" priority="69376" stopIfTrue="1">
      <formula>WEEKDAY($A822)=6</formula>
    </cfRule>
    <cfRule type="expression" dxfId="29014" priority="69377" stopIfTrue="1">
      <formula>WEEKDAY($A822)=7</formula>
    </cfRule>
  </conditionalFormatting>
  <conditionalFormatting sqref="I822:I844">
    <cfRule type="expression" dxfId="29013" priority="69364" stopIfTrue="1">
      <formula>WEEKDAY($A822)=1</formula>
    </cfRule>
    <cfRule type="expression" dxfId="29012" priority="69365" stopIfTrue="1">
      <formula>WEEKDAY($A822)=2</formula>
    </cfRule>
    <cfRule type="expression" dxfId="29011" priority="69366" stopIfTrue="1">
      <formula>WEEKDAY($A822)=3</formula>
    </cfRule>
    <cfRule type="expression" dxfId="29010" priority="69367" stopIfTrue="1">
      <formula>WEEKDAY($A822)=4</formula>
    </cfRule>
    <cfRule type="expression" dxfId="29009" priority="69368" stopIfTrue="1">
      <formula>WEEKDAY($A822)=5</formula>
    </cfRule>
    <cfRule type="expression" dxfId="29008" priority="69369" stopIfTrue="1">
      <formula>WEEKDAY($A822)=6</formula>
    </cfRule>
    <cfRule type="expression" dxfId="29007" priority="69370" stopIfTrue="1">
      <formula>WEEKDAY($A822)=7</formula>
    </cfRule>
  </conditionalFormatting>
  <conditionalFormatting sqref="I822:I844">
    <cfRule type="expression" dxfId="29006" priority="69357" stopIfTrue="1">
      <formula>WEEKDAY($A822)=1</formula>
    </cfRule>
    <cfRule type="expression" dxfId="29005" priority="69358" stopIfTrue="1">
      <formula>WEEKDAY($A822)=2</formula>
    </cfRule>
    <cfRule type="expression" dxfId="29004" priority="69359" stopIfTrue="1">
      <formula>WEEKDAY($A822)=3</formula>
    </cfRule>
    <cfRule type="expression" dxfId="29003" priority="69360" stopIfTrue="1">
      <formula>WEEKDAY($A822)=4</formula>
    </cfRule>
    <cfRule type="expression" dxfId="29002" priority="69361" stopIfTrue="1">
      <formula>WEEKDAY($A822)=5</formula>
    </cfRule>
    <cfRule type="expression" dxfId="29001" priority="69362" stopIfTrue="1">
      <formula>WEEKDAY($A822)=6</formula>
    </cfRule>
    <cfRule type="expression" dxfId="29000" priority="69363" stopIfTrue="1">
      <formula>WEEKDAY($A822)=7</formula>
    </cfRule>
  </conditionalFormatting>
  <conditionalFormatting sqref="I822:I844">
    <cfRule type="expression" dxfId="28999" priority="69350" stopIfTrue="1">
      <formula>WEEKDAY($A822)=1</formula>
    </cfRule>
    <cfRule type="expression" dxfId="28998" priority="69351" stopIfTrue="1">
      <formula>WEEKDAY($A822)=2</formula>
    </cfRule>
    <cfRule type="expression" dxfId="28997" priority="69352" stopIfTrue="1">
      <formula>WEEKDAY($A822)=3</formula>
    </cfRule>
    <cfRule type="expression" dxfId="28996" priority="69353" stopIfTrue="1">
      <formula>WEEKDAY($A822)=4</formula>
    </cfRule>
    <cfRule type="expression" dxfId="28995" priority="69354" stopIfTrue="1">
      <formula>WEEKDAY($A822)=5</formula>
    </cfRule>
    <cfRule type="expression" dxfId="28994" priority="69355" stopIfTrue="1">
      <formula>WEEKDAY($A822)=6</formula>
    </cfRule>
    <cfRule type="expression" dxfId="28993" priority="69356" stopIfTrue="1">
      <formula>WEEKDAY($A822)=7</formula>
    </cfRule>
  </conditionalFormatting>
  <conditionalFormatting sqref="I822:I844">
    <cfRule type="expression" dxfId="28992" priority="69343" stopIfTrue="1">
      <formula>WEEKDAY($A822)=1</formula>
    </cfRule>
    <cfRule type="expression" dxfId="28991" priority="69344" stopIfTrue="1">
      <formula>WEEKDAY($A822)=2</formula>
    </cfRule>
    <cfRule type="expression" dxfId="28990" priority="69345" stopIfTrue="1">
      <formula>WEEKDAY($A822)=3</formula>
    </cfRule>
    <cfRule type="expression" dxfId="28989" priority="69346" stopIfTrue="1">
      <formula>WEEKDAY($A822)=4</formula>
    </cfRule>
    <cfRule type="expression" dxfId="28988" priority="69347" stopIfTrue="1">
      <formula>WEEKDAY($A822)=5</formula>
    </cfRule>
    <cfRule type="expression" dxfId="28987" priority="69348" stopIfTrue="1">
      <formula>WEEKDAY($A822)=6</formula>
    </cfRule>
    <cfRule type="expression" dxfId="28986" priority="69349" stopIfTrue="1">
      <formula>WEEKDAY($A822)=7</formula>
    </cfRule>
  </conditionalFormatting>
  <conditionalFormatting sqref="I822:I844">
    <cfRule type="expression" dxfId="28985" priority="69336" stopIfTrue="1">
      <formula>WEEKDAY($A822)=1</formula>
    </cfRule>
    <cfRule type="expression" dxfId="28984" priority="69337" stopIfTrue="1">
      <formula>WEEKDAY($A822)=2</formula>
    </cfRule>
    <cfRule type="expression" dxfId="28983" priority="69338" stopIfTrue="1">
      <formula>WEEKDAY($A822)=3</formula>
    </cfRule>
    <cfRule type="expression" dxfId="28982" priority="69339" stopIfTrue="1">
      <formula>WEEKDAY($A822)=4</formula>
    </cfRule>
    <cfRule type="expression" dxfId="28981" priority="69340" stopIfTrue="1">
      <formula>WEEKDAY($A822)=5</formula>
    </cfRule>
    <cfRule type="expression" dxfId="28980" priority="69341" stopIfTrue="1">
      <formula>WEEKDAY($A822)=6</formula>
    </cfRule>
    <cfRule type="expression" dxfId="28979" priority="69342" stopIfTrue="1">
      <formula>WEEKDAY($A822)=7</formula>
    </cfRule>
  </conditionalFormatting>
  <conditionalFormatting sqref="I822:I844">
    <cfRule type="expression" dxfId="28978" priority="69329" stopIfTrue="1">
      <formula>WEEKDAY($A822)=1</formula>
    </cfRule>
    <cfRule type="expression" dxfId="28977" priority="69330" stopIfTrue="1">
      <formula>WEEKDAY($A822)=2</formula>
    </cfRule>
    <cfRule type="expression" dxfId="28976" priority="69331" stopIfTrue="1">
      <formula>WEEKDAY($A822)=3</formula>
    </cfRule>
    <cfRule type="expression" dxfId="28975" priority="69332" stopIfTrue="1">
      <formula>WEEKDAY($A822)=4</formula>
    </cfRule>
    <cfRule type="expression" dxfId="28974" priority="69333" stopIfTrue="1">
      <formula>WEEKDAY($A822)=5</formula>
    </cfRule>
    <cfRule type="expression" dxfId="28973" priority="69334" stopIfTrue="1">
      <formula>WEEKDAY($A822)=6</formula>
    </cfRule>
    <cfRule type="expression" dxfId="28972" priority="69335" stopIfTrue="1">
      <formula>WEEKDAY($A822)=7</formula>
    </cfRule>
  </conditionalFormatting>
  <conditionalFormatting sqref="I822:I844">
    <cfRule type="expression" dxfId="28971" priority="69322" stopIfTrue="1">
      <formula>WEEKDAY($A822)=1</formula>
    </cfRule>
    <cfRule type="expression" dxfId="28970" priority="69323" stopIfTrue="1">
      <formula>WEEKDAY($A822)=2</formula>
    </cfRule>
    <cfRule type="expression" dxfId="28969" priority="69324" stopIfTrue="1">
      <formula>WEEKDAY($A822)=3</formula>
    </cfRule>
    <cfRule type="expression" dxfId="28968" priority="69325" stopIfTrue="1">
      <formula>WEEKDAY($A822)=4</formula>
    </cfRule>
    <cfRule type="expression" dxfId="28967" priority="69326" stopIfTrue="1">
      <formula>WEEKDAY($A822)=5</formula>
    </cfRule>
    <cfRule type="expression" dxfId="28966" priority="69327" stopIfTrue="1">
      <formula>WEEKDAY($A822)=6</formula>
    </cfRule>
    <cfRule type="expression" dxfId="28965" priority="69328" stopIfTrue="1">
      <formula>WEEKDAY($A822)=7</formula>
    </cfRule>
  </conditionalFormatting>
  <conditionalFormatting sqref="I822:I844">
    <cfRule type="expression" dxfId="28964" priority="69315" stopIfTrue="1">
      <formula>WEEKDAY($A822)=1</formula>
    </cfRule>
    <cfRule type="expression" dxfId="28963" priority="69316" stopIfTrue="1">
      <formula>WEEKDAY($A822)=2</formula>
    </cfRule>
    <cfRule type="expression" dxfId="28962" priority="69317" stopIfTrue="1">
      <formula>WEEKDAY($A822)=3</formula>
    </cfRule>
    <cfRule type="expression" dxfId="28961" priority="69318" stopIfTrue="1">
      <formula>WEEKDAY($A822)=4</formula>
    </cfRule>
    <cfRule type="expression" dxfId="28960" priority="69319" stopIfTrue="1">
      <formula>WEEKDAY($A822)=5</formula>
    </cfRule>
    <cfRule type="expression" dxfId="28959" priority="69320" stopIfTrue="1">
      <formula>WEEKDAY($A822)=6</formula>
    </cfRule>
    <cfRule type="expression" dxfId="28958" priority="69321" stopIfTrue="1">
      <formula>WEEKDAY($A822)=7</formula>
    </cfRule>
  </conditionalFormatting>
  <conditionalFormatting sqref="I822:I844">
    <cfRule type="expression" dxfId="28957" priority="69308" stopIfTrue="1">
      <formula>WEEKDAY($A822)=1</formula>
    </cfRule>
    <cfRule type="expression" dxfId="28956" priority="69309" stopIfTrue="1">
      <formula>WEEKDAY($A822)=2</formula>
    </cfRule>
    <cfRule type="expression" dxfId="28955" priority="69310" stopIfTrue="1">
      <formula>WEEKDAY($A822)=3</formula>
    </cfRule>
    <cfRule type="expression" dxfId="28954" priority="69311" stopIfTrue="1">
      <formula>WEEKDAY($A822)=4</formula>
    </cfRule>
    <cfRule type="expression" dxfId="28953" priority="69312" stopIfTrue="1">
      <formula>WEEKDAY($A822)=5</formula>
    </cfRule>
    <cfRule type="expression" dxfId="28952" priority="69313" stopIfTrue="1">
      <formula>WEEKDAY($A822)=6</formula>
    </cfRule>
    <cfRule type="expression" dxfId="28951" priority="69314" stopIfTrue="1">
      <formula>WEEKDAY($A822)=7</formula>
    </cfRule>
  </conditionalFormatting>
  <conditionalFormatting sqref="I822:I844">
    <cfRule type="expression" dxfId="28950" priority="69301" stopIfTrue="1">
      <formula>WEEKDAY($A822)=1</formula>
    </cfRule>
    <cfRule type="expression" dxfId="28949" priority="69302" stopIfTrue="1">
      <formula>WEEKDAY($A822)=2</formula>
    </cfRule>
    <cfRule type="expression" dxfId="28948" priority="69303" stopIfTrue="1">
      <formula>WEEKDAY($A822)=3</formula>
    </cfRule>
    <cfRule type="expression" dxfId="28947" priority="69304" stopIfTrue="1">
      <formula>WEEKDAY($A822)=4</formula>
    </cfRule>
    <cfRule type="expression" dxfId="28946" priority="69305" stopIfTrue="1">
      <formula>WEEKDAY($A822)=5</formula>
    </cfRule>
    <cfRule type="expression" dxfId="28945" priority="69306" stopIfTrue="1">
      <formula>WEEKDAY($A822)=6</formula>
    </cfRule>
    <cfRule type="expression" dxfId="28944" priority="69307" stopIfTrue="1">
      <formula>WEEKDAY($A822)=7</formula>
    </cfRule>
  </conditionalFormatting>
  <conditionalFormatting sqref="I822:I844">
    <cfRule type="expression" dxfId="28943" priority="69287" stopIfTrue="1">
      <formula>WEEKDAY($A822)=1</formula>
    </cfRule>
    <cfRule type="expression" dxfId="28942" priority="69288" stopIfTrue="1">
      <formula>WEEKDAY($A822)=2</formula>
    </cfRule>
    <cfRule type="expression" dxfId="28941" priority="69289" stopIfTrue="1">
      <formula>WEEKDAY($A822)=3</formula>
    </cfRule>
    <cfRule type="expression" dxfId="28940" priority="69290" stopIfTrue="1">
      <formula>WEEKDAY($A822)=4</formula>
    </cfRule>
    <cfRule type="expression" dxfId="28939" priority="69291" stopIfTrue="1">
      <formula>WEEKDAY($A822)=5</formula>
    </cfRule>
    <cfRule type="expression" dxfId="28938" priority="69292" stopIfTrue="1">
      <formula>WEEKDAY($A822)=6</formula>
    </cfRule>
    <cfRule type="expression" dxfId="28937" priority="69293" stopIfTrue="1">
      <formula>WEEKDAY($A822)=7</formula>
    </cfRule>
  </conditionalFormatting>
  <conditionalFormatting sqref="I822:I844">
    <cfRule type="expression" dxfId="28936" priority="69266" stopIfTrue="1">
      <formula>WEEKDAY($A822)=1</formula>
    </cfRule>
    <cfRule type="expression" dxfId="28935" priority="69267" stopIfTrue="1">
      <formula>WEEKDAY($A822)=2</formula>
    </cfRule>
    <cfRule type="expression" dxfId="28934" priority="69268" stopIfTrue="1">
      <formula>WEEKDAY($A822)=3</formula>
    </cfRule>
    <cfRule type="expression" dxfId="28933" priority="69269" stopIfTrue="1">
      <formula>WEEKDAY($A822)=4</formula>
    </cfRule>
    <cfRule type="expression" dxfId="28932" priority="69270" stopIfTrue="1">
      <formula>WEEKDAY($A822)=5</formula>
    </cfRule>
    <cfRule type="expression" dxfId="28931" priority="69271" stopIfTrue="1">
      <formula>WEEKDAY($A822)=6</formula>
    </cfRule>
    <cfRule type="expression" dxfId="28930" priority="69272" stopIfTrue="1">
      <formula>WEEKDAY($A822)=7</formula>
    </cfRule>
  </conditionalFormatting>
  <conditionalFormatting sqref="I822:I844">
    <cfRule type="expression" dxfId="28929" priority="69252" stopIfTrue="1">
      <formula>WEEKDAY($A822)=1</formula>
    </cfRule>
    <cfRule type="expression" dxfId="28928" priority="69253" stopIfTrue="1">
      <formula>WEEKDAY($A822)=2</formula>
    </cfRule>
    <cfRule type="expression" dxfId="28927" priority="69254" stopIfTrue="1">
      <formula>WEEKDAY($A822)=3</formula>
    </cfRule>
    <cfRule type="expression" dxfId="28926" priority="69255" stopIfTrue="1">
      <formula>WEEKDAY($A822)=4</formula>
    </cfRule>
    <cfRule type="expression" dxfId="28925" priority="69256" stopIfTrue="1">
      <formula>WEEKDAY($A822)=5</formula>
    </cfRule>
    <cfRule type="expression" dxfId="28924" priority="69257" stopIfTrue="1">
      <formula>WEEKDAY($A822)=6</formula>
    </cfRule>
    <cfRule type="expression" dxfId="28923" priority="69258" stopIfTrue="1">
      <formula>WEEKDAY($A822)=7</formula>
    </cfRule>
  </conditionalFormatting>
  <conditionalFormatting sqref="I822:I844">
    <cfRule type="expression" dxfId="28922" priority="69231" stopIfTrue="1">
      <formula>WEEKDAY($A822)=1</formula>
    </cfRule>
    <cfRule type="expression" dxfId="28921" priority="69232" stopIfTrue="1">
      <formula>WEEKDAY($A822)=2</formula>
    </cfRule>
    <cfRule type="expression" dxfId="28920" priority="69233" stopIfTrue="1">
      <formula>WEEKDAY($A822)=3</formula>
    </cfRule>
    <cfRule type="expression" dxfId="28919" priority="69234" stopIfTrue="1">
      <formula>WEEKDAY($A822)=4</formula>
    </cfRule>
    <cfRule type="expression" dxfId="28918" priority="69235" stopIfTrue="1">
      <formula>WEEKDAY($A822)=5</formula>
    </cfRule>
    <cfRule type="expression" dxfId="28917" priority="69236" stopIfTrue="1">
      <formula>WEEKDAY($A822)=6</formula>
    </cfRule>
    <cfRule type="expression" dxfId="28916" priority="69237" stopIfTrue="1">
      <formula>WEEKDAY($A822)=7</formula>
    </cfRule>
  </conditionalFormatting>
  <conditionalFormatting sqref="I822:I844">
    <cfRule type="expression" dxfId="28915" priority="69210" stopIfTrue="1">
      <formula>WEEKDAY($A822)=1</formula>
    </cfRule>
    <cfRule type="expression" dxfId="28914" priority="69211" stopIfTrue="1">
      <formula>WEEKDAY($A822)=2</formula>
    </cfRule>
    <cfRule type="expression" dxfId="28913" priority="69212" stopIfTrue="1">
      <formula>WEEKDAY($A822)=3</formula>
    </cfRule>
    <cfRule type="expression" dxfId="28912" priority="69213" stopIfTrue="1">
      <formula>WEEKDAY($A822)=4</formula>
    </cfRule>
    <cfRule type="expression" dxfId="28911" priority="69214" stopIfTrue="1">
      <formula>WEEKDAY($A822)=5</formula>
    </cfRule>
    <cfRule type="expression" dxfId="28910" priority="69215" stopIfTrue="1">
      <formula>WEEKDAY($A822)=6</formula>
    </cfRule>
    <cfRule type="expression" dxfId="28909" priority="69216" stopIfTrue="1">
      <formula>WEEKDAY($A822)=7</formula>
    </cfRule>
  </conditionalFormatting>
  <conditionalFormatting sqref="I822:I844">
    <cfRule type="expression" dxfId="28908" priority="69203" stopIfTrue="1">
      <formula>WEEKDAY($A822)=1</formula>
    </cfRule>
    <cfRule type="expression" dxfId="28907" priority="69204" stopIfTrue="1">
      <formula>WEEKDAY($A822)=2</formula>
    </cfRule>
    <cfRule type="expression" dxfId="28906" priority="69205" stopIfTrue="1">
      <formula>WEEKDAY($A822)=3</formula>
    </cfRule>
    <cfRule type="expression" dxfId="28905" priority="69206" stopIfTrue="1">
      <formula>WEEKDAY($A822)=4</formula>
    </cfRule>
    <cfRule type="expression" dxfId="28904" priority="69207" stopIfTrue="1">
      <formula>WEEKDAY($A822)=5</formula>
    </cfRule>
    <cfRule type="expression" dxfId="28903" priority="69208" stopIfTrue="1">
      <formula>WEEKDAY($A822)=6</formula>
    </cfRule>
    <cfRule type="expression" dxfId="28902" priority="69209" stopIfTrue="1">
      <formula>WEEKDAY($A822)=7</formula>
    </cfRule>
  </conditionalFormatting>
  <conditionalFormatting sqref="I822:I844">
    <cfRule type="expression" dxfId="28901" priority="69182" stopIfTrue="1">
      <formula>WEEKDAY($A822)=1</formula>
    </cfRule>
    <cfRule type="expression" dxfId="28900" priority="69183" stopIfTrue="1">
      <formula>WEEKDAY($A822)=2</formula>
    </cfRule>
    <cfRule type="expression" dxfId="28899" priority="69184" stopIfTrue="1">
      <formula>WEEKDAY($A822)=3</formula>
    </cfRule>
    <cfRule type="expression" dxfId="28898" priority="69185" stopIfTrue="1">
      <formula>WEEKDAY($A822)=4</formula>
    </cfRule>
    <cfRule type="expression" dxfId="28897" priority="69186" stopIfTrue="1">
      <formula>WEEKDAY($A822)=5</formula>
    </cfRule>
    <cfRule type="expression" dxfId="28896" priority="69187" stopIfTrue="1">
      <formula>WEEKDAY($A822)=6</formula>
    </cfRule>
    <cfRule type="expression" dxfId="28895" priority="69188" stopIfTrue="1">
      <formula>WEEKDAY($A822)=7</formula>
    </cfRule>
  </conditionalFormatting>
  <conditionalFormatting sqref="B822:M822">
    <cfRule type="expression" dxfId="28894" priority="69175" stopIfTrue="1">
      <formula>WEEKDAY($A822)=1</formula>
    </cfRule>
    <cfRule type="expression" dxfId="28893" priority="69176" stopIfTrue="1">
      <formula>WEEKDAY($A822)=2</formula>
    </cfRule>
    <cfRule type="expression" dxfId="28892" priority="69177" stopIfTrue="1">
      <formula>WEEKDAY($A822)=3</formula>
    </cfRule>
    <cfRule type="expression" dxfId="28891" priority="69178" stopIfTrue="1">
      <formula>WEEKDAY($A822)=4</formula>
    </cfRule>
    <cfRule type="expression" dxfId="28890" priority="69179" stopIfTrue="1">
      <formula>WEEKDAY($A822)=5</formula>
    </cfRule>
    <cfRule type="expression" dxfId="28889" priority="69180" stopIfTrue="1">
      <formula>WEEKDAY($A822)=6</formula>
    </cfRule>
    <cfRule type="expression" dxfId="28888" priority="69181" stopIfTrue="1">
      <formula>WEEKDAY($A822)=7</formula>
    </cfRule>
  </conditionalFormatting>
  <conditionalFormatting sqref="B822:M822">
    <cfRule type="expression" dxfId="28887" priority="69161" stopIfTrue="1">
      <formula>WEEKDAY($A822)=1</formula>
    </cfRule>
    <cfRule type="expression" dxfId="28886" priority="69162" stopIfTrue="1">
      <formula>WEEKDAY($A822)=2</formula>
    </cfRule>
    <cfRule type="expression" dxfId="28885" priority="69163" stopIfTrue="1">
      <formula>WEEKDAY($A822)=3</formula>
    </cfRule>
    <cfRule type="expression" dxfId="28884" priority="69164" stopIfTrue="1">
      <formula>WEEKDAY($A822)=4</formula>
    </cfRule>
    <cfRule type="expression" dxfId="28883" priority="69165" stopIfTrue="1">
      <formula>WEEKDAY($A822)=5</formula>
    </cfRule>
    <cfRule type="expression" dxfId="28882" priority="69166" stopIfTrue="1">
      <formula>WEEKDAY($A822)=6</formula>
    </cfRule>
    <cfRule type="expression" dxfId="28881" priority="69167" stopIfTrue="1">
      <formula>WEEKDAY($A822)=7</formula>
    </cfRule>
  </conditionalFormatting>
  <conditionalFormatting sqref="I822:I844">
    <cfRule type="expression" dxfId="28880" priority="69154" stopIfTrue="1">
      <formula>WEEKDAY($A822)=1</formula>
    </cfRule>
    <cfRule type="expression" dxfId="28879" priority="69155" stopIfTrue="1">
      <formula>WEEKDAY($A822)=2</formula>
    </cfRule>
    <cfRule type="expression" dxfId="28878" priority="69156" stopIfTrue="1">
      <formula>WEEKDAY($A822)=3</formula>
    </cfRule>
    <cfRule type="expression" dxfId="28877" priority="69157" stopIfTrue="1">
      <formula>WEEKDAY($A822)=4</formula>
    </cfRule>
    <cfRule type="expression" dxfId="28876" priority="69158" stopIfTrue="1">
      <formula>WEEKDAY($A822)=5</formula>
    </cfRule>
    <cfRule type="expression" dxfId="28875" priority="69159" stopIfTrue="1">
      <formula>WEEKDAY($A822)=6</formula>
    </cfRule>
    <cfRule type="expression" dxfId="28874" priority="69160" stopIfTrue="1">
      <formula>WEEKDAY($A822)=7</formula>
    </cfRule>
  </conditionalFormatting>
  <conditionalFormatting sqref="I822:I844">
    <cfRule type="expression" dxfId="28873" priority="69119" stopIfTrue="1">
      <formula>WEEKDAY($A822)=1</formula>
    </cfRule>
    <cfRule type="expression" dxfId="28872" priority="69120" stopIfTrue="1">
      <formula>WEEKDAY($A822)=2</formula>
    </cfRule>
    <cfRule type="expression" dxfId="28871" priority="69121" stopIfTrue="1">
      <formula>WEEKDAY($A822)=3</formula>
    </cfRule>
    <cfRule type="expression" dxfId="28870" priority="69122" stopIfTrue="1">
      <formula>WEEKDAY($A822)=4</formula>
    </cfRule>
    <cfRule type="expression" dxfId="28869" priority="69123" stopIfTrue="1">
      <formula>WEEKDAY($A822)=5</formula>
    </cfRule>
    <cfRule type="expression" dxfId="28868" priority="69124" stopIfTrue="1">
      <formula>WEEKDAY($A822)=6</formula>
    </cfRule>
    <cfRule type="expression" dxfId="28867" priority="69125" stopIfTrue="1">
      <formula>WEEKDAY($A822)=7</formula>
    </cfRule>
  </conditionalFormatting>
  <conditionalFormatting sqref="I822:I844">
    <cfRule type="expression" dxfId="28866" priority="69098" stopIfTrue="1">
      <formula>WEEKDAY($A822)=1</formula>
    </cfRule>
    <cfRule type="expression" dxfId="28865" priority="69099" stopIfTrue="1">
      <formula>WEEKDAY($A822)=2</formula>
    </cfRule>
    <cfRule type="expression" dxfId="28864" priority="69100" stopIfTrue="1">
      <formula>WEEKDAY($A822)=3</formula>
    </cfRule>
    <cfRule type="expression" dxfId="28863" priority="69101" stopIfTrue="1">
      <formula>WEEKDAY($A822)=4</formula>
    </cfRule>
    <cfRule type="expression" dxfId="28862" priority="69102" stopIfTrue="1">
      <formula>WEEKDAY($A822)=5</formula>
    </cfRule>
    <cfRule type="expression" dxfId="28861" priority="69103" stopIfTrue="1">
      <formula>WEEKDAY($A822)=6</formula>
    </cfRule>
    <cfRule type="expression" dxfId="28860" priority="69104" stopIfTrue="1">
      <formula>WEEKDAY($A822)=7</formula>
    </cfRule>
  </conditionalFormatting>
  <conditionalFormatting sqref="I822:I844">
    <cfRule type="expression" dxfId="28859" priority="69091" stopIfTrue="1">
      <formula>WEEKDAY($A822)=1</formula>
    </cfRule>
    <cfRule type="expression" dxfId="28858" priority="69092" stopIfTrue="1">
      <formula>WEEKDAY($A822)=2</formula>
    </cfRule>
    <cfRule type="expression" dxfId="28857" priority="69093" stopIfTrue="1">
      <formula>WEEKDAY($A822)=3</formula>
    </cfRule>
    <cfRule type="expression" dxfId="28856" priority="69094" stopIfTrue="1">
      <formula>WEEKDAY($A822)=4</formula>
    </cfRule>
    <cfRule type="expression" dxfId="28855" priority="69095" stopIfTrue="1">
      <formula>WEEKDAY($A822)=5</formula>
    </cfRule>
    <cfRule type="expression" dxfId="28854" priority="69096" stopIfTrue="1">
      <formula>WEEKDAY($A822)=6</formula>
    </cfRule>
    <cfRule type="expression" dxfId="28853" priority="69097" stopIfTrue="1">
      <formula>WEEKDAY($A822)=7</formula>
    </cfRule>
  </conditionalFormatting>
  <conditionalFormatting sqref="B823:M823 I824:I844">
    <cfRule type="expression" dxfId="28852" priority="69084" stopIfTrue="1">
      <formula>WEEKDAY($A823)=1</formula>
    </cfRule>
    <cfRule type="expression" dxfId="28851" priority="69085" stopIfTrue="1">
      <formula>WEEKDAY($A823)=2</formula>
    </cfRule>
    <cfRule type="expression" dxfId="28850" priority="69086" stopIfTrue="1">
      <formula>WEEKDAY($A823)=3</formula>
    </cfRule>
    <cfRule type="expression" dxfId="28849" priority="69087" stopIfTrue="1">
      <formula>WEEKDAY($A823)=4</formula>
    </cfRule>
    <cfRule type="expression" dxfId="28848" priority="69088" stopIfTrue="1">
      <formula>WEEKDAY($A823)=5</formula>
    </cfRule>
    <cfRule type="expression" dxfId="28847" priority="69089" stopIfTrue="1">
      <formula>WEEKDAY($A823)=6</formula>
    </cfRule>
    <cfRule type="expression" dxfId="28846" priority="69090" stopIfTrue="1">
      <formula>WEEKDAY($A823)=7</formula>
    </cfRule>
  </conditionalFormatting>
  <conditionalFormatting sqref="B823:M823 I824:I844">
    <cfRule type="expression" dxfId="28845" priority="69070" stopIfTrue="1">
      <formula>WEEKDAY($A823)=1</formula>
    </cfRule>
    <cfRule type="expression" dxfId="28844" priority="69071" stopIfTrue="1">
      <formula>WEEKDAY($A823)=2</formula>
    </cfRule>
    <cfRule type="expression" dxfId="28843" priority="69072" stopIfTrue="1">
      <formula>WEEKDAY($A823)=3</formula>
    </cfRule>
    <cfRule type="expression" dxfId="28842" priority="69073" stopIfTrue="1">
      <formula>WEEKDAY($A823)=4</formula>
    </cfRule>
    <cfRule type="expression" dxfId="28841" priority="69074" stopIfTrue="1">
      <formula>WEEKDAY($A823)=5</formula>
    </cfRule>
    <cfRule type="expression" dxfId="28840" priority="69075" stopIfTrue="1">
      <formula>WEEKDAY($A823)=6</formula>
    </cfRule>
    <cfRule type="expression" dxfId="28839" priority="69076" stopIfTrue="1">
      <formula>WEEKDAY($A823)=7</formula>
    </cfRule>
  </conditionalFormatting>
  <conditionalFormatting sqref="I823:I844">
    <cfRule type="expression" dxfId="28838" priority="69063" stopIfTrue="1">
      <formula>WEEKDAY($A823)=1</formula>
    </cfRule>
    <cfRule type="expression" dxfId="28837" priority="69064" stopIfTrue="1">
      <formula>WEEKDAY($A823)=2</formula>
    </cfRule>
    <cfRule type="expression" dxfId="28836" priority="69065" stopIfTrue="1">
      <formula>WEEKDAY($A823)=3</formula>
    </cfRule>
    <cfRule type="expression" dxfId="28835" priority="69066" stopIfTrue="1">
      <formula>WEEKDAY($A823)=4</formula>
    </cfRule>
    <cfRule type="expression" dxfId="28834" priority="69067" stopIfTrue="1">
      <formula>WEEKDAY($A823)=5</formula>
    </cfRule>
    <cfRule type="expression" dxfId="28833" priority="69068" stopIfTrue="1">
      <formula>WEEKDAY($A823)=6</formula>
    </cfRule>
    <cfRule type="expression" dxfId="28832" priority="69069" stopIfTrue="1">
      <formula>WEEKDAY($A823)=7</formula>
    </cfRule>
  </conditionalFormatting>
  <conditionalFormatting sqref="B823:M823 I824:I844">
    <cfRule type="expression" dxfId="28831" priority="69049" stopIfTrue="1">
      <formula>WEEKDAY($A823)=1</formula>
    </cfRule>
    <cfRule type="expression" dxfId="28830" priority="69050" stopIfTrue="1">
      <formula>WEEKDAY($A823)=2</formula>
    </cfRule>
    <cfRule type="expression" dxfId="28829" priority="69051" stopIfTrue="1">
      <formula>WEEKDAY($A823)=3</formula>
    </cfRule>
    <cfRule type="expression" dxfId="28828" priority="69052" stopIfTrue="1">
      <formula>WEEKDAY($A823)=4</formula>
    </cfRule>
    <cfRule type="expression" dxfId="28827" priority="69053" stopIfTrue="1">
      <formula>WEEKDAY($A823)=5</formula>
    </cfRule>
    <cfRule type="expression" dxfId="28826" priority="69054" stopIfTrue="1">
      <formula>WEEKDAY($A823)=6</formula>
    </cfRule>
    <cfRule type="expression" dxfId="28825" priority="69055" stopIfTrue="1">
      <formula>WEEKDAY($A823)=7</formula>
    </cfRule>
  </conditionalFormatting>
  <conditionalFormatting sqref="I823:I844">
    <cfRule type="expression" dxfId="28824" priority="69021" stopIfTrue="1">
      <formula>WEEKDAY($A823)=1</formula>
    </cfRule>
    <cfRule type="expression" dxfId="28823" priority="69022" stopIfTrue="1">
      <formula>WEEKDAY($A823)=2</formula>
    </cfRule>
    <cfRule type="expression" dxfId="28822" priority="69023" stopIfTrue="1">
      <formula>WEEKDAY($A823)=3</formula>
    </cfRule>
    <cfRule type="expression" dxfId="28821" priority="69024" stopIfTrue="1">
      <formula>WEEKDAY($A823)=4</formula>
    </cfRule>
    <cfRule type="expression" dxfId="28820" priority="69025" stopIfTrue="1">
      <formula>WEEKDAY($A823)=5</formula>
    </cfRule>
    <cfRule type="expression" dxfId="28819" priority="69026" stopIfTrue="1">
      <formula>WEEKDAY($A823)=6</formula>
    </cfRule>
    <cfRule type="expression" dxfId="28818" priority="69027" stopIfTrue="1">
      <formula>WEEKDAY($A823)=7</formula>
    </cfRule>
  </conditionalFormatting>
  <conditionalFormatting sqref="I823:I844">
    <cfRule type="expression" dxfId="28817" priority="69000" stopIfTrue="1">
      <formula>WEEKDAY($A823)=1</formula>
    </cfRule>
    <cfRule type="expression" dxfId="28816" priority="69001" stopIfTrue="1">
      <formula>WEEKDAY($A823)=2</formula>
    </cfRule>
    <cfRule type="expression" dxfId="28815" priority="69002" stopIfTrue="1">
      <formula>WEEKDAY($A823)=3</formula>
    </cfRule>
    <cfRule type="expression" dxfId="28814" priority="69003" stopIfTrue="1">
      <formula>WEEKDAY($A823)=4</formula>
    </cfRule>
    <cfRule type="expression" dxfId="28813" priority="69004" stopIfTrue="1">
      <formula>WEEKDAY($A823)=5</formula>
    </cfRule>
    <cfRule type="expression" dxfId="28812" priority="69005" stopIfTrue="1">
      <formula>WEEKDAY($A823)=6</formula>
    </cfRule>
    <cfRule type="expression" dxfId="28811" priority="69006" stopIfTrue="1">
      <formula>WEEKDAY($A823)=7</formula>
    </cfRule>
  </conditionalFormatting>
  <conditionalFormatting sqref="I823:I844">
    <cfRule type="expression" dxfId="28810" priority="68993" stopIfTrue="1">
      <formula>WEEKDAY($A823)=1</formula>
    </cfRule>
    <cfRule type="expression" dxfId="28809" priority="68994" stopIfTrue="1">
      <formula>WEEKDAY($A823)=2</formula>
    </cfRule>
    <cfRule type="expression" dxfId="28808" priority="68995" stopIfTrue="1">
      <formula>WEEKDAY($A823)=3</formula>
    </cfRule>
    <cfRule type="expression" dxfId="28807" priority="68996" stopIfTrue="1">
      <formula>WEEKDAY($A823)=4</formula>
    </cfRule>
    <cfRule type="expression" dxfId="28806" priority="68997" stopIfTrue="1">
      <formula>WEEKDAY($A823)=5</formula>
    </cfRule>
    <cfRule type="expression" dxfId="28805" priority="68998" stopIfTrue="1">
      <formula>WEEKDAY($A823)=6</formula>
    </cfRule>
    <cfRule type="expression" dxfId="28804" priority="68999" stopIfTrue="1">
      <formula>WEEKDAY($A823)=7</formula>
    </cfRule>
  </conditionalFormatting>
  <conditionalFormatting sqref="I822:I844">
    <cfRule type="expression" dxfId="28803" priority="68972" stopIfTrue="1">
      <formula>WEEKDAY($A822)=1</formula>
    </cfRule>
    <cfRule type="expression" dxfId="28802" priority="68973" stopIfTrue="1">
      <formula>WEEKDAY($A822)=2</formula>
    </cfRule>
    <cfRule type="expression" dxfId="28801" priority="68974" stopIfTrue="1">
      <formula>WEEKDAY($A822)=3</formula>
    </cfRule>
    <cfRule type="expression" dxfId="28800" priority="68975" stopIfTrue="1">
      <formula>WEEKDAY($A822)=4</formula>
    </cfRule>
    <cfRule type="expression" dxfId="28799" priority="68976" stopIfTrue="1">
      <formula>WEEKDAY($A822)=5</formula>
    </cfRule>
    <cfRule type="expression" dxfId="28798" priority="68977" stopIfTrue="1">
      <formula>WEEKDAY($A822)=6</formula>
    </cfRule>
    <cfRule type="expression" dxfId="28797" priority="68978" stopIfTrue="1">
      <formula>WEEKDAY($A822)=7</formula>
    </cfRule>
  </conditionalFormatting>
  <conditionalFormatting sqref="I822:I844">
    <cfRule type="expression" dxfId="28796" priority="68965" stopIfTrue="1">
      <formula>WEEKDAY($A822)=1</formula>
    </cfRule>
    <cfRule type="expression" dxfId="28795" priority="68966" stopIfTrue="1">
      <formula>WEEKDAY($A822)=2</formula>
    </cfRule>
    <cfRule type="expression" dxfId="28794" priority="68967" stopIfTrue="1">
      <formula>WEEKDAY($A822)=3</formula>
    </cfRule>
    <cfRule type="expression" dxfId="28793" priority="68968" stopIfTrue="1">
      <formula>WEEKDAY($A822)=4</formula>
    </cfRule>
    <cfRule type="expression" dxfId="28792" priority="68969" stopIfTrue="1">
      <formula>WEEKDAY($A822)=5</formula>
    </cfRule>
    <cfRule type="expression" dxfId="28791" priority="68970" stopIfTrue="1">
      <formula>WEEKDAY($A822)=6</formula>
    </cfRule>
    <cfRule type="expression" dxfId="28790" priority="68971" stopIfTrue="1">
      <formula>WEEKDAY($A822)=7</formula>
    </cfRule>
  </conditionalFormatting>
  <conditionalFormatting sqref="I822:I844">
    <cfRule type="expression" dxfId="28789" priority="68958" stopIfTrue="1">
      <formula>WEEKDAY($A822)=1</formula>
    </cfRule>
    <cfRule type="expression" dxfId="28788" priority="68959" stopIfTrue="1">
      <formula>WEEKDAY($A822)=2</formula>
    </cfRule>
    <cfRule type="expression" dxfId="28787" priority="68960" stopIfTrue="1">
      <formula>WEEKDAY($A822)=3</formula>
    </cfRule>
    <cfRule type="expression" dxfId="28786" priority="68961" stopIfTrue="1">
      <formula>WEEKDAY($A822)=4</formula>
    </cfRule>
    <cfRule type="expression" dxfId="28785" priority="68962" stopIfTrue="1">
      <formula>WEEKDAY($A822)=5</formula>
    </cfRule>
    <cfRule type="expression" dxfId="28784" priority="68963" stopIfTrue="1">
      <formula>WEEKDAY($A822)=6</formula>
    </cfRule>
    <cfRule type="expression" dxfId="28783" priority="68964" stopIfTrue="1">
      <formula>WEEKDAY($A822)=7</formula>
    </cfRule>
  </conditionalFormatting>
  <conditionalFormatting sqref="I822:I844">
    <cfRule type="expression" dxfId="28782" priority="68951" stopIfTrue="1">
      <formula>WEEKDAY($A822)=1</formula>
    </cfRule>
    <cfRule type="expression" dxfId="28781" priority="68952" stopIfTrue="1">
      <formula>WEEKDAY($A822)=2</formula>
    </cfRule>
    <cfRule type="expression" dxfId="28780" priority="68953" stopIfTrue="1">
      <formula>WEEKDAY($A822)=3</formula>
    </cfRule>
    <cfRule type="expression" dxfId="28779" priority="68954" stopIfTrue="1">
      <formula>WEEKDAY($A822)=4</formula>
    </cfRule>
    <cfRule type="expression" dxfId="28778" priority="68955" stopIfTrue="1">
      <formula>WEEKDAY($A822)=5</formula>
    </cfRule>
    <cfRule type="expression" dxfId="28777" priority="68956" stopIfTrue="1">
      <formula>WEEKDAY($A822)=6</formula>
    </cfRule>
    <cfRule type="expression" dxfId="28776" priority="68957" stopIfTrue="1">
      <formula>WEEKDAY($A822)=7</formula>
    </cfRule>
  </conditionalFormatting>
  <conditionalFormatting sqref="I822:I844">
    <cfRule type="expression" dxfId="28775" priority="68930" stopIfTrue="1">
      <formula>WEEKDAY($A822)=1</formula>
    </cfRule>
    <cfRule type="expression" dxfId="28774" priority="68931" stopIfTrue="1">
      <formula>WEEKDAY($A822)=2</formula>
    </cfRule>
    <cfRule type="expression" dxfId="28773" priority="68932" stopIfTrue="1">
      <formula>WEEKDAY($A822)=3</formula>
    </cfRule>
    <cfRule type="expression" dxfId="28772" priority="68933" stopIfTrue="1">
      <formula>WEEKDAY($A822)=4</formula>
    </cfRule>
    <cfRule type="expression" dxfId="28771" priority="68934" stopIfTrue="1">
      <formula>WEEKDAY($A822)=5</formula>
    </cfRule>
    <cfRule type="expression" dxfId="28770" priority="68935" stopIfTrue="1">
      <formula>WEEKDAY($A822)=6</formula>
    </cfRule>
    <cfRule type="expression" dxfId="28769" priority="68936" stopIfTrue="1">
      <formula>WEEKDAY($A822)=7</formula>
    </cfRule>
  </conditionalFormatting>
  <conditionalFormatting sqref="I822:I844">
    <cfRule type="expression" dxfId="28768" priority="68923" stopIfTrue="1">
      <formula>WEEKDAY($A822)=1</formula>
    </cfRule>
    <cfRule type="expression" dxfId="28767" priority="68924" stopIfTrue="1">
      <formula>WEEKDAY($A822)=2</formula>
    </cfRule>
    <cfRule type="expression" dxfId="28766" priority="68925" stopIfTrue="1">
      <formula>WEEKDAY($A822)=3</formula>
    </cfRule>
    <cfRule type="expression" dxfId="28765" priority="68926" stopIfTrue="1">
      <formula>WEEKDAY($A822)=4</formula>
    </cfRule>
    <cfRule type="expression" dxfId="28764" priority="68927" stopIfTrue="1">
      <formula>WEEKDAY($A822)=5</formula>
    </cfRule>
    <cfRule type="expression" dxfId="28763" priority="68928" stopIfTrue="1">
      <formula>WEEKDAY($A822)=6</formula>
    </cfRule>
    <cfRule type="expression" dxfId="28762" priority="68929" stopIfTrue="1">
      <formula>WEEKDAY($A822)=7</formula>
    </cfRule>
  </conditionalFormatting>
  <conditionalFormatting sqref="I819:I844">
    <cfRule type="expression" dxfId="28761" priority="68909" stopIfTrue="1">
      <formula>WEEKDAY($A819)=1</formula>
    </cfRule>
    <cfRule type="expression" dxfId="28760" priority="68910" stopIfTrue="1">
      <formula>WEEKDAY($A819)=2</formula>
    </cfRule>
    <cfRule type="expression" dxfId="28759" priority="68911" stopIfTrue="1">
      <formula>WEEKDAY($A819)=3</formula>
    </cfRule>
    <cfRule type="expression" dxfId="28758" priority="68912" stopIfTrue="1">
      <formula>WEEKDAY($A819)=4</formula>
    </cfRule>
    <cfRule type="expression" dxfId="28757" priority="68913" stopIfTrue="1">
      <formula>WEEKDAY($A819)=5</formula>
    </cfRule>
    <cfRule type="expression" dxfId="28756" priority="68914" stopIfTrue="1">
      <formula>WEEKDAY($A819)=6</formula>
    </cfRule>
    <cfRule type="expression" dxfId="28755" priority="68915" stopIfTrue="1">
      <formula>WEEKDAY($A819)=7</formula>
    </cfRule>
  </conditionalFormatting>
  <conditionalFormatting sqref="I819:I844">
    <cfRule type="expression" dxfId="28754" priority="68895" stopIfTrue="1">
      <formula>WEEKDAY($A819)=1</formula>
    </cfRule>
    <cfRule type="expression" dxfId="28753" priority="68896" stopIfTrue="1">
      <formula>WEEKDAY($A819)=2</formula>
    </cfRule>
    <cfRule type="expression" dxfId="28752" priority="68897" stopIfTrue="1">
      <formula>WEEKDAY($A819)=3</formula>
    </cfRule>
    <cfRule type="expression" dxfId="28751" priority="68898" stopIfTrue="1">
      <formula>WEEKDAY($A819)=4</formula>
    </cfRule>
    <cfRule type="expression" dxfId="28750" priority="68899" stopIfTrue="1">
      <formula>WEEKDAY($A819)=5</formula>
    </cfRule>
    <cfRule type="expression" dxfId="28749" priority="68900" stopIfTrue="1">
      <formula>WEEKDAY($A819)=6</formula>
    </cfRule>
    <cfRule type="expression" dxfId="28748" priority="68901" stopIfTrue="1">
      <formula>WEEKDAY($A819)=7</formula>
    </cfRule>
  </conditionalFormatting>
  <conditionalFormatting sqref="I819:I844">
    <cfRule type="expression" dxfId="28747" priority="68881" stopIfTrue="1">
      <formula>WEEKDAY($A819)=1</formula>
    </cfRule>
    <cfRule type="expression" dxfId="28746" priority="68882" stopIfTrue="1">
      <formula>WEEKDAY($A819)=2</formula>
    </cfRule>
    <cfRule type="expression" dxfId="28745" priority="68883" stopIfTrue="1">
      <formula>WEEKDAY($A819)=3</formula>
    </cfRule>
    <cfRule type="expression" dxfId="28744" priority="68884" stopIfTrue="1">
      <formula>WEEKDAY($A819)=4</formula>
    </cfRule>
    <cfRule type="expression" dxfId="28743" priority="68885" stopIfTrue="1">
      <formula>WEEKDAY($A819)=5</formula>
    </cfRule>
    <cfRule type="expression" dxfId="28742" priority="68886" stopIfTrue="1">
      <formula>WEEKDAY($A819)=6</formula>
    </cfRule>
    <cfRule type="expression" dxfId="28741" priority="68887" stopIfTrue="1">
      <formula>WEEKDAY($A819)=7</formula>
    </cfRule>
  </conditionalFormatting>
  <conditionalFormatting sqref="I819:I844">
    <cfRule type="expression" dxfId="28740" priority="68867" stopIfTrue="1">
      <formula>WEEKDAY($A819)=1</formula>
    </cfRule>
    <cfRule type="expression" dxfId="28739" priority="68868" stopIfTrue="1">
      <formula>WEEKDAY($A819)=2</formula>
    </cfRule>
    <cfRule type="expression" dxfId="28738" priority="68869" stopIfTrue="1">
      <formula>WEEKDAY($A819)=3</formula>
    </cfRule>
    <cfRule type="expression" dxfId="28737" priority="68870" stopIfTrue="1">
      <formula>WEEKDAY($A819)=4</formula>
    </cfRule>
    <cfRule type="expression" dxfId="28736" priority="68871" stopIfTrue="1">
      <formula>WEEKDAY($A819)=5</formula>
    </cfRule>
    <cfRule type="expression" dxfId="28735" priority="68872" stopIfTrue="1">
      <formula>WEEKDAY($A819)=6</formula>
    </cfRule>
    <cfRule type="expression" dxfId="28734" priority="68873" stopIfTrue="1">
      <formula>WEEKDAY($A819)=7</formula>
    </cfRule>
  </conditionalFormatting>
  <conditionalFormatting sqref="I819:I844">
    <cfRule type="expression" dxfId="28733" priority="68853" stopIfTrue="1">
      <formula>WEEKDAY($A819)=1</formula>
    </cfRule>
    <cfRule type="expression" dxfId="28732" priority="68854" stopIfTrue="1">
      <formula>WEEKDAY($A819)=2</formula>
    </cfRule>
    <cfRule type="expression" dxfId="28731" priority="68855" stopIfTrue="1">
      <formula>WEEKDAY($A819)=3</formula>
    </cfRule>
    <cfRule type="expression" dxfId="28730" priority="68856" stopIfTrue="1">
      <formula>WEEKDAY($A819)=4</formula>
    </cfRule>
    <cfRule type="expression" dxfId="28729" priority="68857" stopIfTrue="1">
      <formula>WEEKDAY($A819)=5</formula>
    </cfRule>
    <cfRule type="expression" dxfId="28728" priority="68858" stopIfTrue="1">
      <formula>WEEKDAY($A819)=6</formula>
    </cfRule>
    <cfRule type="expression" dxfId="28727" priority="68859" stopIfTrue="1">
      <formula>WEEKDAY($A819)=7</formula>
    </cfRule>
  </conditionalFormatting>
  <conditionalFormatting sqref="I819:I844">
    <cfRule type="expression" dxfId="28726" priority="68839" stopIfTrue="1">
      <formula>WEEKDAY($A819)=1</formula>
    </cfRule>
    <cfRule type="expression" dxfId="28725" priority="68840" stopIfTrue="1">
      <formula>WEEKDAY($A819)=2</formula>
    </cfRule>
    <cfRule type="expression" dxfId="28724" priority="68841" stopIfTrue="1">
      <formula>WEEKDAY($A819)=3</formula>
    </cfRule>
    <cfRule type="expression" dxfId="28723" priority="68842" stopIfTrue="1">
      <formula>WEEKDAY($A819)=4</formula>
    </cfRule>
    <cfRule type="expression" dxfId="28722" priority="68843" stopIfTrue="1">
      <formula>WEEKDAY($A819)=5</formula>
    </cfRule>
    <cfRule type="expression" dxfId="28721" priority="68844" stopIfTrue="1">
      <formula>WEEKDAY($A819)=6</formula>
    </cfRule>
    <cfRule type="expression" dxfId="28720" priority="68845" stopIfTrue="1">
      <formula>WEEKDAY($A819)=7</formula>
    </cfRule>
  </conditionalFormatting>
  <conditionalFormatting sqref="I819">
    <cfRule type="expression" dxfId="28719" priority="68832" stopIfTrue="1">
      <formula>WEEKDAY($A819)=1</formula>
    </cfRule>
    <cfRule type="expression" dxfId="28718" priority="68833" stopIfTrue="1">
      <formula>WEEKDAY($A819)=2</formula>
    </cfRule>
    <cfRule type="expression" dxfId="28717" priority="68834" stopIfTrue="1">
      <formula>WEEKDAY($A819)=3</formula>
    </cfRule>
    <cfRule type="expression" dxfId="28716" priority="68835" stopIfTrue="1">
      <formula>WEEKDAY($A819)=4</formula>
    </cfRule>
    <cfRule type="expression" dxfId="28715" priority="68836" stopIfTrue="1">
      <formula>WEEKDAY($A819)=5</formula>
    </cfRule>
    <cfRule type="expression" dxfId="28714" priority="68837" stopIfTrue="1">
      <formula>WEEKDAY($A819)=6</formula>
    </cfRule>
    <cfRule type="expression" dxfId="28713" priority="68838" stopIfTrue="1">
      <formula>WEEKDAY($A819)=7</formula>
    </cfRule>
  </conditionalFormatting>
  <conditionalFormatting sqref="A818:A823">
    <cfRule type="expression" dxfId="28712" priority="68825" stopIfTrue="1">
      <formula>WEEKDAY($A818)=1</formula>
    </cfRule>
    <cfRule type="expression" dxfId="28711" priority="68826" stopIfTrue="1">
      <formula>WEEKDAY($A818)=2</formula>
    </cfRule>
    <cfRule type="expression" dxfId="28710" priority="68827" stopIfTrue="1">
      <formula>WEEKDAY($A818)=3</formula>
    </cfRule>
    <cfRule type="expression" dxfId="28709" priority="68828" stopIfTrue="1">
      <formula>WEEKDAY($A818)=4</formula>
    </cfRule>
    <cfRule type="expression" dxfId="28708" priority="68829" stopIfTrue="1">
      <formula>WEEKDAY($A818)=5</formula>
    </cfRule>
    <cfRule type="expression" dxfId="28707" priority="68830" stopIfTrue="1">
      <formula>WEEKDAY($A818)=6</formula>
    </cfRule>
    <cfRule type="expression" dxfId="28706" priority="68831" stopIfTrue="1">
      <formula>WEEKDAY($A818)=7</formula>
    </cfRule>
  </conditionalFormatting>
  <conditionalFormatting sqref="A824:A833">
    <cfRule type="expression" dxfId="28705" priority="68818" stopIfTrue="1">
      <formula>WEEKDAY($A824)=1</formula>
    </cfRule>
    <cfRule type="expression" dxfId="28704" priority="68819" stopIfTrue="1">
      <formula>WEEKDAY($A824)=2</formula>
    </cfRule>
    <cfRule type="expression" dxfId="28703" priority="68820" stopIfTrue="1">
      <formula>WEEKDAY($A824)=3</formula>
    </cfRule>
    <cfRule type="expression" dxfId="28702" priority="68821" stopIfTrue="1">
      <formula>WEEKDAY($A824)=4</formula>
    </cfRule>
    <cfRule type="expression" dxfId="28701" priority="68822" stopIfTrue="1">
      <formula>WEEKDAY($A824)=5</formula>
    </cfRule>
    <cfRule type="expression" dxfId="28700" priority="68823" stopIfTrue="1">
      <formula>WEEKDAY($A824)=6</formula>
    </cfRule>
    <cfRule type="expression" dxfId="28699" priority="68824" stopIfTrue="1">
      <formula>WEEKDAY($A824)=7</formula>
    </cfRule>
  </conditionalFormatting>
  <conditionalFormatting sqref="A824:A833">
    <cfRule type="expression" dxfId="28698" priority="68811" stopIfTrue="1">
      <formula>WEEKDAY($A824)=1</formula>
    </cfRule>
    <cfRule type="expression" dxfId="28697" priority="68812" stopIfTrue="1">
      <formula>WEEKDAY($A824)=2</formula>
    </cfRule>
    <cfRule type="expression" dxfId="28696" priority="68813" stopIfTrue="1">
      <formula>WEEKDAY($A824)=3</formula>
    </cfRule>
    <cfRule type="expression" dxfId="28695" priority="68814" stopIfTrue="1">
      <formula>WEEKDAY($A824)=4</formula>
    </cfRule>
    <cfRule type="expression" dxfId="28694" priority="68815" stopIfTrue="1">
      <formula>WEEKDAY($A824)=5</formula>
    </cfRule>
    <cfRule type="expression" dxfId="28693" priority="68816" stopIfTrue="1">
      <formula>WEEKDAY($A824)=6</formula>
    </cfRule>
    <cfRule type="expression" dxfId="28692" priority="68817" stopIfTrue="1">
      <formula>WEEKDAY($A824)=7</formula>
    </cfRule>
  </conditionalFormatting>
  <conditionalFormatting sqref="A824:A833">
    <cfRule type="expression" dxfId="28691" priority="68804" stopIfTrue="1">
      <formula>WEEKDAY($A824)=1</formula>
    </cfRule>
    <cfRule type="expression" dxfId="28690" priority="68805" stopIfTrue="1">
      <formula>WEEKDAY($A824)=2</formula>
    </cfRule>
    <cfRule type="expression" dxfId="28689" priority="68806" stopIfTrue="1">
      <formula>WEEKDAY($A824)=3</formula>
    </cfRule>
    <cfRule type="expression" dxfId="28688" priority="68807" stopIfTrue="1">
      <formula>WEEKDAY($A824)=4</formula>
    </cfRule>
    <cfRule type="expression" dxfId="28687" priority="68808" stopIfTrue="1">
      <formula>WEEKDAY($A824)=5</formula>
    </cfRule>
    <cfRule type="expression" dxfId="28686" priority="68809" stopIfTrue="1">
      <formula>WEEKDAY($A824)=6</formula>
    </cfRule>
    <cfRule type="expression" dxfId="28685" priority="68810" stopIfTrue="1">
      <formula>WEEKDAY($A824)=7</formula>
    </cfRule>
  </conditionalFormatting>
  <conditionalFormatting sqref="A824:A833">
    <cfRule type="expression" dxfId="28684" priority="68797" stopIfTrue="1">
      <formula>WEEKDAY($A824)=1</formula>
    </cfRule>
    <cfRule type="expression" dxfId="28683" priority="68798" stopIfTrue="1">
      <formula>WEEKDAY($A824)=2</formula>
    </cfRule>
    <cfRule type="expression" dxfId="28682" priority="68799" stopIfTrue="1">
      <formula>WEEKDAY($A824)=3</formula>
    </cfRule>
    <cfRule type="expression" dxfId="28681" priority="68800" stopIfTrue="1">
      <formula>WEEKDAY($A824)=4</formula>
    </cfRule>
    <cfRule type="expression" dxfId="28680" priority="68801" stopIfTrue="1">
      <formula>WEEKDAY($A824)=5</formula>
    </cfRule>
    <cfRule type="expression" dxfId="28679" priority="68802" stopIfTrue="1">
      <formula>WEEKDAY($A824)=6</formula>
    </cfRule>
    <cfRule type="expression" dxfId="28678" priority="68803" stopIfTrue="1">
      <formula>WEEKDAY($A824)=7</formula>
    </cfRule>
  </conditionalFormatting>
  <conditionalFormatting sqref="A824:A833">
    <cfRule type="expression" dxfId="28677" priority="68790" stopIfTrue="1">
      <formula>WEEKDAY($A824)=1</formula>
    </cfRule>
    <cfRule type="expression" dxfId="28676" priority="68791" stopIfTrue="1">
      <formula>WEEKDAY($A824)=2</formula>
    </cfRule>
    <cfRule type="expression" dxfId="28675" priority="68792" stopIfTrue="1">
      <formula>WEEKDAY($A824)=3</formula>
    </cfRule>
    <cfRule type="expression" dxfId="28674" priority="68793" stopIfTrue="1">
      <formula>WEEKDAY($A824)=4</formula>
    </cfRule>
    <cfRule type="expression" dxfId="28673" priority="68794" stopIfTrue="1">
      <formula>WEEKDAY($A824)=5</formula>
    </cfRule>
    <cfRule type="expression" dxfId="28672" priority="68795" stopIfTrue="1">
      <formula>WEEKDAY($A824)=6</formula>
    </cfRule>
    <cfRule type="expression" dxfId="28671" priority="68796" stopIfTrue="1">
      <formula>WEEKDAY($A824)=7</formula>
    </cfRule>
  </conditionalFormatting>
  <conditionalFormatting sqref="A824:A833">
    <cfRule type="expression" dxfId="28670" priority="68783" stopIfTrue="1">
      <formula>WEEKDAY($A824)=1</formula>
    </cfRule>
    <cfRule type="expression" dxfId="28669" priority="68784" stopIfTrue="1">
      <formula>WEEKDAY($A824)=2</formula>
    </cfRule>
    <cfRule type="expression" dxfId="28668" priority="68785" stopIfTrue="1">
      <formula>WEEKDAY($A824)=3</formula>
    </cfRule>
    <cfRule type="expression" dxfId="28667" priority="68786" stopIfTrue="1">
      <formula>WEEKDAY($A824)=4</formula>
    </cfRule>
    <cfRule type="expression" dxfId="28666" priority="68787" stopIfTrue="1">
      <formula>WEEKDAY($A824)=5</formula>
    </cfRule>
    <cfRule type="expression" dxfId="28665" priority="68788" stopIfTrue="1">
      <formula>WEEKDAY($A824)=6</formula>
    </cfRule>
    <cfRule type="expression" dxfId="28664" priority="68789" stopIfTrue="1">
      <formula>WEEKDAY($A824)=7</formula>
    </cfRule>
  </conditionalFormatting>
  <conditionalFormatting sqref="A824:A833">
    <cfRule type="expression" dxfId="28663" priority="68776" stopIfTrue="1">
      <formula>WEEKDAY($A824)=1</formula>
    </cfRule>
    <cfRule type="expression" dxfId="28662" priority="68777" stopIfTrue="1">
      <formula>WEEKDAY($A824)=2</formula>
    </cfRule>
    <cfRule type="expression" dxfId="28661" priority="68778" stopIfTrue="1">
      <formula>WEEKDAY($A824)=3</formula>
    </cfRule>
    <cfRule type="expression" dxfId="28660" priority="68779" stopIfTrue="1">
      <formula>WEEKDAY($A824)=4</formula>
    </cfRule>
    <cfRule type="expression" dxfId="28659" priority="68780" stopIfTrue="1">
      <formula>WEEKDAY($A824)=5</formula>
    </cfRule>
    <cfRule type="expression" dxfId="28658" priority="68781" stopIfTrue="1">
      <formula>WEEKDAY($A824)=6</formula>
    </cfRule>
    <cfRule type="expression" dxfId="28657" priority="68782" stopIfTrue="1">
      <formula>WEEKDAY($A824)=7</formula>
    </cfRule>
  </conditionalFormatting>
  <conditionalFormatting sqref="A824:A833">
    <cfRule type="expression" dxfId="28656" priority="68769" stopIfTrue="1">
      <formula>WEEKDAY($A824)=1</formula>
    </cfRule>
    <cfRule type="expression" dxfId="28655" priority="68770" stopIfTrue="1">
      <formula>WEEKDAY($A824)=2</formula>
    </cfRule>
    <cfRule type="expression" dxfId="28654" priority="68771" stopIfTrue="1">
      <formula>WEEKDAY($A824)=3</formula>
    </cfRule>
    <cfRule type="expression" dxfId="28653" priority="68772" stopIfTrue="1">
      <formula>WEEKDAY($A824)=4</formula>
    </cfRule>
    <cfRule type="expression" dxfId="28652" priority="68773" stopIfTrue="1">
      <formula>WEEKDAY($A824)=5</formula>
    </cfRule>
    <cfRule type="expression" dxfId="28651" priority="68774" stopIfTrue="1">
      <formula>WEEKDAY($A824)=6</formula>
    </cfRule>
    <cfRule type="expression" dxfId="28650" priority="68775" stopIfTrue="1">
      <formula>WEEKDAY($A824)=7</formula>
    </cfRule>
  </conditionalFormatting>
  <conditionalFormatting sqref="A824:A833">
    <cfRule type="expression" dxfId="28649" priority="68762" stopIfTrue="1">
      <formula>WEEKDAY($A824)=1</formula>
    </cfRule>
    <cfRule type="expression" dxfId="28648" priority="68763" stopIfTrue="1">
      <formula>WEEKDAY($A824)=2</formula>
    </cfRule>
    <cfRule type="expression" dxfId="28647" priority="68764" stopIfTrue="1">
      <formula>WEEKDAY($A824)=3</formula>
    </cfRule>
    <cfRule type="expression" dxfId="28646" priority="68765" stopIfTrue="1">
      <formula>WEEKDAY($A824)=4</formula>
    </cfRule>
    <cfRule type="expression" dxfId="28645" priority="68766" stopIfTrue="1">
      <formula>WEEKDAY($A824)=5</formula>
    </cfRule>
    <cfRule type="expression" dxfId="28644" priority="68767" stopIfTrue="1">
      <formula>WEEKDAY($A824)=6</formula>
    </cfRule>
    <cfRule type="expression" dxfId="28643" priority="68768" stopIfTrue="1">
      <formula>WEEKDAY($A824)=7</formula>
    </cfRule>
  </conditionalFormatting>
  <conditionalFormatting sqref="A824:A833">
    <cfRule type="expression" dxfId="28642" priority="68755" stopIfTrue="1">
      <formula>WEEKDAY($A824)=1</formula>
    </cfRule>
    <cfRule type="expression" dxfId="28641" priority="68756" stopIfTrue="1">
      <formula>WEEKDAY($A824)=2</formula>
    </cfRule>
    <cfRule type="expression" dxfId="28640" priority="68757" stopIfTrue="1">
      <formula>WEEKDAY($A824)=3</formula>
    </cfRule>
    <cfRule type="expression" dxfId="28639" priority="68758" stopIfTrue="1">
      <formula>WEEKDAY($A824)=4</formula>
    </cfRule>
    <cfRule type="expression" dxfId="28638" priority="68759" stopIfTrue="1">
      <formula>WEEKDAY($A824)=5</formula>
    </cfRule>
    <cfRule type="expression" dxfId="28637" priority="68760" stopIfTrue="1">
      <formula>WEEKDAY($A824)=6</formula>
    </cfRule>
    <cfRule type="expression" dxfId="28636" priority="68761" stopIfTrue="1">
      <formula>WEEKDAY($A824)=7</formula>
    </cfRule>
  </conditionalFormatting>
  <conditionalFormatting sqref="A824:A833">
    <cfRule type="expression" dxfId="28635" priority="68748" stopIfTrue="1">
      <formula>WEEKDAY($A824)=1</formula>
    </cfRule>
    <cfRule type="expression" dxfId="28634" priority="68749" stopIfTrue="1">
      <formula>WEEKDAY($A824)=2</formula>
    </cfRule>
    <cfRule type="expression" dxfId="28633" priority="68750" stopIfTrue="1">
      <formula>WEEKDAY($A824)=3</formula>
    </cfRule>
    <cfRule type="expression" dxfId="28632" priority="68751" stopIfTrue="1">
      <formula>WEEKDAY($A824)=4</formula>
    </cfRule>
    <cfRule type="expression" dxfId="28631" priority="68752" stopIfTrue="1">
      <formula>WEEKDAY($A824)=5</formula>
    </cfRule>
    <cfRule type="expression" dxfId="28630" priority="68753" stopIfTrue="1">
      <formula>WEEKDAY($A824)=6</formula>
    </cfRule>
    <cfRule type="expression" dxfId="28629" priority="68754" stopIfTrue="1">
      <formula>WEEKDAY($A824)=7</formula>
    </cfRule>
  </conditionalFormatting>
  <conditionalFormatting sqref="A824:A833">
    <cfRule type="expression" dxfId="28628" priority="68741" stopIfTrue="1">
      <formula>WEEKDAY($A824)=1</formula>
    </cfRule>
    <cfRule type="expression" dxfId="28627" priority="68742" stopIfTrue="1">
      <formula>WEEKDAY($A824)=2</formula>
    </cfRule>
    <cfRule type="expression" dxfId="28626" priority="68743" stopIfTrue="1">
      <formula>WEEKDAY($A824)=3</formula>
    </cfRule>
    <cfRule type="expression" dxfId="28625" priority="68744" stopIfTrue="1">
      <formula>WEEKDAY($A824)=4</formula>
    </cfRule>
    <cfRule type="expression" dxfId="28624" priority="68745" stopIfTrue="1">
      <formula>WEEKDAY($A824)=5</formula>
    </cfRule>
    <cfRule type="expression" dxfId="28623" priority="68746" stopIfTrue="1">
      <formula>WEEKDAY($A824)=6</formula>
    </cfRule>
    <cfRule type="expression" dxfId="28622" priority="68747" stopIfTrue="1">
      <formula>WEEKDAY($A824)=7</formula>
    </cfRule>
  </conditionalFormatting>
  <conditionalFormatting sqref="A824:A833">
    <cfRule type="expression" dxfId="28621" priority="68734" stopIfTrue="1">
      <formula>WEEKDAY($A824)=1</formula>
    </cfRule>
    <cfRule type="expression" dxfId="28620" priority="68735" stopIfTrue="1">
      <formula>WEEKDAY($A824)=2</formula>
    </cfRule>
    <cfRule type="expression" dxfId="28619" priority="68736" stopIfTrue="1">
      <formula>WEEKDAY($A824)=3</formula>
    </cfRule>
    <cfRule type="expression" dxfId="28618" priority="68737" stopIfTrue="1">
      <formula>WEEKDAY($A824)=4</formula>
    </cfRule>
    <cfRule type="expression" dxfId="28617" priority="68738" stopIfTrue="1">
      <formula>WEEKDAY($A824)=5</formula>
    </cfRule>
    <cfRule type="expression" dxfId="28616" priority="68739" stopIfTrue="1">
      <formula>WEEKDAY($A824)=6</formula>
    </cfRule>
    <cfRule type="expression" dxfId="28615" priority="68740" stopIfTrue="1">
      <formula>WEEKDAY($A824)=7</formula>
    </cfRule>
  </conditionalFormatting>
  <conditionalFormatting sqref="A824:A833">
    <cfRule type="expression" dxfId="28614" priority="68727" stopIfTrue="1">
      <formula>WEEKDAY($A824)=1</formula>
    </cfRule>
    <cfRule type="expression" dxfId="28613" priority="68728" stopIfTrue="1">
      <formula>WEEKDAY($A824)=2</formula>
    </cfRule>
    <cfRule type="expression" dxfId="28612" priority="68729" stopIfTrue="1">
      <formula>WEEKDAY($A824)=3</formula>
    </cfRule>
    <cfRule type="expression" dxfId="28611" priority="68730" stopIfTrue="1">
      <formula>WEEKDAY($A824)=4</formula>
    </cfRule>
    <cfRule type="expression" dxfId="28610" priority="68731" stopIfTrue="1">
      <formula>WEEKDAY($A824)=5</formula>
    </cfRule>
    <cfRule type="expression" dxfId="28609" priority="68732" stopIfTrue="1">
      <formula>WEEKDAY($A824)=6</formula>
    </cfRule>
    <cfRule type="expression" dxfId="28608" priority="68733" stopIfTrue="1">
      <formula>WEEKDAY($A824)=7</formula>
    </cfRule>
  </conditionalFormatting>
  <conditionalFormatting sqref="A824:A833">
    <cfRule type="expression" dxfId="28607" priority="68720" stopIfTrue="1">
      <formula>WEEKDAY($A824)=1</formula>
    </cfRule>
    <cfRule type="expression" dxfId="28606" priority="68721" stopIfTrue="1">
      <formula>WEEKDAY($A824)=2</formula>
    </cfRule>
    <cfRule type="expression" dxfId="28605" priority="68722" stopIfTrue="1">
      <formula>WEEKDAY($A824)=3</formula>
    </cfRule>
    <cfRule type="expression" dxfId="28604" priority="68723" stopIfTrue="1">
      <formula>WEEKDAY($A824)=4</formula>
    </cfRule>
    <cfRule type="expression" dxfId="28603" priority="68724" stopIfTrue="1">
      <formula>WEEKDAY($A824)=5</formula>
    </cfRule>
    <cfRule type="expression" dxfId="28602" priority="68725" stopIfTrue="1">
      <formula>WEEKDAY($A824)=6</formula>
    </cfRule>
    <cfRule type="expression" dxfId="28601" priority="68726" stopIfTrue="1">
      <formula>WEEKDAY($A824)=7</formula>
    </cfRule>
  </conditionalFormatting>
  <conditionalFormatting sqref="A824:A833">
    <cfRule type="expression" dxfId="28600" priority="68713" stopIfTrue="1">
      <formula>WEEKDAY($A824)=1</formula>
    </cfRule>
    <cfRule type="expression" dxfId="28599" priority="68714" stopIfTrue="1">
      <formula>WEEKDAY($A824)=2</formula>
    </cfRule>
    <cfRule type="expression" dxfId="28598" priority="68715" stopIfTrue="1">
      <formula>WEEKDAY($A824)=3</formula>
    </cfRule>
    <cfRule type="expression" dxfId="28597" priority="68716" stopIfTrue="1">
      <formula>WEEKDAY($A824)=4</formula>
    </cfRule>
    <cfRule type="expression" dxfId="28596" priority="68717" stopIfTrue="1">
      <formula>WEEKDAY($A824)=5</formula>
    </cfRule>
    <cfRule type="expression" dxfId="28595" priority="68718" stopIfTrue="1">
      <formula>WEEKDAY($A824)=6</formula>
    </cfRule>
    <cfRule type="expression" dxfId="28594" priority="68719" stopIfTrue="1">
      <formula>WEEKDAY($A824)=7</formula>
    </cfRule>
  </conditionalFormatting>
  <conditionalFormatting sqref="A824:A833">
    <cfRule type="expression" dxfId="28593" priority="68706" stopIfTrue="1">
      <formula>WEEKDAY($A824)=1</formula>
    </cfRule>
    <cfRule type="expression" dxfId="28592" priority="68707" stopIfTrue="1">
      <formula>WEEKDAY($A824)=2</formula>
    </cfRule>
    <cfRule type="expression" dxfId="28591" priority="68708" stopIfTrue="1">
      <formula>WEEKDAY($A824)=3</formula>
    </cfRule>
    <cfRule type="expression" dxfId="28590" priority="68709" stopIfTrue="1">
      <formula>WEEKDAY($A824)=4</formula>
    </cfRule>
    <cfRule type="expression" dxfId="28589" priority="68710" stopIfTrue="1">
      <formula>WEEKDAY($A824)=5</formula>
    </cfRule>
    <cfRule type="expression" dxfId="28588" priority="68711" stopIfTrue="1">
      <formula>WEEKDAY($A824)=6</formula>
    </cfRule>
    <cfRule type="expression" dxfId="28587" priority="68712" stopIfTrue="1">
      <formula>WEEKDAY($A824)=7</formula>
    </cfRule>
  </conditionalFormatting>
  <conditionalFormatting sqref="A824:A833">
    <cfRule type="expression" dxfId="28586" priority="68699" stopIfTrue="1">
      <formula>WEEKDAY($A824)=1</formula>
    </cfRule>
    <cfRule type="expression" dxfId="28585" priority="68700" stopIfTrue="1">
      <formula>WEEKDAY($A824)=2</formula>
    </cfRule>
    <cfRule type="expression" dxfId="28584" priority="68701" stopIfTrue="1">
      <formula>WEEKDAY($A824)=3</formula>
    </cfRule>
    <cfRule type="expression" dxfId="28583" priority="68702" stopIfTrue="1">
      <formula>WEEKDAY($A824)=4</formula>
    </cfRule>
    <cfRule type="expression" dxfId="28582" priority="68703" stopIfTrue="1">
      <formula>WEEKDAY($A824)=5</formula>
    </cfRule>
    <cfRule type="expression" dxfId="28581" priority="68704" stopIfTrue="1">
      <formula>WEEKDAY($A824)=6</formula>
    </cfRule>
    <cfRule type="expression" dxfId="28580" priority="68705" stopIfTrue="1">
      <formula>WEEKDAY($A824)=7</formula>
    </cfRule>
  </conditionalFormatting>
  <conditionalFormatting sqref="A824:A833">
    <cfRule type="expression" dxfId="28579" priority="68692" stopIfTrue="1">
      <formula>WEEKDAY($A824)=1</formula>
    </cfRule>
    <cfRule type="expression" dxfId="28578" priority="68693" stopIfTrue="1">
      <formula>WEEKDAY($A824)=2</formula>
    </cfRule>
    <cfRule type="expression" dxfId="28577" priority="68694" stopIfTrue="1">
      <formula>WEEKDAY($A824)=3</formula>
    </cfRule>
    <cfRule type="expression" dxfId="28576" priority="68695" stopIfTrue="1">
      <formula>WEEKDAY($A824)=4</formula>
    </cfRule>
    <cfRule type="expression" dxfId="28575" priority="68696" stopIfTrue="1">
      <formula>WEEKDAY($A824)=5</formula>
    </cfRule>
    <cfRule type="expression" dxfId="28574" priority="68697" stopIfTrue="1">
      <formula>WEEKDAY($A824)=6</formula>
    </cfRule>
    <cfRule type="expression" dxfId="28573" priority="68698" stopIfTrue="1">
      <formula>WEEKDAY($A824)=7</formula>
    </cfRule>
  </conditionalFormatting>
  <conditionalFormatting sqref="A824:A833">
    <cfRule type="expression" dxfId="28572" priority="68685" stopIfTrue="1">
      <formula>WEEKDAY($A824)=1</formula>
    </cfRule>
    <cfRule type="expression" dxfId="28571" priority="68686" stopIfTrue="1">
      <formula>WEEKDAY($A824)=2</formula>
    </cfRule>
    <cfRule type="expression" dxfId="28570" priority="68687" stopIfTrue="1">
      <formula>WEEKDAY($A824)=3</formula>
    </cfRule>
    <cfRule type="expression" dxfId="28569" priority="68688" stopIfTrue="1">
      <formula>WEEKDAY($A824)=4</formula>
    </cfRule>
    <cfRule type="expression" dxfId="28568" priority="68689" stopIfTrue="1">
      <formula>WEEKDAY($A824)=5</formula>
    </cfRule>
    <cfRule type="expression" dxfId="28567" priority="68690" stopIfTrue="1">
      <formula>WEEKDAY($A824)=6</formula>
    </cfRule>
    <cfRule type="expression" dxfId="28566" priority="68691" stopIfTrue="1">
      <formula>WEEKDAY($A824)=7</formula>
    </cfRule>
  </conditionalFormatting>
  <conditionalFormatting sqref="A824:A833">
    <cfRule type="expression" dxfId="28565" priority="68678" stopIfTrue="1">
      <formula>WEEKDAY($A824)=1</formula>
    </cfRule>
    <cfRule type="expression" dxfId="28564" priority="68679" stopIfTrue="1">
      <formula>WEEKDAY($A824)=2</formula>
    </cfRule>
    <cfRule type="expression" dxfId="28563" priority="68680" stopIfTrue="1">
      <formula>WEEKDAY($A824)=3</formula>
    </cfRule>
    <cfRule type="expression" dxfId="28562" priority="68681" stopIfTrue="1">
      <formula>WEEKDAY($A824)=4</formula>
    </cfRule>
    <cfRule type="expression" dxfId="28561" priority="68682" stopIfTrue="1">
      <formula>WEEKDAY($A824)=5</formula>
    </cfRule>
    <cfRule type="expression" dxfId="28560" priority="68683" stopIfTrue="1">
      <formula>WEEKDAY($A824)=6</formula>
    </cfRule>
    <cfRule type="expression" dxfId="28559" priority="68684" stopIfTrue="1">
      <formula>WEEKDAY($A824)=7</formula>
    </cfRule>
  </conditionalFormatting>
  <conditionalFormatting sqref="A824:A833">
    <cfRule type="expression" dxfId="28558" priority="68671" stopIfTrue="1">
      <formula>WEEKDAY($A824)=1</formula>
    </cfRule>
    <cfRule type="expression" dxfId="28557" priority="68672" stopIfTrue="1">
      <formula>WEEKDAY($A824)=2</formula>
    </cfRule>
    <cfRule type="expression" dxfId="28556" priority="68673" stopIfTrue="1">
      <formula>WEEKDAY($A824)=3</formula>
    </cfRule>
    <cfRule type="expression" dxfId="28555" priority="68674" stopIfTrue="1">
      <formula>WEEKDAY($A824)=4</formula>
    </cfRule>
    <cfRule type="expression" dxfId="28554" priority="68675" stopIfTrue="1">
      <formula>WEEKDAY($A824)=5</formula>
    </cfRule>
    <cfRule type="expression" dxfId="28553" priority="68676" stopIfTrue="1">
      <formula>WEEKDAY($A824)=6</formula>
    </cfRule>
    <cfRule type="expression" dxfId="28552" priority="68677" stopIfTrue="1">
      <formula>WEEKDAY($A824)=7</formula>
    </cfRule>
  </conditionalFormatting>
  <conditionalFormatting sqref="A824:A833">
    <cfRule type="expression" dxfId="28551" priority="68664" stopIfTrue="1">
      <formula>WEEKDAY($A824)=1</formula>
    </cfRule>
    <cfRule type="expression" dxfId="28550" priority="68665" stopIfTrue="1">
      <formula>WEEKDAY($A824)=2</formula>
    </cfRule>
    <cfRule type="expression" dxfId="28549" priority="68666" stopIfTrue="1">
      <formula>WEEKDAY($A824)=3</formula>
    </cfRule>
    <cfRule type="expression" dxfId="28548" priority="68667" stopIfTrue="1">
      <formula>WEEKDAY($A824)=4</formula>
    </cfRule>
    <cfRule type="expression" dxfId="28547" priority="68668" stopIfTrue="1">
      <formula>WEEKDAY($A824)=5</formula>
    </cfRule>
    <cfRule type="expression" dxfId="28546" priority="68669" stopIfTrue="1">
      <formula>WEEKDAY($A824)=6</formula>
    </cfRule>
    <cfRule type="expression" dxfId="28545" priority="68670" stopIfTrue="1">
      <formula>WEEKDAY($A824)=7</formula>
    </cfRule>
  </conditionalFormatting>
  <conditionalFormatting sqref="A824:A833">
    <cfRule type="expression" dxfId="28544" priority="68657" stopIfTrue="1">
      <formula>WEEKDAY($A824)=1</formula>
    </cfRule>
    <cfRule type="expression" dxfId="28543" priority="68658" stopIfTrue="1">
      <formula>WEEKDAY($A824)=2</formula>
    </cfRule>
    <cfRule type="expression" dxfId="28542" priority="68659" stopIfTrue="1">
      <formula>WEEKDAY($A824)=3</formula>
    </cfRule>
    <cfRule type="expression" dxfId="28541" priority="68660" stopIfTrue="1">
      <formula>WEEKDAY($A824)=4</formula>
    </cfRule>
    <cfRule type="expression" dxfId="28540" priority="68661" stopIfTrue="1">
      <formula>WEEKDAY($A824)=5</formula>
    </cfRule>
    <cfRule type="expression" dxfId="28539" priority="68662" stopIfTrue="1">
      <formula>WEEKDAY($A824)=6</formula>
    </cfRule>
    <cfRule type="expression" dxfId="28538" priority="68663" stopIfTrue="1">
      <formula>WEEKDAY($A824)=7</formula>
    </cfRule>
  </conditionalFormatting>
  <conditionalFormatting sqref="A824:A833">
    <cfRule type="expression" dxfId="28537" priority="68650" stopIfTrue="1">
      <formula>WEEKDAY($A824)=1</formula>
    </cfRule>
    <cfRule type="expression" dxfId="28536" priority="68651" stopIfTrue="1">
      <formula>WEEKDAY($A824)=2</formula>
    </cfRule>
    <cfRule type="expression" dxfId="28535" priority="68652" stopIfTrue="1">
      <formula>WEEKDAY($A824)=3</formula>
    </cfRule>
    <cfRule type="expression" dxfId="28534" priority="68653" stopIfTrue="1">
      <formula>WEEKDAY($A824)=4</formula>
    </cfRule>
    <cfRule type="expression" dxfId="28533" priority="68654" stopIfTrue="1">
      <formula>WEEKDAY($A824)=5</formula>
    </cfRule>
    <cfRule type="expression" dxfId="28532" priority="68655" stopIfTrue="1">
      <formula>WEEKDAY($A824)=6</formula>
    </cfRule>
    <cfRule type="expression" dxfId="28531" priority="68656" stopIfTrue="1">
      <formula>WEEKDAY($A824)=7</formula>
    </cfRule>
  </conditionalFormatting>
  <conditionalFormatting sqref="A824:A833">
    <cfRule type="expression" dxfId="28530" priority="68643" stopIfTrue="1">
      <formula>WEEKDAY($A824)=1</formula>
    </cfRule>
    <cfRule type="expression" dxfId="28529" priority="68644" stopIfTrue="1">
      <formula>WEEKDAY($A824)=2</formula>
    </cfRule>
    <cfRule type="expression" dxfId="28528" priority="68645" stopIfTrue="1">
      <formula>WEEKDAY($A824)=3</formula>
    </cfRule>
    <cfRule type="expression" dxfId="28527" priority="68646" stopIfTrue="1">
      <formula>WEEKDAY($A824)=4</formula>
    </cfRule>
    <cfRule type="expression" dxfId="28526" priority="68647" stopIfTrue="1">
      <formula>WEEKDAY($A824)=5</formula>
    </cfRule>
    <cfRule type="expression" dxfId="28525" priority="68648" stopIfTrue="1">
      <formula>WEEKDAY($A824)=6</formula>
    </cfRule>
    <cfRule type="expression" dxfId="28524" priority="68649" stopIfTrue="1">
      <formula>WEEKDAY($A824)=7</formula>
    </cfRule>
  </conditionalFormatting>
  <conditionalFormatting sqref="A824:A833">
    <cfRule type="expression" dxfId="28523" priority="68636" stopIfTrue="1">
      <formula>WEEKDAY($A824)=1</formula>
    </cfRule>
    <cfRule type="expression" dxfId="28522" priority="68637" stopIfTrue="1">
      <formula>WEEKDAY($A824)=2</formula>
    </cfRule>
    <cfRule type="expression" dxfId="28521" priority="68638" stopIfTrue="1">
      <formula>WEEKDAY($A824)=3</formula>
    </cfRule>
    <cfRule type="expression" dxfId="28520" priority="68639" stopIfTrue="1">
      <formula>WEEKDAY($A824)=4</formula>
    </cfRule>
    <cfRule type="expression" dxfId="28519" priority="68640" stopIfTrue="1">
      <formula>WEEKDAY($A824)=5</formula>
    </cfRule>
    <cfRule type="expression" dxfId="28518" priority="68641" stopIfTrue="1">
      <formula>WEEKDAY($A824)=6</formula>
    </cfRule>
    <cfRule type="expression" dxfId="28517" priority="68642" stopIfTrue="1">
      <formula>WEEKDAY($A824)=7</formula>
    </cfRule>
  </conditionalFormatting>
  <conditionalFormatting sqref="A824:A833">
    <cfRule type="expression" dxfId="28516" priority="68629" stopIfTrue="1">
      <formula>WEEKDAY($A824)=1</formula>
    </cfRule>
    <cfRule type="expression" dxfId="28515" priority="68630" stopIfTrue="1">
      <formula>WEEKDAY($A824)=2</formula>
    </cfRule>
    <cfRule type="expression" dxfId="28514" priority="68631" stopIfTrue="1">
      <formula>WEEKDAY($A824)=3</formula>
    </cfRule>
    <cfRule type="expression" dxfId="28513" priority="68632" stopIfTrue="1">
      <formula>WEEKDAY($A824)=4</formula>
    </cfRule>
    <cfRule type="expression" dxfId="28512" priority="68633" stopIfTrue="1">
      <formula>WEEKDAY($A824)=5</formula>
    </cfRule>
    <cfRule type="expression" dxfId="28511" priority="68634" stopIfTrue="1">
      <formula>WEEKDAY($A824)=6</formula>
    </cfRule>
    <cfRule type="expression" dxfId="28510" priority="68635" stopIfTrue="1">
      <formula>WEEKDAY($A824)=7</formula>
    </cfRule>
  </conditionalFormatting>
  <conditionalFormatting sqref="A824:A833">
    <cfRule type="expression" dxfId="28509" priority="68622" stopIfTrue="1">
      <formula>WEEKDAY($A824)=1</formula>
    </cfRule>
    <cfRule type="expression" dxfId="28508" priority="68623" stopIfTrue="1">
      <formula>WEEKDAY($A824)=2</formula>
    </cfRule>
    <cfRule type="expression" dxfId="28507" priority="68624" stopIfTrue="1">
      <formula>WEEKDAY($A824)=3</formula>
    </cfRule>
    <cfRule type="expression" dxfId="28506" priority="68625" stopIfTrue="1">
      <formula>WEEKDAY($A824)=4</formula>
    </cfRule>
    <cfRule type="expression" dxfId="28505" priority="68626" stopIfTrue="1">
      <formula>WEEKDAY($A824)=5</formula>
    </cfRule>
    <cfRule type="expression" dxfId="28504" priority="68627" stopIfTrue="1">
      <formula>WEEKDAY($A824)=6</formula>
    </cfRule>
    <cfRule type="expression" dxfId="28503" priority="68628" stopIfTrue="1">
      <formula>WEEKDAY($A824)=7</formula>
    </cfRule>
  </conditionalFormatting>
  <conditionalFormatting sqref="A824:A833">
    <cfRule type="expression" dxfId="28502" priority="68615" stopIfTrue="1">
      <formula>WEEKDAY($A824)=1</formula>
    </cfRule>
    <cfRule type="expression" dxfId="28501" priority="68616" stopIfTrue="1">
      <formula>WEEKDAY($A824)=2</formula>
    </cfRule>
    <cfRule type="expression" dxfId="28500" priority="68617" stopIfTrue="1">
      <formula>WEEKDAY($A824)=3</formula>
    </cfRule>
    <cfRule type="expression" dxfId="28499" priority="68618" stopIfTrue="1">
      <formula>WEEKDAY($A824)=4</formula>
    </cfRule>
    <cfRule type="expression" dxfId="28498" priority="68619" stopIfTrue="1">
      <formula>WEEKDAY($A824)=5</formula>
    </cfRule>
    <cfRule type="expression" dxfId="28497" priority="68620" stopIfTrue="1">
      <formula>WEEKDAY($A824)=6</formula>
    </cfRule>
    <cfRule type="expression" dxfId="28496" priority="68621" stopIfTrue="1">
      <formula>WEEKDAY($A824)=7</formula>
    </cfRule>
  </conditionalFormatting>
  <conditionalFormatting sqref="A824:A833">
    <cfRule type="expression" dxfId="28495" priority="68608" stopIfTrue="1">
      <formula>WEEKDAY($A824)=1</formula>
    </cfRule>
    <cfRule type="expression" dxfId="28494" priority="68609" stopIfTrue="1">
      <formula>WEEKDAY($A824)=2</formula>
    </cfRule>
    <cfRule type="expression" dxfId="28493" priority="68610" stopIfTrue="1">
      <formula>WEEKDAY($A824)=3</formula>
    </cfRule>
    <cfRule type="expression" dxfId="28492" priority="68611" stopIfTrue="1">
      <formula>WEEKDAY($A824)=4</formula>
    </cfRule>
    <cfRule type="expression" dxfId="28491" priority="68612" stopIfTrue="1">
      <formula>WEEKDAY($A824)=5</formula>
    </cfRule>
    <cfRule type="expression" dxfId="28490" priority="68613" stopIfTrue="1">
      <formula>WEEKDAY($A824)=6</formula>
    </cfRule>
    <cfRule type="expression" dxfId="28489" priority="68614" stopIfTrue="1">
      <formula>WEEKDAY($A824)=7</formula>
    </cfRule>
  </conditionalFormatting>
  <conditionalFormatting sqref="A824:M824">
    <cfRule type="expression" dxfId="28488" priority="68601" stopIfTrue="1">
      <formula>WEEKDAY($A824)=1</formula>
    </cfRule>
    <cfRule type="expression" dxfId="28487" priority="68602" stopIfTrue="1">
      <formula>WEEKDAY($A824)=2</formula>
    </cfRule>
    <cfRule type="expression" dxfId="28486" priority="68603" stopIfTrue="1">
      <formula>WEEKDAY($A824)=3</formula>
    </cfRule>
    <cfRule type="expression" dxfId="28485" priority="68604" stopIfTrue="1">
      <formula>WEEKDAY($A824)=4</formula>
    </cfRule>
    <cfRule type="expression" dxfId="28484" priority="68605" stopIfTrue="1">
      <formula>WEEKDAY($A824)=5</formula>
    </cfRule>
    <cfRule type="expression" dxfId="28483" priority="68606" stopIfTrue="1">
      <formula>WEEKDAY($A824)=6</formula>
    </cfRule>
    <cfRule type="expression" dxfId="28482" priority="68607" stopIfTrue="1">
      <formula>WEEKDAY($A824)=7</formula>
    </cfRule>
  </conditionalFormatting>
  <conditionalFormatting sqref="I825:I827">
    <cfRule type="expression" dxfId="28481" priority="68594" stopIfTrue="1">
      <formula>WEEKDAY($A825)=1</formula>
    </cfRule>
    <cfRule type="expression" dxfId="28480" priority="68595" stopIfTrue="1">
      <formula>WEEKDAY($A825)=2</formula>
    </cfRule>
    <cfRule type="expression" dxfId="28479" priority="68596" stopIfTrue="1">
      <formula>WEEKDAY($A825)=3</formula>
    </cfRule>
    <cfRule type="expression" dxfId="28478" priority="68597" stopIfTrue="1">
      <formula>WEEKDAY($A825)=4</formula>
    </cfRule>
    <cfRule type="expression" dxfId="28477" priority="68598" stopIfTrue="1">
      <formula>WEEKDAY($A825)=5</formula>
    </cfRule>
    <cfRule type="expression" dxfId="28476" priority="68599" stopIfTrue="1">
      <formula>WEEKDAY($A825)=6</formula>
    </cfRule>
    <cfRule type="expression" dxfId="28475" priority="68600" stopIfTrue="1">
      <formula>WEEKDAY($A825)=7</formula>
    </cfRule>
  </conditionalFormatting>
  <conditionalFormatting sqref="I825:I827">
    <cfRule type="expression" dxfId="28474" priority="68587" stopIfTrue="1">
      <formula>WEEKDAY($A825)=1</formula>
    </cfRule>
    <cfRule type="expression" dxfId="28473" priority="68588" stopIfTrue="1">
      <formula>WEEKDAY($A825)=2</formula>
    </cfRule>
    <cfRule type="expression" dxfId="28472" priority="68589" stopIfTrue="1">
      <formula>WEEKDAY($A825)=3</formula>
    </cfRule>
    <cfRule type="expression" dxfId="28471" priority="68590" stopIfTrue="1">
      <formula>WEEKDAY($A825)=4</formula>
    </cfRule>
    <cfRule type="expression" dxfId="28470" priority="68591" stopIfTrue="1">
      <formula>WEEKDAY($A825)=5</formula>
    </cfRule>
    <cfRule type="expression" dxfId="28469" priority="68592" stopIfTrue="1">
      <formula>WEEKDAY($A825)=6</formula>
    </cfRule>
    <cfRule type="expression" dxfId="28468" priority="68593" stopIfTrue="1">
      <formula>WEEKDAY($A825)=7</formula>
    </cfRule>
  </conditionalFormatting>
  <conditionalFormatting sqref="I825:I827">
    <cfRule type="expression" dxfId="28467" priority="68580" stopIfTrue="1">
      <formula>WEEKDAY($A825)=1</formula>
    </cfRule>
    <cfRule type="expression" dxfId="28466" priority="68581" stopIfTrue="1">
      <formula>WEEKDAY($A825)=2</formula>
    </cfRule>
    <cfRule type="expression" dxfId="28465" priority="68582" stopIfTrue="1">
      <formula>WEEKDAY($A825)=3</formula>
    </cfRule>
    <cfRule type="expression" dxfId="28464" priority="68583" stopIfTrue="1">
      <formula>WEEKDAY($A825)=4</formula>
    </cfRule>
    <cfRule type="expression" dxfId="28463" priority="68584" stopIfTrue="1">
      <formula>WEEKDAY($A825)=5</formula>
    </cfRule>
    <cfRule type="expression" dxfId="28462" priority="68585" stopIfTrue="1">
      <formula>WEEKDAY($A825)=6</formula>
    </cfRule>
    <cfRule type="expression" dxfId="28461" priority="68586" stopIfTrue="1">
      <formula>WEEKDAY($A825)=7</formula>
    </cfRule>
  </conditionalFormatting>
  <conditionalFormatting sqref="I825:I827">
    <cfRule type="expression" dxfId="28460" priority="68573" stopIfTrue="1">
      <formula>WEEKDAY($A825)=1</formula>
    </cfRule>
    <cfRule type="expression" dxfId="28459" priority="68574" stopIfTrue="1">
      <formula>WEEKDAY($A825)=2</formula>
    </cfRule>
    <cfRule type="expression" dxfId="28458" priority="68575" stopIfTrue="1">
      <formula>WEEKDAY($A825)=3</formula>
    </cfRule>
    <cfRule type="expression" dxfId="28457" priority="68576" stopIfTrue="1">
      <formula>WEEKDAY($A825)=4</formula>
    </cfRule>
    <cfRule type="expression" dxfId="28456" priority="68577" stopIfTrue="1">
      <formula>WEEKDAY($A825)=5</formula>
    </cfRule>
    <cfRule type="expression" dxfId="28455" priority="68578" stopIfTrue="1">
      <formula>WEEKDAY($A825)=6</formula>
    </cfRule>
    <cfRule type="expression" dxfId="28454" priority="68579" stopIfTrue="1">
      <formula>WEEKDAY($A825)=7</formula>
    </cfRule>
  </conditionalFormatting>
  <conditionalFormatting sqref="I825:I827">
    <cfRule type="expression" dxfId="28453" priority="68566" stopIfTrue="1">
      <formula>WEEKDAY($A825)=1</formula>
    </cfRule>
    <cfRule type="expression" dxfId="28452" priority="68567" stopIfTrue="1">
      <formula>WEEKDAY($A825)=2</formula>
    </cfRule>
    <cfRule type="expression" dxfId="28451" priority="68568" stopIfTrue="1">
      <formula>WEEKDAY($A825)=3</formula>
    </cfRule>
    <cfRule type="expression" dxfId="28450" priority="68569" stopIfTrue="1">
      <formula>WEEKDAY($A825)=4</formula>
    </cfRule>
    <cfRule type="expression" dxfId="28449" priority="68570" stopIfTrue="1">
      <formula>WEEKDAY($A825)=5</formula>
    </cfRule>
    <cfRule type="expression" dxfId="28448" priority="68571" stopIfTrue="1">
      <formula>WEEKDAY($A825)=6</formula>
    </cfRule>
    <cfRule type="expression" dxfId="28447" priority="68572" stopIfTrue="1">
      <formula>WEEKDAY($A825)=7</formula>
    </cfRule>
  </conditionalFormatting>
  <conditionalFormatting sqref="I825:I827">
    <cfRule type="expression" dxfId="28446" priority="68559" stopIfTrue="1">
      <formula>WEEKDAY($A825)=1</formula>
    </cfRule>
    <cfRule type="expression" dxfId="28445" priority="68560" stopIfTrue="1">
      <formula>WEEKDAY($A825)=2</formula>
    </cfRule>
    <cfRule type="expression" dxfId="28444" priority="68561" stopIfTrue="1">
      <formula>WEEKDAY($A825)=3</formula>
    </cfRule>
    <cfRule type="expression" dxfId="28443" priority="68562" stopIfTrue="1">
      <formula>WEEKDAY($A825)=4</formula>
    </cfRule>
    <cfRule type="expression" dxfId="28442" priority="68563" stopIfTrue="1">
      <formula>WEEKDAY($A825)=5</formula>
    </cfRule>
    <cfRule type="expression" dxfId="28441" priority="68564" stopIfTrue="1">
      <formula>WEEKDAY($A825)=6</formula>
    </cfRule>
    <cfRule type="expression" dxfId="28440" priority="68565" stopIfTrue="1">
      <formula>WEEKDAY($A825)=7</formula>
    </cfRule>
  </conditionalFormatting>
  <conditionalFormatting sqref="I825:I827">
    <cfRule type="expression" dxfId="28439" priority="68552" stopIfTrue="1">
      <formula>WEEKDAY($A825)=1</formula>
    </cfRule>
    <cfRule type="expression" dxfId="28438" priority="68553" stopIfTrue="1">
      <formula>WEEKDAY($A825)=2</formula>
    </cfRule>
    <cfRule type="expression" dxfId="28437" priority="68554" stopIfTrue="1">
      <formula>WEEKDAY($A825)=3</formula>
    </cfRule>
    <cfRule type="expression" dxfId="28436" priority="68555" stopIfTrue="1">
      <formula>WEEKDAY($A825)=4</formula>
    </cfRule>
    <cfRule type="expression" dxfId="28435" priority="68556" stopIfTrue="1">
      <formula>WEEKDAY($A825)=5</formula>
    </cfRule>
    <cfRule type="expression" dxfId="28434" priority="68557" stopIfTrue="1">
      <formula>WEEKDAY($A825)=6</formula>
    </cfRule>
    <cfRule type="expression" dxfId="28433" priority="68558" stopIfTrue="1">
      <formula>WEEKDAY($A825)=7</formula>
    </cfRule>
  </conditionalFormatting>
  <conditionalFormatting sqref="I825:I827">
    <cfRule type="expression" dxfId="28432" priority="68545" stopIfTrue="1">
      <formula>WEEKDAY($A825)=1</formula>
    </cfRule>
    <cfRule type="expression" dxfId="28431" priority="68546" stopIfTrue="1">
      <formula>WEEKDAY($A825)=2</formula>
    </cfRule>
    <cfRule type="expression" dxfId="28430" priority="68547" stopIfTrue="1">
      <formula>WEEKDAY($A825)=3</formula>
    </cfRule>
    <cfRule type="expression" dxfId="28429" priority="68548" stopIfTrue="1">
      <formula>WEEKDAY($A825)=4</formula>
    </cfRule>
    <cfRule type="expression" dxfId="28428" priority="68549" stopIfTrue="1">
      <formula>WEEKDAY($A825)=5</formula>
    </cfRule>
    <cfRule type="expression" dxfId="28427" priority="68550" stopIfTrue="1">
      <formula>WEEKDAY($A825)=6</formula>
    </cfRule>
    <cfRule type="expression" dxfId="28426" priority="68551" stopIfTrue="1">
      <formula>WEEKDAY($A825)=7</formula>
    </cfRule>
  </conditionalFormatting>
  <conditionalFormatting sqref="I825:I827">
    <cfRule type="expression" dxfId="28425" priority="68538" stopIfTrue="1">
      <formula>WEEKDAY($A825)=1</formula>
    </cfRule>
    <cfRule type="expression" dxfId="28424" priority="68539" stopIfTrue="1">
      <formula>WEEKDAY($A825)=2</formula>
    </cfRule>
    <cfRule type="expression" dxfId="28423" priority="68540" stopIfTrue="1">
      <formula>WEEKDAY($A825)=3</formula>
    </cfRule>
    <cfRule type="expression" dxfId="28422" priority="68541" stopIfTrue="1">
      <formula>WEEKDAY($A825)=4</formula>
    </cfRule>
    <cfRule type="expression" dxfId="28421" priority="68542" stopIfTrue="1">
      <formula>WEEKDAY($A825)=5</formula>
    </cfRule>
    <cfRule type="expression" dxfId="28420" priority="68543" stopIfTrue="1">
      <formula>WEEKDAY($A825)=6</formula>
    </cfRule>
    <cfRule type="expression" dxfId="28419" priority="68544" stopIfTrue="1">
      <formula>WEEKDAY($A825)=7</formula>
    </cfRule>
  </conditionalFormatting>
  <conditionalFormatting sqref="I825:I827">
    <cfRule type="expression" dxfId="28418" priority="68531" stopIfTrue="1">
      <formula>WEEKDAY($A825)=1</formula>
    </cfRule>
    <cfRule type="expression" dxfId="28417" priority="68532" stopIfTrue="1">
      <formula>WEEKDAY($A825)=2</formula>
    </cfRule>
    <cfRule type="expression" dxfId="28416" priority="68533" stopIfTrue="1">
      <formula>WEEKDAY($A825)=3</formula>
    </cfRule>
    <cfRule type="expression" dxfId="28415" priority="68534" stopIfTrue="1">
      <formula>WEEKDAY($A825)=4</formula>
    </cfRule>
    <cfRule type="expression" dxfId="28414" priority="68535" stopIfTrue="1">
      <formula>WEEKDAY($A825)=5</formula>
    </cfRule>
    <cfRule type="expression" dxfId="28413" priority="68536" stopIfTrue="1">
      <formula>WEEKDAY($A825)=6</formula>
    </cfRule>
    <cfRule type="expression" dxfId="28412" priority="68537" stopIfTrue="1">
      <formula>WEEKDAY($A825)=7</formula>
    </cfRule>
  </conditionalFormatting>
  <conditionalFormatting sqref="I825:I827">
    <cfRule type="expression" dxfId="28411" priority="68524" stopIfTrue="1">
      <formula>WEEKDAY($A825)=1</formula>
    </cfRule>
    <cfRule type="expression" dxfId="28410" priority="68525" stopIfTrue="1">
      <formula>WEEKDAY($A825)=2</formula>
    </cfRule>
    <cfRule type="expression" dxfId="28409" priority="68526" stopIfTrue="1">
      <formula>WEEKDAY($A825)=3</formula>
    </cfRule>
    <cfRule type="expression" dxfId="28408" priority="68527" stopIfTrue="1">
      <formula>WEEKDAY($A825)=4</formula>
    </cfRule>
    <cfRule type="expression" dxfId="28407" priority="68528" stopIfTrue="1">
      <formula>WEEKDAY($A825)=5</formula>
    </cfRule>
    <cfRule type="expression" dxfId="28406" priority="68529" stopIfTrue="1">
      <formula>WEEKDAY($A825)=6</formula>
    </cfRule>
    <cfRule type="expression" dxfId="28405" priority="68530" stopIfTrue="1">
      <formula>WEEKDAY($A825)=7</formula>
    </cfRule>
  </conditionalFormatting>
  <conditionalFormatting sqref="I825:I827">
    <cfRule type="expression" dxfId="28404" priority="68517" stopIfTrue="1">
      <formula>WEEKDAY($A825)=1</formula>
    </cfRule>
    <cfRule type="expression" dxfId="28403" priority="68518" stopIfTrue="1">
      <formula>WEEKDAY($A825)=2</formula>
    </cfRule>
    <cfRule type="expression" dxfId="28402" priority="68519" stopIfTrue="1">
      <formula>WEEKDAY($A825)=3</formula>
    </cfRule>
    <cfRule type="expression" dxfId="28401" priority="68520" stopIfTrue="1">
      <formula>WEEKDAY($A825)=4</formula>
    </cfRule>
    <cfRule type="expression" dxfId="28400" priority="68521" stopIfTrue="1">
      <formula>WEEKDAY($A825)=5</formula>
    </cfRule>
    <cfRule type="expression" dxfId="28399" priority="68522" stopIfTrue="1">
      <formula>WEEKDAY($A825)=6</formula>
    </cfRule>
    <cfRule type="expression" dxfId="28398" priority="68523" stopIfTrue="1">
      <formula>WEEKDAY($A825)=7</formula>
    </cfRule>
  </conditionalFormatting>
  <conditionalFormatting sqref="I825:I827">
    <cfRule type="expression" dxfId="28397" priority="68510" stopIfTrue="1">
      <formula>WEEKDAY($A825)=1</formula>
    </cfRule>
    <cfRule type="expression" dxfId="28396" priority="68511" stopIfTrue="1">
      <formula>WEEKDAY($A825)=2</formula>
    </cfRule>
    <cfRule type="expression" dxfId="28395" priority="68512" stopIfTrue="1">
      <formula>WEEKDAY($A825)=3</formula>
    </cfRule>
    <cfRule type="expression" dxfId="28394" priority="68513" stopIfTrue="1">
      <formula>WEEKDAY($A825)=4</formula>
    </cfRule>
    <cfRule type="expression" dxfId="28393" priority="68514" stopIfTrue="1">
      <formula>WEEKDAY($A825)=5</formula>
    </cfRule>
    <cfRule type="expression" dxfId="28392" priority="68515" stopIfTrue="1">
      <formula>WEEKDAY($A825)=6</formula>
    </cfRule>
    <cfRule type="expression" dxfId="28391" priority="68516" stopIfTrue="1">
      <formula>WEEKDAY($A825)=7</formula>
    </cfRule>
  </conditionalFormatting>
  <conditionalFormatting sqref="I825:I827">
    <cfRule type="expression" dxfId="28390" priority="68503" stopIfTrue="1">
      <formula>WEEKDAY($A825)=1</formula>
    </cfRule>
    <cfRule type="expression" dxfId="28389" priority="68504" stopIfTrue="1">
      <formula>WEEKDAY($A825)=2</formula>
    </cfRule>
    <cfRule type="expression" dxfId="28388" priority="68505" stopIfTrue="1">
      <formula>WEEKDAY($A825)=3</formula>
    </cfRule>
    <cfRule type="expression" dxfId="28387" priority="68506" stopIfTrue="1">
      <formula>WEEKDAY($A825)=4</formula>
    </cfRule>
    <cfRule type="expression" dxfId="28386" priority="68507" stopIfTrue="1">
      <formula>WEEKDAY($A825)=5</formula>
    </cfRule>
    <cfRule type="expression" dxfId="28385" priority="68508" stopIfTrue="1">
      <formula>WEEKDAY($A825)=6</formula>
    </cfRule>
    <cfRule type="expression" dxfId="28384" priority="68509" stopIfTrue="1">
      <formula>WEEKDAY($A825)=7</formula>
    </cfRule>
  </conditionalFormatting>
  <conditionalFormatting sqref="I825:I827">
    <cfRule type="expression" dxfId="28383" priority="68496" stopIfTrue="1">
      <formula>WEEKDAY($A825)=1</formula>
    </cfRule>
    <cfRule type="expression" dxfId="28382" priority="68497" stopIfTrue="1">
      <formula>WEEKDAY($A825)=2</formula>
    </cfRule>
    <cfRule type="expression" dxfId="28381" priority="68498" stopIfTrue="1">
      <formula>WEEKDAY($A825)=3</formula>
    </cfRule>
    <cfRule type="expression" dxfId="28380" priority="68499" stopIfTrue="1">
      <formula>WEEKDAY($A825)=4</formula>
    </cfRule>
    <cfRule type="expression" dxfId="28379" priority="68500" stopIfTrue="1">
      <formula>WEEKDAY($A825)=5</formula>
    </cfRule>
    <cfRule type="expression" dxfId="28378" priority="68501" stopIfTrue="1">
      <formula>WEEKDAY($A825)=6</formula>
    </cfRule>
    <cfRule type="expression" dxfId="28377" priority="68502" stopIfTrue="1">
      <formula>WEEKDAY($A825)=7</formula>
    </cfRule>
  </conditionalFormatting>
  <conditionalFormatting sqref="I825:I827">
    <cfRule type="expression" dxfId="28376" priority="68489" stopIfTrue="1">
      <formula>WEEKDAY($A825)=1</formula>
    </cfRule>
    <cfRule type="expression" dxfId="28375" priority="68490" stopIfTrue="1">
      <formula>WEEKDAY($A825)=2</formula>
    </cfRule>
    <cfRule type="expression" dxfId="28374" priority="68491" stopIfTrue="1">
      <formula>WEEKDAY($A825)=3</formula>
    </cfRule>
    <cfRule type="expression" dxfId="28373" priority="68492" stopIfTrue="1">
      <formula>WEEKDAY($A825)=4</formula>
    </cfRule>
    <cfRule type="expression" dxfId="28372" priority="68493" stopIfTrue="1">
      <formula>WEEKDAY($A825)=5</formula>
    </cfRule>
    <cfRule type="expression" dxfId="28371" priority="68494" stopIfTrue="1">
      <formula>WEEKDAY($A825)=6</formula>
    </cfRule>
    <cfRule type="expression" dxfId="28370" priority="68495" stopIfTrue="1">
      <formula>WEEKDAY($A825)=7</formula>
    </cfRule>
  </conditionalFormatting>
  <conditionalFormatting sqref="I825:I827">
    <cfRule type="expression" dxfId="28369" priority="68482" stopIfTrue="1">
      <formula>WEEKDAY($A825)=1</formula>
    </cfRule>
    <cfRule type="expression" dxfId="28368" priority="68483" stopIfTrue="1">
      <formula>WEEKDAY($A825)=2</formula>
    </cfRule>
    <cfRule type="expression" dxfId="28367" priority="68484" stopIfTrue="1">
      <formula>WEEKDAY($A825)=3</formula>
    </cfRule>
    <cfRule type="expression" dxfId="28366" priority="68485" stopIfTrue="1">
      <formula>WEEKDAY($A825)=4</formula>
    </cfRule>
    <cfRule type="expression" dxfId="28365" priority="68486" stopIfTrue="1">
      <formula>WEEKDAY($A825)=5</formula>
    </cfRule>
    <cfRule type="expression" dxfId="28364" priority="68487" stopIfTrue="1">
      <formula>WEEKDAY($A825)=6</formula>
    </cfRule>
    <cfRule type="expression" dxfId="28363" priority="68488" stopIfTrue="1">
      <formula>WEEKDAY($A825)=7</formula>
    </cfRule>
  </conditionalFormatting>
  <conditionalFormatting sqref="I825:I827">
    <cfRule type="expression" dxfId="28362" priority="68475" stopIfTrue="1">
      <formula>WEEKDAY($A825)=1</formula>
    </cfRule>
    <cfRule type="expression" dxfId="28361" priority="68476" stopIfTrue="1">
      <formula>WEEKDAY($A825)=2</formula>
    </cfRule>
    <cfRule type="expression" dxfId="28360" priority="68477" stopIfTrue="1">
      <formula>WEEKDAY($A825)=3</formula>
    </cfRule>
    <cfRule type="expression" dxfId="28359" priority="68478" stopIfTrue="1">
      <formula>WEEKDAY($A825)=4</formula>
    </cfRule>
    <cfRule type="expression" dxfId="28358" priority="68479" stopIfTrue="1">
      <formula>WEEKDAY($A825)=5</formula>
    </cfRule>
    <cfRule type="expression" dxfId="28357" priority="68480" stopIfTrue="1">
      <formula>WEEKDAY($A825)=6</formula>
    </cfRule>
    <cfRule type="expression" dxfId="28356" priority="68481" stopIfTrue="1">
      <formula>WEEKDAY($A825)=7</formula>
    </cfRule>
  </conditionalFormatting>
  <conditionalFormatting sqref="I825:I827">
    <cfRule type="expression" dxfId="28355" priority="68468" stopIfTrue="1">
      <formula>WEEKDAY($A825)=1</formula>
    </cfRule>
    <cfRule type="expression" dxfId="28354" priority="68469" stopIfTrue="1">
      <formula>WEEKDAY($A825)=2</formula>
    </cfRule>
    <cfRule type="expression" dxfId="28353" priority="68470" stopIfTrue="1">
      <formula>WEEKDAY($A825)=3</formula>
    </cfRule>
    <cfRule type="expression" dxfId="28352" priority="68471" stopIfTrue="1">
      <formula>WEEKDAY($A825)=4</formula>
    </cfRule>
    <cfRule type="expression" dxfId="28351" priority="68472" stopIfTrue="1">
      <formula>WEEKDAY($A825)=5</formula>
    </cfRule>
    <cfRule type="expression" dxfId="28350" priority="68473" stopIfTrue="1">
      <formula>WEEKDAY($A825)=6</formula>
    </cfRule>
    <cfRule type="expression" dxfId="28349" priority="68474" stopIfTrue="1">
      <formula>WEEKDAY($A825)=7</formula>
    </cfRule>
  </conditionalFormatting>
  <conditionalFormatting sqref="I825:I827">
    <cfRule type="expression" dxfId="28348" priority="68461" stopIfTrue="1">
      <formula>WEEKDAY($A825)=1</formula>
    </cfRule>
    <cfRule type="expression" dxfId="28347" priority="68462" stopIfTrue="1">
      <formula>WEEKDAY($A825)=2</formula>
    </cfRule>
    <cfRule type="expression" dxfId="28346" priority="68463" stopIfTrue="1">
      <formula>WEEKDAY($A825)=3</formula>
    </cfRule>
    <cfRule type="expression" dxfId="28345" priority="68464" stopIfTrue="1">
      <formula>WEEKDAY($A825)=4</formula>
    </cfRule>
    <cfRule type="expression" dxfId="28344" priority="68465" stopIfTrue="1">
      <formula>WEEKDAY($A825)=5</formula>
    </cfRule>
    <cfRule type="expression" dxfId="28343" priority="68466" stopIfTrue="1">
      <formula>WEEKDAY($A825)=6</formula>
    </cfRule>
    <cfRule type="expression" dxfId="28342" priority="68467" stopIfTrue="1">
      <formula>WEEKDAY($A825)=7</formula>
    </cfRule>
  </conditionalFormatting>
  <conditionalFormatting sqref="I825:I827">
    <cfRule type="expression" dxfId="28341" priority="68454" stopIfTrue="1">
      <formula>WEEKDAY($A825)=1</formula>
    </cfRule>
    <cfRule type="expression" dxfId="28340" priority="68455" stopIfTrue="1">
      <formula>WEEKDAY($A825)=2</formula>
    </cfRule>
    <cfRule type="expression" dxfId="28339" priority="68456" stopIfTrue="1">
      <formula>WEEKDAY($A825)=3</formula>
    </cfRule>
    <cfRule type="expression" dxfId="28338" priority="68457" stopIfTrue="1">
      <formula>WEEKDAY($A825)=4</formula>
    </cfRule>
    <cfRule type="expression" dxfId="28337" priority="68458" stopIfTrue="1">
      <formula>WEEKDAY($A825)=5</formula>
    </cfRule>
    <cfRule type="expression" dxfId="28336" priority="68459" stopIfTrue="1">
      <formula>WEEKDAY($A825)=6</formula>
    </cfRule>
    <cfRule type="expression" dxfId="28335" priority="68460" stopIfTrue="1">
      <formula>WEEKDAY($A825)=7</formula>
    </cfRule>
  </conditionalFormatting>
  <conditionalFormatting sqref="I825:I827">
    <cfRule type="expression" dxfId="28334" priority="68447" stopIfTrue="1">
      <formula>WEEKDAY($A825)=1</formula>
    </cfRule>
    <cfRule type="expression" dxfId="28333" priority="68448" stopIfTrue="1">
      <formula>WEEKDAY($A825)=2</formula>
    </cfRule>
    <cfRule type="expression" dxfId="28332" priority="68449" stopIfTrue="1">
      <formula>WEEKDAY($A825)=3</formula>
    </cfRule>
    <cfRule type="expression" dxfId="28331" priority="68450" stopIfTrue="1">
      <formula>WEEKDAY($A825)=4</formula>
    </cfRule>
    <cfRule type="expression" dxfId="28330" priority="68451" stopIfTrue="1">
      <formula>WEEKDAY($A825)=5</formula>
    </cfRule>
    <cfRule type="expression" dxfId="28329" priority="68452" stopIfTrue="1">
      <formula>WEEKDAY($A825)=6</formula>
    </cfRule>
    <cfRule type="expression" dxfId="28328" priority="68453" stopIfTrue="1">
      <formula>WEEKDAY($A825)=7</formula>
    </cfRule>
  </conditionalFormatting>
  <conditionalFormatting sqref="I825:I827">
    <cfRule type="expression" dxfId="28327" priority="68440" stopIfTrue="1">
      <formula>WEEKDAY($A825)=1</formula>
    </cfRule>
    <cfRule type="expression" dxfId="28326" priority="68441" stopIfTrue="1">
      <formula>WEEKDAY($A825)=2</formula>
    </cfRule>
    <cfRule type="expression" dxfId="28325" priority="68442" stopIfTrue="1">
      <formula>WEEKDAY($A825)=3</formula>
    </cfRule>
    <cfRule type="expression" dxfId="28324" priority="68443" stopIfTrue="1">
      <formula>WEEKDAY($A825)=4</formula>
    </cfRule>
    <cfRule type="expression" dxfId="28323" priority="68444" stopIfTrue="1">
      <formula>WEEKDAY($A825)=5</formula>
    </cfRule>
    <cfRule type="expression" dxfId="28322" priority="68445" stopIfTrue="1">
      <formula>WEEKDAY($A825)=6</formula>
    </cfRule>
    <cfRule type="expression" dxfId="28321" priority="68446" stopIfTrue="1">
      <formula>WEEKDAY($A825)=7</formula>
    </cfRule>
  </conditionalFormatting>
  <conditionalFormatting sqref="I825:I827">
    <cfRule type="expression" dxfId="28320" priority="68433" stopIfTrue="1">
      <formula>WEEKDAY($A825)=1</formula>
    </cfRule>
    <cfRule type="expression" dxfId="28319" priority="68434" stopIfTrue="1">
      <formula>WEEKDAY($A825)=2</formula>
    </cfRule>
    <cfRule type="expression" dxfId="28318" priority="68435" stopIfTrue="1">
      <formula>WEEKDAY($A825)=3</formula>
    </cfRule>
    <cfRule type="expression" dxfId="28317" priority="68436" stopIfTrue="1">
      <formula>WEEKDAY($A825)=4</formula>
    </cfRule>
    <cfRule type="expression" dxfId="28316" priority="68437" stopIfTrue="1">
      <formula>WEEKDAY($A825)=5</formula>
    </cfRule>
    <cfRule type="expression" dxfId="28315" priority="68438" stopIfTrue="1">
      <formula>WEEKDAY($A825)=6</formula>
    </cfRule>
    <cfRule type="expression" dxfId="28314" priority="68439" stopIfTrue="1">
      <formula>WEEKDAY($A825)=7</formula>
    </cfRule>
  </conditionalFormatting>
  <conditionalFormatting sqref="I825:I827">
    <cfRule type="expression" dxfId="28313" priority="68426" stopIfTrue="1">
      <formula>WEEKDAY($A825)=1</formula>
    </cfRule>
    <cfRule type="expression" dxfId="28312" priority="68427" stopIfTrue="1">
      <formula>WEEKDAY($A825)=2</formula>
    </cfRule>
    <cfRule type="expression" dxfId="28311" priority="68428" stopIfTrue="1">
      <formula>WEEKDAY($A825)=3</formula>
    </cfRule>
    <cfRule type="expression" dxfId="28310" priority="68429" stopIfTrue="1">
      <formula>WEEKDAY($A825)=4</formula>
    </cfRule>
    <cfRule type="expression" dxfId="28309" priority="68430" stopIfTrue="1">
      <formula>WEEKDAY($A825)=5</formula>
    </cfRule>
    <cfRule type="expression" dxfId="28308" priority="68431" stopIfTrue="1">
      <formula>WEEKDAY($A825)=6</formula>
    </cfRule>
    <cfRule type="expression" dxfId="28307" priority="68432" stopIfTrue="1">
      <formula>WEEKDAY($A825)=7</formula>
    </cfRule>
  </conditionalFormatting>
  <conditionalFormatting sqref="I825:I827">
    <cfRule type="expression" dxfId="28306" priority="68419" stopIfTrue="1">
      <formula>WEEKDAY($A825)=1</formula>
    </cfRule>
    <cfRule type="expression" dxfId="28305" priority="68420" stopIfTrue="1">
      <formula>WEEKDAY($A825)=2</formula>
    </cfRule>
    <cfRule type="expression" dxfId="28304" priority="68421" stopIfTrue="1">
      <formula>WEEKDAY($A825)=3</formula>
    </cfRule>
    <cfRule type="expression" dxfId="28303" priority="68422" stopIfTrue="1">
      <formula>WEEKDAY($A825)=4</formula>
    </cfRule>
    <cfRule type="expression" dxfId="28302" priority="68423" stopIfTrue="1">
      <formula>WEEKDAY($A825)=5</formula>
    </cfRule>
    <cfRule type="expression" dxfId="28301" priority="68424" stopIfTrue="1">
      <formula>WEEKDAY($A825)=6</formula>
    </cfRule>
    <cfRule type="expression" dxfId="28300" priority="68425" stopIfTrue="1">
      <formula>WEEKDAY($A825)=7</formula>
    </cfRule>
  </conditionalFormatting>
  <conditionalFormatting sqref="I825:I827">
    <cfRule type="expression" dxfId="28299" priority="68412" stopIfTrue="1">
      <formula>WEEKDAY($A825)=1</formula>
    </cfRule>
    <cfRule type="expression" dxfId="28298" priority="68413" stopIfTrue="1">
      <formula>WEEKDAY($A825)=2</formula>
    </cfRule>
    <cfRule type="expression" dxfId="28297" priority="68414" stopIfTrue="1">
      <formula>WEEKDAY($A825)=3</formula>
    </cfRule>
    <cfRule type="expression" dxfId="28296" priority="68415" stopIfTrue="1">
      <formula>WEEKDAY($A825)=4</formula>
    </cfRule>
    <cfRule type="expression" dxfId="28295" priority="68416" stopIfTrue="1">
      <formula>WEEKDAY($A825)=5</formula>
    </cfRule>
    <cfRule type="expression" dxfId="28294" priority="68417" stopIfTrue="1">
      <formula>WEEKDAY($A825)=6</formula>
    </cfRule>
    <cfRule type="expression" dxfId="28293" priority="68418" stopIfTrue="1">
      <formula>WEEKDAY($A825)=7</formula>
    </cfRule>
  </conditionalFormatting>
  <conditionalFormatting sqref="I825:I827">
    <cfRule type="expression" dxfId="28292" priority="68405" stopIfTrue="1">
      <formula>WEEKDAY($A825)=1</formula>
    </cfRule>
    <cfRule type="expression" dxfId="28291" priority="68406" stopIfTrue="1">
      <formula>WEEKDAY($A825)=2</formula>
    </cfRule>
    <cfRule type="expression" dxfId="28290" priority="68407" stopIfTrue="1">
      <formula>WEEKDAY($A825)=3</formula>
    </cfRule>
    <cfRule type="expression" dxfId="28289" priority="68408" stopIfTrue="1">
      <formula>WEEKDAY($A825)=4</formula>
    </cfRule>
    <cfRule type="expression" dxfId="28288" priority="68409" stopIfTrue="1">
      <formula>WEEKDAY($A825)=5</formula>
    </cfRule>
    <cfRule type="expression" dxfId="28287" priority="68410" stopIfTrue="1">
      <formula>WEEKDAY($A825)=6</formula>
    </cfRule>
    <cfRule type="expression" dxfId="28286" priority="68411" stopIfTrue="1">
      <formula>WEEKDAY($A825)=7</formula>
    </cfRule>
  </conditionalFormatting>
  <conditionalFormatting sqref="I825:I827">
    <cfRule type="expression" dxfId="28285" priority="68398" stopIfTrue="1">
      <formula>WEEKDAY($A825)=1</formula>
    </cfRule>
    <cfRule type="expression" dxfId="28284" priority="68399" stopIfTrue="1">
      <formula>WEEKDAY($A825)=2</formula>
    </cfRule>
    <cfRule type="expression" dxfId="28283" priority="68400" stopIfTrue="1">
      <formula>WEEKDAY($A825)=3</formula>
    </cfRule>
    <cfRule type="expression" dxfId="28282" priority="68401" stopIfTrue="1">
      <formula>WEEKDAY($A825)=4</formula>
    </cfRule>
    <cfRule type="expression" dxfId="28281" priority="68402" stopIfTrue="1">
      <formula>WEEKDAY($A825)=5</formula>
    </cfRule>
    <cfRule type="expression" dxfId="28280" priority="68403" stopIfTrue="1">
      <formula>WEEKDAY($A825)=6</formula>
    </cfRule>
    <cfRule type="expression" dxfId="28279" priority="68404" stopIfTrue="1">
      <formula>WEEKDAY($A825)=7</formula>
    </cfRule>
  </conditionalFormatting>
  <conditionalFormatting sqref="I825:I827">
    <cfRule type="expression" dxfId="28278" priority="68391" stopIfTrue="1">
      <formula>WEEKDAY($A825)=1</formula>
    </cfRule>
    <cfRule type="expression" dxfId="28277" priority="68392" stopIfTrue="1">
      <formula>WEEKDAY($A825)=2</formula>
    </cfRule>
    <cfRule type="expression" dxfId="28276" priority="68393" stopIfTrue="1">
      <formula>WEEKDAY($A825)=3</formula>
    </cfRule>
    <cfRule type="expression" dxfId="28275" priority="68394" stopIfTrue="1">
      <formula>WEEKDAY($A825)=4</formula>
    </cfRule>
    <cfRule type="expression" dxfId="28274" priority="68395" stopIfTrue="1">
      <formula>WEEKDAY($A825)=5</formula>
    </cfRule>
    <cfRule type="expression" dxfId="28273" priority="68396" stopIfTrue="1">
      <formula>WEEKDAY($A825)=6</formula>
    </cfRule>
    <cfRule type="expression" dxfId="28272" priority="68397" stopIfTrue="1">
      <formula>WEEKDAY($A825)=7</formula>
    </cfRule>
  </conditionalFormatting>
  <conditionalFormatting sqref="I825:I827">
    <cfRule type="expression" dxfId="28271" priority="68384" stopIfTrue="1">
      <formula>WEEKDAY($A825)=1</formula>
    </cfRule>
    <cfRule type="expression" dxfId="28270" priority="68385" stopIfTrue="1">
      <formula>WEEKDAY($A825)=2</formula>
    </cfRule>
    <cfRule type="expression" dxfId="28269" priority="68386" stopIfTrue="1">
      <formula>WEEKDAY($A825)=3</formula>
    </cfRule>
    <cfRule type="expression" dxfId="28268" priority="68387" stopIfTrue="1">
      <formula>WEEKDAY($A825)=4</formula>
    </cfRule>
    <cfRule type="expression" dxfId="28267" priority="68388" stopIfTrue="1">
      <formula>WEEKDAY($A825)=5</formula>
    </cfRule>
    <cfRule type="expression" dxfId="28266" priority="68389" stopIfTrue="1">
      <formula>WEEKDAY($A825)=6</formula>
    </cfRule>
    <cfRule type="expression" dxfId="28265" priority="68390" stopIfTrue="1">
      <formula>WEEKDAY($A825)=7</formula>
    </cfRule>
  </conditionalFormatting>
  <conditionalFormatting sqref="I825:I827">
    <cfRule type="expression" dxfId="28264" priority="68377" stopIfTrue="1">
      <formula>WEEKDAY($A825)=1</formula>
    </cfRule>
    <cfRule type="expression" dxfId="28263" priority="68378" stopIfTrue="1">
      <formula>WEEKDAY($A825)=2</formula>
    </cfRule>
    <cfRule type="expression" dxfId="28262" priority="68379" stopIfTrue="1">
      <formula>WEEKDAY($A825)=3</formula>
    </cfRule>
    <cfRule type="expression" dxfId="28261" priority="68380" stopIfTrue="1">
      <formula>WEEKDAY($A825)=4</formula>
    </cfRule>
    <cfRule type="expression" dxfId="28260" priority="68381" stopIfTrue="1">
      <formula>WEEKDAY($A825)=5</formula>
    </cfRule>
    <cfRule type="expression" dxfId="28259" priority="68382" stopIfTrue="1">
      <formula>WEEKDAY($A825)=6</formula>
    </cfRule>
    <cfRule type="expression" dxfId="28258" priority="68383" stopIfTrue="1">
      <formula>WEEKDAY($A825)=7</formula>
    </cfRule>
  </conditionalFormatting>
  <conditionalFormatting sqref="I825:I827">
    <cfRule type="expression" dxfId="28257" priority="68370" stopIfTrue="1">
      <formula>WEEKDAY($A825)=1</formula>
    </cfRule>
    <cfRule type="expression" dxfId="28256" priority="68371" stopIfTrue="1">
      <formula>WEEKDAY($A825)=2</formula>
    </cfRule>
    <cfRule type="expression" dxfId="28255" priority="68372" stopIfTrue="1">
      <formula>WEEKDAY($A825)=3</formula>
    </cfRule>
    <cfRule type="expression" dxfId="28254" priority="68373" stopIfTrue="1">
      <formula>WEEKDAY($A825)=4</formula>
    </cfRule>
    <cfRule type="expression" dxfId="28253" priority="68374" stopIfTrue="1">
      <formula>WEEKDAY($A825)=5</formula>
    </cfRule>
    <cfRule type="expression" dxfId="28252" priority="68375" stopIfTrue="1">
      <formula>WEEKDAY($A825)=6</formula>
    </cfRule>
    <cfRule type="expression" dxfId="28251" priority="68376" stopIfTrue="1">
      <formula>WEEKDAY($A825)=7</formula>
    </cfRule>
  </conditionalFormatting>
  <conditionalFormatting sqref="I825:I827">
    <cfRule type="expression" dxfId="28250" priority="68363" stopIfTrue="1">
      <formula>WEEKDAY($A825)=1</formula>
    </cfRule>
    <cfRule type="expression" dxfId="28249" priority="68364" stopIfTrue="1">
      <formula>WEEKDAY($A825)=2</formula>
    </cfRule>
    <cfRule type="expression" dxfId="28248" priority="68365" stopIfTrue="1">
      <formula>WEEKDAY($A825)=3</formula>
    </cfRule>
    <cfRule type="expression" dxfId="28247" priority="68366" stopIfTrue="1">
      <formula>WEEKDAY($A825)=4</formula>
    </cfRule>
    <cfRule type="expression" dxfId="28246" priority="68367" stopIfTrue="1">
      <formula>WEEKDAY($A825)=5</formula>
    </cfRule>
    <cfRule type="expression" dxfId="28245" priority="68368" stopIfTrue="1">
      <formula>WEEKDAY($A825)=6</formula>
    </cfRule>
    <cfRule type="expression" dxfId="28244" priority="68369" stopIfTrue="1">
      <formula>WEEKDAY($A825)=7</formula>
    </cfRule>
  </conditionalFormatting>
  <conditionalFormatting sqref="I825:I827">
    <cfRule type="expression" dxfId="28243" priority="68356" stopIfTrue="1">
      <formula>WEEKDAY($A825)=1</formula>
    </cfRule>
    <cfRule type="expression" dxfId="28242" priority="68357" stopIfTrue="1">
      <formula>WEEKDAY($A825)=2</formula>
    </cfRule>
    <cfRule type="expression" dxfId="28241" priority="68358" stopIfTrue="1">
      <formula>WEEKDAY($A825)=3</formula>
    </cfRule>
    <cfRule type="expression" dxfId="28240" priority="68359" stopIfTrue="1">
      <formula>WEEKDAY($A825)=4</formula>
    </cfRule>
    <cfRule type="expression" dxfId="28239" priority="68360" stopIfTrue="1">
      <formula>WEEKDAY($A825)=5</formula>
    </cfRule>
    <cfRule type="expression" dxfId="28238" priority="68361" stopIfTrue="1">
      <formula>WEEKDAY($A825)=6</formula>
    </cfRule>
    <cfRule type="expression" dxfId="28237" priority="68362" stopIfTrue="1">
      <formula>WEEKDAY($A825)=7</formula>
    </cfRule>
  </conditionalFormatting>
  <conditionalFormatting sqref="I825:I827">
    <cfRule type="expression" dxfId="28236" priority="68349" stopIfTrue="1">
      <formula>WEEKDAY($A825)=1</formula>
    </cfRule>
    <cfRule type="expression" dxfId="28235" priority="68350" stopIfTrue="1">
      <formula>WEEKDAY($A825)=2</formula>
    </cfRule>
    <cfRule type="expression" dxfId="28234" priority="68351" stopIfTrue="1">
      <formula>WEEKDAY($A825)=3</formula>
    </cfRule>
    <cfRule type="expression" dxfId="28233" priority="68352" stopIfTrue="1">
      <formula>WEEKDAY($A825)=4</formula>
    </cfRule>
    <cfRule type="expression" dxfId="28232" priority="68353" stopIfTrue="1">
      <formula>WEEKDAY($A825)=5</formula>
    </cfRule>
    <cfRule type="expression" dxfId="28231" priority="68354" stopIfTrue="1">
      <formula>WEEKDAY($A825)=6</formula>
    </cfRule>
    <cfRule type="expression" dxfId="28230" priority="68355" stopIfTrue="1">
      <formula>WEEKDAY($A825)=7</formula>
    </cfRule>
  </conditionalFormatting>
  <conditionalFormatting sqref="I825:I827">
    <cfRule type="expression" dxfId="28229" priority="68342" stopIfTrue="1">
      <formula>WEEKDAY($A825)=1</formula>
    </cfRule>
    <cfRule type="expression" dxfId="28228" priority="68343" stopIfTrue="1">
      <formula>WEEKDAY($A825)=2</formula>
    </cfRule>
    <cfRule type="expression" dxfId="28227" priority="68344" stopIfTrue="1">
      <formula>WEEKDAY($A825)=3</formula>
    </cfRule>
    <cfRule type="expression" dxfId="28226" priority="68345" stopIfTrue="1">
      <formula>WEEKDAY($A825)=4</formula>
    </cfRule>
    <cfRule type="expression" dxfId="28225" priority="68346" stopIfTrue="1">
      <formula>WEEKDAY($A825)=5</formula>
    </cfRule>
    <cfRule type="expression" dxfId="28224" priority="68347" stopIfTrue="1">
      <formula>WEEKDAY($A825)=6</formula>
    </cfRule>
    <cfRule type="expression" dxfId="28223" priority="68348" stopIfTrue="1">
      <formula>WEEKDAY($A825)=7</formula>
    </cfRule>
  </conditionalFormatting>
  <conditionalFormatting sqref="I825:I827">
    <cfRule type="expression" dxfId="28222" priority="68335" stopIfTrue="1">
      <formula>WEEKDAY($A825)=1</formula>
    </cfRule>
    <cfRule type="expression" dxfId="28221" priority="68336" stopIfTrue="1">
      <formula>WEEKDAY($A825)=2</formula>
    </cfRule>
    <cfRule type="expression" dxfId="28220" priority="68337" stopIfTrue="1">
      <formula>WEEKDAY($A825)=3</formula>
    </cfRule>
    <cfRule type="expression" dxfId="28219" priority="68338" stopIfTrue="1">
      <formula>WEEKDAY($A825)=4</formula>
    </cfRule>
    <cfRule type="expression" dxfId="28218" priority="68339" stopIfTrue="1">
      <formula>WEEKDAY($A825)=5</formula>
    </cfRule>
    <cfRule type="expression" dxfId="28217" priority="68340" stopIfTrue="1">
      <formula>WEEKDAY($A825)=6</formula>
    </cfRule>
    <cfRule type="expression" dxfId="28216" priority="68341" stopIfTrue="1">
      <formula>WEEKDAY($A825)=7</formula>
    </cfRule>
  </conditionalFormatting>
  <conditionalFormatting sqref="I825:I827">
    <cfRule type="expression" dxfId="28215" priority="68328" stopIfTrue="1">
      <formula>WEEKDAY($A825)=1</formula>
    </cfRule>
    <cfRule type="expression" dxfId="28214" priority="68329" stopIfTrue="1">
      <formula>WEEKDAY($A825)=2</formula>
    </cfRule>
    <cfRule type="expression" dxfId="28213" priority="68330" stopIfTrue="1">
      <formula>WEEKDAY($A825)=3</formula>
    </cfRule>
    <cfRule type="expression" dxfId="28212" priority="68331" stopIfTrue="1">
      <formula>WEEKDAY($A825)=4</formula>
    </cfRule>
    <cfRule type="expression" dxfId="28211" priority="68332" stopIfTrue="1">
      <formula>WEEKDAY($A825)=5</formula>
    </cfRule>
    <cfRule type="expression" dxfId="28210" priority="68333" stopIfTrue="1">
      <formula>WEEKDAY($A825)=6</formula>
    </cfRule>
    <cfRule type="expression" dxfId="28209" priority="68334" stopIfTrue="1">
      <formula>WEEKDAY($A825)=7</formula>
    </cfRule>
  </conditionalFormatting>
  <conditionalFormatting sqref="I825:I827">
    <cfRule type="expression" dxfId="28208" priority="68321" stopIfTrue="1">
      <formula>WEEKDAY($A825)=1</formula>
    </cfRule>
    <cfRule type="expression" dxfId="28207" priority="68322" stopIfTrue="1">
      <formula>WEEKDAY($A825)=2</formula>
    </cfRule>
    <cfRule type="expression" dxfId="28206" priority="68323" stopIfTrue="1">
      <formula>WEEKDAY($A825)=3</formula>
    </cfRule>
    <cfRule type="expression" dxfId="28205" priority="68324" stopIfTrue="1">
      <formula>WEEKDAY($A825)=4</formula>
    </cfRule>
    <cfRule type="expression" dxfId="28204" priority="68325" stopIfTrue="1">
      <formula>WEEKDAY($A825)=5</formula>
    </cfRule>
    <cfRule type="expression" dxfId="28203" priority="68326" stopIfTrue="1">
      <formula>WEEKDAY($A825)=6</formula>
    </cfRule>
    <cfRule type="expression" dxfId="28202" priority="68327" stopIfTrue="1">
      <formula>WEEKDAY($A825)=7</formula>
    </cfRule>
  </conditionalFormatting>
  <conditionalFormatting sqref="I825:I827">
    <cfRule type="expression" dxfId="28201" priority="68314" stopIfTrue="1">
      <formula>WEEKDAY($A825)=1</formula>
    </cfRule>
    <cfRule type="expression" dxfId="28200" priority="68315" stopIfTrue="1">
      <formula>WEEKDAY($A825)=2</formula>
    </cfRule>
    <cfRule type="expression" dxfId="28199" priority="68316" stopIfTrue="1">
      <formula>WEEKDAY($A825)=3</formula>
    </cfRule>
    <cfRule type="expression" dxfId="28198" priority="68317" stopIfTrue="1">
      <formula>WEEKDAY($A825)=4</formula>
    </cfRule>
    <cfRule type="expression" dxfId="28197" priority="68318" stopIfTrue="1">
      <formula>WEEKDAY($A825)=5</formula>
    </cfRule>
    <cfRule type="expression" dxfId="28196" priority="68319" stopIfTrue="1">
      <formula>WEEKDAY($A825)=6</formula>
    </cfRule>
    <cfRule type="expression" dxfId="28195" priority="68320" stopIfTrue="1">
      <formula>WEEKDAY($A825)=7</formula>
    </cfRule>
  </conditionalFormatting>
  <conditionalFormatting sqref="I825:I827">
    <cfRule type="expression" dxfId="28194" priority="68307" stopIfTrue="1">
      <formula>WEEKDAY($A825)=1</formula>
    </cfRule>
    <cfRule type="expression" dxfId="28193" priority="68308" stopIfTrue="1">
      <formula>WEEKDAY($A825)=2</formula>
    </cfRule>
    <cfRule type="expression" dxfId="28192" priority="68309" stopIfTrue="1">
      <formula>WEEKDAY($A825)=3</formula>
    </cfRule>
    <cfRule type="expression" dxfId="28191" priority="68310" stopIfTrue="1">
      <formula>WEEKDAY($A825)=4</formula>
    </cfRule>
    <cfRule type="expression" dxfId="28190" priority="68311" stopIfTrue="1">
      <formula>WEEKDAY($A825)=5</formula>
    </cfRule>
    <cfRule type="expression" dxfId="28189" priority="68312" stopIfTrue="1">
      <formula>WEEKDAY($A825)=6</formula>
    </cfRule>
    <cfRule type="expression" dxfId="28188" priority="68313" stopIfTrue="1">
      <formula>WEEKDAY($A825)=7</formula>
    </cfRule>
  </conditionalFormatting>
  <conditionalFormatting sqref="I825:I827">
    <cfRule type="expression" dxfId="28187" priority="68300" stopIfTrue="1">
      <formula>WEEKDAY($A825)=1</formula>
    </cfRule>
    <cfRule type="expression" dxfId="28186" priority="68301" stopIfTrue="1">
      <formula>WEEKDAY($A825)=2</formula>
    </cfRule>
    <cfRule type="expression" dxfId="28185" priority="68302" stopIfTrue="1">
      <formula>WEEKDAY($A825)=3</formula>
    </cfRule>
    <cfRule type="expression" dxfId="28184" priority="68303" stopIfTrue="1">
      <formula>WEEKDAY($A825)=4</formula>
    </cfRule>
    <cfRule type="expression" dxfId="28183" priority="68304" stopIfTrue="1">
      <formula>WEEKDAY($A825)=5</formula>
    </cfRule>
    <cfRule type="expression" dxfId="28182" priority="68305" stopIfTrue="1">
      <formula>WEEKDAY($A825)=6</formula>
    </cfRule>
    <cfRule type="expression" dxfId="28181" priority="68306" stopIfTrue="1">
      <formula>WEEKDAY($A825)=7</formula>
    </cfRule>
  </conditionalFormatting>
  <conditionalFormatting sqref="A825:E825 G825:M825">
    <cfRule type="expression" dxfId="28180" priority="68293" stopIfTrue="1">
      <formula>WEEKDAY($A825)=1</formula>
    </cfRule>
    <cfRule type="expression" dxfId="28179" priority="68294" stopIfTrue="1">
      <formula>WEEKDAY($A825)=2</formula>
    </cfRule>
    <cfRule type="expression" dxfId="28178" priority="68295" stopIfTrue="1">
      <formula>WEEKDAY($A825)=3</formula>
    </cfRule>
    <cfRule type="expression" dxfId="28177" priority="68296" stopIfTrue="1">
      <formula>WEEKDAY($A825)=4</formula>
    </cfRule>
    <cfRule type="expression" dxfId="28176" priority="68297" stopIfTrue="1">
      <formula>WEEKDAY($A825)=5</formula>
    </cfRule>
    <cfRule type="expression" dxfId="28175" priority="68298" stopIfTrue="1">
      <formula>WEEKDAY($A825)=6</formula>
    </cfRule>
    <cfRule type="expression" dxfId="28174" priority="68299" stopIfTrue="1">
      <formula>WEEKDAY($A825)=7</formula>
    </cfRule>
  </conditionalFormatting>
  <conditionalFormatting sqref="A825:A827">
    <cfRule type="expression" dxfId="28173" priority="68286" stopIfTrue="1">
      <formula>WEEKDAY($A825)=1</formula>
    </cfRule>
    <cfRule type="expression" dxfId="28172" priority="68287" stopIfTrue="1">
      <formula>WEEKDAY($A825)=2</formula>
    </cfRule>
    <cfRule type="expression" dxfId="28171" priority="68288" stopIfTrue="1">
      <formula>WEEKDAY($A825)=3</formula>
    </cfRule>
    <cfRule type="expression" dxfId="28170" priority="68289" stopIfTrue="1">
      <formula>WEEKDAY($A825)=4</formula>
    </cfRule>
    <cfRule type="expression" dxfId="28169" priority="68290" stopIfTrue="1">
      <formula>WEEKDAY($A825)=5</formula>
    </cfRule>
    <cfRule type="expression" dxfId="28168" priority="68291" stopIfTrue="1">
      <formula>WEEKDAY($A825)=6</formula>
    </cfRule>
    <cfRule type="expression" dxfId="28167" priority="68292" stopIfTrue="1">
      <formula>WEEKDAY($A825)=7</formula>
    </cfRule>
  </conditionalFormatting>
  <conditionalFormatting sqref="I825:I827">
    <cfRule type="expression" dxfId="28166" priority="68279" stopIfTrue="1">
      <formula>WEEKDAY($A825)=1</formula>
    </cfRule>
    <cfRule type="expression" dxfId="28165" priority="68280" stopIfTrue="1">
      <formula>WEEKDAY($A825)=2</formula>
    </cfRule>
    <cfRule type="expression" dxfId="28164" priority="68281" stopIfTrue="1">
      <formula>WEEKDAY($A825)=3</formula>
    </cfRule>
    <cfRule type="expression" dxfId="28163" priority="68282" stopIfTrue="1">
      <formula>WEEKDAY($A825)=4</formula>
    </cfRule>
    <cfRule type="expression" dxfId="28162" priority="68283" stopIfTrue="1">
      <formula>WEEKDAY($A825)=5</formula>
    </cfRule>
    <cfRule type="expression" dxfId="28161" priority="68284" stopIfTrue="1">
      <formula>WEEKDAY($A825)=6</formula>
    </cfRule>
    <cfRule type="expression" dxfId="28160" priority="68285" stopIfTrue="1">
      <formula>WEEKDAY($A825)=7</formula>
    </cfRule>
  </conditionalFormatting>
  <conditionalFormatting sqref="I825:I827">
    <cfRule type="expression" dxfId="28159" priority="68272" stopIfTrue="1">
      <formula>WEEKDAY($A825)=1</formula>
    </cfRule>
    <cfRule type="expression" dxfId="28158" priority="68273" stopIfTrue="1">
      <formula>WEEKDAY($A825)=2</formula>
    </cfRule>
    <cfRule type="expression" dxfId="28157" priority="68274" stopIfTrue="1">
      <formula>WEEKDAY($A825)=3</formula>
    </cfRule>
    <cfRule type="expression" dxfId="28156" priority="68275" stopIfTrue="1">
      <formula>WEEKDAY($A825)=4</formula>
    </cfRule>
    <cfRule type="expression" dxfId="28155" priority="68276" stopIfTrue="1">
      <formula>WEEKDAY($A825)=5</formula>
    </cfRule>
    <cfRule type="expression" dxfId="28154" priority="68277" stopIfTrue="1">
      <formula>WEEKDAY($A825)=6</formula>
    </cfRule>
    <cfRule type="expression" dxfId="28153" priority="68278" stopIfTrue="1">
      <formula>WEEKDAY($A825)=7</formula>
    </cfRule>
  </conditionalFormatting>
  <conditionalFormatting sqref="I825:I827">
    <cfRule type="expression" dxfId="28152" priority="68265" stopIfTrue="1">
      <formula>WEEKDAY($A825)=1</formula>
    </cfRule>
    <cfRule type="expression" dxfId="28151" priority="68266" stopIfTrue="1">
      <formula>WEEKDAY($A825)=2</formula>
    </cfRule>
    <cfRule type="expression" dxfId="28150" priority="68267" stopIfTrue="1">
      <formula>WEEKDAY($A825)=3</formula>
    </cfRule>
    <cfRule type="expression" dxfId="28149" priority="68268" stopIfTrue="1">
      <formula>WEEKDAY($A825)=4</formula>
    </cfRule>
    <cfRule type="expression" dxfId="28148" priority="68269" stopIfTrue="1">
      <formula>WEEKDAY($A825)=5</formula>
    </cfRule>
    <cfRule type="expression" dxfId="28147" priority="68270" stopIfTrue="1">
      <formula>WEEKDAY($A825)=6</formula>
    </cfRule>
    <cfRule type="expression" dxfId="28146" priority="68271" stopIfTrue="1">
      <formula>WEEKDAY($A825)=7</formula>
    </cfRule>
  </conditionalFormatting>
  <conditionalFormatting sqref="A825:A827">
    <cfRule type="expression" dxfId="28145" priority="68258" stopIfTrue="1">
      <formula>WEEKDAY($A825)=1</formula>
    </cfRule>
    <cfRule type="expression" dxfId="28144" priority="68259" stopIfTrue="1">
      <formula>WEEKDAY($A825)=2</formula>
    </cfRule>
    <cfRule type="expression" dxfId="28143" priority="68260" stopIfTrue="1">
      <formula>WEEKDAY($A825)=3</formula>
    </cfRule>
    <cfRule type="expression" dxfId="28142" priority="68261" stopIfTrue="1">
      <formula>WEEKDAY($A825)=4</formula>
    </cfRule>
    <cfRule type="expression" dxfId="28141" priority="68262" stopIfTrue="1">
      <formula>WEEKDAY($A825)=5</formula>
    </cfRule>
    <cfRule type="expression" dxfId="28140" priority="68263" stopIfTrue="1">
      <formula>WEEKDAY($A825)=6</formula>
    </cfRule>
    <cfRule type="expression" dxfId="28139" priority="68264" stopIfTrue="1">
      <formula>WEEKDAY($A825)=7</formula>
    </cfRule>
  </conditionalFormatting>
  <conditionalFormatting sqref="F825">
    <cfRule type="expression" dxfId="28138" priority="68251" stopIfTrue="1">
      <formula>WEEKDAY($A825)=1</formula>
    </cfRule>
    <cfRule type="expression" dxfId="28137" priority="68252" stopIfTrue="1">
      <formula>WEEKDAY($A825)=2</formula>
    </cfRule>
    <cfRule type="expression" dxfId="28136" priority="68253" stopIfTrue="1">
      <formula>WEEKDAY($A825)=3</formula>
    </cfRule>
    <cfRule type="expression" dxfId="28135" priority="68254" stopIfTrue="1">
      <formula>WEEKDAY($A825)=4</formula>
    </cfRule>
    <cfRule type="expression" dxfId="28134" priority="68255" stopIfTrue="1">
      <formula>WEEKDAY($A825)=5</formula>
    </cfRule>
    <cfRule type="expression" dxfId="28133" priority="68256" stopIfTrue="1">
      <formula>WEEKDAY($A825)=6</formula>
    </cfRule>
    <cfRule type="expression" dxfId="28132" priority="68257" stopIfTrue="1">
      <formula>WEEKDAY($A825)=7</formula>
    </cfRule>
  </conditionalFormatting>
  <conditionalFormatting sqref="I825:I827">
    <cfRule type="expression" dxfId="28131" priority="68244" stopIfTrue="1">
      <formula>WEEKDAY($A825)=1</formula>
    </cfRule>
    <cfRule type="expression" dxfId="28130" priority="68245" stopIfTrue="1">
      <formula>WEEKDAY($A825)=2</formula>
    </cfRule>
    <cfRule type="expression" dxfId="28129" priority="68246" stopIfTrue="1">
      <formula>WEEKDAY($A825)=3</formula>
    </cfRule>
    <cfRule type="expression" dxfId="28128" priority="68247" stopIfTrue="1">
      <formula>WEEKDAY($A825)=4</formula>
    </cfRule>
    <cfRule type="expression" dxfId="28127" priority="68248" stopIfTrue="1">
      <formula>WEEKDAY($A825)=5</formula>
    </cfRule>
    <cfRule type="expression" dxfId="28126" priority="68249" stopIfTrue="1">
      <formula>WEEKDAY($A825)=6</formula>
    </cfRule>
    <cfRule type="expression" dxfId="28125" priority="68250" stopIfTrue="1">
      <formula>WEEKDAY($A825)=7</formula>
    </cfRule>
  </conditionalFormatting>
  <conditionalFormatting sqref="A825:A827">
    <cfRule type="expression" dxfId="28124" priority="68237" stopIfTrue="1">
      <formula>WEEKDAY($A825)=1</formula>
    </cfRule>
    <cfRule type="expression" dxfId="28123" priority="68238" stopIfTrue="1">
      <formula>WEEKDAY($A825)=2</formula>
    </cfRule>
    <cfRule type="expression" dxfId="28122" priority="68239" stopIfTrue="1">
      <formula>WEEKDAY($A825)=3</formula>
    </cfRule>
    <cfRule type="expression" dxfId="28121" priority="68240" stopIfTrue="1">
      <formula>WEEKDAY($A825)=4</formula>
    </cfRule>
    <cfRule type="expression" dxfId="28120" priority="68241" stopIfTrue="1">
      <formula>WEEKDAY($A825)=5</formula>
    </cfRule>
    <cfRule type="expression" dxfId="28119" priority="68242" stopIfTrue="1">
      <formula>WEEKDAY($A825)=6</formula>
    </cfRule>
    <cfRule type="expression" dxfId="28118" priority="68243" stopIfTrue="1">
      <formula>WEEKDAY($A825)=7</formula>
    </cfRule>
  </conditionalFormatting>
  <conditionalFormatting sqref="I825:I827">
    <cfRule type="expression" dxfId="28117" priority="68230" stopIfTrue="1">
      <formula>WEEKDAY($A825)=1</formula>
    </cfRule>
    <cfRule type="expression" dxfId="28116" priority="68231" stopIfTrue="1">
      <formula>WEEKDAY($A825)=2</formula>
    </cfRule>
    <cfRule type="expression" dxfId="28115" priority="68232" stopIfTrue="1">
      <formula>WEEKDAY($A825)=3</formula>
    </cfRule>
    <cfRule type="expression" dxfId="28114" priority="68233" stopIfTrue="1">
      <formula>WEEKDAY($A825)=4</formula>
    </cfRule>
    <cfRule type="expression" dxfId="28113" priority="68234" stopIfTrue="1">
      <formula>WEEKDAY($A825)=5</formula>
    </cfRule>
    <cfRule type="expression" dxfId="28112" priority="68235" stopIfTrue="1">
      <formula>WEEKDAY($A825)=6</formula>
    </cfRule>
    <cfRule type="expression" dxfId="28111" priority="68236" stopIfTrue="1">
      <formula>WEEKDAY($A825)=7</formula>
    </cfRule>
  </conditionalFormatting>
  <conditionalFormatting sqref="A825:A827">
    <cfRule type="expression" dxfId="28110" priority="68223" stopIfTrue="1">
      <formula>WEEKDAY($A825)=1</formula>
    </cfRule>
    <cfRule type="expression" dxfId="28109" priority="68224" stopIfTrue="1">
      <formula>WEEKDAY($A825)=2</formula>
    </cfRule>
    <cfRule type="expression" dxfId="28108" priority="68225" stopIfTrue="1">
      <formula>WEEKDAY($A825)=3</formula>
    </cfRule>
    <cfRule type="expression" dxfId="28107" priority="68226" stopIfTrue="1">
      <formula>WEEKDAY($A825)=4</formula>
    </cfRule>
    <cfRule type="expression" dxfId="28106" priority="68227" stopIfTrue="1">
      <formula>WEEKDAY($A825)=5</formula>
    </cfRule>
    <cfRule type="expression" dxfId="28105" priority="68228" stopIfTrue="1">
      <formula>WEEKDAY($A825)=6</formula>
    </cfRule>
    <cfRule type="expression" dxfId="28104" priority="68229" stopIfTrue="1">
      <formula>WEEKDAY($A825)=7</formula>
    </cfRule>
  </conditionalFormatting>
  <conditionalFormatting sqref="I825:I827">
    <cfRule type="expression" dxfId="28103" priority="68216" stopIfTrue="1">
      <formula>WEEKDAY($A825)=1</formula>
    </cfRule>
    <cfRule type="expression" dxfId="28102" priority="68217" stopIfTrue="1">
      <formula>WEEKDAY($A825)=2</formula>
    </cfRule>
    <cfRule type="expression" dxfId="28101" priority="68218" stopIfTrue="1">
      <formula>WEEKDAY($A825)=3</formula>
    </cfRule>
    <cfRule type="expression" dxfId="28100" priority="68219" stopIfTrue="1">
      <formula>WEEKDAY($A825)=4</formula>
    </cfRule>
    <cfRule type="expression" dxfId="28099" priority="68220" stopIfTrue="1">
      <formula>WEEKDAY($A825)=5</formula>
    </cfRule>
    <cfRule type="expression" dxfId="28098" priority="68221" stopIfTrue="1">
      <formula>WEEKDAY($A825)=6</formula>
    </cfRule>
    <cfRule type="expression" dxfId="28097" priority="68222" stopIfTrue="1">
      <formula>WEEKDAY($A825)=7</formula>
    </cfRule>
  </conditionalFormatting>
  <conditionalFormatting sqref="A825:A827">
    <cfRule type="expression" dxfId="28096" priority="68209" stopIfTrue="1">
      <formula>WEEKDAY($A825)=1</formula>
    </cfRule>
    <cfRule type="expression" dxfId="28095" priority="68210" stopIfTrue="1">
      <formula>WEEKDAY($A825)=2</formula>
    </cfRule>
    <cfRule type="expression" dxfId="28094" priority="68211" stopIfTrue="1">
      <formula>WEEKDAY($A825)=3</formula>
    </cfRule>
    <cfRule type="expression" dxfId="28093" priority="68212" stopIfTrue="1">
      <formula>WEEKDAY($A825)=4</formula>
    </cfRule>
    <cfRule type="expression" dxfId="28092" priority="68213" stopIfTrue="1">
      <formula>WEEKDAY($A825)=5</formula>
    </cfRule>
    <cfRule type="expression" dxfId="28091" priority="68214" stopIfTrue="1">
      <formula>WEEKDAY($A825)=6</formula>
    </cfRule>
    <cfRule type="expression" dxfId="28090" priority="68215" stopIfTrue="1">
      <formula>WEEKDAY($A825)=7</formula>
    </cfRule>
  </conditionalFormatting>
  <conditionalFormatting sqref="I825:I827">
    <cfRule type="expression" dxfId="28089" priority="68202" stopIfTrue="1">
      <formula>WEEKDAY($A825)=1</formula>
    </cfRule>
    <cfRule type="expression" dxfId="28088" priority="68203" stopIfTrue="1">
      <formula>WEEKDAY($A825)=2</formula>
    </cfRule>
    <cfRule type="expression" dxfId="28087" priority="68204" stopIfTrue="1">
      <formula>WEEKDAY($A825)=3</formula>
    </cfRule>
    <cfRule type="expression" dxfId="28086" priority="68205" stopIfTrue="1">
      <formula>WEEKDAY($A825)=4</formula>
    </cfRule>
    <cfRule type="expression" dxfId="28085" priority="68206" stopIfTrue="1">
      <formula>WEEKDAY($A825)=5</formula>
    </cfRule>
    <cfRule type="expression" dxfId="28084" priority="68207" stopIfTrue="1">
      <formula>WEEKDAY($A825)=6</formula>
    </cfRule>
    <cfRule type="expression" dxfId="28083" priority="68208" stopIfTrue="1">
      <formula>WEEKDAY($A825)=7</formula>
    </cfRule>
  </conditionalFormatting>
  <conditionalFormatting sqref="A825:A827">
    <cfRule type="expression" dxfId="28082" priority="68195" stopIfTrue="1">
      <formula>WEEKDAY($A825)=1</formula>
    </cfRule>
    <cfRule type="expression" dxfId="28081" priority="68196" stopIfTrue="1">
      <formula>WEEKDAY($A825)=2</formula>
    </cfRule>
    <cfRule type="expression" dxfId="28080" priority="68197" stopIfTrue="1">
      <formula>WEEKDAY($A825)=3</formula>
    </cfRule>
    <cfRule type="expression" dxfId="28079" priority="68198" stopIfTrue="1">
      <formula>WEEKDAY($A825)=4</formula>
    </cfRule>
    <cfRule type="expression" dxfId="28078" priority="68199" stopIfTrue="1">
      <formula>WEEKDAY($A825)=5</formula>
    </cfRule>
    <cfRule type="expression" dxfId="28077" priority="68200" stopIfTrue="1">
      <formula>WEEKDAY($A825)=6</formula>
    </cfRule>
    <cfRule type="expression" dxfId="28076" priority="68201" stopIfTrue="1">
      <formula>WEEKDAY($A825)=7</formula>
    </cfRule>
  </conditionalFormatting>
  <conditionalFormatting sqref="I825:I827">
    <cfRule type="expression" dxfId="28075" priority="68188" stopIfTrue="1">
      <formula>WEEKDAY($A825)=1</formula>
    </cfRule>
    <cfRule type="expression" dxfId="28074" priority="68189" stopIfTrue="1">
      <formula>WEEKDAY($A825)=2</formula>
    </cfRule>
    <cfRule type="expression" dxfId="28073" priority="68190" stopIfTrue="1">
      <formula>WEEKDAY($A825)=3</formula>
    </cfRule>
    <cfRule type="expression" dxfId="28072" priority="68191" stopIfTrue="1">
      <formula>WEEKDAY($A825)=4</formula>
    </cfRule>
    <cfRule type="expression" dxfId="28071" priority="68192" stopIfTrue="1">
      <formula>WEEKDAY($A825)=5</formula>
    </cfRule>
    <cfRule type="expression" dxfId="28070" priority="68193" stopIfTrue="1">
      <formula>WEEKDAY($A825)=6</formula>
    </cfRule>
    <cfRule type="expression" dxfId="28069" priority="68194" stopIfTrue="1">
      <formula>WEEKDAY($A825)=7</formula>
    </cfRule>
  </conditionalFormatting>
  <conditionalFormatting sqref="A825:A827">
    <cfRule type="expression" dxfId="28068" priority="68181" stopIfTrue="1">
      <formula>WEEKDAY($A825)=1</formula>
    </cfRule>
    <cfRule type="expression" dxfId="28067" priority="68182" stopIfTrue="1">
      <formula>WEEKDAY($A825)=2</formula>
    </cfRule>
    <cfRule type="expression" dxfId="28066" priority="68183" stopIfTrue="1">
      <formula>WEEKDAY($A825)=3</formula>
    </cfRule>
    <cfRule type="expression" dxfId="28065" priority="68184" stopIfTrue="1">
      <formula>WEEKDAY($A825)=4</formula>
    </cfRule>
    <cfRule type="expression" dxfId="28064" priority="68185" stopIfTrue="1">
      <formula>WEEKDAY($A825)=5</formula>
    </cfRule>
    <cfRule type="expression" dxfId="28063" priority="68186" stopIfTrue="1">
      <formula>WEEKDAY($A825)=6</formula>
    </cfRule>
    <cfRule type="expression" dxfId="28062" priority="68187" stopIfTrue="1">
      <formula>WEEKDAY($A825)=7</formula>
    </cfRule>
  </conditionalFormatting>
  <conditionalFormatting sqref="I825:I827">
    <cfRule type="expression" dxfId="28061" priority="68174" stopIfTrue="1">
      <formula>WEEKDAY($A825)=1</formula>
    </cfRule>
    <cfRule type="expression" dxfId="28060" priority="68175" stopIfTrue="1">
      <formula>WEEKDAY($A825)=2</formula>
    </cfRule>
    <cfRule type="expression" dxfId="28059" priority="68176" stopIfTrue="1">
      <formula>WEEKDAY($A825)=3</formula>
    </cfRule>
    <cfRule type="expression" dxfId="28058" priority="68177" stopIfTrue="1">
      <formula>WEEKDAY($A825)=4</formula>
    </cfRule>
    <cfRule type="expression" dxfId="28057" priority="68178" stopIfTrue="1">
      <formula>WEEKDAY($A825)=5</formula>
    </cfRule>
    <cfRule type="expression" dxfId="28056" priority="68179" stopIfTrue="1">
      <formula>WEEKDAY($A825)=6</formula>
    </cfRule>
    <cfRule type="expression" dxfId="28055" priority="68180" stopIfTrue="1">
      <formula>WEEKDAY($A825)=7</formula>
    </cfRule>
  </conditionalFormatting>
  <conditionalFormatting sqref="A825:A827">
    <cfRule type="expression" dxfId="28054" priority="68167" stopIfTrue="1">
      <formula>WEEKDAY($A825)=1</formula>
    </cfRule>
    <cfRule type="expression" dxfId="28053" priority="68168" stopIfTrue="1">
      <formula>WEEKDAY($A825)=2</formula>
    </cfRule>
    <cfRule type="expression" dxfId="28052" priority="68169" stopIfTrue="1">
      <formula>WEEKDAY($A825)=3</formula>
    </cfRule>
    <cfRule type="expression" dxfId="28051" priority="68170" stopIfTrue="1">
      <formula>WEEKDAY($A825)=4</formula>
    </cfRule>
    <cfRule type="expression" dxfId="28050" priority="68171" stopIfTrue="1">
      <formula>WEEKDAY($A825)=5</formula>
    </cfRule>
    <cfRule type="expression" dxfId="28049" priority="68172" stopIfTrue="1">
      <formula>WEEKDAY($A825)=6</formula>
    </cfRule>
    <cfRule type="expression" dxfId="28048" priority="68173" stopIfTrue="1">
      <formula>WEEKDAY($A825)=7</formula>
    </cfRule>
  </conditionalFormatting>
  <conditionalFormatting sqref="I825:I827">
    <cfRule type="expression" dxfId="28047" priority="68160" stopIfTrue="1">
      <formula>WEEKDAY($A825)=1</formula>
    </cfRule>
    <cfRule type="expression" dxfId="28046" priority="68161" stopIfTrue="1">
      <formula>WEEKDAY($A825)=2</formula>
    </cfRule>
    <cfRule type="expression" dxfId="28045" priority="68162" stopIfTrue="1">
      <formula>WEEKDAY($A825)=3</formula>
    </cfRule>
    <cfRule type="expression" dxfId="28044" priority="68163" stopIfTrue="1">
      <formula>WEEKDAY($A825)=4</formula>
    </cfRule>
    <cfRule type="expression" dxfId="28043" priority="68164" stopIfTrue="1">
      <formula>WEEKDAY($A825)=5</formula>
    </cfRule>
    <cfRule type="expression" dxfId="28042" priority="68165" stopIfTrue="1">
      <formula>WEEKDAY($A825)=6</formula>
    </cfRule>
    <cfRule type="expression" dxfId="28041" priority="68166" stopIfTrue="1">
      <formula>WEEKDAY($A825)=7</formula>
    </cfRule>
  </conditionalFormatting>
  <conditionalFormatting sqref="I826:I827">
    <cfRule type="expression" dxfId="28040" priority="68153" stopIfTrue="1">
      <formula>WEEKDAY($A826)=1</formula>
    </cfRule>
    <cfRule type="expression" dxfId="28039" priority="68154" stopIfTrue="1">
      <formula>WEEKDAY($A826)=2</formula>
    </cfRule>
    <cfRule type="expression" dxfId="28038" priority="68155" stopIfTrue="1">
      <formula>WEEKDAY($A826)=3</formula>
    </cfRule>
    <cfRule type="expression" dxfId="28037" priority="68156" stopIfTrue="1">
      <formula>WEEKDAY($A826)=4</formula>
    </cfRule>
    <cfRule type="expression" dxfId="28036" priority="68157" stopIfTrue="1">
      <formula>WEEKDAY($A826)=5</formula>
    </cfRule>
    <cfRule type="expression" dxfId="28035" priority="68158" stopIfTrue="1">
      <formula>WEEKDAY($A826)=6</formula>
    </cfRule>
    <cfRule type="expression" dxfId="28034" priority="68159" stopIfTrue="1">
      <formula>WEEKDAY($A826)=7</formula>
    </cfRule>
  </conditionalFormatting>
  <conditionalFormatting sqref="I826:I827">
    <cfRule type="expression" dxfId="28033" priority="68146" stopIfTrue="1">
      <formula>WEEKDAY($A826)=1</formula>
    </cfRule>
    <cfRule type="expression" dxfId="28032" priority="68147" stopIfTrue="1">
      <formula>WEEKDAY($A826)=2</formula>
    </cfRule>
    <cfRule type="expression" dxfId="28031" priority="68148" stopIfTrue="1">
      <formula>WEEKDAY($A826)=3</formula>
    </cfRule>
    <cfRule type="expression" dxfId="28030" priority="68149" stopIfTrue="1">
      <formula>WEEKDAY($A826)=4</formula>
    </cfRule>
    <cfRule type="expression" dxfId="28029" priority="68150" stopIfTrue="1">
      <formula>WEEKDAY($A826)=5</formula>
    </cfRule>
    <cfRule type="expression" dxfId="28028" priority="68151" stopIfTrue="1">
      <formula>WEEKDAY($A826)=6</formula>
    </cfRule>
    <cfRule type="expression" dxfId="28027" priority="68152" stopIfTrue="1">
      <formula>WEEKDAY($A826)=7</formula>
    </cfRule>
  </conditionalFormatting>
  <conditionalFormatting sqref="I826:I827">
    <cfRule type="expression" dxfId="28026" priority="68139" stopIfTrue="1">
      <formula>WEEKDAY($A826)=1</formula>
    </cfRule>
    <cfRule type="expression" dxfId="28025" priority="68140" stopIfTrue="1">
      <formula>WEEKDAY($A826)=2</formula>
    </cfRule>
    <cfRule type="expression" dxfId="28024" priority="68141" stopIfTrue="1">
      <formula>WEEKDAY($A826)=3</formula>
    </cfRule>
    <cfRule type="expression" dxfId="28023" priority="68142" stopIfTrue="1">
      <formula>WEEKDAY($A826)=4</formula>
    </cfRule>
    <cfRule type="expression" dxfId="28022" priority="68143" stopIfTrue="1">
      <formula>WEEKDAY($A826)=5</formula>
    </cfRule>
    <cfRule type="expression" dxfId="28021" priority="68144" stopIfTrue="1">
      <formula>WEEKDAY($A826)=6</formula>
    </cfRule>
    <cfRule type="expression" dxfId="28020" priority="68145" stopIfTrue="1">
      <formula>WEEKDAY($A826)=7</formula>
    </cfRule>
  </conditionalFormatting>
  <conditionalFormatting sqref="I826:I827">
    <cfRule type="expression" dxfId="28019" priority="68132" stopIfTrue="1">
      <formula>WEEKDAY($A826)=1</formula>
    </cfRule>
    <cfRule type="expression" dxfId="28018" priority="68133" stopIfTrue="1">
      <formula>WEEKDAY($A826)=2</formula>
    </cfRule>
    <cfRule type="expression" dxfId="28017" priority="68134" stopIfTrue="1">
      <formula>WEEKDAY($A826)=3</formula>
    </cfRule>
    <cfRule type="expression" dxfId="28016" priority="68135" stopIfTrue="1">
      <formula>WEEKDAY($A826)=4</formula>
    </cfRule>
    <cfRule type="expression" dxfId="28015" priority="68136" stopIfTrue="1">
      <formula>WEEKDAY($A826)=5</formula>
    </cfRule>
    <cfRule type="expression" dxfId="28014" priority="68137" stopIfTrue="1">
      <formula>WEEKDAY($A826)=6</formula>
    </cfRule>
    <cfRule type="expression" dxfId="28013" priority="68138" stopIfTrue="1">
      <formula>WEEKDAY($A826)=7</formula>
    </cfRule>
  </conditionalFormatting>
  <conditionalFormatting sqref="I826:I827">
    <cfRule type="expression" dxfId="28012" priority="68125" stopIfTrue="1">
      <formula>WEEKDAY($A826)=1</formula>
    </cfRule>
    <cfRule type="expression" dxfId="28011" priority="68126" stopIfTrue="1">
      <formula>WEEKDAY($A826)=2</formula>
    </cfRule>
    <cfRule type="expression" dxfId="28010" priority="68127" stopIfTrue="1">
      <formula>WEEKDAY($A826)=3</formula>
    </cfRule>
    <cfRule type="expression" dxfId="28009" priority="68128" stopIfTrue="1">
      <formula>WEEKDAY($A826)=4</formula>
    </cfRule>
    <cfRule type="expression" dxfId="28008" priority="68129" stopIfTrue="1">
      <formula>WEEKDAY($A826)=5</formula>
    </cfRule>
    <cfRule type="expression" dxfId="28007" priority="68130" stopIfTrue="1">
      <formula>WEEKDAY($A826)=6</formula>
    </cfRule>
    <cfRule type="expression" dxfId="28006" priority="68131" stopIfTrue="1">
      <formula>WEEKDAY($A826)=7</formula>
    </cfRule>
  </conditionalFormatting>
  <conditionalFormatting sqref="I826:I827">
    <cfRule type="expression" dxfId="28005" priority="68118" stopIfTrue="1">
      <formula>WEEKDAY($A826)=1</formula>
    </cfRule>
    <cfRule type="expression" dxfId="28004" priority="68119" stopIfTrue="1">
      <formula>WEEKDAY($A826)=2</formula>
    </cfRule>
    <cfRule type="expression" dxfId="28003" priority="68120" stopIfTrue="1">
      <formula>WEEKDAY($A826)=3</formula>
    </cfRule>
    <cfRule type="expression" dxfId="28002" priority="68121" stopIfTrue="1">
      <formula>WEEKDAY($A826)=4</formula>
    </cfRule>
    <cfRule type="expression" dxfId="28001" priority="68122" stopIfTrue="1">
      <formula>WEEKDAY($A826)=5</formula>
    </cfRule>
    <cfRule type="expression" dxfId="28000" priority="68123" stopIfTrue="1">
      <formula>WEEKDAY($A826)=6</formula>
    </cfRule>
    <cfRule type="expression" dxfId="27999" priority="68124" stopIfTrue="1">
      <formula>WEEKDAY($A826)=7</formula>
    </cfRule>
  </conditionalFormatting>
  <conditionalFormatting sqref="I826:I827">
    <cfRule type="expression" dxfId="27998" priority="68111" stopIfTrue="1">
      <formula>WEEKDAY($A826)=1</formula>
    </cfRule>
    <cfRule type="expression" dxfId="27997" priority="68112" stopIfTrue="1">
      <formula>WEEKDAY($A826)=2</formula>
    </cfRule>
    <cfRule type="expression" dxfId="27996" priority="68113" stopIfTrue="1">
      <formula>WEEKDAY($A826)=3</formula>
    </cfRule>
    <cfRule type="expression" dxfId="27995" priority="68114" stopIfTrue="1">
      <formula>WEEKDAY($A826)=4</formula>
    </cfRule>
    <cfRule type="expression" dxfId="27994" priority="68115" stopIfTrue="1">
      <formula>WEEKDAY($A826)=5</formula>
    </cfRule>
    <cfRule type="expression" dxfId="27993" priority="68116" stopIfTrue="1">
      <formula>WEEKDAY($A826)=6</formula>
    </cfRule>
    <cfRule type="expression" dxfId="27992" priority="68117" stopIfTrue="1">
      <formula>WEEKDAY($A826)=7</formula>
    </cfRule>
  </conditionalFormatting>
  <conditionalFormatting sqref="I826:I827">
    <cfRule type="expression" dxfId="27991" priority="68104" stopIfTrue="1">
      <formula>WEEKDAY($A826)=1</formula>
    </cfRule>
    <cfRule type="expression" dxfId="27990" priority="68105" stopIfTrue="1">
      <formula>WEEKDAY($A826)=2</formula>
    </cfRule>
    <cfRule type="expression" dxfId="27989" priority="68106" stopIfTrue="1">
      <formula>WEEKDAY($A826)=3</formula>
    </cfRule>
    <cfRule type="expression" dxfId="27988" priority="68107" stopIfTrue="1">
      <formula>WEEKDAY($A826)=4</formula>
    </cfRule>
    <cfRule type="expression" dxfId="27987" priority="68108" stopIfTrue="1">
      <formula>WEEKDAY($A826)=5</formula>
    </cfRule>
    <cfRule type="expression" dxfId="27986" priority="68109" stopIfTrue="1">
      <formula>WEEKDAY($A826)=6</formula>
    </cfRule>
    <cfRule type="expression" dxfId="27985" priority="68110" stopIfTrue="1">
      <formula>WEEKDAY($A826)=7</formula>
    </cfRule>
  </conditionalFormatting>
  <conditionalFormatting sqref="I826:I827">
    <cfRule type="expression" dxfId="27984" priority="68097" stopIfTrue="1">
      <formula>WEEKDAY($A826)=1</formula>
    </cfRule>
    <cfRule type="expression" dxfId="27983" priority="68098" stopIfTrue="1">
      <formula>WEEKDAY($A826)=2</formula>
    </cfRule>
    <cfRule type="expression" dxfId="27982" priority="68099" stopIfTrue="1">
      <formula>WEEKDAY($A826)=3</formula>
    </cfRule>
    <cfRule type="expression" dxfId="27981" priority="68100" stopIfTrue="1">
      <formula>WEEKDAY($A826)=4</formula>
    </cfRule>
    <cfRule type="expression" dxfId="27980" priority="68101" stopIfTrue="1">
      <formula>WEEKDAY($A826)=5</formula>
    </cfRule>
    <cfRule type="expression" dxfId="27979" priority="68102" stopIfTrue="1">
      <formula>WEEKDAY($A826)=6</formula>
    </cfRule>
    <cfRule type="expression" dxfId="27978" priority="68103" stopIfTrue="1">
      <formula>WEEKDAY($A826)=7</formula>
    </cfRule>
  </conditionalFormatting>
  <conditionalFormatting sqref="I826:I827">
    <cfRule type="expression" dxfId="27977" priority="68090" stopIfTrue="1">
      <formula>WEEKDAY($A826)=1</formula>
    </cfRule>
    <cfRule type="expression" dxfId="27976" priority="68091" stopIfTrue="1">
      <formula>WEEKDAY($A826)=2</formula>
    </cfRule>
    <cfRule type="expression" dxfId="27975" priority="68092" stopIfTrue="1">
      <formula>WEEKDAY($A826)=3</formula>
    </cfRule>
    <cfRule type="expression" dxfId="27974" priority="68093" stopIfTrue="1">
      <formula>WEEKDAY($A826)=4</formula>
    </cfRule>
    <cfRule type="expression" dxfId="27973" priority="68094" stopIfTrue="1">
      <formula>WEEKDAY($A826)=5</formula>
    </cfRule>
    <cfRule type="expression" dxfId="27972" priority="68095" stopIfTrue="1">
      <formula>WEEKDAY($A826)=6</formula>
    </cfRule>
    <cfRule type="expression" dxfId="27971" priority="68096" stopIfTrue="1">
      <formula>WEEKDAY($A826)=7</formula>
    </cfRule>
  </conditionalFormatting>
  <conditionalFormatting sqref="I826:I827">
    <cfRule type="expression" dxfId="27970" priority="68083" stopIfTrue="1">
      <formula>WEEKDAY($A826)=1</formula>
    </cfRule>
    <cfRule type="expression" dxfId="27969" priority="68084" stopIfTrue="1">
      <formula>WEEKDAY($A826)=2</formula>
    </cfRule>
    <cfRule type="expression" dxfId="27968" priority="68085" stopIfTrue="1">
      <formula>WEEKDAY($A826)=3</formula>
    </cfRule>
    <cfRule type="expression" dxfId="27967" priority="68086" stopIfTrue="1">
      <formula>WEEKDAY($A826)=4</formula>
    </cfRule>
    <cfRule type="expression" dxfId="27966" priority="68087" stopIfTrue="1">
      <formula>WEEKDAY($A826)=5</formula>
    </cfRule>
    <cfRule type="expression" dxfId="27965" priority="68088" stopIfTrue="1">
      <formula>WEEKDAY($A826)=6</formula>
    </cfRule>
    <cfRule type="expression" dxfId="27964" priority="68089" stopIfTrue="1">
      <formula>WEEKDAY($A826)=7</formula>
    </cfRule>
  </conditionalFormatting>
  <conditionalFormatting sqref="I826:I827">
    <cfRule type="expression" dxfId="27963" priority="68076" stopIfTrue="1">
      <formula>WEEKDAY($A826)=1</formula>
    </cfRule>
    <cfRule type="expression" dxfId="27962" priority="68077" stopIfTrue="1">
      <formula>WEEKDAY($A826)=2</formula>
    </cfRule>
    <cfRule type="expression" dxfId="27961" priority="68078" stopIfTrue="1">
      <formula>WEEKDAY($A826)=3</formula>
    </cfRule>
    <cfRule type="expression" dxfId="27960" priority="68079" stopIfTrue="1">
      <formula>WEEKDAY($A826)=4</formula>
    </cfRule>
    <cfRule type="expression" dxfId="27959" priority="68080" stopIfTrue="1">
      <formula>WEEKDAY($A826)=5</formula>
    </cfRule>
    <cfRule type="expression" dxfId="27958" priority="68081" stopIfTrue="1">
      <formula>WEEKDAY($A826)=6</formula>
    </cfRule>
    <cfRule type="expression" dxfId="27957" priority="68082" stopIfTrue="1">
      <formula>WEEKDAY($A826)=7</formula>
    </cfRule>
  </conditionalFormatting>
  <conditionalFormatting sqref="I826:I827">
    <cfRule type="expression" dxfId="27956" priority="68069" stopIfTrue="1">
      <formula>WEEKDAY($A826)=1</formula>
    </cfRule>
    <cfRule type="expression" dxfId="27955" priority="68070" stopIfTrue="1">
      <formula>WEEKDAY($A826)=2</formula>
    </cfRule>
    <cfRule type="expression" dxfId="27954" priority="68071" stopIfTrue="1">
      <formula>WEEKDAY($A826)=3</formula>
    </cfRule>
    <cfRule type="expression" dxfId="27953" priority="68072" stopIfTrue="1">
      <formula>WEEKDAY($A826)=4</formula>
    </cfRule>
    <cfRule type="expression" dxfId="27952" priority="68073" stopIfTrue="1">
      <formula>WEEKDAY($A826)=5</formula>
    </cfRule>
    <cfRule type="expression" dxfId="27951" priority="68074" stopIfTrue="1">
      <formula>WEEKDAY($A826)=6</formula>
    </cfRule>
    <cfRule type="expression" dxfId="27950" priority="68075" stopIfTrue="1">
      <formula>WEEKDAY($A826)=7</formula>
    </cfRule>
  </conditionalFormatting>
  <conditionalFormatting sqref="I826:I827">
    <cfRule type="expression" dxfId="27949" priority="68062" stopIfTrue="1">
      <formula>WEEKDAY($A826)=1</formula>
    </cfRule>
    <cfRule type="expression" dxfId="27948" priority="68063" stopIfTrue="1">
      <formula>WEEKDAY($A826)=2</formula>
    </cfRule>
    <cfRule type="expression" dxfId="27947" priority="68064" stopIfTrue="1">
      <formula>WEEKDAY($A826)=3</formula>
    </cfRule>
    <cfRule type="expression" dxfId="27946" priority="68065" stopIfTrue="1">
      <formula>WEEKDAY($A826)=4</formula>
    </cfRule>
    <cfRule type="expression" dxfId="27945" priority="68066" stopIfTrue="1">
      <formula>WEEKDAY($A826)=5</formula>
    </cfRule>
    <cfRule type="expression" dxfId="27944" priority="68067" stopIfTrue="1">
      <formula>WEEKDAY($A826)=6</formula>
    </cfRule>
    <cfRule type="expression" dxfId="27943" priority="68068" stopIfTrue="1">
      <formula>WEEKDAY($A826)=7</formula>
    </cfRule>
  </conditionalFormatting>
  <conditionalFormatting sqref="I826:I827">
    <cfRule type="expression" dxfId="27942" priority="68055" stopIfTrue="1">
      <formula>WEEKDAY($A826)=1</formula>
    </cfRule>
    <cfRule type="expression" dxfId="27941" priority="68056" stopIfTrue="1">
      <formula>WEEKDAY($A826)=2</formula>
    </cfRule>
    <cfRule type="expression" dxfId="27940" priority="68057" stopIfTrue="1">
      <formula>WEEKDAY($A826)=3</formula>
    </cfRule>
    <cfRule type="expression" dxfId="27939" priority="68058" stopIfTrue="1">
      <formula>WEEKDAY($A826)=4</formula>
    </cfRule>
    <cfRule type="expression" dxfId="27938" priority="68059" stopIfTrue="1">
      <formula>WEEKDAY($A826)=5</formula>
    </cfRule>
    <cfRule type="expression" dxfId="27937" priority="68060" stopIfTrue="1">
      <formula>WEEKDAY($A826)=6</formula>
    </cfRule>
    <cfRule type="expression" dxfId="27936" priority="68061" stopIfTrue="1">
      <formula>WEEKDAY($A826)=7</formula>
    </cfRule>
  </conditionalFormatting>
  <conditionalFormatting sqref="I826:I827">
    <cfRule type="expression" dxfId="27935" priority="68048" stopIfTrue="1">
      <formula>WEEKDAY($A826)=1</formula>
    </cfRule>
    <cfRule type="expression" dxfId="27934" priority="68049" stopIfTrue="1">
      <formula>WEEKDAY($A826)=2</formula>
    </cfRule>
    <cfRule type="expression" dxfId="27933" priority="68050" stopIfTrue="1">
      <formula>WEEKDAY($A826)=3</formula>
    </cfRule>
    <cfRule type="expression" dxfId="27932" priority="68051" stopIfTrue="1">
      <formula>WEEKDAY($A826)=4</formula>
    </cfRule>
    <cfRule type="expression" dxfId="27931" priority="68052" stopIfTrue="1">
      <formula>WEEKDAY($A826)=5</formula>
    </cfRule>
    <cfRule type="expression" dxfId="27930" priority="68053" stopIfTrue="1">
      <formula>WEEKDAY($A826)=6</formula>
    </cfRule>
    <cfRule type="expression" dxfId="27929" priority="68054" stopIfTrue="1">
      <formula>WEEKDAY($A826)=7</formula>
    </cfRule>
  </conditionalFormatting>
  <conditionalFormatting sqref="I826:I827">
    <cfRule type="expression" dxfId="27928" priority="68041" stopIfTrue="1">
      <formula>WEEKDAY($A826)=1</formula>
    </cfRule>
    <cfRule type="expression" dxfId="27927" priority="68042" stopIfTrue="1">
      <formula>WEEKDAY($A826)=2</formula>
    </cfRule>
    <cfRule type="expression" dxfId="27926" priority="68043" stopIfTrue="1">
      <formula>WEEKDAY($A826)=3</formula>
    </cfRule>
    <cfRule type="expression" dxfId="27925" priority="68044" stopIfTrue="1">
      <formula>WEEKDAY($A826)=4</formula>
    </cfRule>
    <cfRule type="expression" dxfId="27924" priority="68045" stopIfTrue="1">
      <formula>WEEKDAY($A826)=5</formula>
    </cfRule>
    <cfRule type="expression" dxfId="27923" priority="68046" stopIfTrue="1">
      <formula>WEEKDAY($A826)=6</formula>
    </cfRule>
    <cfRule type="expression" dxfId="27922" priority="68047" stopIfTrue="1">
      <formula>WEEKDAY($A826)=7</formula>
    </cfRule>
  </conditionalFormatting>
  <conditionalFormatting sqref="I826:I827">
    <cfRule type="expression" dxfId="27921" priority="68034" stopIfTrue="1">
      <formula>WEEKDAY($A826)=1</formula>
    </cfRule>
    <cfRule type="expression" dxfId="27920" priority="68035" stopIfTrue="1">
      <formula>WEEKDAY($A826)=2</formula>
    </cfRule>
    <cfRule type="expression" dxfId="27919" priority="68036" stopIfTrue="1">
      <formula>WEEKDAY($A826)=3</formula>
    </cfRule>
    <cfRule type="expression" dxfId="27918" priority="68037" stopIfTrue="1">
      <formula>WEEKDAY($A826)=4</formula>
    </cfRule>
    <cfRule type="expression" dxfId="27917" priority="68038" stopIfTrue="1">
      <formula>WEEKDAY($A826)=5</formula>
    </cfRule>
    <cfRule type="expression" dxfId="27916" priority="68039" stopIfTrue="1">
      <formula>WEEKDAY($A826)=6</formula>
    </cfRule>
    <cfRule type="expression" dxfId="27915" priority="68040" stopIfTrue="1">
      <formula>WEEKDAY($A826)=7</formula>
    </cfRule>
  </conditionalFormatting>
  <conditionalFormatting sqref="I826:I827">
    <cfRule type="expression" dxfId="27914" priority="68027" stopIfTrue="1">
      <formula>WEEKDAY($A826)=1</formula>
    </cfRule>
    <cfRule type="expression" dxfId="27913" priority="68028" stopIfTrue="1">
      <formula>WEEKDAY($A826)=2</formula>
    </cfRule>
    <cfRule type="expression" dxfId="27912" priority="68029" stopIfTrue="1">
      <formula>WEEKDAY($A826)=3</formula>
    </cfRule>
    <cfRule type="expression" dxfId="27911" priority="68030" stopIfTrue="1">
      <formula>WEEKDAY($A826)=4</formula>
    </cfRule>
    <cfRule type="expression" dxfId="27910" priority="68031" stopIfTrue="1">
      <formula>WEEKDAY($A826)=5</formula>
    </cfRule>
    <cfRule type="expression" dxfId="27909" priority="68032" stopIfTrue="1">
      <formula>WEEKDAY($A826)=6</formula>
    </cfRule>
    <cfRule type="expression" dxfId="27908" priority="68033" stopIfTrue="1">
      <formula>WEEKDAY($A826)=7</formula>
    </cfRule>
  </conditionalFormatting>
  <conditionalFormatting sqref="I826:I827">
    <cfRule type="expression" dxfId="27907" priority="68020" stopIfTrue="1">
      <formula>WEEKDAY($A826)=1</formula>
    </cfRule>
    <cfRule type="expression" dxfId="27906" priority="68021" stopIfTrue="1">
      <formula>WEEKDAY($A826)=2</formula>
    </cfRule>
    <cfRule type="expression" dxfId="27905" priority="68022" stopIfTrue="1">
      <formula>WEEKDAY($A826)=3</formula>
    </cfRule>
    <cfRule type="expression" dxfId="27904" priority="68023" stopIfTrue="1">
      <formula>WEEKDAY($A826)=4</formula>
    </cfRule>
    <cfRule type="expression" dxfId="27903" priority="68024" stopIfTrue="1">
      <formula>WEEKDAY($A826)=5</formula>
    </cfRule>
    <cfRule type="expression" dxfId="27902" priority="68025" stopIfTrue="1">
      <formula>WEEKDAY($A826)=6</formula>
    </cfRule>
    <cfRule type="expression" dxfId="27901" priority="68026" stopIfTrue="1">
      <formula>WEEKDAY($A826)=7</formula>
    </cfRule>
  </conditionalFormatting>
  <conditionalFormatting sqref="I826:I827">
    <cfRule type="expression" dxfId="27900" priority="68013" stopIfTrue="1">
      <formula>WEEKDAY($A826)=1</formula>
    </cfRule>
    <cfRule type="expression" dxfId="27899" priority="68014" stopIfTrue="1">
      <formula>WEEKDAY($A826)=2</formula>
    </cfRule>
    <cfRule type="expression" dxfId="27898" priority="68015" stopIfTrue="1">
      <formula>WEEKDAY($A826)=3</formula>
    </cfRule>
    <cfRule type="expression" dxfId="27897" priority="68016" stopIfTrue="1">
      <formula>WEEKDAY($A826)=4</formula>
    </cfRule>
    <cfRule type="expression" dxfId="27896" priority="68017" stopIfTrue="1">
      <formula>WEEKDAY($A826)=5</formula>
    </cfRule>
    <cfRule type="expression" dxfId="27895" priority="68018" stopIfTrue="1">
      <formula>WEEKDAY($A826)=6</formula>
    </cfRule>
    <cfRule type="expression" dxfId="27894" priority="68019" stopIfTrue="1">
      <formula>WEEKDAY($A826)=7</formula>
    </cfRule>
  </conditionalFormatting>
  <conditionalFormatting sqref="I826:I827">
    <cfRule type="expression" dxfId="27893" priority="68006" stopIfTrue="1">
      <formula>WEEKDAY($A826)=1</formula>
    </cfRule>
    <cfRule type="expression" dxfId="27892" priority="68007" stopIfTrue="1">
      <formula>WEEKDAY($A826)=2</formula>
    </cfRule>
    <cfRule type="expression" dxfId="27891" priority="68008" stopIfTrue="1">
      <formula>WEEKDAY($A826)=3</formula>
    </cfRule>
    <cfRule type="expression" dxfId="27890" priority="68009" stopIfTrue="1">
      <formula>WEEKDAY($A826)=4</formula>
    </cfRule>
    <cfRule type="expression" dxfId="27889" priority="68010" stopIfTrue="1">
      <formula>WEEKDAY($A826)=5</formula>
    </cfRule>
    <cfRule type="expression" dxfId="27888" priority="68011" stopIfTrue="1">
      <formula>WEEKDAY($A826)=6</formula>
    </cfRule>
    <cfRule type="expression" dxfId="27887" priority="68012" stopIfTrue="1">
      <formula>WEEKDAY($A826)=7</formula>
    </cfRule>
  </conditionalFormatting>
  <conditionalFormatting sqref="I826:I827">
    <cfRule type="expression" dxfId="27886" priority="67999" stopIfTrue="1">
      <formula>WEEKDAY($A826)=1</formula>
    </cfRule>
    <cfRule type="expression" dxfId="27885" priority="68000" stopIfTrue="1">
      <formula>WEEKDAY($A826)=2</formula>
    </cfRule>
    <cfRule type="expression" dxfId="27884" priority="68001" stopIfTrue="1">
      <formula>WEEKDAY($A826)=3</formula>
    </cfRule>
    <cfRule type="expression" dxfId="27883" priority="68002" stopIfTrue="1">
      <formula>WEEKDAY($A826)=4</formula>
    </cfRule>
    <cfRule type="expression" dxfId="27882" priority="68003" stopIfTrue="1">
      <formula>WEEKDAY($A826)=5</formula>
    </cfRule>
    <cfRule type="expression" dxfId="27881" priority="68004" stopIfTrue="1">
      <formula>WEEKDAY($A826)=6</formula>
    </cfRule>
    <cfRule type="expression" dxfId="27880" priority="68005" stopIfTrue="1">
      <formula>WEEKDAY($A826)=7</formula>
    </cfRule>
  </conditionalFormatting>
  <conditionalFormatting sqref="I826:I827">
    <cfRule type="expression" dxfId="27879" priority="67992" stopIfTrue="1">
      <formula>WEEKDAY($A826)=1</formula>
    </cfRule>
    <cfRule type="expression" dxfId="27878" priority="67993" stopIfTrue="1">
      <formula>WEEKDAY($A826)=2</formula>
    </cfRule>
    <cfRule type="expression" dxfId="27877" priority="67994" stopIfTrue="1">
      <formula>WEEKDAY($A826)=3</formula>
    </cfRule>
    <cfRule type="expression" dxfId="27876" priority="67995" stopIfTrue="1">
      <formula>WEEKDAY($A826)=4</formula>
    </cfRule>
    <cfRule type="expression" dxfId="27875" priority="67996" stopIfTrue="1">
      <formula>WEEKDAY($A826)=5</formula>
    </cfRule>
    <cfRule type="expression" dxfId="27874" priority="67997" stopIfTrue="1">
      <formula>WEEKDAY($A826)=6</formula>
    </cfRule>
    <cfRule type="expression" dxfId="27873" priority="67998" stopIfTrue="1">
      <formula>WEEKDAY($A826)=7</formula>
    </cfRule>
  </conditionalFormatting>
  <conditionalFormatting sqref="I826:I827">
    <cfRule type="expression" dxfId="27872" priority="67985" stopIfTrue="1">
      <formula>WEEKDAY($A826)=1</formula>
    </cfRule>
    <cfRule type="expression" dxfId="27871" priority="67986" stopIfTrue="1">
      <formula>WEEKDAY($A826)=2</formula>
    </cfRule>
    <cfRule type="expression" dxfId="27870" priority="67987" stopIfTrue="1">
      <formula>WEEKDAY($A826)=3</formula>
    </cfRule>
    <cfRule type="expression" dxfId="27869" priority="67988" stopIfTrue="1">
      <formula>WEEKDAY($A826)=4</formula>
    </cfRule>
    <cfRule type="expression" dxfId="27868" priority="67989" stopIfTrue="1">
      <formula>WEEKDAY($A826)=5</formula>
    </cfRule>
    <cfRule type="expression" dxfId="27867" priority="67990" stopIfTrue="1">
      <formula>WEEKDAY($A826)=6</formula>
    </cfRule>
    <cfRule type="expression" dxfId="27866" priority="67991" stopIfTrue="1">
      <formula>WEEKDAY($A826)=7</formula>
    </cfRule>
  </conditionalFormatting>
  <conditionalFormatting sqref="I826:I827">
    <cfRule type="expression" dxfId="27865" priority="67978" stopIfTrue="1">
      <formula>WEEKDAY($A826)=1</formula>
    </cfRule>
    <cfRule type="expression" dxfId="27864" priority="67979" stopIfTrue="1">
      <formula>WEEKDAY($A826)=2</formula>
    </cfRule>
    <cfRule type="expression" dxfId="27863" priority="67980" stopIfTrue="1">
      <formula>WEEKDAY($A826)=3</formula>
    </cfRule>
    <cfRule type="expression" dxfId="27862" priority="67981" stopIfTrue="1">
      <formula>WEEKDAY($A826)=4</formula>
    </cfRule>
    <cfRule type="expression" dxfId="27861" priority="67982" stopIfTrue="1">
      <formula>WEEKDAY($A826)=5</formula>
    </cfRule>
    <cfRule type="expression" dxfId="27860" priority="67983" stopIfTrue="1">
      <formula>WEEKDAY($A826)=6</formula>
    </cfRule>
    <cfRule type="expression" dxfId="27859" priority="67984" stopIfTrue="1">
      <formula>WEEKDAY($A826)=7</formula>
    </cfRule>
  </conditionalFormatting>
  <conditionalFormatting sqref="I826:I827">
    <cfRule type="expression" dxfId="27858" priority="67971" stopIfTrue="1">
      <formula>WEEKDAY($A826)=1</formula>
    </cfRule>
    <cfRule type="expression" dxfId="27857" priority="67972" stopIfTrue="1">
      <formula>WEEKDAY($A826)=2</formula>
    </cfRule>
    <cfRule type="expression" dxfId="27856" priority="67973" stopIfTrue="1">
      <formula>WEEKDAY($A826)=3</formula>
    </cfRule>
    <cfRule type="expression" dxfId="27855" priority="67974" stopIfTrue="1">
      <formula>WEEKDAY($A826)=4</formula>
    </cfRule>
    <cfRule type="expression" dxfId="27854" priority="67975" stopIfTrue="1">
      <formula>WEEKDAY($A826)=5</formula>
    </cfRule>
    <cfRule type="expression" dxfId="27853" priority="67976" stopIfTrue="1">
      <formula>WEEKDAY($A826)=6</formula>
    </cfRule>
    <cfRule type="expression" dxfId="27852" priority="67977" stopIfTrue="1">
      <formula>WEEKDAY($A826)=7</formula>
    </cfRule>
  </conditionalFormatting>
  <conditionalFormatting sqref="I826:I827">
    <cfRule type="expression" dxfId="27851" priority="67964" stopIfTrue="1">
      <formula>WEEKDAY($A826)=1</formula>
    </cfRule>
    <cfRule type="expression" dxfId="27850" priority="67965" stopIfTrue="1">
      <formula>WEEKDAY($A826)=2</formula>
    </cfRule>
    <cfRule type="expression" dxfId="27849" priority="67966" stopIfTrue="1">
      <formula>WEEKDAY($A826)=3</formula>
    </cfRule>
    <cfRule type="expression" dxfId="27848" priority="67967" stopIfTrue="1">
      <formula>WEEKDAY($A826)=4</formula>
    </cfRule>
    <cfRule type="expression" dxfId="27847" priority="67968" stopIfTrue="1">
      <formula>WEEKDAY($A826)=5</formula>
    </cfRule>
    <cfRule type="expression" dxfId="27846" priority="67969" stopIfTrue="1">
      <formula>WEEKDAY($A826)=6</formula>
    </cfRule>
    <cfRule type="expression" dxfId="27845" priority="67970" stopIfTrue="1">
      <formula>WEEKDAY($A826)=7</formula>
    </cfRule>
  </conditionalFormatting>
  <conditionalFormatting sqref="I826:I827">
    <cfRule type="expression" dxfId="27844" priority="67957" stopIfTrue="1">
      <formula>WEEKDAY($A826)=1</formula>
    </cfRule>
    <cfRule type="expression" dxfId="27843" priority="67958" stopIfTrue="1">
      <formula>WEEKDAY($A826)=2</formula>
    </cfRule>
    <cfRule type="expression" dxfId="27842" priority="67959" stopIfTrue="1">
      <formula>WEEKDAY($A826)=3</formula>
    </cfRule>
    <cfRule type="expression" dxfId="27841" priority="67960" stopIfTrue="1">
      <formula>WEEKDAY($A826)=4</formula>
    </cfRule>
    <cfRule type="expression" dxfId="27840" priority="67961" stopIfTrue="1">
      <formula>WEEKDAY($A826)=5</formula>
    </cfRule>
    <cfRule type="expression" dxfId="27839" priority="67962" stopIfTrue="1">
      <formula>WEEKDAY($A826)=6</formula>
    </cfRule>
    <cfRule type="expression" dxfId="27838" priority="67963" stopIfTrue="1">
      <formula>WEEKDAY($A826)=7</formula>
    </cfRule>
  </conditionalFormatting>
  <conditionalFormatting sqref="I826:I827">
    <cfRule type="expression" dxfId="27837" priority="67950" stopIfTrue="1">
      <formula>WEEKDAY($A826)=1</formula>
    </cfRule>
    <cfRule type="expression" dxfId="27836" priority="67951" stopIfTrue="1">
      <formula>WEEKDAY($A826)=2</formula>
    </cfRule>
    <cfRule type="expression" dxfId="27835" priority="67952" stopIfTrue="1">
      <formula>WEEKDAY($A826)=3</formula>
    </cfRule>
    <cfRule type="expression" dxfId="27834" priority="67953" stopIfTrue="1">
      <formula>WEEKDAY($A826)=4</formula>
    </cfRule>
    <cfRule type="expression" dxfId="27833" priority="67954" stopIfTrue="1">
      <formula>WEEKDAY($A826)=5</formula>
    </cfRule>
    <cfRule type="expression" dxfId="27832" priority="67955" stopIfTrue="1">
      <formula>WEEKDAY($A826)=6</formula>
    </cfRule>
    <cfRule type="expression" dxfId="27831" priority="67956" stopIfTrue="1">
      <formula>WEEKDAY($A826)=7</formula>
    </cfRule>
  </conditionalFormatting>
  <conditionalFormatting sqref="I826:I827">
    <cfRule type="expression" dxfId="27830" priority="67943" stopIfTrue="1">
      <formula>WEEKDAY($A826)=1</formula>
    </cfRule>
    <cfRule type="expression" dxfId="27829" priority="67944" stopIfTrue="1">
      <formula>WEEKDAY($A826)=2</formula>
    </cfRule>
    <cfRule type="expression" dxfId="27828" priority="67945" stopIfTrue="1">
      <formula>WEEKDAY($A826)=3</formula>
    </cfRule>
    <cfRule type="expression" dxfId="27827" priority="67946" stopIfTrue="1">
      <formula>WEEKDAY($A826)=4</formula>
    </cfRule>
    <cfRule type="expression" dxfId="27826" priority="67947" stopIfTrue="1">
      <formula>WEEKDAY($A826)=5</formula>
    </cfRule>
    <cfRule type="expression" dxfId="27825" priority="67948" stopIfTrue="1">
      <formula>WEEKDAY($A826)=6</formula>
    </cfRule>
    <cfRule type="expression" dxfId="27824" priority="67949" stopIfTrue="1">
      <formula>WEEKDAY($A826)=7</formula>
    </cfRule>
  </conditionalFormatting>
  <conditionalFormatting sqref="I826:I827">
    <cfRule type="expression" dxfId="27823" priority="67936" stopIfTrue="1">
      <formula>WEEKDAY($A826)=1</formula>
    </cfRule>
    <cfRule type="expression" dxfId="27822" priority="67937" stopIfTrue="1">
      <formula>WEEKDAY($A826)=2</formula>
    </cfRule>
    <cfRule type="expression" dxfId="27821" priority="67938" stopIfTrue="1">
      <formula>WEEKDAY($A826)=3</formula>
    </cfRule>
    <cfRule type="expression" dxfId="27820" priority="67939" stopIfTrue="1">
      <formula>WEEKDAY($A826)=4</formula>
    </cfRule>
    <cfRule type="expression" dxfId="27819" priority="67940" stopIfTrue="1">
      <formula>WEEKDAY($A826)=5</formula>
    </cfRule>
    <cfRule type="expression" dxfId="27818" priority="67941" stopIfTrue="1">
      <formula>WEEKDAY($A826)=6</formula>
    </cfRule>
    <cfRule type="expression" dxfId="27817" priority="67942" stopIfTrue="1">
      <formula>WEEKDAY($A826)=7</formula>
    </cfRule>
  </conditionalFormatting>
  <conditionalFormatting sqref="I826:I827">
    <cfRule type="expression" dxfId="27816" priority="67929" stopIfTrue="1">
      <formula>WEEKDAY($A826)=1</formula>
    </cfRule>
    <cfRule type="expression" dxfId="27815" priority="67930" stopIfTrue="1">
      <formula>WEEKDAY($A826)=2</formula>
    </cfRule>
    <cfRule type="expression" dxfId="27814" priority="67931" stopIfTrue="1">
      <formula>WEEKDAY($A826)=3</formula>
    </cfRule>
    <cfRule type="expression" dxfId="27813" priority="67932" stopIfTrue="1">
      <formula>WEEKDAY($A826)=4</formula>
    </cfRule>
    <cfRule type="expression" dxfId="27812" priority="67933" stopIfTrue="1">
      <formula>WEEKDAY($A826)=5</formula>
    </cfRule>
    <cfRule type="expression" dxfId="27811" priority="67934" stopIfTrue="1">
      <formula>WEEKDAY($A826)=6</formula>
    </cfRule>
    <cfRule type="expression" dxfId="27810" priority="67935" stopIfTrue="1">
      <formula>WEEKDAY($A826)=7</formula>
    </cfRule>
  </conditionalFormatting>
  <conditionalFormatting sqref="I826:I827">
    <cfRule type="expression" dxfId="27809" priority="67922" stopIfTrue="1">
      <formula>WEEKDAY($A826)=1</formula>
    </cfRule>
    <cfRule type="expression" dxfId="27808" priority="67923" stopIfTrue="1">
      <formula>WEEKDAY($A826)=2</formula>
    </cfRule>
    <cfRule type="expression" dxfId="27807" priority="67924" stopIfTrue="1">
      <formula>WEEKDAY($A826)=3</formula>
    </cfRule>
    <cfRule type="expression" dxfId="27806" priority="67925" stopIfTrue="1">
      <formula>WEEKDAY($A826)=4</formula>
    </cfRule>
    <cfRule type="expression" dxfId="27805" priority="67926" stopIfTrue="1">
      <formula>WEEKDAY($A826)=5</formula>
    </cfRule>
    <cfRule type="expression" dxfId="27804" priority="67927" stopIfTrue="1">
      <formula>WEEKDAY($A826)=6</formula>
    </cfRule>
    <cfRule type="expression" dxfId="27803" priority="67928" stopIfTrue="1">
      <formula>WEEKDAY($A826)=7</formula>
    </cfRule>
  </conditionalFormatting>
  <conditionalFormatting sqref="I826:I827">
    <cfRule type="expression" dxfId="27802" priority="67915" stopIfTrue="1">
      <formula>WEEKDAY($A826)=1</formula>
    </cfRule>
    <cfRule type="expression" dxfId="27801" priority="67916" stopIfTrue="1">
      <formula>WEEKDAY($A826)=2</formula>
    </cfRule>
    <cfRule type="expression" dxfId="27800" priority="67917" stopIfTrue="1">
      <formula>WEEKDAY($A826)=3</formula>
    </cfRule>
    <cfRule type="expression" dxfId="27799" priority="67918" stopIfTrue="1">
      <formula>WEEKDAY($A826)=4</formula>
    </cfRule>
    <cfRule type="expression" dxfId="27798" priority="67919" stopIfTrue="1">
      <formula>WEEKDAY($A826)=5</formula>
    </cfRule>
    <cfRule type="expression" dxfId="27797" priority="67920" stopIfTrue="1">
      <formula>WEEKDAY($A826)=6</formula>
    </cfRule>
    <cfRule type="expression" dxfId="27796" priority="67921" stopIfTrue="1">
      <formula>WEEKDAY($A826)=7</formula>
    </cfRule>
  </conditionalFormatting>
  <conditionalFormatting sqref="I826:I827">
    <cfRule type="expression" dxfId="27795" priority="67908" stopIfTrue="1">
      <formula>WEEKDAY($A826)=1</formula>
    </cfRule>
    <cfRule type="expression" dxfId="27794" priority="67909" stopIfTrue="1">
      <formula>WEEKDAY($A826)=2</formula>
    </cfRule>
    <cfRule type="expression" dxfId="27793" priority="67910" stopIfTrue="1">
      <formula>WEEKDAY($A826)=3</formula>
    </cfRule>
    <cfRule type="expression" dxfId="27792" priority="67911" stopIfTrue="1">
      <formula>WEEKDAY($A826)=4</formula>
    </cfRule>
    <cfRule type="expression" dxfId="27791" priority="67912" stopIfTrue="1">
      <formula>WEEKDAY($A826)=5</formula>
    </cfRule>
    <cfRule type="expression" dxfId="27790" priority="67913" stopIfTrue="1">
      <formula>WEEKDAY($A826)=6</formula>
    </cfRule>
    <cfRule type="expression" dxfId="27789" priority="67914" stopIfTrue="1">
      <formula>WEEKDAY($A826)=7</formula>
    </cfRule>
  </conditionalFormatting>
  <conditionalFormatting sqref="I826:I827">
    <cfRule type="expression" dxfId="27788" priority="67901" stopIfTrue="1">
      <formula>WEEKDAY($A826)=1</formula>
    </cfRule>
    <cfRule type="expression" dxfId="27787" priority="67902" stopIfTrue="1">
      <formula>WEEKDAY($A826)=2</formula>
    </cfRule>
    <cfRule type="expression" dxfId="27786" priority="67903" stopIfTrue="1">
      <formula>WEEKDAY($A826)=3</formula>
    </cfRule>
    <cfRule type="expression" dxfId="27785" priority="67904" stopIfTrue="1">
      <formula>WEEKDAY($A826)=4</formula>
    </cfRule>
    <cfRule type="expression" dxfId="27784" priority="67905" stopIfTrue="1">
      <formula>WEEKDAY($A826)=5</formula>
    </cfRule>
    <cfRule type="expression" dxfId="27783" priority="67906" stopIfTrue="1">
      <formula>WEEKDAY($A826)=6</formula>
    </cfRule>
    <cfRule type="expression" dxfId="27782" priority="67907" stopIfTrue="1">
      <formula>WEEKDAY($A826)=7</formula>
    </cfRule>
  </conditionalFormatting>
  <conditionalFormatting sqref="I826:I827">
    <cfRule type="expression" dxfId="27781" priority="67894" stopIfTrue="1">
      <formula>WEEKDAY($A826)=1</formula>
    </cfRule>
    <cfRule type="expression" dxfId="27780" priority="67895" stopIfTrue="1">
      <formula>WEEKDAY($A826)=2</formula>
    </cfRule>
    <cfRule type="expression" dxfId="27779" priority="67896" stopIfTrue="1">
      <formula>WEEKDAY($A826)=3</formula>
    </cfRule>
    <cfRule type="expression" dxfId="27778" priority="67897" stopIfTrue="1">
      <formula>WEEKDAY($A826)=4</formula>
    </cfRule>
    <cfRule type="expression" dxfId="27777" priority="67898" stopIfTrue="1">
      <formula>WEEKDAY($A826)=5</formula>
    </cfRule>
    <cfRule type="expression" dxfId="27776" priority="67899" stopIfTrue="1">
      <formula>WEEKDAY($A826)=6</formula>
    </cfRule>
    <cfRule type="expression" dxfId="27775" priority="67900" stopIfTrue="1">
      <formula>WEEKDAY($A826)=7</formula>
    </cfRule>
  </conditionalFormatting>
  <conditionalFormatting sqref="I826:I827">
    <cfRule type="expression" dxfId="27774" priority="67887" stopIfTrue="1">
      <formula>WEEKDAY($A826)=1</formula>
    </cfRule>
    <cfRule type="expression" dxfId="27773" priority="67888" stopIfTrue="1">
      <formula>WEEKDAY($A826)=2</formula>
    </cfRule>
    <cfRule type="expression" dxfId="27772" priority="67889" stopIfTrue="1">
      <formula>WEEKDAY($A826)=3</formula>
    </cfRule>
    <cfRule type="expression" dxfId="27771" priority="67890" stopIfTrue="1">
      <formula>WEEKDAY($A826)=4</formula>
    </cfRule>
    <cfRule type="expression" dxfId="27770" priority="67891" stopIfTrue="1">
      <formula>WEEKDAY($A826)=5</formula>
    </cfRule>
    <cfRule type="expression" dxfId="27769" priority="67892" stopIfTrue="1">
      <formula>WEEKDAY($A826)=6</formula>
    </cfRule>
    <cfRule type="expression" dxfId="27768" priority="67893" stopIfTrue="1">
      <formula>WEEKDAY($A826)=7</formula>
    </cfRule>
  </conditionalFormatting>
  <conditionalFormatting sqref="I826:I827">
    <cfRule type="expression" dxfId="27767" priority="67880" stopIfTrue="1">
      <formula>WEEKDAY($A826)=1</formula>
    </cfRule>
    <cfRule type="expression" dxfId="27766" priority="67881" stopIfTrue="1">
      <formula>WEEKDAY($A826)=2</formula>
    </cfRule>
    <cfRule type="expression" dxfId="27765" priority="67882" stopIfTrue="1">
      <formula>WEEKDAY($A826)=3</formula>
    </cfRule>
    <cfRule type="expression" dxfId="27764" priority="67883" stopIfTrue="1">
      <formula>WEEKDAY($A826)=4</formula>
    </cfRule>
    <cfRule type="expression" dxfId="27763" priority="67884" stopIfTrue="1">
      <formula>WEEKDAY($A826)=5</formula>
    </cfRule>
    <cfRule type="expression" dxfId="27762" priority="67885" stopIfTrue="1">
      <formula>WEEKDAY($A826)=6</formula>
    </cfRule>
    <cfRule type="expression" dxfId="27761" priority="67886" stopIfTrue="1">
      <formula>WEEKDAY($A826)=7</formula>
    </cfRule>
  </conditionalFormatting>
  <conditionalFormatting sqref="I826:I827">
    <cfRule type="expression" dxfId="27760" priority="67873" stopIfTrue="1">
      <formula>WEEKDAY($A826)=1</formula>
    </cfRule>
    <cfRule type="expression" dxfId="27759" priority="67874" stopIfTrue="1">
      <formula>WEEKDAY($A826)=2</formula>
    </cfRule>
    <cfRule type="expression" dxfId="27758" priority="67875" stopIfTrue="1">
      <formula>WEEKDAY($A826)=3</formula>
    </cfRule>
    <cfRule type="expression" dxfId="27757" priority="67876" stopIfTrue="1">
      <formula>WEEKDAY($A826)=4</formula>
    </cfRule>
    <cfRule type="expression" dxfId="27756" priority="67877" stopIfTrue="1">
      <formula>WEEKDAY($A826)=5</formula>
    </cfRule>
    <cfRule type="expression" dxfId="27755" priority="67878" stopIfTrue="1">
      <formula>WEEKDAY($A826)=6</formula>
    </cfRule>
    <cfRule type="expression" dxfId="27754" priority="67879" stopIfTrue="1">
      <formula>WEEKDAY($A826)=7</formula>
    </cfRule>
  </conditionalFormatting>
  <conditionalFormatting sqref="I826:I827">
    <cfRule type="expression" dxfId="27753" priority="67866" stopIfTrue="1">
      <formula>WEEKDAY($A826)=1</formula>
    </cfRule>
    <cfRule type="expression" dxfId="27752" priority="67867" stopIfTrue="1">
      <formula>WEEKDAY($A826)=2</formula>
    </cfRule>
    <cfRule type="expression" dxfId="27751" priority="67868" stopIfTrue="1">
      <formula>WEEKDAY($A826)=3</formula>
    </cfRule>
    <cfRule type="expression" dxfId="27750" priority="67869" stopIfTrue="1">
      <formula>WEEKDAY($A826)=4</formula>
    </cfRule>
    <cfRule type="expression" dxfId="27749" priority="67870" stopIfTrue="1">
      <formula>WEEKDAY($A826)=5</formula>
    </cfRule>
    <cfRule type="expression" dxfId="27748" priority="67871" stopIfTrue="1">
      <formula>WEEKDAY($A826)=6</formula>
    </cfRule>
    <cfRule type="expression" dxfId="27747" priority="67872" stopIfTrue="1">
      <formula>WEEKDAY($A826)=7</formula>
    </cfRule>
  </conditionalFormatting>
  <conditionalFormatting sqref="I826:I827">
    <cfRule type="expression" dxfId="27746" priority="67859" stopIfTrue="1">
      <formula>WEEKDAY($A826)=1</formula>
    </cfRule>
    <cfRule type="expression" dxfId="27745" priority="67860" stopIfTrue="1">
      <formula>WEEKDAY($A826)=2</formula>
    </cfRule>
    <cfRule type="expression" dxfId="27744" priority="67861" stopIfTrue="1">
      <formula>WEEKDAY($A826)=3</formula>
    </cfRule>
    <cfRule type="expression" dxfId="27743" priority="67862" stopIfTrue="1">
      <formula>WEEKDAY($A826)=4</formula>
    </cfRule>
    <cfRule type="expression" dxfId="27742" priority="67863" stopIfTrue="1">
      <formula>WEEKDAY($A826)=5</formula>
    </cfRule>
    <cfRule type="expression" dxfId="27741" priority="67864" stopIfTrue="1">
      <formula>WEEKDAY($A826)=6</formula>
    </cfRule>
    <cfRule type="expression" dxfId="27740" priority="67865" stopIfTrue="1">
      <formula>WEEKDAY($A826)=7</formula>
    </cfRule>
  </conditionalFormatting>
  <conditionalFormatting sqref="A826:A827">
    <cfRule type="expression" dxfId="27739" priority="67852" stopIfTrue="1">
      <formula>WEEKDAY($A826)=1</formula>
    </cfRule>
    <cfRule type="expression" dxfId="27738" priority="67853" stopIfTrue="1">
      <formula>WEEKDAY($A826)=2</formula>
    </cfRule>
    <cfRule type="expression" dxfId="27737" priority="67854" stopIfTrue="1">
      <formula>WEEKDAY($A826)=3</formula>
    </cfRule>
    <cfRule type="expression" dxfId="27736" priority="67855" stopIfTrue="1">
      <formula>WEEKDAY($A826)=4</formula>
    </cfRule>
    <cfRule type="expression" dxfId="27735" priority="67856" stopIfTrue="1">
      <formula>WEEKDAY($A826)=5</formula>
    </cfRule>
    <cfRule type="expression" dxfId="27734" priority="67857" stopIfTrue="1">
      <formula>WEEKDAY($A826)=6</formula>
    </cfRule>
    <cfRule type="expression" dxfId="27733" priority="67858" stopIfTrue="1">
      <formula>WEEKDAY($A826)=7</formula>
    </cfRule>
  </conditionalFormatting>
  <conditionalFormatting sqref="I826:I827">
    <cfRule type="expression" dxfId="27732" priority="67845" stopIfTrue="1">
      <formula>WEEKDAY($A826)=1</formula>
    </cfRule>
    <cfRule type="expression" dxfId="27731" priority="67846" stopIfTrue="1">
      <formula>WEEKDAY($A826)=2</formula>
    </cfRule>
    <cfRule type="expression" dxfId="27730" priority="67847" stopIfTrue="1">
      <formula>WEEKDAY($A826)=3</formula>
    </cfRule>
    <cfRule type="expression" dxfId="27729" priority="67848" stopIfTrue="1">
      <formula>WEEKDAY($A826)=4</formula>
    </cfRule>
    <cfRule type="expression" dxfId="27728" priority="67849" stopIfTrue="1">
      <formula>WEEKDAY($A826)=5</formula>
    </cfRule>
    <cfRule type="expression" dxfId="27727" priority="67850" stopIfTrue="1">
      <formula>WEEKDAY($A826)=6</formula>
    </cfRule>
    <cfRule type="expression" dxfId="27726" priority="67851" stopIfTrue="1">
      <formula>WEEKDAY($A826)=7</formula>
    </cfRule>
  </conditionalFormatting>
  <conditionalFormatting sqref="I826:I827">
    <cfRule type="expression" dxfId="27725" priority="67838" stopIfTrue="1">
      <formula>WEEKDAY($A826)=1</formula>
    </cfRule>
    <cfRule type="expression" dxfId="27724" priority="67839" stopIfTrue="1">
      <formula>WEEKDAY($A826)=2</formula>
    </cfRule>
    <cfRule type="expression" dxfId="27723" priority="67840" stopIfTrue="1">
      <formula>WEEKDAY($A826)=3</formula>
    </cfRule>
    <cfRule type="expression" dxfId="27722" priority="67841" stopIfTrue="1">
      <formula>WEEKDAY($A826)=4</formula>
    </cfRule>
    <cfRule type="expression" dxfId="27721" priority="67842" stopIfTrue="1">
      <formula>WEEKDAY($A826)=5</formula>
    </cfRule>
    <cfRule type="expression" dxfId="27720" priority="67843" stopIfTrue="1">
      <formula>WEEKDAY($A826)=6</formula>
    </cfRule>
    <cfRule type="expression" dxfId="27719" priority="67844" stopIfTrue="1">
      <formula>WEEKDAY($A826)=7</formula>
    </cfRule>
  </conditionalFormatting>
  <conditionalFormatting sqref="I826:I827">
    <cfRule type="expression" dxfId="27718" priority="67831" stopIfTrue="1">
      <formula>WEEKDAY($A826)=1</formula>
    </cfRule>
    <cfRule type="expression" dxfId="27717" priority="67832" stopIfTrue="1">
      <formula>WEEKDAY($A826)=2</formula>
    </cfRule>
    <cfRule type="expression" dxfId="27716" priority="67833" stopIfTrue="1">
      <formula>WEEKDAY($A826)=3</formula>
    </cfRule>
    <cfRule type="expression" dxfId="27715" priority="67834" stopIfTrue="1">
      <formula>WEEKDAY($A826)=4</formula>
    </cfRule>
    <cfRule type="expression" dxfId="27714" priority="67835" stopIfTrue="1">
      <formula>WEEKDAY($A826)=5</formula>
    </cfRule>
    <cfRule type="expression" dxfId="27713" priority="67836" stopIfTrue="1">
      <formula>WEEKDAY($A826)=6</formula>
    </cfRule>
    <cfRule type="expression" dxfId="27712" priority="67837" stopIfTrue="1">
      <formula>WEEKDAY($A826)=7</formula>
    </cfRule>
  </conditionalFormatting>
  <conditionalFormatting sqref="A826:A827">
    <cfRule type="expression" dxfId="27711" priority="67824" stopIfTrue="1">
      <formula>WEEKDAY($A826)=1</formula>
    </cfRule>
    <cfRule type="expression" dxfId="27710" priority="67825" stopIfTrue="1">
      <formula>WEEKDAY($A826)=2</formula>
    </cfRule>
    <cfRule type="expression" dxfId="27709" priority="67826" stopIfTrue="1">
      <formula>WEEKDAY($A826)=3</formula>
    </cfRule>
    <cfRule type="expression" dxfId="27708" priority="67827" stopIfTrue="1">
      <formula>WEEKDAY($A826)=4</formula>
    </cfRule>
    <cfRule type="expression" dxfId="27707" priority="67828" stopIfTrue="1">
      <formula>WEEKDAY($A826)=5</formula>
    </cfRule>
    <cfRule type="expression" dxfId="27706" priority="67829" stopIfTrue="1">
      <formula>WEEKDAY($A826)=6</formula>
    </cfRule>
    <cfRule type="expression" dxfId="27705" priority="67830" stopIfTrue="1">
      <formula>WEEKDAY($A826)=7</formula>
    </cfRule>
  </conditionalFormatting>
  <conditionalFormatting sqref="I826:I827">
    <cfRule type="expression" dxfId="27704" priority="67817" stopIfTrue="1">
      <formula>WEEKDAY($A826)=1</formula>
    </cfRule>
    <cfRule type="expression" dxfId="27703" priority="67818" stopIfTrue="1">
      <formula>WEEKDAY($A826)=2</formula>
    </cfRule>
    <cfRule type="expression" dxfId="27702" priority="67819" stopIfTrue="1">
      <formula>WEEKDAY($A826)=3</formula>
    </cfRule>
    <cfRule type="expression" dxfId="27701" priority="67820" stopIfTrue="1">
      <formula>WEEKDAY($A826)=4</formula>
    </cfRule>
    <cfRule type="expression" dxfId="27700" priority="67821" stopIfTrue="1">
      <formula>WEEKDAY($A826)=5</formula>
    </cfRule>
    <cfRule type="expression" dxfId="27699" priority="67822" stopIfTrue="1">
      <formula>WEEKDAY($A826)=6</formula>
    </cfRule>
    <cfRule type="expression" dxfId="27698" priority="67823" stopIfTrue="1">
      <formula>WEEKDAY($A826)=7</formula>
    </cfRule>
  </conditionalFormatting>
  <conditionalFormatting sqref="I826:I827">
    <cfRule type="expression" dxfId="27697" priority="67810" stopIfTrue="1">
      <formula>WEEKDAY($A826)=1</formula>
    </cfRule>
    <cfRule type="expression" dxfId="27696" priority="67811" stopIfTrue="1">
      <formula>WEEKDAY($A826)=2</formula>
    </cfRule>
    <cfRule type="expression" dxfId="27695" priority="67812" stopIfTrue="1">
      <formula>WEEKDAY($A826)=3</formula>
    </cfRule>
    <cfRule type="expression" dxfId="27694" priority="67813" stopIfTrue="1">
      <formula>WEEKDAY($A826)=4</formula>
    </cfRule>
    <cfRule type="expression" dxfId="27693" priority="67814" stopIfTrue="1">
      <formula>WEEKDAY($A826)=5</formula>
    </cfRule>
    <cfRule type="expression" dxfId="27692" priority="67815" stopIfTrue="1">
      <formula>WEEKDAY($A826)=6</formula>
    </cfRule>
    <cfRule type="expression" dxfId="27691" priority="67816" stopIfTrue="1">
      <formula>WEEKDAY($A826)=7</formula>
    </cfRule>
  </conditionalFormatting>
  <conditionalFormatting sqref="I826:I827">
    <cfRule type="expression" dxfId="27690" priority="67803" stopIfTrue="1">
      <formula>WEEKDAY($A826)=1</formula>
    </cfRule>
    <cfRule type="expression" dxfId="27689" priority="67804" stopIfTrue="1">
      <formula>WEEKDAY($A826)=2</formula>
    </cfRule>
    <cfRule type="expression" dxfId="27688" priority="67805" stopIfTrue="1">
      <formula>WEEKDAY($A826)=3</formula>
    </cfRule>
    <cfRule type="expression" dxfId="27687" priority="67806" stopIfTrue="1">
      <formula>WEEKDAY($A826)=4</formula>
    </cfRule>
    <cfRule type="expression" dxfId="27686" priority="67807" stopIfTrue="1">
      <formula>WEEKDAY($A826)=5</formula>
    </cfRule>
    <cfRule type="expression" dxfId="27685" priority="67808" stopIfTrue="1">
      <formula>WEEKDAY($A826)=6</formula>
    </cfRule>
    <cfRule type="expression" dxfId="27684" priority="67809" stopIfTrue="1">
      <formula>WEEKDAY($A826)=7</formula>
    </cfRule>
  </conditionalFormatting>
  <conditionalFormatting sqref="I826:I827">
    <cfRule type="expression" dxfId="27683" priority="67796" stopIfTrue="1">
      <formula>WEEKDAY($A826)=1</formula>
    </cfRule>
    <cfRule type="expression" dxfId="27682" priority="67797" stopIfTrue="1">
      <formula>WEEKDAY($A826)=2</formula>
    </cfRule>
    <cfRule type="expression" dxfId="27681" priority="67798" stopIfTrue="1">
      <formula>WEEKDAY($A826)=3</formula>
    </cfRule>
    <cfRule type="expression" dxfId="27680" priority="67799" stopIfTrue="1">
      <formula>WEEKDAY($A826)=4</formula>
    </cfRule>
    <cfRule type="expression" dxfId="27679" priority="67800" stopIfTrue="1">
      <formula>WEEKDAY($A826)=5</formula>
    </cfRule>
    <cfRule type="expression" dxfId="27678" priority="67801" stopIfTrue="1">
      <formula>WEEKDAY($A826)=6</formula>
    </cfRule>
    <cfRule type="expression" dxfId="27677" priority="67802" stopIfTrue="1">
      <formula>WEEKDAY($A826)=7</formula>
    </cfRule>
  </conditionalFormatting>
  <conditionalFormatting sqref="I826:I827">
    <cfRule type="expression" dxfId="27676" priority="67789" stopIfTrue="1">
      <formula>WEEKDAY($A826)=1</formula>
    </cfRule>
    <cfRule type="expression" dxfId="27675" priority="67790" stopIfTrue="1">
      <formula>WEEKDAY($A826)=2</formula>
    </cfRule>
    <cfRule type="expression" dxfId="27674" priority="67791" stopIfTrue="1">
      <formula>WEEKDAY($A826)=3</formula>
    </cfRule>
    <cfRule type="expression" dxfId="27673" priority="67792" stopIfTrue="1">
      <formula>WEEKDAY($A826)=4</formula>
    </cfRule>
    <cfRule type="expression" dxfId="27672" priority="67793" stopIfTrue="1">
      <formula>WEEKDAY($A826)=5</formula>
    </cfRule>
    <cfRule type="expression" dxfId="27671" priority="67794" stopIfTrue="1">
      <formula>WEEKDAY($A826)=6</formula>
    </cfRule>
    <cfRule type="expression" dxfId="27670" priority="67795" stopIfTrue="1">
      <formula>WEEKDAY($A826)=7</formula>
    </cfRule>
  </conditionalFormatting>
  <conditionalFormatting sqref="I826:I827">
    <cfRule type="expression" dxfId="27669" priority="67782" stopIfTrue="1">
      <formula>WEEKDAY($A826)=1</formula>
    </cfRule>
    <cfRule type="expression" dxfId="27668" priority="67783" stopIfTrue="1">
      <formula>WEEKDAY($A826)=2</formula>
    </cfRule>
    <cfRule type="expression" dxfId="27667" priority="67784" stopIfTrue="1">
      <formula>WEEKDAY($A826)=3</formula>
    </cfRule>
    <cfRule type="expression" dxfId="27666" priority="67785" stopIfTrue="1">
      <formula>WEEKDAY($A826)=4</formula>
    </cfRule>
    <cfRule type="expression" dxfId="27665" priority="67786" stopIfTrue="1">
      <formula>WEEKDAY($A826)=5</formula>
    </cfRule>
    <cfRule type="expression" dxfId="27664" priority="67787" stopIfTrue="1">
      <formula>WEEKDAY($A826)=6</formula>
    </cfRule>
    <cfRule type="expression" dxfId="27663" priority="67788" stopIfTrue="1">
      <formula>WEEKDAY($A826)=7</formula>
    </cfRule>
  </conditionalFormatting>
  <conditionalFormatting sqref="I826:I827">
    <cfRule type="expression" dxfId="27662" priority="67775" stopIfTrue="1">
      <formula>WEEKDAY($A826)=1</formula>
    </cfRule>
    <cfRule type="expression" dxfId="27661" priority="67776" stopIfTrue="1">
      <formula>WEEKDAY($A826)=2</formula>
    </cfRule>
    <cfRule type="expression" dxfId="27660" priority="67777" stopIfTrue="1">
      <formula>WEEKDAY($A826)=3</formula>
    </cfRule>
    <cfRule type="expression" dxfId="27659" priority="67778" stopIfTrue="1">
      <formula>WEEKDAY($A826)=4</formula>
    </cfRule>
    <cfRule type="expression" dxfId="27658" priority="67779" stopIfTrue="1">
      <formula>WEEKDAY($A826)=5</formula>
    </cfRule>
    <cfRule type="expression" dxfId="27657" priority="67780" stopIfTrue="1">
      <formula>WEEKDAY($A826)=6</formula>
    </cfRule>
    <cfRule type="expression" dxfId="27656" priority="67781" stopIfTrue="1">
      <formula>WEEKDAY($A826)=7</formula>
    </cfRule>
  </conditionalFormatting>
  <conditionalFormatting sqref="I826:I827">
    <cfRule type="expression" dxfId="27655" priority="67768" stopIfTrue="1">
      <formula>WEEKDAY($A826)=1</formula>
    </cfRule>
    <cfRule type="expression" dxfId="27654" priority="67769" stopIfTrue="1">
      <formula>WEEKDAY($A826)=2</formula>
    </cfRule>
    <cfRule type="expression" dxfId="27653" priority="67770" stopIfTrue="1">
      <formula>WEEKDAY($A826)=3</formula>
    </cfRule>
    <cfRule type="expression" dxfId="27652" priority="67771" stopIfTrue="1">
      <formula>WEEKDAY($A826)=4</formula>
    </cfRule>
    <cfRule type="expression" dxfId="27651" priority="67772" stopIfTrue="1">
      <formula>WEEKDAY($A826)=5</formula>
    </cfRule>
    <cfRule type="expression" dxfId="27650" priority="67773" stopIfTrue="1">
      <formula>WEEKDAY($A826)=6</formula>
    </cfRule>
    <cfRule type="expression" dxfId="27649" priority="67774" stopIfTrue="1">
      <formula>WEEKDAY($A826)=7</formula>
    </cfRule>
  </conditionalFormatting>
  <conditionalFormatting sqref="I826:I827">
    <cfRule type="expression" dxfId="27648" priority="67761" stopIfTrue="1">
      <formula>WEEKDAY($A826)=1</formula>
    </cfRule>
    <cfRule type="expression" dxfId="27647" priority="67762" stopIfTrue="1">
      <formula>WEEKDAY($A826)=2</formula>
    </cfRule>
    <cfRule type="expression" dxfId="27646" priority="67763" stopIfTrue="1">
      <formula>WEEKDAY($A826)=3</formula>
    </cfRule>
    <cfRule type="expression" dxfId="27645" priority="67764" stopIfTrue="1">
      <formula>WEEKDAY($A826)=4</formula>
    </cfRule>
    <cfRule type="expression" dxfId="27644" priority="67765" stopIfTrue="1">
      <formula>WEEKDAY($A826)=5</formula>
    </cfRule>
    <cfRule type="expression" dxfId="27643" priority="67766" stopIfTrue="1">
      <formula>WEEKDAY($A826)=6</formula>
    </cfRule>
    <cfRule type="expression" dxfId="27642" priority="67767" stopIfTrue="1">
      <formula>WEEKDAY($A826)=7</formula>
    </cfRule>
  </conditionalFormatting>
  <conditionalFormatting sqref="I826:I827">
    <cfRule type="expression" dxfId="27641" priority="67754" stopIfTrue="1">
      <formula>WEEKDAY($A826)=1</formula>
    </cfRule>
    <cfRule type="expression" dxfId="27640" priority="67755" stopIfTrue="1">
      <formula>WEEKDAY($A826)=2</formula>
    </cfRule>
    <cfRule type="expression" dxfId="27639" priority="67756" stopIfTrue="1">
      <formula>WEEKDAY($A826)=3</formula>
    </cfRule>
    <cfRule type="expression" dxfId="27638" priority="67757" stopIfTrue="1">
      <formula>WEEKDAY($A826)=4</formula>
    </cfRule>
    <cfRule type="expression" dxfId="27637" priority="67758" stopIfTrue="1">
      <formula>WEEKDAY($A826)=5</formula>
    </cfRule>
    <cfRule type="expression" dxfId="27636" priority="67759" stopIfTrue="1">
      <formula>WEEKDAY($A826)=6</formula>
    </cfRule>
    <cfRule type="expression" dxfId="27635" priority="67760" stopIfTrue="1">
      <formula>WEEKDAY($A826)=7</formula>
    </cfRule>
  </conditionalFormatting>
  <conditionalFormatting sqref="I826:I827">
    <cfRule type="expression" dxfId="27634" priority="67747" stopIfTrue="1">
      <formula>WEEKDAY($A826)=1</formula>
    </cfRule>
    <cfRule type="expression" dxfId="27633" priority="67748" stopIfTrue="1">
      <formula>WEEKDAY($A826)=2</formula>
    </cfRule>
    <cfRule type="expression" dxfId="27632" priority="67749" stopIfTrue="1">
      <formula>WEEKDAY($A826)=3</formula>
    </cfRule>
    <cfRule type="expression" dxfId="27631" priority="67750" stopIfTrue="1">
      <formula>WEEKDAY($A826)=4</formula>
    </cfRule>
    <cfRule type="expression" dxfId="27630" priority="67751" stopIfTrue="1">
      <formula>WEEKDAY($A826)=5</formula>
    </cfRule>
    <cfRule type="expression" dxfId="27629" priority="67752" stopIfTrue="1">
      <formula>WEEKDAY($A826)=6</formula>
    </cfRule>
    <cfRule type="expression" dxfId="27628" priority="67753" stopIfTrue="1">
      <formula>WEEKDAY($A826)=7</formula>
    </cfRule>
  </conditionalFormatting>
  <conditionalFormatting sqref="I826:I827">
    <cfRule type="expression" dxfId="27627" priority="67740" stopIfTrue="1">
      <formula>WEEKDAY($A826)=1</formula>
    </cfRule>
    <cfRule type="expression" dxfId="27626" priority="67741" stopIfTrue="1">
      <formula>WEEKDAY($A826)=2</formula>
    </cfRule>
    <cfRule type="expression" dxfId="27625" priority="67742" stopIfTrue="1">
      <formula>WEEKDAY($A826)=3</formula>
    </cfRule>
    <cfRule type="expression" dxfId="27624" priority="67743" stopIfTrue="1">
      <formula>WEEKDAY($A826)=4</formula>
    </cfRule>
    <cfRule type="expression" dxfId="27623" priority="67744" stopIfTrue="1">
      <formula>WEEKDAY($A826)=5</formula>
    </cfRule>
    <cfRule type="expression" dxfId="27622" priority="67745" stopIfTrue="1">
      <formula>WEEKDAY($A826)=6</formula>
    </cfRule>
    <cfRule type="expression" dxfId="27621" priority="67746" stopIfTrue="1">
      <formula>WEEKDAY($A826)=7</formula>
    </cfRule>
  </conditionalFormatting>
  <conditionalFormatting sqref="I826:I827">
    <cfRule type="expression" dxfId="27620" priority="67733" stopIfTrue="1">
      <formula>WEEKDAY($A826)=1</formula>
    </cfRule>
    <cfRule type="expression" dxfId="27619" priority="67734" stopIfTrue="1">
      <formula>WEEKDAY($A826)=2</formula>
    </cfRule>
    <cfRule type="expression" dxfId="27618" priority="67735" stopIfTrue="1">
      <formula>WEEKDAY($A826)=3</formula>
    </cfRule>
    <cfRule type="expression" dxfId="27617" priority="67736" stopIfTrue="1">
      <formula>WEEKDAY($A826)=4</formula>
    </cfRule>
    <cfRule type="expression" dxfId="27616" priority="67737" stopIfTrue="1">
      <formula>WEEKDAY($A826)=5</formula>
    </cfRule>
    <cfRule type="expression" dxfId="27615" priority="67738" stopIfTrue="1">
      <formula>WEEKDAY($A826)=6</formula>
    </cfRule>
    <cfRule type="expression" dxfId="27614" priority="67739" stopIfTrue="1">
      <formula>WEEKDAY($A826)=7</formula>
    </cfRule>
  </conditionalFormatting>
  <conditionalFormatting sqref="I826:I827">
    <cfRule type="expression" dxfId="27613" priority="67726" stopIfTrue="1">
      <formula>WEEKDAY($A826)=1</formula>
    </cfRule>
    <cfRule type="expression" dxfId="27612" priority="67727" stopIfTrue="1">
      <formula>WEEKDAY($A826)=2</formula>
    </cfRule>
    <cfRule type="expression" dxfId="27611" priority="67728" stopIfTrue="1">
      <formula>WEEKDAY($A826)=3</formula>
    </cfRule>
    <cfRule type="expression" dxfId="27610" priority="67729" stopIfTrue="1">
      <formula>WEEKDAY($A826)=4</formula>
    </cfRule>
    <cfRule type="expression" dxfId="27609" priority="67730" stopIfTrue="1">
      <formula>WEEKDAY($A826)=5</formula>
    </cfRule>
    <cfRule type="expression" dxfId="27608" priority="67731" stopIfTrue="1">
      <formula>WEEKDAY($A826)=6</formula>
    </cfRule>
    <cfRule type="expression" dxfId="27607" priority="67732" stopIfTrue="1">
      <formula>WEEKDAY($A826)=7</formula>
    </cfRule>
  </conditionalFormatting>
  <conditionalFormatting sqref="I826:I827">
    <cfRule type="expression" dxfId="27606" priority="67719" stopIfTrue="1">
      <formula>WEEKDAY($A826)=1</formula>
    </cfRule>
    <cfRule type="expression" dxfId="27605" priority="67720" stopIfTrue="1">
      <formula>WEEKDAY($A826)=2</formula>
    </cfRule>
    <cfRule type="expression" dxfId="27604" priority="67721" stopIfTrue="1">
      <formula>WEEKDAY($A826)=3</formula>
    </cfRule>
    <cfRule type="expression" dxfId="27603" priority="67722" stopIfTrue="1">
      <formula>WEEKDAY($A826)=4</formula>
    </cfRule>
    <cfRule type="expression" dxfId="27602" priority="67723" stopIfTrue="1">
      <formula>WEEKDAY($A826)=5</formula>
    </cfRule>
    <cfRule type="expression" dxfId="27601" priority="67724" stopIfTrue="1">
      <formula>WEEKDAY($A826)=6</formula>
    </cfRule>
    <cfRule type="expression" dxfId="27600" priority="67725" stopIfTrue="1">
      <formula>WEEKDAY($A826)=7</formula>
    </cfRule>
  </conditionalFormatting>
  <conditionalFormatting sqref="I826:I827">
    <cfRule type="expression" dxfId="27599" priority="67712" stopIfTrue="1">
      <formula>WEEKDAY($A826)=1</formula>
    </cfRule>
    <cfRule type="expression" dxfId="27598" priority="67713" stopIfTrue="1">
      <formula>WEEKDAY($A826)=2</formula>
    </cfRule>
    <cfRule type="expression" dxfId="27597" priority="67714" stopIfTrue="1">
      <formula>WEEKDAY($A826)=3</formula>
    </cfRule>
    <cfRule type="expression" dxfId="27596" priority="67715" stopIfTrue="1">
      <formula>WEEKDAY($A826)=4</formula>
    </cfRule>
    <cfRule type="expression" dxfId="27595" priority="67716" stopIfTrue="1">
      <formula>WEEKDAY($A826)=5</formula>
    </cfRule>
    <cfRule type="expression" dxfId="27594" priority="67717" stopIfTrue="1">
      <formula>WEEKDAY($A826)=6</formula>
    </cfRule>
    <cfRule type="expression" dxfId="27593" priority="67718" stopIfTrue="1">
      <formula>WEEKDAY($A826)=7</formula>
    </cfRule>
  </conditionalFormatting>
  <conditionalFormatting sqref="I826:I827">
    <cfRule type="expression" dxfId="27592" priority="67705" stopIfTrue="1">
      <formula>WEEKDAY($A826)=1</formula>
    </cfRule>
    <cfRule type="expression" dxfId="27591" priority="67706" stopIfTrue="1">
      <formula>WEEKDAY($A826)=2</formula>
    </cfRule>
    <cfRule type="expression" dxfId="27590" priority="67707" stopIfTrue="1">
      <formula>WEEKDAY($A826)=3</formula>
    </cfRule>
    <cfRule type="expression" dxfId="27589" priority="67708" stopIfTrue="1">
      <formula>WEEKDAY($A826)=4</formula>
    </cfRule>
    <cfRule type="expression" dxfId="27588" priority="67709" stopIfTrue="1">
      <formula>WEEKDAY($A826)=5</formula>
    </cfRule>
    <cfRule type="expression" dxfId="27587" priority="67710" stopIfTrue="1">
      <formula>WEEKDAY($A826)=6</formula>
    </cfRule>
    <cfRule type="expression" dxfId="27586" priority="67711" stopIfTrue="1">
      <formula>WEEKDAY($A826)=7</formula>
    </cfRule>
  </conditionalFormatting>
  <conditionalFormatting sqref="I826:I827">
    <cfRule type="expression" dxfId="27585" priority="67698" stopIfTrue="1">
      <formula>WEEKDAY($A826)=1</formula>
    </cfRule>
    <cfRule type="expression" dxfId="27584" priority="67699" stopIfTrue="1">
      <formula>WEEKDAY($A826)=2</formula>
    </cfRule>
    <cfRule type="expression" dxfId="27583" priority="67700" stopIfTrue="1">
      <formula>WEEKDAY($A826)=3</formula>
    </cfRule>
    <cfRule type="expression" dxfId="27582" priority="67701" stopIfTrue="1">
      <formula>WEEKDAY($A826)=4</formula>
    </cfRule>
    <cfRule type="expression" dxfId="27581" priority="67702" stopIfTrue="1">
      <formula>WEEKDAY($A826)=5</formula>
    </cfRule>
    <cfRule type="expression" dxfId="27580" priority="67703" stopIfTrue="1">
      <formula>WEEKDAY($A826)=6</formula>
    </cfRule>
    <cfRule type="expression" dxfId="27579" priority="67704" stopIfTrue="1">
      <formula>WEEKDAY($A826)=7</formula>
    </cfRule>
  </conditionalFormatting>
  <conditionalFormatting sqref="I826:I827">
    <cfRule type="expression" dxfId="27578" priority="67691" stopIfTrue="1">
      <formula>WEEKDAY($A826)=1</formula>
    </cfRule>
    <cfRule type="expression" dxfId="27577" priority="67692" stopIfTrue="1">
      <formula>WEEKDAY($A826)=2</formula>
    </cfRule>
    <cfRule type="expression" dxfId="27576" priority="67693" stopIfTrue="1">
      <formula>WEEKDAY($A826)=3</formula>
    </cfRule>
    <cfRule type="expression" dxfId="27575" priority="67694" stopIfTrue="1">
      <formula>WEEKDAY($A826)=4</formula>
    </cfRule>
    <cfRule type="expression" dxfId="27574" priority="67695" stopIfTrue="1">
      <formula>WEEKDAY($A826)=5</formula>
    </cfRule>
    <cfRule type="expression" dxfId="27573" priority="67696" stopIfTrue="1">
      <formula>WEEKDAY($A826)=6</formula>
    </cfRule>
    <cfRule type="expression" dxfId="27572" priority="67697" stopIfTrue="1">
      <formula>WEEKDAY($A826)=7</formula>
    </cfRule>
  </conditionalFormatting>
  <conditionalFormatting sqref="I826:I827">
    <cfRule type="expression" dxfId="27571" priority="67684" stopIfTrue="1">
      <formula>WEEKDAY($A826)=1</formula>
    </cfRule>
    <cfRule type="expression" dxfId="27570" priority="67685" stopIfTrue="1">
      <formula>WEEKDAY($A826)=2</formula>
    </cfRule>
    <cfRule type="expression" dxfId="27569" priority="67686" stopIfTrue="1">
      <formula>WEEKDAY($A826)=3</formula>
    </cfRule>
    <cfRule type="expression" dxfId="27568" priority="67687" stopIfTrue="1">
      <formula>WEEKDAY($A826)=4</formula>
    </cfRule>
    <cfRule type="expression" dxfId="27567" priority="67688" stopIfTrue="1">
      <formula>WEEKDAY($A826)=5</formula>
    </cfRule>
    <cfRule type="expression" dxfId="27566" priority="67689" stopIfTrue="1">
      <formula>WEEKDAY($A826)=6</formula>
    </cfRule>
    <cfRule type="expression" dxfId="27565" priority="67690" stopIfTrue="1">
      <formula>WEEKDAY($A826)=7</formula>
    </cfRule>
  </conditionalFormatting>
  <conditionalFormatting sqref="I826:I827">
    <cfRule type="expression" dxfId="27564" priority="67677" stopIfTrue="1">
      <formula>WEEKDAY($A826)=1</formula>
    </cfRule>
    <cfRule type="expression" dxfId="27563" priority="67678" stopIfTrue="1">
      <formula>WEEKDAY($A826)=2</formula>
    </cfRule>
    <cfRule type="expression" dxfId="27562" priority="67679" stopIfTrue="1">
      <formula>WEEKDAY($A826)=3</formula>
    </cfRule>
    <cfRule type="expression" dxfId="27561" priority="67680" stopIfTrue="1">
      <formula>WEEKDAY($A826)=4</formula>
    </cfRule>
    <cfRule type="expression" dxfId="27560" priority="67681" stopIfTrue="1">
      <formula>WEEKDAY($A826)=5</formula>
    </cfRule>
    <cfRule type="expression" dxfId="27559" priority="67682" stopIfTrue="1">
      <formula>WEEKDAY($A826)=6</formula>
    </cfRule>
    <cfRule type="expression" dxfId="27558" priority="67683" stopIfTrue="1">
      <formula>WEEKDAY($A826)=7</formula>
    </cfRule>
  </conditionalFormatting>
  <conditionalFormatting sqref="I826:I827">
    <cfRule type="expression" dxfId="27557" priority="67670" stopIfTrue="1">
      <formula>WEEKDAY($A826)=1</formula>
    </cfRule>
    <cfRule type="expression" dxfId="27556" priority="67671" stopIfTrue="1">
      <formula>WEEKDAY($A826)=2</formula>
    </cfRule>
    <cfRule type="expression" dxfId="27555" priority="67672" stopIfTrue="1">
      <formula>WEEKDAY($A826)=3</formula>
    </cfRule>
    <cfRule type="expression" dxfId="27554" priority="67673" stopIfTrue="1">
      <formula>WEEKDAY($A826)=4</formula>
    </cfRule>
    <cfRule type="expression" dxfId="27553" priority="67674" stopIfTrue="1">
      <formula>WEEKDAY($A826)=5</formula>
    </cfRule>
    <cfRule type="expression" dxfId="27552" priority="67675" stopIfTrue="1">
      <formula>WEEKDAY($A826)=6</formula>
    </cfRule>
    <cfRule type="expression" dxfId="27551" priority="67676" stopIfTrue="1">
      <formula>WEEKDAY($A826)=7</formula>
    </cfRule>
  </conditionalFormatting>
  <conditionalFormatting sqref="A826:A827">
    <cfRule type="expression" dxfId="27550" priority="67663" stopIfTrue="1">
      <formula>WEEKDAY($A826)=1</formula>
    </cfRule>
    <cfRule type="expression" dxfId="27549" priority="67664" stopIfTrue="1">
      <formula>WEEKDAY($A826)=2</formula>
    </cfRule>
    <cfRule type="expression" dxfId="27548" priority="67665" stopIfTrue="1">
      <formula>WEEKDAY($A826)=3</formula>
    </cfRule>
    <cfRule type="expression" dxfId="27547" priority="67666" stopIfTrue="1">
      <formula>WEEKDAY($A826)=4</formula>
    </cfRule>
    <cfRule type="expression" dxfId="27546" priority="67667" stopIfTrue="1">
      <formula>WEEKDAY($A826)=5</formula>
    </cfRule>
    <cfRule type="expression" dxfId="27545" priority="67668" stopIfTrue="1">
      <formula>WEEKDAY($A826)=6</formula>
    </cfRule>
    <cfRule type="expression" dxfId="27544" priority="67669" stopIfTrue="1">
      <formula>WEEKDAY($A826)=7</formula>
    </cfRule>
  </conditionalFormatting>
  <conditionalFormatting sqref="I826:I827">
    <cfRule type="expression" dxfId="27543" priority="67656" stopIfTrue="1">
      <formula>WEEKDAY($A826)=1</formula>
    </cfRule>
    <cfRule type="expression" dxfId="27542" priority="67657" stopIfTrue="1">
      <formula>WEEKDAY($A826)=2</formula>
    </cfRule>
    <cfRule type="expression" dxfId="27541" priority="67658" stopIfTrue="1">
      <formula>WEEKDAY($A826)=3</formula>
    </cfRule>
    <cfRule type="expression" dxfId="27540" priority="67659" stopIfTrue="1">
      <formula>WEEKDAY($A826)=4</formula>
    </cfRule>
    <cfRule type="expression" dxfId="27539" priority="67660" stopIfTrue="1">
      <formula>WEEKDAY($A826)=5</formula>
    </cfRule>
    <cfRule type="expression" dxfId="27538" priority="67661" stopIfTrue="1">
      <formula>WEEKDAY($A826)=6</formula>
    </cfRule>
    <cfRule type="expression" dxfId="27537" priority="67662" stopIfTrue="1">
      <formula>WEEKDAY($A826)=7</formula>
    </cfRule>
  </conditionalFormatting>
  <conditionalFormatting sqref="A826:I826 K826:M826">
    <cfRule type="expression" dxfId="27536" priority="67649" stopIfTrue="1">
      <formula>WEEKDAY($A826)=1</formula>
    </cfRule>
    <cfRule type="expression" dxfId="27535" priority="67650" stopIfTrue="1">
      <formula>WEEKDAY($A826)=2</formula>
    </cfRule>
    <cfRule type="expression" dxfId="27534" priority="67651" stopIfTrue="1">
      <formula>WEEKDAY($A826)=3</formula>
    </cfRule>
    <cfRule type="expression" dxfId="27533" priority="67652" stopIfTrue="1">
      <formula>WEEKDAY($A826)=4</formula>
    </cfRule>
    <cfRule type="expression" dxfId="27532" priority="67653" stopIfTrue="1">
      <formula>WEEKDAY($A826)=5</formula>
    </cfRule>
    <cfRule type="expression" dxfId="27531" priority="67654" stopIfTrue="1">
      <formula>WEEKDAY($A826)=6</formula>
    </cfRule>
    <cfRule type="expression" dxfId="27530" priority="67655" stopIfTrue="1">
      <formula>WEEKDAY($A826)=7</formula>
    </cfRule>
  </conditionalFormatting>
  <conditionalFormatting sqref="A826:I826 K826:M826">
    <cfRule type="expression" dxfId="27529" priority="67642" stopIfTrue="1">
      <formula>WEEKDAY($A826)=1</formula>
    </cfRule>
    <cfRule type="expression" dxfId="27528" priority="67643" stopIfTrue="1">
      <formula>WEEKDAY($A826)=2</formula>
    </cfRule>
    <cfRule type="expression" dxfId="27527" priority="67644" stopIfTrue="1">
      <formula>WEEKDAY($A826)=3</formula>
    </cfRule>
    <cfRule type="expression" dxfId="27526" priority="67645" stopIfTrue="1">
      <formula>WEEKDAY($A826)=4</formula>
    </cfRule>
    <cfRule type="expression" dxfId="27525" priority="67646" stopIfTrue="1">
      <formula>WEEKDAY($A826)=5</formula>
    </cfRule>
    <cfRule type="expression" dxfId="27524" priority="67647" stopIfTrue="1">
      <formula>WEEKDAY($A826)=6</formula>
    </cfRule>
    <cfRule type="expression" dxfId="27523" priority="67648" stopIfTrue="1">
      <formula>WEEKDAY($A826)=7</formula>
    </cfRule>
  </conditionalFormatting>
  <conditionalFormatting sqref="A826:A827">
    <cfRule type="expression" dxfId="27522" priority="67635" stopIfTrue="1">
      <formula>WEEKDAY($A826)=1</formula>
    </cfRule>
    <cfRule type="expression" dxfId="27521" priority="67636" stopIfTrue="1">
      <formula>WEEKDAY($A826)=2</formula>
    </cfRule>
    <cfRule type="expression" dxfId="27520" priority="67637" stopIfTrue="1">
      <formula>WEEKDAY($A826)=3</formula>
    </cfRule>
    <cfRule type="expression" dxfId="27519" priority="67638" stopIfTrue="1">
      <formula>WEEKDAY($A826)=4</formula>
    </cfRule>
    <cfRule type="expression" dxfId="27518" priority="67639" stopIfTrue="1">
      <formula>WEEKDAY($A826)=5</formula>
    </cfRule>
    <cfRule type="expression" dxfId="27517" priority="67640" stopIfTrue="1">
      <formula>WEEKDAY($A826)=6</formula>
    </cfRule>
    <cfRule type="expression" dxfId="27516" priority="67641" stopIfTrue="1">
      <formula>WEEKDAY($A826)=7</formula>
    </cfRule>
  </conditionalFormatting>
  <conditionalFormatting sqref="A826:A827">
    <cfRule type="expression" dxfId="27515" priority="67628" stopIfTrue="1">
      <formula>WEEKDAY($A826)=1</formula>
    </cfRule>
    <cfRule type="expression" dxfId="27514" priority="67629" stopIfTrue="1">
      <formula>WEEKDAY($A826)=2</formula>
    </cfRule>
    <cfRule type="expression" dxfId="27513" priority="67630" stopIfTrue="1">
      <formula>WEEKDAY($A826)=3</formula>
    </cfRule>
    <cfRule type="expression" dxfId="27512" priority="67631" stopIfTrue="1">
      <formula>WEEKDAY($A826)=4</formula>
    </cfRule>
    <cfRule type="expression" dxfId="27511" priority="67632" stopIfTrue="1">
      <formula>WEEKDAY($A826)=5</formula>
    </cfRule>
    <cfRule type="expression" dxfId="27510" priority="67633" stopIfTrue="1">
      <formula>WEEKDAY($A826)=6</formula>
    </cfRule>
    <cfRule type="expression" dxfId="27509" priority="67634" stopIfTrue="1">
      <formula>WEEKDAY($A826)=7</formula>
    </cfRule>
  </conditionalFormatting>
  <conditionalFormatting sqref="I826:I827">
    <cfRule type="expression" dxfId="27508" priority="67621" stopIfTrue="1">
      <formula>WEEKDAY($A826)=1</formula>
    </cfRule>
    <cfRule type="expression" dxfId="27507" priority="67622" stopIfTrue="1">
      <formula>WEEKDAY($A826)=2</formula>
    </cfRule>
    <cfRule type="expression" dxfId="27506" priority="67623" stopIfTrue="1">
      <formula>WEEKDAY($A826)=3</formula>
    </cfRule>
    <cfRule type="expression" dxfId="27505" priority="67624" stopIfTrue="1">
      <formula>WEEKDAY($A826)=4</formula>
    </cfRule>
    <cfRule type="expression" dxfId="27504" priority="67625" stopIfTrue="1">
      <formula>WEEKDAY($A826)=5</formula>
    </cfRule>
    <cfRule type="expression" dxfId="27503" priority="67626" stopIfTrue="1">
      <formula>WEEKDAY($A826)=6</formula>
    </cfRule>
    <cfRule type="expression" dxfId="27502" priority="67627" stopIfTrue="1">
      <formula>WEEKDAY($A826)=7</formula>
    </cfRule>
  </conditionalFormatting>
  <conditionalFormatting sqref="A826:A827">
    <cfRule type="expression" dxfId="27501" priority="67614" stopIfTrue="1">
      <formula>WEEKDAY($A826)=1</formula>
    </cfRule>
    <cfRule type="expression" dxfId="27500" priority="67615" stopIfTrue="1">
      <formula>WEEKDAY($A826)=2</formula>
    </cfRule>
    <cfRule type="expression" dxfId="27499" priority="67616" stopIfTrue="1">
      <formula>WEEKDAY($A826)=3</formula>
    </cfRule>
    <cfRule type="expression" dxfId="27498" priority="67617" stopIfTrue="1">
      <formula>WEEKDAY($A826)=4</formula>
    </cfRule>
    <cfRule type="expression" dxfId="27497" priority="67618" stopIfTrue="1">
      <formula>WEEKDAY($A826)=5</formula>
    </cfRule>
    <cfRule type="expression" dxfId="27496" priority="67619" stopIfTrue="1">
      <formula>WEEKDAY($A826)=6</formula>
    </cfRule>
    <cfRule type="expression" dxfId="27495" priority="67620" stopIfTrue="1">
      <formula>WEEKDAY($A826)=7</formula>
    </cfRule>
  </conditionalFormatting>
  <conditionalFormatting sqref="I826:I827">
    <cfRule type="expression" dxfId="27494" priority="67607" stopIfTrue="1">
      <formula>WEEKDAY($A826)=1</formula>
    </cfRule>
    <cfRule type="expression" dxfId="27493" priority="67608" stopIfTrue="1">
      <formula>WEEKDAY($A826)=2</formula>
    </cfRule>
    <cfRule type="expression" dxfId="27492" priority="67609" stopIfTrue="1">
      <formula>WEEKDAY($A826)=3</formula>
    </cfRule>
    <cfRule type="expression" dxfId="27491" priority="67610" stopIfTrue="1">
      <formula>WEEKDAY($A826)=4</formula>
    </cfRule>
    <cfRule type="expression" dxfId="27490" priority="67611" stopIfTrue="1">
      <formula>WEEKDAY($A826)=5</formula>
    </cfRule>
    <cfRule type="expression" dxfId="27489" priority="67612" stopIfTrue="1">
      <formula>WEEKDAY($A826)=6</formula>
    </cfRule>
    <cfRule type="expression" dxfId="27488" priority="67613" stopIfTrue="1">
      <formula>WEEKDAY($A826)=7</formula>
    </cfRule>
  </conditionalFormatting>
  <conditionalFormatting sqref="A827:I827 K827:M827">
    <cfRule type="expression" dxfId="27487" priority="67600" stopIfTrue="1">
      <formula>WEEKDAY($A827)=1</formula>
    </cfRule>
    <cfRule type="expression" dxfId="27486" priority="67601" stopIfTrue="1">
      <formula>WEEKDAY($A827)=2</formula>
    </cfRule>
    <cfRule type="expression" dxfId="27485" priority="67602" stopIfTrue="1">
      <formula>WEEKDAY($A827)=3</formula>
    </cfRule>
    <cfRule type="expression" dxfId="27484" priority="67603" stopIfTrue="1">
      <formula>WEEKDAY($A827)=4</formula>
    </cfRule>
    <cfRule type="expression" dxfId="27483" priority="67604" stopIfTrue="1">
      <formula>WEEKDAY($A827)=5</formula>
    </cfRule>
    <cfRule type="expression" dxfId="27482" priority="67605" stopIfTrue="1">
      <formula>WEEKDAY($A827)=6</formula>
    </cfRule>
    <cfRule type="expression" dxfId="27481" priority="67606" stopIfTrue="1">
      <formula>WEEKDAY($A827)=7</formula>
    </cfRule>
  </conditionalFormatting>
  <conditionalFormatting sqref="A827:I827 K827:M827">
    <cfRule type="expression" dxfId="27480" priority="67593" stopIfTrue="1">
      <formula>WEEKDAY($A827)=1</formula>
    </cfRule>
    <cfRule type="expression" dxfId="27479" priority="67594" stopIfTrue="1">
      <formula>WEEKDAY($A827)=2</formula>
    </cfRule>
    <cfRule type="expression" dxfId="27478" priority="67595" stopIfTrue="1">
      <formula>WEEKDAY($A827)=3</formula>
    </cfRule>
    <cfRule type="expression" dxfId="27477" priority="67596" stopIfTrue="1">
      <formula>WEEKDAY($A827)=4</formula>
    </cfRule>
    <cfRule type="expression" dxfId="27476" priority="67597" stopIfTrue="1">
      <formula>WEEKDAY($A827)=5</formula>
    </cfRule>
    <cfRule type="expression" dxfId="27475" priority="67598" stopIfTrue="1">
      <formula>WEEKDAY($A827)=6</formula>
    </cfRule>
    <cfRule type="expression" dxfId="27474" priority="67599" stopIfTrue="1">
      <formula>WEEKDAY($A827)=7</formula>
    </cfRule>
  </conditionalFormatting>
  <conditionalFormatting sqref="A827">
    <cfRule type="expression" dxfId="27473" priority="67586" stopIfTrue="1">
      <formula>WEEKDAY($A827)=1</formula>
    </cfRule>
    <cfRule type="expression" dxfId="27472" priority="67587" stopIfTrue="1">
      <formula>WEEKDAY($A827)=2</formula>
    </cfRule>
    <cfRule type="expression" dxfId="27471" priority="67588" stopIfTrue="1">
      <formula>WEEKDAY($A827)=3</formula>
    </cfRule>
    <cfRule type="expression" dxfId="27470" priority="67589" stopIfTrue="1">
      <formula>WEEKDAY($A827)=4</formula>
    </cfRule>
    <cfRule type="expression" dxfId="27469" priority="67590" stopIfTrue="1">
      <formula>WEEKDAY($A827)=5</formula>
    </cfRule>
    <cfRule type="expression" dxfId="27468" priority="67591" stopIfTrue="1">
      <formula>WEEKDAY($A827)=6</formula>
    </cfRule>
    <cfRule type="expression" dxfId="27467" priority="67592" stopIfTrue="1">
      <formula>WEEKDAY($A827)=7</formula>
    </cfRule>
  </conditionalFormatting>
  <conditionalFormatting sqref="A827">
    <cfRule type="expression" dxfId="27466" priority="67579" stopIfTrue="1">
      <formula>WEEKDAY($A827)=1</formula>
    </cfRule>
    <cfRule type="expression" dxfId="27465" priority="67580" stopIfTrue="1">
      <formula>WEEKDAY($A827)=2</formula>
    </cfRule>
    <cfRule type="expression" dxfId="27464" priority="67581" stopIfTrue="1">
      <formula>WEEKDAY($A827)=3</formula>
    </cfRule>
    <cfRule type="expression" dxfId="27463" priority="67582" stopIfTrue="1">
      <formula>WEEKDAY($A827)=4</formula>
    </cfRule>
    <cfRule type="expression" dxfId="27462" priority="67583" stopIfTrue="1">
      <formula>WEEKDAY($A827)=5</formula>
    </cfRule>
    <cfRule type="expression" dxfId="27461" priority="67584" stopIfTrue="1">
      <formula>WEEKDAY($A827)=6</formula>
    </cfRule>
    <cfRule type="expression" dxfId="27460" priority="67585" stopIfTrue="1">
      <formula>WEEKDAY($A827)=7</formula>
    </cfRule>
  </conditionalFormatting>
  <conditionalFormatting sqref="I827">
    <cfRule type="expression" dxfId="27459" priority="67572" stopIfTrue="1">
      <formula>WEEKDAY($A827)=1</formula>
    </cfRule>
    <cfRule type="expression" dxfId="27458" priority="67573" stopIfTrue="1">
      <formula>WEEKDAY($A827)=2</formula>
    </cfRule>
    <cfRule type="expression" dxfId="27457" priority="67574" stopIfTrue="1">
      <formula>WEEKDAY($A827)=3</formula>
    </cfRule>
    <cfRule type="expression" dxfId="27456" priority="67575" stopIfTrue="1">
      <formula>WEEKDAY($A827)=4</formula>
    </cfRule>
    <cfRule type="expression" dxfId="27455" priority="67576" stopIfTrue="1">
      <formula>WEEKDAY($A827)=5</formula>
    </cfRule>
    <cfRule type="expression" dxfId="27454" priority="67577" stopIfTrue="1">
      <formula>WEEKDAY($A827)=6</formula>
    </cfRule>
    <cfRule type="expression" dxfId="27453" priority="67578" stopIfTrue="1">
      <formula>WEEKDAY($A827)=7</formula>
    </cfRule>
  </conditionalFormatting>
  <conditionalFormatting sqref="A827">
    <cfRule type="expression" dxfId="27452" priority="67565" stopIfTrue="1">
      <formula>WEEKDAY($A827)=1</formula>
    </cfRule>
    <cfRule type="expression" dxfId="27451" priority="67566" stopIfTrue="1">
      <formula>WEEKDAY($A827)=2</formula>
    </cfRule>
    <cfRule type="expression" dxfId="27450" priority="67567" stopIfTrue="1">
      <formula>WEEKDAY($A827)=3</formula>
    </cfRule>
    <cfRule type="expression" dxfId="27449" priority="67568" stopIfTrue="1">
      <formula>WEEKDAY($A827)=4</formula>
    </cfRule>
    <cfRule type="expression" dxfId="27448" priority="67569" stopIfTrue="1">
      <formula>WEEKDAY($A827)=5</formula>
    </cfRule>
    <cfRule type="expression" dxfId="27447" priority="67570" stopIfTrue="1">
      <formula>WEEKDAY($A827)=6</formula>
    </cfRule>
    <cfRule type="expression" dxfId="27446" priority="67571" stopIfTrue="1">
      <formula>WEEKDAY($A827)=7</formula>
    </cfRule>
  </conditionalFormatting>
  <conditionalFormatting sqref="A827">
    <cfRule type="expression" dxfId="27445" priority="67558" stopIfTrue="1">
      <formula>WEEKDAY($A827)=1</formula>
    </cfRule>
    <cfRule type="expression" dxfId="27444" priority="67559" stopIfTrue="1">
      <formula>WEEKDAY($A827)=2</formula>
    </cfRule>
    <cfRule type="expression" dxfId="27443" priority="67560" stopIfTrue="1">
      <formula>WEEKDAY($A827)=3</formula>
    </cfRule>
    <cfRule type="expression" dxfId="27442" priority="67561" stopIfTrue="1">
      <formula>WEEKDAY($A827)=4</formula>
    </cfRule>
    <cfRule type="expression" dxfId="27441" priority="67562" stopIfTrue="1">
      <formula>WEEKDAY($A827)=5</formula>
    </cfRule>
    <cfRule type="expression" dxfId="27440" priority="67563" stopIfTrue="1">
      <formula>WEEKDAY($A827)=6</formula>
    </cfRule>
    <cfRule type="expression" dxfId="27439" priority="67564" stopIfTrue="1">
      <formula>WEEKDAY($A827)=7</formula>
    </cfRule>
  </conditionalFormatting>
  <conditionalFormatting sqref="I827">
    <cfRule type="expression" dxfId="27438" priority="67551" stopIfTrue="1">
      <formula>WEEKDAY($A827)=1</formula>
    </cfRule>
    <cfRule type="expression" dxfId="27437" priority="67552" stopIfTrue="1">
      <formula>WEEKDAY($A827)=2</formula>
    </cfRule>
    <cfRule type="expression" dxfId="27436" priority="67553" stopIfTrue="1">
      <formula>WEEKDAY($A827)=3</formula>
    </cfRule>
    <cfRule type="expression" dxfId="27435" priority="67554" stopIfTrue="1">
      <formula>WEEKDAY($A827)=4</formula>
    </cfRule>
    <cfRule type="expression" dxfId="27434" priority="67555" stopIfTrue="1">
      <formula>WEEKDAY($A827)=5</formula>
    </cfRule>
    <cfRule type="expression" dxfId="27433" priority="67556" stopIfTrue="1">
      <formula>WEEKDAY($A827)=6</formula>
    </cfRule>
    <cfRule type="expression" dxfId="27432" priority="67557" stopIfTrue="1">
      <formula>WEEKDAY($A827)=7</formula>
    </cfRule>
  </conditionalFormatting>
  <conditionalFormatting sqref="I827">
    <cfRule type="expression" dxfId="27431" priority="67544" stopIfTrue="1">
      <formula>WEEKDAY($A827)=1</formula>
    </cfRule>
    <cfRule type="expression" dxfId="27430" priority="67545" stopIfTrue="1">
      <formula>WEEKDAY($A827)=2</formula>
    </cfRule>
    <cfRule type="expression" dxfId="27429" priority="67546" stopIfTrue="1">
      <formula>WEEKDAY($A827)=3</formula>
    </cfRule>
    <cfRule type="expression" dxfId="27428" priority="67547" stopIfTrue="1">
      <formula>WEEKDAY($A827)=4</formula>
    </cfRule>
    <cfRule type="expression" dxfId="27427" priority="67548" stopIfTrue="1">
      <formula>WEEKDAY($A827)=5</formula>
    </cfRule>
    <cfRule type="expression" dxfId="27426" priority="67549" stopIfTrue="1">
      <formula>WEEKDAY($A827)=6</formula>
    </cfRule>
    <cfRule type="expression" dxfId="27425" priority="67550" stopIfTrue="1">
      <formula>WEEKDAY($A827)=7</formula>
    </cfRule>
  </conditionalFormatting>
  <conditionalFormatting sqref="I826:I827">
    <cfRule type="expression" dxfId="27424" priority="67537" stopIfTrue="1">
      <formula>WEEKDAY($A826)=1</formula>
    </cfRule>
    <cfRule type="expression" dxfId="27423" priority="67538" stopIfTrue="1">
      <formula>WEEKDAY($A826)=2</formula>
    </cfRule>
    <cfRule type="expression" dxfId="27422" priority="67539" stopIfTrue="1">
      <formula>WEEKDAY($A826)=3</formula>
    </cfRule>
    <cfRule type="expression" dxfId="27421" priority="67540" stopIfTrue="1">
      <formula>WEEKDAY($A826)=4</formula>
    </cfRule>
    <cfRule type="expression" dxfId="27420" priority="67541" stopIfTrue="1">
      <formula>WEEKDAY($A826)=5</formula>
    </cfRule>
    <cfRule type="expression" dxfId="27419" priority="67542" stopIfTrue="1">
      <formula>WEEKDAY($A826)=6</formula>
    </cfRule>
    <cfRule type="expression" dxfId="27418" priority="67543" stopIfTrue="1">
      <formula>WEEKDAY($A826)=7</formula>
    </cfRule>
  </conditionalFormatting>
  <conditionalFormatting sqref="I826:I827">
    <cfRule type="expression" dxfId="27417" priority="67530" stopIfTrue="1">
      <formula>WEEKDAY($A826)=1</formula>
    </cfRule>
    <cfRule type="expression" dxfId="27416" priority="67531" stopIfTrue="1">
      <formula>WEEKDAY($A826)=2</formula>
    </cfRule>
    <cfRule type="expression" dxfId="27415" priority="67532" stopIfTrue="1">
      <formula>WEEKDAY($A826)=3</formula>
    </cfRule>
    <cfRule type="expression" dxfId="27414" priority="67533" stopIfTrue="1">
      <formula>WEEKDAY($A826)=4</formula>
    </cfRule>
    <cfRule type="expression" dxfId="27413" priority="67534" stopIfTrue="1">
      <formula>WEEKDAY($A826)=5</formula>
    </cfRule>
    <cfRule type="expression" dxfId="27412" priority="67535" stopIfTrue="1">
      <formula>WEEKDAY($A826)=6</formula>
    </cfRule>
    <cfRule type="expression" dxfId="27411" priority="67536" stopIfTrue="1">
      <formula>WEEKDAY($A826)=7</formula>
    </cfRule>
  </conditionalFormatting>
  <conditionalFormatting sqref="A826:A827">
    <cfRule type="expression" dxfId="27410" priority="67523" stopIfTrue="1">
      <formula>WEEKDAY($A826)=1</formula>
    </cfRule>
    <cfRule type="expression" dxfId="27409" priority="67524" stopIfTrue="1">
      <formula>WEEKDAY($A826)=2</formula>
    </cfRule>
    <cfRule type="expression" dxfId="27408" priority="67525" stopIfTrue="1">
      <formula>WEEKDAY($A826)=3</formula>
    </cfRule>
    <cfRule type="expression" dxfId="27407" priority="67526" stopIfTrue="1">
      <formula>WEEKDAY($A826)=4</formula>
    </cfRule>
    <cfRule type="expression" dxfId="27406" priority="67527" stopIfTrue="1">
      <formula>WEEKDAY($A826)=5</formula>
    </cfRule>
    <cfRule type="expression" dxfId="27405" priority="67528" stopIfTrue="1">
      <formula>WEEKDAY($A826)=6</formula>
    </cfRule>
    <cfRule type="expression" dxfId="27404" priority="67529" stopIfTrue="1">
      <formula>WEEKDAY($A826)=7</formula>
    </cfRule>
  </conditionalFormatting>
  <conditionalFormatting sqref="I826:I827">
    <cfRule type="expression" dxfId="27403" priority="67516" stopIfTrue="1">
      <formula>WEEKDAY($A826)=1</formula>
    </cfRule>
    <cfRule type="expression" dxfId="27402" priority="67517" stopIfTrue="1">
      <formula>WEEKDAY($A826)=2</formula>
    </cfRule>
    <cfRule type="expression" dxfId="27401" priority="67518" stopIfTrue="1">
      <formula>WEEKDAY($A826)=3</formula>
    </cfRule>
    <cfRule type="expression" dxfId="27400" priority="67519" stopIfTrue="1">
      <formula>WEEKDAY($A826)=4</formula>
    </cfRule>
    <cfRule type="expression" dxfId="27399" priority="67520" stopIfTrue="1">
      <formula>WEEKDAY($A826)=5</formula>
    </cfRule>
    <cfRule type="expression" dxfId="27398" priority="67521" stopIfTrue="1">
      <formula>WEEKDAY($A826)=6</formula>
    </cfRule>
    <cfRule type="expression" dxfId="27397" priority="67522" stopIfTrue="1">
      <formula>WEEKDAY($A826)=7</formula>
    </cfRule>
  </conditionalFormatting>
  <conditionalFormatting sqref="J826">
    <cfRule type="expression" dxfId="27396" priority="67509" stopIfTrue="1">
      <formula>WEEKDAY($A826)=1</formula>
    </cfRule>
    <cfRule type="expression" dxfId="27395" priority="67510" stopIfTrue="1">
      <formula>WEEKDAY($A826)=2</formula>
    </cfRule>
    <cfRule type="expression" dxfId="27394" priority="67511" stopIfTrue="1">
      <formula>WEEKDAY($A826)=3</formula>
    </cfRule>
    <cfRule type="expression" dxfId="27393" priority="67512" stopIfTrue="1">
      <formula>WEEKDAY($A826)=4</formula>
    </cfRule>
    <cfRule type="expression" dxfId="27392" priority="67513" stopIfTrue="1">
      <formula>WEEKDAY($A826)=5</formula>
    </cfRule>
    <cfRule type="expression" dxfId="27391" priority="67514" stopIfTrue="1">
      <formula>WEEKDAY($A826)=6</formula>
    </cfRule>
    <cfRule type="expression" dxfId="27390" priority="67515" stopIfTrue="1">
      <formula>WEEKDAY($A826)=7</formula>
    </cfRule>
  </conditionalFormatting>
  <conditionalFormatting sqref="J827">
    <cfRule type="expression" dxfId="27389" priority="67502" stopIfTrue="1">
      <formula>WEEKDAY($A827)=1</formula>
    </cfRule>
    <cfRule type="expression" dxfId="27388" priority="67503" stopIfTrue="1">
      <formula>WEEKDAY($A827)=2</formula>
    </cfRule>
    <cfRule type="expression" dxfId="27387" priority="67504" stopIfTrue="1">
      <formula>WEEKDAY($A827)=3</formula>
    </cfRule>
    <cfRule type="expression" dxfId="27386" priority="67505" stopIfTrue="1">
      <formula>WEEKDAY($A827)=4</formula>
    </cfRule>
    <cfRule type="expression" dxfId="27385" priority="67506" stopIfTrue="1">
      <formula>WEEKDAY($A827)=5</formula>
    </cfRule>
    <cfRule type="expression" dxfId="27384" priority="67507" stopIfTrue="1">
      <formula>WEEKDAY($A827)=6</formula>
    </cfRule>
    <cfRule type="expression" dxfId="27383" priority="67508" stopIfTrue="1">
      <formula>WEEKDAY($A827)=7</formula>
    </cfRule>
  </conditionalFormatting>
  <conditionalFormatting sqref="A826:A827">
    <cfRule type="expression" dxfId="27382" priority="67495" stopIfTrue="1">
      <formula>WEEKDAY($A826)=1</formula>
    </cfRule>
    <cfRule type="expression" dxfId="27381" priority="67496" stopIfTrue="1">
      <formula>WEEKDAY($A826)=2</formula>
    </cfRule>
    <cfRule type="expression" dxfId="27380" priority="67497" stopIfTrue="1">
      <formula>WEEKDAY($A826)=3</formula>
    </cfRule>
    <cfRule type="expression" dxfId="27379" priority="67498" stopIfTrue="1">
      <formula>WEEKDAY($A826)=4</formula>
    </cfRule>
    <cfRule type="expression" dxfId="27378" priority="67499" stopIfTrue="1">
      <formula>WEEKDAY($A826)=5</formula>
    </cfRule>
    <cfRule type="expression" dxfId="27377" priority="67500" stopIfTrue="1">
      <formula>WEEKDAY($A826)=6</formula>
    </cfRule>
    <cfRule type="expression" dxfId="27376" priority="67501" stopIfTrue="1">
      <formula>WEEKDAY($A826)=7</formula>
    </cfRule>
  </conditionalFormatting>
  <conditionalFormatting sqref="I826:I827">
    <cfRule type="expression" dxfId="27375" priority="67488" stopIfTrue="1">
      <formula>WEEKDAY($A826)=1</formula>
    </cfRule>
    <cfRule type="expression" dxfId="27374" priority="67489" stopIfTrue="1">
      <formula>WEEKDAY($A826)=2</formula>
    </cfRule>
    <cfRule type="expression" dxfId="27373" priority="67490" stopIfTrue="1">
      <formula>WEEKDAY($A826)=3</formula>
    </cfRule>
    <cfRule type="expression" dxfId="27372" priority="67491" stopIfTrue="1">
      <formula>WEEKDAY($A826)=4</formula>
    </cfRule>
    <cfRule type="expression" dxfId="27371" priority="67492" stopIfTrue="1">
      <formula>WEEKDAY($A826)=5</formula>
    </cfRule>
    <cfRule type="expression" dxfId="27370" priority="67493" stopIfTrue="1">
      <formula>WEEKDAY($A826)=6</formula>
    </cfRule>
    <cfRule type="expression" dxfId="27369" priority="67494" stopIfTrue="1">
      <formula>WEEKDAY($A826)=7</formula>
    </cfRule>
  </conditionalFormatting>
  <conditionalFormatting sqref="A826:A827">
    <cfRule type="expression" dxfId="27368" priority="67481" stopIfTrue="1">
      <formula>WEEKDAY($A826)=1</formula>
    </cfRule>
    <cfRule type="expression" dxfId="27367" priority="67482" stopIfTrue="1">
      <formula>WEEKDAY($A826)=2</formula>
    </cfRule>
    <cfRule type="expression" dxfId="27366" priority="67483" stopIfTrue="1">
      <formula>WEEKDAY($A826)=3</formula>
    </cfRule>
    <cfRule type="expression" dxfId="27365" priority="67484" stopIfTrue="1">
      <formula>WEEKDAY($A826)=4</formula>
    </cfRule>
    <cfRule type="expression" dxfId="27364" priority="67485" stopIfTrue="1">
      <formula>WEEKDAY($A826)=5</formula>
    </cfRule>
    <cfRule type="expression" dxfId="27363" priority="67486" stopIfTrue="1">
      <formula>WEEKDAY($A826)=6</formula>
    </cfRule>
    <cfRule type="expression" dxfId="27362" priority="67487" stopIfTrue="1">
      <formula>WEEKDAY($A826)=7</formula>
    </cfRule>
  </conditionalFormatting>
  <conditionalFormatting sqref="I826:I827">
    <cfRule type="expression" dxfId="27361" priority="67474" stopIfTrue="1">
      <formula>WEEKDAY($A826)=1</formula>
    </cfRule>
    <cfRule type="expression" dxfId="27360" priority="67475" stopIfTrue="1">
      <formula>WEEKDAY($A826)=2</formula>
    </cfRule>
    <cfRule type="expression" dxfId="27359" priority="67476" stopIfTrue="1">
      <formula>WEEKDAY($A826)=3</formula>
    </cfRule>
    <cfRule type="expression" dxfId="27358" priority="67477" stopIfTrue="1">
      <formula>WEEKDAY($A826)=4</formula>
    </cfRule>
    <cfRule type="expression" dxfId="27357" priority="67478" stopIfTrue="1">
      <formula>WEEKDAY($A826)=5</formula>
    </cfRule>
    <cfRule type="expression" dxfId="27356" priority="67479" stopIfTrue="1">
      <formula>WEEKDAY($A826)=6</formula>
    </cfRule>
    <cfRule type="expression" dxfId="27355" priority="67480" stopIfTrue="1">
      <formula>WEEKDAY($A826)=7</formula>
    </cfRule>
  </conditionalFormatting>
  <conditionalFormatting sqref="A826:A827">
    <cfRule type="expression" dxfId="27354" priority="67467" stopIfTrue="1">
      <formula>WEEKDAY($A826)=1</formula>
    </cfRule>
    <cfRule type="expression" dxfId="27353" priority="67468" stopIfTrue="1">
      <formula>WEEKDAY($A826)=2</formula>
    </cfRule>
    <cfRule type="expression" dxfId="27352" priority="67469" stopIfTrue="1">
      <formula>WEEKDAY($A826)=3</formula>
    </cfRule>
    <cfRule type="expression" dxfId="27351" priority="67470" stopIfTrue="1">
      <formula>WEEKDAY($A826)=4</formula>
    </cfRule>
    <cfRule type="expression" dxfId="27350" priority="67471" stopIfTrue="1">
      <formula>WEEKDAY($A826)=5</formula>
    </cfRule>
    <cfRule type="expression" dxfId="27349" priority="67472" stopIfTrue="1">
      <formula>WEEKDAY($A826)=6</formula>
    </cfRule>
    <cfRule type="expression" dxfId="27348" priority="67473" stopIfTrue="1">
      <formula>WEEKDAY($A826)=7</formula>
    </cfRule>
  </conditionalFormatting>
  <conditionalFormatting sqref="I826:I827">
    <cfRule type="expression" dxfId="27347" priority="67460" stopIfTrue="1">
      <formula>WEEKDAY($A826)=1</formula>
    </cfRule>
    <cfRule type="expression" dxfId="27346" priority="67461" stopIfTrue="1">
      <formula>WEEKDAY($A826)=2</formula>
    </cfRule>
    <cfRule type="expression" dxfId="27345" priority="67462" stopIfTrue="1">
      <formula>WEEKDAY($A826)=3</formula>
    </cfRule>
    <cfRule type="expression" dxfId="27344" priority="67463" stopIfTrue="1">
      <formula>WEEKDAY($A826)=4</formula>
    </cfRule>
    <cfRule type="expression" dxfId="27343" priority="67464" stopIfTrue="1">
      <formula>WEEKDAY($A826)=5</formula>
    </cfRule>
    <cfRule type="expression" dxfId="27342" priority="67465" stopIfTrue="1">
      <formula>WEEKDAY($A826)=6</formula>
    </cfRule>
    <cfRule type="expression" dxfId="27341" priority="67466" stopIfTrue="1">
      <formula>WEEKDAY($A826)=7</formula>
    </cfRule>
  </conditionalFormatting>
  <conditionalFormatting sqref="A826:A827">
    <cfRule type="expression" dxfId="27340" priority="67453" stopIfTrue="1">
      <formula>WEEKDAY($A826)=1</formula>
    </cfRule>
    <cfRule type="expression" dxfId="27339" priority="67454" stopIfTrue="1">
      <formula>WEEKDAY($A826)=2</formula>
    </cfRule>
    <cfRule type="expression" dxfId="27338" priority="67455" stopIfTrue="1">
      <formula>WEEKDAY($A826)=3</formula>
    </cfRule>
    <cfRule type="expression" dxfId="27337" priority="67456" stopIfTrue="1">
      <formula>WEEKDAY($A826)=4</formula>
    </cfRule>
    <cfRule type="expression" dxfId="27336" priority="67457" stopIfTrue="1">
      <formula>WEEKDAY($A826)=5</formula>
    </cfRule>
    <cfRule type="expression" dxfId="27335" priority="67458" stopIfTrue="1">
      <formula>WEEKDAY($A826)=6</formula>
    </cfRule>
    <cfRule type="expression" dxfId="27334" priority="67459" stopIfTrue="1">
      <formula>WEEKDAY($A826)=7</formula>
    </cfRule>
  </conditionalFormatting>
  <conditionalFormatting sqref="I826:I827">
    <cfRule type="expression" dxfId="27333" priority="67446" stopIfTrue="1">
      <formula>WEEKDAY($A826)=1</formula>
    </cfRule>
    <cfRule type="expression" dxfId="27332" priority="67447" stopIfTrue="1">
      <formula>WEEKDAY($A826)=2</formula>
    </cfRule>
    <cfRule type="expression" dxfId="27331" priority="67448" stopIfTrue="1">
      <formula>WEEKDAY($A826)=3</formula>
    </cfRule>
    <cfRule type="expression" dxfId="27330" priority="67449" stopIfTrue="1">
      <formula>WEEKDAY($A826)=4</formula>
    </cfRule>
    <cfRule type="expression" dxfId="27329" priority="67450" stopIfTrue="1">
      <formula>WEEKDAY($A826)=5</formula>
    </cfRule>
    <cfRule type="expression" dxfId="27328" priority="67451" stopIfTrue="1">
      <formula>WEEKDAY($A826)=6</formula>
    </cfRule>
    <cfRule type="expression" dxfId="27327" priority="67452" stopIfTrue="1">
      <formula>WEEKDAY($A826)=7</formula>
    </cfRule>
  </conditionalFormatting>
  <conditionalFormatting sqref="A826:A827">
    <cfRule type="expression" dxfId="27326" priority="67439" stopIfTrue="1">
      <formula>WEEKDAY($A826)=1</formula>
    </cfRule>
    <cfRule type="expression" dxfId="27325" priority="67440" stopIfTrue="1">
      <formula>WEEKDAY($A826)=2</formula>
    </cfRule>
    <cfRule type="expression" dxfId="27324" priority="67441" stopIfTrue="1">
      <formula>WEEKDAY($A826)=3</formula>
    </cfRule>
    <cfRule type="expression" dxfId="27323" priority="67442" stopIfTrue="1">
      <formula>WEEKDAY($A826)=4</formula>
    </cfRule>
    <cfRule type="expression" dxfId="27322" priority="67443" stopIfTrue="1">
      <formula>WEEKDAY($A826)=5</formula>
    </cfRule>
    <cfRule type="expression" dxfId="27321" priority="67444" stopIfTrue="1">
      <formula>WEEKDAY($A826)=6</formula>
    </cfRule>
    <cfRule type="expression" dxfId="27320" priority="67445" stopIfTrue="1">
      <formula>WEEKDAY($A826)=7</formula>
    </cfRule>
  </conditionalFormatting>
  <conditionalFormatting sqref="I826:I827">
    <cfRule type="expression" dxfId="27319" priority="67432" stopIfTrue="1">
      <formula>WEEKDAY($A826)=1</formula>
    </cfRule>
    <cfRule type="expression" dxfId="27318" priority="67433" stopIfTrue="1">
      <formula>WEEKDAY($A826)=2</formula>
    </cfRule>
    <cfRule type="expression" dxfId="27317" priority="67434" stopIfTrue="1">
      <formula>WEEKDAY($A826)=3</formula>
    </cfRule>
    <cfRule type="expression" dxfId="27316" priority="67435" stopIfTrue="1">
      <formula>WEEKDAY($A826)=4</formula>
    </cfRule>
    <cfRule type="expression" dxfId="27315" priority="67436" stopIfTrue="1">
      <formula>WEEKDAY($A826)=5</formula>
    </cfRule>
    <cfRule type="expression" dxfId="27314" priority="67437" stopIfTrue="1">
      <formula>WEEKDAY($A826)=6</formula>
    </cfRule>
    <cfRule type="expression" dxfId="27313" priority="67438" stopIfTrue="1">
      <formula>WEEKDAY($A826)=7</formula>
    </cfRule>
  </conditionalFormatting>
  <conditionalFormatting sqref="A826:A827">
    <cfRule type="expression" dxfId="27312" priority="67425" stopIfTrue="1">
      <formula>WEEKDAY($A826)=1</formula>
    </cfRule>
    <cfRule type="expression" dxfId="27311" priority="67426" stopIfTrue="1">
      <formula>WEEKDAY($A826)=2</formula>
    </cfRule>
    <cfRule type="expression" dxfId="27310" priority="67427" stopIfTrue="1">
      <formula>WEEKDAY($A826)=3</formula>
    </cfRule>
    <cfRule type="expression" dxfId="27309" priority="67428" stopIfTrue="1">
      <formula>WEEKDAY($A826)=4</formula>
    </cfRule>
    <cfRule type="expression" dxfId="27308" priority="67429" stopIfTrue="1">
      <formula>WEEKDAY($A826)=5</formula>
    </cfRule>
    <cfRule type="expression" dxfId="27307" priority="67430" stopIfTrue="1">
      <formula>WEEKDAY($A826)=6</formula>
    </cfRule>
    <cfRule type="expression" dxfId="27306" priority="67431" stopIfTrue="1">
      <formula>WEEKDAY($A826)=7</formula>
    </cfRule>
  </conditionalFormatting>
  <conditionalFormatting sqref="I826:I827">
    <cfRule type="expression" dxfId="27305" priority="67418" stopIfTrue="1">
      <formula>WEEKDAY($A826)=1</formula>
    </cfRule>
    <cfRule type="expression" dxfId="27304" priority="67419" stopIfTrue="1">
      <formula>WEEKDAY($A826)=2</formula>
    </cfRule>
    <cfRule type="expression" dxfId="27303" priority="67420" stopIfTrue="1">
      <formula>WEEKDAY($A826)=3</formula>
    </cfRule>
    <cfRule type="expression" dxfId="27302" priority="67421" stopIfTrue="1">
      <formula>WEEKDAY($A826)=4</formula>
    </cfRule>
    <cfRule type="expression" dxfId="27301" priority="67422" stopIfTrue="1">
      <formula>WEEKDAY($A826)=5</formula>
    </cfRule>
    <cfRule type="expression" dxfId="27300" priority="67423" stopIfTrue="1">
      <formula>WEEKDAY($A826)=6</formula>
    </cfRule>
    <cfRule type="expression" dxfId="27299" priority="67424" stopIfTrue="1">
      <formula>WEEKDAY($A826)=7</formula>
    </cfRule>
  </conditionalFormatting>
  <conditionalFormatting sqref="A825:A827">
    <cfRule type="expression" dxfId="27298" priority="67411" stopIfTrue="1">
      <formula>WEEKDAY($A825)=1</formula>
    </cfRule>
    <cfRule type="expression" dxfId="27297" priority="67412" stopIfTrue="1">
      <formula>WEEKDAY($A825)=2</formula>
    </cfRule>
    <cfRule type="expression" dxfId="27296" priority="67413" stopIfTrue="1">
      <formula>WEEKDAY($A825)=3</formula>
    </cfRule>
    <cfRule type="expression" dxfId="27295" priority="67414" stopIfTrue="1">
      <formula>WEEKDAY($A825)=4</formula>
    </cfRule>
    <cfRule type="expression" dxfId="27294" priority="67415" stopIfTrue="1">
      <formula>WEEKDAY($A825)=5</formula>
    </cfRule>
    <cfRule type="expression" dxfId="27293" priority="67416" stopIfTrue="1">
      <formula>WEEKDAY($A825)=6</formula>
    </cfRule>
    <cfRule type="expression" dxfId="27292" priority="67417" stopIfTrue="1">
      <formula>WEEKDAY($A825)=7</formula>
    </cfRule>
  </conditionalFormatting>
  <conditionalFormatting sqref="I825:I827">
    <cfRule type="expression" dxfId="27291" priority="67404" stopIfTrue="1">
      <formula>WEEKDAY($A825)=1</formula>
    </cfRule>
    <cfRule type="expression" dxfId="27290" priority="67405" stopIfTrue="1">
      <formula>WEEKDAY($A825)=2</formula>
    </cfRule>
    <cfRule type="expression" dxfId="27289" priority="67406" stopIfTrue="1">
      <formula>WEEKDAY($A825)=3</formula>
    </cfRule>
    <cfRule type="expression" dxfId="27288" priority="67407" stopIfTrue="1">
      <formula>WEEKDAY($A825)=4</formula>
    </cfRule>
    <cfRule type="expression" dxfId="27287" priority="67408" stopIfTrue="1">
      <formula>WEEKDAY($A825)=5</formula>
    </cfRule>
    <cfRule type="expression" dxfId="27286" priority="67409" stopIfTrue="1">
      <formula>WEEKDAY($A825)=6</formula>
    </cfRule>
    <cfRule type="expression" dxfId="27285" priority="67410" stopIfTrue="1">
      <formula>WEEKDAY($A825)=7</formula>
    </cfRule>
  </conditionalFormatting>
  <conditionalFormatting sqref="A825:A827">
    <cfRule type="expression" dxfId="27284" priority="67397" stopIfTrue="1">
      <formula>WEEKDAY($A825)=1</formula>
    </cfRule>
    <cfRule type="expression" dxfId="27283" priority="67398" stopIfTrue="1">
      <formula>WEEKDAY($A825)=2</formula>
    </cfRule>
    <cfRule type="expression" dxfId="27282" priority="67399" stopIfTrue="1">
      <formula>WEEKDAY($A825)=3</formula>
    </cfRule>
    <cfRule type="expression" dxfId="27281" priority="67400" stopIfTrue="1">
      <formula>WEEKDAY($A825)=4</formula>
    </cfRule>
    <cfRule type="expression" dxfId="27280" priority="67401" stopIfTrue="1">
      <formula>WEEKDAY($A825)=5</formula>
    </cfRule>
    <cfRule type="expression" dxfId="27279" priority="67402" stopIfTrue="1">
      <formula>WEEKDAY($A825)=6</formula>
    </cfRule>
    <cfRule type="expression" dxfId="27278" priority="67403" stopIfTrue="1">
      <formula>WEEKDAY($A825)=7</formula>
    </cfRule>
  </conditionalFormatting>
  <conditionalFormatting sqref="I825:I827">
    <cfRule type="expression" dxfId="27277" priority="67390" stopIfTrue="1">
      <formula>WEEKDAY($A825)=1</formula>
    </cfRule>
    <cfRule type="expression" dxfId="27276" priority="67391" stopIfTrue="1">
      <formula>WEEKDAY($A825)=2</formula>
    </cfRule>
    <cfRule type="expression" dxfId="27275" priority="67392" stopIfTrue="1">
      <formula>WEEKDAY($A825)=3</formula>
    </cfRule>
    <cfRule type="expression" dxfId="27274" priority="67393" stopIfTrue="1">
      <formula>WEEKDAY($A825)=4</formula>
    </cfRule>
    <cfRule type="expression" dxfId="27273" priority="67394" stopIfTrue="1">
      <formula>WEEKDAY($A825)=5</formula>
    </cfRule>
    <cfRule type="expression" dxfId="27272" priority="67395" stopIfTrue="1">
      <formula>WEEKDAY($A825)=6</formula>
    </cfRule>
    <cfRule type="expression" dxfId="27271" priority="67396" stopIfTrue="1">
      <formula>WEEKDAY($A825)=7</formula>
    </cfRule>
  </conditionalFormatting>
  <conditionalFormatting sqref="A825:A827">
    <cfRule type="expression" dxfId="27270" priority="67383" stopIfTrue="1">
      <formula>WEEKDAY($A825)=1</formula>
    </cfRule>
    <cfRule type="expression" dxfId="27269" priority="67384" stopIfTrue="1">
      <formula>WEEKDAY($A825)=2</formula>
    </cfRule>
    <cfRule type="expression" dxfId="27268" priority="67385" stopIfTrue="1">
      <formula>WEEKDAY($A825)=3</formula>
    </cfRule>
    <cfRule type="expression" dxfId="27267" priority="67386" stopIfTrue="1">
      <formula>WEEKDAY($A825)=4</formula>
    </cfRule>
    <cfRule type="expression" dxfId="27266" priority="67387" stopIfTrue="1">
      <formula>WEEKDAY($A825)=5</formula>
    </cfRule>
    <cfRule type="expression" dxfId="27265" priority="67388" stopIfTrue="1">
      <formula>WEEKDAY($A825)=6</formula>
    </cfRule>
    <cfRule type="expression" dxfId="27264" priority="67389" stopIfTrue="1">
      <formula>WEEKDAY($A825)=7</formula>
    </cfRule>
  </conditionalFormatting>
  <conditionalFormatting sqref="A828:M828">
    <cfRule type="expression" dxfId="27263" priority="67376" stopIfTrue="1">
      <formula>WEEKDAY($A828)=1</formula>
    </cfRule>
    <cfRule type="expression" dxfId="27262" priority="67377" stopIfTrue="1">
      <formula>WEEKDAY($A828)=2</formula>
    </cfRule>
    <cfRule type="expression" dxfId="27261" priority="67378" stopIfTrue="1">
      <formula>WEEKDAY($A828)=3</formula>
    </cfRule>
    <cfRule type="expression" dxfId="27260" priority="67379" stopIfTrue="1">
      <formula>WEEKDAY($A828)=4</formula>
    </cfRule>
    <cfRule type="expression" dxfId="27259" priority="67380" stopIfTrue="1">
      <formula>WEEKDAY($A828)=5</formula>
    </cfRule>
    <cfRule type="expression" dxfId="27258" priority="67381" stopIfTrue="1">
      <formula>WEEKDAY($A828)=6</formula>
    </cfRule>
    <cfRule type="expression" dxfId="27257" priority="67382" stopIfTrue="1">
      <formula>WEEKDAY($A828)=7</formula>
    </cfRule>
  </conditionalFormatting>
  <conditionalFormatting sqref="I829:I833">
    <cfRule type="expression" dxfId="27256" priority="67369" stopIfTrue="1">
      <formula>WEEKDAY($A829)=1</formula>
    </cfRule>
    <cfRule type="expression" dxfId="27255" priority="67370" stopIfTrue="1">
      <formula>WEEKDAY($A829)=2</formula>
    </cfRule>
    <cfRule type="expression" dxfId="27254" priority="67371" stopIfTrue="1">
      <formula>WEEKDAY($A829)=3</formula>
    </cfRule>
    <cfRule type="expression" dxfId="27253" priority="67372" stopIfTrue="1">
      <formula>WEEKDAY($A829)=4</formula>
    </cfRule>
    <cfRule type="expression" dxfId="27252" priority="67373" stopIfTrue="1">
      <formula>WEEKDAY($A829)=5</formula>
    </cfRule>
    <cfRule type="expression" dxfId="27251" priority="67374" stopIfTrue="1">
      <formula>WEEKDAY($A829)=6</formula>
    </cfRule>
    <cfRule type="expression" dxfId="27250" priority="67375" stopIfTrue="1">
      <formula>WEEKDAY($A829)=7</formula>
    </cfRule>
  </conditionalFormatting>
  <conditionalFormatting sqref="I829:I833">
    <cfRule type="expression" dxfId="27249" priority="67362" stopIfTrue="1">
      <formula>WEEKDAY($A829)=1</formula>
    </cfRule>
    <cfRule type="expression" dxfId="27248" priority="67363" stopIfTrue="1">
      <formula>WEEKDAY($A829)=2</formula>
    </cfRule>
    <cfRule type="expression" dxfId="27247" priority="67364" stopIfTrue="1">
      <formula>WEEKDAY($A829)=3</formula>
    </cfRule>
    <cfRule type="expression" dxfId="27246" priority="67365" stopIfTrue="1">
      <formula>WEEKDAY($A829)=4</formula>
    </cfRule>
    <cfRule type="expression" dxfId="27245" priority="67366" stopIfTrue="1">
      <formula>WEEKDAY($A829)=5</formula>
    </cfRule>
    <cfRule type="expression" dxfId="27244" priority="67367" stopIfTrue="1">
      <formula>WEEKDAY($A829)=6</formula>
    </cfRule>
    <cfRule type="expression" dxfId="27243" priority="67368" stopIfTrue="1">
      <formula>WEEKDAY($A829)=7</formula>
    </cfRule>
  </conditionalFormatting>
  <conditionalFormatting sqref="I829:I833">
    <cfRule type="expression" dxfId="27242" priority="67355" stopIfTrue="1">
      <formula>WEEKDAY($A829)=1</formula>
    </cfRule>
    <cfRule type="expression" dxfId="27241" priority="67356" stopIfTrue="1">
      <formula>WEEKDAY($A829)=2</formula>
    </cfRule>
    <cfRule type="expression" dxfId="27240" priority="67357" stopIfTrue="1">
      <formula>WEEKDAY($A829)=3</formula>
    </cfRule>
    <cfRule type="expression" dxfId="27239" priority="67358" stopIfTrue="1">
      <formula>WEEKDAY($A829)=4</formula>
    </cfRule>
    <cfRule type="expression" dxfId="27238" priority="67359" stopIfTrue="1">
      <formula>WEEKDAY($A829)=5</formula>
    </cfRule>
    <cfRule type="expression" dxfId="27237" priority="67360" stopIfTrue="1">
      <formula>WEEKDAY($A829)=6</formula>
    </cfRule>
    <cfRule type="expression" dxfId="27236" priority="67361" stopIfTrue="1">
      <formula>WEEKDAY($A829)=7</formula>
    </cfRule>
  </conditionalFormatting>
  <conditionalFormatting sqref="I829:I833">
    <cfRule type="expression" dxfId="27235" priority="67348" stopIfTrue="1">
      <formula>WEEKDAY($A829)=1</formula>
    </cfRule>
    <cfRule type="expression" dxfId="27234" priority="67349" stopIfTrue="1">
      <formula>WEEKDAY($A829)=2</formula>
    </cfRule>
    <cfRule type="expression" dxfId="27233" priority="67350" stopIfTrue="1">
      <formula>WEEKDAY($A829)=3</formula>
    </cfRule>
    <cfRule type="expression" dxfId="27232" priority="67351" stopIfTrue="1">
      <formula>WEEKDAY($A829)=4</formula>
    </cfRule>
    <cfRule type="expression" dxfId="27231" priority="67352" stopIfTrue="1">
      <formula>WEEKDAY($A829)=5</formula>
    </cfRule>
    <cfRule type="expression" dxfId="27230" priority="67353" stopIfTrue="1">
      <formula>WEEKDAY($A829)=6</formula>
    </cfRule>
    <cfRule type="expression" dxfId="27229" priority="67354" stopIfTrue="1">
      <formula>WEEKDAY($A829)=7</formula>
    </cfRule>
  </conditionalFormatting>
  <conditionalFormatting sqref="I829:I833">
    <cfRule type="expression" dxfId="27228" priority="67341" stopIfTrue="1">
      <formula>WEEKDAY($A829)=1</formula>
    </cfRule>
    <cfRule type="expression" dxfId="27227" priority="67342" stopIfTrue="1">
      <formula>WEEKDAY($A829)=2</formula>
    </cfRule>
    <cfRule type="expression" dxfId="27226" priority="67343" stopIfTrue="1">
      <formula>WEEKDAY($A829)=3</formula>
    </cfRule>
    <cfRule type="expression" dxfId="27225" priority="67344" stopIfTrue="1">
      <formula>WEEKDAY($A829)=4</formula>
    </cfRule>
    <cfRule type="expression" dxfId="27224" priority="67345" stopIfTrue="1">
      <formula>WEEKDAY($A829)=5</formula>
    </cfRule>
    <cfRule type="expression" dxfId="27223" priority="67346" stopIfTrue="1">
      <formula>WEEKDAY($A829)=6</formula>
    </cfRule>
    <cfRule type="expression" dxfId="27222" priority="67347" stopIfTrue="1">
      <formula>WEEKDAY($A829)=7</formula>
    </cfRule>
  </conditionalFormatting>
  <conditionalFormatting sqref="I829:I833">
    <cfRule type="expression" dxfId="27221" priority="67334" stopIfTrue="1">
      <formula>WEEKDAY($A829)=1</formula>
    </cfRule>
    <cfRule type="expression" dxfId="27220" priority="67335" stopIfTrue="1">
      <formula>WEEKDAY($A829)=2</formula>
    </cfRule>
    <cfRule type="expression" dxfId="27219" priority="67336" stopIfTrue="1">
      <formula>WEEKDAY($A829)=3</formula>
    </cfRule>
    <cfRule type="expression" dxfId="27218" priority="67337" stopIfTrue="1">
      <formula>WEEKDAY($A829)=4</formula>
    </cfRule>
    <cfRule type="expression" dxfId="27217" priority="67338" stopIfTrue="1">
      <formula>WEEKDAY($A829)=5</formula>
    </cfRule>
    <cfRule type="expression" dxfId="27216" priority="67339" stopIfTrue="1">
      <formula>WEEKDAY($A829)=6</formula>
    </cfRule>
    <cfRule type="expression" dxfId="27215" priority="67340" stopIfTrue="1">
      <formula>WEEKDAY($A829)=7</formula>
    </cfRule>
  </conditionalFormatting>
  <conditionalFormatting sqref="I829:I833">
    <cfRule type="expression" dxfId="27214" priority="67327" stopIfTrue="1">
      <formula>WEEKDAY($A829)=1</formula>
    </cfRule>
    <cfRule type="expression" dxfId="27213" priority="67328" stopIfTrue="1">
      <formula>WEEKDAY($A829)=2</formula>
    </cfRule>
    <cfRule type="expression" dxfId="27212" priority="67329" stopIfTrue="1">
      <formula>WEEKDAY($A829)=3</formula>
    </cfRule>
    <cfRule type="expression" dxfId="27211" priority="67330" stopIfTrue="1">
      <formula>WEEKDAY($A829)=4</formula>
    </cfRule>
    <cfRule type="expression" dxfId="27210" priority="67331" stopIfTrue="1">
      <formula>WEEKDAY($A829)=5</formula>
    </cfRule>
    <cfRule type="expression" dxfId="27209" priority="67332" stopIfTrue="1">
      <formula>WEEKDAY($A829)=6</formula>
    </cfRule>
    <cfRule type="expression" dxfId="27208" priority="67333" stopIfTrue="1">
      <formula>WEEKDAY($A829)=7</formula>
    </cfRule>
  </conditionalFormatting>
  <conditionalFormatting sqref="I829:I833">
    <cfRule type="expression" dxfId="27207" priority="67320" stopIfTrue="1">
      <formula>WEEKDAY($A829)=1</formula>
    </cfRule>
    <cfRule type="expression" dxfId="27206" priority="67321" stopIfTrue="1">
      <formula>WEEKDAY($A829)=2</formula>
    </cfRule>
    <cfRule type="expression" dxfId="27205" priority="67322" stopIfTrue="1">
      <formula>WEEKDAY($A829)=3</formula>
    </cfRule>
    <cfRule type="expression" dxfId="27204" priority="67323" stopIfTrue="1">
      <formula>WEEKDAY($A829)=4</formula>
    </cfRule>
    <cfRule type="expression" dxfId="27203" priority="67324" stopIfTrue="1">
      <formula>WEEKDAY($A829)=5</formula>
    </cfRule>
    <cfRule type="expression" dxfId="27202" priority="67325" stopIfTrue="1">
      <formula>WEEKDAY($A829)=6</formula>
    </cfRule>
    <cfRule type="expression" dxfId="27201" priority="67326" stopIfTrue="1">
      <formula>WEEKDAY($A829)=7</formula>
    </cfRule>
  </conditionalFormatting>
  <conditionalFormatting sqref="I829:I833">
    <cfRule type="expression" dxfId="27200" priority="67313" stopIfTrue="1">
      <formula>WEEKDAY($A829)=1</formula>
    </cfRule>
    <cfRule type="expression" dxfId="27199" priority="67314" stopIfTrue="1">
      <formula>WEEKDAY($A829)=2</formula>
    </cfRule>
    <cfRule type="expression" dxfId="27198" priority="67315" stopIfTrue="1">
      <formula>WEEKDAY($A829)=3</formula>
    </cfRule>
    <cfRule type="expression" dxfId="27197" priority="67316" stopIfTrue="1">
      <formula>WEEKDAY($A829)=4</formula>
    </cfRule>
    <cfRule type="expression" dxfId="27196" priority="67317" stopIfTrue="1">
      <formula>WEEKDAY($A829)=5</formula>
    </cfRule>
    <cfRule type="expression" dxfId="27195" priority="67318" stopIfTrue="1">
      <formula>WEEKDAY($A829)=6</formula>
    </cfRule>
    <cfRule type="expression" dxfId="27194" priority="67319" stopIfTrue="1">
      <formula>WEEKDAY($A829)=7</formula>
    </cfRule>
  </conditionalFormatting>
  <conditionalFormatting sqref="I829:I833">
    <cfRule type="expression" dxfId="27193" priority="67306" stopIfTrue="1">
      <formula>WEEKDAY($A829)=1</formula>
    </cfRule>
    <cfRule type="expression" dxfId="27192" priority="67307" stopIfTrue="1">
      <formula>WEEKDAY($A829)=2</formula>
    </cfRule>
    <cfRule type="expression" dxfId="27191" priority="67308" stopIfTrue="1">
      <formula>WEEKDAY($A829)=3</formula>
    </cfRule>
    <cfRule type="expression" dxfId="27190" priority="67309" stopIfTrue="1">
      <formula>WEEKDAY($A829)=4</formula>
    </cfRule>
    <cfRule type="expression" dxfId="27189" priority="67310" stopIfTrue="1">
      <formula>WEEKDAY($A829)=5</formula>
    </cfRule>
    <cfRule type="expression" dxfId="27188" priority="67311" stopIfTrue="1">
      <formula>WEEKDAY($A829)=6</formula>
    </cfRule>
    <cfRule type="expression" dxfId="27187" priority="67312" stopIfTrue="1">
      <formula>WEEKDAY($A829)=7</formula>
    </cfRule>
  </conditionalFormatting>
  <conditionalFormatting sqref="I829:I833">
    <cfRule type="expression" dxfId="27186" priority="67299" stopIfTrue="1">
      <formula>WEEKDAY($A829)=1</formula>
    </cfRule>
    <cfRule type="expression" dxfId="27185" priority="67300" stopIfTrue="1">
      <formula>WEEKDAY($A829)=2</formula>
    </cfRule>
    <cfRule type="expression" dxfId="27184" priority="67301" stopIfTrue="1">
      <formula>WEEKDAY($A829)=3</formula>
    </cfRule>
    <cfRule type="expression" dxfId="27183" priority="67302" stopIfTrue="1">
      <formula>WEEKDAY($A829)=4</formula>
    </cfRule>
    <cfRule type="expression" dxfId="27182" priority="67303" stopIfTrue="1">
      <formula>WEEKDAY($A829)=5</formula>
    </cfRule>
    <cfRule type="expression" dxfId="27181" priority="67304" stopIfTrue="1">
      <formula>WEEKDAY($A829)=6</formula>
    </cfRule>
    <cfRule type="expression" dxfId="27180" priority="67305" stopIfTrue="1">
      <formula>WEEKDAY($A829)=7</formula>
    </cfRule>
  </conditionalFormatting>
  <conditionalFormatting sqref="I829:I833">
    <cfRule type="expression" dxfId="27179" priority="67292" stopIfTrue="1">
      <formula>WEEKDAY($A829)=1</formula>
    </cfRule>
    <cfRule type="expression" dxfId="27178" priority="67293" stopIfTrue="1">
      <formula>WEEKDAY($A829)=2</formula>
    </cfRule>
    <cfRule type="expression" dxfId="27177" priority="67294" stopIfTrue="1">
      <formula>WEEKDAY($A829)=3</formula>
    </cfRule>
    <cfRule type="expression" dxfId="27176" priority="67295" stopIfTrue="1">
      <formula>WEEKDAY($A829)=4</formula>
    </cfRule>
    <cfRule type="expression" dxfId="27175" priority="67296" stopIfTrue="1">
      <formula>WEEKDAY($A829)=5</formula>
    </cfRule>
    <cfRule type="expression" dxfId="27174" priority="67297" stopIfTrue="1">
      <formula>WEEKDAY($A829)=6</formula>
    </cfRule>
    <cfRule type="expression" dxfId="27173" priority="67298" stopIfTrue="1">
      <formula>WEEKDAY($A829)=7</formula>
    </cfRule>
  </conditionalFormatting>
  <conditionalFormatting sqref="I829:I833">
    <cfRule type="expression" dxfId="27172" priority="67285" stopIfTrue="1">
      <formula>WEEKDAY($A829)=1</formula>
    </cfRule>
    <cfRule type="expression" dxfId="27171" priority="67286" stopIfTrue="1">
      <formula>WEEKDAY($A829)=2</formula>
    </cfRule>
    <cfRule type="expression" dxfId="27170" priority="67287" stopIfTrue="1">
      <formula>WEEKDAY($A829)=3</formula>
    </cfRule>
    <cfRule type="expression" dxfId="27169" priority="67288" stopIfTrue="1">
      <formula>WEEKDAY($A829)=4</formula>
    </cfRule>
    <cfRule type="expression" dxfId="27168" priority="67289" stopIfTrue="1">
      <formula>WEEKDAY($A829)=5</formula>
    </cfRule>
    <cfRule type="expression" dxfId="27167" priority="67290" stopIfTrue="1">
      <formula>WEEKDAY($A829)=6</formula>
    </cfRule>
    <cfRule type="expression" dxfId="27166" priority="67291" stopIfTrue="1">
      <formula>WEEKDAY($A829)=7</formula>
    </cfRule>
  </conditionalFormatting>
  <conditionalFormatting sqref="I829:I833">
    <cfRule type="expression" dxfId="27165" priority="67278" stopIfTrue="1">
      <formula>WEEKDAY($A829)=1</formula>
    </cfRule>
    <cfRule type="expression" dxfId="27164" priority="67279" stopIfTrue="1">
      <formula>WEEKDAY($A829)=2</formula>
    </cfRule>
    <cfRule type="expression" dxfId="27163" priority="67280" stopIfTrue="1">
      <formula>WEEKDAY($A829)=3</formula>
    </cfRule>
    <cfRule type="expression" dxfId="27162" priority="67281" stopIfTrue="1">
      <formula>WEEKDAY($A829)=4</formula>
    </cfRule>
    <cfRule type="expression" dxfId="27161" priority="67282" stopIfTrue="1">
      <formula>WEEKDAY($A829)=5</formula>
    </cfRule>
    <cfRule type="expression" dxfId="27160" priority="67283" stopIfTrue="1">
      <formula>WEEKDAY($A829)=6</formula>
    </cfRule>
    <cfRule type="expression" dxfId="27159" priority="67284" stopIfTrue="1">
      <formula>WEEKDAY($A829)=7</formula>
    </cfRule>
  </conditionalFormatting>
  <conditionalFormatting sqref="I829:I833">
    <cfRule type="expression" dxfId="27158" priority="67271" stopIfTrue="1">
      <formula>WEEKDAY($A829)=1</formula>
    </cfRule>
    <cfRule type="expression" dxfId="27157" priority="67272" stopIfTrue="1">
      <formula>WEEKDAY($A829)=2</formula>
    </cfRule>
    <cfRule type="expression" dxfId="27156" priority="67273" stopIfTrue="1">
      <formula>WEEKDAY($A829)=3</formula>
    </cfRule>
    <cfRule type="expression" dxfId="27155" priority="67274" stopIfTrue="1">
      <formula>WEEKDAY($A829)=4</formula>
    </cfRule>
    <cfRule type="expression" dxfId="27154" priority="67275" stopIfTrue="1">
      <formula>WEEKDAY($A829)=5</formula>
    </cfRule>
    <cfRule type="expression" dxfId="27153" priority="67276" stopIfTrue="1">
      <formula>WEEKDAY($A829)=6</formula>
    </cfRule>
    <cfRule type="expression" dxfId="27152" priority="67277" stopIfTrue="1">
      <formula>WEEKDAY($A829)=7</formula>
    </cfRule>
  </conditionalFormatting>
  <conditionalFormatting sqref="I829:I833">
    <cfRule type="expression" dxfId="27151" priority="67264" stopIfTrue="1">
      <formula>WEEKDAY($A829)=1</formula>
    </cfRule>
    <cfRule type="expression" dxfId="27150" priority="67265" stopIfTrue="1">
      <formula>WEEKDAY($A829)=2</formula>
    </cfRule>
    <cfRule type="expression" dxfId="27149" priority="67266" stopIfTrue="1">
      <formula>WEEKDAY($A829)=3</formula>
    </cfRule>
    <cfRule type="expression" dxfId="27148" priority="67267" stopIfTrue="1">
      <formula>WEEKDAY($A829)=4</formula>
    </cfRule>
    <cfRule type="expression" dxfId="27147" priority="67268" stopIfTrue="1">
      <formula>WEEKDAY($A829)=5</formula>
    </cfRule>
    <cfRule type="expression" dxfId="27146" priority="67269" stopIfTrue="1">
      <formula>WEEKDAY($A829)=6</formula>
    </cfRule>
    <cfRule type="expression" dxfId="27145" priority="67270" stopIfTrue="1">
      <formula>WEEKDAY($A829)=7</formula>
    </cfRule>
  </conditionalFormatting>
  <conditionalFormatting sqref="I829:I833">
    <cfRule type="expression" dxfId="27144" priority="67257" stopIfTrue="1">
      <formula>WEEKDAY($A829)=1</formula>
    </cfRule>
    <cfRule type="expression" dxfId="27143" priority="67258" stopIfTrue="1">
      <formula>WEEKDAY($A829)=2</formula>
    </cfRule>
    <cfRule type="expression" dxfId="27142" priority="67259" stopIfTrue="1">
      <formula>WEEKDAY($A829)=3</formula>
    </cfRule>
    <cfRule type="expression" dxfId="27141" priority="67260" stopIfTrue="1">
      <formula>WEEKDAY($A829)=4</formula>
    </cfRule>
    <cfRule type="expression" dxfId="27140" priority="67261" stopIfTrue="1">
      <formula>WEEKDAY($A829)=5</formula>
    </cfRule>
    <cfRule type="expression" dxfId="27139" priority="67262" stopIfTrue="1">
      <formula>WEEKDAY($A829)=6</formula>
    </cfRule>
    <cfRule type="expression" dxfId="27138" priority="67263" stopIfTrue="1">
      <formula>WEEKDAY($A829)=7</formula>
    </cfRule>
  </conditionalFormatting>
  <conditionalFormatting sqref="I829:I833">
    <cfRule type="expression" dxfId="27137" priority="67250" stopIfTrue="1">
      <formula>WEEKDAY($A829)=1</formula>
    </cfRule>
    <cfRule type="expression" dxfId="27136" priority="67251" stopIfTrue="1">
      <formula>WEEKDAY($A829)=2</formula>
    </cfRule>
    <cfRule type="expression" dxfId="27135" priority="67252" stopIfTrue="1">
      <formula>WEEKDAY($A829)=3</formula>
    </cfRule>
    <cfRule type="expression" dxfId="27134" priority="67253" stopIfTrue="1">
      <formula>WEEKDAY($A829)=4</formula>
    </cfRule>
    <cfRule type="expression" dxfId="27133" priority="67254" stopIfTrue="1">
      <formula>WEEKDAY($A829)=5</formula>
    </cfRule>
    <cfRule type="expression" dxfId="27132" priority="67255" stopIfTrue="1">
      <formula>WEEKDAY($A829)=6</formula>
    </cfRule>
    <cfRule type="expression" dxfId="27131" priority="67256" stopIfTrue="1">
      <formula>WEEKDAY($A829)=7</formula>
    </cfRule>
  </conditionalFormatting>
  <conditionalFormatting sqref="I829:I833">
    <cfRule type="expression" dxfId="27130" priority="67243" stopIfTrue="1">
      <formula>WEEKDAY($A829)=1</formula>
    </cfRule>
    <cfRule type="expression" dxfId="27129" priority="67244" stopIfTrue="1">
      <formula>WEEKDAY($A829)=2</formula>
    </cfRule>
    <cfRule type="expression" dxfId="27128" priority="67245" stopIfTrue="1">
      <formula>WEEKDAY($A829)=3</formula>
    </cfRule>
    <cfRule type="expression" dxfId="27127" priority="67246" stopIfTrue="1">
      <formula>WEEKDAY($A829)=4</formula>
    </cfRule>
    <cfRule type="expression" dxfId="27126" priority="67247" stopIfTrue="1">
      <formula>WEEKDAY($A829)=5</formula>
    </cfRule>
    <cfRule type="expression" dxfId="27125" priority="67248" stopIfTrue="1">
      <formula>WEEKDAY($A829)=6</formula>
    </cfRule>
    <cfRule type="expression" dxfId="27124" priority="67249" stopIfTrue="1">
      <formula>WEEKDAY($A829)=7</formula>
    </cfRule>
  </conditionalFormatting>
  <conditionalFormatting sqref="I829:I833">
    <cfRule type="expression" dxfId="27123" priority="67236" stopIfTrue="1">
      <formula>WEEKDAY($A829)=1</formula>
    </cfRule>
    <cfRule type="expression" dxfId="27122" priority="67237" stopIfTrue="1">
      <formula>WEEKDAY($A829)=2</formula>
    </cfRule>
    <cfRule type="expression" dxfId="27121" priority="67238" stopIfTrue="1">
      <formula>WEEKDAY($A829)=3</formula>
    </cfRule>
    <cfRule type="expression" dxfId="27120" priority="67239" stopIfTrue="1">
      <formula>WEEKDAY($A829)=4</formula>
    </cfRule>
    <cfRule type="expression" dxfId="27119" priority="67240" stopIfTrue="1">
      <formula>WEEKDAY($A829)=5</formula>
    </cfRule>
    <cfRule type="expression" dxfId="27118" priority="67241" stopIfTrue="1">
      <formula>WEEKDAY($A829)=6</formula>
    </cfRule>
    <cfRule type="expression" dxfId="27117" priority="67242" stopIfTrue="1">
      <formula>WEEKDAY($A829)=7</formula>
    </cfRule>
  </conditionalFormatting>
  <conditionalFormatting sqref="I829:I833">
    <cfRule type="expression" dxfId="27116" priority="67229" stopIfTrue="1">
      <formula>WEEKDAY($A829)=1</formula>
    </cfRule>
    <cfRule type="expression" dxfId="27115" priority="67230" stopIfTrue="1">
      <formula>WEEKDAY($A829)=2</formula>
    </cfRule>
    <cfRule type="expression" dxfId="27114" priority="67231" stopIfTrue="1">
      <formula>WEEKDAY($A829)=3</formula>
    </cfRule>
    <cfRule type="expression" dxfId="27113" priority="67232" stopIfTrue="1">
      <formula>WEEKDAY($A829)=4</formula>
    </cfRule>
    <cfRule type="expression" dxfId="27112" priority="67233" stopIfTrue="1">
      <formula>WEEKDAY($A829)=5</formula>
    </cfRule>
    <cfRule type="expression" dxfId="27111" priority="67234" stopIfTrue="1">
      <formula>WEEKDAY($A829)=6</formula>
    </cfRule>
    <cfRule type="expression" dxfId="27110" priority="67235" stopIfTrue="1">
      <formula>WEEKDAY($A829)=7</formula>
    </cfRule>
  </conditionalFormatting>
  <conditionalFormatting sqref="I829:I833">
    <cfRule type="expression" dxfId="27109" priority="67222" stopIfTrue="1">
      <formula>WEEKDAY($A829)=1</formula>
    </cfRule>
    <cfRule type="expression" dxfId="27108" priority="67223" stopIfTrue="1">
      <formula>WEEKDAY($A829)=2</formula>
    </cfRule>
    <cfRule type="expression" dxfId="27107" priority="67224" stopIfTrue="1">
      <formula>WEEKDAY($A829)=3</formula>
    </cfRule>
    <cfRule type="expression" dxfId="27106" priority="67225" stopIfTrue="1">
      <formula>WEEKDAY($A829)=4</formula>
    </cfRule>
    <cfRule type="expression" dxfId="27105" priority="67226" stopIfTrue="1">
      <formula>WEEKDAY($A829)=5</formula>
    </cfRule>
    <cfRule type="expression" dxfId="27104" priority="67227" stopIfTrue="1">
      <formula>WEEKDAY($A829)=6</formula>
    </cfRule>
    <cfRule type="expression" dxfId="27103" priority="67228" stopIfTrue="1">
      <formula>WEEKDAY($A829)=7</formula>
    </cfRule>
  </conditionalFormatting>
  <conditionalFormatting sqref="I829:I833">
    <cfRule type="expression" dxfId="27102" priority="67215" stopIfTrue="1">
      <formula>WEEKDAY($A829)=1</formula>
    </cfRule>
    <cfRule type="expression" dxfId="27101" priority="67216" stopIfTrue="1">
      <formula>WEEKDAY($A829)=2</formula>
    </cfRule>
    <cfRule type="expression" dxfId="27100" priority="67217" stopIfTrue="1">
      <formula>WEEKDAY($A829)=3</formula>
    </cfRule>
    <cfRule type="expression" dxfId="27099" priority="67218" stopIfTrue="1">
      <formula>WEEKDAY($A829)=4</formula>
    </cfRule>
    <cfRule type="expression" dxfId="27098" priority="67219" stopIfTrue="1">
      <formula>WEEKDAY($A829)=5</formula>
    </cfRule>
    <cfRule type="expression" dxfId="27097" priority="67220" stopIfTrue="1">
      <formula>WEEKDAY($A829)=6</formula>
    </cfRule>
    <cfRule type="expression" dxfId="27096" priority="67221" stopIfTrue="1">
      <formula>WEEKDAY($A829)=7</formula>
    </cfRule>
  </conditionalFormatting>
  <conditionalFormatting sqref="I829:I833">
    <cfRule type="expression" dxfId="27095" priority="67208" stopIfTrue="1">
      <formula>WEEKDAY($A829)=1</formula>
    </cfRule>
    <cfRule type="expression" dxfId="27094" priority="67209" stopIfTrue="1">
      <formula>WEEKDAY($A829)=2</formula>
    </cfRule>
    <cfRule type="expression" dxfId="27093" priority="67210" stopIfTrue="1">
      <formula>WEEKDAY($A829)=3</formula>
    </cfRule>
    <cfRule type="expression" dxfId="27092" priority="67211" stopIfTrue="1">
      <formula>WEEKDAY($A829)=4</formula>
    </cfRule>
    <cfRule type="expression" dxfId="27091" priority="67212" stopIfTrue="1">
      <formula>WEEKDAY($A829)=5</formula>
    </cfRule>
    <cfRule type="expression" dxfId="27090" priority="67213" stopIfTrue="1">
      <formula>WEEKDAY($A829)=6</formula>
    </cfRule>
    <cfRule type="expression" dxfId="27089" priority="67214" stopIfTrue="1">
      <formula>WEEKDAY($A829)=7</formula>
    </cfRule>
  </conditionalFormatting>
  <conditionalFormatting sqref="I829:I833">
    <cfRule type="expression" dxfId="27088" priority="67201" stopIfTrue="1">
      <formula>WEEKDAY($A829)=1</formula>
    </cfRule>
    <cfRule type="expression" dxfId="27087" priority="67202" stopIfTrue="1">
      <formula>WEEKDAY($A829)=2</formula>
    </cfRule>
    <cfRule type="expression" dxfId="27086" priority="67203" stopIfTrue="1">
      <formula>WEEKDAY($A829)=3</formula>
    </cfRule>
    <cfRule type="expression" dxfId="27085" priority="67204" stopIfTrue="1">
      <formula>WEEKDAY($A829)=4</formula>
    </cfRule>
    <cfRule type="expression" dxfId="27084" priority="67205" stopIfTrue="1">
      <formula>WEEKDAY($A829)=5</formula>
    </cfRule>
    <cfRule type="expression" dxfId="27083" priority="67206" stopIfTrue="1">
      <formula>WEEKDAY($A829)=6</formula>
    </cfRule>
    <cfRule type="expression" dxfId="27082" priority="67207" stopIfTrue="1">
      <formula>WEEKDAY($A829)=7</formula>
    </cfRule>
  </conditionalFormatting>
  <conditionalFormatting sqref="I829:I833">
    <cfRule type="expression" dxfId="27081" priority="67194" stopIfTrue="1">
      <formula>WEEKDAY($A829)=1</formula>
    </cfRule>
    <cfRule type="expression" dxfId="27080" priority="67195" stopIfTrue="1">
      <formula>WEEKDAY($A829)=2</formula>
    </cfRule>
    <cfRule type="expression" dxfId="27079" priority="67196" stopIfTrue="1">
      <formula>WEEKDAY($A829)=3</formula>
    </cfRule>
    <cfRule type="expression" dxfId="27078" priority="67197" stopIfTrue="1">
      <formula>WEEKDAY($A829)=4</formula>
    </cfRule>
    <cfRule type="expression" dxfId="27077" priority="67198" stopIfTrue="1">
      <formula>WEEKDAY($A829)=5</formula>
    </cfRule>
    <cfRule type="expression" dxfId="27076" priority="67199" stopIfTrue="1">
      <formula>WEEKDAY($A829)=6</formula>
    </cfRule>
    <cfRule type="expression" dxfId="27075" priority="67200" stopIfTrue="1">
      <formula>WEEKDAY($A829)=7</formula>
    </cfRule>
  </conditionalFormatting>
  <conditionalFormatting sqref="I829:I833">
    <cfRule type="expression" dxfId="27074" priority="67187" stopIfTrue="1">
      <formula>WEEKDAY($A829)=1</formula>
    </cfRule>
    <cfRule type="expression" dxfId="27073" priority="67188" stopIfTrue="1">
      <formula>WEEKDAY($A829)=2</formula>
    </cfRule>
    <cfRule type="expression" dxfId="27072" priority="67189" stopIfTrue="1">
      <formula>WEEKDAY($A829)=3</formula>
    </cfRule>
    <cfRule type="expression" dxfId="27071" priority="67190" stopIfTrue="1">
      <formula>WEEKDAY($A829)=4</formula>
    </cfRule>
    <cfRule type="expression" dxfId="27070" priority="67191" stopIfTrue="1">
      <formula>WEEKDAY($A829)=5</formula>
    </cfRule>
    <cfRule type="expression" dxfId="27069" priority="67192" stopIfTrue="1">
      <formula>WEEKDAY($A829)=6</formula>
    </cfRule>
    <cfRule type="expression" dxfId="27068" priority="67193" stopIfTrue="1">
      <formula>WEEKDAY($A829)=7</formula>
    </cfRule>
  </conditionalFormatting>
  <conditionalFormatting sqref="I829:I833">
    <cfRule type="expression" dxfId="27067" priority="67180" stopIfTrue="1">
      <formula>WEEKDAY($A829)=1</formula>
    </cfRule>
    <cfRule type="expression" dxfId="27066" priority="67181" stopIfTrue="1">
      <formula>WEEKDAY($A829)=2</formula>
    </cfRule>
    <cfRule type="expression" dxfId="27065" priority="67182" stopIfTrue="1">
      <formula>WEEKDAY($A829)=3</formula>
    </cfRule>
    <cfRule type="expression" dxfId="27064" priority="67183" stopIfTrue="1">
      <formula>WEEKDAY($A829)=4</formula>
    </cfRule>
    <cfRule type="expression" dxfId="27063" priority="67184" stopIfTrue="1">
      <formula>WEEKDAY($A829)=5</formula>
    </cfRule>
    <cfRule type="expression" dxfId="27062" priority="67185" stopIfTrue="1">
      <formula>WEEKDAY($A829)=6</formula>
    </cfRule>
    <cfRule type="expression" dxfId="27061" priority="67186" stopIfTrue="1">
      <formula>WEEKDAY($A829)=7</formula>
    </cfRule>
  </conditionalFormatting>
  <conditionalFormatting sqref="I829:I833">
    <cfRule type="expression" dxfId="27060" priority="67173" stopIfTrue="1">
      <formula>WEEKDAY($A829)=1</formula>
    </cfRule>
    <cfRule type="expression" dxfId="27059" priority="67174" stopIfTrue="1">
      <formula>WEEKDAY($A829)=2</formula>
    </cfRule>
    <cfRule type="expression" dxfId="27058" priority="67175" stopIfTrue="1">
      <formula>WEEKDAY($A829)=3</formula>
    </cfRule>
    <cfRule type="expression" dxfId="27057" priority="67176" stopIfTrue="1">
      <formula>WEEKDAY($A829)=4</formula>
    </cfRule>
    <cfRule type="expression" dxfId="27056" priority="67177" stopIfTrue="1">
      <formula>WEEKDAY($A829)=5</formula>
    </cfRule>
    <cfRule type="expression" dxfId="27055" priority="67178" stopIfTrue="1">
      <formula>WEEKDAY($A829)=6</formula>
    </cfRule>
    <cfRule type="expression" dxfId="27054" priority="67179" stopIfTrue="1">
      <formula>WEEKDAY($A829)=7</formula>
    </cfRule>
  </conditionalFormatting>
  <conditionalFormatting sqref="I829:I833">
    <cfRule type="expression" dxfId="27053" priority="67166" stopIfTrue="1">
      <formula>WEEKDAY($A829)=1</formula>
    </cfRule>
    <cfRule type="expression" dxfId="27052" priority="67167" stopIfTrue="1">
      <formula>WEEKDAY($A829)=2</formula>
    </cfRule>
    <cfRule type="expression" dxfId="27051" priority="67168" stopIfTrue="1">
      <formula>WEEKDAY($A829)=3</formula>
    </cfRule>
    <cfRule type="expression" dxfId="27050" priority="67169" stopIfTrue="1">
      <formula>WEEKDAY($A829)=4</formula>
    </cfRule>
    <cfRule type="expression" dxfId="27049" priority="67170" stopIfTrue="1">
      <formula>WEEKDAY($A829)=5</formula>
    </cfRule>
    <cfRule type="expression" dxfId="27048" priority="67171" stopIfTrue="1">
      <formula>WEEKDAY($A829)=6</formula>
    </cfRule>
    <cfRule type="expression" dxfId="27047" priority="67172" stopIfTrue="1">
      <formula>WEEKDAY($A829)=7</formula>
    </cfRule>
  </conditionalFormatting>
  <conditionalFormatting sqref="I829:I833">
    <cfRule type="expression" dxfId="27046" priority="67159" stopIfTrue="1">
      <formula>WEEKDAY($A829)=1</formula>
    </cfRule>
    <cfRule type="expression" dxfId="27045" priority="67160" stopIfTrue="1">
      <formula>WEEKDAY($A829)=2</formula>
    </cfRule>
    <cfRule type="expression" dxfId="27044" priority="67161" stopIfTrue="1">
      <formula>WEEKDAY($A829)=3</formula>
    </cfRule>
    <cfRule type="expression" dxfId="27043" priority="67162" stopIfTrue="1">
      <formula>WEEKDAY($A829)=4</formula>
    </cfRule>
    <cfRule type="expression" dxfId="27042" priority="67163" stopIfTrue="1">
      <formula>WEEKDAY($A829)=5</formula>
    </cfRule>
    <cfRule type="expression" dxfId="27041" priority="67164" stopIfTrue="1">
      <formula>WEEKDAY($A829)=6</formula>
    </cfRule>
    <cfRule type="expression" dxfId="27040" priority="67165" stopIfTrue="1">
      <formula>WEEKDAY($A829)=7</formula>
    </cfRule>
  </conditionalFormatting>
  <conditionalFormatting sqref="I829:I833">
    <cfRule type="expression" dxfId="27039" priority="67152" stopIfTrue="1">
      <formula>WEEKDAY($A829)=1</formula>
    </cfRule>
    <cfRule type="expression" dxfId="27038" priority="67153" stopIfTrue="1">
      <formula>WEEKDAY($A829)=2</formula>
    </cfRule>
    <cfRule type="expression" dxfId="27037" priority="67154" stopIfTrue="1">
      <formula>WEEKDAY($A829)=3</formula>
    </cfRule>
    <cfRule type="expression" dxfId="27036" priority="67155" stopIfTrue="1">
      <formula>WEEKDAY($A829)=4</formula>
    </cfRule>
    <cfRule type="expression" dxfId="27035" priority="67156" stopIfTrue="1">
      <formula>WEEKDAY($A829)=5</formula>
    </cfRule>
    <cfRule type="expression" dxfId="27034" priority="67157" stopIfTrue="1">
      <formula>WEEKDAY($A829)=6</formula>
    </cfRule>
    <cfRule type="expression" dxfId="27033" priority="67158" stopIfTrue="1">
      <formula>WEEKDAY($A829)=7</formula>
    </cfRule>
  </conditionalFormatting>
  <conditionalFormatting sqref="I829:I833">
    <cfRule type="expression" dxfId="27032" priority="67145" stopIfTrue="1">
      <formula>WEEKDAY($A829)=1</formula>
    </cfRule>
    <cfRule type="expression" dxfId="27031" priority="67146" stopIfTrue="1">
      <formula>WEEKDAY($A829)=2</formula>
    </cfRule>
    <cfRule type="expression" dxfId="27030" priority="67147" stopIfTrue="1">
      <formula>WEEKDAY($A829)=3</formula>
    </cfRule>
    <cfRule type="expression" dxfId="27029" priority="67148" stopIfTrue="1">
      <formula>WEEKDAY($A829)=4</formula>
    </cfRule>
    <cfRule type="expression" dxfId="27028" priority="67149" stopIfTrue="1">
      <formula>WEEKDAY($A829)=5</formula>
    </cfRule>
    <cfRule type="expression" dxfId="27027" priority="67150" stopIfTrue="1">
      <formula>WEEKDAY($A829)=6</formula>
    </cfRule>
    <cfRule type="expression" dxfId="27026" priority="67151" stopIfTrue="1">
      <formula>WEEKDAY($A829)=7</formula>
    </cfRule>
  </conditionalFormatting>
  <conditionalFormatting sqref="I829:I833">
    <cfRule type="expression" dxfId="27025" priority="67138" stopIfTrue="1">
      <formula>WEEKDAY($A829)=1</formula>
    </cfRule>
    <cfRule type="expression" dxfId="27024" priority="67139" stopIfTrue="1">
      <formula>WEEKDAY($A829)=2</formula>
    </cfRule>
    <cfRule type="expression" dxfId="27023" priority="67140" stopIfTrue="1">
      <formula>WEEKDAY($A829)=3</formula>
    </cfRule>
    <cfRule type="expression" dxfId="27022" priority="67141" stopIfTrue="1">
      <formula>WEEKDAY($A829)=4</formula>
    </cfRule>
    <cfRule type="expression" dxfId="27021" priority="67142" stopIfTrue="1">
      <formula>WEEKDAY($A829)=5</formula>
    </cfRule>
    <cfRule type="expression" dxfId="27020" priority="67143" stopIfTrue="1">
      <formula>WEEKDAY($A829)=6</formula>
    </cfRule>
    <cfRule type="expression" dxfId="27019" priority="67144" stopIfTrue="1">
      <formula>WEEKDAY($A829)=7</formula>
    </cfRule>
  </conditionalFormatting>
  <conditionalFormatting sqref="I829:I833">
    <cfRule type="expression" dxfId="27018" priority="67131" stopIfTrue="1">
      <formula>WEEKDAY($A829)=1</formula>
    </cfRule>
    <cfRule type="expression" dxfId="27017" priority="67132" stopIfTrue="1">
      <formula>WEEKDAY($A829)=2</formula>
    </cfRule>
    <cfRule type="expression" dxfId="27016" priority="67133" stopIfTrue="1">
      <formula>WEEKDAY($A829)=3</formula>
    </cfRule>
    <cfRule type="expression" dxfId="27015" priority="67134" stopIfTrue="1">
      <formula>WEEKDAY($A829)=4</formula>
    </cfRule>
    <cfRule type="expression" dxfId="27014" priority="67135" stopIfTrue="1">
      <formula>WEEKDAY($A829)=5</formula>
    </cfRule>
    <cfRule type="expression" dxfId="27013" priority="67136" stopIfTrue="1">
      <formula>WEEKDAY($A829)=6</formula>
    </cfRule>
    <cfRule type="expression" dxfId="27012" priority="67137" stopIfTrue="1">
      <formula>WEEKDAY($A829)=7</formula>
    </cfRule>
  </conditionalFormatting>
  <conditionalFormatting sqref="I829:I833">
    <cfRule type="expression" dxfId="27011" priority="67124" stopIfTrue="1">
      <formula>WEEKDAY($A829)=1</formula>
    </cfRule>
    <cfRule type="expression" dxfId="27010" priority="67125" stopIfTrue="1">
      <formula>WEEKDAY($A829)=2</formula>
    </cfRule>
    <cfRule type="expression" dxfId="27009" priority="67126" stopIfTrue="1">
      <formula>WEEKDAY($A829)=3</formula>
    </cfRule>
    <cfRule type="expression" dxfId="27008" priority="67127" stopIfTrue="1">
      <formula>WEEKDAY($A829)=4</formula>
    </cfRule>
    <cfRule type="expression" dxfId="27007" priority="67128" stopIfTrue="1">
      <formula>WEEKDAY($A829)=5</formula>
    </cfRule>
    <cfRule type="expression" dxfId="27006" priority="67129" stopIfTrue="1">
      <formula>WEEKDAY($A829)=6</formula>
    </cfRule>
    <cfRule type="expression" dxfId="27005" priority="67130" stopIfTrue="1">
      <formula>WEEKDAY($A829)=7</formula>
    </cfRule>
  </conditionalFormatting>
  <conditionalFormatting sqref="I829:I833">
    <cfRule type="expression" dxfId="27004" priority="67117" stopIfTrue="1">
      <formula>WEEKDAY($A829)=1</formula>
    </cfRule>
    <cfRule type="expression" dxfId="27003" priority="67118" stopIfTrue="1">
      <formula>WEEKDAY($A829)=2</formula>
    </cfRule>
    <cfRule type="expression" dxfId="27002" priority="67119" stopIfTrue="1">
      <formula>WEEKDAY($A829)=3</formula>
    </cfRule>
    <cfRule type="expression" dxfId="27001" priority="67120" stopIfTrue="1">
      <formula>WEEKDAY($A829)=4</formula>
    </cfRule>
    <cfRule type="expression" dxfId="27000" priority="67121" stopIfTrue="1">
      <formula>WEEKDAY($A829)=5</formula>
    </cfRule>
    <cfRule type="expression" dxfId="26999" priority="67122" stopIfTrue="1">
      <formula>WEEKDAY($A829)=6</formula>
    </cfRule>
    <cfRule type="expression" dxfId="26998" priority="67123" stopIfTrue="1">
      <formula>WEEKDAY($A829)=7</formula>
    </cfRule>
  </conditionalFormatting>
  <conditionalFormatting sqref="I829:I833">
    <cfRule type="expression" dxfId="26997" priority="67110" stopIfTrue="1">
      <formula>WEEKDAY($A829)=1</formula>
    </cfRule>
    <cfRule type="expression" dxfId="26996" priority="67111" stopIfTrue="1">
      <formula>WEEKDAY($A829)=2</formula>
    </cfRule>
    <cfRule type="expression" dxfId="26995" priority="67112" stopIfTrue="1">
      <formula>WEEKDAY($A829)=3</formula>
    </cfRule>
    <cfRule type="expression" dxfId="26994" priority="67113" stopIfTrue="1">
      <formula>WEEKDAY($A829)=4</formula>
    </cfRule>
    <cfRule type="expression" dxfId="26993" priority="67114" stopIfTrue="1">
      <formula>WEEKDAY($A829)=5</formula>
    </cfRule>
    <cfRule type="expression" dxfId="26992" priority="67115" stopIfTrue="1">
      <formula>WEEKDAY($A829)=6</formula>
    </cfRule>
    <cfRule type="expression" dxfId="26991" priority="67116" stopIfTrue="1">
      <formula>WEEKDAY($A829)=7</formula>
    </cfRule>
  </conditionalFormatting>
  <conditionalFormatting sqref="I829:I833">
    <cfRule type="expression" dxfId="26990" priority="67103" stopIfTrue="1">
      <formula>WEEKDAY($A829)=1</formula>
    </cfRule>
    <cfRule type="expression" dxfId="26989" priority="67104" stopIfTrue="1">
      <formula>WEEKDAY($A829)=2</formula>
    </cfRule>
    <cfRule type="expression" dxfId="26988" priority="67105" stopIfTrue="1">
      <formula>WEEKDAY($A829)=3</formula>
    </cfRule>
    <cfRule type="expression" dxfId="26987" priority="67106" stopIfTrue="1">
      <formula>WEEKDAY($A829)=4</formula>
    </cfRule>
    <cfRule type="expression" dxfId="26986" priority="67107" stopIfTrue="1">
      <formula>WEEKDAY($A829)=5</formula>
    </cfRule>
    <cfRule type="expression" dxfId="26985" priority="67108" stopIfTrue="1">
      <formula>WEEKDAY($A829)=6</formula>
    </cfRule>
    <cfRule type="expression" dxfId="26984" priority="67109" stopIfTrue="1">
      <formula>WEEKDAY($A829)=7</formula>
    </cfRule>
  </conditionalFormatting>
  <conditionalFormatting sqref="I829:I833">
    <cfRule type="expression" dxfId="26983" priority="67096" stopIfTrue="1">
      <formula>WEEKDAY($A829)=1</formula>
    </cfRule>
    <cfRule type="expression" dxfId="26982" priority="67097" stopIfTrue="1">
      <formula>WEEKDAY($A829)=2</formula>
    </cfRule>
    <cfRule type="expression" dxfId="26981" priority="67098" stopIfTrue="1">
      <formula>WEEKDAY($A829)=3</formula>
    </cfRule>
    <cfRule type="expression" dxfId="26980" priority="67099" stopIfTrue="1">
      <formula>WEEKDAY($A829)=4</formula>
    </cfRule>
    <cfRule type="expression" dxfId="26979" priority="67100" stopIfTrue="1">
      <formula>WEEKDAY($A829)=5</formula>
    </cfRule>
    <cfRule type="expression" dxfId="26978" priority="67101" stopIfTrue="1">
      <formula>WEEKDAY($A829)=6</formula>
    </cfRule>
    <cfRule type="expression" dxfId="26977" priority="67102" stopIfTrue="1">
      <formula>WEEKDAY($A829)=7</formula>
    </cfRule>
  </conditionalFormatting>
  <conditionalFormatting sqref="I829:I833">
    <cfRule type="expression" dxfId="26976" priority="67089" stopIfTrue="1">
      <formula>WEEKDAY($A829)=1</formula>
    </cfRule>
    <cfRule type="expression" dxfId="26975" priority="67090" stopIfTrue="1">
      <formula>WEEKDAY($A829)=2</formula>
    </cfRule>
    <cfRule type="expression" dxfId="26974" priority="67091" stopIfTrue="1">
      <formula>WEEKDAY($A829)=3</formula>
    </cfRule>
    <cfRule type="expression" dxfId="26973" priority="67092" stopIfTrue="1">
      <formula>WEEKDAY($A829)=4</formula>
    </cfRule>
    <cfRule type="expression" dxfId="26972" priority="67093" stopIfTrue="1">
      <formula>WEEKDAY($A829)=5</formula>
    </cfRule>
    <cfRule type="expression" dxfId="26971" priority="67094" stopIfTrue="1">
      <formula>WEEKDAY($A829)=6</formula>
    </cfRule>
    <cfRule type="expression" dxfId="26970" priority="67095" stopIfTrue="1">
      <formula>WEEKDAY($A829)=7</formula>
    </cfRule>
  </conditionalFormatting>
  <conditionalFormatting sqref="I829:I833">
    <cfRule type="expression" dxfId="26969" priority="67082" stopIfTrue="1">
      <formula>WEEKDAY($A829)=1</formula>
    </cfRule>
    <cfRule type="expression" dxfId="26968" priority="67083" stopIfTrue="1">
      <formula>WEEKDAY($A829)=2</formula>
    </cfRule>
    <cfRule type="expression" dxfId="26967" priority="67084" stopIfTrue="1">
      <formula>WEEKDAY($A829)=3</formula>
    </cfRule>
    <cfRule type="expression" dxfId="26966" priority="67085" stopIfTrue="1">
      <formula>WEEKDAY($A829)=4</formula>
    </cfRule>
    <cfRule type="expression" dxfId="26965" priority="67086" stopIfTrue="1">
      <formula>WEEKDAY($A829)=5</formula>
    </cfRule>
    <cfRule type="expression" dxfId="26964" priority="67087" stopIfTrue="1">
      <formula>WEEKDAY($A829)=6</formula>
    </cfRule>
    <cfRule type="expression" dxfId="26963" priority="67088" stopIfTrue="1">
      <formula>WEEKDAY($A829)=7</formula>
    </cfRule>
  </conditionalFormatting>
  <conditionalFormatting sqref="I829:I833">
    <cfRule type="expression" dxfId="26962" priority="67075" stopIfTrue="1">
      <formula>WEEKDAY($A829)=1</formula>
    </cfRule>
    <cfRule type="expression" dxfId="26961" priority="67076" stopIfTrue="1">
      <formula>WEEKDAY($A829)=2</formula>
    </cfRule>
    <cfRule type="expression" dxfId="26960" priority="67077" stopIfTrue="1">
      <formula>WEEKDAY($A829)=3</formula>
    </cfRule>
    <cfRule type="expression" dxfId="26959" priority="67078" stopIfTrue="1">
      <formula>WEEKDAY($A829)=4</formula>
    </cfRule>
    <cfRule type="expression" dxfId="26958" priority="67079" stopIfTrue="1">
      <formula>WEEKDAY($A829)=5</formula>
    </cfRule>
    <cfRule type="expression" dxfId="26957" priority="67080" stopIfTrue="1">
      <formula>WEEKDAY($A829)=6</formula>
    </cfRule>
    <cfRule type="expression" dxfId="26956" priority="67081" stopIfTrue="1">
      <formula>WEEKDAY($A829)=7</formula>
    </cfRule>
  </conditionalFormatting>
  <conditionalFormatting sqref="A829:E829 G829:M829">
    <cfRule type="expression" dxfId="26955" priority="67068" stopIfTrue="1">
      <formula>WEEKDAY($A829)=1</formula>
    </cfRule>
    <cfRule type="expression" dxfId="26954" priority="67069" stopIfTrue="1">
      <formula>WEEKDAY($A829)=2</formula>
    </cfRule>
    <cfRule type="expression" dxfId="26953" priority="67070" stopIfTrue="1">
      <formula>WEEKDAY($A829)=3</formula>
    </cfRule>
    <cfRule type="expression" dxfId="26952" priority="67071" stopIfTrue="1">
      <formula>WEEKDAY($A829)=4</formula>
    </cfRule>
    <cfRule type="expression" dxfId="26951" priority="67072" stopIfTrue="1">
      <formula>WEEKDAY($A829)=5</formula>
    </cfRule>
    <cfRule type="expression" dxfId="26950" priority="67073" stopIfTrue="1">
      <formula>WEEKDAY($A829)=6</formula>
    </cfRule>
    <cfRule type="expression" dxfId="26949" priority="67074" stopIfTrue="1">
      <formula>WEEKDAY($A829)=7</formula>
    </cfRule>
  </conditionalFormatting>
  <conditionalFormatting sqref="A829:A833">
    <cfRule type="expression" dxfId="26948" priority="67061" stopIfTrue="1">
      <formula>WEEKDAY($A829)=1</formula>
    </cfRule>
    <cfRule type="expression" dxfId="26947" priority="67062" stopIfTrue="1">
      <formula>WEEKDAY($A829)=2</formula>
    </cfRule>
    <cfRule type="expression" dxfId="26946" priority="67063" stopIfTrue="1">
      <formula>WEEKDAY($A829)=3</formula>
    </cfRule>
    <cfRule type="expression" dxfId="26945" priority="67064" stopIfTrue="1">
      <formula>WEEKDAY($A829)=4</formula>
    </cfRule>
    <cfRule type="expression" dxfId="26944" priority="67065" stopIfTrue="1">
      <formula>WEEKDAY($A829)=5</formula>
    </cfRule>
    <cfRule type="expression" dxfId="26943" priority="67066" stopIfTrue="1">
      <formula>WEEKDAY($A829)=6</formula>
    </cfRule>
    <cfRule type="expression" dxfId="26942" priority="67067" stopIfTrue="1">
      <formula>WEEKDAY($A829)=7</formula>
    </cfRule>
  </conditionalFormatting>
  <conditionalFormatting sqref="I829:I833">
    <cfRule type="expression" dxfId="26941" priority="67054" stopIfTrue="1">
      <formula>WEEKDAY($A829)=1</formula>
    </cfRule>
    <cfRule type="expression" dxfId="26940" priority="67055" stopIfTrue="1">
      <formula>WEEKDAY($A829)=2</formula>
    </cfRule>
    <cfRule type="expression" dxfId="26939" priority="67056" stopIfTrue="1">
      <formula>WEEKDAY($A829)=3</formula>
    </cfRule>
    <cfRule type="expression" dxfId="26938" priority="67057" stopIfTrue="1">
      <formula>WEEKDAY($A829)=4</formula>
    </cfRule>
    <cfRule type="expression" dxfId="26937" priority="67058" stopIfTrue="1">
      <formula>WEEKDAY($A829)=5</formula>
    </cfRule>
    <cfRule type="expression" dxfId="26936" priority="67059" stopIfTrue="1">
      <formula>WEEKDAY($A829)=6</formula>
    </cfRule>
    <cfRule type="expression" dxfId="26935" priority="67060" stopIfTrue="1">
      <formula>WEEKDAY($A829)=7</formula>
    </cfRule>
  </conditionalFormatting>
  <conditionalFormatting sqref="I829:I833">
    <cfRule type="expression" dxfId="26934" priority="67047" stopIfTrue="1">
      <formula>WEEKDAY($A829)=1</formula>
    </cfRule>
    <cfRule type="expression" dxfId="26933" priority="67048" stopIfTrue="1">
      <formula>WEEKDAY($A829)=2</formula>
    </cfRule>
    <cfRule type="expression" dxfId="26932" priority="67049" stopIfTrue="1">
      <formula>WEEKDAY($A829)=3</formula>
    </cfRule>
    <cfRule type="expression" dxfId="26931" priority="67050" stopIfTrue="1">
      <formula>WEEKDAY($A829)=4</formula>
    </cfRule>
    <cfRule type="expression" dxfId="26930" priority="67051" stopIfTrue="1">
      <formula>WEEKDAY($A829)=5</formula>
    </cfRule>
    <cfRule type="expression" dxfId="26929" priority="67052" stopIfTrue="1">
      <formula>WEEKDAY($A829)=6</formula>
    </cfRule>
    <cfRule type="expression" dxfId="26928" priority="67053" stopIfTrue="1">
      <formula>WEEKDAY($A829)=7</formula>
    </cfRule>
  </conditionalFormatting>
  <conditionalFormatting sqref="I829:I833">
    <cfRule type="expression" dxfId="26927" priority="67040" stopIfTrue="1">
      <formula>WEEKDAY($A829)=1</formula>
    </cfRule>
    <cfRule type="expression" dxfId="26926" priority="67041" stopIfTrue="1">
      <formula>WEEKDAY($A829)=2</formula>
    </cfRule>
    <cfRule type="expression" dxfId="26925" priority="67042" stopIfTrue="1">
      <formula>WEEKDAY($A829)=3</formula>
    </cfRule>
    <cfRule type="expression" dxfId="26924" priority="67043" stopIfTrue="1">
      <formula>WEEKDAY($A829)=4</formula>
    </cfRule>
    <cfRule type="expression" dxfId="26923" priority="67044" stopIfTrue="1">
      <formula>WEEKDAY($A829)=5</formula>
    </cfRule>
    <cfRule type="expression" dxfId="26922" priority="67045" stopIfTrue="1">
      <formula>WEEKDAY($A829)=6</formula>
    </cfRule>
    <cfRule type="expression" dxfId="26921" priority="67046" stopIfTrue="1">
      <formula>WEEKDAY($A829)=7</formula>
    </cfRule>
  </conditionalFormatting>
  <conditionalFormatting sqref="A829:A833">
    <cfRule type="expression" dxfId="26920" priority="67033" stopIfTrue="1">
      <formula>WEEKDAY($A829)=1</formula>
    </cfRule>
    <cfRule type="expression" dxfId="26919" priority="67034" stopIfTrue="1">
      <formula>WEEKDAY($A829)=2</formula>
    </cfRule>
    <cfRule type="expression" dxfId="26918" priority="67035" stopIfTrue="1">
      <formula>WEEKDAY($A829)=3</formula>
    </cfRule>
    <cfRule type="expression" dxfId="26917" priority="67036" stopIfTrue="1">
      <formula>WEEKDAY($A829)=4</formula>
    </cfRule>
    <cfRule type="expression" dxfId="26916" priority="67037" stopIfTrue="1">
      <formula>WEEKDAY($A829)=5</formula>
    </cfRule>
    <cfRule type="expression" dxfId="26915" priority="67038" stopIfTrue="1">
      <formula>WEEKDAY($A829)=6</formula>
    </cfRule>
    <cfRule type="expression" dxfId="26914" priority="67039" stopIfTrue="1">
      <formula>WEEKDAY($A829)=7</formula>
    </cfRule>
  </conditionalFormatting>
  <conditionalFormatting sqref="F829">
    <cfRule type="expression" dxfId="26913" priority="67026" stopIfTrue="1">
      <formula>WEEKDAY($A829)=1</formula>
    </cfRule>
    <cfRule type="expression" dxfId="26912" priority="67027" stopIfTrue="1">
      <formula>WEEKDAY($A829)=2</formula>
    </cfRule>
    <cfRule type="expression" dxfId="26911" priority="67028" stopIfTrue="1">
      <formula>WEEKDAY($A829)=3</formula>
    </cfRule>
    <cfRule type="expression" dxfId="26910" priority="67029" stopIfTrue="1">
      <formula>WEEKDAY($A829)=4</formula>
    </cfRule>
    <cfRule type="expression" dxfId="26909" priority="67030" stopIfTrue="1">
      <formula>WEEKDAY($A829)=5</formula>
    </cfRule>
    <cfRule type="expression" dxfId="26908" priority="67031" stopIfTrue="1">
      <formula>WEEKDAY($A829)=6</formula>
    </cfRule>
    <cfRule type="expression" dxfId="26907" priority="67032" stopIfTrue="1">
      <formula>WEEKDAY($A829)=7</formula>
    </cfRule>
  </conditionalFormatting>
  <conditionalFormatting sqref="I829:I833">
    <cfRule type="expression" dxfId="26906" priority="67019" stopIfTrue="1">
      <formula>WEEKDAY($A829)=1</formula>
    </cfRule>
    <cfRule type="expression" dxfId="26905" priority="67020" stopIfTrue="1">
      <formula>WEEKDAY($A829)=2</formula>
    </cfRule>
    <cfRule type="expression" dxfId="26904" priority="67021" stopIfTrue="1">
      <formula>WEEKDAY($A829)=3</formula>
    </cfRule>
    <cfRule type="expression" dxfId="26903" priority="67022" stopIfTrue="1">
      <formula>WEEKDAY($A829)=4</formula>
    </cfRule>
    <cfRule type="expression" dxfId="26902" priority="67023" stopIfTrue="1">
      <formula>WEEKDAY($A829)=5</formula>
    </cfRule>
    <cfRule type="expression" dxfId="26901" priority="67024" stopIfTrue="1">
      <formula>WEEKDAY($A829)=6</formula>
    </cfRule>
    <cfRule type="expression" dxfId="26900" priority="67025" stopIfTrue="1">
      <formula>WEEKDAY($A829)=7</formula>
    </cfRule>
  </conditionalFormatting>
  <conditionalFormatting sqref="A829:A833">
    <cfRule type="expression" dxfId="26899" priority="67012" stopIfTrue="1">
      <formula>WEEKDAY($A829)=1</formula>
    </cfRule>
    <cfRule type="expression" dxfId="26898" priority="67013" stopIfTrue="1">
      <formula>WEEKDAY($A829)=2</formula>
    </cfRule>
    <cfRule type="expression" dxfId="26897" priority="67014" stopIfTrue="1">
      <formula>WEEKDAY($A829)=3</formula>
    </cfRule>
    <cfRule type="expression" dxfId="26896" priority="67015" stopIfTrue="1">
      <formula>WEEKDAY($A829)=4</formula>
    </cfRule>
    <cfRule type="expression" dxfId="26895" priority="67016" stopIfTrue="1">
      <formula>WEEKDAY($A829)=5</formula>
    </cfRule>
    <cfRule type="expression" dxfId="26894" priority="67017" stopIfTrue="1">
      <formula>WEEKDAY($A829)=6</formula>
    </cfRule>
    <cfRule type="expression" dxfId="26893" priority="67018" stopIfTrue="1">
      <formula>WEEKDAY($A829)=7</formula>
    </cfRule>
  </conditionalFormatting>
  <conditionalFormatting sqref="I829:I833">
    <cfRule type="expression" dxfId="26892" priority="67005" stopIfTrue="1">
      <formula>WEEKDAY($A829)=1</formula>
    </cfRule>
    <cfRule type="expression" dxfId="26891" priority="67006" stopIfTrue="1">
      <formula>WEEKDAY($A829)=2</formula>
    </cfRule>
    <cfRule type="expression" dxfId="26890" priority="67007" stopIfTrue="1">
      <formula>WEEKDAY($A829)=3</formula>
    </cfRule>
    <cfRule type="expression" dxfId="26889" priority="67008" stopIfTrue="1">
      <formula>WEEKDAY($A829)=4</formula>
    </cfRule>
    <cfRule type="expression" dxfId="26888" priority="67009" stopIfTrue="1">
      <formula>WEEKDAY($A829)=5</formula>
    </cfRule>
    <cfRule type="expression" dxfId="26887" priority="67010" stopIfTrue="1">
      <formula>WEEKDAY($A829)=6</formula>
    </cfRule>
    <cfRule type="expression" dxfId="26886" priority="67011" stopIfTrue="1">
      <formula>WEEKDAY($A829)=7</formula>
    </cfRule>
  </conditionalFormatting>
  <conditionalFormatting sqref="A829:A833">
    <cfRule type="expression" dxfId="26885" priority="66998" stopIfTrue="1">
      <formula>WEEKDAY($A829)=1</formula>
    </cfRule>
    <cfRule type="expression" dxfId="26884" priority="66999" stopIfTrue="1">
      <formula>WEEKDAY($A829)=2</formula>
    </cfRule>
    <cfRule type="expression" dxfId="26883" priority="67000" stopIfTrue="1">
      <formula>WEEKDAY($A829)=3</formula>
    </cfRule>
    <cfRule type="expression" dxfId="26882" priority="67001" stopIfTrue="1">
      <formula>WEEKDAY($A829)=4</formula>
    </cfRule>
    <cfRule type="expression" dxfId="26881" priority="67002" stopIfTrue="1">
      <formula>WEEKDAY($A829)=5</formula>
    </cfRule>
    <cfRule type="expression" dxfId="26880" priority="67003" stopIfTrue="1">
      <formula>WEEKDAY($A829)=6</formula>
    </cfRule>
    <cfRule type="expression" dxfId="26879" priority="67004" stopIfTrue="1">
      <formula>WEEKDAY($A829)=7</formula>
    </cfRule>
  </conditionalFormatting>
  <conditionalFormatting sqref="I829:I833">
    <cfRule type="expression" dxfId="26878" priority="66991" stopIfTrue="1">
      <formula>WEEKDAY($A829)=1</formula>
    </cfRule>
    <cfRule type="expression" dxfId="26877" priority="66992" stopIfTrue="1">
      <formula>WEEKDAY($A829)=2</formula>
    </cfRule>
    <cfRule type="expression" dxfId="26876" priority="66993" stopIfTrue="1">
      <formula>WEEKDAY($A829)=3</formula>
    </cfRule>
    <cfRule type="expression" dxfId="26875" priority="66994" stopIfTrue="1">
      <formula>WEEKDAY($A829)=4</formula>
    </cfRule>
    <cfRule type="expression" dxfId="26874" priority="66995" stopIfTrue="1">
      <formula>WEEKDAY($A829)=5</formula>
    </cfRule>
    <cfRule type="expression" dxfId="26873" priority="66996" stopIfTrue="1">
      <formula>WEEKDAY($A829)=6</formula>
    </cfRule>
    <cfRule type="expression" dxfId="26872" priority="66997" stopIfTrue="1">
      <formula>WEEKDAY($A829)=7</formula>
    </cfRule>
  </conditionalFormatting>
  <conditionalFormatting sqref="A829:A833">
    <cfRule type="expression" dxfId="26871" priority="66984" stopIfTrue="1">
      <formula>WEEKDAY($A829)=1</formula>
    </cfRule>
    <cfRule type="expression" dxfId="26870" priority="66985" stopIfTrue="1">
      <formula>WEEKDAY($A829)=2</formula>
    </cfRule>
    <cfRule type="expression" dxfId="26869" priority="66986" stopIfTrue="1">
      <formula>WEEKDAY($A829)=3</formula>
    </cfRule>
    <cfRule type="expression" dxfId="26868" priority="66987" stopIfTrue="1">
      <formula>WEEKDAY($A829)=4</formula>
    </cfRule>
    <cfRule type="expression" dxfId="26867" priority="66988" stopIfTrue="1">
      <formula>WEEKDAY($A829)=5</formula>
    </cfRule>
    <cfRule type="expression" dxfId="26866" priority="66989" stopIfTrue="1">
      <formula>WEEKDAY($A829)=6</formula>
    </cfRule>
    <cfRule type="expression" dxfId="26865" priority="66990" stopIfTrue="1">
      <formula>WEEKDAY($A829)=7</formula>
    </cfRule>
  </conditionalFormatting>
  <conditionalFormatting sqref="I829:I833">
    <cfRule type="expression" dxfId="26864" priority="66977" stopIfTrue="1">
      <formula>WEEKDAY($A829)=1</formula>
    </cfRule>
    <cfRule type="expression" dxfId="26863" priority="66978" stopIfTrue="1">
      <formula>WEEKDAY($A829)=2</formula>
    </cfRule>
    <cfRule type="expression" dxfId="26862" priority="66979" stopIfTrue="1">
      <formula>WEEKDAY($A829)=3</formula>
    </cfRule>
    <cfRule type="expression" dxfId="26861" priority="66980" stopIfTrue="1">
      <formula>WEEKDAY($A829)=4</formula>
    </cfRule>
    <cfRule type="expression" dxfId="26860" priority="66981" stopIfTrue="1">
      <formula>WEEKDAY($A829)=5</formula>
    </cfRule>
    <cfRule type="expression" dxfId="26859" priority="66982" stopIfTrue="1">
      <formula>WEEKDAY($A829)=6</formula>
    </cfRule>
    <cfRule type="expression" dxfId="26858" priority="66983" stopIfTrue="1">
      <formula>WEEKDAY($A829)=7</formula>
    </cfRule>
  </conditionalFormatting>
  <conditionalFormatting sqref="A829:A833">
    <cfRule type="expression" dxfId="26857" priority="66970" stopIfTrue="1">
      <formula>WEEKDAY($A829)=1</formula>
    </cfRule>
    <cfRule type="expression" dxfId="26856" priority="66971" stopIfTrue="1">
      <formula>WEEKDAY($A829)=2</formula>
    </cfRule>
    <cfRule type="expression" dxfId="26855" priority="66972" stopIfTrue="1">
      <formula>WEEKDAY($A829)=3</formula>
    </cfRule>
    <cfRule type="expression" dxfId="26854" priority="66973" stopIfTrue="1">
      <formula>WEEKDAY($A829)=4</formula>
    </cfRule>
    <cfRule type="expression" dxfId="26853" priority="66974" stopIfTrue="1">
      <formula>WEEKDAY($A829)=5</formula>
    </cfRule>
    <cfRule type="expression" dxfId="26852" priority="66975" stopIfTrue="1">
      <formula>WEEKDAY($A829)=6</formula>
    </cfRule>
    <cfRule type="expression" dxfId="26851" priority="66976" stopIfTrue="1">
      <formula>WEEKDAY($A829)=7</formula>
    </cfRule>
  </conditionalFormatting>
  <conditionalFormatting sqref="I829:I833">
    <cfRule type="expression" dxfId="26850" priority="66963" stopIfTrue="1">
      <formula>WEEKDAY($A829)=1</formula>
    </cfRule>
    <cfRule type="expression" dxfId="26849" priority="66964" stopIfTrue="1">
      <formula>WEEKDAY($A829)=2</formula>
    </cfRule>
    <cfRule type="expression" dxfId="26848" priority="66965" stopIfTrue="1">
      <formula>WEEKDAY($A829)=3</formula>
    </cfRule>
    <cfRule type="expression" dxfId="26847" priority="66966" stopIfTrue="1">
      <formula>WEEKDAY($A829)=4</formula>
    </cfRule>
    <cfRule type="expression" dxfId="26846" priority="66967" stopIfTrue="1">
      <formula>WEEKDAY($A829)=5</formula>
    </cfRule>
    <cfRule type="expression" dxfId="26845" priority="66968" stopIfTrue="1">
      <formula>WEEKDAY($A829)=6</formula>
    </cfRule>
    <cfRule type="expression" dxfId="26844" priority="66969" stopIfTrue="1">
      <formula>WEEKDAY($A829)=7</formula>
    </cfRule>
  </conditionalFormatting>
  <conditionalFormatting sqref="A829:A833">
    <cfRule type="expression" dxfId="26843" priority="66956" stopIfTrue="1">
      <formula>WEEKDAY($A829)=1</formula>
    </cfRule>
    <cfRule type="expression" dxfId="26842" priority="66957" stopIfTrue="1">
      <formula>WEEKDAY($A829)=2</formula>
    </cfRule>
    <cfRule type="expression" dxfId="26841" priority="66958" stopIfTrue="1">
      <formula>WEEKDAY($A829)=3</formula>
    </cfRule>
    <cfRule type="expression" dxfId="26840" priority="66959" stopIfTrue="1">
      <formula>WEEKDAY($A829)=4</formula>
    </cfRule>
    <cfRule type="expression" dxfId="26839" priority="66960" stopIfTrue="1">
      <formula>WEEKDAY($A829)=5</formula>
    </cfRule>
    <cfRule type="expression" dxfId="26838" priority="66961" stopIfTrue="1">
      <formula>WEEKDAY($A829)=6</formula>
    </cfRule>
    <cfRule type="expression" dxfId="26837" priority="66962" stopIfTrue="1">
      <formula>WEEKDAY($A829)=7</formula>
    </cfRule>
  </conditionalFormatting>
  <conditionalFormatting sqref="I829:I833">
    <cfRule type="expression" dxfId="26836" priority="66949" stopIfTrue="1">
      <formula>WEEKDAY($A829)=1</formula>
    </cfRule>
    <cfRule type="expression" dxfId="26835" priority="66950" stopIfTrue="1">
      <formula>WEEKDAY($A829)=2</formula>
    </cfRule>
    <cfRule type="expression" dxfId="26834" priority="66951" stopIfTrue="1">
      <formula>WEEKDAY($A829)=3</formula>
    </cfRule>
    <cfRule type="expression" dxfId="26833" priority="66952" stopIfTrue="1">
      <formula>WEEKDAY($A829)=4</formula>
    </cfRule>
    <cfRule type="expression" dxfId="26832" priority="66953" stopIfTrue="1">
      <formula>WEEKDAY($A829)=5</formula>
    </cfRule>
    <cfRule type="expression" dxfId="26831" priority="66954" stopIfTrue="1">
      <formula>WEEKDAY($A829)=6</formula>
    </cfRule>
    <cfRule type="expression" dxfId="26830" priority="66955" stopIfTrue="1">
      <formula>WEEKDAY($A829)=7</formula>
    </cfRule>
  </conditionalFormatting>
  <conditionalFormatting sqref="A829:A833">
    <cfRule type="expression" dxfId="26829" priority="66942" stopIfTrue="1">
      <formula>WEEKDAY($A829)=1</formula>
    </cfRule>
    <cfRule type="expression" dxfId="26828" priority="66943" stopIfTrue="1">
      <formula>WEEKDAY($A829)=2</formula>
    </cfRule>
    <cfRule type="expression" dxfId="26827" priority="66944" stopIfTrue="1">
      <formula>WEEKDAY($A829)=3</formula>
    </cfRule>
    <cfRule type="expression" dxfId="26826" priority="66945" stopIfTrue="1">
      <formula>WEEKDAY($A829)=4</formula>
    </cfRule>
    <cfRule type="expression" dxfId="26825" priority="66946" stopIfTrue="1">
      <formula>WEEKDAY($A829)=5</formula>
    </cfRule>
    <cfRule type="expression" dxfId="26824" priority="66947" stopIfTrue="1">
      <formula>WEEKDAY($A829)=6</formula>
    </cfRule>
    <cfRule type="expression" dxfId="26823" priority="66948" stopIfTrue="1">
      <formula>WEEKDAY($A829)=7</formula>
    </cfRule>
  </conditionalFormatting>
  <conditionalFormatting sqref="I829:I833">
    <cfRule type="expression" dxfId="26822" priority="66935" stopIfTrue="1">
      <formula>WEEKDAY($A829)=1</formula>
    </cfRule>
    <cfRule type="expression" dxfId="26821" priority="66936" stopIfTrue="1">
      <formula>WEEKDAY($A829)=2</formula>
    </cfRule>
    <cfRule type="expression" dxfId="26820" priority="66937" stopIfTrue="1">
      <formula>WEEKDAY($A829)=3</formula>
    </cfRule>
    <cfRule type="expression" dxfId="26819" priority="66938" stopIfTrue="1">
      <formula>WEEKDAY($A829)=4</formula>
    </cfRule>
    <cfRule type="expression" dxfId="26818" priority="66939" stopIfTrue="1">
      <formula>WEEKDAY($A829)=5</formula>
    </cfRule>
    <cfRule type="expression" dxfId="26817" priority="66940" stopIfTrue="1">
      <formula>WEEKDAY($A829)=6</formula>
    </cfRule>
    <cfRule type="expression" dxfId="26816" priority="66941" stopIfTrue="1">
      <formula>WEEKDAY($A829)=7</formula>
    </cfRule>
  </conditionalFormatting>
  <conditionalFormatting sqref="I830:I833">
    <cfRule type="expression" dxfId="26815" priority="66928" stopIfTrue="1">
      <formula>WEEKDAY($A830)=1</formula>
    </cfRule>
    <cfRule type="expression" dxfId="26814" priority="66929" stopIfTrue="1">
      <formula>WEEKDAY($A830)=2</formula>
    </cfRule>
    <cfRule type="expression" dxfId="26813" priority="66930" stopIfTrue="1">
      <formula>WEEKDAY($A830)=3</formula>
    </cfRule>
    <cfRule type="expression" dxfId="26812" priority="66931" stopIfTrue="1">
      <formula>WEEKDAY($A830)=4</formula>
    </cfRule>
    <cfRule type="expression" dxfId="26811" priority="66932" stopIfTrue="1">
      <formula>WEEKDAY($A830)=5</formula>
    </cfRule>
    <cfRule type="expression" dxfId="26810" priority="66933" stopIfTrue="1">
      <formula>WEEKDAY($A830)=6</formula>
    </cfRule>
    <cfRule type="expression" dxfId="26809" priority="66934" stopIfTrue="1">
      <formula>WEEKDAY($A830)=7</formula>
    </cfRule>
  </conditionalFormatting>
  <conditionalFormatting sqref="I830:I833">
    <cfRule type="expression" dxfId="26808" priority="66921" stopIfTrue="1">
      <formula>WEEKDAY($A830)=1</formula>
    </cfRule>
    <cfRule type="expression" dxfId="26807" priority="66922" stopIfTrue="1">
      <formula>WEEKDAY($A830)=2</formula>
    </cfRule>
    <cfRule type="expression" dxfId="26806" priority="66923" stopIfTrue="1">
      <formula>WEEKDAY($A830)=3</formula>
    </cfRule>
    <cfRule type="expression" dxfId="26805" priority="66924" stopIfTrue="1">
      <formula>WEEKDAY($A830)=4</formula>
    </cfRule>
    <cfRule type="expression" dxfId="26804" priority="66925" stopIfTrue="1">
      <formula>WEEKDAY($A830)=5</formula>
    </cfRule>
    <cfRule type="expression" dxfId="26803" priority="66926" stopIfTrue="1">
      <formula>WEEKDAY($A830)=6</formula>
    </cfRule>
    <cfRule type="expression" dxfId="26802" priority="66927" stopIfTrue="1">
      <formula>WEEKDAY($A830)=7</formula>
    </cfRule>
  </conditionalFormatting>
  <conditionalFormatting sqref="I830:I833">
    <cfRule type="expression" dxfId="26801" priority="66914" stopIfTrue="1">
      <formula>WEEKDAY($A830)=1</formula>
    </cfRule>
    <cfRule type="expression" dxfId="26800" priority="66915" stopIfTrue="1">
      <formula>WEEKDAY($A830)=2</formula>
    </cfRule>
    <cfRule type="expression" dxfId="26799" priority="66916" stopIfTrue="1">
      <formula>WEEKDAY($A830)=3</formula>
    </cfRule>
    <cfRule type="expression" dxfId="26798" priority="66917" stopIfTrue="1">
      <formula>WEEKDAY($A830)=4</formula>
    </cfRule>
    <cfRule type="expression" dxfId="26797" priority="66918" stopIfTrue="1">
      <formula>WEEKDAY($A830)=5</formula>
    </cfRule>
    <cfRule type="expression" dxfId="26796" priority="66919" stopIfTrue="1">
      <formula>WEEKDAY($A830)=6</formula>
    </cfRule>
    <cfRule type="expression" dxfId="26795" priority="66920" stopIfTrue="1">
      <formula>WEEKDAY($A830)=7</formula>
    </cfRule>
  </conditionalFormatting>
  <conditionalFormatting sqref="I830:I833">
    <cfRule type="expression" dxfId="26794" priority="66907" stopIfTrue="1">
      <formula>WEEKDAY($A830)=1</formula>
    </cfRule>
    <cfRule type="expression" dxfId="26793" priority="66908" stopIfTrue="1">
      <formula>WEEKDAY($A830)=2</formula>
    </cfRule>
    <cfRule type="expression" dxfId="26792" priority="66909" stopIfTrue="1">
      <formula>WEEKDAY($A830)=3</formula>
    </cfRule>
    <cfRule type="expression" dxfId="26791" priority="66910" stopIfTrue="1">
      <formula>WEEKDAY($A830)=4</formula>
    </cfRule>
    <cfRule type="expression" dxfId="26790" priority="66911" stopIfTrue="1">
      <formula>WEEKDAY($A830)=5</formula>
    </cfRule>
    <cfRule type="expression" dxfId="26789" priority="66912" stopIfTrue="1">
      <formula>WEEKDAY($A830)=6</formula>
    </cfRule>
    <cfRule type="expression" dxfId="26788" priority="66913" stopIfTrue="1">
      <formula>WEEKDAY($A830)=7</formula>
    </cfRule>
  </conditionalFormatting>
  <conditionalFormatting sqref="I830:I833">
    <cfRule type="expression" dxfId="26787" priority="66900" stopIfTrue="1">
      <formula>WEEKDAY($A830)=1</formula>
    </cfRule>
    <cfRule type="expression" dxfId="26786" priority="66901" stopIfTrue="1">
      <formula>WEEKDAY($A830)=2</formula>
    </cfRule>
    <cfRule type="expression" dxfId="26785" priority="66902" stopIfTrue="1">
      <formula>WEEKDAY($A830)=3</formula>
    </cfRule>
    <cfRule type="expression" dxfId="26784" priority="66903" stopIfTrue="1">
      <formula>WEEKDAY($A830)=4</formula>
    </cfRule>
    <cfRule type="expression" dxfId="26783" priority="66904" stopIfTrue="1">
      <formula>WEEKDAY($A830)=5</formula>
    </cfRule>
    <cfRule type="expression" dxfId="26782" priority="66905" stopIfTrue="1">
      <formula>WEEKDAY($A830)=6</formula>
    </cfRule>
    <cfRule type="expression" dxfId="26781" priority="66906" stopIfTrue="1">
      <formula>WEEKDAY($A830)=7</formula>
    </cfRule>
  </conditionalFormatting>
  <conditionalFormatting sqref="I830:I833">
    <cfRule type="expression" dxfId="26780" priority="66893" stopIfTrue="1">
      <formula>WEEKDAY($A830)=1</formula>
    </cfRule>
    <cfRule type="expression" dxfId="26779" priority="66894" stopIfTrue="1">
      <formula>WEEKDAY($A830)=2</formula>
    </cfRule>
    <cfRule type="expression" dxfId="26778" priority="66895" stopIfTrue="1">
      <formula>WEEKDAY($A830)=3</formula>
    </cfRule>
    <cfRule type="expression" dxfId="26777" priority="66896" stopIfTrue="1">
      <formula>WEEKDAY($A830)=4</formula>
    </cfRule>
    <cfRule type="expression" dxfId="26776" priority="66897" stopIfTrue="1">
      <formula>WEEKDAY($A830)=5</formula>
    </cfRule>
    <cfRule type="expression" dxfId="26775" priority="66898" stopIfTrue="1">
      <formula>WEEKDAY($A830)=6</formula>
    </cfRule>
    <cfRule type="expression" dxfId="26774" priority="66899" stopIfTrue="1">
      <formula>WEEKDAY($A830)=7</formula>
    </cfRule>
  </conditionalFormatting>
  <conditionalFormatting sqref="I830:I833">
    <cfRule type="expression" dxfId="26773" priority="66886" stopIfTrue="1">
      <formula>WEEKDAY($A830)=1</formula>
    </cfRule>
    <cfRule type="expression" dxfId="26772" priority="66887" stopIfTrue="1">
      <formula>WEEKDAY($A830)=2</formula>
    </cfRule>
    <cfRule type="expression" dxfId="26771" priority="66888" stopIfTrue="1">
      <formula>WEEKDAY($A830)=3</formula>
    </cfRule>
    <cfRule type="expression" dxfId="26770" priority="66889" stopIfTrue="1">
      <formula>WEEKDAY($A830)=4</formula>
    </cfRule>
    <cfRule type="expression" dxfId="26769" priority="66890" stopIfTrue="1">
      <formula>WEEKDAY($A830)=5</formula>
    </cfRule>
    <cfRule type="expression" dxfId="26768" priority="66891" stopIfTrue="1">
      <formula>WEEKDAY($A830)=6</formula>
    </cfRule>
    <cfRule type="expression" dxfId="26767" priority="66892" stopIfTrue="1">
      <formula>WEEKDAY($A830)=7</formula>
    </cfRule>
  </conditionalFormatting>
  <conditionalFormatting sqref="I830:I833">
    <cfRule type="expression" dxfId="26766" priority="66879" stopIfTrue="1">
      <formula>WEEKDAY($A830)=1</formula>
    </cfRule>
    <cfRule type="expression" dxfId="26765" priority="66880" stopIfTrue="1">
      <formula>WEEKDAY($A830)=2</formula>
    </cfRule>
    <cfRule type="expression" dxfId="26764" priority="66881" stopIfTrue="1">
      <formula>WEEKDAY($A830)=3</formula>
    </cfRule>
    <cfRule type="expression" dxfId="26763" priority="66882" stopIfTrue="1">
      <formula>WEEKDAY($A830)=4</formula>
    </cfRule>
    <cfRule type="expression" dxfId="26762" priority="66883" stopIfTrue="1">
      <formula>WEEKDAY($A830)=5</formula>
    </cfRule>
    <cfRule type="expression" dxfId="26761" priority="66884" stopIfTrue="1">
      <formula>WEEKDAY($A830)=6</formula>
    </cfRule>
    <cfRule type="expression" dxfId="26760" priority="66885" stopIfTrue="1">
      <formula>WEEKDAY($A830)=7</formula>
    </cfRule>
  </conditionalFormatting>
  <conditionalFormatting sqref="I830:I833">
    <cfRule type="expression" dxfId="26759" priority="66872" stopIfTrue="1">
      <formula>WEEKDAY($A830)=1</formula>
    </cfRule>
    <cfRule type="expression" dxfId="26758" priority="66873" stopIfTrue="1">
      <formula>WEEKDAY($A830)=2</formula>
    </cfRule>
    <cfRule type="expression" dxfId="26757" priority="66874" stopIfTrue="1">
      <formula>WEEKDAY($A830)=3</formula>
    </cfRule>
    <cfRule type="expression" dxfId="26756" priority="66875" stopIfTrue="1">
      <formula>WEEKDAY($A830)=4</formula>
    </cfRule>
    <cfRule type="expression" dxfId="26755" priority="66876" stopIfTrue="1">
      <formula>WEEKDAY($A830)=5</formula>
    </cfRule>
    <cfRule type="expression" dxfId="26754" priority="66877" stopIfTrue="1">
      <formula>WEEKDAY($A830)=6</formula>
    </cfRule>
    <cfRule type="expression" dxfId="26753" priority="66878" stopIfTrue="1">
      <formula>WEEKDAY($A830)=7</formula>
    </cfRule>
  </conditionalFormatting>
  <conditionalFormatting sqref="I830:I833">
    <cfRule type="expression" dxfId="26752" priority="66865" stopIfTrue="1">
      <formula>WEEKDAY($A830)=1</formula>
    </cfRule>
    <cfRule type="expression" dxfId="26751" priority="66866" stopIfTrue="1">
      <formula>WEEKDAY($A830)=2</formula>
    </cfRule>
    <cfRule type="expression" dxfId="26750" priority="66867" stopIfTrue="1">
      <formula>WEEKDAY($A830)=3</formula>
    </cfRule>
    <cfRule type="expression" dxfId="26749" priority="66868" stopIfTrue="1">
      <formula>WEEKDAY($A830)=4</formula>
    </cfRule>
    <cfRule type="expression" dxfId="26748" priority="66869" stopIfTrue="1">
      <formula>WEEKDAY($A830)=5</formula>
    </cfRule>
    <cfRule type="expression" dxfId="26747" priority="66870" stopIfTrue="1">
      <formula>WEEKDAY($A830)=6</formula>
    </cfRule>
    <cfRule type="expression" dxfId="26746" priority="66871" stopIfTrue="1">
      <formula>WEEKDAY($A830)=7</formula>
    </cfRule>
  </conditionalFormatting>
  <conditionalFormatting sqref="I830:I833">
    <cfRule type="expression" dxfId="26745" priority="66858" stopIfTrue="1">
      <formula>WEEKDAY($A830)=1</formula>
    </cfRule>
    <cfRule type="expression" dxfId="26744" priority="66859" stopIfTrue="1">
      <formula>WEEKDAY($A830)=2</formula>
    </cfRule>
    <cfRule type="expression" dxfId="26743" priority="66860" stopIfTrue="1">
      <formula>WEEKDAY($A830)=3</formula>
    </cfRule>
    <cfRule type="expression" dxfId="26742" priority="66861" stopIfTrue="1">
      <formula>WEEKDAY($A830)=4</formula>
    </cfRule>
    <cfRule type="expression" dxfId="26741" priority="66862" stopIfTrue="1">
      <formula>WEEKDAY($A830)=5</formula>
    </cfRule>
    <cfRule type="expression" dxfId="26740" priority="66863" stopIfTrue="1">
      <formula>WEEKDAY($A830)=6</formula>
    </cfRule>
    <cfRule type="expression" dxfId="26739" priority="66864" stopIfTrue="1">
      <formula>WEEKDAY($A830)=7</formula>
    </cfRule>
  </conditionalFormatting>
  <conditionalFormatting sqref="I830:I833">
    <cfRule type="expression" dxfId="26738" priority="66851" stopIfTrue="1">
      <formula>WEEKDAY($A830)=1</formula>
    </cfRule>
    <cfRule type="expression" dxfId="26737" priority="66852" stopIfTrue="1">
      <formula>WEEKDAY($A830)=2</formula>
    </cfRule>
    <cfRule type="expression" dxfId="26736" priority="66853" stopIfTrue="1">
      <formula>WEEKDAY($A830)=3</formula>
    </cfRule>
    <cfRule type="expression" dxfId="26735" priority="66854" stopIfTrue="1">
      <formula>WEEKDAY($A830)=4</formula>
    </cfRule>
    <cfRule type="expression" dxfId="26734" priority="66855" stopIfTrue="1">
      <formula>WEEKDAY($A830)=5</formula>
    </cfRule>
    <cfRule type="expression" dxfId="26733" priority="66856" stopIfTrue="1">
      <formula>WEEKDAY($A830)=6</formula>
    </cfRule>
    <cfRule type="expression" dxfId="26732" priority="66857" stopIfTrue="1">
      <formula>WEEKDAY($A830)=7</formula>
    </cfRule>
  </conditionalFormatting>
  <conditionalFormatting sqref="I830:I833">
    <cfRule type="expression" dxfId="26731" priority="66844" stopIfTrue="1">
      <formula>WEEKDAY($A830)=1</formula>
    </cfRule>
    <cfRule type="expression" dxfId="26730" priority="66845" stopIfTrue="1">
      <formula>WEEKDAY($A830)=2</formula>
    </cfRule>
    <cfRule type="expression" dxfId="26729" priority="66846" stopIfTrue="1">
      <formula>WEEKDAY($A830)=3</formula>
    </cfRule>
    <cfRule type="expression" dxfId="26728" priority="66847" stopIfTrue="1">
      <formula>WEEKDAY($A830)=4</formula>
    </cfRule>
    <cfRule type="expression" dxfId="26727" priority="66848" stopIfTrue="1">
      <formula>WEEKDAY($A830)=5</formula>
    </cfRule>
    <cfRule type="expression" dxfId="26726" priority="66849" stopIfTrue="1">
      <formula>WEEKDAY($A830)=6</formula>
    </cfRule>
    <cfRule type="expression" dxfId="26725" priority="66850" stopIfTrue="1">
      <formula>WEEKDAY($A830)=7</formula>
    </cfRule>
  </conditionalFormatting>
  <conditionalFormatting sqref="I830:I833">
    <cfRule type="expression" dxfId="26724" priority="66837" stopIfTrue="1">
      <formula>WEEKDAY($A830)=1</formula>
    </cfRule>
    <cfRule type="expression" dxfId="26723" priority="66838" stopIfTrue="1">
      <formula>WEEKDAY($A830)=2</formula>
    </cfRule>
    <cfRule type="expression" dxfId="26722" priority="66839" stopIfTrue="1">
      <formula>WEEKDAY($A830)=3</formula>
    </cfRule>
    <cfRule type="expression" dxfId="26721" priority="66840" stopIfTrue="1">
      <formula>WEEKDAY($A830)=4</formula>
    </cfRule>
    <cfRule type="expression" dxfId="26720" priority="66841" stopIfTrue="1">
      <formula>WEEKDAY($A830)=5</formula>
    </cfRule>
    <cfRule type="expression" dxfId="26719" priority="66842" stopIfTrue="1">
      <formula>WEEKDAY($A830)=6</formula>
    </cfRule>
    <cfRule type="expression" dxfId="26718" priority="66843" stopIfTrue="1">
      <formula>WEEKDAY($A830)=7</formula>
    </cfRule>
  </conditionalFormatting>
  <conditionalFormatting sqref="I830:I833">
    <cfRule type="expression" dxfId="26717" priority="66830" stopIfTrue="1">
      <formula>WEEKDAY($A830)=1</formula>
    </cfRule>
    <cfRule type="expression" dxfId="26716" priority="66831" stopIfTrue="1">
      <formula>WEEKDAY($A830)=2</formula>
    </cfRule>
    <cfRule type="expression" dxfId="26715" priority="66832" stopIfTrue="1">
      <formula>WEEKDAY($A830)=3</formula>
    </cfRule>
    <cfRule type="expression" dxfId="26714" priority="66833" stopIfTrue="1">
      <formula>WEEKDAY($A830)=4</formula>
    </cfRule>
    <cfRule type="expression" dxfId="26713" priority="66834" stopIfTrue="1">
      <formula>WEEKDAY($A830)=5</formula>
    </cfRule>
    <cfRule type="expression" dxfId="26712" priority="66835" stopIfTrue="1">
      <formula>WEEKDAY($A830)=6</formula>
    </cfRule>
    <cfRule type="expression" dxfId="26711" priority="66836" stopIfTrue="1">
      <formula>WEEKDAY($A830)=7</formula>
    </cfRule>
  </conditionalFormatting>
  <conditionalFormatting sqref="I830:I833">
    <cfRule type="expression" dxfId="26710" priority="66823" stopIfTrue="1">
      <formula>WEEKDAY($A830)=1</formula>
    </cfRule>
    <cfRule type="expression" dxfId="26709" priority="66824" stopIfTrue="1">
      <formula>WEEKDAY($A830)=2</formula>
    </cfRule>
    <cfRule type="expression" dxfId="26708" priority="66825" stopIfTrue="1">
      <formula>WEEKDAY($A830)=3</formula>
    </cfRule>
    <cfRule type="expression" dxfId="26707" priority="66826" stopIfTrue="1">
      <formula>WEEKDAY($A830)=4</formula>
    </cfRule>
    <cfRule type="expression" dxfId="26706" priority="66827" stopIfTrue="1">
      <formula>WEEKDAY($A830)=5</formula>
    </cfRule>
    <cfRule type="expression" dxfId="26705" priority="66828" stopIfTrue="1">
      <formula>WEEKDAY($A830)=6</formula>
    </cfRule>
    <cfRule type="expression" dxfId="26704" priority="66829" stopIfTrue="1">
      <formula>WEEKDAY($A830)=7</formula>
    </cfRule>
  </conditionalFormatting>
  <conditionalFormatting sqref="I830:I833">
    <cfRule type="expression" dxfId="26703" priority="66816" stopIfTrue="1">
      <formula>WEEKDAY($A830)=1</formula>
    </cfRule>
    <cfRule type="expression" dxfId="26702" priority="66817" stopIfTrue="1">
      <formula>WEEKDAY($A830)=2</formula>
    </cfRule>
    <cfRule type="expression" dxfId="26701" priority="66818" stopIfTrue="1">
      <formula>WEEKDAY($A830)=3</formula>
    </cfRule>
    <cfRule type="expression" dxfId="26700" priority="66819" stopIfTrue="1">
      <formula>WEEKDAY($A830)=4</formula>
    </cfRule>
    <cfRule type="expression" dxfId="26699" priority="66820" stopIfTrue="1">
      <formula>WEEKDAY($A830)=5</formula>
    </cfRule>
    <cfRule type="expression" dxfId="26698" priority="66821" stopIfTrue="1">
      <formula>WEEKDAY($A830)=6</formula>
    </cfRule>
    <cfRule type="expression" dxfId="26697" priority="66822" stopIfTrue="1">
      <formula>WEEKDAY($A830)=7</formula>
    </cfRule>
  </conditionalFormatting>
  <conditionalFormatting sqref="I830:I833">
    <cfRule type="expression" dxfId="26696" priority="66809" stopIfTrue="1">
      <formula>WEEKDAY($A830)=1</formula>
    </cfRule>
    <cfRule type="expression" dxfId="26695" priority="66810" stopIfTrue="1">
      <formula>WEEKDAY($A830)=2</formula>
    </cfRule>
    <cfRule type="expression" dxfId="26694" priority="66811" stopIfTrue="1">
      <formula>WEEKDAY($A830)=3</formula>
    </cfRule>
    <cfRule type="expression" dxfId="26693" priority="66812" stopIfTrue="1">
      <formula>WEEKDAY($A830)=4</formula>
    </cfRule>
    <cfRule type="expression" dxfId="26692" priority="66813" stopIfTrue="1">
      <formula>WEEKDAY($A830)=5</formula>
    </cfRule>
    <cfRule type="expression" dxfId="26691" priority="66814" stopIfTrue="1">
      <formula>WEEKDAY($A830)=6</formula>
    </cfRule>
    <cfRule type="expression" dxfId="26690" priority="66815" stopIfTrue="1">
      <formula>WEEKDAY($A830)=7</formula>
    </cfRule>
  </conditionalFormatting>
  <conditionalFormatting sqref="I830:I833">
    <cfRule type="expression" dxfId="26689" priority="66802" stopIfTrue="1">
      <formula>WEEKDAY($A830)=1</formula>
    </cfRule>
    <cfRule type="expression" dxfId="26688" priority="66803" stopIfTrue="1">
      <formula>WEEKDAY($A830)=2</formula>
    </cfRule>
    <cfRule type="expression" dxfId="26687" priority="66804" stopIfTrue="1">
      <formula>WEEKDAY($A830)=3</formula>
    </cfRule>
    <cfRule type="expression" dxfId="26686" priority="66805" stopIfTrue="1">
      <formula>WEEKDAY($A830)=4</formula>
    </cfRule>
    <cfRule type="expression" dxfId="26685" priority="66806" stopIfTrue="1">
      <formula>WEEKDAY($A830)=5</formula>
    </cfRule>
    <cfRule type="expression" dxfId="26684" priority="66807" stopIfTrue="1">
      <formula>WEEKDAY($A830)=6</formula>
    </cfRule>
    <cfRule type="expression" dxfId="26683" priority="66808" stopIfTrue="1">
      <formula>WEEKDAY($A830)=7</formula>
    </cfRule>
  </conditionalFormatting>
  <conditionalFormatting sqref="I830:I833">
    <cfRule type="expression" dxfId="26682" priority="66795" stopIfTrue="1">
      <formula>WEEKDAY($A830)=1</formula>
    </cfRule>
    <cfRule type="expression" dxfId="26681" priority="66796" stopIfTrue="1">
      <formula>WEEKDAY($A830)=2</formula>
    </cfRule>
    <cfRule type="expression" dxfId="26680" priority="66797" stopIfTrue="1">
      <formula>WEEKDAY($A830)=3</formula>
    </cfRule>
    <cfRule type="expression" dxfId="26679" priority="66798" stopIfTrue="1">
      <formula>WEEKDAY($A830)=4</formula>
    </cfRule>
    <cfRule type="expression" dxfId="26678" priority="66799" stopIfTrue="1">
      <formula>WEEKDAY($A830)=5</formula>
    </cfRule>
    <cfRule type="expression" dxfId="26677" priority="66800" stopIfTrue="1">
      <formula>WEEKDAY($A830)=6</formula>
    </cfRule>
    <cfRule type="expression" dxfId="26676" priority="66801" stopIfTrue="1">
      <formula>WEEKDAY($A830)=7</formula>
    </cfRule>
  </conditionalFormatting>
  <conditionalFormatting sqref="I830:I833">
    <cfRule type="expression" dxfId="26675" priority="66788" stopIfTrue="1">
      <formula>WEEKDAY($A830)=1</formula>
    </cfRule>
    <cfRule type="expression" dxfId="26674" priority="66789" stopIfTrue="1">
      <formula>WEEKDAY($A830)=2</formula>
    </cfRule>
    <cfRule type="expression" dxfId="26673" priority="66790" stopIfTrue="1">
      <formula>WEEKDAY($A830)=3</formula>
    </cfRule>
    <cfRule type="expression" dxfId="26672" priority="66791" stopIfTrue="1">
      <formula>WEEKDAY($A830)=4</formula>
    </cfRule>
    <cfRule type="expression" dxfId="26671" priority="66792" stopIfTrue="1">
      <formula>WEEKDAY($A830)=5</formula>
    </cfRule>
    <cfRule type="expression" dxfId="26670" priority="66793" stopIfTrue="1">
      <formula>WEEKDAY($A830)=6</formula>
    </cfRule>
    <cfRule type="expression" dxfId="26669" priority="66794" stopIfTrue="1">
      <formula>WEEKDAY($A830)=7</formula>
    </cfRule>
  </conditionalFormatting>
  <conditionalFormatting sqref="I830:I833">
    <cfRule type="expression" dxfId="26668" priority="66781" stopIfTrue="1">
      <formula>WEEKDAY($A830)=1</formula>
    </cfRule>
    <cfRule type="expression" dxfId="26667" priority="66782" stopIfTrue="1">
      <formula>WEEKDAY($A830)=2</formula>
    </cfRule>
    <cfRule type="expression" dxfId="26666" priority="66783" stopIfTrue="1">
      <formula>WEEKDAY($A830)=3</formula>
    </cfRule>
    <cfRule type="expression" dxfId="26665" priority="66784" stopIfTrue="1">
      <formula>WEEKDAY($A830)=4</formula>
    </cfRule>
    <cfRule type="expression" dxfId="26664" priority="66785" stopIfTrue="1">
      <formula>WEEKDAY($A830)=5</formula>
    </cfRule>
    <cfRule type="expression" dxfId="26663" priority="66786" stopIfTrue="1">
      <formula>WEEKDAY($A830)=6</formula>
    </cfRule>
    <cfRule type="expression" dxfId="26662" priority="66787" stopIfTrue="1">
      <formula>WEEKDAY($A830)=7</formula>
    </cfRule>
  </conditionalFormatting>
  <conditionalFormatting sqref="I830:I833">
    <cfRule type="expression" dxfId="26661" priority="66774" stopIfTrue="1">
      <formula>WEEKDAY($A830)=1</formula>
    </cfRule>
    <cfRule type="expression" dxfId="26660" priority="66775" stopIfTrue="1">
      <formula>WEEKDAY($A830)=2</formula>
    </cfRule>
    <cfRule type="expression" dxfId="26659" priority="66776" stopIfTrue="1">
      <formula>WEEKDAY($A830)=3</formula>
    </cfRule>
    <cfRule type="expression" dxfId="26658" priority="66777" stopIfTrue="1">
      <formula>WEEKDAY($A830)=4</formula>
    </cfRule>
    <cfRule type="expression" dxfId="26657" priority="66778" stopIfTrue="1">
      <formula>WEEKDAY($A830)=5</formula>
    </cfRule>
    <cfRule type="expression" dxfId="26656" priority="66779" stopIfTrue="1">
      <formula>WEEKDAY($A830)=6</formula>
    </cfRule>
    <cfRule type="expression" dxfId="26655" priority="66780" stopIfTrue="1">
      <formula>WEEKDAY($A830)=7</formula>
    </cfRule>
  </conditionalFormatting>
  <conditionalFormatting sqref="I830:I833">
    <cfRule type="expression" dxfId="26654" priority="66767" stopIfTrue="1">
      <formula>WEEKDAY($A830)=1</formula>
    </cfRule>
    <cfRule type="expression" dxfId="26653" priority="66768" stopIfTrue="1">
      <formula>WEEKDAY($A830)=2</formula>
    </cfRule>
    <cfRule type="expression" dxfId="26652" priority="66769" stopIfTrue="1">
      <formula>WEEKDAY($A830)=3</formula>
    </cfRule>
    <cfRule type="expression" dxfId="26651" priority="66770" stopIfTrue="1">
      <formula>WEEKDAY($A830)=4</formula>
    </cfRule>
    <cfRule type="expression" dxfId="26650" priority="66771" stopIfTrue="1">
      <formula>WEEKDAY($A830)=5</formula>
    </cfRule>
    <cfRule type="expression" dxfId="26649" priority="66772" stopIfTrue="1">
      <formula>WEEKDAY($A830)=6</formula>
    </cfRule>
    <cfRule type="expression" dxfId="26648" priority="66773" stopIfTrue="1">
      <formula>WEEKDAY($A830)=7</formula>
    </cfRule>
  </conditionalFormatting>
  <conditionalFormatting sqref="I830:I833">
    <cfRule type="expression" dxfId="26647" priority="66760" stopIfTrue="1">
      <formula>WEEKDAY($A830)=1</formula>
    </cfRule>
    <cfRule type="expression" dxfId="26646" priority="66761" stopIfTrue="1">
      <formula>WEEKDAY($A830)=2</formula>
    </cfRule>
    <cfRule type="expression" dxfId="26645" priority="66762" stopIfTrue="1">
      <formula>WEEKDAY($A830)=3</formula>
    </cfRule>
    <cfRule type="expression" dxfId="26644" priority="66763" stopIfTrue="1">
      <formula>WEEKDAY($A830)=4</formula>
    </cfRule>
    <cfRule type="expression" dxfId="26643" priority="66764" stopIfTrue="1">
      <formula>WEEKDAY($A830)=5</formula>
    </cfRule>
    <cfRule type="expression" dxfId="26642" priority="66765" stopIfTrue="1">
      <formula>WEEKDAY($A830)=6</formula>
    </cfRule>
    <cfRule type="expression" dxfId="26641" priority="66766" stopIfTrue="1">
      <formula>WEEKDAY($A830)=7</formula>
    </cfRule>
  </conditionalFormatting>
  <conditionalFormatting sqref="I830:I833">
    <cfRule type="expression" dxfId="26640" priority="66753" stopIfTrue="1">
      <formula>WEEKDAY($A830)=1</formula>
    </cfRule>
    <cfRule type="expression" dxfId="26639" priority="66754" stopIfTrue="1">
      <formula>WEEKDAY($A830)=2</formula>
    </cfRule>
    <cfRule type="expression" dxfId="26638" priority="66755" stopIfTrue="1">
      <formula>WEEKDAY($A830)=3</formula>
    </cfRule>
    <cfRule type="expression" dxfId="26637" priority="66756" stopIfTrue="1">
      <formula>WEEKDAY($A830)=4</formula>
    </cfRule>
    <cfRule type="expression" dxfId="26636" priority="66757" stopIfTrue="1">
      <formula>WEEKDAY($A830)=5</formula>
    </cfRule>
    <cfRule type="expression" dxfId="26635" priority="66758" stopIfTrue="1">
      <formula>WEEKDAY($A830)=6</formula>
    </cfRule>
    <cfRule type="expression" dxfId="26634" priority="66759" stopIfTrue="1">
      <formula>WEEKDAY($A830)=7</formula>
    </cfRule>
  </conditionalFormatting>
  <conditionalFormatting sqref="I830:I833">
    <cfRule type="expression" dxfId="26633" priority="66746" stopIfTrue="1">
      <formula>WEEKDAY($A830)=1</formula>
    </cfRule>
    <cfRule type="expression" dxfId="26632" priority="66747" stopIfTrue="1">
      <formula>WEEKDAY($A830)=2</formula>
    </cfRule>
    <cfRule type="expression" dxfId="26631" priority="66748" stopIfTrue="1">
      <formula>WEEKDAY($A830)=3</formula>
    </cfRule>
    <cfRule type="expression" dxfId="26630" priority="66749" stopIfTrue="1">
      <formula>WEEKDAY($A830)=4</formula>
    </cfRule>
    <cfRule type="expression" dxfId="26629" priority="66750" stopIfTrue="1">
      <formula>WEEKDAY($A830)=5</formula>
    </cfRule>
    <cfRule type="expression" dxfId="26628" priority="66751" stopIfTrue="1">
      <formula>WEEKDAY($A830)=6</formula>
    </cfRule>
    <cfRule type="expression" dxfId="26627" priority="66752" stopIfTrue="1">
      <formula>WEEKDAY($A830)=7</formula>
    </cfRule>
  </conditionalFormatting>
  <conditionalFormatting sqref="I830:I833">
    <cfRule type="expression" dxfId="26626" priority="66739" stopIfTrue="1">
      <formula>WEEKDAY($A830)=1</formula>
    </cfRule>
    <cfRule type="expression" dxfId="26625" priority="66740" stopIfTrue="1">
      <formula>WEEKDAY($A830)=2</formula>
    </cfRule>
    <cfRule type="expression" dxfId="26624" priority="66741" stopIfTrue="1">
      <formula>WEEKDAY($A830)=3</formula>
    </cfRule>
    <cfRule type="expression" dxfId="26623" priority="66742" stopIfTrue="1">
      <formula>WEEKDAY($A830)=4</formula>
    </cfRule>
    <cfRule type="expression" dxfId="26622" priority="66743" stopIfTrue="1">
      <formula>WEEKDAY($A830)=5</formula>
    </cfRule>
    <cfRule type="expression" dxfId="26621" priority="66744" stopIfTrue="1">
      <formula>WEEKDAY($A830)=6</formula>
    </cfRule>
    <cfRule type="expression" dxfId="26620" priority="66745" stopIfTrue="1">
      <formula>WEEKDAY($A830)=7</formula>
    </cfRule>
  </conditionalFormatting>
  <conditionalFormatting sqref="I830:I833">
    <cfRule type="expression" dxfId="26619" priority="66732" stopIfTrue="1">
      <formula>WEEKDAY($A830)=1</formula>
    </cfRule>
    <cfRule type="expression" dxfId="26618" priority="66733" stopIfTrue="1">
      <formula>WEEKDAY($A830)=2</formula>
    </cfRule>
    <cfRule type="expression" dxfId="26617" priority="66734" stopIfTrue="1">
      <formula>WEEKDAY($A830)=3</formula>
    </cfRule>
    <cfRule type="expression" dxfId="26616" priority="66735" stopIfTrue="1">
      <formula>WEEKDAY($A830)=4</formula>
    </cfRule>
    <cfRule type="expression" dxfId="26615" priority="66736" stopIfTrue="1">
      <formula>WEEKDAY($A830)=5</formula>
    </cfRule>
    <cfRule type="expression" dxfId="26614" priority="66737" stopIfTrue="1">
      <formula>WEEKDAY($A830)=6</formula>
    </cfRule>
    <cfRule type="expression" dxfId="26613" priority="66738" stopIfTrue="1">
      <formula>WEEKDAY($A830)=7</formula>
    </cfRule>
  </conditionalFormatting>
  <conditionalFormatting sqref="I830:I833">
    <cfRule type="expression" dxfId="26612" priority="66725" stopIfTrue="1">
      <formula>WEEKDAY($A830)=1</formula>
    </cfRule>
    <cfRule type="expression" dxfId="26611" priority="66726" stopIfTrue="1">
      <formula>WEEKDAY($A830)=2</formula>
    </cfRule>
    <cfRule type="expression" dxfId="26610" priority="66727" stopIfTrue="1">
      <formula>WEEKDAY($A830)=3</formula>
    </cfRule>
    <cfRule type="expression" dxfId="26609" priority="66728" stopIfTrue="1">
      <formula>WEEKDAY($A830)=4</formula>
    </cfRule>
    <cfRule type="expression" dxfId="26608" priority="66729" stopIfTrue="1">
      <formula>WEEKDAY($A830)=5</formula>
    </cfRule>
    <cfRule type="expression" dxfId="26607" priority="66730" stopIfTrue="1">
      <formula>WEEKDAY($A830)=6</formula>
    </cfRule>
    <cfRule type="expression" dxfId="26606" priority="66731" stopIfTrue="1">
      <formula>WEEKDAY($A830)=7</formula>
    </cfRule>
  </conditionalFormatting>
  <conditionalFormatting sqref="I830:I833">
    <cfRule type="expression" dxfId="26605" priority="66718" stopIfTrue="1">
      <formula>WEEKDAY($A830)=1</formula>
    </cfRule>
    <cfRule type="expression" dxfId="26604" priority="66719" stopIfTrue="1">
      <formula>WEEKDAY($A830)=2</formula>
    </cfRule>
    <cfRule type="expression" dxfId="26603" priority="66720" stopIfTrue="1">
      <formula>WEEKDAY($A830)=3</formula>
    </cfRule>
    <cfRule type="expression" dxfId="26602" priority="66721" stopIfTrue="1">
      <formula>WEEKDAY($A830)=4</formula>
    </cfRule>
    <cfRule type="expression" dxfId="26601" priority="66722" stopIfTrue="1">
      <formula>WEEKDAY($A830)=5</formula>
    </cfRule>
    <cfRule type="expression" dxfId="26600" priority="66723" stopIfTrue="1">
      <formula>WEEKDAY($A830)=6</formula>
    </cfRule>
    <cfRule type="expression" dxfId="26599" priority="66724" stopIfTrue="1">
      <formula>WEEKDAY($A830)=7</formula>
    </cfRule>
  </conditionalFormatting>
  <conditionalFormatting sqref="I830:I833">
    <cfRule type="expression" dxfId="26598" priority="66711" stopIfTrue="1">
      <formula>WEEKDAY($A830)=1</formula>
    </cfRule>
    <cfRule type="expression" dxfId="26597" priority="66712" stopIfTrue="1">
      <formula>WEEKDAY($A830)=2</formula>
    </cfRule>
    <cfRule type="expression" dxfId="26596" priority="66713" stopIfTrue="1">
      <formula>WEEKDAY($A830)=3</formula>
    </cfRule>
    <cfRule type="expression" dxfId="26595" priority="66714" stopIfTrue="1">
      <formula>WEEKDAY($A830)=4</formula>
    </cfRule>
    <cfRule type="expression" dxfId="26594" priority="66715" stopIfTrue="1">
      <formula>WEEKDAY($A830)=5</formula>
    </cfRule>
    <cfRule type="expression" dxfId="26593" priority="66716" stopIfTrue="1">
      <formula>WEEKDAY($A830)=6</formula>
    </cfRule>
    <cfRule type="expression" dxfId="26592" priority="66717" stopIfTrue="1">
      <formula>WEEKDAY($A830)=7</formula>
    </cfRule>
  </conditionalFormatting>
  <conditionalFormatting sqref="I830:I833">
    <cfRule type="expression" dxfId="26591" priority="66704" stopIfTrue="1">
      <formula>WEEKDAY($A830)=1</formula>
    </cfRule>
    <cfRule type="expression" dxfId="26590" priority="66705" stopIfTrue="1">
      <formula>WEEKDAY($A830)=2</formula>
    </cfRule>
    <cfRule type="expression" dxfId="26589" priority="66706" stopIfTrue="1">
      <formula>WEEKDAY($A830)=3</formula>
    </cfRule>
    <cfRule type="expression" dxfId="26588" priority="66707" stopIfTrue="1">
      <formula>WEEKDAY($A830)=4</formula>
    </cfRule>
    <cfRule type="expression" dxfId="26587" priority="66708" stopIfTrue="1">
      <formula>WEEKDAY($A830)=5</formula>
    </cfRule>
    <cfRule type="expression" dxfId="26586" priority="66709" stopIfTrue="1">
      <formula>WEEKDAY($A830)=6</formula>
    </cfRule>
    <cfRule type="expression" dxfId="26585" priority="66710" stopIfTrue="1">
      <formula>WEEKDAY($A830)=7</formula>
    </cfRule>
  </conditionalFormatting>
  <conditionalFormatting sqref="I830:I833">
    <cfRule type="expression" dxfId="26584" priority="66697" stopIfTrue="1">
      <formula>WEEKDAY($A830)=1</formula>
    </cfRule>
    <cfRule type="expression" dxfId="26583" priority="66698" stopIfTrue="1">
      <formula>WEEKDAY($A830)=2</formula>
    </cfRule>
    <cfRule type="expression" dxfId="26582" priority="66699" stopIfTrue="1">
      <formula>WEEKDAY($A830)=3</formula>
    </cfRule>
    <cfRule type="expression" dxfId="26581" priority="66700" stopIfTrue="1">
      <formula>WEEKDAY($A830)=4</formula>
    </cfRule>
    <cfRule type="expression" dxfId="26580" priority="66701" stopIfTrue="1">
      <formula>WEEKDAY($A830)=5</formula>
    </cfRule>
    <cfRule type="expression" dxfId="26579" priority="66702" stopIfTrue="1">
      <formula>WEEKDAY($A830)=6</formula>
    </cfRule>
    <cfRule type="expression" dxfId="26578" priority="66703" stopIfTrue="1">
      <formula>WEEKDAY($A830)=7</formula>
    </cfRule>
  </conditionalFormatting>
  <conditionalFormatting sqref="I830:I833">
    <cfRule type="expression" dxfId="26577" priority="66690" stopIfTrue="1">
      <formula>WEEKDAY($A830)=1</formula>
    </cfRule>
    <cfRule type="expression" dxfId="26576" priority="66691" stopIfTrue="1">
      <formula>WEEKDAY($A830)=2</formula>
    </cfRule>
    <cfRule type="expression" dxfId="26575" priority="66692" stopIfTrue="1">
      <formula>WEEKDAY($A830)=3</formula>
    </cfRule>
    <cfRule type="expression" dxfId="26574" priority="66693" stopIfTrue="1">
      <formula>WEEKDAY($A830)=4</formula>
    </cfRule>
    <cfRule type="expression" dxfId="26573" priority="66694" stopIfTrue="1">
      <formula>WEEKDAY($A830)=5</formula>
    </cfRule>
    <cfRule type="expression" dxfId="26572" priority="66695" stopIfTrue="1">
      <formula>WEEKDAY($A830)=6</formula>
    </cfRule>
    <cfRule type="expression" dxfId="26571" priority="66696" stopIfTrue="1">
      <formula>WEEKDAY($A830)=7</formula>
    </cfRule>
  </conditionalFormatting>
  <conditionalFormatting sqref="I830:I833">
    <cfRule type="expression" dxfId="26570" priority="66683" stopIfTrue="1">
      <formula>WEEKDAY($A830)=1</formula>
    </cfRule>
    <cfRule type="expression" dxfId="26569" priority="66684" stopIfTrue="1">
      <formula>WEEKDAY($A830)=2</formula>
    </cfRule>
    <cfRule type="expression" dxfId="26568" priority="66685" stopIfTrue="1">
      <formula>WEEKDAY($A830)=3</formula>
    </cfRule>
    <cfRule type="expression" dxfId="26567" priority="66686" stopIfTrue="1">
      <formula>WEEKDAY($A830)=4</formula>
    </cfRule>
    <cfRule type="expression" dxfId="26566" priority="66687" stopIfTrue="1">
      <formula>WEEKDAY($A830)=5</formula>
    </cfRule>
    <cfRule type="expression" dxfId="26565" priority="66688" stopIfTrue="1">
      <formula>WEEKDAY($A830)=6</formula>
    </cfRule>
    <cfRule type="expression" dxfId="26564" priority="66689" stopIfTrue="1">
      <formula>WEEKDAY($A830)=7</formula>
    </cfRule>
  </conditionalFormatting>
  <conditionalFormatting sqref="I830:I833">
    <cfRule type="expression" dxfId="26563" priority="66676" stopIfTrue="1">
      <formula>WEEKDAY($A830)=1</formula>
    </cfRule>
    <cfRule type="expression" dxfId="26562" priority="66677" stopIfTrue="1">
      <formula>WEEKDAY($A830)=2</formula>
    </cfRule>
    <cfRule type="expression" dxfId="26561" priority="66678" stopIfTrue="1">
      <formula>WEEKDAY($A830)=3</formula>
    </cfRule>
    <cfRule type="expression" dxfId="26560" priority="66679" stopIfTrue="1">
      <formula>WEEKDAY($A830)=4</formula>
    </cfRule>
    <cfRule type="expression" dxfId="26559" priority="66680" stopIfTrue="1">
      <formula>WEEKDAY($A830)=5</formula>
    </cfRule>
    <cfRule type="expression" dxfId="26558" priority="66681" stopIfTrue="1">
      <formula>WEEKDAY($A830)=6</formula>
    </cfRule>
    <cfRule type="expression" dxfId="26557" priority="66682" stopIfTrue="1">
      <formula>WEEKDAY($A830)=7</formula>
    </cfRule>
  </conditionalFormatting>
  <conditionalFormatting sqref="I830:I833">
    <cfRule type="expression" dxfId="26556" priority="66669" stopIfTrue="1">
      <formula>WEEKDAY($A830)=1</formula>
    </cfRule>
    <cfRule type="expression" dxfId="26555" priority="66670" stopIfTrue="1">
      <formula>WEEKDAY($A830)=2</formula>
    </cfRule>
    <cfRule type="expression" dxfId="26554" priority="66671" stopIfTrue="1">
      <formula>WEEKDAY($A830)=3</formula>
    </cfRule>
    <cfRule type="expression" dxfId="26553" priority="66672" stopIfTrue="1">
      <formula>WEEKDAY($A830)=4</formula>
    </cfRule>
    <cfRule type="expression" dxfId="26552" priority="66673" stopIfTrue="1">
      <formula>WEEKDAY($A830)=5</formula>
    </cfRule>
    <cfRule type="expression" dxfId="26551" priority="66674" stopIfTrue="1">
      <formula>WEEKDAY($A830)=6</formula>
    </cfRule>
    <cfRule type="expression" dxfId="26550" priority="66675" stopIfTrue="1">
      <formula>WEEKDAY($A830)=7</formula>
    </cfRule>
  </conditionalFormatting>
  <conditionalFormatting sqref="I830:I833">
    <cfRule type="expression" dxfId="26549" priority="66662" stopIfTrue="1">
      <formula>WEEKDAY($A830)=1</formula>
    </cfRule>
    <cfRule type="expression" dxfId="26548" priority="66663" stopIfTrue="1">
      <formula>WEEKDAY($A830)=2</formula>
    </cfRule>
    <cfRule type="expression" dxfId="26547" priority="66664" stopIfTrue="1">
      <formula>WEEKDAY($A830)=3</formula>
    </cfRule>
    <cfRule type="expression" dxfId="26546" priority="66665" stopIfTrue="1">
      <formula>WEEKDAY($A830)=4</formula>
    </cfRule>
    <cfRule type="expression" dxfId="26545" priority="66666" stopIfTrue="1">
      <formula>WEEKDAY($A830)=5</formula>
    </cfRule>
    <cfRule type="expression" dxfId="26544" priority="66667" stopIfTrue="1">
      <formula>WEEKDAY($A830)=6</formula>
    </cfRule>
    <cfRule type="expression" dxfId="26543" priority="66668" stopIfTrue="1">
      <formula>WEEKDAY($A830)=7</formula>
    </cfRule>
  </conditionalFormatting>
  <conditionalFormatting sqref="I830:I833">
    <cfRule type="expression" dxfId="26542" priority="66655" stopIfTrue="1">
      <formula>WEEKDAY($A830)=1</formula>
    </cfRule>
    <cfRule type="expression" dxfId="26541" priority="66656" stopIfTrue="1">
      <formula>WEEKDAY($A830)=2</formula>
    </cfRule>
    <cfRule type="expression" dxfId="26540" priority="66657" stopIfTrue="1">
      <formula>WEEKDAY($A830)=3</formula>
    </cfRule>
    <cfRule type="expression" dxfId="26539" priority="66658" stopIfTrue="1">
      <formula>WEEKDAY($A830)=4</formula>
    </cfRule>
    <cfRule type="expression" dxfId="26538" priority="66659" stopIfTrue="1">
      <formula>WEEKDAY($A830)=5</formula>
    </cfRule>
    <cfRule type="expression" dxfId="26537" priority="66660" stopIfTrue="1">
      <formula>WEEKDAY($A830)=6</formula>
    </cfRule>
    <cfRule type="expression" dxfId="26536" priority="66661" stopIfTrue="1">
      <formula>WEEKDAY($A830)=7</formula>
    </cfRule>
  </conditionalFormatting>
  <conditionalFormatting sqref="I830:I833">
    <cfRule type="expression" dxfId="26535" priority="66648" stopIfTrue="1">
      <formula>WEEKDAY($A830)=1</formula>
    </cfRule>
    <cfRule type="expression" dxfId="26534" priority="66649" stopIfTrue="1">
      <formula>WEEKDAY($A830)=2</formula>
    </cfRule>
    <cfRule type="expression" dxfId="26533" priority="66650" stopIfTrue="1">
      <formula>WEEKDAY($A830)=3</formula>
    </cfRule>
    <cfRule type="expression" dxfId="26532" priority="66651" stopIfTrue="1">
      <formula>WEEKDAY($A830)=4</formula>
    </cfRule>
    <cfRule type="expression" dxfId="26531" priority="66652" stopIfTrue="1">
      <formula>WEEKDAY($A830)=5</formula>
    </cfRule>
    <cfRule type="expression" dxfId="26530" priority="66653" stopIfTrue="1">
      <formula>WEEKDAY($A830)=6</formula>
    </cfRule>
    <cfRule type="expression" dxfId="26529" priority="66654" stopIfTrue="1">
      <formula>WEEKDAY($A830)=7</formula>
    </cfRule>
  </conditionalFormatting>
  <conditionalFormatting sqref="I830:I833">
    <cfRule type="expression" dxfId="26528" priority="66641" stopIfTrue="1">
      <formula>WEEKDAY($A830)=1</formula>
    </cfRule>
    <cfRule type="expression" dxfId="26527" priority="66642" stopIfTrue="1">
      <formula>WEEKDAY($A830)=2</formula>
    </cfRule>
    <cfRule type="expression" dxfId="26526" priority="66643" stopIfTrue="1">
      <formula>WEEKDAY($A830)=3</formula>
    </cfRule>
    <cfRule type="expression" dxfId="26525" priority="66644" stopIfTrue="1">
      <formula>WEEKDAY($A830)=4</formula>
    </cfRule>
    <cfRule type="expression" dxfId="26524" priority="66645" stopIfTrue="1">
      <formula>WEEKDAY($A830)=5</formula>
    </cfRule>
    <cfRule type="expression" dxfId="26523" priority="66646" stopIfTrue="1">
      <formula>WEEKDAY($A830)=6</formula>
    </cfRule>
    <cfRule type="expression" dxfId="26522" priority="66647" stopIfTrue="1">
      <formula>WEEKDAY($A830)=7</formula>
    </cfRule>
  </conditionalFormatting>
  <conditionalFormatting sqref="I830:I833">
    <cfRule type="expression" dxfId="26521" priority="66634" stopIfTrue="1">
      <formula>WEEKDAY($A830)=1</formula>
    </cfRule>
    <cfRule type="expression" dxfId="26520" priority="66635" stopIfTrue="1">
      <formula>WEEKDAY($A830)=2</formula>
    </cfRule>
    <cfRule type="expression" dxfId="26519" priority="66636" stopIfTrue="1">
      <formula>WEEKDAY($A830)=3</formula>
    </cfRule>
    <cfRule type="expression" dxfId="26518" priority="66637" stopIfTrue="1">
      <formula>WEEKDAY($A830)=4</formula>
    </cfRule>
    <cfRule type="expression" dxfId="26517" priority="66638" stopIfTrue="1">
      <formula>WEEKDAY($A830)=5</formula>
    </cfRule>
    <cfRule type="expression" dxfId="26516" priority="66639" stopIfTrue="1">
      <formula>WEEKDAY($A830)=6</formula>
    </cfRule>
    <cfRule type="expression" dxfId="26515" priority="66640" stopIfTrue="1">
      <formula>WEEKDAY($A830)=7</formula>
    </cfRule>
  </conditionalFormatting>
  <conditionalFormatting sqref="A830:A833">
    <cfRule type="expression" dxfId="26514" priority="66627" stopIfTrue="1">
      <formula>WEEKDAY($A830)=1</formula>
    </cfRule>
    <cfRule type="expression" dxfId="26513" priority="66628" stopIfTrue="1">
      <formula>WEEKDAY($A830)=2</formula>
    </cfRule>
    <cfRule type="expression" dxfId="26512" priority="66629" stopIfTrue="1">
      <formula>WEEKDAY($A830)=3</formula>
    </cfRule>
    <cfRule type="expression" dxfId="26511" priority="66630" stopIfTrue="1">
      <formula>WEEKDAY($A830)=4</formula>
    </cfRule>
    <cfRule type="expression" dxfId="26510" priority="66631" stopIfTrue="1">
      <formula>WEEKDAY($A830)=5</formula>
    </cfRule>
    <cfRule type="expression" dxfId="26509" priority="66632" stopIfTrue="1">
      <formula>WEEKDAY($A830)=6</formula>
    </cfRule>
    <cfRule type="expression" dxfId="26508" priority="66633" stopIfTrue="1">
      <formula>WEEKDAY($A830)=7</formula>
    </cfRule>
  </conditionalFormatting>
  <conditionalFormatting sqref="I830:I833">
    <cfRule type="expression" dxfId="26507" priority="66620" stopIfTrue="1">
      <formula>WEEKDAY($A830)=1</formula>
    </cfRule>
    <cfRule type="expression" dxfId="26506" priority="66621" stopIfTrue="1">
      <formula>WEEKDAY($A830)=2</formula>
    </cfRule>
    <cfRule type="expression" dxfId="26505" priority="66622" stopIfTrue="1">
      <formula>WEEKDAY($A830)=3</formula>
    </cfRule>
    <cfRule type="expression" dxfId="26504" priority="66623" stopIfTrue="1">
      <formula>WEEKDAY($A830)=4</formula>
    </cfRule>
    <cfRule type="expression" dxfId="26503" priority="66624" stopIfTrue="1">
      <formula>WEEKDAY($A830)=5</formula>
    </cfRule>
    <cfRule type="expression" dxfId="26502" priority="66625" stopIfTrue="1">
      <formula>WEEKDAY($A830)=6</formula>
    </cfRule>
    <cfRule type="expression" dxfId="26501" priority="66626" stopIfTrue="1">
      <formula>WEEKDAY($A830)=7</formula>
    </cfRule>
  </conditionalFormatting>
  <conditionalFormatting sqref="I830:I833">
    <cfRule type="expression" dxfId="26500" priority="66613" stopIfTrue="1">
      <formula>WEEKDAY($A830)=1</formula>
    </cfRule>
    <cfRule type="expression" dxfId="26499" priority="66614" stopIfTrue="1">
      <formula>WEEKDAY($A830)=2</formula>
    </cfRule>
    <cfRule type="expression" dxfId="26498" priority="66615" stopIfTrue="1">
      <formula>WEEKDAY($A830)=3</formula>
    </cfRule>
    <cfRule type="expression" dxfId="26497" priority="66616" stopIfTrue="1">
      <formula>WEEKDAY($A830)=4</formula>
    </cfRule>
    <cfRule type="expression" dxfId="26496" priority="66617" stopIfTrue="1">
      <formula>WEEKDAY($A830)=5</formula>
    </cfRule>
    <cfRule type="expression" dxfId="26495" priority="66618" stopIfTrue="1">
      <formula>WEEKDAY($A830)=6</formula>
    </cfRule>
    <cfRule type="expression" dxfId="26494" priority="66619" stopIfTrue="1">
      <formula>WEEKDAY($A830)=7</formula>
    </cfRule>
  </conditionalFormatting>
  <conditionalFormatting sqref="I830:I833">
    <cfRule type="expression" dxfId="26493" priority="66606" stopIfTrue="1">
      <formula>WEEKDAY($A830)=1</formula>
    </cfRule>
    <cfRule type="expression" dxfId="26492" priority="66607" stopIfTrue="1">
      <formula>WEEKDAY($A830)=2</formula>
    </cfRule>
    <cfRule type="expression" dxfId="26491" priority="66608" stopIfTrue="1">
      <formula>WEEKDAY($A830)=3</formula>
    </cfRule>
    <cfRule type="expression" dxfId="26490" priority="66609" stopIfTrue="1">
      <formula>WEEKDAY($A830)=4</formula>
    </cfRule>
    <cfRule type="expression" dxfId="26489" priority="66610" stopIfTrue="1">
      <formula>WEEKDAY($A830)=5</formula>
    </cfRule>
    <cfRule type="expression" dxfId="26488" priority="66611" stopIfTrue="1">
      <formula>WEEKDAY($A830)=6</formula>
    </cfRule>
    <cfRule type="expression" dxfId="26487" priority="66612" stopIfTrue="1">
      <formula>WEEKDAY($A830)=7</formula>
    </cfRule>
  </conditionalFormatting>
  <conditionalFormatting sqref="A830:A833">
    <cfRule type="expression" dxfId="26486" priority="66599" stopIfTrue="1">
      <formula>WEEKDAY($A830)=1</formula>
    </cfRule>
    <cfRule type="expression" dxfId="26485" priority="66600" stopIfTrue="1">
      <formula>WEEKDAY($A830)=2</formula>
    </cfRule>
    <cfRule type="expression" dxfId="26484" priority="66601" stopIfTrue="1">
      <formula>WEEKDAY($A830)=3</formula>
    </cfRule>
    <cfRule type="expression" dxfId="26483" priority="66602" stopIfTrue="1">
      <formula>WEEKDAY($A830)=4</formula>
    </cfRule>
    <cfRule type="expression" dxfId="26482" priority="66603" stopIfTrue="1">
      <formula>WEEKDAY($A830)=5</formula>
    </cfRule>
    <cfRule type="expression" dxfId="26481" priority="66604" stopIfTrue="1">
      <formula>WEEKDAY($A830)=6</formula>
    </cfRule>
    <cfRule type="expression" dxfId="26480" priority="66605" stopIfTrue="1">
      <formula>WEEKDAY($A830)=7</formula>
    </cfRule>
  </conditionalFormatting>
  <conditionalFormatting sqref="I830:I833">
    <cfRule type="expression" dxfId="26479" priority="66592" stopIfTrue="1">
      <formula>WEEKDAY($A830)=1</formula>
    </cfRule>
    <cfRule type="expression" dxfId="26478" priority="66593" stopIfTrue="1">
      <formula>WEEKDAY($A830)=2</formula>
    </cfRule>
    <cfRule type="expression" dxfId="26477" priority="66594" stopIfTrue="1">
      <formula>WEEKDAY($A830)=3</formula>
    </cfRule>
    <cfRule type="expression" dxfId="26476" priority="66595" stopIfTrue="1">
      <formula>WEEKDAY($A830)=4</formula>
    </cfRule>
    <cfRule type="expression" dxfId="26475" priority="66596" stopIfTrue="1">
      <formula>WEEKDAY($A830)=5</formula>
    </cfRule>
    <cfRule type="expression" dxfId="26474" priority="66597" stopIfTrue="1">
      <formula>WEEKDAY($A830)=6</formula>
    </cfRule>
    <cfRule type="expression" dxfId="26473" priority="66598" stopIfTrue="1">
      <formula>WEEKDAY($A830)=7</formula>
    </cfRule>
  </conditionalFormatting>
  <conditionalFormatting sqref="I830:I833">
    <cfRule type="expression" dxfId="26472" priority="66585" stopIfTrue="1">
      <formula>WEEKDAY($A830)=1</formula>
    </cfRule>
    <cfRule type="expression" dxfId="26471" priority="66586" stopIfTrue="1">
      <formula>WEEKDAY($A830)=2</formula>
    </cfRule>
    <cfRule type="expression" dxfId="26470" priority="66587" stopIfTrue="1">
      <formula>WEEKDAY($A830)=3</formula>
    </cfRule>
    <cfRule type="expression" dxfId="26469" priority="66588" stopIfTrue="1">
      <formula>WEEKDAY($A830)=4</formula>
    </cfRule>
    <cfRule type="expression" dxfId="26468" priority="66589" stopIfTrue="1">
      <formula>WEEKDAY($A830)=5</formula>
    </cfRule>
    <cfRule type="expression" dxfId="26467" priority="66590" stopIfTrue="1">
      <formula>WEEKDAY($A830)=6</formula>
    </cfRule>
    <cfRule type="expression" dxfId="26466" priority="66591" stopIfTrue="1">
      <formula>WEEKDAY($A830)=7</formula>
    </cfRule>
  </conditionalFormatting>
  <conditionalFormatting sqref="I830:I833">
    <cfRule type="expression" dxfId="26465" priority="66578" stopIfTrue="1">
      <formula>WEEKDAY($A830)=1</formula>
    </cfRule>
    <cfRule type="expression" dxfId="26464" priority="66579" stopIfTrue="1">
      <formula>WEEKDAY($A830)=2</formula>
    </cfRule>
    <cfRule type="expression" dxfId="26463" priority="66580" stopIfTrue="1">
      <formula>WEEKDAY($A830)=3</formula>
    </cfRule>
    <cfRule type="expression" dxfId="26462" priority="66581" stopIfTrue="1">
      <formula>WEEKDAY($A830)=4</formula>
    </cfRule>
    <cfRule type="expression" dxfId="26461" priority="66582" stopIfTrue="1">
      <formula>WEEKDAY($A830)=5</formula>
    </cfRule>
    <cfRule type="expression" dxfId="26460" priority="66583" stopIfTrue="1">
      <formula>WEEKDAY($A830)=6</formula>
    </cfRule>
    <cfRule type="expression" dxfId="26459" priority="66584" stopIfTrue="1">
      <formula>WEEKDAY($A830)=7</formula>
    </cfRule>
  </conditionalFormatting>
  <conditionalFormatting sqref="I830:I833">
    <cfRule type="expression" dxfId="26458" priority="66571" stopIfTrue="1">
      <formula>WEEKDAY($A830)=1</formula>
    </cfRule>
    <cfRule type="expression" dxfId="26457" priority="66572" stopIfTrue="1">
      <formula>WEEKDAY($A830)=2</formula>
    </cfRule>
    <cfRule type="expression" dxfId="26456" priority="66573" stopIfTrue="1">
      <formula>WEEKDAY($A830)=3</formula>
    </cfRule>
    <cfRule type="expression" dxfId="26455" priority="66574" stopIfTrue="1">
      <formula>WEEKDAY($A830)=4</formula>
    </cfRule>
    <cfRule type="expression" dxfId="26454" priority="66575" stopIfTrue="1">
      <formula>WEEKDAY($A830)=5</formula>
    </cfRule>
    <cfRule type="expression" dxfId="26453" priority="66576" stopIfTrue="1">
      <formula>WEEKDAY($A830)=6</formula>
    </cfRule>
    <cfRule type="expression" dxfId="26452" priority="66577" stopIfTrue="1">
      <formula>WEEKDAY($A830)=7</formula>
    </cfRule>
  </conditionalFormatting>
  <conditionalFormatting sqref="I830:I833">
    <cfRule type="expression" dxfId="26451" priority="66564" stopIfTrue="1">
      <formula>WEEKDAY($A830)=1</formula>
    </cfRule>
    <cfRule type="expression" dxfId="26450" priority="66565" stopIfTrue="1">
      <formula>WEEKDAY($A830)=2</formula>
    </cfRule>
    <cfRule type="expression" dxfId="26449" priority="66566" stopIfTrue="1">
      <formula>WEEKDAY($A830)=3</formula>
    </cfRule>
    <cfRule type="expression" dxfId="26448" priority="66567" stopIfTrue="1">
      <formula>WEEKDAY($A830)=4</formula>
    </cfRule>
    <cfRule type="expression" dxfId="26447" priority="66568" stopIfTrue="1">
      <formula>WEEKDAY($A830)=5</formula>
    </cfRule>
    <cfRule type="expression" dxfId="26446" priority="66569" stopIfTrue="1">
      <formula>WEEKDAY($A830)=6</formula>
    </cfRule>
    <cfRule type="expression" dxfId="26445" priority="66570" stopIfTrue="1">
      <formula>WEEKDAY($A830)=7</formula>
    </cfRule>
  </conditionalFormatting>
  <conditionalFormatting sqref="I830:I833">
    <cfRule type="expression" dxfId="26444" priority="66557" stopIfTrue="1">
      <formula>WEEKDAY($A830)=1</formula>
    </cfRule>
    <cfRule type="expression" dxfId="26443" priority="66558" stopIfTrue="1">
      <formula>WEEKDAY($A830)=2</formula>
    </cfRule>
    <cfRule type="expression" dxfId="26442" priority="66559" stopIfTrue="1">
      <formula>WEEKDAY($A830)=3</formula>
    </cfRule>
    <cfRule type="expression" dxfId="26441" priority="66560" stopIfTrue="1">
      <formula>WEEKDAY($A830)=4</formula>
    </cfRule>
    <cfRule type="expression" dxfId="26440" priority="66561" stopIfTrue="1">
      <formula>WEEKDAY($A830)=5</formula>
    </cfRule>
    <cfRule type="expression" dxfId="26439" priority="66562" stopIfTrue="1">
      <formula>WEEKDAY($A830)=6</formula>
    </cfRule>
    <cfRule type="expression" dxfId="26438" priority="66563" stopIfTrue="1">
      <formula>WEEKDAY($A830)=7</formula>
    </cfRule>
  </conditionalFormatting>
  <conditionalFormatting sqref="I830:I833">
    <cfRule type="expression" dxfId="26437" priority="66550" stopIfTrue="1">
      <formula>WEEKDAY($A830)=1</formula>
    </cfRule>
    <cfRule type="expression" dxfId="26436" priority="66551" stopIfTrue="1">
      <formula>WEEKDAY($A830)=2</formula>
    </cfRule>
    <cfRule type="expression" dxfId="26435" priority="66552" stopIfTrue="1">
      <formula>WEEKDAY($A830)=3</formula>
    </cfRule>
    <cfRule type="expression" dxfId="26434" priority="66553" stopIfTrue="1">
      <formula>WEEKDAY($A830)=4</formula>
    </cfRule>
    <cfRule type="expression" dxfId="26433" priority="66554" stopIfTrue="1">
      <formula>WEEKDAY($A830)=5</formula>
    </cfRule>
    <cfRule type="expression" dxfId="26432" priority="66555" stopIfTrue="1">
      <formula>WEEKDAY($A830)=6</formula>
    </cfRule>
    <cfRule type="expression" dxfId="26431" priority="66556" stopIfTrue="1">
      <formula>WEEKDAY($A830)=7</formula>
    </cfRule>
  </conditionalFormatting>
  <conditionalFormatting sqref="I830:I833">
    <cfRule type="expression" dxfId="26430" priority="66543" stopIfTrue="1">
      <formula>WEEKDAY($A830)=1</formula>
    </cfRule>
    <cfRule type="expression" dxfId="26429" priority="66544" stopIfTrue="1">
      <formula>WEEKDAY($A830)=2</formula>
    </cfRule>
    <cfRule type="expression" dxfId="26428" priority="66545" stopIfTrue="1">
      <formula>WEEKDAY($A830)=3</formula>
    </cfRule>
    <cfRule type="expression" dxfId="26427" priority="66546" stopIfTrue="1">
      <formula>WEEKDAY($A830)=4</formula>
    </cfRule>
    <cfRule type="expression" dxfId="26426" priority="66547" stopIfTrue="1">
      <formula>WEEKDAY($A830)=5</formula>
    </cfRule>
    <cfRule type="expression" dxfId="26425" priority="66548" stopIfTrue="1">
      <formula>WEEKDAY($A830)=6</formula>
    </cfRule>
    <cfRule type="expression" dxfId="26424" priority="66549" stopIfTrue="1">
      <formula>WEEKDAY($A830)=7</formula>
    </cfRule>
  </conditionalFormatting>
  <conditionalFormatting sqref="I830:I833">
    <cfRule type="expression" dxfId="26423" priority="66536" stopIfTrue="1">
      <formula>WEEKDAY($A830)=1</formula>
    </cfRule>
    <cfRule type="expression" dxfId="26422" priority="66537" stopIfTrue="1">
      <formula>WEEKDAY($A830)=2</formula>
    </cfRule>
    <cfRule type="expression" dxfId="26421" priority="66538" stopIfTrue="1">
      <formula>WEEKDAY($A830)=3</formula>
    </cfRule>
    <cfRule type="expression" dxfId="26420" priority="66539" stopIfTrue="1">
      <formula>WEEKDAY($A830)=4</formula>
    </cfRule>
    <cfRule type="expression" dxfId="26419" priority="66540" stopIfTrue="1">
      <formula>WEEKDAY($A830)=5</formula>
    </cfRule>
    <cfRule type="expression" dxfId="26418" priority="66541" stopIfTrue="1">
      <formula>WEEKDAY($A830)=6</formula>
    </cfRule>
    <cfRule type="expression" dxfId="26417" priority="66542" stopIfTrue="1">
      <formula>WEEKDAY($A830)=7</formula>
    </cfRule>
  </conditionalFormatting>
  <conditionalFormatting sqref="I830:I833">
    <cfRule type="expression" dxfId="26416" priority="66529" stopIfTrue="1">
      <formula>WEEKDAY($A830)=1</formula>
    </cfRule>
    <cfRule type="expression" dxfId="26415" priority="66530" stopIfTrue="1">
      <formula>WEEKDAY($A830)=2</formula>
    </cfRule>
    <cfRule type="expression" dxfId="26414" priority="66531" stopIfTrue="1">
      <formula>WEEKDAY($A830)=3</formula>
    </cfRule>
    <cfRule type="expression" dxfId="26413" priority="66532" stopIfTrue="1">
      <formula>WEEKDAY($A830)=4</formula>
    </cfRule>
    <cfRule type="expression" dxfId="26412" priority="66533" stopIfTrue="1">
      <formula>WEEKDAY($A830)=5</formula>
    </cfRule>
    <cfRule type="expression" dxfId="26411" priority="66534" stopIfTrue="1">
      <formula>WEEKDAY($A830)=6</formula>
    </cfRule>
    <cfRule type="expression" dxfId="26410" priority="66535" stopIfTrue="1">
      <formula>WEEKDAY($A830)=7</formula>
    </cfRule>
  </conditionalFormatting>
  <conditionalFormatting sqref="I830:I833">
    <cfRule type="expression" dxfId="26409" priority="66522" stopIfTrue="1">
      <formula>WEEKDAY($A830)=1</formula>
    </cfRule>
    <cfRule type="expression" dxfId="26408" priority="66523" stopIfTrue="1">
      <formula>WEEKDAY($A830)=2</formula>
    </cfRule>
    <cfRule type="expression" dxfId="26407" priority="66524" stopIfTrue="1">
      <formula>WEEKDAY($A830)=3</formula>
    </cfRule>
    <cfRule type="expression" dxfId="26406" priority="66525" stopIfTrue="1">
      <formula>WEEKDAY($A830)=4</formula>
    </cfRule>
    <cfRule type="expression" dxfId="26405" priority="66526" stopIfTrue="1">
      <formula>WEEKDAY($A830)=5</formula>
    </cfRule>
    <cfRule type="expression" dxfId="26404" priority="66527" stopIfTrue="1">
      <formula>WEEKDAY($A830)=6</formula>
    </cfRule>
    <cfRule type="expression" dxfId="26403" priority="66528" stopIfTrue="1">
      <formula>WEEKDAY($A830)=7</formula>
    </cfRule>
  </conditionalFormatting>
  <conditionalFormatting sqref="I830:I833">
    <cfRule type="expression" dxfId="26402" priority="66515" stopIfTrue="1">
      <formula>WEEKDAY($A830)=1</formula>
    </cfRule>
    <cfRule type="expression" dxfId="26401" priority="66516" stopIfTrue="1">
      <formula>WEEKDAY($A830)=2</formula>
    </cfRule>
    <cfRule type="expression" dxfId="26400" priority="66517" stopIfTrue="1">
      <formula>WEEKDAY($A830)=3</formula>
    </cfRule>
    <cfRule type="expression" dxfId="26399" priority="66518" stopIfTrue="1">
      <formula>WEEKDAY($A830)=4</formula>
    </cfRule>
    <cfRule type="expression" dxfId="26398" priority="66519" stopIfTrue="1">
      <formula>WEEKDAY($A830)=5</formula>
    </cfRule>
    <cfRule type="expression" dxfId="26397" priority="66520" stopIfTrue="1">
      <formula>WEEKDAY($A830)=6</formula>
    </cfRule>
    <cfRule type="expression" dxfId="26396" priority="66521" stopIfTrue="1">
      <formula>WEEKDAY($A830)=7</formula>
    </cfRule>
  </conditionalFormatting>
  <conditionalFormatting sqref="I830:I833">
    <cfRule type="expression" dxfId="26395" priority="66508" stopIfTrue="1">
      <formula>WEEKDAY($A830)=1</formula>
    </cfRule>
    <cfRule type="expression" dxfId="26394" priority="66509" stopIfTrue="1">
      <formula>WEEKDAY($A830)=2</formula>
    </cfRule>
    <cfRule type="expression" dxfId="26393" priority="66510" stopIfTrue="1">
      <formula>WEEKDAY($A830)=3</formula>
    </cfRule>
    <cfRule type="expression" dxfId="26392" priority="66511" stopIfTrue="1">
      <formula>WEEKDAY($A830)=4</formula>
    </cfRule>
    <cfRule type="expression" dxfId="26391" priority="66512" stopIfTrue="1">
      <formula>WEEKDAY($A830)=5</formula>
    </cfRule>
    <cfRule type="expression" dxfId="26390" priority="66513" stopIfTrue="1">
      <formula>WEEKDAY($A830)=6</formula>
    </cfRule>
    <cfRule type="expression" dxfId="26389" priority="66514" stopIfTrue="1">
      <formula>WEEKDAY($A830)=7</formula>
    </cfRule>
  </conditionalFormatting>
  <conditionalFormatting sqref="I830:I833">
    <cfRule type="expression" dxfId="26388" priority="66501" stopIfTrue="1">
      <formula>WEEKDAY($A830)=1</formula>
    </cfRule>
    <cfRule type="expression" dxfId="26387" priority="66502" stopIfTrue="1">
      <formula>WEEKDAY($A830)=2</formula>
    </cfRule>
    <cfRule type="expression" dxfId="26386" priority="66503" stopIfTrue="1">
      <formula>WEEKDAY($A830)=3</formula>
    </cfRule>
    <cfRule type="expression" dxfId="26385" priority="66504" stopIfTrue="1">
      <formula>WEEKDAY($A830)=4</formula>
    </cfRule>
    <cfRule type="expression" dxfId="26384" priority="66505" stopIfTrue="1">
      <formula>WEEKDAY($A830)=5</formula>
    </cfRule>
    <cfRule type="expression" dxfId="26383" priority="66506" stopIfTrue="1">
      <formula>WEEKDAY($A830)=6</formula>
    </cfRule>
    <cfRule type="expression" dxfId="26382" priority="66507" stopIfTrue="1">
      <formula>WEEKDAY($A830)=7</formula>
    </cfRule>
  </conditionalFormatting>
  <conditionalFormatting sqref="I830:I833">
    <cfRule type="expression" dxfId="26381" priority="66494" stopIfTrue="1">
      <formula>WEEKDAY($A830)=1</formula>
    </cfRule>
    <cfRule type="expression" dxfId="26380" priority="66495" stopIfTrue="1">
      <formula>WEEKDAY($A830)=2</formula>
    </cfRule>
    <cfRule type="expression" dxfId="26379" priority="66496" stopIfTrue="1">
      <formula>WEEKDAY($A830)=3</formula>
    </cfRule>
    <cfRule type="expression" dxfId="26378" priority="66497" stopIfTrue="1">
      <formula>WEEKDAY($A830)=4</formula>
    </cfRule>
    <cfRule type="expression" dxfId="26377" priority="66498" stopIfTrue="1">
      <formula>WEEKDAY($A830)=5</formula>
    </cfRule>
    <cfRule type="expression" dxfId="26376" priority="66499" stopIfTrue="1">
      <formula>WEEKDAY($A830)=6</formula>
    </cfRule>
    <cfRule type="expression" dxfId="26375" priority="66500" stopIfTrue="1">
      <formula>WEEKDAY($A830)=7</formula>
    </cfRule>
  </conditionalFormatting>
  <conditionalFormatting sqref="I830:I833">
    <cfRule type="expression" dxfId="26374" priority="66487" stopIfTrue="1">
      <formula>WEEKDAY($A830)=1</formula>
    </cfRule>
    <cfRule type="expression" dxfId="26373" priority="66488" stopIfTrue="1">
      <formula>WEEKDAY($A830)=2</formula>
    </cfRule>
    <cfRule type="expression" dxfId="26372" priority="66489" stopIfTrue="1">
      <formula>WEEKDAY($A830)=3</formula>
    </cfRule>
    <cfRule type="expression" dxfId="26371" priority="66490" stopIfTrue="1">
      <formula>WEEKDAY($A830)=4</formula>
    </cfRule>
    <cfRule type="expression" dxfId="26370" priority="66491" stopIfTrue="1">
      <formula>WEEKDAY($A830)=5</formula>
    </cfRule>
    <cfRule type="expression" dxfId="26369" priority="66492" stopIfTrue="1">
      <formula>WEEKDAY($A830)=6</formula>
    </cfRule>
    <cfRule type="expression" dxfId="26368" priority="66493" stopIfTrue="1">
      <formula>WEEKDAY($A830)=7</formula>
    </cfRule>
  </conditionalFormatting>
  <conditionalFormatting sqref="I830:I833">
    <cfRule type="expression" dxfId="26367" priority="66480" stopIfTrue="1">
      <formula>WEEKDAY($A830)=1</formula>
    </cfRule>
    <cfRule type="expression" dxfId="26366" priority="66481" stopIfTrue="1">
      <formula>WEEKDAY($A830)=2</formula>
    </cfRule>
    <cfRule type="expression" dxfId="26365" priority="66482" stopIfTrue="1">
      <formula>WEEKDAY($A830)=3</formula>
    </cfRule>
    <cfRule type="expression" dxfId="26364" priority="66483" stopIfTrue="1">
      <formula>WEEKDAY($A830)=4</formula>
    </cfRule>
    <cfRule type="expression" dxfId="26363" priority="66484" stopIfTrue="1">
      <formula>WEEKDAY($A830)=5</formula>
    </cfRule>
    <cfRule type="expression" dxfId="26362" priority="66485" stopIfTrue="1">
      <formula>WEEKDAY($A830)=6</formula>
    </cfRule>
    <cfRule type="expression" dxfId="26361" priority="66486" stopIfTrue="1">
      <formula>WEEKDAY($A830)=7</formula>
    </cfRule>
  </conditionalFormatting>
  <conditionalFormatting sqref="I830:I833">
    <cfRule type="expression" dxfId="26360" priority="66473" stopIfTrue="1">
      <formula>WEEKDAY($A830)=1</formula>
    </cfRule>
    <cfRule type="expression" dxfId="26359" priority="66474" stopIfTrue="1">
      <formula>WEEKDAY($A830)=2</formula>
    </cfRule>
    <cfRule type="expression" dxfId="26358" priority="66475" stopIfTrue="1">
      <formula>WEEKDAY($A830)=3</formula>
    </cfRule>
    <cfRule type="expression" dxfId="26357" priority="66476" stopIfTrue="1">
      <formula>WEEKDAY($A830)=4</formula>
    </cfRule>
    <cfRule type="expression" dxfId="26356" priority="66477" stopIfTrue="1">
      <formula>WEEKDAY($A830)=5</formula>
    </cfRule>
    <cfRule type="expression" dxfId="26355" priority="66478" stopIfTrue="1">
      <formula>WEEKDAY($A830)=6</formula>
    </cfRule>
    <cfRule type="expression" dxfId="26354" priority="66479" stopIfTrue="1">
      <formula>WEEKDAY($A830)=7</formula>
    </cfRule>
  </conditionalFormatting>
  <conditionalFormatting sqref="I830:I833">
    <cfRule type="expression" dxfId="26353" priority="66466" stopIfTrue="1">
      <formula>WEEKDAY($A830)=1</formula>
    </cfRule>
    <cfRule type="expression" dxfId="26352" priority="66467" stopIfTrue="1">
      <formula>WEEKDAY($A830)=2</formula>
    </cfRule>
    <cfRule type="expression" dxfId="26351" priority="66468" stopIfTrue="1">
      <formula>WEEKDAY($A830)=3</formula>
    </cfRule>
    <cfRule type="expression" dxfId="26350" priority="66469" stopIfTrue="1">
      <formula>WEEKDAY($A830)=4</formula>
    </cfRule>
    <cfRule type="expression" dxfId="26349" priority="66470" stopIfTrue="1">
      <formula>WEEKDAY($A830)=5</formula>
    </cfRule>
    <cfRule type="expression" dxfId="26348" priority="66471" stopIfTrue="1">
      <formula>WEEKDAY($A830)=6</formula>
    </cfRule>
    <cfRule type="expression" dxfId="26347" priority="66472" stopIfTrue="1">
      <formula>WEEKDAY($A830)=7</formula>
    </cfRule>
  </conditionalFormatting>
  <conditionalFormatting sqref="I830:I833">
    <cfRule type="expression" dxfId="26346" priority="66459" stopIfTrue="1">
      <formula>WEEKDAY($A830)=1</formula>
    </cfRule>
    <cfRule type="expression" dxfId="26345" priority="66460" stopIfTrue="1">
      <formula>WEEKDAY($A830)=2</formula>
    </cfRule>
    <cfRule type="expression" dxfId="26344" priority="66461" stopIfTrue="1">
      <formula>WEEKDAY($A830)=3</formula>
    </cfRule>
    <cfRule type="expression" dxfId="26343" priority="66462" stopIfTrue="1">
      <formula>WEEKDAY($A830)=4</formula>
    </cfRule>
    <cfRule type="expression" dxfId="26342" priority="66463" stopIfTrue="1">
      <formula>WEEKDAY($A830)=5</formula>
    </cfRule>
    <cfRule type="expression" dxfId="26341" priority="66464" stopIfTrue="1">
      <formula>WEEKDAY($A830)=6</formula>
    </cfRule>
    <cfRule type="expression" dxfId="26340" priority="66465" stopIfTrue="1">
      <formula>WEEKDAY($A830)=7</formula>
    </cfRule>
  </conditionalFormatting>
  <conditionalFormatting sqref="I830:I833">
    <cfRule type="expression" dxfId="26339" priority="66452" stopIfTrue="1">
      <formula>WEEKDAY($A830)=1</formula>
    </cfRule>
    <cfRule type="expression" dxfId="26338" priority="66453" stopIfTrue="1">
      <formula>WEEKDAY($A830)=2</formula>
    </cfRule>
    <cfRule type="expression" dxfId="26337" priority="66454" stopIfTrue="1">
      <formula>WEEKDAY($A830)=3</formula>
    </cfRule>
    <cfRule type="expression" dxfId="26336" priority="66455" stopIfTrue="1">
      <formula>WEEKDAY($A830)=4</formula>
    </cfRule>
    <cfRule type="expression" dxfId="26335" priority="66456" stopIfTrue="1">
      <formula>WEEKDAY($A830)=5</formula>
    </cfRule>
    <cfRule type="expression" dxfId="26334" priority="66457" stopIfTrue="1">
      <formula>WEEKDAY($A830)=6</formula>
    </cfRule>
    <cfRule type="expression" dxfId="26333" priority="66458" stopIfTrue="1">
      <formula>WEEKDAY($A830)=7</formula>
    </cfRule>
  </conditionalFormatting>
  <conditionalFormatting sqref="I830:I833">
    <cfRule type="expression" dxfId="26332" priority="66445" stopIfTrue="1">
      <formula>WEEKDAY($A830)=1</formula>
    </cfRule>
    <cfRule type="expression" dxfId="26331" priority="66446" stopIfTrue="1">
      <formula>WEEKDAY($A830)=2</formula>
    </cfRule>
    <cfRule type="expression" dxfId="26330" priority="66447" stopIfTrue="1">
      <formula>WEEKDAY($A830)=3</formula>
    </cfRule>
    <cfRule type="expression" dxfId="26329" priority="66448" stopIfTrue="1">
      <formula>WEEKDAY($A830)=4</formula>
    </cfRule>
    <cfRule type="expression" dxfId="26328" priority="66449" stopIfTrue="1">
      <formula>WEEKDAY($A830)=5</formula>
    </cfRule>
    <cfRule type="expression" dxfId="26327" priority="66450" stopIfTrue="1">
      <formula>WEEKDAY($A830)=6</formula>
    </cfRule>
    <cfRule type="expression" dxfId="26326" priority="66451" stopIfTrue="1">
      <formula>WEEKDAY($A830)=7</formula>
    </cfRule>
  </conditionalFormatting>
  <conditionalFormatting sqref="A830:A833">
    <cfRule type="expression" dxfId="26325" priority="66438" stopIfTrue="1">
      <formula>WEEKDAY($A830)=1</formula>
    </cfRule>
    <cfRule type="expression" dxfId="26324" priority="66439" stopIfTrue="1">
      <formula>WEEKDAY($A830)=2</formula>
    </cfRule>
    <cfRule type="expression" dxfId="26323" priority="66440" stopIfTrue="1">
      <formula>WEEKDAY($A830)=3</formula>
    </cfRule>
    <cfRule type="expression" dxfId="26322" priority="66441" stopIfTrue="1">
      <formula>WEEKDAY($A830)=4</formula>
    </cfRule>
    <cfRule type="expression" dxfId="26321" priority="66442" stopIfTrue="1">
      <formula>WEEKDAY($A830)=5</formula>
    </cfRule>
    <cfRule type="expression" dxfId="26320" priority="66443" stopIfTrue="1">
      <formula>WEEKDAY($A830)=6</formula>
    </cfRule>
    <cfRule type="expression" dxfId="26319" priority="66444" stopIfTrue="1">
      <formula>WEEKDAY($A830)=7</formula>
    </cfRule>
  </conditionalFormatting>
  <conditionalFormatting sqref="I830:I833">
    <cfRule type="expression" dxfId="26318" priority="66431" stopIfTrue="1">
      <formula>WEEKDAY($A830)=1</formula>
    </cfRule>
    <cfRule type="expression" dxfId="26317" priority="66432" stopIfTrue="1">
      <formula>WEEKDAY($A830)=2</formula>
    </cfRule>
    <cfRule type="expression" dxfId="26316" priority="66433" stopIfTrue="1">
      <formula>WEEKDAY($A830)=3</formula>
    </cfRule>
    <cfRule type="expression" dxfId="26315" priority="66434" stopIfTrue="1">
      <formula>WEEKDAY($A830)=4</formula>
    </cfRule>
    <cfRule type="expression" dxfId="26314" priority="66435" stopIfTrue="1">
      <formula>WEEKDAY($A830)=5</formula>
    </cfRule>
    <cfRule type="expression" dxfId="26313" priority="66436" stopIfTrue="1">
      <formula>WEEKDAY($A830)=6</formula>
    </cfRule>
    <cfRule type="expression" dxfId="26312" priority="66437" stopIfTrue="1">
      <formula>WEEKDAY($A830)=7</formula>
    </cfRule>
  </conditionalFormatting>
  <conditionalFormatting sqref="A830:I830 K830:M830">
    <cfRule type="expression" dxfId="26311" priority="66424" stopIfTrue="1">
      <formula>WEEKDAY($A830)=1</formula>
    </cfRule>
    <cfRule type="expression" dxfId="26310" priority="66425" stopIfTrue="1">
      <formula>WEEKDAY($A830)=2</formula>
    </cfRule>
    <cfRule type="expression" dxfId="26309" priority="66426" stopIfTrue="1">
      <formula>WEEKDAY($A830)=3</formula>
    </cfRule>
    <cfRule type="expression" dxfId="26308" priority="66427" stopIfTrue="1">
      <formula>WEEKDAY($A830)=4</formula>
    </cfRule>
    <cfRule type="expression" dxfId="26307" priority="66428" stopIfTrue="1">
      <formula>WEEKDAY($A830)=5</formula>
    </cfRule>
    <cfRule type="expression" dxfId="26306" priority="66429" stopIfTrue="1">
      <formula>WEEKDAY($A830)=6</formula>
    </cfRule>
    <cfRule type="expression" dxfId="26305" priority="66430" stopIfTrue="1">
      <formula>WEEKDAY($A830)=7</formula>
    </cfRule>
  </conditionalFormatting>
  <conditionalFormatting sqref="A830:I830 K830:M830">
    <cfRule type="expression" dxfId="26304" priority="66417" stopIfTrue="1">
      <formula>WEEKDAY($A830)=1</formula>
    </cfRule>
    <cfRule type="expression" dxfId="26303" priority="66418" stopIfTrue="1">
      <formula>WEEKDAY($A830)=2</formula>
    </cfRule>
    <cfRule type="expression" dxfId="26302" priority="66419" stopIfTrue="1">
      <formula>WEEKDAY($A830)=3</formula>
    </cfRule>
    <cfRule type="expression" dxfId="26301" priority="66420" stopIfTrue="1">
      <formula>WEEKDAY($A830)=4</formula>
    </cfRule>
    <cfRule type="expression" dxfId="26300" priority="66421" stopIfTrue="1">
      <formula>WEEKDAY($A830)=5</formula>
    </cfRule>
    <cfRule type="expression" dxfId="26299" priority="66422" stopIfTrue="1">
      <formula>WEEKDAY($A830)=6</formula>
    </cfRule>
    <cfRule type="expression" dxfId="26298" priority="66423" stopIfTrue="1">
      <formula>WEEKDAY($A830)=7</formula>
    </cfRule>
  </conditionalFormatting>
  <conditionalFormatting sqref="A830:A833">
    <cfRule type="expression" dxfId="26297" priority="66410" stopIfTrue="1">
      <formula>WEEKDAY($A830)=1</formula>
    </cfRule>
    <cfRule type="expression" dxfId="26296" priority="66411" stopIfTrue="1">
      <formula>WEEKDAY($A830)=2</formula>
    </cfRule>
    <cfRule type="expression" dxfId="26295" priority="66412" stopIfTrue="1">
      <formula>WEEKDAY($A830)=3</formula>
    </cfRule>
    <cfRule type="expression" dxfId="26294" priority="66413" stopIfTrue="1">
      <formula>WEEKDAY($A830)=4</formula>
    </cfRule>
    <cfRule type="expression" dxfId="26293" priority="66414" stopIfTrue="1">
      <formula>WEEKDAY($A830)=5</formula>
    </cfRule>
    <cfRule type="expression" dxfId="26292" priority="66415" stopIfTrue="1">
      <formula>WEEKDAY($A830)=6</formula>
    </cfRule>
    <cfRule type="expression" dxfId="26291" priority="66416" stopIfTrue="1">
      <formula>WEEKDAY($A830)=7</formula>
    </cfRule>
  </conditionalFormatting>
  <conditionalFormatting sqref="A830:A833">
    <cfRule type="expression" dxfId="26290" priority="66403" stopIfTrue="1">
      <formula>WEEKDAY($A830)=1</formula>
    </cfRule>
    <cfRule type="expression" dxfId="26289" priority="66404" stopIfTrue="1">
      <formula>WEEKDAY($A830)=2</formula>
    </cfRule>
    <cfRule type="expression" dxfId="26288" priority="66405" stopIfTrue="1">
      <formula>WEEKDAY($A830)=3</formula>
    </cfRule>
    <cfRule type="expression" dxfId="26287" priority="66406" stopIfTrue="1">
      <formula>WEEKDAY($A830)=4</formula>
    </cfRule>
    <cfRule type="expression" dxfId="26286" priority="66407" stopIfTrue="1">
      <formula>WEEKDAY($A830)=5</formula>
    </cfRule>
    <cfRule type="expression" dxfId="26285" priority="66408" stopIfTrue="1">
      <formula>WEEKDAY($A830)=6</formula>
    </cfRule>
    <cfRule type="expression" dxfId="26284" priority="66409" stopIfTrue="1">
      <formula>WEEKDAY($A830)=7</formula>
    </cfRule>
  </conditionalFormatting>
  <conditionalFormatting sqref="I830:I833">
    <cfRule type="expression" dxfId="26283" priority="66396" stopIfTrue="1">
      <formula>WEEKDAY($A830)=1</formula>
    </cfRule>
    <cfRule type="expression" dxfId="26282" priority="66397" stopIfTrue="1">
      <formula>WEEKDAY($A830)=2</formula>
    </cfRule>
    <cfRule type="expression" dxfId="26281" priority="66398" stopIfTrue="1">
      <formula>WEEKDAY($A830)=3</formula>
    </cfRule>
    <cfRule type="expression" dxfId="26280" priority="66399" stopIfTrue="1">
      <formula>WEEKDAY($A830)=4</formula>
    </cfRule>
    <cfRule type="expression" dxfId="26279" priority="66400" stopIfTrue="1">
      <formula>WEEKDAY($A830)=5</formula>
    </cfRule>
    <cfRule type="expression" dxfId="26278" priority="66401" stopIfTrue="1">
      <formula>WEEKDAY($A830)=6</formula>
    </cfRule>
    <cfRule type="expression" dxfId="26277" priority="66402" stopIfTrue="1">
      <formula>WEEKDAY($A830)=7</formula>
    </cfRule>
  </conditionalFormatting>
  <conditionalFormatting sqref="A830:A833">
    <cfRule type="expression" dxfId="26276" priority="66389" stopIfTrue="1">
      <formula>WEEKDAY($A830)=1</formula>
    </cfRule>
    <cfRule type="expression" dxfId="26275" priority="66390" stopIfTrue="1">
      <formula>WEEKDAY($A830)=2</formula>
    </cfRule>
    <cfRule type="expression" dxfId="26274" priority="66391" stopIfTrue="1">
      <formula>WEEKDAY($A830)=3</formula>
    </cfRule>
    <cfRule type="expression" dxfId="26273" priority="66392" stopIfTrue="1">
      <formula>WEEKDAY($A830)=4</formula>
    </cfRule>
    <cfRule type="expression" dxfId="26272" priority="66393" stopIfTrue="1">
      <formula>WEEKDAY($A830)=5</formula>
    </cfRule>
    <cfRule type="expression" dxfId="26271" priority="66394" stopIfTrue="1">
      <formula>WEEKDAY($A830)=6</formula>
    </cfRule>
    <cfRule type="expression" dxfId="26270" priority="66395" stopIfTrue="1">
      <formula>WEEKDAY($A830)=7</formula>
    </cfRule>
  </conditionalFormatting>
  <conditionalFormatting sqref="I830:I833">
    <cfRule type="expression" dxfId="26269" priority="66382" stopIfTrue="1">
      <formula>WEEKDAY($A830)=1</formula>
    </cfRule>
    <cfRule type="expression" dxfId="26268" priority="66383" stopIfTrue="1">
      <formula>WEEKDAY($A830)=2</formula>
    </cfRule>
    <cfRule type="expression" dxfId="26267" priority="66384" stopIfTrue="1">
      <formula>WEEKDAY($A830)=3</formula>
    </cfRule>
    <cfRule type="expression" dxfId="26266" priority="66385" stopIfTrue="1">
      <formula>WEEKDAY($A830)=4</formula>
    </cfRule>
    <cfRule type="expression" dxfId="26265" priority="66386" stopIfTrue="1">
      <formula>WEEKDAY($A830)=5</formula>
    </cfRule>
    <cfRule type="expression" dxfId="26264" priority="66387" stopIfTrue="1">
      <formula>WEEKDAY($A830)=6</formula>
    </cfRule>
    <cfRule type="expression" dxfId="26263" priority="66388" stopIfTrue="1">
      <formula>WEEKDAY($A830)=7</formula>
    </cfRule>
  </conditionalFormatting>
  <conditionalFormatting sqref="A831:I831 K831:M831">
    <cfRule type="expression" dxfId="26262" priority="66375" stopIfTrue="1">
      <formula>WEEKDAY($A831)=1</formula>
    </cfRule>
    <cfRule type="expression" dxfId="26261" priority="66376" stopIfTrue="1">
      <formula>WEEKDAY($A831)=2</formula>
    </cfRule>
    <cfRule type="expression" dxfId="26260" priority="66377" stopIfTrue="1">
      <formula>WEEKDAY($A831)=3</formula>
    </cfRule>
    <cfRule type="expression" dxfId="26259" priority="66378" stopIfTrue="1">
      <formula>WEEKDAY($A831)=4</formula>
    </cfRule>
    <cfRule type="expression" dxfId="26258" priority="66379" stopIfTrue="1">
      <formula>WEEKDAY($A831)=5</formula>
    </cfRule>
    <cfRule type="expression" dxfId="26257" priority="66380" stopIfTrue="1">
      <formula>WEEKDAY($A831)=6</formula>
    </cfRule>
    <cfRule type="expression" dxfId="26256" priority="66381" stopIfTrue="1">
      <formula>WEEKDAY($A831)=7</formula>
    </cfRule>
  </conditionalFormatting>
  <conditionalFormatting sqref="A831:I831 K831:M831">
    <cfRule type="expression" dxfId="26255" priority="66368" stopIfTrue="1">
      <formula>WEEKDAY($A831)=1</formula>
    </cfRule>
    <cfRule type="expression" dxfId="26254" priority="66369" stopIfTrue="1">
      <formula>WEEKDAY($A831)=2</formula>
    </cfRule>
    <cfRule type="expression" dxfId="26253" priority="66370" stopIfTrue="1">
      <formula>WEEKDAY($A831)=3</formula>
    </cfRule>
    <cfRule type="expression" dxfId="26252" priority="66371" stopIfTrue="1">
      <formula>WEEKDAY($A831)=4</formula>
    </cfRule>
    <cfRule type="expression" dxfId="26251" priority="66372" stopIfTrue="1">
      <formula>WEEKDAY($A831)=5</formula>
    </cfRule>
    <cfRule type="expression" dxfId="26250" priority="66373" stopIfTrue="1">
      <formula>WEEKDAY($A831)=6</formula>
    </cfRule>
    <cfRule type="expression" dxfId="26249" priority="66374" stopIfTrue="1">
      <formula>WEEKDAY($A831)=7</formula>
    </cfRule>
  </conditionalFormatting>
  <conditionalFormatting sqref="A831:A833">
    <cfRule type="expression" dxfId="26248" priority="66361" stopIfTrue="1">
      <formula>WEEKDAY($A831)=1</formula>
    </cfRule>
    <cfRule type="expression" dxfId="26247" priority="66362" stopIfTrue="1">
      <formula>WEEKDAY($A831)=2</formula>
    </cfRule>
    <cfRule type="expression" dxfId="26246" priority="66363" stopIfTrue="1">
      <formula>WEEKDAY($A831)=3</formula>
    </cfRule>
    <cfRule type="expression" dxfId="26245" priority="66364" stopIfTrue="1">
      <formula>WEEKDAY($A831)=4</formula>
    </cfRule>
    <cfRule type="expression" dxfId="26244" priority="66365" stopIfTrue="1">
      <formula>WEEKDAY($A831)=5</formula>
    </cfRule>
    <cfRule type="expression" dxfId="26243" priority="66366" stopIfTrue="1">
      <formula>WEEKDAY($A831)=6</formula>
    </cfRule>
    <cfRule type="expression" dxfId="26242" priority="66367" stopIfTrue="1">
      <formula>WEEKDAY($A831)=7</formula>
    </cfRule>
  </conditionalFormatting>
  <conditionalFormatting sqref="A831:A833">
    <cfRule type="expression" dxfId="26241" priority="66354" stopIfTrue="1">
      <formula>WEEKDAY($A831)=1</formula>
    </cfRule>
    <cfRule type="expression" dxfId="26240" priority="66355" stopIfTrue="1">
      <formula>WEEKDAY($A831)=2</formula>
    </cfRule>
    <cfRule type="expression" dxfId="26239" priority="66356" stopIfTrue="1">
      <formula>WEEKDAY($A831)=3</formula>
    </cfRule>
    <cfRule type="expression" dxfId="26238" priority="66357" stopIfTrue="1">
      <formula>WEEKDAY($A831)=4</formula>
    </cfRule>
    <cfRule type="expression" dxfId="26237" priority="66358" stopIfTrue="1">
      <formula>WEEKDAY($A831)=5</formula>
    </cfRule>
    <cfRule type="expression" dxfId="26236" priority="66359" stopIfTrue="1">
      <formula>WEEKDAY($A831)=6</formula>
    </cfRule>
    <cfRule type="expression" dxfId="26235" priority="66360" stopIfTrue="1">
      <formula>WEEKDAY($A831)=7</formula>
    </cfRule>
  </conditionalFormatting>
  <conditionalFormatting sqref="I831:I833">
    <cfRule type="expression" dxfId="26234" priority="66347" stopIfTrue="1">
      <formula>WEEKDAY($A831)=1</formula>
    </cfRule>
    <cfRule type="expression" dxfId="26233" priority="66348" stopIfTrue="1">
      <formula>WEEKDAY($A831)=2</formula>
    </cfRule>
    <cfRule type="expression" dxfId="26232" priority="66349" stopIfTrue="1">
      <formula>WEEKDAY($A831)=3</formula>
    </cfRule>
    <cfRule type="expression" dxfId="26231" priority="66350" stopIfTrue="1">
      <formula>WEEKDAY($A831)=4</formula>
    </cfRule>
    <cfRule type="expression" dxfId="26230" priority="66351" stopIfTrue="1">
      <formula>WEEKDAY($A831)=5</formula>
    </cfRule>
    <cfRule type="expression" dxfId="26229" priority="66352" stopIfTrue="1">
      <formula>WEEKDAY($A831)=6</formula>
    </cfRule>
    <cfRule type="expression" dxfId="26228" priority="66353" stopIfTrue="1">
      <formula>WEEKDAY($A831)=7</formula>
    </cfRule>
  </conditionalFormatting>
  <conditionalFormatting sqref="A831:A833">
    <cfRule type="expression" dxfId="26227" priority="66340" stopIfTrue="1">
      <formula>WEEKDAY($A831)=1</formula>
    </cfRule>
    <cfRule type="expression" dxfId="26226" priority="66341" stopIfTrue="1">
      <formula>WEEKDAY($A831)=2</formula>
    </cfRule>
    <cfRule type="expression" dxfId="26225" priority="66342" stopIfTrue="1">
      <formula>WEEKDAY($A831)=3</formula>
    </cfRule>
    <cfRule type="expression" dxfId="26224" priority="66343" stopIfTrue="1">
      <formula>WEEKDAY($A831)=4</formula>
    </cfRule>
    <cfRule type="expression" dxfId="26223" priority="66344" stopIfTrue="1">
      <formula>WEEKDAY($A831)=5</formula>
    </cfRule>
    <cfRule type="expression" dxfId="26222" priority="66345" stopIfTrue="1">
      <formula>WEEKDAY($A831)=6</formula>
    </cfRule>
    <cfRule type="expression" dxfId="26221" priority="66346" stopIfTrue="1">
      <formula>WEEKDAY($A831)=7</formula>
    </cfRule>
  </conditionalFormatting>
  <conditionalFormatting sqref="A831:A833">
    <cfRule type="expression" dxfId="26220" priority="66333" stopIfTrue="1">
      <formula>WEEKDAY($A831)=1</formula>
    </cfRule>
    <cfRule type="expression" dxfId="26219" priority="66334" stopIfTrue="1">
      <formula>WEEKDAY($A831)=2</formula>
    </cfRule>
    <cfRule type="expression" dxfId="26218" priority="66335" stopIfTrue="1">
      <formula>WEEKDAY($A831)=3</formula>
    </cfRule>
    <cfRule type="expression" dxfId="26217" priority="66336" stopIfTrue="1">
      <formula>WEEKDAY($A831)=4</formula>
    </cfRule>
    <cfRule type="expression" dxfId="26216" priority="66337" stopIfTrue="1">
      <formula>WEEKDAY($A831)=5</formula>
    </cfRule>
    <cfRule type="expression" dxfId="26215" priority="66338" stopIfTrue="1">
      <formula>WEEKDAY($A831)=6</formula>
    </cfRule>
    <cfRule type="expression" dxfId="26214" priority="66339" stopIfTrue="1">
      <formula>WEEKDAY($A831)=7</formula>
    </cfRule>
  </conditionalFormatting>
  <conditionalFormatting sqref="I831:I833">
    <cfRule type="expression" dxfId="26213" priority="66326" stopIfTrue="1">
      <formula>WEEKDAY($A831)=1</formula>
    </cfRule>
    <cfRule type="expression" dxfId="26212" priority="66327" stopIfTrue="1">
      <formula>WEEKDAY($A831)=2</formula>
    </cfRule>
    <cfRule type="expression" dxfId="26211" priority="66328" stopIfTrue="1">
      <formula>WEEKDAY($A831)=3</formula>
    </cfRule>
    <cfRule type="expression" dxfId="26210" priority="66329" stopIfTrue="1">
      <formula>WEEKDAY($A831)=4</formula>
    </cfRule>
    <cfRule type="expression" dxfId="26209" priority="66330" stopIfTrue="1">
      <formula>WEEKDAY($A831)=5</formula>
    </cfRule>
    <cfRule type="expression" dxfId="26208" priority="66331" stopIfTrue="1">
      <formula>WEEKDAY($A831)=6</formula>
    </cfRule>
    <cfRule type="expression" dxfId="26207" priority="66332" stopIfTrue="1">
      <formula>WEEKDAY($A831)=7</formula>
    </cfRule>
  </conditionalFormatting>
  <conditionalFormatting sqref="I831:I833">
    <cfRule type="expression" dxfId="26206" priority="66319" stopIfTrue="1">
      <formula>WEEKDAY($A831)=1</formula>
    </cfRule>
    <cfRule type="expression" dxfId="26205" priority="66320" stopIfTrue="1">
      <formula>WEEKDAY($A831)=2</formula>
    </cfRule>
    <cfRule type="expression" dxfId="26204" priority="66321" stopIfTrue="1">
      <formula>WEEKDAY($A831)=3</formula>
    </cfRule>
    <cfRule type="expression" dxfId="26203" priority="66322" stopIfTrue="1">
      <formula>WEEKDAY($A831)=4</formula>
    </cfRule>
    <cfRule type="expression" dxfId="26202" priority="66323" stopIfTrue="1">
      <formula>WEEKDAY($A831)=5</formula>
    </cfRule>
    <cfRule type="expression" dxfId="26201" priority="66324" stopIfTrue="1">
      <formula>WEEKDAY($A831)=6</formula>
    </cfRule>
    <cfRule type="expression" dxfId="26200" priority="66325" stopIfTrue="1">
      <formula>WEEKDAY($A831)=7</formula>
    </cfRule>
  </conditionalFormatting>
  <conditionalFormatting sqref="I830:I833">
    <cfRule type="expression" dxfId="26199" priority="66312" stopIfTrue="1">
      <formula>WEEKDAY($A830)=1</formula>
    </cfRule>
    <cfRule type="expression" dxfId="26198" priority="66313" stopIfTrue="1">
      <formula>WEEKDAY($A830)=2</formula>
    </cfRule>
    <cfRule type="expression" dxfId="26197" priority="66314" stopIfTrue="1">
      <formula>WEEKDAY($A830)=3</formula>
    </cfRule>
    <cfRule type="expression" dxfId="26196" priority="66315" stopIfTrue="1">
      <formula>WEEKDAY($A830)=4</formula>
    </cfRule>
    <cfRule type="expression" dxfId="26195" priority="66316" stopIfTrue="1">
      <formula>WEEKDAY($A830)=5</formula>
    </cfRule>
    <cfRule type="expression" dxfId="26194" priority="66317" stopIfTrue="1">
      <formula>WEEKDAY($A830)=6</formula>
    </cfRule>
    <cfRule type="expression" dxfId="26193" priority="66318" stopIfTrue="1">
      <formula>WEEKDAY($A830)=7</formula>
    </cfRule>
  </conditionalFormatting>
  <conditionalFormatting sqref="I830:I833">
    <cfRule type="expression" dxfId="26192" priority="66305" stopIfTrue="1">
      <formula>WEEKDAY($A830)=1</formula>
    </cfRule>
    <cfRule type="expression" dxfId="26191" priority="66306" stopIfTrue="1">
      <formula>WEEKDAY($A830)=2</formula>
    </cfRule>
    <cfRule type="expression" dxfId="26190" priority="66307" stopIfTrue="1">
      <formula>WEEKDAY($A830)=3</formula>
    </cfRule>
    <cfRule type="expression" dxfId="26189" priority="66308" stopIfTrue="1">
      <formula>WEEKDAY($A830)=4</formula>
    </cfRule>
    <cfRule type="expression" dxfId="26188" priority="66309" stopIfTrue="1">
      <formula>WEEKDAY($A830)=5</formula>
    </cfRule>
    <cfRule type="expression" dxfId="26187" priority="66310" stopIfTrue="1">
      <formula>WEEKDAY($A830)=6</formula>
    </cfRule>
    <cfRule type="expression" dxfId="26186" priority="66311" stopIfTrue="1">
      <formula>WEEKDAY($A830)=7</formula>
    </cfRule>
  </conditionalFormatting>
  <conditionalFormatting sqref="A830:A833">
    <cfRule type="expression" dxfId="26185" priority="66298" stopIfTrue="1">
      <formula>WEEKDAY($A830)=1</formula>
    </cfRule>
    <cfRule type="expression" dxfId="26184" priority="66299" stopIfTrue="1">
      <formula>WEEKDAY($A830)=2</formula>
    </cfRule>
    <cfRule type="expression" dxfId="26183" priority="66300" stopIfTrue="1">
      <formula>WEEKDAY($A830)=3</formula>
    </cfRule>
    <cfRule type="expression" dxfId="26182" priority="66301" stopIfTrue="1">
      <formula>WEEKDAY($A830)=4</formula>
    </cfRule>
    <cfRule type="expression" dxfId="26181" priority="66302" stopIfTrue="1">
      <formula>WEEKDAY($A830)=5</formula>
    </cfRule>
    <cfRule type="expression" dxfId="26180" priority="66303" stopIfTrue="1">
      <formula>WEEKDAY($A830)=6</formula>
    </cfRule>
    <cfRule type="expression" dxfId="26179" priority="66304" stopIfTrue="1">
      <formula>WEEKDAY($A830)=7</formula>
    </cfRule>
  </conditionalFormatting>
  <conditionalFormatting sqref="I830:I833">
    <cfRule type="expression" dxfId="26178" priority="66291" stopIfTrue="1">
      <formula>WEEKDAY($A830)=1</formula>
    </cfRule>
    <cfRule type="expression" dxfId="26177" priority="66292" stopIfTrue="1">
      <formula>WEEKDAY($A830)=2</formula>
    </cfRule>
    <cfRule type="expression" dxfId="26176" priority="66293" stopIfTrue="1">
      <formula>WEEKDAY($A830)=3</formula>
    </cfRule>
    <cfRule type="expression" dxfId="26175" priority="66294" stopIfTrue="1">
      <formula>WEEKDAY($A830)=4</formula>
    </cfRule>
    <cfRule type="expression" dxfId="26174" priority="66295" stopIfTrue="1">
      <formula>WEEKDAY($A830)=5</formula>
    </cfRule>
    <cfRule type="expression" dxfId="26173" priority="66296" stopIfTrue="1">
      <formula>WEEKDAY($A830)=6</formula>
    </cfRule>
    <cfRule type="expression" dxfId="26172" priority="66297" stopIfTrue="1">
      <formula>WEEKDAY($A830)=7</formula>
    </cfRule>
  </conditionalFormatting>
  <conditionalFormatting sqref="J830">
    <cfRule type="expression" dxfId="26171" priority="66284" stopIfTrue="1">
      <formula>WEEKDAY($A830)=1</formula>
    </cfRule>
    <cfRule type="expression" dxfId="26170" priority="66285" stopIfTrue="1">
      <formula>WEEKDAY($A830)=2</formula>
    </cfRule>
    <cfRule type="expression" dxfId="26169" priority="66286" stopIfTrue="1">
      <formula>WEEKDAY($A830)=3</formula>
    </cfRule>
    <cfRule type="expression" dxfId="26168" priority="66287" stopIfTrue="1">
      <formula>WEEKDAY($A830)=4</formula>
    </cfRule>
    <cfRule type="expression" dxfId="26167" priority="66288" stopIfTrue="1">
      <formula>WEEKDAY($A830)=5</formula>
    </cfRule>
    <cfRule type="expression" dxfId="26166" priority="66289" stopIfTrue="1">
      <formula>WEEKDAY($A830)=6</formula>
    </cfRule>
    <cfRule type="expression" dxfId="26165" priority="66290" stopIfTrue="1">
      <formula>WEEKDAY($A830)=7</formula>
    </cfRule>
  </conditionalFormatting>
  <conditionalFormatting sqref="J831">
    <cfRule type="expression" dxfId="26164" priority="66277" stopIfTrue="1">
      <formula>WEEKDAY($A831)=1</formula>
    </cfRule>
    <cfRule type="expression" dxfId="26163" priority="66278" stopIfTrue="1">
      <formula>WEEKDAY($A831)=2</formula>
    </cfRule>
    <cfRule type="expression" dxfId="26162" priority="66279" stopIfTrue="1">
      <formula>WEEKDAY($A831)=3</formula>
    </cfRule>
    <cfRule type="expression" dxfId="26161" priority="66280" stopIfTrue="1">
      <formula>WEEKDAY($A831)=4</formula>
    </cfRule>
    <cfRule type="expression" dxfId="26160" priority="66281" stopIfTrue="1">
      <formula>WEEKDAY($A831)=5</formula>
    </cfRule>
    <cfRule type="expression" dxfId="26159" priority="66282" stopIfTrue="1">
      <formula>WEEKDAY($A831)=6</formula>
    </cfRule>
    <cfRule type="expression" dxfId="26158" priority="66283" stopIfTrue="1">
      <formula>WEEKDAY($A831)=7</formula>
    </cfRule>
  </conditionalFormatting>
  <conditionalFormatting sqref="A830:A833">
    <cfRule type="expression" dxfId="26157" priority="66270" stopIfTrue="1">
      <formula>WEEKDAY($A830)=1</formula>
    </cfRule>
    <cfRule type="expression" dxfId="26156" priority="66271" stopIfTrue="1">
      <formula>WEEKDAY($A830)=2</formula>
    </cfRule>
    <cfRule type="expression" dxfId="26155" priority="66272" stopIfTrue="1">
      <formula>WEEKDAY($A830)=3</formula>
    </cfRule>
    <cfRule type="expression" dxfId="26154" priority="66273" stopIfTrue="1">
      <formula>WEEKDAY($A830)=4</formula>
    </cfRule>
    <cfRule type="expression" dxfId="26153" priority="66274" stopIfTrue="1">
      <formula>WEEKDAY($A830)=5</formula>
    </cfRule>
    <cfRule type="expression" dxfId="26152" priority="66275" stopIfTrue="1">
      <formula>WEEKDAY($A830)=6</formula>
    </cfRule>
    <cfRule type="expression" dxfId="26151" priority="66276" stopIfTrue="1">
      <formula>WEEKDAY($A830)=7</formula>
    </cfRule>
  </conditionalFormatting>
  <conditionalFormatting sqref="I830:I833">
    <cfRule type="expression" dxfId="26150" priority="66263" stopIfTrue="1">
      <formula>WEEKDAY($A830)=1</formula>
    </cfRule>
    <cfRule type="expression" dxfId="26149" priority="66264" stopIfTrue="1">
      <formula>WEEKDAY($A830)=2</formula>
    </cfRule>
    <cfRule type="expression" dxfId="26148" priority="66265" stopIfTrue="1">
      <formula>WEEKDAY($A830)=3</formula>
    </cfRule>
    <cfRule type="expression" dxfId="26147" priority="66266" stopIfTrue="1">
      <formula>WEEKDAY($A830)=4</formula>
    </cfRule>
    <cfRule type="expression" dxfId="26146" priority="66267" stopIfTrue="1">
      <formula>WEEKDAY($A830)=5</formula>
    </cfRule>
    <cfRule type="expression" dxfId="26145" priority="66268" stopIfTrue="1">
      <formula>WEEKDAY($A830)=6</formula>
    </cfRule>
    <cfRule type="expression" dxfId="26144" priority="66269" stopIfTrue="1">
      <formula>WEEKDAY($A830)=7</formula>
    </cfRule>
  </conditionalFormatting>
  <conditionalFormatting sqref="A830:A833">
    <cfRule type="expression" dxfId="26143" priority="66256" stopIfTrue="1">
      <formula>WEEKDAY($A830)=1</formula>
    </cfRule>
    <cfRule type="expression" dxfId="26142" priority="66257" stopIfTrue="1">
      <formula>WEEKDAY($A830)=2</formula>
    </cfRule>
    <cfRule type="expression" dxfId="26141" priority="66258" stopIfTrue="1">
      <formula>WEEKDAY($A830)=3</formula>
    </cfRule>
    <cfRule type="expression" dxfId="26140" priority="66259" stopIfTrue="1">
      <formula>WEEKDAY($A830)=4</formula>
    </cfRule>
    <cfRule type="expression" dxfId="26139" priority="66260" stopIfTrue="1">
      <formula>WEEKDAY($A830)=5</formula>
    </cfRule>
    <cfRule type="expression" dxfId="26138" priority="66261" stopIfTrue="1">
      <formula>WEEKDAY($A830)=6</formula>
    </cfRule>
    <cfRule type="expression" dxfId="26137" priority="66262" stopIfTrue="1">
      <formula>WEEKDAY($A830)=7</formula>
    </cfRule>
  </conditionalFormatting>
  <conditionalFormatting sqref="I830:I833">
    <cfRule type="expression" dxfId="26136" priority="66249" stopIfTrue="1">
      <formula>WEEKDAY($A830)=1</formula>
    </cfRule>
    <cfRule type="expression" dxfId="26135" priority="66250" stopIfTrue="1">
      <formula>WEEKDAY($A830)=2</formula>
    </cfRule>
    <cfRule type="expression" dxfId="26134" priority="66251" stopIfTrue="1">
      <formula>WEEKDAY($A830)=3</formula>
    </cfRule>
    <cfRule type="expression" dxfId="26133" priority="66252" stopIfTrue="1">
      <formula>WEEKDAY($A830)=4</formula>
    </cfRule>
    <cfRule type="expression" dxfId="26132" priority="66253" stopIfTrue="1">
      <formula>WEEKDAY($A830)=5</formula>
    </cfRule>
    <cfRule type="expression" dxfId="26131" priority="66254" stopIfTrue="1">
      <formula>WEEKDAY($A830)=6</formula>
    </cfRule>
    <cfRule type="expression" dxfId="26130" priority="66255" stopIfTrue="1">
      <formula>WEEKDAY($A830)=7</formula>
    </cfRule>
  </conditionalFormatting>
  <conditionalFormatting sqref="A830:A833">
    <cfRule type="expression" dxfId="26129" priority="66242" stopIfTrue="1">
      <formula>WEEKDAY($A830)=1</formula>
    </cfRule>
    <cfRule type="expression" dxfId="26128" priority="66243" stopIfTrue="1">
      <formula>WEEKDAY($A830)=2</formula>
    </cfRule>
    <cfRule type="expression" dxfId="26127" priority="66244" stopIfTrue="1">
      <formula>WEEKDAY($A830)=3</formula>
    </cfRule>
    <cfRule type="expression" dxfId="26126" priority="66245" stopIfTrue="1">
      <formula>WEEKDAY($A830)=4</formula>
    </cfRule>
    <cfRule type="expression" dxfId="26125" priority="66246" stopIfTrue="1">
      <formula>WEEKDAY($A830)=5</formula>
    </cfRule>
    <cfRule type="expression" dxfId="26124" priority="66247" stopIfTrue="1">
      <formula>WEEKDAY($A830)=6</formula>
    </cfRule>
    <cfRule type="expression" dxfId="26123" priority="66248" stopIfTrue="1">
      <formula>WEEKDAY($A830)=7</formula>
    </cfRule>
  </conditionalFormatting>
  <conditionalFormatting sqref="I830:I833">
    <cfRule type="expression" dxfId="26122" priority="66235" stopIfTrue="1">
      <formula>WEEKDAY($A830)=1</formula>
    </cfRule>
    <cfRule type="expression" dxfId="26121" priority="66236" stopIfTrue="1">
      <formula>WEEKDAY($A830)=2</formula>
    </cfRule>
    <cfRule type="expression" dxfId="26120" priority="66237" stopIfTrue="1">
      <formula>WEEKDAY($A830)=3</formula>
    </cfRule>
    <cfRule type="expression" dxfId="26119" priority="66238" stopIfTrue="1">
      <formula>WEEKDAY($A830)=4</formula>
    </cfRule>
    <cfRule type="expression" dxfId="26118" priority="66239" stopIfTrue="1">
      <formula>WEEKDAY($A830)=5</formula>
    </cfRule>
    <cfRule type="expression" dxfId="26117" priority="66240" stopIfTrue="1">
      <formula>WEEKDAY($A830)=6</formula>
    </cfRule>
    <cfRule type="expression" dxfId="26116" priority="66241" stopIfTrue="1">
      <formula>WEEKDAY($A830)=7</formula>
    </cfRule>
  </conditionalFormatting>
  <conditionalFormatting sqref="A830:A833">
    <cfRule type="expression" dxfId="26115" priority="66228" stopIfTrue="1">
      <formula>WEEKDAY($A830)=1</formula>
    </cfRule>
    <cfRule type="expression" dxfId="26114" priority="66229" stopIfTrue="1">
      <formula>WEEKDAY($A830)=2</formula>
    </cfRule>
    <cfRule type="expression" dxfId="26113" priority="66230" stopIfTrue="1">
      <formula>WEEKDAY($A830)=3</formula>
    </cfRule>
    <cfRule type="expression" dxfId="26112" priority="66231" stopIfTrue="1">
      <formula>WEEKDAY($A830)=4</formula>
    </cfRule>
    <cfRule type="expression" dxfId="26111" priority="66232" stopIfTrue="1">
      <formula>WEEKDAY($A830)=5</formula>
    </cfRule>
    <cfRule type="expression" dxfId="26110" priority="66233" stopIfTrue="1">
      <formula>WEEKDAY($A830)=6</formula>
    </cfRule>
    <cfRule type="expression" dxfId="26109" priority="66234" stopIfTrue="1">
      <formula>WEEKDAY($A830)=7</formula>
    </cfRule>
  </conditionalFormatting>
  <conditionalFormatting sqref="I830:I833">
    <cfRule type="expression" dxfId="26108" priority="66221" stopIfTrue="1">
      <formula>WEEKDAY($A830)=1</formula>
    </cfRule>
    <cfRule type="expression" dxfId="26107" priority="66222" stopIfTrue="1">
      <formula>WEEKDAY($A830)=2</formula>
    </cfRule>
    <cfRule type="expression" dxfId="26106" priority="66223" stopIfTrue="1">
      <formula>WEEKDAY($A830)=3</formula>
    </cfRule>
    <cfRule type="expression" dxfId="26105" priority="66224" stopIfTrue="1">
      <formula>WEEKDAY($A830)=4</formula>
    </cfRule>
    <cfRule type="expression" dxfId="26104" priority="66225" stopIfTrue="1">
      <formula>WEEKDAY($A830)=5</formula>
    </cfRule>
    <cfRule type="expression" dxfId="26103" priority="66226" stopIfTrue="1">
      <formula>WEEKDAY($A830)=6</formula>
    </cfRule>
    <cfRule type="expression" dxfId="26102" priority="66227" stopIfTrue="1">
      <formula>WEEKDAY($A830)=7</formula>
    </cfRule>
  </conditionalFormatting>
  <conditionalFormatting sqref="A830:A833">
    <cfRule type="expression" dxfId="26101" priority="66214" stopIfTrue="1">
      <formula>WEEKDAY($A830)=1</formula>
    </cfRule>
    <cfRule type="expression" dxfId="26100" priority="66215" stopIfTrue="1">
      <formula>WEEKDAY($A830)=2</formula>
    </cfRule>
    <cfRule type="expression" dxfId="26099" priority="66216" stopIfTrue="1">
      <formula>WEEKDAY($A830)=3</formula>
    </cfRule>
    <cfRule type="expression" dxfId="26098" priority="66217" stopIfTrue="1">
      <formula>WEEKDAY($A830)=4</formula>
    </cfRule>
    <cfRule type="expression" dxfId="26097" priority="66218" stopIfTrue="1">
      <formula>WEEKDAY($A830)=5</formula>
    </cfRule>
    <cfRule type="expression" dxfId="26096" priority="66219" stopIfTrue="1">
      <formula>WEEKDAY($A830)=6</formula>
    </cfRule>
    <cfRule type="expression" dxfId="26095" priority="66220" stopIfTrue="1">
      <formula>WEEKDAY($A830)=7</formula>
    </cfRule>
  </conditionalFormatting>
  <conditionalFormatting sqref="I830:I833">
    <cfRule type="expression" dxfId="26094" priority="66207" stopIfTrue="1">
      <formula>WEEKDAY($A830)=1</formula>
    </cfRule>
    <cfRule type="expression" dxfId="26093" priority="66208" stopIfTrue="1">
      <formula>WEEKDAY($A830)=2</formula>
    </cfRule>
    <cfRule type="expression" dxfId="26092" priority="66209" stopIfTrue="1">
      <formula>WEEKDAY($A830)=3</formula>
    </cfRule>
    <cfRule type="expression" dxfId="26091" priority="66210" stopIfTrue="1">
      <formula>WEEKDAY($A830)=4</formula>
    </cfRule>
    <cfRule type="expression" dxfId="26090" priority="66211" stopIfTrue="1">
      <formula>WEEKDAY($A830)=5</formula>
    </cfRule>
    <cfRule type="expression" dxfId="26089" priority="66212" stopIfTrue="1">
      <formula>WEEKDAY($A830)=6</formula>
    </cfRule>
    <cfRule type="expression" dxfId="26088" priority="66213" stopIfTrue="1">
      <formula>WEEKDAY($A830)=7</formula>
    </cfRule>
  </conditionalFormatting>
  <conditionalFormatting sqref="A830:A833">
    <cfRule type="expression" dxfId="26087" priority="66200" stopIfTrue="1">
      <formula>WEEKDAY($A830)=1</formula>
    </cfRule>
    <cfRule type="expression" dxfId="26086" priority="66201" stopIfTrue="1">
      <formula>WEEKDAY($A830)=2</formula>
    </cfRule>
    <cfRule type="expression" dxfId="26085" priority="66202" stopIfTrue="1">
      <formula>WEEKDAY($A830)=3</formula>
    </cfRule>
    <cfRule type="expression" dxfId="26084" priority="66203" stopIfTrue="1">
      <formula>WEEKDAY($A830)=4</formula>
    </cfRule>
    <cfRule type="expression" dxfId="26083" priority="66204" stopIfTrue="1">
      <formula>WEEKDAY($A830)=5</formula>
    </cfRule>
    <cfRule type="expression" dxfId="26082" priority="66205" stopIfTrue="1">
      <formula>WEEKDAY($A830)=6</formula>
    </cfRule>
    <cfRule type="expression" dxfId="26081" priority="66206" stopIfTrue="1">
      <formula>WEEKDAY($A830)=7</formula>
    </cfRule>
  </conditionalFormatting>
  <conditionalFormatting sqref="I830:I833">
    <cfRule type="expression" dxfId="26080" priority="66193" stopIfTrue="1">
      <formula>WEEKDAY($A830)=1</formula>
    </cfRule>
    <cfRule type="expression" dxfId="26079" priority="66194" stopIfTrue="1">
      <formula>WEEKDAY($A830)=2</formula>
    </cfRule>
    <cfRule type="expression" dxfId="26078" priority="66195" stopIfTrue="1">
      <formula>WEEKDAY($A830)=3</formula>
    </cfRule>
    <cfRule type="expression" dxfId="26077" priority="66196" stopIfTrue="1">
      <formula>WEEKDAY($A830)=4</formula>
    </cfRule>
    <cfRule type="expression" dxfId="26076" priority="66197" stopIfTrue="1">
      <formula>WEEKDAY($A830)=5</formula>
    </cfRule>
    <cfRule type="expression" dxfId="26075" priority="66198" stopIfTrue="1">
      <formula>WEEKDAY($A830)=6</formula>
    </cfRule>
    <cfRule type="expression" dxfId="26074" priority="66199" stopIfTrue="1">
      <formula>WEEKDAY($A830)=7</formula>
    </cfRule>
  </conditionalFormatting>
  <conditionalFormatting sqref="A829:A833">
    <cfRule type="expression" dxfId="26073" priority="66186" stopIfTrue="1">
      <formula>WEEKDAY($A829)=1</formula>
    </cfRule>
    <cfRule type="expression" dxfId="26072" priority="66187" stopIfTrue="1">
      <formula>WEEKDAY($A829)=2</formula>
    </cfRule>
    <cfRule type="expression" dxfId="26071" priority="66188" stopIfTrue="1">
      <formula>WEEKDAY($A829)=3</formula>
    </cfRule>
    <cfRule type="expression" dxfId="26070" priority="66189" stopIfTrue="1">
      <formula>WEEKDAY($A829)=4</formula>
    </cfRule>
    <cfRule type="expression" dxfId="26069" priority="66190" stopIfTrue="1">
      <formula>WEEKDAY($A829)=5</formula>
    </cfRule>
    <cfRule type="expression" dxfId="26068" priority="66191" stopIfTrue="1">
      <formula>WEEKDAY($A829)=6</formula>
    </cfRule>
    <cfRule type="expression" dxfId="26067" priority="66192" stopIfTrue="1">
      <formula>WEEKDAY($A829)=7</formula>
    </cfRule>
  </conditionalFormatting>
  <conditionalFormatting sqref="I829:I833">
    <cfRule type="expression" dxfId="26066" priority="66179" stopIfTrue="1">
      <formula>WEEKDAY($A829)=1</formula>
    </cfRule>
    <cfRule type="expression" dxfId="26065" priority="66180" stopIfTrue="1">
      <formula>WEEKDAY($A829)=2</formula>
    </cfRule>
    <cfRule type="expression" dxfId="26064" priority="66181" stopIfTrue="1">
      <formula>WEEKDAY($A829)=3</formula>
    </cfRule>
    <cfRule type="expression" dxfId="26063" priority="66182" stopIfTrue="1">
      <formula>WEEKDAY($A829)=4</formula>
    </cfRule>
    <cfRule type="expression" dxfId="26062" priority="66183" stopIfTrue="1">
      <formula>WEEKDAY($A829)=5</formula>
    </cfRule>
    <cfRule type="expression" dxfId="26061" priority="66184" stopIfTrue="1">
      <formula>WEEKDAY($A829)=6</formula>
    </cfRule>
    <cfRule type="expression" dxfId="26060" priority="66185" stopIfTrue="1">
      <formula>WEEKDAY($A829)=7</formula>
    </cfRule>
  </conditionalFormatting>
  <conditionalFormatting sqref="A829:A833">
    <cfRule type="expression" dxfId="26059" priority="66172" stopIfTrue="1">
      <formula>WEEKDAY($A829)=1</formula>
    </cfRule>
    <cfRule type="expression" dxfId="26058" priority="66173" stopIfTrue="1">
      <formula>WEEKDAY($A829)=2</formula>
    </cfRule>
    <cfRule type="expression" dxfId="26057" priority="66174" stopIfTrue="1">
      <formula>WEEKDAY($A829)=3</formula>
    </cfRule>
    <cfRule type="expression" dxfId="26056" priority="66175" stopIfTrue="1">
      <formula>WEEKDAY($A829)=4</formula>
    </cfRule>
    <cfRule type="expression" dxfId="26055" priority="66176" stopIfTrue="1">
      <formula>WEEKDAY($A829)=5</formula>
    </cfRule>
    <cfRule type="expression" dxfId="26054" priority="66177" stopIfTrue="1">
      <formula>WEEKDAY($A829)=6</formula>
    </cfRule>
    <cfRule type="expression" dxfId="26053" priority="66178" stopIfTrue="1">
      <formula>WEEKDAY($A829)=7</formula>
    </cfRule>
  </conditionalFormatting>
  <conditionalFormatting sqref="I829:I833">
    <cfRule type="expression" dxfId="26052" priority="66165" stopIfTrue="1">
      <formula>WEEKDAY($A829)=1</formula>
    </cfRule>
    <cfRule type="expression" dxfId="26051" priority="66166" stopIfTrue="1">
      <formula>WEEKDAY($A829)=2</formula>
    </cfRule>
    <cfRule type="expression" dxfId="26050" priority="66167" stopIfTrue="1">
      <formula>WEEKDAY($A829)=3</formula>
    </cfRule>
    <cfRule type="expression" dxfId="26049" priority="66168" stopIfTrue="1">
      <formula>WEEKDAY($A829)=4</formula>
    </cfRule>
    <cfRule type="expression" dxfId="26048" priority="66169" stopIfTrue="1">
      <formula>WEEKDAY($A829)=5</formula>
    </cfRule>
    <cfRule type="expression" dxfId="26047" priority="66170" stopIfTrue="1">
      <formula>WEEKDAY($A829)=6</formula>
    </cfRule>
    <cfRule type="expression" dxfId="26046" priority="66171" stopIfTrue="1">
      <formula>WEEKDAY($A829)=7</formula>
    </cfRule>
  </conditionalFormatting>
  <conditionalFormatting sqref="A829:A833">
    <cfRule type="expression" dxfId="26045" priority="66158" stopIfTrue="1">
      <formula>WEEKDAY($A829)=1</formula>
    </cfRule>
    <cfRule type="expression" dxfId="26044" priority="66159" stopIfTrue="1">
      <formula>WEEKDAY($A829)=2</formula>
    </cfRule>
    <cfRule type="expression" dxfId="26043" priority="66160" stopIfTrue="1">
      <formula>WEEKDAY($A829)=3</formula>
    </cfRule>
    <cfRule type="expression" dxfId="26042" priority="66161" stopIfTrue="1">
      <formula>WEEKDAY($A829)=4</formula>
    </cfRule>
    <cfRule type="expression" dxfId="26041" priority="66162" stopIfTrue="1">
      <formula>WEEKDAY($A829)=5</formula>
    </cfRule>
    <cfRule type="expression" dxfId="26040" priority="66163" stopIfTrue="1">
      <formula>WEEKDAY($A829)=6</formula>
    </cfRule>
    <cfRule type="expression" dxfId="26039" priority="66164" stopIfTrue="1">
      <formula>WEEKDAY($A829)=7</formula>
    </cfRule>
  </conditionalFormatting>
  <conditionalFormatting sqref="A829:A833">
    <cfRule type="expression" dxfId="26038" priority="66151" stopIfTrue="1">
      <formula>WEEKDAY($A829)=1</formula>
    </cfRule>
    <cfRule type="expression" dxfId="26037" priority="66152" stopIfTrue="1">
      <formula>WEEKDAY($A829)=2</formula>
    </cfRule>
    <cfRule type="expression" dxfId="26036" priority="66153" stopIfTrue="1">
      <formula>WEEKDAY($A829)=3</formula>
    </cfRule>
    <cfRule type="expression" dxfId="26035" priority="66154" stopIfTrue="1">
      <formula>WEEKDAY($A829)=4</formula>
    </cfRule>
    <cfRule type="expression" dxfId="26034" priority="66155" stopIfTrue="1">
      <formula>WEEKDAY($A829)=5</formula>
    </cfRule>
    <cfRule type="expression" dxfId="26033" priority="66156" stopIfTrue="1">
      <formula>WEEKDAY($A829)=6</formula>
    </cfRule>
    <cfRule type="expression" dxfId="26032" priority="66157" stopIfTrue="1">
      <formula>WEEKDAY($A829)=7</formula>
    </cfRule>
  </conditionalFormatting>
  <conditionalFormatting sqref="I829:I833">
    <cfRule type="expression" dxfId="26031" priority="66144" stopIfTrue="1">
      <formula>WEEKDAY($A829)=1</formula>
    </cfRule>
    <cfRule type="expression" dxfId="26030" priority="66145" stopIfTrue="1">
      <formula>WEEKDAY($A829)=2</formula>
    </cfRule>
    <cfRule type="expression" dxfId="26029" priority="66146" stopIfTrue="1">
      <formula>WEEKDAY($A829)=3</formula>
    </cfRule>
    <cfRule type="expression" dxfId="26028" priority="66147" stopIfTrue="1">
      <formula>WEEKDAY($A829)=4</formula>
    </cfRule>
    <cfRule type="expression" dxfId="26027" priority="66148" stopIfTrue="1">
      <formula>WEEKDAY($A829)=5</formula>
    </cfRule>
    <cfRule type="expression" dxfId="26026" priority="66149" stopIfTrue="1">
      <formula>WEEKDAY($A829)=6</formula>
    </cfRule>
    <cfRule type="expression" dxfId="26025" priority="66150" stopIfTrue="1">
      <formula>WEEKDAY($A829)=7</formula>
    </cfRule>
  </conditionalFormatting>
  <conditionalFormatting sqref="B832:M832">
    <cfRule type="expression" dxfId="26024" priority="66137" stopIfTrue="1">
      <formula>WEEKDAY($A832)=1</formula>
    </cfRule>
    <cfRule type="expression" dxfId="26023" priority="66138" stopIfTrue="1">
      <formula>WEEKDAY($A832)=2</formula>
    </cfRule>
    <cfRule type="expression" dxfId="26022" priority="66139" stopIfTrue="1">
      <formula>WEEKDAY($A832)=3</formula>
    </cfRule>
    <cfRule type="expression" dxfId="26021" priority="66140" stopIfTrue="1">
      <formula>WEEKDAY($A832)=4</formula>
    </cfRule>
    <cfRule type="expression" dxfId="26020" priority="66141" stopIfTrue="1">
      <formula>WEEKDAY($A832)=5</formula>
    </cfRule>
    <cfRule type="expression" dxfId="26019" priority="66142" stopIfTrue="1">
      <formula>WEEKDAY($A832)=6</formula>
    </cfRule>
    <cfRule type="expression" dxfId="26018" priority="66143" stopIfTrue="1">
      <formula>WEEKDAY($A832)=7</formula>
    </cfRule>
  </conditionalFormatting>
  <conditionalFormatting sqref="B832:M832">
    <cfRule type="expression" dxfId="26017" priority="66130" stopIfTrue="1">
      <formula>WEEKDAY($A832)=1</formula>
    </cfRule>
    <cfRule type="expression" dxfId="26016" priority="66131" stopIfTrue="1">
      <formula>WEEKDAY($A832)=2</formula>
    </cfRule>
    <cfRule type="expression" dxfId="26015" priority="66132" stopIfTrue="1">
      <formula>WEEKDAY($A832)=3</formula>
    </cfRule>
    <cfRule type="expression" dxfId="26014" priority="66133" stopIfTrue="1">
      <formula>WEEKDAY($A832)=4</formula>
    </cfRule>
    <cfRule type="expression" dxfId="26013" priority="66134" stopIfTrue="1">
      <formula>WEEKDAY($A832)=5</formula>
    </cfRule>
    <cfRule type="expression" dxfId="26012" priority="66135" stopIfTrue="1">
      <formula>WEEKDAY($A832)=6</formula>
    </cfRule>
    <cfRule type="expression" dxfId="26011" priority="66136" stopIfTrue="1">
      <formula>WEEKDAY($A832)=7</formula>
    </cfRule>
  </conditionalFormatting>
  <conditionalFormatting sqref="B833:M833">
    <cfRule type="expression" dxfId="26010" priority="66123" stopIfTrue="1">
      <formula>WEEKDAY($A833)=1</formula>
    </cfRule>
    <cfRule type="expression" dxfId="26009" priority="66124" stopIfTrue="1">
      <formula>WEEKDAY($A833)=2</formula>
    </cfRule>
    <cfRule type="expression" dxfId="26008" priority="66125" stopIfTrue="1">
      <formula>WEEKDAY($A833)=3</formula>
    </cfRule>
    <cfRule type="expression" dxfId="26007" priority="66126" stopIfTrue="1">
      <formula>WEEKDAY($A833)=4</formula>
    </cfRule>
    <cfRule type="expression" dxfId="26006" priority="66127" stopIfTrue="1">
      <formula>WEEKDAY($A833)=5</formula>
    </cfRule>
    <cfRule type="expression" dxfId="26005" priority="66128" stopIfTrue="1">
      <formula>WEEKDAY($A833)=6</formula>
    </cfRule>
    <cfRule type="expression" dxfId="26004" priority="66129" stopIfTrue="1">
      <formula>WEEKDAY($A833)=7</formula>
    </cfRule>
  </conditionalFormatting>
  <conditionalFormatting sqref="B833:M833">
    <cfRule type="expression" dxfId="26003" priority="66116" stopIfTrue="1">
      <formula>WEEKDAY($A833)=1</formula>
    </cfRule>
    <cfRule type="expression" dxfId="26002" priority="66117" stopIfTrue="1">
      <formula>WEEKDAY($A833)=2</formula>
    </cfRule>
    <cfRule type="expression" dxfId="26001" priority="66118" stopIfTrue="1">
      <formula>WEEKDAY($A833)=3</formula>
    </cfRule>
    <cfRule type="expression" dxfId="26000" priority="66119" stopIfTrue="1">
      <formula>WEEKDAY($A833)=4</formula>
    </cfRule>
    <cfRule type="expression" dxfId="25999" priority="66120" stopIfTrue="1">
      <formula>WEEKDAY($A833)=5</formula>
    </cfRule>
    <cfRule type="expression" dxfId="25998" priority="66121" stopIfTrue="1">
      <formula>WEEKDAY($A833)=6</formula>
    </cfRule>
    <cfRule type="expression" dxfId="25997" priority="66122" stopIfTrue="1">
      <formula>WEEKDAY($A833)=7</formula>
    </cfRule>
  </conditionalFormatting>
  <conditionalFormatting sqref="I833">
    <cfRule type="expression" dxfId="25996" priority="66109" stopIfTrue="1">
      <formula>WEEKDAY($A833)=1</formula>
    </cfRule>
    <cfRule type="expression" dxfId="25995" priority="66110" stopIfTrue="1">
      <formula>WEEKDAY($A833)=2</formula>
    </cfRule>
    <cfRule type="expression" dxfId="25994" priority="66111" stopIfTrue="1">
      <formula>WEEKDAY($A833)=3</formula>
    </cfRule>
    <cfRule type="expression" dxfId="25993" priority="66112" stopIfTrue="1">
      <formula>WEEKDAY($A833)=4</formula>
    </cfRule>
    <cfRule type="expression" dxfId="25992" priority="66113" stopIfTrue="1">
      <formula>WEEKDAY($A833)=5</formula>
    </cfRule>
    <cfRule type="expression" dxfId="25991" priority="66114" stopIfTrue="1">
      <formula>WEEKDAY($A833)=6</formula>
    </cfRule>
    <cfRule type="expression" dxfId="25990" priority="66115" stopIfTrue="1">
      <formula>WEEKDAY($A833)=7</formula>
    </cfRule>
  </conditionalFormatting>
  <conditionalFormatting sqref="B833:M833">
    <cfRule type="expression" dxfId="25989" priority="66102" stopIfTrue="1">
      <formula>WEEKDAY($A833)=1</formula>
    </cfRule>
    <cfRule type="expression" dxfId="25988" priority="66103" stopIfTrue="1">
      <formula>WEEKDAY($A833)=2</formula>
    </cfRule>
    <cfRule type="expression" dxfId="25987" priority="66104" stopIfTrue="1">
      <formula>WEEKDAY($A833)=3</formula>
    </cfRule>
    <cfRule type="expression" dxfId="25986" priority="66105" stopIfTrue="1">
      <formula>WEEKDAY($A833)=4</formula>
    </cfRule>
    <cfRule type="expression" dxfId="25985" priority="66106" stopIfTrue="1">
      <formula>WEEKDAY($A833)=5</formula>
    </cfRule>
    <cfRule type="expression" dxfId="25984" priority="66107" stopIfTrue="1">
      <formula>WEEKDAY($A833)=6</formula>
    </cfRule>
    <cfRule type="expression" dxfId="25983" priority="66108" stopIfTrue="1">
      <formula>WEEKDAY($A833)=7</formula>
    </cfRule>
  </conditionalFormatting>
  <conditionalFormatting sqref="I833">
    <cfRule type="expression" dxfId="25982" priority="66095" stopIfTrue="1">
      <formula>WEEKDAY($A833)=1</formula>
    </cfRule>
    <cfRule type="expression" dxfId="25981" priority="66096" stopIfTrue="1">
      <formula>WEEKDAY($A833)=2</formula>
    </cfRule>
    <cfRule type="expression" dxfId="25980" priority="66097" stopIfTrue="1">
      <formula>WEEKDAY($A833)=3</formula>
    </cfRule>
    <cfRule type="expression" dxfId="25979" priority="66098" stopIfTrue="1">
      <formula>WEEKDAY($A833)=4</formula>
    </cfRule>
    <cfRule type="expression" dxfId="25978" priority="66099" stopIfTrue="1">
      <formula>WEEKDAY($A833)=5</formula>
    </cfRule>
    <cfRule type="expression" dxfId="25977" priority="66100" stopIfTrue="1">
      <formula>WEEKDAY($A833)=6</formula>
    </cfRule>
    <cfRule type="expression" dxfId="25976" priority="66101" stopIfTrue="1">
      <formula>WEEKDAY($A833)=7</formula>
    </cfRule>
  </conditionalFormatting>
  <conditionalFormatting sqref="I833">
    <cfRule type="expression" dxfId="25975" priority="66088" stopIfTrue="1">
      <formula>WEEKDAY($A833)=1</formula>
    </cfRule>
    <cfRule type="expression" dxfId="25974" priority="66089" stopIfTrue="1">
      <formula>WEEKDAY($A833)=2</formula>
    </cfRule>
    <cfRule type="expression" dxfId="25973" priority="66090" stopIfTrue="1">
      <formula>WEEKDAY($A833)=3</formula>
    </cfRule>
    <cfRule type="expression" dxfId="25972" priority="66091" stopIfTrue="1">
      <formula>WEEKDAY($A833)=4</formula>
    </cfRule>
    <cfRule type="expression" dxfId="25971" priority="66092" stopIfTrue="1">
      <formula>WEEKDAY($A833)=5</formula>
    </cfRule>
    <cfRule type="expression" dxfId="25970" priority="66093" stopIfTrue="1">
      <formula>WEEKDAY($A833)=6</formula>
    </cfRule>
    <cfRule type="expression" dxfId="25969" priority="66094" stopIfTrue="1">
      <formula>WEEKDAY($A833)=7</formula>
    </cfRule>
  </conditionalFormatting>
  <conditionalFormatting sqref="I833">
    <cfRule type="expression" dxfId="25968" priority="66081" stopIfTrue="1">
      <formula>WEEKDAY($A833)=1</formula>
    </cfRule>
    <cfRule type="expression" dxfId="25967" priority="66082" stopIfTrue="1">
      <formula>WEEKDAY($A833)=2</formula>
    </cfRule>
    <cfRule type="expression" dxfId="25966" priority="66083" stopIfTrue="1">
      <formula>WEEKDAY($A833)=3</formula>
    </cfRule>
    <cfRule type="expression" dxfId="25965" priority="66084" stopIfTrue="1">
      <formula>WEEKDAY($A833)=4</formula>
    </cfRule>
    <cfRule type="expression" dxfId="25964" priority="66085" stopIfTrue="1">
      <formula>WEEKDAY($A833)=5</formula>
    </cfRule>
    <cfRule type="expression" dxfId="25963" priority="66086" stopIfTrue="1">
      <formula>WEEKDAY($A833)=6</formula>
    </cfRule>
    <cfRule type="expression" dxfId="25962" priority="66087" stopIfTrue="1">
      <formula>WEEKDAY($A833)=7</formula>
    </cfRule>
  </conditionalFormatting>
  <conditionalFormatting sqref="A832:A833">
    <cfRule type="expression" dxfId="25961" priority="66067" stopIfTrue="1">
      <formula>WEEKDAY($A832)=1</formula>
    </cfRule>
    <cfRule type="expression" dxfId="25960" priority="66068" stopIfTrue="1">
      <formula>WEEKDAY($A832)=2</formula>
    </cfRule>
    <cfRule type="expression" dxfId="25959" priority="66069" stopIfTrue="1">
      <formula>WEEKDAY($A832)=3</formula>
    </cfRule>
    <cfRule type="expression" dxfId="25958" priority="66070" stopIfTrue="1">
      <formula>WEEKDAY($A832)=4</formula>
    </cfRule>
    <cfRule type="expression" dxfId="25957" priority="66071" stopIfTrue="1">
      <formula>WEEKDAY($A832)=5</formula>
    </cfRule>
    <cfRule type="expression" dxfId="25956" priority="66072" stopIfTrue="1">
      <formula>WEEKDAY($A832)=6</formula>
    </cfRule>
    <cfRule type="expression" dxfId="25955" priority="66073" stopIfTrue="1">
      <formula>WEEKDAY($A832)=7</formula>
    </cfRule>
  </conditionalFormatting>
  <conditionalFormatting sqref="A832:A833">
    <cfRule type="expression" dxfId="25954" priority="66060" stopIfTrue="1">
      <formula>WEEKDAY($A832)=1</formula>
    </cfRule>
    <cfRule type="expression" dxfId="25953" priority="66061" stopIfTrue="1">
      <formula>WEEKDAY($A832)=2</formula>
    </cfRule>
    <cfRule type="expression" dxfId="25952" priority="66062" stopIfTrue="1">
      <formula>WEEKDAY($A832)=3</formula>
    </cfRule>
    <cfRule type="expression" dxfId="25951" priority="66063" stopIfTrue="1">
      <formula>WEEKDAY($A832)=4</formula>
    </cfRule>
    <cfRule type="expression" dxfId="25950" priority="66064" stopIfTrue="1">
      <formula>WEEKDAY($A832)=5</formula>
    </cfRule>
    <cfRule type="expression" dxfId="25949" priority="66065" stopIfTrue="1">
      <formula>WEEKDAY($A832)=6</formula>
    </cfRule>
    <cfRule type="expression" dxfId="25948" priority="66066" stopIfTrue="1">
      <formula>WEEKDAY($A832)=7</formula>
    </cfRule>
  </conditionalFormatting>
  <conditionalFormatting sqref="I832:I833">
    <cfRule type="expression" dxfId="25947" priority="66053" stopIfTrue="1">
      <formula>WEEKDAY($A832)=1</formula>
    </cfRule>
    <cfRule type="expression" dxfId="25946" priority="66054" stopIfTrue="1">
      <formula>WEEKDAY($A832)=2</formula>
    </cfRule>
    <cfRule type="expression" dxfId="25945" priority="66055" stopIfTrue="1">
      <formula>WEEKDAY($A832)=3</formula>
    </cfRule>
    <cfRule type="expression" dxfId="25944" priority="66056" stopIfTrue="1">
      <formula>WEEKDAY($A832)=4</formula>
    </cfRule>
    <cfRule type="expression" dxfId="25943" priority="66057" stopIfTrue="1">
      <formula>WEEKDAY($A832)=5</formula>
    </cfRule>
    <cfRule type="expression" dxfId="25942" priority="66058" stopIfTrue="1">
      <formula>WEEKDAY($A832)=6</formula>
    </cfRule>
    <cfRule type="expression" dxfId="25941" priority="66059" stopIfTrue="1">
      <formula>WEEKDAY($A832)=7</formula>
    </cfRule>
  </conditionalFormatting>
  <conditionalFormatting sqref="I832:I833">
    <cfRule type="expression" dxfId="25940" priority="66046" stopIfTrue="1">
      <formula>WEEKDAY($A832)=1</formula>
    </cfRule>
    <cfRule type="expression" dxfId="25939" priority="66047" stopIfTrue="1">
      <formula>WEEKDAY($A832)=2</formula>
    </cfRule>
    <cfRule type="expression" dxfId="25938" priority="66048" stopIfTrue="1">
      <formula>WEEKDAY($A832)=3</formula>
    </cfRule>
    <cfRule type="expression" dxfId="25937" priority="66049" stopIfTrue="1">
      <formula>WEEKDAY($A832)=4</formula>
    </cfRule>
    <cfRule type="expression" dxfId="25936" priority="66050" stopIfTrue="1">
      <formula>WEEKDAY($A832)=5</formula>
    </cfRule>
    <cfRule type="expression" dxfId="25935" priority="66051" stopIfTrue="1">
      <formula>WEEKDAY($A832)=6</formula>
    </cfRule>
    <cfRule type="expression" dxfId="25934" priority="66052" stopIfTrue="1">
      <formula>WEEKDAY($A832)=7</formula>
    </cfRule>
  </conditionalFormatting>
  <conditionalFormatting sqref="A834:G834 J834:M834">
    <cfRule type="expression" dxfId="25933" priority="66039" stopIfTrue="1">
      <formula>WEEKDAY($A834)=1</formula>
    </cfRule>
    <cfRule type="expression" dxfId="25932" priority="66040" stopIfTrue="1">
      <formula>WEEKDAY($A834)=2</formula>
    </cfRule>
    <cfRule type="expression" dxfId="25931" priority="66041" stopIfTrue="1">
      <formula>WEEKDAY($A834)=3</formula>
    </cfRule>
    <cfRule type="expression" dxfId="25930" priority="66042" stopIfTrue="1">
      <formula>WEEKDAY($A834)=4</formula>
    </cfRule>
    <cfRule type="expression" dxfId="25929" priority="66043" stopIfTrue="1">
      <formula>WEEKDAY($A834)=5</formula>
    </cfRule>
    <cfRule type="expression" dxfId="25928" priority="66044" stopIfTrue="1">
      <formula>WEEKDAY($A834)=6</formula>
    </cfRule>
    <cfRule type="expression" dxfId="25927" priority="66045" stopIfTrue="1">
      <formula>WEEKDAY($A834)=7</formula>
    </cfRule>
  </conditionalFormatting>
  <conditionalFormatting sqref="H834">
    <cfRule type="expression" dxfId="25926" priority="66032" stopIfTrue="1">
      <formula>WEEKDAY($A834)=1</formula>
    </cfRule>
    <cfRule type="expression" dxfId="25925" priority="66033" stopIfTrue="1">
      <formula>WEEKDAY($A834)=2</formula>
    </cfRule>
    <cfRule type="expression" dxfId="25924" priority="66034" stopIfTrue="1">
      <formula>WEEKDAY($A834)=3</formula>
    </cfRule>
    <cfRule type="expression" dxfId="25923" priority="66035" stopIfTrue="1">
      <formula>WEEKDAY($A834)=4</formula>
    </cfRule>
    <cfRule type="expression" dxfId="25922" priority="66036" stopIfTrue="1">
      <formula>WEEKDAY($A834)=5</formula>
    </cfRule>
    <cfRule type="expression" dxfId="25921" priority="66037" stopIfTrue="1">
      <formula>WEEKDAY($A834)=6</formula>
    </cfRule>
    <cfRule type="expression" dxfId="25920" priority="66038" stopIfTrue="1">
      <formula>WEEKDAY($A834)=7</formula>
    </cfRule>
  </conditionalFormatting>
  <conditionalFormatting sqref="H834">
    <cfRule type="expression" dxfId="25919" priority="66025" stopIfTrue="1">
      <formula>WEEKDAY($A834)=1</formula>
    </cfRule>
    <cfRule type="expression" dxfId="25918" priority="66026" stopIfTrue="1">
      <formula>WEEKDAY($A834)=2</formula>
    </cfRule>
    <cfRule type="expression" dxfId="25917" priority="66027" stopIfTrue="1">
      <formula>WEEKDAY($A834)=3</formula>
    </cfRule>
    <cfRule type="expression" dxfId="25916" priority="66028" stopIfTrue="1">
      <formula>WEEKDAY($A834)=4</formula>
    </cfRule>
    <cfRule type="expression" dxfId="25915" priority="66029" stopIfTrue="1">
      <formula>WEEKDAY($A834)=5</formula>
    </cfRule>
    <cfRule type="expression" dxfId="25914" priority="66030" stopIfTrue="1">
      <formula>WEEKDAY($A834)=6</formula>
    </cfRule>
    <cfRule type="expression" dxfId="25913" priority="66031" stopIfTrue="1">
      <formula>WEEKDAY($A834)=7</formula>
    </cfRule>
  </conditionalFormatting>
  <conditionalFormatting sqref="H834">
    <cfRule type="expression" dxfId="25912" priority="66018" stopIfTrue="1">
      <formula>WEEKDAY($A834)=1</formula>
    </cfRule>
    <cfRule type="expression" dxfId="25911" priority="66019" stopIfTrue="1">
      <formula>WEEKDAY($A834)=2</formula>
    </cfRule>
    <cfRule type="expression" dxfId="25910" priority="66020" stopIfTrue="1">
      <formula>WEEKDAY($A834)=3</formula>
    </cfRule>
    <cfRule type="expression" dxfId="25909" priority="66021" stopIfTrue="1">
      <formula>WEEKDAY($A834)=4</formula>
    </cfRule>
    <cfRule type="expression" dxfId="25908" priority="66022" stopIfTrue="1">
      <formula>WEEKDAY($A834)=5</formula>
    </cfRule>
    <cfRule type="expression" dxfId="25907" priority="66023" stopIfTrue="1">
      <formula>WEEKDAY($A834)=6</formula>
    </cfRule>
    <cfRule type="expression" dxfId="25906" priority="66024" stopIfTrue="1">
      <formula>WEEKDAY($A834)=7</formula>
    </cfRule>
  </conditionalFormatting>
  <conditionalFormatting sqref="I834:I844">
    <cfRule type="expression" dxfId="25905" priority="66011" stopIfTrue="1">
      <formula>WEEKDAY($A834)=1</formula>
    </cfRule>
    <cfRule type="expression" dxfId="25904" priority="66012" stopIfTrue="1">
      <formula>WEEKDAY($A834)=2</formula>
    </cfRule>
    <cfRule type="expression" dxfId="25903" priority="66013" stopIfTrue="1">
      <formula>WEEKDAY($A834)=3</formula>
    </cfRule>
    <cfRule type="expression" dxfId="25902" priority="66014" stopIfTrue="1">
      <formula>WEEKDAY($A834)=4</formula>
    </cfRule>
    <cfRule type="expression" dxfId="25901" priority="66015" stopIfTrue="1">
      <formula>WEEKDAY($A834)=5</formula>
    </cfRule>
    <cfRule type="expression" dxfId="25900" priority="66016" stopIfTrue="1">
      <formula>WEEKDAY($A834)=6</formula>
    </cfRule>
    <cfRule type="expression" dxfId="25899" priority="66017" stopIfTrue="1">
      <formula>WEEKDAY($A834)=7</formula>
    </cfRule>
  </conditionalFormatting>
  <conditionalFormatting sqref="I834:I844">
    <cfRule type="expression" dxfId="25898" priority="66004" stopIfTrue="1">
      <formula>WEEKDAY($A834)=1</formula>
    </cfRule>
    <cfRule type="expression" dxfId="25897" priority="66005" stopIfTrue="1">
      <formula>WEEKDAY($A834)=2</formula>
    </cfRule>
    <cfRule type="expression" dxfId="25896" priority="66006" stopIfTrue="1">
      <formula>WEEKDAY($A834)=3</formula>
    </cfRule>
    <cfRule type="expression" dxfId="25895" priority="66007" stopIfTrue="1">
      <formula>WEEKDAY($A834)=4</formula>
    </cfRule>
    <cfRule type="expression" dxfId="25894" priority="66008" stopIfTrue="1">
      <formula>WEEKDAY($A834)=5</formula>
    </cfRule>
    <cfRule type="expression" dxfId="25893" priority="66009" stopIfTrue="1">
      <formula>WEEKDAY($A834)=6</formula>
    </cfRule>
    <cfRule type="expression" dxfId="25892" priority="66010" stopIfTrue="1">
      <formula>WEEKDAY($A834)=7</formula>
    </cfRule>
  </conditionalFormatting>
  <conditionalFormatting sqref="I834:I844">
    <cfRule type="expression" dxfId="25891" priority="65997" stopIfTrue="1">
      <formula>WEEKDAY($A834)=1</formula>
    </cfRule>
    <cfRule type="expression" dxfId="25890" priority="65998" stopIfTrue="1">
      <formula>WEEKDAY($A834)=2</formula>
    </cfRule>
    <cfRule type="expression" dxfId="25889" priority="65999" stopIfTrue="1">
      <formula>WEEKDAY($A834)=3</formula>
    </cfRule>
    <cfRule type="expression" dxfId="25888" priority="66000" stopIfTrue="1">
      <formula>WEEKDAY($A834)=4</formula>
    </cfRule>
    <cfRule type="expression" dxfId="25887" priority="66001" stopIfTrue="1">
      <formula>WEEKDAY($A834)=5</formula>
    </cfRule>
    <cfRule type="expression" dxfId="25886" priority="66002" stopIfTrue="1">
      <formula>WEEKDAY($A834)=6</formula>
    </cfRule>
    <cfRule type="expression" dxfId="25885" priority="66003" stopIfTrue="1">
      <formula>WEEKDAY($A834)=7</formula>
    </cfRule>
  </conditionalFormatting>
  <conditionalFormatting sqref="I834:I844">
    <cfRule type="expression" dxfId="25884" priority="65990" stopIfTrue="1">
      <formula>WEEKDAY($A834)=1</formula>
    </cfRule>
    <cfRule type="expression" dxfId="25883" priority="65991" stopIfTrue="1">
      <formula>WEEKDAY($A834)=2</formula>
    </cfRule>
    <cfRule type="expression" dxfId="25882" priority="65992" stopIfTrue="1">
      <formula>WEEKDAY($A834)=3</formula>
    </cfRule>
    <cfRule type="expression" dxfId="25881" priority="65993" stopIfTrue="1">
      <formula>WEEKDAY($A834)=4</formula>
    </cfRule>
    <cfRule type="expression" dxfId="25880" priority="65994" stopIfTrue="1">
      <formula>WEEKDAY($A834)=5</formula>
    </cfRule>
    <cfRule type="expression" dxfId="25879" priority="65995" stopIfTrue="1">
      <formula>WEEKDAY($A834)=6</formula>
    </cfRule>
    <cfRule type="expression" dxfId="25878" priority="65996" stopIfTrue="1">
      <formula>WEEKDAY($A834)=7</formula>
    </cfRule>
  </conditionalFormatting>
  <conditionalFormatting sqref="I834:I844">
    <cfRule type="expression" dxfId="25877" priority="65983" stopIfTrue="1">
      <formula>WEEKDAY($A834)=1</formula>
    </cfRule>
    <cfRule type="expression" dxfId="25876" priority="65984" stopIfTrue="1">
      <formula>WEEKDAY($A834)=2</formula>
    </cfRule>
    <cfRule type="expression" dxfId="25875" priority="65985" stopIfTrue="1">
      <formula>WEEKDAY($A834)=3</formula>
    </cfRule>
    <cfRule type="expression" dxfId="25874" priority="65986" stopIfTrue="1">
      <formula>WEEKDAY($A834)=4</formula>
    </cfRule>
    <cfRule type="expression" dxfId="25873" priority="65987" stopIfTrue="1">
      <formula>WEEKDAY($A834)=5</formula>
    </cfRule>
    <cfRule type="expression" dxfId="25872" priority="65988" stopIfTrue="1">
      <formula>WEEKDAY($A834)=6</formula>
    </cfRule>
    <cfRule type="expression" dxfId="25871" priority="65989" stopIfTrue="1">
      <formula>WEEKDAY($A834)=7</formula>
    </cfRule>
  </conditionalFormatting>
  <conditionalFormatting sqref="I834:I844">
    <cfRule type="expression" dxfId="25870" priority="65976" stopIfTrue="1">
      <formula>WEEKDAY($A834)=1</formula>
    </cfRule>
    <cfRule type="expression" dxfId="25869" priority="65977" stopIfTrue="1">
      <formula>WEEKDAY($A834)=2</formula>
    </cfRule>
    <cfRule type="expression" dxfId="25868" priority="65978" stopIfTrue="1">
      <formula>WEEKDAY($A834)=3</formula>
    </cfRule>
    <cfRule type="expression" dxfId="25867" priority="65979" stopIfTrue="1">
      <formula>WEEKDAY($A834)=4</formula>
    </cfRule>
    <cfRule type="expression" dxfId="25866" priority="65980" stopIfTrue="1">
      <formula>WEEKDAY($A834)=5</formula>
    </cfRule>
    <cfRule type="expression" dxfId="25865" priority="65981" stopIfTrue="1">
      <formula>WEEKDAY($A834)=6</formula>
    </cfRule>
    <cfRule type="expression" dxfId="25864" priority="65982" stopIfTrue="1">
      <formula>WEEKDAY($A834)=7</formula>
    </cfRule>
  </conditionalFormatting>
  <conditionalFormatting sqref="I834:I844">
    <cfRule type="expression" dxfId="25863" priority="65969" stopIfTrue="1">
      <formula>WEEKDAY($A834)=1</formula>
    </cfRule>
    <cfRule type="expression" dxfId="25862" priority="65970" stopIfTrue="1">
      <formula>WEEKDAY($A834)=2</formula>
    </cfRule>
    <cfRule type="expression" dxfId="25861" priority="65971" stopIfTrue="1">
      <formula>WEEKDAY($A834)=3</formula>
    </cfRule>
    <cfRule type="expression" dxfId="25860" priority="65972" stopIfTrue="1">
      <formula>WEEKDAY($A834)=4</formula>
    </cfRule>
    <cfRule type="expression" dxfId="25859" priority="65973" stopIfTrue="1">
      <formula>WEEKDAY($A834)=5</formula>
    </cfRule>
    <cfRule type="expression" dxfId="25858" priority="65974" stopIfTrue="1">
      <formula>WEEKDAY($A834)=6</formula>
    </cfRule>
    <cfRule type="expression" dxfId="25857" priority="65975" stopIfTrue="1">
      <formula>WEEKDAY($A834)=7</formula>
    </cfRule>
  </conditionalFormatting>
  <conditionalFormatting sqref="I834:I844">
    <cfRule type="expression" dxfId="25856" priority="65962" stopIfTrue="1">
      <formula>WEEKDAY($A834)=1</formula>
    </cfRule>
    <cfRule type="expression" dxfId="25855" priority="65963" stopIfTrue="1">
      <formula>WEEKDAY($A834)=2</formula>
    </cfRule>
    <cfRule type="expression" dxfId="25854" priority="65964" stopIfTrue="1">
      <formula>WEEKDAY($A834)=3</formula>
    </cfRule>
    <cfRule type="expression" dxfId="25853" priority="65965" stopIfTrue="1">
      <formula>WEEKDAY($A834)=4</formula>
    </cfRule>
    <cfRule type="expression" dxfId="25852" priority="65966" stopIfTrue="1">
      <formula>WEEKDAY($A834)=5</formula>
    </cfRule>
    <cfRule type="expression" dxfId="25851" priority="65967" stopIfTrue="1">
      <formula>WEEKDAY($A834)=6</formula>
    </cfRule>
    <cfRule type="expression" dxfId="25850" priority="65968" stopIfTrue="1">
      <formula>WEEKDAY($A834)=7</formula>
    </cfRule>
  </conditionalFormatting>
  <conditionalFormatting sqref="I834:I844">
    <cfRule type="expression" dxfId="25849" priority="65955" stopIfTrue="1">
      <formula>WEEKDAY($A834)=1</formula>
    </cfRule>
    <cfRule type="expression" dxfId="25848" priority="65956" stopIfTrue="1">
      <formula>WEEKDAY($A834)=2</formula>
    </cfRule>
    <cfRule type="expression" dxfId="25847" priority="65957" stopIfTrue="1">
      <formula>WEEKDAY($A834)=3</formula>
    </cfRule>
    <cfRule type="expression" dxfId="25846" priority="65958" stopIfTrue="1">
      <formula>WEEKDAY($A834)=4</formula>
    </cfRule>
    <cfRule type="expression" dxfId="25845" priority="65959" stopIfTrue="1">
      <formula>WEEKDAY($A834)=5</formula>
    </cfRule>
    <cfRule type="expression" dxfId="25844" priority="65960" stopIfTrue="1">
      <formula>WEEKDAY($A834)=6</formula>
    </cfRule>
    <cfRule type="expression" dxfId="25843" priority="65961" stopIfTrue="1">
      <formula>WEEKDAY($A834)=7</formula>
    </cfRule>
  </conditionalFormatting>
  <conditionalFormatting sqref="I834:I844">
    <cfRule type="expression" dxfId="25842" priority="65948" stopIfTrue="1">
      <formula>WEEKDAY($A834)=1</formula>
    </cfRule>
    <cfRule type="expression" dxfId="25841" priority="65949" stopIfTrue="1">
      <formula>WEEKDAY($A834)=2</formula>
    </cfRule>
    <cfRule type="expression" dxfId="25840" priority="65950" stopIfTrue="1">
      <formula>WEEKDAY($A834)=3</formula>
    </cfRule>
    <cfRule type="expression" dxfId="25839" priority="65951" stopIfTrue="1">
      <formula>WEEKDAY($A834)=4</formula>
    </cfRule>
    <cfRule type="expression" dxfId="25838" priority="65952" stopIfTrue="1">
      <formula>WEEKDAY($A834)=5</formula>
    </cfRule>
    <cfRule type="expression" dxfId="25837" priority="65953" stopIfTrue="1">
      <formula>WEEKDAY($A834)=6</formula>
    </cfRule>
    <cfRule type="expression" dxfId="25836" priority="65954" stopIfTrue="1">
      <formula>WEEKDAY($A834)=7</formula>
    </cfRule>
  </conditionalFormatting>
  <conditionalFormatting sqref="I834:I844">
    <cfRule type="expression" dxfId="25835" priority="65941" stopIfTrue="1">
      <formula>WEEKDAY($A834)=1</formula>
    </cfRule>
    <cfRule type="expression" dxfId="25834" priority="65942" stopIfTrue="1">
      <formula>WEEKDAY($A834)=2</formula>
    </cfRule>
    <cfRule type="expression" dxfId="25833" priority="65943" stopIfTrue="1">
      <formula>WEEKDAY($A834)=3</formula>
    </cfRule>
    <cfRule type="expression" dxfId="25832" priority="65944" stopIfTrue="1">
      <formula>WEEKDAY($A834)=4</formula>
    </cfRule>
    <cfRule type="expression" dxfId="25831" priority="65945" stopIfTrue="1">
      <formula>WEEKDAY($A834)=5</formula>
    </cfRule>
    <cfRule type="expression" dxfId="25830" priority="65946" stopIfTrue="1">
      <formula>WEEKDAY($A834)=6</formula>
    </cfRule>
    <cfRule type="expression" dxfId="25829" priority="65947" stopIfTrue="1">
      <formula>WEEKDAY($A834)=7</formula>
    </cfRule>
  </conditionalFormatting>
  <conditionalFormatting sqref="I834:I844">
    <cfRule type="expression" dxfId="25828" priority="65934" stopIfTrue="1">
      <formula>WEEKDAY($A834)=1</formula>
    </cfRule>
    <cfRule type="expression" dxfId="25827" priority="65935" stopIfTrue="1">
      <formula>WEEKDAY($A834)=2</formula>
    </cfRule>
    <cfRule type="expression" dxfId="25826" priority="65936" stopIfTrue="1">
      <formula>WEEKDAY($A834)=3</formula>
    </cfRule>
    <cfRule type="expression" dxfId="25825" priority="65937" stopIfTrue="1">
      <formula>WEEKDAY($A834)=4</formula>
    </cfRule>
    <cfRule type="expression" dxfId="25824" priority="65938" stopIfTrue="1">
      <formula>WEEKDAY($A834)=5</formula>
    </cfRule>
    <cfRule type="expression" dxfId="25823" priority="65939" stopIfTrue="1">
      <formula>WEEKDAY($A834)=6</formula>
    </cfRule>
    <cfRule type="expression" dxfId="25822" priority="65940" stopIfTrue="1">
      <formula>WEEKDAY($A834)=7</formula>
    </cfRule>
  </conditionalFormatting>
  <conditionalFormatting sqref="I834:I844">
    <cfRule type="expression" dxfId="25821" priority="65927" stopIfTrue="1">
      <formula>WEEKDAY($A834)=1</formula>
    </cfRule>
    <cfRule type="expression" dxfId="25820" priority="65928" stopIfTrue="1">
      <formula>WEEKDAY($A834)=2</formula>
    </cfRule>
    <cfRule type="expression" dxfId="25819" priority="65929" stopIfTrue="1">
      <formula>WEEKDAY($A834)=3</formula>
    </cfRule>
    <cfRule type="expression" dxfId="25818" priority="65930" stopIfTrue="1">
      <formula>WEEKDAY($A834)=4</formula>
    </cfRule>
    <cfRule type="expression" dxfId="25817" priority="65931" stopIfTrue="1">
      <formula>WEEKDAY($A834)=5</formula>
    </cfRule>
    <cfRule type="expression" dxfId="25816" priority="65932" stopIfTrue="1">
      <formula>WEEKDAY($A834)=6</formula>
    </cfRule>
    <cfRule type="expression" dxfId="25815" priority="65933" stopIfTrue="1">
      <formula>WEEKDAY($A834)=7</formula>
    </cfRule>
  </conditionalFormatting>
  <conditionalFormatting sqref="I834:I844">
    <cfRule type="expression" dxfId="25814" priority="65920" stopIfTrue="1">
      <formula>WEEKDAY($A834)=1</formula>
    </cfRule>
    <cfRule type="expression" dxfId="25813" priority="65921" stopIfTrue="1">
      <formula>WEEKDAY($A834)=2</formula>
    </cfRule>
    <cfRule type="expression" dxfId="25812" priority="65922" stopIfTrue="1">
      <formula>WEEKDAY($A834)=3</formula>
    </cfRule>
    <cfRule type="expression" dxfId="25811" priority="65923" stopIfTrue="1">
      <formula>WEEKDAY($A834)=4</formula>
    </cfRule>
    <cfRule type="expression" dxfId="25810" priority="65924" stopIfTrue="1">
      <formula>WEEKDAY($A834)=5</formula>
    </cfRule>
    <cfRule type="expression" dxfId="25809" priority="65925" stopIfTrue="1">
      <formula>WEEKDAY($A834)=6</formula>
    </cfRule>
    <cfRule type="expression" dxfId="25808" priority="65926" stopIfTrue="1">
      <formula>WEEKDAY($A834)=7</formula>
    </cfRule>
  </conditionalFormatting>
  <conditionalFormatting sqref="I834:I844">
    <cfRule type="expression" dxfId="25807" priority="65913" stopIfTrue="1">
      <formula>WEEKDAY($A834)=1</formula>
    </cfRule>
    <cfRule type="expression" dxfId="25806" priority="65914" stopIfTrue="1">
      <formula>WEEKDAY($A834)=2</formula>
    </cfRule>
    <cfRule type="expression" dxfId="25805" priority="65915" stopIfTrue="1">
      <formula>WEEKDAY($A834)=3</formula>
    </cfRule>
    <cfRule type="expression" dxfId="25804" priority="65916" stopIfTrue="1">
      <formula>WEEKDAY($A834)=4</formula>
    </cfRule>
    <cfRule type="expression" dxfId="25803" priority="65917" stopIfTrue="1">
      <formula>WEEKDAY($A834)=5</formula>
    </cfRule>
    <cfRule type="expression" dxfId="25802" priority="65918" stopIfTrue="1">
      <formula>WEEKDAY($A834)=6</formula>
    </cfRule>
    <cfRule type="expression" dxfId="25801" priority="65919" stopIfTrue="1">
      <formula>WEEKDAY($A834)=7</formula>
    </cfRule>
  </conditionalFormatting>
  <conditionalFormatting sqref="I834:I844">
    <cfRule type="expression" dxfId="25800" priority="65906" stopIfTrue="1">
      <formula>WEEKDAY($A834)=1</formula>
    </cfRule>
    <cfRule type="expression" dxfId="25799" priority="65907" stopIfTrue="1">
      <formula>WEEKDAY($A834)=2</formula>
    </cfRule>
    <cfRule type="expression" dxfId="25798" priority="65908" stopIfTrue="1">
      <formula>WEEKDAY($A834)=3</formula>
    </cfRule>
    <cfRule type="expression" dxfId="25797" priority="65909" stopIfTrue="1">
      <formula>WEEKDAY($A834)=4</formula>
    </cfRule>
    <cfRule type="expression" dxfId="25796" priority="65910" stopIfTrue="1">
      <formula>WEEKDAY($A834)=5</formula>
    </cfRule>
    <cfRule type="expression" dxfId="25795" priority="65911" stopIfTrue="1">
      <formula>WEEKDAY($A834)=6</formula>
    </cfRule>
    <cfRule type="expression" dxfId="25794" priority="65912" stopIfTrue="1">
      <formula>WEEKDAY($A834)=7</formula>
    </cfRule>
  </conditionalFormatting>
  <conditionalFormatting sqref="I834:I844">
    <cfRule type="expression" dxfId="25793" priority="65899" stopIfTrue="1">
      <formula>WEEKDAY($A834)=1</formula>
    </cfRule>
    <cfRule type="expression" dxfId="25792" priority="65900" stopIfTrue="1">
      <formula>WEEKDAY($A834)=2</formula>
    </cfRule>
    <cfRule type="expression" dxfId="25791" priority="65901" stopIfTrue="1">
      <formula>WEEKDAY($A834)=3</formula>
    </cfRule>
    <cfRule type="expression" dxfId="25790" priority="65902" stopIfTrue="1">
      <formula>WEEKDAY($A834)=4</formula>
    </cfRule>
    <cfRule type="expression" dxfId="25789" priority="65903" stopIfTrue="1">
      <formula>WEEKDAY($A834)=5</formula>
    </cfRule>
    <cfRule type="expression" dxfId="25788" priority="65904" stopIfTrue="1">
      <formula>WEEKDAY($A834)=6</formula>
    </cfRule>
    <cfRule type="expression" dxfId="25787" priority="65905" stopIfTrue="1">
      <formula>WEEKDAY($A834)=7</formula>
    </cfRule>
  </conditionalFormatting>
  <conditionalFormatting sqref="I834:I844">
    <cfRule type="expression" dxfId="25786" priority="65892" stopIfTrue="1">
      <formula>WEEKDAY($A834)=1</formula>
    </cfRule>
    <cfRule type="expression" dxfId="25785" priority="65893" stopIfTrue="1">
      <formula>WEEKDAY($A834)=2</formula>
    </cfRule>
    <cfRule type="expression" dxfId="25784" priority="65894" stopIfTrue="1">
      <formula>WEEKDAY($A834)=3</formula>
    </cfRule>
    <cfRule type="expression" dxfId="25783" priority="65895" stopIfTrue="1">
      <formula>WEEKDAY($A834)=4</formula>
    </cfRule>
    <cfRule type="expression" dxfId="25782" priority="65896" stopIfTrue="1">
      <formula>WEEKDAY($A834)=5</formula>
    </cfRule>
    <cfRule type="expression" dxfId="25781" priority="65897" stopIfTrue="1">
      <formula>WEEKDAY($A834)=6</formula>
    </cfRule>
    <cfRule type="expression" dxfId="25780" priority="65898" stopIfTrue="1">
      <formula>WEEKDAY($A834)=7</formula>
    </cfRule>
  </conditionalFormatting>
  <conditionalFormatting sqref="I834:I844">
    <cfRule type="expression" dxfId="25779" priority="65885" stopIfTrue="1">
      <formula>WEEKDAY($A834)=1</formula>
    </cfRule>
    <cfRule type="expression" dxfId="25778" priority="65886" stopIfTrue="1">
      <formula>WEEKDAY($A834)=2</formula>
    </cfRule>
    <cfRule type="expression" dxfId="25777" priority="65887" stopIfTrue="1">
      <formula>WEEKDAY($A834)=3</formula>
    </cfRule>
    <cfRule type="expression" dxfId="25776" priority="65888" stopIfTrue="1">
      <formula>WEEKDAY($A834)=4</formula>
    </cfRule>
    <cfRule type="expression" dxfId="25775" priority="65889" stopIfTrue="1">
      <formula>WEEKDAY($A834)=5</formula>
    </cfRule>
    <cfRule type="expression" dxfId="25774" priority="65890" stopIfTrue="1">
      <formula>WEEKDAY($A834)=6</formula>
    </cfRule>
    <cfRule type="expression" dxfId="25773" priority="65891" stopIfTrue="1">
      <formula>WEEKDAY($A834)=7</formula>
    </cfRule>
  </conditionalFormatting>
  <conditionalFormatting sqref="I834:I844">
    <cfRule type="expression" dxfId="25772" priority="65878" stopIfTrue="1">
      <formula>WEEKDAY($A834)=1</formula>
    </cfRule>
    <cfRule type="expression" dxfId="25771" priority="65879" stopIfTrue="1">
      <formula>WEEKDAY($A834)=2</formula>
    </cfRule>
    <cfRule type="expression" dxfId="25770" priority="65880" stopIfTrue="1">
      <formula>WEEKDAY($A834)=3</formula>
    </cfRule>
    <cfRule type="expression" dxfId="25769" priority="65881" stopIfTrue="1">
      <formula>WEEKDAY($A834)=4</formula>
    </cfRule>
    <cfRule type="expression" dxfId="25768" priority="65882" stopIfTrue="1">
      <formula>WEEKDAY($A834)=5</formula>
    </cfRule>
    <cfRule type="expression" dxfId="25767" priority="65883" stopIfTrue="1">
      <formula>WEEKDAY($A834)=6</formula>
    </cfRule>
    <cfRule type="expression" dxfId="25766" priority="65884" stopIfTrue="1">
      <formula>WEEKDAY($A834)=7</formula>
    </cfRule>
  </conditionalFormatting>
  <conditionalFormatting sqref="I834:I844">
    <cfRule type="expression" dxfId="25765" priority="65871" stopIfTrue="1">
      <formula>WEEKDAY($A834)=1</formula>
    </cfRule>
    <cfRule type="expression" dxfId="25764" priority="65872" stopIfTrue="1">
      <formula>WEEKDAY($A834)=2</formula>
    </cfRule>
    <cfRule type="expression" dxfId="25763" priority="65873" stopIfTrue="1">
      <formula>WEEKDAY($A834)=3</formula>
    </cfRule>
    <cfRule type="expression" dxfId="25762" priority="65874" stopIfTrue="1">
      <formula>WEEKDAY($A834)=4</formula>
    </cfRule>
    <cfRule type="expression" dxfId="25761" priority="65875" stopIfTrue="1">
      <formula>WEEKDAY($A834)=5</formula>
    </cfRule>
    <cfRule type="expression" dxfId="25760" priority="65876" stopIfTrue="1">
      <formula>WEEKDAY($A834)=6</formula>
    </cfRule>
    <cfRule type="expression" dxfId="25759" priority="65877" stopIfTrue="1">
      <formula>WEEKDAY($A834)=7</formula>
    </cfRule>
  </conditionalFormatting>
  <conditionalFormatting sqref="I834:I844">
    <cfRule type="expression" dxfId="25758" priority="65864" stopIfTrue="1">
      <formula>WEEKDAY($A834)=1</formula>
    </cfRule>
    <cfRule type="expression" dxfId="25757" priority="65865" stopIfTrue="1">
      <formula>WEEKDAY($A834)=2</formula>
    </cfRule>
    <cfRule type="expression" dxfId="25756" priority="65866" stopIfTrue="1">
      <formula>WEEKDAY($A834)=3</formula>
    </cfRule>
    <cfRule type="expression" dxfId="25755" priority="65867" stopIfTrue="1">
      <formula>WEEKDAY($A834)=4</formula>
    </cfRule>
    <cfRule type="expression" dxfId="25754" priority="65868" stopIfTrue="1">
      <formula>WEEKDAY($A834)=5</formula>
    </cfRule>
    <cfRule type="expression" dxfId="25753" priority="65869" stopIfTrue="1">
      <formula>WEEKDAY($A834)=6</formula>
    </cfRule>
    <cfRule type="expression" dxfId="25752" priority="65870" stopIfTrue="1">
      <formula>WEEKDAY($A834)=7</formula>
    </cfRule>
  </conditionalFormatting>
  <conditionalFormatting sqref="I834:I844">
    <cfRule type="expression" dxfId="25751" priority="65857" stopIfTrue="1">
      <formula>WEEKDAY($A834)=1</formula>
    </cfRule>
    <cfRule type="expression" dxfId="25750" priority="65858" stopIfTrue="1">
      <formula>WEEKDAY($A834)=2</formula>
    </cfRule>
    <cfRule type="expression" dxfId="25749" priority="65859" stopIfTrue="1">
      <formula>WEEKDAY($A834)=3</formula>
    </cfRule>
    <cfRule type="expression" dxfId="25748" priority="65860" stopIfTrue="1">
      <formula>WEEKDAY($A834)=4</formula>
    </cfRule>
    <cfRule type="expression" dxfId="25747" priority="65861" stopIfTrue="1">
      <formula>WEEKDAY($A834)=5</formula>
    </cfRule>
    <cfRule type="expression" dxfId="25746" priority="65862" stopIfTrue="1">
      <formula>WEEKDAY($A834)=6</formula>
    </cfRule>
    <cfRule type="expression" dxfId="25745" priority="65863" stopIfTrue="1">
      <formula>WEEKDAY($A834)=7</formula>
    </cfRule>
  </conditionalFormatting>
  <conditionalFormatting sqref="I834:I844">
    <cfRule type="expression" dxfId="25744" priority="65850" stopIfTrue="1">
      <formula>WEEKDAY($A834)=1</formula>
    </cfRule>
    <cfRule type="expression" dxfId="25743" priority="65851" stopIfTrue="1">
      <formula>WEEKDAY($A834)=2</formula>
    </cfRule>
    <cfRule type="expression" dxfId="25742" priority="65852" stopIfTrue="1">
      <formula>WEEKDAY($A834)=3</formula>
    </cfRule>
    <cfRule type="expression" dxfId="25741" priority="65853" stopIfTrue="1">
      <formula>WEEKDAY($A834)=4</formula>
    </cfRule>
    <cfRule type="expression" dxfId="25740" priority="65854" stopIfTrue="1">
      <formula>WEEKDAY($A834)=5</formula>
    </cfRule>
    <cfRule type="expression" dxfId="25739" priority="65855" stopIfTrue="1">
      <formula>WEEKDAY($A834)=6</formula>
    </cfRule>
    <cfRule type="expression" dxfId="25738" priority="65856" stopIfTrue="1">
      <formula>WEEKDAY($A834)=7</formula>
    </cfRule>
  </conditionalFormatting>
  <conditionalFormatting sqref="I834:I844">
    <cfRule type="expression" dxfId="25737" priority="65843" stopIfTrue="1">
      <formula>WEEKDAY($A834)=1</formula>
    </cfRule>
    <cfRule type="expression" dxfId="25736" priority="65844" stopIfTrue="1">
      <formula>WEEKDAY($A834)=2</formula>
    </cfRule>
    <cfRule type="expression" dxfId="25735" priority="65845" stopIfTrue="1">
      <formula>WEEKDAY($A834)=3</formula>
    </cfRule>
    <cfRule type="expression" dxfId="25734" priority="65846" stopIfTrue="1">
      <formula>WEEKDAY($A834)=4</formula>
    </cfRule>
    <cfRule type="expression" dxfId="25733" priority="65847" stopIfTrue="1">
      <formula>WEEKDAY($A834)=5</formula>
    </cfRule>
    <cfRule type="expression" dxfId="25732" priority="65848" stopIfTrue="1">
      <formula>WEEKDAY($A834)=6</formula>
    </cfRule>
    <cfRule type="expression" dxfId="25731" priority="65849" stopIfTrue="1">
      <formula>WEEKDAY($A834)=7</formula>
    </cfRule>
  </conditionalFormatting>
  <conditionalFormatting sqref="I834:I844">
    <cfRule type="expression" dxfId="25730" priority="65836" stopIfTrue="1">
      <formula>WEEKDAY($A834)=1</formula>
    </cfRule>
    <cfRule type="expression" dxfId="25729" priority="65837" stopIfTrue="1">
      <formula>WEEKDAY($A834)=2</formula>
    </cfRule>
    <cfRule type="expression" dxfId="25728" priority="65838" stopIfTrue="1">
      <formula>WEEKDAY($A834)=3</formula>
    </cfRule>
    <cfRule type="expression" dxfId="25727" priority="65839" stopIfTrue="1">
      <formula>WEEKDAY($A834)=4</formula>
    </cfRule>
    <cfRule type="expression" dxfId="25726" priority="65840" stopIfTrue="1">
      <formula>WEEKDAY($A834)=5</formula>
    </cfRule>
    <cfRule type="expression" dxfId="25725" priority="65841" stopIfTrue="1">
      <formula>WEEKDAY($A834)=6</formula>
    </cfRule>
    <cfRule type="expression" dxfId="25724" priority="65842" stopIfTrue="1">
      <formula>WEEKDAY($A834)=7</formula>
    </cfRule>
  </conditionalFormatting>
  <conditionalFormatting sqref="I834:I844">
    <cfRule type="expression" dxfId="25723" priority="65829" stopIfTrue="1">
      <formula>WEEKDAY($A834)=1</formula>
    </cfRule>
    <cfRule type="expression" dxfId="25722" priority="65830" stopIfTrue="1">
      <formula>WEEKDAY($A834)=2</formula>
    </cfRule>
    <cfRule type="expression" dxfId="25721" priority="65831" stopIfTrue="1">
      <formula>WEEKDAY($A834)=3</formula>
    </cfRule>
    <cfRule type="expression" dxfId="25720" priority="65832" stopIfTrue="1">
      <formula>WEEKDAY($A834)=4</formula>
    </cfRule>
    <cfRule type="expression" dxfId="25719" priority="65833" stopIfTrue="1">
      <formula>WEEKDAY($A834)=5</formula>
    </cfRule>
    <cfRule type="expression" dxfId="25718" priority="65834" stopIfTrue="1">
      <formula>WEEKDAY($A834)=6</formula>
    </cfRule>
    <cfRule type="expression" dxfId="25717" priority="65835" stopIfTrue="1">
      <formula>WEEKDAY($A834)=7</formula>
    </cfRule>
  </conditionalFormatting>
  <conditionalFormatting sqref="I834:I844">
    <cfRule type="expression" dxfId="25716" priority="65822" stopIfTrue="1">
      <formula>WEEKDAY($A834)=1</formula>
    </cfRule>
    <cfRule type="expression" dxfId="25715" priority="65823" stopIfTrue="1">
      <formula>WEEKDAY($A834)=2</formula>
    </cfRule>
    <cfRule type="expression" dxfId="25714" priority="65824" stopIfTrue="1">
      <formula>WEEKDAY($A834)=3</formula>
    </cfRule>
    <cfRule type="expression" dxfId="25713" priority="65825" stopIfTrue="1">
      <formula>WEEKDAY($A834)=4</formula>
    </cfRule>
    <cfRule type="expression" dxfId="25712" priority="65826" stopIfTrue="1">
      <formula>WEEKDAY($A834)=5</formula>
    </cfRule>
    <cfRule type="expression" dxfId="25711" priority="65827" stopIfTrue="1">
      <formula>WEEKDAY($A834)=6</formula>
    </cfRule>
    <cfRule type="expression" dxfId="25710" priority="65828" stopIfTrue="1">
      <formula>WEEKDAY($A834)=7</formula>
    </cfRule>
  </conditionalFormatting>
  <conditionalFormatting sqref="I834:I844">
    <cfRule type="expression" dxfId="25709" priority="65815" stopIfTrue="1">
      <formula>WEEKDAY($A834)=1</formula>
    </cfRule>
    <cfRule type="expression" dxfId="25708" priority="65816" stopIfTrue="1">
      <formula>WEEKDAY($A834)=2</formula>
    </cfRule>
    <cfRule type="expression" dxfId="25707" priority="65817" stopIfTrue="1">
      <formula>WEEKDAY($A834)=3</formula>
    </cfRule>
    <cfRule type="expression" dxfId="25706" priority="65818" stopIfTrue="1">
      <formula>WEEKDAY($A834)=4</formula>
    </cfRule>
    <cfRule type="expression" dxfId="25705" priority="65819" stopIfTrue="1">
      <formula>WEEKDAY($A834)=5</formula>
    </cfRule>
    <cfRule type="expression" dxfId="25704" priority="65820" stopIfTrue="1">
      <formula>WEEKDAY($A834)=6</formula>
    </cfRule>
    <cfRule type="expression" dxfId="25703" priority="65821" stopIfTrue="1">
      <formula>WEEKDAY($A834)=7</formula>
    </cfRule>
  </conditionalFormatting>
  <conditionalFormatting sqref="I834:I844">
    <cfRule type="expression" dxfId="25702" priority="65808" stopIfTrue="1">
      <formula>WEEKDAY($A834)=1</formula>
    </cfRule>
    <cfRule type="expression" dxfId="25701" priority="65809" stopIfTrue="1">
      <formula>WEEKDAY($A834)=2</formula>
    </cfRule>
    <cfRule type="expression" dxfId="25700" priority="65810" stopIfTrue="1">
      <formula>WEEKDAY($A834)=3</formula>
    </cfRule>
    <cfRule type="expression" dxfId="25699" priority="65811" stopIfTrue="1">
      <formula>WEEKDAY($A834)=4</formula>
    </cfRule>
    <cfRule type="expression" dxfId="25698" priority="65812" stopIfTrue="1">
      <formula>WEEKDAY($A834)=5</formula>
    </cfRule>
    <cfRule type="expression" dxfId="25697" priority="65813" stopIfTrue="1">
      <formula>WEEKDAY($A834)=6</formula>
    </cfRule>
    <cfRule type="expression" dxfId="25696" priority="65814" stopIfTrue="1">
      <formula>WEEKDAY($A834)=7</formula>
    </cfRule>
  </conditionalFormatting>
  <conditionalFormatting sqref="I834:I844">
    <cfRule type="expression" dxfId="25695" priority="65801" stopIfTrue="1">
      <formula>WEEKDAY($A834)=1</formula>
    </cfRule>
    <cfRule type="expression" dxfId="25694" priority="65802" stopIfTrue="1">
      <formula>WEEKDAY($A834)=2</formula>
    </cfRule>
    <cfRule type="expression" dxfId="25693" priority="65803" stopIfTrue="1">
      <formula>WEEKDAY($A834)=3</formula>
    </cfRule>
    <cfRule type="expression" dxfId="25692" priority="65804" stopIfTrue="1">
      <formula>WEEKDAY($A834)=4</formula>
    </cfRule>
    <cfRule type="expression" dxfId="25691" priority="65805" stopIfTrue="1">
      <formula>WEEKDAY($A834)=5</formula>
    </cfRule>
    <cfRule type="expression" dxfId="25690" priority="65806" stopIfTrue="1">
      <formula>WEEKDAY($A834)=6</formula>
    </cfRule>
    <cfRule type="expression" dxfId="25689" priority="65807" stopIfTrue="1">
      <formula>WEEKDAY($A834)=7</formula>
    </cfRule>
  </conditionalFormatting>
  <conditionalFormatting sqref="I834:I844">
    <cfRule type="expression" dxfId="25688" priority="65794" stopIfTrue="1">
      <formula>WEEKDAY($A834)=1</formula>
    </cfRule>
    <cfRule type="expression" dxfId="25687" priority="65795" stopIfTrue="1">
      <formula>WEEKDAY($A834)=2</formula>
    </cfRule>
    <cfRule type="expression" dxfId="25686" priority="65796" stopIfTrue="1">
      <formula>WEEKDAY($A834)=3</formula>
    </cfRule>
    <cfRule type="expression" dxfId="25685" priority="65797" stopIfTrue="1">
      <formula>WEEKDAY($A834)=4</formula>
    </cfRule>
    <cfRule type="expression" dxfId="25684" priority="65798" stopIfTrue="1">
      <formula>WEEKDAY($A834)=5</formula>
    </cfRule>
    <cfRule type="expression" dxfId="25683" priority="65799" stopIfTrue="1">
      <formula>WEEKDAY($A834)=6</formula>
    </cfRule>
    <cfRule type="expression" dxfId="25682" priority="65800" stopIfTrue="1">
      <formula>WEEKDAY($A834)=7</formula>
    </cfRule>
  </conditionalFormatting>
  <conditionalFormatting sqref="I834:I844">
    <cfRule type="expression" dxfId="25681" priority="65787" stopIfTrue="1">
      <formula>WEEKDAY($A834)=1</formula>
    </cfRule>
    <cfRule type="expression" dxfId="25680" priority="65788" stopIfTrue="1">
      <formula>WEEKDAY($A834)=2</formula>
    </cfRule>
    <cfRule type="expression" dxfId="25679" priority="65789" stopIfTrue="1">
      <formula>WEEKDAY($A834)=3</formula>
    </cfRule>
    <cfRule type="expression" dxfId="25678" priority="65790" stopIfTrue="1">
      <formula>WEEKDAY($A834)=4</formula>
    </cfRule>
    <cfRule type="expression" dxfId="25677" priority="65791" stopIfTrue="1">
      <formula>WEEKDAY($A834)=5</formula>
    </cfRule>
    <cfRule type="expression" dxfId="25676" priority="65792" stopIfTrue="1">
      <formula>WEEKDAY($A834)=6</formula>
    </cfRule>
    <cfRule type="expression" dxfId="25675" priority="65793" stopIfTrue="1">
      <formula>WEEKDAY($A834)=7</formula>
    </cfRule>
  </conditionalFormatting>
  <conditionalFormatting sqref="I834:I844">
    <cfRule type="expression" dxfId="25674" priority="65780" stopIfTrue="1">
      <formula>WEEKDAY($A834)=1</formula>
    </cfRule>
    <cfRule type="expression" dxfId="25673" priority="65781" stopIfTrue="1">
      <formula>WEEKDAY($A834)=2</formula>
    </cfRule>
    <cfRule type="expression" dxfId="25672" priority="65782" stopIfTrue="1">
      <formula>WEEKDAY($A834)=3</formula>
    </cfRule>
    <cfRule type="expression" dxfId="25671" priority="65783" stopIfTrue="1">
      <formula>WEEKDAY($A834)=4</formula>
    </cfRule>
    <cfRule type="expression" dxfId="25670" priority="65784" stopIfTrue="1">
      <formula>WEEKDAY($A834)=5</formula>
    </cfRule>
    <cfRule type="expression" dxfId="25669" priority="65785" stopIfTrue="1">
      <formula>WEEKDAY($A834)=6</formula>
    </cfRule>
    <cfRule type="expression" dxfId="25668" priority="65786" stopIfTrue="1">
      <formula>WEEKDAY($A834)=7</formula>
    </cfRule>
  </conditionalFormatting>
  <conditionalFormatting sqref="I834:I844">
    <cfRule type="expression" dxfId="25667" priority="65773" stopIfTrue="1">
      <formula>WEEKDAY($A834)=1</formula>
    </cfRule>
    <cfRule type="expression" dxfId="25666" priority="65774" stopIfTrue="1">
      <formula>WEEKDAY($A834)=2</formula>
    </cfRule>
    <cfRule type="expression" dxfId="25665" priority="65775" stopIfTrue="1">
      <formula>WEEKDAY($A834)=3</formula>
    </cfRule>
    <cfRule type="expression" dxfId="25664" priority="65776" stopIfTrue="1">
      <formula>WEEKDAY($A834)=4</formula>
    </cfRule>
    <cfRule type="expression" dxfId="25663" priority="65777" stopIfTrue="1">
      <formula>WEEKDAY($A834)=5</formula>
    </cfRule>
    <cfRule type="expression" dxfId="25662" priority="65778" stopIfTrue="1">
      <formula>WEEKDAY($A834)=6</formula>
    </cfRule>
    <cfRule type="expression" dxfId="25661" priority="65779" stopIfTrue="1">
      <formula>WEEKDAY($A834)=7</formula>
    </cfRule>
  </conditionalFormatting>
  <conditionalFormatting sqref="I834:I844">
    <cfRule type="expression" dxfId="25660" priority="65766" stopIfTrue="1">
      <formula>WEEKDAY($A834)=1</formula>
    </cfRule>
    <cfRule type="expression" dxfId="25659" priority="65767" stopIfTrue="1">
      <formula>WEEKDAY($A834)=2</formula>
    </cfRule>
    <cfRule type="expression" dxfId="25658" priority="65768" stopIfTrue="1">
      <formula>WEEKDAY($A834)=3</formula>
    </cfRule>
    <cfRule type="expression" dxfId="25657" priority="65769" stopIfTrue="1">
      <formula>WEEKDAY($A834)=4</formula>
    </cfRule>
    <cfRule type="expression" dxfId="25656" priority="65770" stopIfTrue="1">
      <formula>WEEKDAY($A834)=5</formula>
    </cfRule>
    <cfRule type="expression" dxfId="25655" priority="65771" stopIfTrue="1">
      <formula>WEEKDAY($A834)=6</formula>
    </cfRule>
    <cfRule type="expression" dxfId="25654" priority="65772" stopIfTrue="1">
      <formula>WEEKDAY($A834)=7</formula>
    </cfRule>
  </conditionalFormatting>
  <conditionalFormatting sqref="I834:I844">
    <cfRule type="expression" dxfId="25653" priority="65759" stopIfTrue="1">
      <formula>WEEKDAY($A834)=1</formula>
    </cfRule>
    <cfRule type="expression" dxfId="25652" priority="65760" stopIfTrue="1">
      <formula>WEEKDAY($A834)=2</formula>
    </cfRule>
    <cfRule type="expression" dxfId="25651" priority="65761" stopIfTrue="1">
      <formula>WEEKDAY($A834)=3</formula>
    </cfRule>
    <cfRule type="expression" dxfId="25650" priority="65762" stopIfTrue="1">
      <formula>WEEKDAY($A834)=4</formula>
    </cfRule>
    <cfRule type="expression" dxfId="25649" priority="65763" stopIfTrue="1">
      <formula>WEEKDAY($A834)=5</formula>
    </cfRule>
    <cfRule type="expression" dxfId="25648" priority="65764" stopIfTrue="1">
      <formula>WEEKDAY($A834)=6</formula>
    </cfRule>
    <cfRule type="expression" dxfId="25647" priority="65765" stopIfTrue="1">
      <formula>WEEKDAY($A834)=7</formula>
    </cfRule>
  </conditionalFormatting>
  <conditionalFormatting sqref="I834:I844">
    <cfRule type="expression" dxfId="25646" priority="65752" stopIfTrue="1">
      <formula>WEEKDAY($A834)=1</formula>
    </cfRule>
    <cfRule type="expression" dxfId="25645" priority="65753" stopIfTrue="1">
      <formula>WEEKDAY($A834)=2</formula>
    </cfRule>
    <cfRule type="expression" dxfId="25644" priority="65754" stopIfTrue="1">
      <formula>WEEKDAY($A834)=3</formula>
    </cfRule>
    <cfRule type="expression" dxfId="25643" priority="65755" stopIfTrue="1">
      <formula>WEEKDAY($A834)=4</formula>
    </cfRule>
    <cfRule type="expression" dxfId="25642" priority="65756" stopIfTrue="1">
      <formula>WEEKDAY($A834)=5</formula>
    </cfRule>
    <cfRule type="expression" dxfId="25641" priority="65757" stopIfTrue="1">
      <formula>WEEKDAY($A834)=6</formula>
    </cfRule>
    <cfRule type="expression" dxfId="25640" priority="65758" stopIfTrue="1">
      <formula>WEEKDAY($A834)=7</formula>
    </cfRule>
  </conditionalFormatting>
  <conditionalFormatting sqref="I834:I844">
    <cfRule type="expression" dxfId="25639" priority="65745" stopIfTrue="1">
      <formula>WEEKDAY($A834)=1</formula>
    </cfRule>
    <cfRule type="expression" dxfId="25638" priority="65746" stopIfTrue="1">
      <formula>WEEKDAY($A834)=2</formula>
    </cfRule>
    <cfRule type="expression" dxfId="25637" priority="65747" stopIfTrue="1">
      <formula>WEEKDAY($A834)=3</formula>
    </cfRule>
    <cfRule type="expression" dxfId="25636" priority="65748" stopIfTrue="1">
      <formula>WEEKDAY($A834)=4</formula>
    </cfRule>
    <cfRule type="expression" dxfId="25635" priority="65749" stopIfTrue="1">
      <formula>WEEKDAY($A834)=5</formula>
    </cfRule>
    <cfRule type="expression" dxfId="25634" priority="65750" stopIfTrue="1">
      <formula>WEEKDAY($A834)=6</formula>
    </cfRule>
    <cfRule type="expression" dxfId="25633" priority="65751" stopIfTrue="1">
      <formula>WEEKDAY($A834)=7</formula>
    </cfRule>
  </conditionalFormatting>
  <conditionalFormatting sqref="I834:I844">
    <cfRule type="expression" dxfId="25632" priority="65738" stopIfTrue="1">
      <formula>WEEKDAY($A834)=1</formula>
    </cfRule>
    <cfRule type="expression" dxfId="25631" priority="65739" stopIfTrue="1">
      <formula>WEEKDAY($A834)=2</formula>
    </cfRule>
    <cfRule type="expression" dxfId="25630" priority="65740" stopIfTrue="1">
      <formula>WEEKDAY($A834)=3</formula>
    </cfRule>
    <cfRule type="expression" dxfId="25629" priority="65741" stopIfTrue="1">
      <formula>WEEKDAY($A834)=4</formula>
    </cfRule>
    <cfRule type="expression" dxfId="25628" priority="65742" stopIfTrue="1">
      <formula>WEEKDAY($A834)=5</formula>
    </cfRule>
    <cfRule type="expression" dxfId="25627" priority="65743" stopIfTrue="1">
      <formula>WEEKDAY($A834)=6</formula>
    </cfRule>
    <cfRule type="expression" dxfId="25626" priority="65744" stopIfTrue="1">
      <formula>WEEKDAY($A834)=7</formula>
    </cfRule>
  </conditionalFormatting>
  <conditionalFormatting sqref="I834:I844">
    <cfRule type="expression" dxfId="25625" priority="65731" stopIfTrue="1">
      <formula>WEEKDAY($A834)=1</formula>
    </cfRule>
    <cfRule type="expression" dxfId="25624" priority="65732" stopIfTrue="1">
      <formula>WEEKDAY($A834)=2</formula>
    </cfRule>
    <cfRule type="expression" dxfId="25623" priority="65733" stopIfTrue="1">
      <formula>WEEKDAY($A834)=3</formula>
    </cfRule>
    <cfRule type="expression" dxfId="25622" priority="65734" stopIfTrue="1">
      <formula>WEEKDAY($A834)=4</formula>
    </cfRule>
    <cfRule type="expression" dxfId="25621" priority="65735" stopIfTrue="1">
      <formula>WEEKDAY($A834)=5</formula>
    </cfRule>
    <cfRule type="expression" dxfId="25620" priority="65736" stopIfTrue="1">
      <formula>WEEKDAY($A834)=6</formula>
    </cfRule>
    <cfRule type="expression" dxfId="25619" priority="65737" stopIfTrue="1">
      <formula>WEEKDAY($A834)=7</formula>
    </cfRule>
  </conditionalFormatting>
  <conditionalFormatting sqref="I834:I844">
    <cfRule type="expression" dxfId="25618" priority="65724" stopIfTrue="1">
      <formula>WEEKDAY($A834)=1</formula>
    </cfRule>
    <cfRule type="expression" dxfId="25617" priority="65725" stopIfTrue="1">
      <formula>WEEKDAY($A834)=2</formula>
    </cfRule>
    <cfRule type="expression" dxfId="25616" priority="65726" stopIfTrue="1">
      <formula>WEEKDAY($A834)=3</formula>
    </cfRule>
    <cfRule type="expression" dxfId="25615" priority="65727" stopIfTrue="1">
      <formula>WEEKDAY($A834)=4</formula>
    </cfRule>
    <cfRule type="expression" dxfId="25614" priority="65728" stopIfTrue="1">
      <formula>WEEKDAY($A834)=5</formula>
    </cfRule>
    <cfRule type="expression" dxfId="25613" priority="65729" stopIfTrue="1">
      <formula>WEEKDAY($A834)=6</formula>
    </cfRule>
    <cfRule type="expression" dxfId="25612" priority="65730" stopIfTrue="1">
      <formula>WEEKDAY($A834)=7</formula>
    </cfRule>
  </conditionalFormatting>
  <conditionalFormatting sqref="I834:I844">
    <cfRule type="expression" dxfId="25611" priority="65717" stopIfTrue="1">
      <formula>WEEKDAY($A834)=1</formula>
    </cfRule>
    <cfRule type="expression" dxfId="25610" priority="65718" stopIfTrue="1">
      <formula>WEEKDAY($A834)=2</formula>
    </cfRule>
    <cfRule type="expression" dxfId="25609" priority="65719" stopIfTrue="1">
      <formula>WEEKDAY($A834)=3</formula>
    </cfRule>
    <cfRule type="expression" dxfId="25608" priority="65720" stopIfTrue="1">
      <formula>WEEKDAY($A834)=4</formula>
    </cfRule>
    <cfRule type="expression" dxfId="25607" priority="65721" stopIfTrue="1">
      <formula>WEEKDAY($A834)=5</formula>
    </cfRule>
    <cfRule type="expression" dxfId="25606" priority="65722" stopIfTrue="1">
      <formula>WEEKDAY($A834)=6</formula>
    </cfRule>
    <cfRule type="expression" dxfId="25605" priority="65723" stopIfTrue="1">
      <formula>WEEKDAY($A834)=7</formula>
    </cfRule>
  </conditionalFormatting>
  <conditionalFormatting sqref="I834:I844">
    <cfRule type="expression" dxfId="25604" priority="65710" stopIfTrue="1">
      <formula>WEEKDAY($A834)=1</formula>
    </cfRule>
    <cfRule type="expression" dxfId="25603" priority="65711" stopIfTrue="1">
      <formula>WEEKDAY($A834)=2</formula>
    </cfRule>
    <cfRule type="expression" dxfId="25602" priority="65712" stopIfTrue="1">
      <formula>WEEKDAY($A834)=3</formula>
    </cfRule>
    <cfRule type="expression" dxfId="25601" priority="65713" stopIfTrue="1">
      <formula>WEEKDAY($A834)=4</formula>
    </cfRule>
    <cfRule type="expression" dxfId="25600" priority="65714" stopIfTrue="1">
      <formula>WEEKDAY($A834)=5</formula>
    </cfRule>
    <cfRule type="expression" dxfId="25599" priority="65715" stopIfTrue="1">
      <formula>WEEKDAY($A834)=6</formula>
    </cfRule>
    <cfRule type="expression" dxfId="25598" priority="65716" stopIfTrue="1">
      <formula>WEEKDAY($A834)=7</formula>
    </cfRule>
  </conditionalFormatting>
  <conditionalFormatting sqref="I834:I844">
    <cfRule type="expression" dxfId="25597" priority="65703" stopIfTrue="1">
      <formula>WEEKDAY($A834)=1</formula>
    </cfRule>
    <cfRule type="expression" dxfId="25596" priority="65704" stopIfTrue="1">
      <formula>WEEKDAY($A834)=2</formula>
    </cfRule>
    <cfRule type="expression" dxfId="25595" priority="65705" stopIfTrue="1">
      <formula>WEEKDAY($A834)=3</formula>
    </cfRule>
    <cfRule type="expression" dxfId="25594" priority="65706" stopIfTrue="1">
      <formula>WEEKDAY($A834)=4</formula>
    </cfRule>
    <cfRule type="expression" dxfId="25593" priority="65707" stopIfTrue="1">
      <formula>WEEKDAY($A834)=5</formula>
    </cfRule>
    <cfRule type="expression" dxfId="25592" priority="65708" stopIfTrue="1">
      <formula>WEEKDAY($A834)=6</formula>
    </cfRule>
    <cfRule type="expression" dxfId="25591" priority="65709" stopIfTrue="1">
      <formula>WEEKDAY($A834)=7</formula>
    </cfRule>
  </conditionalFormatting>
  <conditionalFormatting sqref="I834:I844">
    <cfRule type="expression" dxfId="25590" priority="65696" stopIfTrue="1">
      <formula>WEEKDAY($A834)=1</formula>
    </cfRule>
    <cfRule type="expression" dxfId="25589" priority="65697" stopIfTrue="1">
      <formula>WEEKDAY($A834)=2</formula>
    </cfRule>
    <cfRule type="expression" dxfId="25588" priority="65698" stopIfTrue="1">
      <formula>WEEKDAY($A834)=3</formula>
    </cfRule>
    <cfRule type="expression" dxfId="25587" priority="65699" stopIfTrue="1">
      <formula>WEEKDAY($A834)=4</formula>
    </cfRule>
    <cfRule type="expression" dxfId="25586" priority="65700" stopIfTrue="1">
      <formula>WEEKDAY($A834)=5</formula>
    </cfRule>
    <cfRule type="expression" dxfId="25585" priority="65701" stopIfTrue="1">
      <formula>WEEKDAY($A834)=6</formula>
    </cfRule>
    <cfRule type="expression" dxfId="25584" priority="65702" stopIfTrue="1">
      <formula>WEEKDAY($A834)=7</formula>
    </cfRule>
  </conditionalFormatting>
  <conditionalFormatting sqref="I834:I844">
    <cfRule type="expression" dxfId="25583" priority="65689" stopIfTrue="1">
      <formula>WEEKDAY($A834)=1</formula>
    </cfRule>
    <cfRule type="expression" dxfId="25582" priority="65690" stopIfTrue="1">
      <formula>WEEKDAY($A834)=2</formula>
    </cfRule>
    <cfRule type="expression" dxfId="25581" priority="65691" stopIfTrue="1">
      <formula>WEEKDAY($A834)=3</formula>
    </cfRule>
    <cfRule type="expression" dxfId="25580" priority="65692" stopIfTrue="1">
      <formula>WEEKDAY($A834)=4</formula>
    </cfRule>
    <cfRule type="expression" dxfId="25579" priority="65693" stopIfTrue="1">
      <formula>WEEKDAY($A834)=5</formula>
    </cfRule>
    <cfRule type="expression" dxfId="25578" priority="65694" stopIfTrue="1">
      <formula>WEEKDAY($A834)=6</formula>
    </cfRule>
    <cfRule type="expression" dxfId="25577" priority="65695" stopIfTrue="1">
      <formula>WEEKDAY($A834)=7</formula>
    </cfRule>
  </conditionalFormatting>
  <conditionalFormatting sqref="I834:I844">
    <cfRule type="expression" dxfId="25576" priority="65682" stopIfTrue="1">
      <formula>WEEKDAY($A834)=1</formula>
    </cfRule>
    <cfRule type="expression" dxfId="25575" priority="65683" stopIfTrue="1">
      <formula>WEEKDAY($A834)=2</formula>
    </cfRule>
    <cfRule type="expression" dxfId="25574" priority="65684" stopIfTrue="1">
      <formula>WEEKDAY($A834)=3</formula>
    </cfRule>
    <cfRule type="expression" dxfId="25573" priority="65685" stopIfTrue="1">
      <formula>WEEKDAY($A834)=4</formula>
    </cfRule>
    <cfRule type="expression" dxfId="25572" priority="65686" stopIfTrue="1">
      <formula>WEEKDAY($A834)=5</formula>
    </cfRule>
    <cfRule type="expression" dxfId="25571" priority="65687" stopIfTrue="1">
      <formula>WEEKDAY($A834)=6</formula>
    </cfRule>
    <cfRule type="expression" dxfId="25570" priority="65688" stopIfTrue="1">
      <formula>WEEKDAY($A834)=7</formula>
    </cfRule>
  </conditionalFormatting>
  <conditionalFormatting sqref="I834:I844">
    <cfRule type="expression" dxfId="25569" priority="65675" stopIfTrue="1">
      <formula>WEEKDAY($A834)=1</formula>
    </cfRule>
    <cfRule type="expression" dxfId="25568" priority="65676" stopIfTrue="1">
      <formula>WEEKDAY($A834)=2</formula>
    </cfRule>
    <cfRule type="expression" dxfId="25567" priority="65677" stopIfTrue="1">
      <formula>WEEKDAY($A834)=3</formula>
    </cfRule>
    <cfRule type="expression" dxfId="25566" priority="65678" stopIfTrue="1">
      <formula>WEEKDAY($A834)=4</formula>
    </cfRule>
    <cfRule type="expression" dxfId="25565" priority="65679" stopIfTrue="1">
      <formula>WEEKDAY($A834)=5</formula>
    </cfRule>
    <cfRule type="expression" dxfId="25564" priority="65680" stopIfTrue="1">
      <formula>WEEKDAY($A834)=6</formula>
    </cfRule>
    <cfRule type="expression" dxfId="25563" priority="65681" stopIfTrue="1">
      <formula>WEEKDAY($A834)=7</formula>
    </cfRule>
  </conditionalFormatting>
  <conditionalFormatting sqref="I834:I844">
    <cfRule type="expression" dxfId="25562" priority="65668" stopIfTrue="1">
      <formula>WEEKDAY($A834)=1</formula>
    </cfRule>
    <cfRule type="expression" dxfId="25561" priority="65669" stopIfTrue="1">
      <formula>WEEKDAY($A834)=2</formula>
    </cfRule>
    <cfRule type="expression" dxfId="25560" priority="65670" stopIfTrue="1">
      <formula>WEEKDAY($A834)=3</formula>
    </cfRule>
    <cfRule type="expression" dxfId="25559" priority="65671" stopIfTrue="1">
      <formula>WEEKDAY($A834)=4</formula>
    </cfRule>
    <cfRule type="expression" dxfId="25558" priority="65672" stopIfTrue="1">
      <formula>WEEKDAY($A834)=5</formula>
    </cfRule>
    <cfRule type="expression" dxfId="25557" priority="65673" stopIfTrue="1">
      <formula>WEEKDAY($A834)=6</formula>
    </cfRule>
    <cfRule type="expression" dxfId="25556" priority="65674" stopIfTrue="1">
      <formula>WEEKDAY($A834)=7</formula>
    </cfRule>
  </conditionalFormatting>
  <conditionalFormatting sqref="I834:I844">
    <cfRule type="expression" dxfId="25555" priority="65661" stopIfTrue="1">
      <formula>WEEKDAY($A834)=1</formula>
    </cfRule>
    <cfRule type="expression" dxfId="25554" priority="65662" stopIfTrue="1">
      <formula>WEEKDAY($A834)=2</formula>
    </cfRule>
    <cfRule type="expression" dxfId="25553" priority="65663" stopIfTrue="1">
      <formula>WEEKDAY($A834)=3</formula>
    </cfRule>
    <cfRule type="expression" dxfId="25552" priority="65664" stopIfTrue="1">
      <formula>WEEKDAY($A834)=4</formula>
    </cfRule>
    <cfRule type="expression" dxfId="25551" priority="65665" stopIfTrue="1">
      <formula>WEEKDAY($A834)=5</formula>
    </cfRule>
    <cfRule type="expression" dxfId="25550" priority="65666" stopIfTrue="1">
      <formula>WEEKDAY($A834)=6</formula>
    </cfRule>
    <cfRule type="expression" dxfId="25549" priority="65667" stopIfTrue="1">
      <formula>WEEKDAY($A834)=7</formula>
    </cfRule>
  </conditionalFormatting>
  <conditionalFormatting sqref="I834:I844">
    <cfRule type="expression" dxfId="25548" priority="65654" stopIfTrue="1">
      <formula>WEEKDAY($A834)=1</formula>
    </cfRule>
    <cfRule type="expression" dxfId="25547" priority="65655" stopIfTrue="1">
      <formula>WEEKDAY($A834)=2</formula>
    </cfRule>
    <cfRule type="expression" dxfId="25546" priority="65656" stopIfTrue="1">
      <formula>WEEKDAY($A834)=3</formula>
    </cfRule>
    <cfRule type="expression" dxfId="25545" priority="65657" stopIfTrue="1">
      <formula>WEEKDAY($A834)=4</formula>
    </cfRule>
    <cfRule type="expression" dxfId="25544" priority="65658" stopIfTrue="1">
      <formula>WEEKDAY($A834)=5</formula>
    </cfRule>
    <cfRule type="expression" dxfId="25543" priority="65659" stopIfTrue="1">
      <formula>WEEKDAY($A834)=6</formula>
    </cfRule>
    <cfRule type="expression" dxfId="25542" priority="65660" stopIfTrue="1">
      <formula>WEEKDAY($A834)=7</formula>
    </cfRule>
  </conditionalFormatting>
  <conditionalFormatting sqref="I834:I844">
    <cfRule type="expression" dxfId="25541" priority="65647" stopIfTrue="1">
      <formula>WEEKDAY($A834)=1</formula>
    </cfRule>
    <cfRule type="expression" dxfId="25540" priority="65648" stopIfTrue="1">
      <formula>WEEKDAY($A834)=2</formula>
    </cfRule>
    <cfRule type="expression" dxfId="25539" priority="65649" stopIfTrue="1">
      <formula>WEEKDAY($A834)=3</formula>
    </cfRule>
    <cfRule type="expression" dxfId="25538" priority="65650" stopIfTrue="1">
      <formula>WEEKDAY($A834)=4</formula>
    </cfRule>
    <cfRule type="expression" dxfId="25537" priority="65651" stopIfTrue="1">
      <formula>WEEKDAY($A834)=5</formula>
    </cfRule>
    <cfRule type="expression" dxfId="25536" priority="65652" stopIfTrue="1">
      <formula>WEEKDAY($A834)=6</formula>
    </cfRule>
    <cfRule type="expression" dxfId="25535" priority="65653" stopIfTrue="1">
      <formula>WEEKDAY($A834)=7</formula>
    </cfRule>
  </conditionalFormatting>
  <conditionalFormatting sqref="I834:I844">
    <cfRule type="expression" dxfId="25534" priority="65640" stopIfTrue="1">
      <formula>WEEKDAY($A834)=1</formula>
    </cfRule>
    <cfRule type="expression" dxfId="25533" priority="65641" stopIfTrue="1">
      <formula>WEEKDAY($A834)=2</formula>
    </cfRule>
    <cfRule type="expression" dxfId="25532" priority="65642" stopIfTrue="1">
      <formula>WEEKDAY($A834)=3</formula>
    </cfRule>
    <cfRule type="expression" dxfId="25531" priority="65643" stopIfTrue="1">
      <formula>WEEKDAY($A834)=4</formula>
    </cfRule>
    <cfRule type="expression" dxfId="25530" priority="65644" stopIfTrue="1">
      <formula>WEEKDAY($A834)=5</formula>
    </cfRule>
    <cfRule type="expression" dxfId="25529" priority="65645" stopIfTrue="1">
      <formula>WEEKDAY($A834)=6</formula>
    </cfRule>
    <cfRule type="expression" dxfId="25528" priority="65646" stopIfTrue="1">
      <formula>WEEKDAY($A834)=7</formula>
    </cfRule>
  </conditionalFormatting>
  <conditionalFormatting sqref="I834:I844">
    <cfRule type="expression" dxfId="25527" priority="65633" stopIfTrue="1">
      <formula>WEEKDAY($A834)=1</formula>
    </cfRule>
    <cfRule type="expression" dxfId="25526" priority="65634" stopIfTrue="1">
      <formula>WEEKDAY($A834)=2</formula>
    </cfRule>
    <cfRule type="expression" dxfId="25525" priority="65635" stopIfTrue="1">
      <formula>WEEKDAY($A834)=3</formula>
    </cfRule>
    <cfRule type="expression" dxfId="25524" priority="65636" stopIfTrue="1">
      <formula>WEEKDAY($A834)=4</formula>
    </cfRule>
    <cfRule type="expression" dxfId="25523" priority="65637" stopIfTrue="1">
      <formula>WEEKDAY($A834)=5</formula>
    </cfRule>
    <cfRule type="expression" dxfId="25522" priority="65638" stopIfTrue="1">
      <formula>WEEKDAY($A834)=6</formula>
    </cfRule>
    <cfRule type="expression" dxfId="25521" priority="65639" stopIfTrue="1">
      <formula>WEEKDAY($A834)=7</formula>
    </cfRule>
  </conditionalFormatting>
  <conditionalFormatting sqref="I834:I844">
    <cfRule type="expression" dxfId="25520" priority="65626" stopIfTrue="1">
      <formula>WEEKDAY($A834)=1</formula>
    </cfRule>
    <cfRule type="expression" dxfId="25519" priority="65627" stopIfTrue="1">
      <formula>WEEKDAY($A834)=2</formula>
    </cfRule>
    <cfRule type="expression" dxfId="25518" priority="65628" stopIfTrue="1">
      <formula>WEEKDAY($A834)=3</formula>
    </cfRule>
    <cfRule type="expression" dxfId="25517" priority="65629" stopIfTrue="1">
      <formula>WEEKDAY($A834)=4</formula>
    </cfRule>
    <cfRule type="expression" dxfId="25516" priority="65630" stopIfTrue="1">
      <formula>WEEKDAY($A834)=5</formula>
    </cfRule>
    <cfRule type="expression" dxfId="25515" priority="65631" stopIfTrue="1">
      <formula>WEEKDAY($A834)=6</formula>
    </cfRule>
    <cfRule type="expression" dxfId="25514" priority="65632" stopIfTrue="1">
      <formula>WEEKDAY($A834)=7</formula>
    </cfRule>
  </conditionalFormatting>
  <conditionalFormatting sqref="I834:I844">
    <cfRule type="expression" dxfId="25513" priority="65619" stopIfTrue="1">
      <formula>WEEKDAY($A834)=1</formula>
    </cfRule>
    <cfRule type="expression" dxfId="25512" priority="65620" stopIfTrue="1">
      <formula>WEEKDAY($A834)=2</formula>
    </cfRule>
    <cfRule type="expression" dxfId="25511" priority="65621" stopIfTrue="1">
      <formula>WEEKDAY($A834)=3</formula>
    </cfRule>
    <cfRule type="expression" dxfId="25510" priority="65622" stopIfTrue="1">
      <formula>WEEKDAY($A834)=4</formula>
    </cfRule>
    <cfRule type="expression" dxfId="25509" priority="65623" stopIfTrue="1">
      <formula>WEEKDAY($A834)=5</formula>
    </cfRule>
    <cfRule type="expression" dxfId="25508" priority="65624" stopIfTrue="1">
      <formula>WEEKDAY($A834)=6</formula>
    </cfRule>
    <cfRule type="expression" dxfId="25507" priority="65625" stopIfTrue="1">
      <formula>WEEKDAY($A834)=7</formula>
    </cfRule>
  </conditionalFormatting>
  <conditionalFormatting sqref="I834:I844">
    <cfRule type="expression" dxfId="25506" priority="65612" stopIfTrue="1">
      <formula>WEEKDAY($A834)=1</formula>
    </cfRule>
    <cfRule type="expression" dxfId="25505" priority="65613" stopIfTrue="1">
      <formula>WEEKDAY($A834)=2</formula>
    </cfRule>
    <cfRule type="expression" dxfId="25504" priority="65614" stopIfTrue="1">
      <formula>WEEKDAY($A834)=3</formula>
    </cfRule>
    <cfRule type="expression" dxfId="25503" priority="65615" stopIfTrue="1">
      <formula>WEEKDAY($A834)=4</formula>
    </cfRule>
    <cfRule type="expression" dxfId="25502" priority="65616" stopIfTrue="1">
      <formula>WEEKDAY($A834)=5</formula>
    </cfRule>
    <cfRule type="expression" dxfId="25501" priority="65617" stopIfTrue="1">
      <formula>WEEKDAY($A834)=6</formula>
    </cfRule>
    <cfRule type="expression" dxfId="25500" priority="65618" stopIfTrue="1">
      <formula>WEEKDAY($A834)=7</formula>
    </cfRule>
  </conditionalFormatting>
  <conditionalFormatting sqref="I834:I844">
    <cfRule type="expression" dxfId="25499" priority="65605" stopIfTrue="1">
      <formula>WEEKDAY($A834)=1</formula>
    </cfRule>
    <cfRule type="expression" dxfId="25498" priority="65606" stopIfTrue="1">
      <formula>WEEKDAY($A834)=2</formula>
    </cfRule>
    <cfRule type="expression" dxfId="25497" priority="65607" stopIfTrue="1">
      <formula>WEEKDAY($A834)=3</formula>
    </cfRule>
    <cfRule type="expression" dxfId="25496" priority="65608" stopIfTrue="1">
      <formula>WEEKDAY($A834)=4</formula>
    </cfRule>
    <cfRule type="expression" dxfId="25495" priority="65609" stopIfTrue="1">
      <formula>WEEKDAY($A834)=5</formula>
    </cfRule>
    <cfRule type="expression" dxfId="25494" priority="65610" stopIfTrue="1">
      <formula>WEEKDAY($A834)=6</formula>
    </cfRule>
    <cfRule type="expression" dxfId="25493" priority="65611" stopIfTrue="1">
      <formula>WEEKDAY($A834)=7</formula>
    </cfRule>
  </conditionalFormatting>
  <conditionalFormatting sqref="I834:I844">
    <cfRule type="expression" dxfId="25492" priority="65598" stopIfTrue="1">
      <formula>WEEKDAY($A834)=1</formula>
    </cfRule>
    <cfRule type="expression" dxfId="25491" priority="65599" stopIfTrue="1">
      <formula>WEEKDAY($A834)=2</formula>
    </cfRule>
    <cfRule type="expression" dxfId="25490" priority="65600" stopIfTrue="1">
      <formula>WEEKDAY($A834)=3</formula>
    </cfRule>
    <cfRule type="expression" dxfId="25489" priority="65601" stopIfTrue="1">
      <formula>WEEKDAY($A834)=4</formula>
    </cfRule>
    <cfRule type="expression" dxfId="25488" priority="65602" stopIfTrue="1">
      <formula>WEEKDAY($A834)=5</formula>
    </cfRule>
    <cfRule type="expression" dxfId="25487" priority="65603" stopIfTrue="1">
      <formula>WEEKDAY($A834)=6</formula>
    </cfRule>
    <cfRule type="expression" dxfId="25486" priority="65604" stopIfTrue="1">
      <formula>WEEKDAY($A834)=7</formula>
    </cfRule>
  </conditionalFormatting>
  <conditionalFormatting sqref="I834:I844">
    <cfRule type="expression" dxfId="25485" priority="65591" stopIfTrue="1">
      <formula>WEEKDAY($A834)=1</formula>
    </cfRule>
    <cfRule type="expression" dxfId="25484" priority="65592" stopIfTrue="1">
      <formula>WEEKDAY($A834)=2</formula>
    </cfRule>
    <cfRule type="expression" dxfId="25483" priority="65593" stopIfTrue="1">
      <formula>WEEKDAY($A834)=3</formula>
    </cfRule>
    <cfRule type="expression" dxfId="25482" priority="65594" stopIfTrue="1">
      <formula>WEEKDAY($A834)=4</formula>
    </cfRule>
    <cfRule type="expression" dxfId="25481" priority="65595" stopIfTrue="1">
      <formula>WEEKDAY($A834)=5</formula>
    </cfRule>
    <cfRule type="expression" dxfId="25480" priority="65596" stopIfTrue="1">
      <formula>WEEKDAY($A834)=6</formula>
    </cfRule>
    <cfRule type="expression" dxfId="25479" priority="65597" stopIfTrue="1">
      <formula>WEEKDAY($A834)=7</formula>
    </cfRule>
  </conditionalFormatting>
  <conditionalFormatting sqref="I834:I844">
    <cfRule type="expression" dxfId="25478" priority="65584" stopIfTrue="1">
      <formula>WEEKDAY($A834)=1</formula>
    </cfRule>
    <cfRule type="expression" dxfId="25477" priority="65585" stopIfTrue="1">
      <formula>WEEKDAY($A834)=2</formula>
    </cfRule>
    <cfRule type="expression" dxfId="25476" priority="65586" stopIfTrue="1">
      <formula>WEEKDAY($A834)=3</formula>
    </cfRule>
    <cfRule type="expression" dxfId="25475" priority="65587" stopIfTrue="1">
      <formula>WEEKDAY($A834)=4</formula>
    </cfRule>
    <cfRule type="expression" dxfId="25474" priority="65588" stopIfTrue="1">
      <formula>WEEKDAY($A834)=5</formula>
    </cfRule>
    <cfRule type="expression" dxfId="25473" priority="65589" stopIfTrue="1">
      <formula>WEEKDAY($A834)=6</formula>
    </cfRule>
    <cfRule type="expression" dxfId="25472" priority="65590" stopIfTrue="1">
      <formula>WEEKDAY($A834)=7</formula>
    </cfRule>
  </conditionalFormatting>
  <conditionalFormatting sqref="I834:I844">
    <cfRule type="expression" dxfId="25471" priority="65577" stopIfTrue="1">
      <formula>WEEKDAY($A834)=1</formula>
    </cfRule>
    <cfRule type="expression" dxfId="25470" priority="65578" stopIfTrue="1">
      <formula>WEEKDAY($A834)=2</formula>
    </cfRule>
    <cfRule type="expression" dxfId="25469" priority="65579" stopIfTrue="1">
      <formula>WEEKDAY($A834)=3</formula>
    </cfRule>
    <cfRule type="expression" dxfId="25468" priority="65580" stopIfTrue="1">
      <formula>WEEKDAY($A834)=4</formula>
    </cfRule>
    <cfRule type="expression" dxfId="25467" priority="65581" stopIfTrue="1">
      <formula>WEEKDAY($A834)=5</formula>
    </cfRule>
    <cfRule type="expression" dxfId="25466" priority="65582" stopIfTrue="1">
      <formula>WEEKDAY($A834)=6</formula>
    </cfRule>
    <cfRule type="expression" dxfId="25465" priority="65583" stopIfTrue="1">
      <formula>WEEKDAY($A834)=7</formula>
    </cfRule>
  </conditionalFormatting>
  <conditionalFormatting sqref="I834:I844">
    <cfRule type="expression" dxfId="25464" priority="65570" stopIfTrue="1">
      <formula>WEEKDAY($A834)=1</formula>
    </cfRule>
    <cfRule type="expression" dxfId="25463" priority="65571" stopIfTrue="1">
      <formula>WEEKDAY($A834)=2</formula>
    </cfRule>
    <cfRule type="expression" dxfId="25462" priority="65572" stopIfTrue="1">
      <formula>WEEKDAY($A834)=3</formula>
    </cfRule>
    <cfRule type="expression" dxfId="25461" priority="65573" stopIfTrue="1">
      <formula>WEEKDAY($A834)=4</formula>
    </cfRule>
    <cfRule type="expression" dxfId="25460" priority="65574" stopIfTrue="1">
      <formula>WEEKDAY($A834)=5</formula>
    </cfRule>
    <cfRule type="expression" dxfId="25459" priority="65575" stopIfTrue="1">
      <formula>WEEKDAY($A834)=6</formula>
    </cfRule>
    <cfRule type="expression" dxfId="25458" priority="65576" stopIfTrue="1">
      <formula>WEEKDAY($A834)=7</formula>
    </cfRule>
  </conditionalFormatting>
  <conditionalFormatting sqref="I834:I844">
    <cfRule type="expression" dxfId="25457" priority="65563" stopIfTrue="1">
      <formula>WEEKDAY($A834)=1</formula>
    </cfRule>
    <cfRule type="expression" dxfId="25456" priority="65564" stopIfTrue="1">
      <formula>WEEKDAY($A834)=2</formula>
    </cfRule>
    <cfRule type="expression" dxfId="25455" priority="65565" stopIfTrue="1">
      <formula>WEEKDAY($A834)=3</formula>
    </cfRule>
    <cfRule type="expression" dxfId="25454" priority="65566" stopIfTrue="1">
      <formula>WEEKDAY($A834)=4</formula>
    </cfRule>
    <cfRule type="expression" dxfId="25453" priority="65567" stopIfTrue="1">
      <formula>WEEKDAY($A834)=5</formula>
    </cfRule>
    <cfRule type="expression" dxfId="25452" priority="65568" stopIfTrue="1">
      <formula>WEEKDAY($A834)=6</formula>
    </cfRule>
    <cfRule type="expression" dxfId="25451" priority="65569" stopIfTrue="1">
      <formula>WEEKDAY($A834)=7</formula>
    </cfRule>
  </conditionalFormatting>
  <conditionalFormatting sqref="I834:I844">
    <cfRule type="expression" dxfId="25450" priority="65556" stopIfTrue="1">
      <formula>WEEKDAY($A834)=1</formula>
    </cfRule>
    <cfRule type="expression" dxfId="25449" priority="65557" stopIfTrue="1">
      <formula>WEEKDAY($A834)=2</formula>
    </cfRule>
    <cfRule type="expression" dxfId="25448" priority="65558" stopIfTrue="1">
      <formula>WEEKDAY($A834)=3</formula>
    </cfRule>
    <cfRule type="expression" dxfId="25447" priority="65559" stopIfTrue="1">
      <formula>WEEKDAY($A834)=4</formula>
    </cfRule>
    <cfRule type="expression" dxfId="25446" priority="65560" stopIfTrue="1">
      <formula>WEEKDAY($A834)=5</formula>
    </cfRule>
    <cfRule type="expression" dxfId="25445" priority="65561" stopIfTrue="1">
      <formula>WEEKDAY($A834)=6</formula>
    </cfRule>
    <cfRule type="expression" dxfId="25444" priority="65562" stopIfTrue="1">
      <formula>WEEKDAY($A834)=7</formula>
    </cfRule>
  </conditionalFormatting>
  <conditionalFormatting sqref="I834:I844">
    <cfRule type="expression" dxfId="25443" priority="65549" stopIfTrue="1">
      <formula>WEEKDAY($A834)=1</formula>
    </cfRule>
    <cfRule type="expression" dxfId="25442" priority="65550" stopIfTrue="1">
      <formula>WEEKDAY($A834)=2</formula>
    </cfRule>
    <cfRule type="expression" dxfId="25441" priority="65551" stopIfTrue="1">
      <formula>WEEKDAY($A834)=3</formula>
    </cfRule>
    <cfRule type="expression" dxfId="25440" priority="65552" stopIfTrue="1">
      <formula>WEEKDAY($A834)=4</formula>
    </cfRule>
    <cfRule type="expression" dxfId="25439" priority="65553" stopIfTrue="1">
      <formula>WEEKDAY($A834)=5</formula>
    </cfRule>
    <cfRule type="expression" dxfId="25438" priority="65554" stopIfTrue="1">
      <formula>WEEKDAY($A834)=6</formula>
    </cfRule>
    <cfRule type="expression" dxfId="25437" priority="65555" stopIfTrue="1">
      <formula>WEEKDAY($A834)=7</formula>
    </cfRule>
  </conditionalFormatting>
  <conditionalFormatting sqref="I834:I844">
    <cfRule type="expression" dxfId="25436" priority="65542" stopIfTrue="1">
      <formula>WEEKDAY($A834)=1</formula>
    </cfRule>
    <cfRule type="expression" dxfId="25435" priority="65543" stopIfTrue="1">
      <formula>WEEKDAY($A834)=2</formula>
    </cfRule>
    <cfRule type="expression" dxfId="25434" priority="65544" stopIfTrue="1">
      <formula>WEEKDAY($A834)=3</formula>
    </cfRule>
    <cfRule type="expression" dxfId="25433" priority="65545" stopIfTrue="1">
      <formula>WEEKDAY($A834)=4</formula>
    </cfRule>
    <cfRule type="expression" dxfId="25432" priority="65546" stopIfTrue="1">
      <formula>WEEKDAY($A834)=5</formula>
    </cfRule>
    <cfRule type="expression" dxfId="25431" priority="65547" stopIfTrue="1">
      <formula>WEEKDAY($A834)=6</formula>
    </cfRule>
    <cfRule type="expression" dxfId="25430" priority="65548" stopIfTrue="1">
      <formula>WEEKDAY($A834)=7</formula>
    </cfRule>
  </conditionalFormatting>
  <conditionalFormatting sqref="I834:I844">
    <cfRule type="expression" dxfId="25429" priority="65535" stopIfTrue="1">
      <formula>WEEKDAY($A834)=1</formula>
    </cfRule>
    <cfRule type="expression" dxfId="25428" priority="65536" stopIfTrue="1">
      <formula>WEEKDAY($A834)=2</formula>
    </cfRule>
    <cfRule type="expression" dxfId="25427" priority="65537" stopIfTrue="1">
      <formula>WEEKDAY($A834)=3</formula>
    </cfRule>
    <cfRule type="expression" dxfId="25426" priority="65538" stopIfTrue="1">
      <formula>WEEKDAY($A834)=4</formula>
    </cfRule>
    <cfRule type="expression" dxfId="25425" priority="65539" stopIfTrue="1">
      <formula>WEEKDAY($A834)=5</formula>
    </cfRule>
    <cfRule type="expression" dxfId="25424" priority="65540" stopIfTrue="1">
      <formula>WEEKDAY($A834)=6</formula>
    </cfRule>
    <cfRule type="expression" dxfId="25423" priority="65541" stopIfTrue="1">
      <formula>WEEKDAY($A834)=7</formula>
    </cfRule>
  </conditionalFormatting>
  <conditionalFormatting sqref="I834:I844">
    <cfRule type="expression" dxfId="25422" priority="65528" stopIfTrue="1">
      <formula>WEEKDAY($A834)=1</formula>
    </cfRule>
    <cfRule type="expression" dxfId="25421" priority="65529" stopIfTrue="1">
      <formula>WEEKDAY($A834)=2</formula>
    </cfRule>
    <cfRule type="expression" dxfId="25420" priority="65530" stopIfTrue="1">
      <formula>WEEKDAY($A834)=3</formula>
    </cfRule>
    <cfRule type="expression" dxfId="25419" priority="65531" stopIfTrue="1">
      <formula>WEEKDAY($A834)=4</formula>
    </cfRule>
    <cfRule type="expression" dxfId="25418" priority="65532" stopIfTrue="1">
      <formula>WEEKDAY($A834)=5</formula>
    </cfRule>
    <cfRule type="expression" dxfId="25417" priority="65533" stopIfTrue="1">
      <formula>WEEKDAY($A834)=6</formula>
    </cfRule>
    <cfRule type="expression" dxfId="25416" priority="65534" stopIfTrue="1">
      <formula>WEEKDAY($A834)=7</formula>
    </cfRule>
  </conditionalFormatting>
  <conditionalFormatting sqref="I834:I844">
    <cfRule type="expression" dxfId="25415" priority="65521" stopIfTrue="1">
      <formula>WEEKDAY($A834)=1</formula>
    </cfRule>
    <cfRule type="expression" dxfId="25414" priority="65522" stopIfTrue="1">
      <formula>WEEKDAY($A834)=2</formula>
    </cfRule>
    <cfRule type="expression" dxfId="25413" priority="65523" stopIfTrue="1">
      <formula>WEEKDAY($A834)=3</formula>
    </cfRule>
    <cfRule type="expression" dxfId="25412" priority="65524" stopIfTrue="1">
      <formula>WEEKDAY($A834)=4</formula>
    </cfRule>
    <cfRule type="expression" dxfId="25411" priority="65525" stopIfTrue="1">
      <formula>WEEKDAY($A834)=5</formula>
    </cfRule>
    <cfRule type="expression" dxfId="25410" priority="65526" stopIfTrue="1">
      <formula>WEEKDAY($A834)=6</formula>
    </cfRule>
    <cfRule type="expression" dxfId="25409" priority="65527" stopIfTrue="1">
      <formula>WEEKDAY($A834)=7</formula>
    </cfRule>
  </conditionalFormatting>
  <conditionalFormatting sqref="I834:I844">
    <cfRule type="expression" dxfId="25408" priority="65514" stopIfTrue="1">
      <formula>WEEKDAY($A834)=1</formula>
    </cfRule>
    <cfRule type="expression" dxfId="25407" priority="65515" stopIfTrue="1">
      <formula>WEEKDAY($A834)=2</formula>
    </cfRule>
    <cfRule type="expression" dxfId="25406" priority="65516" stopIfTrue="1">
      <formula>WEEKDAY($A834)=3</formula>
    </cfRule>
    <cfRule type="expression" dxfId="25405" priority="65517" stopIfTrue="1">
      <formula>WEEKDAY($A834)=4</formula>
    </cfRule>
    <cfRule type="expression" dxfId="25404" priority="65518" stopIfTrue="1">
      <formula>WEEKDAY($A834)=5</formula>
    </cfRule>
    <cfRule type="expression" dxfId="25403" priority="65519" stopIfTrue="1">
      <formula>WEEKDAY($A834)=6</formula>
    </cfRule>
    <cfRule type="expression" dxfId="25402" priority="65520" stopIfTrue="1">
      <formula>WEEKDAY($A834)=7</formula>
    </cfRule>
  </conditionalFormatting>
  <conditionalFormatting sqref="I834:I844">
    <cfRule type="expression" dxfId="25401" priority="65507" stopIfTrue="1">
      <formula>WEEKDAY($A834)=1</formula>
    </cfRule>
    <cfRule type="expression" dxfId="25400" priority="65508" stopIfTrue="1">
      <formula>WEEKDAY($A834)=2</formula>
    </cfRule>
    <cfRule type="expression" dxfId="25399" priority="65509" stopIfTrue="1">
      <formula>WEEKDAY($A834)=3</formula>
    </cfRule>
    <cfRule type="expression" dxfId="25398" priority="65510" stopIfTrue="1">
      <formula>WEEKDAY($A834)=4</formula>
    </cfRule>
    <cfRule type="expression" dxfId="25397" priority="65511" stopIfTrue="1">
      <formula>WEEKDAY($A834)=5</formula>
    </cfRule>
    <cfRule type="expression" dxfId="25396" priority="65512" stopIfTrue="1">
      <formula>WEEKDAY($A834)=6</formula>
    </cfRule>
    <cfRule type="expression" dxfId="25395" priority="65513" stopIfTrue="1">
      <formula>WEEKDAY($A834)=7</formula>
    </cfRule>
  </conditionalFormatting>
  <conditionalFormatting sqref="I834:I844">
    <cfRule type="expression" dxfId="25394" priority="65500" stopIfTrue="1">
      <formula>WEEKDAY($A834)=1</formula>
    </cfRule>
    <cfRule type="expression" dxfId="25393" priority="65501" stopIfTrue="1">
      <formula>WEEKDAY($A834)=2</formula>
    </cfRule>
    <cfRule type="expression" dxfId="25392" priority="65502" stopIfTrue="1">
      <formula>WEEKDAY($A834)=3</formula>
    </cfRule>
    <cfRule type="expression" dxfId="25391" priority="65503" stopIfTrue="1">
      <formula>WEEKDAY($A834)=4</formula>
    </cfRule>
    <cfRule type="expression" dxfId="25390" priority="65504" stopIfTrue="1">
      <formula>WEEKDAY($A834)=5</formula>
    </cfRule>
    <cfRule type="expression" dxfId="25389" priority="65505" stopIfTrue="1">
      <formula>WEEKDAY($A834)=6</formula>
    </cfRule>
    <cfRule type="expression" dxfId="25388" priority="65506" stopIfTrue="1">
      <formula>WEEKDAY($A834)=7</formula>
    </cfRule>
  </conditionalFormatting>
  <conditionalFormatting sqref="I834:I844">
    <cfRule type="expression" dxfId="25387" priority="65493" stopIfTrue="1">
      <formula>WEEKDAY($A834)=1</formula>
    </cfRule>
    <cfRule type="expression" dxfId="25386" priority="65494" stopIfTrue="1">
      <formula>WEEKDAY($A834)=2</formula>
    </cfRule>
    <cfRule type="expression" dxfId="25385" priority="65495" stopIfTrue="1">
      <formula>WEEKDAY($A834)=3</formula>
    </cfRule>
    <cfRule type="expression" dxfId="25384" priority="65496" stopIfTrue="1">
      <formula>WEEKDAY($A834)=4</formula>
    </cfRule>
    <cfRule type="expression" dxfId="25383" priority="65497" stopIfTrue="1">
      <formula>WEEKDAY($A834)=5</formula>
    </cfRule>
    <cfRule type="expression" dxfId="25382" priority="65498" stopIfTrue="1">
      <formula>WEEKDAY($A834)=6</formula>
    </cfRule>
    <cfRule type="expression" dxfId="25381" priority="65499" stopIfTrue="1">
      <formula>WEEKDAY($A834)=7</formula>
    </cfRule>
  </conditionalFormatting>
  <conditionalFormatting sqref="I834:I844">
    <cfRule type="expression" dxfId="25380" priority="65486" stopIfTrue="1">
      <formula>WEEKDAY($A834)=1</formula>
    </cfRule>
    <cfRule type="expression" dxfId="25379" priority="65487" stopIfTrue="1">
      <formula>WEEKDAY($A834)=2</formula>
    </cfRule>
    <cfRule type="expression" dxfId="25378" priority="65488" stopIfTrue="1">
      <formula>WEEKDAY($A834)=3</formula>
    </cfRule>
    <cfRule type="expression" dxfId="25377" priority="65489" stopIfTrue="1">
      <formula>WEEKDAY($A834)=4</formula>
    </cfRule>
    <cfRule type="expression" dxfId="25376" priority="65490" stopIfTrue="1">
      <formula>WEEKDAY($A834)=5</formula>
    </cfRule>
    <cfRule type="expression" dxfId="25375" priority="65491" stopIfTrue="1">
      <formula>WEEKDAY($A834)=6</formula>
    </cfRule>
    <cfRule type="expression" dxfId="25374" priority="65492" stopIfTrue="1">
      <formula>WEEKDAY($A834)=7</formula>
    </cfRule>
  </conditionalFormatting>
  <conditionalFormatting sqref="I834:I844">
    <cfRule type="expression" dxfId="25373" priority="65479" stopIfTrue="1">
      <formula>WEEKDAY($A834)=1</formula>
    </cfRule>
    <cfRule type="expression" dxfId="25372" priority="65480" stopIfTrue="1">
      <formula>WEEKDAY($A834)=2</formula>
    </cfRule>
    <cfRule type="expression" dxfId="25371" priority="65481" stopIfTrue="1">
      <formula>WEEKDAY($A834)=3</formula>
    </cfRule>
    <cfRule type="expression" dxfId="25370" priority="65482" stopIfTrue="1">
      <formula>WEEKDAY($A834)=4</formula>
    </cfRule>
    <cfRule type="expression" dxfId="25369" priority="65483" stopIfTrue="1">
      <formula>WEEKDAY($A834)=5</formula>
    </cfRule>
    <cfRule type="expression" dxfId="25368" priority="65484" stopIfTrue="1">
      <formula>WEEKDAY($A834)=6</formula>
    </cfRule>
    <cfRule type="expression" dxfId="25367" priority="65485" stopIfTrue="1">
      <formula>WEEKDAY($A834)=7</formula>
    </cfRule>
  </conditionalFormatting>
  <conditionalFormatting sqref="I834:I844">
    <cfRule type="expression" dxfId="25366" priority="65472" stopIfTrue="1">
      <formula>WEEKDAY($A834)=1</formula>
    </cfRule>
    <cfRule type="expression" dxfId="25365" priority="65473" stopIfTrue="1">
      <formula>WEEKDAY($A834)=2</formula>
    </cfRule>
    <cfRule type="expression" dxfId="25364" priority="65474" stopIfTrue="1">
      <formula>WEEKDAY($A834)=3</formula>
    </cfRule>
    <cfRule type="expression" dxfId="25363" priority="65475" stopIfTrue="1">
      <formula>WEEKDAY($A834)=4</formula>
    </cfRule>
    <cfRule type="expression" dxfId="25362" priority="65476" stopIfTrue="1">
      <formula>WEEKDAY($A834)=5</formula>
    </cfRule>
    <cfRule type="expression" dxfId="25361" priority="65477" stopIfTrue="1">
      <formula>WEEKDAY($A834)=6</formula>
    </cfRule>
    <cfRule type="expression" dxfId="25360" priority="65478" stopIfTrue="1">
      <formula>WEEKDAY($A834)=7</formula>
    </cfRule>
  </conditionalFormatting>
  <conditionalFormatting sqref="I834:I844">
    <cfRule type="expression" dxfId="25359" priority="65465" stopIfTrue="1">
      <formula>WEEKDAY($A834)=1</formula>
    </cfRule>
    <cfRule type="expression" dxfId="25358" priority="65466" stopIfTrue="1">
      <formula>WEEKDAY($A834)=2</formula>
    </cfRule>
    <cfRule type="expression" dxfId="25357" priority="65467" stopIfTrue="1">
      <formula>WEEKDAY($A834)=3</formula>
    </cfRule>
    <cfRule type="expression" dxfId="25356" priority="65468" stopIfTrue="1">
      <formula>WEEKDAY($A834)=4</formula>
    </cfRule>
    <cfRule type="expression" dxfId="25355" priority="65469" stopIfTrue="1">
      <formula>WEEKDAY($A834)=5</formula>
    </cfRule>
    <cfRule type="expression" dxfId="25354" priority="65470" stopIfTrue="1">
      <formula>WEEKDAY($A834)=6</formula>
    </cfRule>
    <cfRule type="expression" dxfId="25353" priority="65471" stopIfTrue="1">
      <formula>WEEKDAY($A834)=7</formula>
    </cfRule>
  </conditionalFormatting>
  <conditionalFormatting sqref="I834:I844">
    <cfRule type="expression" dxfId="25352" priority="65458" stopIfTrue="1">
      <formula>WEEKDAY($A834)=1</formula>
    </cfRule>
    <cfRule type="expression" dxfId="25351" priority="65459" stopIfTrue="1">
      <formula>WEEKDAY($A834)=2</formula>
    </cfRule>
    <cfRule type="expression" dxfId="25350" priority="65460" stopIfTrue="1">
      <formula>WEEKDAY($A834)=3</formula>
    </cfRule>
    <cfRule type="expression" dxfId="25349" priority="65461" stopIfTrue="1">
      <formula>WEEKDAY($A834)=4</formula>
    </cfRule>
    <cfRule type="expression" dxfId="25348" priority="65462" stopIfTrue="1">
      <formula>WEEKDAY($A834)=5</formula>
    </cfRule>
    <cfRule type="expression" dxfId="25347" priority="65463" stopIfTrue="1">
      <formula>WEEKDAY($A834)=6</formula>
    </cfRule>
    <cfRule type="expression" dxfId="25346" priority="65464" stopIfTrue="1">
      <formula>WEEKDAY($A834)=7</formula>
    </cfRule>
  </conditionalFormatting>
  <conditionalFormatting sqref="I834:I844">
    <cfRule type="expression" dxfId="25345" priority="65451" stopIfTrue="1">
      <formula>WEEKDAY($A834)=1</formula>
    </cfRule>
    <cfRule type="expression" dxfId="25344" priority="65452" stopIfTrue="1">
      <formula>WEEKDAY($A834)=2</formula>
    </cfRule>
    <cfRule type="expression" dxfId="25343" priority="65453" stopIfTrue="1">
      <formula>WEEKDAY($A834)=3</formula>
    </cfRule>
    <cfRule type="expression" dxfId="25342" priority="65454" stopIfTrue="1">
      <formula>WEEKDAY($A834)=4</formula>
    </cfRule>
    <cfRule type="expression" dxfId="25341" priority="65455" stopIfTrue="1">
      <formula>WEEKDAY($A834)=5</formula>
    </cfRule>
    <cfRule type="expression" dxfId="25340" priority="65456" stopIfTrue="1">
      <formula>WEEKDAY($A834)=6</formula>
    </cfRule>
    <cfRule type="expression" dxfId="25339" priority="65457" stopIfTrue="1">
      <formula>WEEKDAY($A834)=7</formula>
    </cfRule>
  </conditionalFormatting>
  <conditionalFormatting sqref="I834:I844">
    <cfRule type="expression" dxfId="25338" priority="65444" stopIfTrue="1">
      <formula>WEEKDAY($A834)=1</formula>
    </cfRule>
    <cfRule type="expression" dxfId="25337" priority="65445" stopIfTrue="1">
      <formula>WEEKDAY($A834)=2</formula>
    </cfRule>
    <cfRule type="expression" dxfId="25336" priority="65446" stopIfTrue="1">
      <formula>WEEKDAY($A834)=3</formula>
    </cfRule>
    <cfRule type="expression" dxfId="25335" priority="65447" stopIfTrue="1">
      <formula>WEEKDAY($A834)=4</formula>
    </cfRule>
    <cfRule type="expression" dxfId="25334" priority="65448" stopIfTrue="1">
      <formula>WEEKDAY($A834)=5</formula>
    </cfRule>
    <cfRule type="expression" dxfId="25333" priority="65449" stopIfTrue="1">
      <formula>WEEKDAY($A834)=6</formula>
    </cfRule>
    <cfRule type="expression" dxfId="25332" priority="65450" stopIfTrue="1">
      <formula>WEEKDAY($A834)=7</formula>
    </cfRule>
  </conditionalFormatting>
  <conditionalFormatting sqref="I834:I844">
    <cfRule type="expression" dxfId="25331" priority="65437" stopIfTrue="1">
      <formula>WEEKDAY($A834)=1</formula>
    </cfRule>
    <cfRule type="expression" dxfId="25330" priority="65438" stopIfTrue="1">
      <formula>WEEKDAY($A834)=2</formula>
    </cfRule>
    <cfRule type="expression" dxfId="25329" priority="65439" stopIfTrue="1">
      <formula>WEEKDAY($A834)=3</formula>
    </cfRule>
    <cfRule type="expression" dxfId="25328" priority="65440" stopIfTrue="1">
      <formula>WEEKDAY($A834)=4</formula>
    </cfRule>
    <cfRule type="expression" dxfId="25327" priority="65441" stopIfTrue="1">
      <formula>WEEKDAY($A834)=5</formula>
    </cfRule>
    <cfRule type="expression" dxfId="25326" priority="65442" stopIfTrue="1">
      <formula>WEEKDAY($A834)=6</formula>
    </cfRule>
    <cfRule type="expression" dxfId="25325" priority="65443" stopIfTrue="1">
      <formula>WEEKDAY($A834)=7</formula>
    </cfRule>
  </conditionalFormatting>
  <conditionalFormatting sqref="I834:I844">
    <cfRule type="expression" dxfId="25324" priority="65430" stopIfTrue="1">
      <formula>WEEKDAY($A834)=1</formula>
    </cfRule>
    <cfRule type="expression" dxfId="25323" priority="65431" stopIfTrue="1">
      <formula>WEEKDAY($A834)=2</formula>
    </cfRule>
    <cfRule type="expression" dxfId="25322" priority="65432" stopIfTrue="1">
      <formula>WEEKDAY($A834)=3</formula>
    </cfRule>
    <cfRule type="expression" dxfId="25321" priority="65433" stopIfTrue="1">
      <formula>WEEKDAY($A834)=4</formula>
    </cfRule>
    <cfRule type="expression" dxfId="25320" priority="65434" stopIfTrue="1">
      <formula>WEEKDAY($A834)=5</formula>
    </cfRule>
    <cfRule type="expression" dxfId="25319" priority="65435" stopIfTrue="1">
      <formula>WEEKDAY($A834)=6</formula>
    </cfRule>
    <cfRule type="expression" dxfId="25318" priority="65436" stopIfTrue="1">
      <formula>WEEKDAY($A834)=7</formula>
    </cfRule>
  </conditionalFormatting>
  <conditionalFormatting sqref="I834:I844">
    <cfRule type="expression" dxfId="25317" priority="65423" stopIfTrue="1">
      <formula>WEEKDAY($A834)=1</formula>
    </cfRule>
    <cfRule type="expression" dxfId="25316" priority="65424" stopIfTrue="1">
      <formula>WEEKDAY($A834)=2</formula>
    </cfRule>
    <cfRule type="expression" dxfId="25315" priority="65425" stopIfTrue="1">
      <formula>WEEKDAY($A834)=3</formula>
    </cfRule>
    <cfRule type="expression" dxfId="25314" priority="65426" stopIfTrue="1">
      <formula>WEEKDAY($A834)=4</formula>
    </cfRule>
    <cfRule type="expression" dxfId="25313" priority="65427" stopIfTrue="1">
      <formula>WEEKDAY($A834)=5</formula>
    </cfRule>
    <cfRule type="expression" dxfId="25312" priority="65428" stopIfTrue="1">
      <formula>WEEKDAY($A834)=6</formula>
    </cfRule>
    <cfRule type="expression" dxfId="25311" priority="65429" stopIfTrue="1">
      <formula>WEEKDAY($A834)=7</formula>
    </cfRule>
  </conditionalFormatting>
  <conditionalFormatting sqref="I834:I844">
    <cfRule type="expression" dxfId="25310" priority="65416" stopIfTrue="1">
      <formula>WEEKDAY($A834)=1</formula>
    </cfRule>
    <cfRule type="expression" dxfId="25309" priority="65417" stopIfTrue="1">
      <formula>WEEKDAY($A834)=2</formula>
    </cfRule>
    <cfRule type="expression" dxfId="25308" priority="65418" stopIfTrue="1">
      <formula>WEEKDAY($A834)=3</formula>
    </cfRule>
    <cfRule type="expression" dxfId="25307" priority="65419" stopIfTrue="1">
      <formula>WEEKDAY($A834)=4</formula>
    </cfRule>
    <cfRule type="expression" dxfId="25306" priority="65420" stopIfTrue="1">
      <formula>WEEKDAY($A834)=5</formula>
    </cfRule>
    <cfRule type="expression" dxfId="25305" priority="65421" stopIfTrue="1">
      <formula>WEEKDAY($A834)=6</formula>
    </cfRule>
    <cfRule type="expression" dxfId="25304" priority="65422" stopIfTrue="1">
      <formula>WEEKDAY($A834)=7</formula>
    </cfRule>
  </conditionalFormatting>
  <conditionalFormatting sqref="I834:I844">
    <cfRule type="expression" dxfId="25303" priority="65409" stopIfTrue="1">
      <formula>WEEKDAY($A834)=1</formula>
    </cfRule>
    <cfRule type="expression" dxfId="25302" priority="65410" stopIfTrue="1">
      <formula>WEEKDAY($A834)=2</formula>
    </cfRule>
    <cfRule type="expression" dxfId="25301" priority="65411" stopIfTrue="1">
      <formula>WEEKDAY($A834)=3</formula>
    </cfRule>
    <cfRule type="expression" dxfId="25300" priority="65412" stopIfTrue="1">
      <formula>WEEKDAY($A834)=4</formula>
    </cfRule>
    <cfRule type="expression" dxfId="25299" priority="65413" stopIfTrue="1">
      <formula>WEEKDAY($A834)=5</formula>
    </cfRule>
    <cfRule type="expression" dxfId="25298" priority="65414" stopIfTrue="1">
      <formula>WEEKDAY($A834)=6</formula>
    </cfRule>
    <cfRule type="expression" dxfId="25297" priority="65415" stopIfTrue="1">
      <formula>WEEKDAY($A834)=7</formula>
    </cfRule>
  </conditionalFormatting>
  <conditionalFormatting sqref="I834:I844">
    <cfRule type="expression" dxfId="25296" priority="65402" stopIfTrue="1">
      <formula>WEEKDAY($A834)=1</formula>
    </cfRule>
    <cfRule type="expression" dxfId="25295" priority="65403" stopIfTrue="1">
      <formula>WEEKDAY($A834)=2</formula>
    </cfRule>
    <cfRule type="expression" dxfId="25294" priority="65404" stopIfTrue="1">
      <formula>WEEKDAY($A834)=3</formula>
    </cfRule>
    <cfRule type="expression" dxfId="25293" priority="65405" stopIfTrue="1">
      <formula>WEEKDAY($A834)=4</formula>
    </cfRule>
    <cfRule type="expression" dxfId="25292" priority="65406" stopIfTrue="1">
      <formula>WEEKDAY($A834)=5</formula>
    </cfRule>
    <cfRule type="expression" dxfId="25291" priority="65407" stopIfTrue="1">
      <formula>WEEKDAY($A834)=6</formula>
    </cfRule>
    <cfRule type="expression" dxfId="25290" priority="65408" stopIfTrue="1">
      <formula>WEEKDAY($A834)=7</formula>
    </cfRule>
  </conditionalFormatting>
  <conditionalFormatting sqref="I834:I844">
    <cfRule type="expression" dxfId="25289" priority="65395" stopIfTrue="1">
      <formula>WEEKDAY($A834)=1</formula>
    </cfRule>
    <cfRule type="expression" dxfId="25288" priority="65396" stopIfTrue="1">
      <formula>WEEKDAY($A834)=2</formula>
    </cfRule>
    <cfRule type="expression" dxfId="25287" priority="65397" stopIfTrue="1">
      <formula>WEEKDAY($A834)=3</formula>
    </cfRule>
    <cfRule type="expression" dxfId="25286" priority="65398" stopIfTrue="1">
      <formula>WEEKDAY($A834)=4</formula>
    </cfRule>
    <cfRule type="expression" dxfId="25285" priority="65399" stopIfTrue="1">
      <formula>WEEKDAY($A834)=5</formula>
    </cfRule>
    <cfRule type="expression" dxfId="25284" priority="65400" stopIfTrue="1">
      <formula>WEEKDAY($A834)=6</formula>
    </cfRule>
    <cfRule type="expression" dxfId="25283" priority="65401" stopIfTrue="1">
      <formula>WEEKDAY($A834)=7</formula>
    </cfRule>
  </conditionalFormatting>
  <conditionalFormatting sqref="I834:I844">
    <cfRule type="expression" dxfId="25282" priority="65388" stopIfTrue="1">
      <formula>WEEKDAY($A834)=1</formula>
    </cfRule>
    <cfRule type="expression" dxfId="25281" priority="65389" stopIfTrue="1">
      <formula>WEEKDAY($A834)=2</formula>
    </cfRule>
    <cfRule type="expression" dxfId="25280" priority="65390" stopIfTrue="1">
      <formula>WEEKDAY($A834)=3</formula>
    </cfRule>
    <cfRule type="expression" dxfId="25279" priority="65391" stopIfTrue="1">
      <formula>WEEKDAY($A834)=4</formula>
    </cfRule>
    <cfRule type="expression" dxfId="25278" priority="65392" stopIfTrue="1">
      <formula>WEEKDAY($A834)=5</formula>
    </cfRule>
    <cfRule type="expression" dxfId="25277" priority="65393" stopIfTrue="1">
      <formula>WEEKDAY($A834)=6</formula>
    </cfRule>
    <cfRule type="expression" dxfId="25276" priority="65394" stopIfTrue="1">
      <formula>WEEKDAY($A834)=7</formula>
    </cfRule>
  </conditionalFormatting>
  <conditionalFormatting sqref="I834:I844">
    <cfRule type="expression" dxfId="25275" priority="65381" stopIfTrue="1">
      <formula>WEEKDAY($A834)=1</formula>
    </cfRule>
    <cfRule type="expression" dxfId="25274" priority="65382" stopIfTrue="1">
      <formula>WEEKDAY($A834)=2</formula>
    </cfRule>
    <cfRule type="expression" dxfId="25273" priority="65383" stopIfTrue="1">
      <formula>WEEKDAY($A834)=3</formula>
    </cfRule>
    <cfRule type="expression" dxfId="25272" priority="65384" stopIfTrue="1">
      <formula>WEEKDAY($A834)=4</formula>
    </cfRule>
    <cfRule type="expression" dxfId="25271" priority="65385" stopIfTrue="1">
      <formula>WEEKDAY($A834)=5</formula>
    </cfRule>
    <cfRule type="expression" dxfId="25270" priority="65386" stopIfTrue="1">
      <formula>WEEKDAY($A834)=6</formula>
    </cfRule>
    <cfRule type="expression" dxfId="25269" priority="65387" stopIfTrue="1">
      <formula>WEEKDAY($A834)=7</formula>
    </cfRule>
  </conditionalFormatting>
  <conditionalFormatting sqref="I834:I844">
    <cfRule type="expression" dxfId="25268" priority="65374" stopIfTrue="1">
      <formula>WEEKDAY($A834)=1</formula>
    </cfRule>
    <cfRule type="expression" dxfId="25267" priority="65375" stopIfTrue="1">
      <formula>WEEKDAY($A834)=2</formula>
    </cfRule>
    <cfRule type="expression" dxfId="25266" priority="65376" stopIfTrue="1">
      <formula>WEEKDAY($A834)=3</formula>
    </cfRule>
    <cfRule type="expression" dxfId="25265" priority="65377" stopIfTrue="1">
      <formula>WEEKDAY($A834)=4</formula>
    </cfRule>
    <cfRule type="expression" dxfId="25264" priority="65378" stopIfTrue="1">
      <formula>WEEKDAY($A834)=5</formula>
    </cfRule>
    <cfRule type="expression" dxfId="25263" priority="65379" stopIfTrue="1">
      <formula>WEEKDAY($A834)=6</formula>
    </cfRule>
    <cfRule type="expression" dxfId="25262" priority="65380" stopIfTrue="1">
      <formula>WEEKDAY($A834)=7</formula>
    </cfRule>
  </conditionalFormatting>
  <conditionalFormatting sqref="I834:I844">
    <cfRule type="expression" dxfId="25261" priority="65367" stopIfTrue="1">
      <formula>WEEKDAY($A834)=1</formula>
    </cfRule>
    <cfRule type="expression" dxfId="25260" priority="65368" stopIfTrue="1">
      <formula>WEEKDAY($A834)=2</formula>
    </cfRule>
    <cfRule type="expression" dxfId="25259" priority="65369" stopIfTrue="1">
      <formula>WEEKDAY($A834)=3</formula>
    </cfRule>
    <cfRule type="expression" dxfId="25258" priority="65370" stopIfTrue="1">
      <formula>WEEKDAY($A834)=4</formula>
    </cfRule>
    <cfRule type="expression" dxfId="25257" priority="65371" stopIfTrue="1">
      <formula>WEEKDAY($A834)=5</formula>
    </cfRule>
    <cfRule type="expression" dxfId="25256" priority="65372" stopIfTrue="1">
      <formula>WEEKDAY($A834)=6</formula>
    </cfRule>
    <cfRule type="expression" dxfId="25255" priority="65373" stopIfTrue="1">
      <formula>WEEKDAY($A834)=7</formula>
    </cfRule>
  </conditionalFormatting>
  <conditionalFormatting sqref="I834:I844">
    <cfRule type="expression" dxfId="25254" priority="65360" stopIfTrue="1">
      <formula>WEEKDAY($A834)=1</formula>
    </cfRule>
    <cfRule type="expression" dxfId="25253" priority="65361" stopIfTrue="1">
      <formula>WEEKDAY($A834)=2</formula>
    </cfRule>
    <cfRule type="expression" dxfId="25252" priority="65362" stopIfTrue="1">
      <formula>WEEKDAY($A834)=3</formula>
    </cfRule>
    <cfRule type="expression" dxfId="25251" priority="65363" stopIfTrue="1">
      <formula>WEEKDAY($A834)=4</formula>
    </cfRule>
    <cfRule type="expression" dxfId="25250" priority="65364" stopIfTrue="1">
      <formula>WEEKDAY($A834)=5</formula>
    </cfRule>
    <cfRule type="expression" dxfId="25249" priority="65365" stopIfTrue="1">
      <formula>WEEKDAY($A834)=6</formula>
    </cfRule>
    <cfRule type="expression" dxfId="25248" priority="65366" stopIfTrue="1">
      <formula>WEEKDAY($A834)=7</formula>
    </cfRule>
  </conditionalFormatting>
  <conditionalFormatting sqref="I834:I844">
    <cfRule type="expression" dxfId="25247" priority="65353" stopIfTrue="1">
      <formula>WEEKDAY($A834)=1</formula>
    </cfRule>
    <cfRule type="expression" dxfId="25246" priority="65354" stopIfTrue="1">
      <formula>WEEKDAY($A834)=2</formula>
    </cfRule>
    <cfRule type="expression" dxfId="25245" priority="65355" stopIfTrue="1">
      <formula>WEEKDAY($A834)=3</formula>
    </cfRule>
    <cfRule type="expression" dxfId="25244" priority="65356" stopIfTrue="1">
      <formula>WEEKDAY($A834)=4</formula>
    </cfRule>
    <cfRule type="expression" dxfId="25243" priority="65357" stopIfTrue="1">
      <formula>WEEKDAY($A834)=5</formula>
    </cfRule>
    <cfRule type="expression" dxfId="25242" priority="65358" stopIfTrue="1">
      <formula>WEEKDAY($A834)=6</formula>
    </cfRule>
    <cfRule type="expression" dxfId="25241" priority="65359" stopIfTrue="1">
      <formula>WEEKDAY($A834)=7</formula>
    </cfRule>
  </conditionalFormatting>
  <conditionalFormatting sqref="I834:I844">
    <cfRule type="expression" dxfId="25240" priority="65346" stopIfTrue="1">
      <formula>WEEKDAY($A834)=1</formula>
    </cfRule>
    <cfRule type="expression" dxfId="25239" priority="65347" stopIfTrue="1">
      <formula>WEEKDAY($A834)=2</formula>
    </cfRule>
    <cfRule type="expression" dxfId="25238" priority="65348" stopIfTrue="1">
      <formula>WEEKDAY($A834)=3</formula>
    </cfRule>
    <cfRule type="expression" dxfId="25237" priority="65349" stopIfTrue="1">
      <formula>WEEKDAY($A834)=4</formula>
    </cfRule>
    <cfRule type="expression" dxfId="25236" priority="65350" stopIfTrue="1">
      <formula>WEEKDAY($A834)=5</formula>
    </cfRule>
    <cfRule type="expression" dxfId="25235" priority="65351" stopIfTrue="1">
      <formula>WEEKDAY($A834)=6</formula>
    </cfRule>
    <cfRule type="expression" dxfId="25234" priority="65352" stopIfTrue="1">
      <formula>WEEKDAY($A834)=7</formula>
    </cfRule>
  </conditionalFormatting>
  <conditionalFormatting sqref="I834:I844">
    <cfRule type="expression" dxfId="25233" priority="65339" stopIfTrue="1">
      <formula>WEEKDAY($A834)=1</formula>
    </cfRule>
    <cfRule type="expression" dxfId="25232" priority="65340" stopIfTrue="1">
      <formula>WEEKDAY($A834)=2</formula>
    </cfRule>
    <cfRule type="expression" dxfId="25231" priority="65341" stopIfTrue="1">
      <formula>WEEKDAY($A834)=3</formula>
    </cfRule>
    <cfRule type="expression" dxfId="25230" priority="65342" stopIfTrue="1">
      <formula>WEEKDAY($A834)=4</formula>
    </cfRule>
    <cfRule type="expression" dxfId="25229" priority="65343" stopIfTrue="1">
      <formula>WEEKDAY($A834)=5</formula>
    </cfRule>
    <cfRule type="expression" dxfId="25228" priority="65344" stopIfTrue="1">
      <formula>WEEKDAY($A834)=6</formula>
    </cfRule>
    <cfRule type="expression" dxfId="25227" priority="65345" stopIfTrue="1">
      <formula>WEEKDAY($A834)=7</formula>
    </cfRule>
  </conditionalFormatting>
  <conditionalFormatting sqref="I834:I844">
    <cfRule type="expression" dxfId="25226" priority="65332" stopIfTrue="1">
      <formula>WEEKDAY($A834)=1</formula>
    </cfRule>
    <cfRule type="expression" dxfId="25225" priority="65333" stopIfTrue="1">
      <formula>WEEKDAY($A834)=2</formula>
    </cfRule>
    <cfRule type="expression" dxfId="25224" priority="65334" stopIfTrue="1">
      <formula>WEEKDAY($A834)=3</formula>
    </cfRule>
    <cfRule type="expression" dxfId="25223" priority="65335" stopIfTrue="1">
      <formula>WEEKDAY($A834)=4</formula>
    </cfRule>
    <cfRule type="expression" dxfId="25222" priority="65336" stopIfTrue="1">
      <formula>WEEKDAY($A834)=5</formula>
    </cfRule>
    <cfRule type="expression" dxfId="25221" priority="65337" stopIfTrue="1">
      <formula>WEEKDAY($A834)=6</formula>
    </cfRule>
    <cfRule type="expression" dxfId="25220" priority="65338" stopIfTrue="1">
      <formula>WEEKDAY($A834)=7</formula>
    </cfRule>
  </conditionalFormatting>
  <conditionalFormatting sqref="I834:I844">
    <cfRule type="expression" dxfId="25219" priority="65325" stopIfTrue="1">
      <formula>WEEKDAY($A834)=1</formula>
    </cfRule>
    <cfRule type="expression" dxfId="25218" priority="65326" stopIfTrue="1">
      <formula>WEEKDAY($A834)=2</formula>
    </cfRule>
    <cfRule type="expression" dxfId="25217" priority="65327" stopIfTrue="1">
      <formula>WEEKDAY($A834)=3</formula>
    </cfRule>
    <cfRule type="expression" dxfId="25216" priority="65328" stopIfTrue="1">
      <formula>WEEKDAY($A834)=4</formula>
    </cfRule>
    <cfRule type="expression" dxfId="25215" priority="65329" stopIfTrue="1">
      <formula>WEEKDAY($A834)=5</formula>
    </cfRule>
    <cfRule type="expression" dxfId="25214" priority="65330" stopIfTrue="1">
      <formula>WEEKDAY($A834)=6</formula>
    </cfRule>
    <cfRule type="expression" dxfId="25213" priority="65331" stopIfTrue="1">
      <formula>WEEKDAY($A834)=7</formula>
    </cfRule>
  </conditionalFormatting>
  <conditionalFormatting sqref="I834:I844">
    <cfRule type="expression" dxfId="25212" priority="65318" stopIfTrue="1">
      <formula>WEEKDAY($A834)=1</formula>
    </cfRule>
    <cfRule type="expression" dxfId="25211" priority="65319" stopIfTrue="1">
      <formula>WEEKDAY($A834)=2</formula>
    </cfRule>
    <cfRule type="expression" dxfId="25210" priority="65320" stopIfTrue="1">
      <formula>WEEKDAY($A834)=3</formula>
    </cfRule>
    <cfRule type="expression" dxfId="25209" priority="65321" stopIfTrue="1">
      <formula>WEEKDAY($A834)=4</formula>
    </cfRule>
    <cfRule type="expression" dxfId="25208" priority="65322" stopIfTrue="1">
      <formula>WEEKDAY($A834)=5</formula>
    </cfRule>
    <cfRule type="expression" dxfId="25207" priority="65323" stopIfTrue="1">
      <formula>WEEKDAY($A834)=6</formula>
    </cfRule>
    <cfRule type="expression" dxfId="25206" priority="65324" stopIfTrue="1">
      <formula>WEEKDAY($A834)=7</formula>
    </cfRule>
  </conditionalFormatting>
  <conditionalFormatting sqref="I834:I844">
    <cfRule type="expression" dxfId="25205" priority="65311" stopIfTrue="1">
      <formula>WEEKDAY($A834)=1</formula>
    </cfRule>
    <cfRule type="expression" dxfId="25204" priority="65312" stopIfTrue="1">
      <formula>WEEKDAY($A834)=2</formula>
    </cfRule>
    <cfRule type="expression" dxfId="25203" priority="65313" stopIfTrue="1">
      <formula>WEEKDAY($A834)=3</formula>
    </cfRule>
    <cfRule type="expression" dxfId="25202" priority="65314" stopIfTrue="1">
      <formula>WEEKDAY($A834)=4</formula>
    </cfRule>
    <cfRule type="expression" dxfId="25201" priority="65315" stopIfTrue="1">
      <formula>WEEKDAY($A834)=5</formula>
    </cfRule>
    <cfRule type="expression" dxfId="25200" priority="65316" stopIfTrue="1">
      <formula>WEEKDAY($A834)=6</formula>
    </cfRule>
    <cfRule type="expression" dxfId="25199" priority="65317" stopIfTrue="1">
      <formula>WEEKDAY($A834)=7</formula>
    </cfRule>
  </conditionalFormatting>
  <conditionalFormatting sqref="I834:I844">
    <cfRule type="expression" dxfId="25198" priority="65304" stopIfTrue="1">
      <formula>WEEKDAY($A834)=1</formula>
    </cfRule>
    <cfRule type="expression" dxfId="25197" priority="65305" stopIfTrue="1">
      <formula>WEEKDAY($A834)=2</formula>
    </cfRule>
    <cfRule type="expression" dxfId="25196" priority="65306" stopIfTrue="1">
      <formula>WEEKDAY($A834)=3</formula>
    </cfRule>
    <cfRule type="expression" dxfId="25195" priority="65307" stopIfTrue="1">
      <formula>WEEKDAY($A834)=4</formula>
    </cfRule>
    <cfRule type="expression" dxfId="25194" priority="65308" stopIfTrue="1">
      <formula>WEEKDAY($A834)=5</formula>
    </cfRule>
    <cfRule type="expression" dxfId="25193" priority="65309" stopIfTrue="1">
      <formula>WEEKDAY($A834)=6</formula>
    </cfRule>
    <cfRule type="expression" dxfId="25192" priority="65310" stopIfTrue="1">
      <formula>WEEKDAY($A834)=7</formula>
    </cfRule>
  </conditionalFormatting>
  <conditionalFormatting sqref="I834:I844">
    <cfRule type="expression" dxfId="25191" priority="65297" stopIfTrue="1">
      <formula>WEEKDAY($A834)=1</formula>
    </cfRule>
    <cfRule type="expression" dxfId="25190" priority="65298" stopIfTrue="1">
      <formula>WEEKDAY($A834)=2</formula>
    </cfRule>
    <cfRule type="expression" dxfId="25189" priority="65299" stopIfTrue="1">
      <formula>WEEKDAY($A834)=3</formula>
    </cfRule>
    <cfRule type="expression" dxfId="25188" priority="65300" stopIfTrue="1">
      <formula>WEEKDAY($A834)=4</formula>
    </cfRule>
    <cfRule type="expression" dxfId="25187" priority="65301" stopIfTrue="1">
      <formula>WEEKDAY($A834)=5</formula>
    </cfRule>
    <cfRule type="expression" dxfId="25186" priority="65302" stopIfTrue="1">
      <formula>WEEKDAY($A834)=6</formula>
    </cfRule>
    <cfRule type="expression" dxfId="25185" priority="65303" stopIfTrue="1">
      <formula>WEEKDAY($A834)=7</formula>
    </cfRule>
  </conditionalFormatting>
  <conditionalFormatting sqref="I834:I844">
    <cfRule type="expression" dxfId="25184" priority="65290" stopIfTrue="1">
      <formula>WEEKDAY($A834)=1</formula>
    </cfRule>
    <cfRule type="expression" dxfId="25183" priority="65291" stopIfTrue="1">
      <formula>WEEKDAY($A834)=2</formula>
    </cfRule>
    <cfRule type="expression" dxfId="25182" priority="65292" stopIfTrue="1">
      <formula>WEEKDAY($A834)=3</formula>
    </cfRule>
    <cfRule type="expression" dxfId="25181" priority="65293" stopIfTrue="1">
      <formula>WEEKDAY($A834)=4</formula>
    </cfRule>
    <cfRule type="expression" dxfId="25180" priority="65294" stopIfTrue="1">
      <formula>WEEKDAY($A834)=5</formula>
    </cfRule>
    <cfRule type="expression" dxfId="25179" priority="65295" stopIfTrue="1">
      <formula>WEEKDAY($A834)=6</formula>
    </cfRule>
    <cfRule type="expression" dxfId="25178" priority="65296" stopIfTrue="1">
      <formula>WEEKDAY($A834)=7</formula>
    </cfRule>
  </conditionalFormatting>
  <conditionalFormatting sqref="I834:I844">
    <cfRule type="expression" dxfId="25177" priority="65283" stopIfTrue="1">
      <formula>WEEKDAY($A834)=1</formula>
    </cfRule>
    <cfRule type="expression" dxfId="25176" priority="65284" stopIfTrue="1">
      <formula>WEEKDAY($A834)=2</formula>
    </cfRule>
    <cfRule type="expression" dxfId="25175" priority="65285" stopIfTrue="1">
      <formula>WEEKDAY($A834)=3</formula>
    </cfRule>
    <cfRule type="expression" dxfId="25174" priority="65286" stopIfTrue="1">
      <formula>WEEKDAY($A834)=4</formula>
    </cfRule>
    <cfRule type="expression" dxfId="25173" priority="65287" stopIfTrue="1">
      <formula>WEEKDAY($A834)=5</formula>
    </cfRule>
    <cfRule type="expression" dxfId="25172" priority="65288" stopIfTrue="1">
      <formula>WEEKDAY($A834)=6</formula>
    </cfRule>
    <cfRule type="expression" dxfId="25171" priority="65289" stopIfTrue="1">
      <formula>WEEKDAY($A834)=7</formula>
    </cfRule>
  </conditionalFormatting>
  <conditionalFormatting sqref="I834:I844">
    <cfRule type="expression" dxfId="25170" priority="65276" stopIfTrue="1">
      <formula>WEEKDAY($A834)=1</formula>
    </cfRule>
    <cfRule type="expression" dxfId="25169" priority="65277" stopIfTrue="1">
      <formula>WEEKDAY($A834)=2</formula>
    </cfRule>
    <cfRule type="expression" dxfId="25168" priority="65278" stopIfTrue="1">
      <formula>WEEKDAY($A834)=3</formula>
    </cfRule>
    <cfRule type="expression" dxfId="25167" priority="65279" stopIfTrue="1">
      <formula>WEEKDAY($A834)=4</formula>
    </cfRule>
    <cfRule type="expression" dxfId="25166" priority="65280" stopIfTrue="1">
      <formula>WEEKDAY($A834)=5</formula>
    </cfRule>
    <cfRule type="expression" dxfId="25165" priority="65281" stopIfTrue="1">
      <formula>WEEKDAY($A834)=6</formula>
    </cfRule>
    <cfRule type="expression" dxfId="25164" priority="65282" stopIfTrue="1">
      <formula>WEEKDAY($A834)=7</formula>
    </cfRule>
  </conditionalFormatting>
  <conditionalFormatting sqref="I834:I844">
    <cfRule type="expression" dxfId="25163" priority="65269" stopIfTrue="1">
      <formula>WEEKDAY($A834)=1</formula>
    </cfRule>
    <cfRule type="expression" dxfId="25162" priority="65270" stopIfTrue="1">
      <formula>WEEKDAY($A834)=2</formula>
    </cfRule>
    <cfRule type="expression" dxfId="25161" priority="65271" stopIfTrue="1">
      <formula>WEEKDAY($A834)=3</formula>
    </cfRule>
    <cfRule type="expression" dxfId="25160" priority="65272" stopIfTrue="1">
      <formula>WEEKDAY($A834)=4</formula>
    </cfRule>
    <cfRule type="expression" dxfId="25159" priority="65273" stopIfTrue="1">
      <formula>WEEKDAY($A834)=5</formula>
    </cfRule>
    <cfRule type="expression" dxfId="25158" priority="65274" stopIfTrue="1">
      <formula>WEEKDAY($A834)=6</formula>
    </cfRule>
    <cfRule type="expression" dxfId="25157" priority="65275" stopIfTrue="1">
      <formula>WEEKDAY($A834)=7</formula>
    </cfRule>
  </conditionalFormatting>
  <conditionalFormatting sqref="I834:I844">
    <cfRule type="expression" dxfId="25156" priority="65262" stopIfTrue="1">
      <formula>WEEKDAY($A834)=1</formula>
    </cfRule>
    <cfRule type="expression" dxfId="25155" priority="65263" stopIfTrue="1">
      <formula>WEEKDAY($A834)=2</formula>
    </cfRule>
    <cfRule type="expression" dxfId="25154" priority="65264" stopIfTrue="1">
      <formula>WEEKDAY($A834)=3</formula>
    </cfRule>
    <cfRule type="expression" dxfId="25153" priority="65265" stopIfTrue="1">
      <formula>WEEKDAY($A834)=4</formula>
    </cfRule>
    <cfRule type="expression" dxfId="25152" priority="65266" stopIfTrue="1">
      <formula>WEEKDAY($A834)=5</formula>
    </cfRule>
    <cfRule type="expression" dxfId="25151" priority="65267" stopIfTrue="1">
      <formula>WEEKDAY($A834)=6</formula>
    </cfRule>
    <cfRule type="expression" dxfId="25150" priority="65268" stopIfTrue="1">
      <formula>WEEKDAY($A834)=7</formula>
    </cfRule>
  </conditionalFormatting>
  <conditionalFormatting sqref="I834:I844">
    <cfRule type="expression" dxfId="25149" priority="65255" stopIfTrue="1">
      <formula>WEEKDAY($A834)=1</formula>
    </cfRule>
    <cfRule type="expression" dxfId="25148" priority="65256" stopIfTrue="1">
      <formula>WEEKDAY($A834)=2</formula>
    </cfRule>
    <cfRule type="expression" dxfId="25147" priority="65257" stopIfTrue="1">
      <formula>WEEKDAY($A834)=3</formula>
    </cfRule>
    <cfRule type="expression" dxfId="25146" priority="65258" stopIfTrue="1">
      <formula>WEEKDAY($A834)=4</formula>
    </cfRule>
    <cfRule type="expression" dxfId="25145" priority="65259" stopIfTrue="1">
      <formula>WEEKDAY($A834)=5</formula>
    </cfRule>
    <cfRule type="expression" dxfId="25144" priority="65260" stopIfTrue="1">
      <formula>WEEKDAY($A834)=6</formula>
    </cfRule>
    <cfRule type="expression" dxfId="25143" priority="65261" stopIfTrue="1">
      <formula>WEEKDAY($A834)=7</formula>
    </cfRule>
  </conditionalFormatting>
  <conditionalFormatting sqref="I834:I844">
    <cfRule type="expression" dxfId="25142" priority="65248" stopIfTrue="1">
      <formula>WEEKDAY($A834)=1</formula>
    </cfRule>
    <cfRule type="expression" dxfId="25141" priority="65249" stopIfTrue="1">
      <formula>WEEKDAY($A834)=2</formula>
    </cfRule>
    <cfRule type="expression" dxfId="25140" priority="65250" stopIfTrue="1">
      <formula>WEEKDAY($A834)=3</formula>
    </cfRule>
    <cfRule type="expression" dxfId="25139" priority="65251" stopIfTrue="1">
      <formula>WEEKDAY($A834)=4</formula>
    </cfRule>
    <cfRule type="expression" dxfId="25138" priority="65252" stopIfTrue="1">
      <formula>WEEKDAY($A834)=5</formula>
    </cfRule>
    <cfRule type="expression" dxfId="25137" priority="65253" stopIfTrue="1">
      <formula>WEEKDAY($A834)=6</formula>
    </cfRule>
    <cfRule type="expression" dxfId="25136" priority="65254" stopIfTrue="1">
      <formula>WEEKDAY($A834)=7</formula>
    </cfRule>
  </conditionalFormatting>
  <conditionalFormatting sqref="I834:I844">
    <cfRule type="expression" dxfId="25135" priority="65241" stopIfTrue="1">
      <formula>WEEKDAY($A834)=1</formula>
    </cfRule>
    <cfRule type="expression" dxfId="25134" priority="65242" stopIfTrue="1">
      <formula>WEEKDAY($A834)=2</formula>
    </cfRule>
    <cfRule type="expression" dxfId="25133" priority="65243" stopIfTrue="1">
      <formula>WEEKDAY($A834)=3</formula>
    </cfRule>
    <cfRule type="expression" dxfId="25132" priority="65244" stopIfTrue="1">
      <formula>WEEKDAY($A834)=4</formula>
    </cfRule>
    <cfRule type="expression" dxfId="25131" priority="65245" stopIfTrue="1">
      <formula>WEEKDAY($A834)=5</formula>
    </cfRule>
    <cfRule type="expression" dxfId="25130" priority="65246" stopIfTrue="1">
      <formula>WEEKDAY($A834)=6</formula>
    </cfRule>
    <cfRule type="expression" dxfId="25129" priority="65247" stopIfTrue="1">
      <formula>WEEKDAY($A834)=7</formula>
    </cfRule>
  </conditionalFormatting>
  <conditionalFormatting sqref="I834:I844">
    <cfRule type="expression" dxfId="25128" priority="65234" stopIfTrue="1">
      <formula>WEEKDAY($A834)=1</formula>
    </cfRule>
    <cfRule type="expression" dxfId="25127" priority="65235" stopIfTrue="1">
      <formula>WEEKDAY($A834)=2</formula>
    </cfRule>
    <cfRule type="expression" dxfId="25126" priority="65236" stopIfTrue="1">
      <formula>WEEKDAY($A834)=3</formula>
    </cfRule>
    <cfRule type="expression" dxfId="25125" priority="65237" stopIfTrue="1">
      <formula>WEEKDAY($A834)=4</formula>
    </cfRule>
    <cfRule type="expression" dxfId="25124" priority="65238" stopIfTrue="1">
      <formula>WEEKDAY($A834)=5</formula>
    </cfRule>
    <cfRule type="expression" dxfId="25123" priority="65239" stopIfTrue="1">
      <formula>WEEKDAY($A834)=6</formula>
    </cfRule>
    <cfRule type="expression" dxfId="25122" priority="65240" stopIfTrue="1">
      <formula>WEEKDAY($A834)=7</formula>
    </cfRule>
  </conditionalFormatting>
  <conditionalFormatting sqref="I834:I844">
    <cfRule type="expression" dxfId="25121" priority="65227" stopIfTrue="1">
      <formula>WEEKDAY($A834)=1</formula>
    </cfRule>
    <cfRule type="expression" dxfId="25120" priority="65228" stopIfTrue="1">
      <formula>WEEKDAY($A834)=2</formula>
    </cfRule>
    <cfRule type="expression" dxfId="25119" priority="65229" stopIfTrue="1">
      <formula>WEEKDAY($A834)=3</formula>
    </cfRule>
    <cfRule type="expression" dxfId="25118" priority="65230" stopIfTrue="1">
      <formula>WEEKDAY($A834)=4</formula>
    </cfRule>
    <cfRule type="expression" dxfId="25117" priority="65231" stopIfTrue="1">
      <formula>WEEKDAY($A834)=5</formula>
    </cfRule>
    <cfRule type="expression" dxfId="25116" priority="65232" stopIfTrue="1">
      <formula>WEEKDAY($A834)=6</formula>
    </cfRule>
    <cfRule type="expression" dxfId="25115" priority="65233" stopIfTrue="1">
      <formula>WEEKDAY($A834)=7</formula>
    </cfRule>
  </conditionalFormatting>
  <conditionalFormatting sqref="I834:I844">
    <cfRule type="expression" dxfId="25114" priority="65220" stopIfTrue="1">
      <formula>WEEKDAY($A834)=1</formula>
    </cfRule>
    <cfRule type="expression" dxfId="25113" priority="65221" stopIfTrue="1">
      <formula>WEEKDAY($A834)=2</formula>
    </cfRule>
    <cfRule type="expression" dxfId="25112" priority="65222" stopIfTrue="1">
      <formula>WEEKDAY($A834)=3</formula>
    </cfRule>
    <cfRule type="expression" dxfId="25111" priority="65223" stopIfTrue="1">
      <formula>WEEKDAY($A834)=4</formula>
    </cfRule>
    <cfRule type="expression" dxfId="25110" priority="65224" stopIfTrue="1">
      <formula>WEEKDAY($A834)=5</formula>
    </cfRule>
    <cfRule type="expression" dxfId="25109" priority="65225" stopIfTrue="1">
      <formula>WEEKDAY($A834)=6</formula>
    </cfRule>
    <cfRule type="expression" dxfId="25108" priority="65226" stopIfTrue="1">
      <formula>WEEKDAY($A834)=7</formula>
    </cfRule>
  </conditionalFormatting>
  <conditionalFormatting sqref="I834:I844">
    <cfRule type="expression" dxfId="25107" priority="65213" stopIfTrue="1">
      <formula>WEEKDAY($A834)=1</formula>
    </cfRule>
    <cfRule type="expression" dxfId="25106" priority="65214" stopIfTrue="1">
      <formula>WEEKDAY($A834)=2</formula>
    </cfRule>
    <cfRule type="expression" dxfId="25105" priority="65215" stopIfTrue="1">
      <formula>WEEKDAY($A834)=3</formula>
    </cfRule>
    <cfRule type="expression" dxfId="25104" priority="65216" stopIfTrue="1">
      <formula>WEEKDAY($A834)=4</formula>
    </cfRule>
    <cfRule type="expression" dxfId="25103" priority="65217" stopIfTrue="1">
      <formula>WEEKDAY($A834)=5</formula>
    </cfRule>
    <cfRule type="expression" dxfId="25102" priority="65218" stopIfTrue="1">
      <formula>WEEKDAY($A834)=6</formula>
    </cfRule>
    <cfRule type="expression" dxfId="25101" priority="65219" stopIfTrue="1">
      <formula>WEEKDAY($A834)=7</formula>
    </cfRule>
  </conditionalFormatting>
  <conditionalFormatting sqref="I834:I844">
    <cfRule type="expression" dxfId="25100" priority="65206" stopIfTrue="1">
      <formula>WEEKDAY($A834)=1</formula>
    </cfRule>
    <cfRule type="expression" dxfId="25099" priority="65207" stopIfTrue="1">
      <formula>WEEKDAY($A834)=2</formula>
    </cfRule>
    <cfRule type="expression" dxfId="25098" priority="65208" stopIfTrue="1">
      <formula>WEEKDAY($A834)=3</formula>
    </cfRule>
    <cfRule type="expression" dxfId="25097" priority="65209" stopIfTrue="1">
      <formula>WEEKDAY($A834)=4</formula>
    </cfRule>
    <cfRule type="expression" dxfId="25096" priority="65210" stopIfTrue="1">
      <formula>WEEKDAY($A834)=5</formula>
    </cfRule>
    <cfRule type="expression" dxfId="25095" priority="65211" stopIfTrue="1">
      <formula>WEEKDAY($A834)=6</formula>
    </cfRule>
    <cfRule type="expression" dxfId="25094" priority="65212" stopIfTrue="1">
      <formula>WEEKDAY($A834)=7</formula>
    </cfRule>
  </conditionalFormatting>
  <conditionalFormatting sqref="I834:I844">
    <cfRule type="expression" dxfId="25093" priority="65199" stopIfTrue="1">
      <formula>WEEKDAY($A834)=1</formula>
    </cfRule>
    <cfRule type="expression" dxfId="25092" priority="65200" stopIfTrue="1">
      <formula>WEEKDAY($A834)=2</formula>
    </cfRule>
    <cfRule type="expression" dxfId="25091" priority="65201" stopIfTrue="1">
      <formula>WEEKDAY($A834)=3</formula>
    </cfRule>
    <cfRule type="expression" dxfId="25090" priority="65202" stopIfTrue="1">
      <formula>WEEKDAY($A834)=4</formula>
    </cfRule>
    <cfRule type="expression" dxfId="25089" priority="65203" stopIfTrue="1">
      <formula>WEEKDAY($A834)=5</formula>
    </cfRule>
    <cfRule type="expression" dxfId="25088" priority="65204" stopIfTrue="1">
      <formula>WEEKDAY($A834)=6</formula>
    </cfRule>
    <cfRule type="expression" dxfId="25087" priority="65205" stopIfTrue="1">
      <formula>WEEKDAY($A834)=7</formula>
    </cfRule>
  </conditionalFormatting>
  <conditionalFormatting sqref="I834:I844">
    <cfRule type="expression" dxfId="25086" priority="65192" stopIfTrue="1">
      <formula>WEEKDAY($A834)=1</formula>
    </cfRule>
    <cfRule type="expression" dxfId="25085" priority="65193" stopIfTrue="1">
      <formula>WEEKDAY($A834)=2</formula>
    </cfRule>
    <cfRule type="expression" dxfId="25084" priority="65194" stopIfTrue="1">
      <formula>WEEKDAY($A834)=3</formula>
    </cfRule>
    <cfRule type="expression" dxfId="25083" priority="65195" stopIfTrue="1">
      <formula>WEEKDAY($A834)=4</formula>
    </cfRule>
    <cfRule type="expression" dxfId="25082" priority="65196" stopIfTrue="1">
      <formula>WEEKDAY($A834)=5</formula>
    </cfRule>
    <cfRule type="expression" dxfId="25081" priority="65197" stopIfTrue="1">
      <formula>WEEKDAY($A834)=6</formula>
    </cfRule>
    <cfRule type="expression" dxfId="25080" priority="65198" stopIfTrue="1">
      <formula>WEEKDAY($A834)=7</formula>
    </cfRule>
  </conditionalFormatting>
  <conditionalFormatting sqref="I834:I844">
    <cfRule type="expression" dxfId="25079" priority="65185" stopIfTrue="1">
      <formula>WEEKDAY($A834)=1</formula>
    </cfRule>
    <cfRule type="expression" dxfId="25078" priority="65186" stopIfTrue="1">
      <formula>WEEKDAY($A834)=2</formula>
    </cfRule>
    <cfRule type="expression" dxfId="25077" priority="65187" stopIfTrue="1">
      <formula>WEEKDAY($A834)=3</formula>
    </cfRule>
    <cfRule type="expression" dxfId="25076" priority="65188" stopIfTrue="1">
      <formula>WEEKDAY($A834)=4</formula>
    </cfRule>
    <cfRule type="expression" dxfId="25075" priority="65189" stopIfTrue="1">
      <formula>WEEKDAY($A834)=5</formula>
    </cfRule>
    <cfRule type="expression" dxfId="25074" priority="65190" stopIfTrue="1">
      <formula>WEEKDAY($A834)=6</formula>
    </cfRule>
    <cfRule type="expression" dxfId="25073" priority="65191" stopIfTrue="1">
      <formula>WEEKDAY($A834)=7</formula>
    </cfRule>
  </conditionalFormatting>
  <conditionalFormatting sqref="I834:I844">
    <cfRule type="expression" dxfId="25072" priority="65178" stopIfTrue="1">
      <formula>WEEKDAY($A834)=1</formula>
    </cfRule>
    <cfRule type="expression" dxfId="25071" priority="65179" stopIfTrue="1">
      <formula>WEEKDAY($A834)=2</formula>
    </cfRule>
    <cfRule type="expression" dxfId="25070" priority="65180" stopIfTrue="1">
      <formula>WEEKDAY($A834)=3</formula>
    </cfRule>
    <cfRule type="expression" dxfId="25069" priority="65181" stopIfTrue="1">
      <formula>WEEKDAY($A834)=4</formula>
    </cfRule>
    <cfRule type="expression" dxfId="25068" priority="65182" stopIfTrue="1">
      <formula>WEEKDAY($A834)=5</formula>
    </cfRule>
    <cfRule type="expression" dxfId="25067" priority="65183" stopIfTrue="1">
      <formula>WEEKDAY($A834)=6</formula>
    </cfRule>
    <cfRule type="expression" dxfId="25066" priority="65184" stopIfTrue="1">
      <formula>WEEKDAY($A834)=7</formula>
    </cfRule>
  </conditionalFormatting>
  <conditionalFormatting sqref="I834:I844">
    <cfRule type="expression" dxfId="25065" priority="65171" stopIfTrue="1">
      <formula>WEEKDAY($A834)=1</formula>
    </cfRule>
    <cfRule type="expression" dxfId="25064" priority="65172" stopIfTrue="1">
      <formula>WEEKDAY($A834)=2</formula>
    </cfRule>
    <cfRule type="expression" dxfId="25063" priority="65173" stopIfTrue="1">
      <formula>WEEKDAY($A834)=3</formula>
    </cfRule>
    <cfRule type="expression" dxfId="25062" priority="65174" stopIfTrue="1">
      <formula>WEEKDAY($A834)=4</formula>
    </cfRule>
    <cfRule type="expression" dxfId="25061" priority="65175" stopIfTrue="1">
      <formula>WEEKDAY($A834)=5</formula>
    </cfRule>
    <cfRule type="expression" dxfId="25060" priority="65176" stopIfTrue="1">
      <formula>WEEKDAY($A834)=6</formula>
    </cfRule>
    <cfRule type="expression" dxfId="25059" priority="65177" stopIfTrue="1">
      <formula>WEEKDAY($A834)=7</formula>
    </cfRule>
  </conditionalFormatting>
  <conditionalFormatting sqref="I834:I844">
    <cfRule type="expression" dxfId="25058" priority="65164" stopIfTrue="1">
      <formula>WEEKDAY($A834)=1</formula>
    </cfRule>
    <cfRule type="expression" dxfId="25057" priority="65165" stopIfTrue="1">
      <formula>WEEKDAY($A834)=2</formula>
    </cfRule>
    <cfRule type="expression" dxfId="25056" priority="65166" stopIfTrue="1">
      <formula>WEEKDAY($A834)=3</formula>
    </cfRule>
    <cfRule type="expression" dxfId="25055" priority="65167" stopIfTrue="1">
      <formula>WEEKDAY($A834)=4</formula>
    </cfRule>
    <cfRule type="expression" dxfId="25054" priority="65168" stopIfTrue="1">
      <formula>WEEKDAY($A834)=5</formula>
    </cfRule>
    <cfRule type="expression" dxfId="25053" priority="65169" stopIfTrue="1">
      <formula>WEEKDAY($A834)=6</formula>
    </cfRule>
    <cfRule type="expression" dxfId="25052" priority="65170" stopIfTrue="1">
      <formula>WEEKDAY($A834)=7</formula>
    </cfRule>
  </conditionalFormatting>
  <conditionalFormatting sqref="I834:I844">
    <cfRule type="expression" dxfId="25051" priority="65157" stopIfTrue="1">
      <formula>WEEKDAY($A834)=1</formula>
    </cfRule>
    <cfRule type="expression" dxfId="25050" priority="65158" stopIfTrue="1">
      <formula>WEEKDAY($A834)=2</formula>
    </cfRule>
    <cfRule type="expression" dxfId="25049" priority="65159" stopIfTrue="1">
      <formula>WEEKDAY($A834)=3</formula>
    </cfRule>
    <cfRule type="expression" dxfId="25048" priority="65160" stopIfTrue="1">
      <formula>WEEKDAY($A834)=4</formula>
    </cfRule>
    <cfRule type="expression" dxfId="25047" priority="65161" stopIfTrue="1">
      <formula>WEEKDAY($A834)=5</formula>
    </cfRule>
    <cfRule type="expression" dxfId="25046" priority="65162" stopIfTrue="1">
      <formula>WEEKDAY($A834)=6</formula>
    </cfRule>
    <cfRule type="expression" dxfId="25045" priority="65163" stopIfTrue="1">
      <formula>WEEKDAY($A834)=7</formula>
    </cfRule>
  </conditionalFormatting>
  <conditionalFormatting sqref="I834:I844">
    <cfRule type="expression" dxfId="25044" priority="65150" stopIfTrue="1">
      <formula>WEEKDAY($A834)=1</formula>
    </cfRule>
    <cfRule type="expression" dxfId="25043" priority="65151" stopIfTrue="1">
      <formula>WEEKDAY($A834)=2</formula>
    </cfRule>
    <cfRule type="expression" dxfId="25042" priority="65152" stopIfTrue="1">
      <formula>WEEKDAY($A834)=3</formula>
    </cfRule>
    <cfRule type="expression" dxfId="25041" priority="65153" stopIfTrue="1">
      <formula>WEEKDAY($A834)=4</formula>
    </cfRule>
    <cfRule type="expression" dxfId="25040" priority="65154" stopIfTrue="1">
      <formula>WEEKDAY($A834)=5</formula>
    </cfRule>
    <cfRule type="expression" dxfId="25039" priority="65155" stopIfTrue="1">
      <formula>WEEKDAY($A834)=6</formula>
    </cfRule>
    <cfRule type="expression" dxfId="25038" priority="65156" stopIfTrue="1">
      <formula>WEEKDAY($A834)=7</formula>
    </cfRule>
  </conditionalFormatting>
  <conditionalFormatting sqref="I834:I844">
    <cfRule type="expression" dxfId="25037" priority="65143" stopIfTrue="1">
      <formula>WEEKDAY($A834)=1</formula>
    </cfRule>
    <cfRule type="expression" dxfId="25036" priority="65144" stopIfTrue="1">
      <formula>WEEKDAY($A834)=2</formula>
    </cfRule>
    <cfRule type="expression" dxfId="25035" priority="65145" stopIfTrue="1">
      <formula>WEEKDAY($A834)=3</formula>
    </cfRule>
    <cfRule type="expression" dxfId="25034" priority="65146" stopIfTrue="1">
      <formula>WEEKDAY($A834)=4</formula>
    </cfRule>
    <cfRule type="expression" dxfId="25033" priority="65147" stopIfTrue="1">
      <formula>WEEKDAY($A834)=5</formula>
    </cfRule>
    <cfRule type="expression" dxfId="25032" priority="65148" stopIfTrue="1">
      <formula>WEEKDAY($A834)=6</formula>
    </cfRule>
    <cfRule type="expression" dxfId="25031" priority="65149" stopIfTrue="1">
      <formula>WEEKDAY($A834)=7</formula>
    </cfRule>
  </conditionalFormatting>
  <conditionalFormatting sqref="I834:I844">
    <cfRule type="expression" dxfId="25030" priority="65136" stopIfTrue="1">
      <formula>WEEKDAY($A834)=1</formula>
    </cfRule>
    <cfRule type="expression" dxfId="25029" priority="65137" stopIfTrue="1">
      <formula>WEEKDAY($A834)=2</formula>
    </cfRule>
    <cfRule type="expression" dxfId="25028" priority="65138" stopIfTrue="1">
      <formula>WEEKDAY($A834)=3</formula>
    </cfRule>
    <cfRule type="expression" dxfId="25027" priority="65139" stopIfTrue="1">
      <formula>WEEKDAY($A834)=4</formula>
    </cfRule>
    <cfRule type="expression" dxfId="25026" priority="65140" stopIfTrue="1">
      <formula>WEEKDAY($A834)=5</formula>
    </cfRule>
    <cfRule type="expression" dxfId="25025" priority="65141" stopIfTrue="1">
      <formula>WEEKDAY($A834)=6</formula>
    </cfRule>
    <cfRule type="expression" dxfId="25024" priority="65142" stopIfTrue="1">
      <formula>WEEKDAY($A834)=7</formula>
    </cfRule>
  </conditionalFormatting>
  <conditionalFormatting sqref="I834:I844">
    <cfRule type="expression" dxfId="25023" priority="65129" stopIfTrue="1">
      <formula>WEEKDAY($A834)=1</formula>
    </cfRule>
    <cfRule type="expression" dxfId="25022" priority="65130" stopIfTrue="1">
      <formula>WEEKDAY($A834)=2</formula>
    </cfRule>
    <cfRule type="expression" dxfId="25021" priority="65131" stopIfTrue="1">
      <formula>WEEKDAY($A834)=3</formula>
    </cfRule>
    <cfRule type="expression" dxfId="25020" priority="65132" stopIfTrue="1">
      <formula>WEEKDAY($A834)=4</formula>
    </cfRule>
    <cfRule type="expression" dxfId="25019" priority="65133" stopIfTrue="1">
      <formula>WEEKDAY($A834)=5</formula>
    </cfRule>
    <cfRule type="expression" dxfId="25018" priority="65134" stopIfTrue="1">
      <formula>WEEKDAY($A834)=6</formula>
    </cfRule>
    <cfRule type="expression" dxfId="25017" priority="65135" stopIfTrue="1">
      <formula>WEEKDAY($A834)=7</formula>
    </cfRule>
  </conditionalFormatting>
  <conditionalFormatting sqref="I834:I844">
    <cfRule type="expression" dxfId="25016" priority="65122" stopIfTrue="1">
      <formula>WEEKDAY($A834)=1</formula>
    </cfRule>
    <cfRule type="expression" dxfId="25015" priority="65123" stopIfTrue="1">
      <formula>WEEKDAY($A834)=2</formula>
    </cfRule>
    <cfRule type="expression" dxfId="25014" priority="65124" stopIfTrue="1">
      <formula>WEEKDAY($A834)=3</formula>
    </cfRule>
    <cfRule type="expression" dxfId="25013" priority="65125" stopIfTrue="1">
      <formula>WEEKDAY($A834)=4</formula>
    </cfRule>
    <cfRule type="expression" dxfId="25012" priority="65126" stopIfTrue="1">
      <formula>WEEKDAY($A834)=5</formula>
    </cfRule>
    <cfRule type="expression" dxfId="25011" priority="65127" stopIfTrue="1">
      <formula>WEEKDAY($A834)=6</formula>
    </cfRule>
    <cfRule type="expression" dxfId="25010" priority="65128" stopIfTrue="1">
      <formula>WEEKDAY($A834)=7</formula>
    </cfRule>
  </conditionalFormatting>
  <conditionalFormatting sqref="I834:I844">
    <cfRule type="expression" dxfId="25009" priority="65115" stopIfTrue="1">
      <formula>WEEKDAY($A834)=1</formula>
    </cfRule>
    <cfRule type="expression" dxfId="25008" priority="65116" stopIfTrue="1">
      <formula>WEEKDAY($A834)=2</formula>
    </cfRule>
    <cfRule type="expression" dxfId="25007" priority="65117" stopIfTrue="1">
      <formula>WEEKDAY($A834)=3</formula>
    </cfRule>
    <cfRule type="expression" dxfId="25006" priority="65118" stopIfTrue="1">
      <formula>WEEKDAY($A834)=4</formula>
    </cfRule>
    <cfRule type="expression" dxfId="25005" priority="65119" stopIfTrue="1">
      <formula>WEEKDAY($A834)=5</formula>
    </cfRule>
    <cfRule type="expression" dxfId="25004" priority="65120" stopIfTrue="1">
      <formula>WEEKDAY($A834)=6</formula>
    </cfRule>
    <cfRule type="expression" dxfId="25003" priority="65121" stopIfTrue="1">
      <formula>WEEKDAY($A834)=7</formula>
    </cfRule>
  </conditionalFormatting>
  <conditionalFormatting sqref="I834:I844">
    <cfRule type="expression" dxfId="25002" priority="65108" stopIfTrue="1">
      <formula>WEEKDAY($A834)=1</formula>
    </cfRule>
    <cfRule type="expression" dxfId="25001" priority="65109" stopIfTrue="1">
      <formula>WEEKDAY($A834)=2</formula>
    </cfRule>
    <cfRule type="expression" dxfId="25000" priority="65110" stopIfTrue="1">
      <formula>WEEKDAY($A834)=3</formula>
    </cfRule>
    <cfRule type="expression" dxfId="24999" priority="65111" stopIfTrue="1">
      <formula>WEEKDAY($A834)=4</formula>
    </cfRule>
    <cfRule type="expression" dxfId="24998" priority="65112" stopIfTrue="1">
      <formula>WEEKDAY($A834)=5</formula>
    </cfRule>
    <cfRule type="expression" dxfId="24997" priority="65113" stopIfTrue="1">
      <formula>WEEKDAY($A834)=6</formula>
    </cfRule>
    <cfRule type="expression" dxfId="24996" priority="65114" stopIfTrue="1">
      <formula>WEEKDAY($A834)=7</formula>
    </cfRule>
  </conditionalFormatting>
  <conditionalFormatting sqref="I834:I844">
    <cfRule type="expression" dxfId="24995" priority="65101" stopIfTrue="1">
      <formula>WEEKDAY($A834)=1</formula>
    </cfRule>
    <cfRule type="expression" dxfId="24994" priority="65102" stopIfTrue="1">
      <formula>WEEKDAY($A834)=2</formula>
    </cfRule>
    <cfRule type="expression" dxfId="24993" priority="65103" stopIfTrue="1">
      <formula>WEEKDAY($A834)=3</formula>
    </cfRule>
    <cfRule type="expression" dxfId="24992" priority="65104" stopIfTrue="1">
      <formula>WEEKDAY($A834)=4</formula>
    </cfRule>
    <cfRule type="expression" dxfId="24991" priority="65105" stopIfTrue="1">
      <formula>WEEKDAY($A834)=5</formula>
    </cfRule>
    <cfRule type="expression" dxfId="24990" priority="65106" stopIfTrue="1">
      <formula>WEEKDAY($A834)=6</formula>
    </cfRule>
    <cfRule type="expression" dxfId="24989" priority="65107" stopIfTrue="1">
      <formula>WEEKDAY($A834)=7</formula>
    </cfRule>
  </conditionalFormatting>
  <conditionalFormatting sqref="I834:I844">
    <cfRule type="expression" dxfId="24988" priority="65094" stopIfTrue="1">
      <formula>WEEKDAY($A834)=1</formula>
    </cfRule>
    <cfRule type="expression" dxfId="24987" priority="65095" stopIfTrue="1">
      <formula>WEEKDAY($A834)=2</formula>
    </cfRule>
    <cfRule type="expression" dxfId="24986" priority="65096" stopIfTrue="1">
      <formula>WEEKDAY($A834)=3</formula>
    </cfRule>
    <cfRule type="expression" dxfId="24985" priority="65097" stopIfTrue="1">
      <formula>WEEKDAY($A834)=4</formula>
    </cfRule>
    <cfRule type="expression" dxfId="24984" priority="65098" stopIfTrue="1">
      <formula>WEEKDAY($A834)=5</formula>
    </cfRule>
    <cfRule type="expression" dxfId="24983" priority="65099" stopIfTrue="1">
      <formula>WEEKDAY($A834)=6</formula>
    </cfRule>
    <cfRule type="expression" dxfId="24982" priority="65100" stopIfTrue="1">
      <formula>WEEKDAY($A834)=7</formula>
    </cfRule>
  </conditionalFormatting>
  <conditionalFormatting sqref="I834:I844">
    <cfRule type="expression" dxfId="24981" priority="65087" stopIfTrue="1">
      <formula>WEEKDAY($A834)=1</formula>
    </cfRule>
    <cfRule type="expression" dxfId="24980" priority="65088" stopIfTrue="1">
      <formula>WEEKDAY($A834)=2</formula>
    </cfRule>
    <cfRule type="expression" dxfId="24979" priority="65089" stopIfTrue="1">
      <formula>WEEKDAY($A834)=3</formula>
    </cfRule>
    <cfRule type="expression" dxfId="24978" priority="65090" stopIfTrue="1">
      <formula>WEEKDAY($A834)=4</formula>
    </cfRule>
    <cfRule type="expression" dxfId="24977" priority="65091" stopIfTrue="1">
      <formula>WEEKDAY($A834)=5</formula>
    </cfRule>
    <cfRule type="expression" dxfId="24976" priority="65092" stopIfTrue="1">
      <formula>WEEKDAY($A834)=6</formula>
    </cfRule>
    <cfRule type="expression" dxfId="24975" priority="65093" stopIfTrue="1">
      <formula>WEEKDAY($A834)=7</formula>
    </cfRule>
  </conditionalFormatting>
  <conditionalFormatting sqref="I834:I844">
    <cfRule type="expression" dxfId="24974" priority="65080" stopIfTrue="1">
      <formula>WEEKDAY($A834)=1</formula>
    </cfRule>
    <cfRule type="expression" dxfId="24973" priority="65081" stopIfTrue="1">
      <formula>WEEKDAY($A834)=2</formula>
    </cfRule>
    <cfRule type="expression" dxfId="24972" priority="65082" stopIfTrue="1">
      <formula>WEEKDAY($A834)=3</formula>
    </cfRule>
    <cfRule type="expression" dxfId="24971" priority="65083" stopIfTrue="1">
      <formula>WEEKDAY($A834)=4</formula>
    </cfRule>
    <cfRule type="expression" dxfId="24970" priority="65084" stopIfTrue="1">
      <formula>WEEKDAY($A834)=5</formula>
    </cfRule>
    <cfRule type="expression" dxfId="24969" priority="65085" stopIfTrue="1">
      <formula>WEEKDAY($A834)=6</formula>
    </cfRule>
    <cfRule type="expression" dxfId="24968" priority="65086" stopIfTrue="1">
      <formula>WEEKDAY($A834)=7</formula>
    </cfRule>
  </conditionalFormatting>
  <conditionalFormatting sqref="I834:I844">
    <cfRule type="expression" dxfId="24967" priority="65073" stopIfTrue="1">
      <formula>WEEKDAY($A834)=1</formula>
    </cfRule>
    <cfRule type="expression" dxfId="24966" priority="65074" stopIfTrue="1">
      <formula>WEEKDAY($A834)=2</formula>
    </cfRule>
    <cfRule type="expression" dxfId="24965" priority="65075" stopIfTrue="1">
      <formula>WEEKDAY($A834)=3</formula>
    </cfRule>
    <cfRule type="expression" dxfId="24964" priority="65076" stopIfTrue="1">
      <formula>WEEKDAY($A834)=4</formula>
    </cfRule>
    <cfRule type="expression" dxfId="24963" priority="65077" stopIfTrue="1">
      <formula>WEEKDAY($A834)=5</formula>
    </cfRule>
    <cfRule type="expression" dxfId="24962" priority="65078" stopIfTrue="1">
      <formula>WEEKDAY($A834)=6</formula>
    </cfRule>
    <cfRule type="expression" dxfId="24961" priority="65079" stopIfTrue="1">
      <formula>WEEKDAY($A834)=7</formula>
    </cfRule>
  </conditionalFormatting>
  <conditionalFormatting sqref="I834:I844">
    <cfRule type="expression" dxfId="24960" priority="65066" stopIfTrue="1">
      <formula>WEEKDAY($A834)=1</formula>
    </cfRule>
    <cfRule type="expression" dxfId="24959" priority="65067" stopIfTrue="1">
      <formula>WEEKDAY($A834)=2</formula>
    </cfRule>
    <cfRule type="expression" dxfId="24958" priority="65068" stopIfTrue="1">
      <formula>WEEKDAY($A834)=3</formula>
    </cfRule>
    <cfRule type="expression" dxfId="24957" priority="65069" stopIfTrue="1">
      <formula>WEEKDAY($A834)=4</formula>
    </cfRule>
    <cfRule type="expression" dxfId="24956" priority="65070" stopIfTrue="1">
      <formula>WEEKDAY($A834)=5</formula>
    </cfRule>
    <cfRule type="expression" dxfId="24955" priority="65071" stopIfTrue="1">
      <formula>WEEKDAY($A834)=6</formula>
    </cfRule>
    <cfRule type="expression" dxfId="24954" priority="65072" stopIfTrue="1">
      <formula>WEEKDAY($A834)=7</formula>
    </cfRule>
  </conditionalFormatting>
  <conditionalFormatting sqref="I834:I844">
    <cfRule type="expression" dxfId="24953" priority="65059" stopIfTrue="1">
      <formula>WEEKDAY($A834)=1</formula>
    </cfRule>
    <cfRule type="expression" dxfId="24952" priority="65060" stopIfTrue="1">
      <formula>WEEKDAY($A834)=2</formula>
    </cfRule>
    <cfRule type="expression" dxfId="24951" priority="65061" stopIfTrue="1">
      <formula>WEEKDAY($A834)=3</formula>
    </cfRule>
    <cfRule type="expression" dxfId="24950" priority="65062" stopIfTrue="1">
      <formula>WEEKDAY($A834)=4</formula>
    </cfRule>
    <cfRule type="expression" dxfId="24949" priority="65063" stopIfTrue="1">
      <formula>WEEKDAY($A834)=5</formula>
    </cfRule>
    <cfRule type="expression" dxfId="24948" priority="65064" stopIfTrue="1">
      <formula>WEEKDAY($A834)=6</formula>
    </cfRule>
    <cfRule type="expression" dxfId="24947" priority="65065" stopIfTrue="1">
      <formula>WEEKDAY($A834)=7</formula>
    </cfRule>
  </conditionalFormatting>
  <conditionalFormatting sqref="I834:I844">
    <cfRule type="expression" dxfId="24946" priority="65052" stopIfTrue="1">
      <formula>WEEKDAY($A834)=1</formula>
    </cfRule>
    <cfRule type="expression" dxfId="24945" priority="65053" stopIfTrue="1">
      <formula>WEEKDAY($A834)=2</formula>
    </cfRule>
    <cfRule type="expression" dxfId="24944" priority="65054" stopIfTrue="1">
      <formula>WEEKDAY($A834)=3</formula>
    </cfRule>
    <cfRule type="expression" dxfId="24943" priority="65055" stopIfTrue="1">
      <formula>WEEKDAY($A834)=4</formula>
    </cfRule>
    <cfRule type="expression" dxfId="24942" priority="65056" stopIfTrue="1">
      <formula>WEEKDAY($A834)=5</formula>
    </cfRule>
    <cfRule type="expression" dxfId="24941" priority="65057" stopIfTrue="1">
      <formula>WEEKDAY($A834)=6</formula>
    </cfRule>
    <cfRule type="expression" dxfId="24940" priority="65058" stopIfTrue="1">
      <formula>WEEKDAY($A834)=7</formula>
    </cfRule>
  </conditionalFormatting>
  <conditionalFormatting sqref="I834:I844">
    <cfRule type="expression" dxfId="24939" priority="65045" stopIfTrue="1">
      <formula>WEEKDAY($A834)=1</formula>
    </cfRule>
    <cfRule type="expression" dxfId="24938" priority="65046" stopIfTrue="1">
      <formula>WEEKDAY($A834)=2</formula>
    </cfRule>
    <cfRule type="expression" dxfId="24937" priority="65047" stopIfTrue="1">
      <formula>WEEKDAY($A834)=3</formula>
    </cfRule>
    <cfRule type="expression" dxfId="24936" priority="65048" stopIfTrue="1">
      <formula>WEEKDAY($A834)=4</formula>
    </cfRule>
    <cfRule type="expression" dxfId="24935" priority="65049" stopIfTrue="1">
      <formula>WEEKDAY($A834)=5</formula>
    </cfRule>
    <cfRule type="expression" dxfId="24934" priority="65050" stopIfTrue="1">
      <formula>WEEKDAY($A834)=6</formula>
    </cfRule>
    <cfRule type="expression" dxfId="24933" priority="65051" stopIfTrue="1">
      <formula>WEEKDAY($A834)=7</formula>
    </cfRule>
  </conditionalFormatting>
  <conditionalFormatting sqref="I834:I844">
    <cfRule type="expression" dxfId="24932" priority="65038" stopIfTrue="1">
      <formula>WEEKDAY($A834)=1</formula>
    </cfRule>
    <cfRule type="expression" dxfId="24931" priority="65039" stopIfTrue="1">
      <formula>WEEKDAY($A834)=2</formula>
    </cfRule>
    <cfRule type="expression" dxfId="24930" priority="65040" stopIfTrue="1">
      <formula>WEEKDAY($A834)=3</formula>
    </cfRule>
    <cfRule type="expression" dxfId="24929" priority="65041" stopIfTrue="1">
      <formula>WEEKDAY($A834)=4</formula>
    </cfRule>
    <cfRule type="expression" dxfId="24928" priority="65042" stopIfTrue="1">
      <formula>WEEKDAY($A834)=5</formula>
    </cfRule>
    <cfRule type="expression" dxfId="24927" priority="65043" stopIfTrue="1">
      <formula>WEEKDAY($A834)=6</formula>
    </cfRule>
    <cfRule type="expression" dxfId="24926" priority="65044" stopIfTrue="1">
      <formula>WEEKDAY($A834)=7</formula>
    </cfRule>
  </conditionalFormatting>
  <conditionalFormatting sqref="I835">
    <cfRule type="expression" dxfId="24925" priority="64814" stopIfTrue="1">
      <formula>WEEKDAY($A835)=1</formula>
    </cfRule>
    <cfRule type="expression" dxfId="24924" priority="64815" stopIfTrue="1">
      <formula>WEEKDAY($A835)=2</formula>
    </cfRule>
    <cfRule type="expression" dxfId="24923" priority="64816" stopIfTrue="1">
      <formula>WEEKDAY($A835)=3</formula>
    </cfRule>
    <cfRule type="expression" dxfId="24922" priority="64817" stopIfTrue="1">
      <formula>WEEKDAY($A835)=4</formula>
    </cfRule>
    <cfRule type="expression" dxfId="24921" priority="64818" stopIfTrue="1">
      <formula>WEEKDAY($A835)=5</formula>
    </cfRule>
    <cfRule type="expression" dxfId="24920" priority="64819" stopIfTrue="1">
      <formula>WEEKDAY($A835)=6</formula>
    </cfRule>
    <cfRule type="expression" dxfId="24919" priority="64820" stopIfTrue="1">
      <formula>WEEKDAY($A835)=7</formula>
    </cfRule>
  </conditionalFormatting>
  <conditionalFormatting sqref="I835">
    <cfRule type="expression" dxfId="24918" priority="64807" stopIfTrue="1">
      <formula>WEEKDAY($A835)=1</formula>
    </cfRule>
    <cfRule type="expression" dxfId="24917" priority="64808" stopIfTrue="1">
      <formula>WEEKDAY($A835)=2</formula>
    </cfRule>
    <cfRule type="expression" dxfId="24916" priority="64809" stopIfTrue="1">
      <formula>WEEKDAY($A835)=3</formula>
    </cfRule>
    <cfRule type="expression" dxfId="24915" priority="64810" stopIfTrue="1">
      <formula>WEEKDAY($A835)=4</formula>
    </cfRule>
    <cfRule type="expression" dxfId="24914" priority="64811" stopIfTrue="1">
      <formula>WEEKDAY($A835)=5</formula>
    </cfRule>
    <cfRule type="expression" dxfId="24913" priority="64812" stopIfTrue="1">
      <formula>WEEKDAY($A835)=6</formula>
    </cfRule>
    <cfRule type="expression" dxfId="24912" priority="64813" stopIfTrue="1">
      <formula>WEEKDAY($A835)=7</formula>
    </cfRule>
  </conditionalFormatting>
  <conditionalFormatting sqref="I835">
    <cfRule type="expression" dxfId="24911" priority="64800" stopIfTrue="1">
      <formula>WEEKDAY($A835)=1</formula>
    </cfRule>
    <cfRule type="expression" dxfId="24910" priority="64801" stopIfTrue="1">
      <formula>WEEKDAY($A835)=2</formula>
    </cfRule>
    <cfRule type="expression" dxfId="24909" priority="64802" stopIfTrue="1">
      <formula>WEEKDAY($A835)=3</formula>
    </cfRule>
    <cfRule type="expression" dxfId="24908" priority="64803" stopIfTrue="1">
      <formula>WEEKDAY($A835)=4</formula>
    </cfRule>
    <cfRule type="expression" dxfId="24907" priority="64804" stopIfTrue="1">
      <formula>WEEKDAY($A835)=5</formula>
    </cfRule>
    <cfRule type="expression" dxfId="24906" priority="64805" stopIfTrue="1">
      <formula>WEEKDAY($A835)=6</formula>
    </cfRule>
    <cfRule type="expression" dxfId="24905" priority="64806" stopIfTrue="1">
      <formula>WEEKDAY($A835)=7</formula>
    </cfRule>
  </conditionalFormatting>
  <conditionalFormatting sqref="I835">
    <cfRule type="expression" dxfId="24904" priority="64793" stopIfTrue="1">
      <formula>WEEKDAY($A835)=1</formula>
    </cfRule>
    <cfRule type="expression" dxfId="24903" priority="64794" stopIfTrue="1">
      <formula>WEEKDAY($A835)=2</formula>
    </cfRule>
    <cfRule type="expression" dxfId="24902" priority="64795" stopIfTrue="1">
      <formula>WEEKDAY($A835)=3</formula>
    </cfRule>
    <cfRule type="expression" dxfId="24901" priority="64796" stopIfTrue="1">
      <formula>WEEKDAY($A835)=4</formula>
    </cfRule>
    <cfRule type="expression" dxfId="24900" priority="64797" stopIfTrue="1">
      <formula>WEEKDAY($A835)=5</formula>
    </cfRule>
    <cfRule type="expression" dxfId="24899" priority="64798" stopIfTrue="1">
      <formula>WEEKDAY($A835)=6</formula>
    </cfRule>
    <cfRule type="expression" dxfId="24898" priority="64799" stopIfTrue="1">
      <formula>WEEKDAY($A835)=7</formula>
    </cfRule>
  </conditionalFormatting>
  <conditionalFormatting sqref="I835">
    <cfRule type="expression" dxfId="24897" priority="64786" stopIfTrue="1">
      <formula>WEEKDAY($A835)=1</formula>
    </cfRule>
    <cfRule type="expression" dxfId="24896" priority="64787" stopIfTrue="1">
      <formula>WEEKDAY($A835)=2</formula>
    </cfRule>
    <cfRule type="expression" dxfId="24895" priority="64788" stopIfTrue="1">
      <formula>WEEKDAY($A835)=3</formula>
    </cfRule>
    <cfRule type="expression" dxfId="24894" priority="64789" stopIfTrue="1">
      <formula>WEEKDAY($A835)=4</formula>
    </cfRule>
    <cfRule type="expression" dxfId="24893" priority="64790" stopIfTrue="1">
      <formula>WEEKDAY($A835)=5</formula>
    </cfRule>
    <cfRule type="expression" dxfId="24892" priority="64791" stopIfTrue="1">
      <formula>WEEKDAY($A835)=6</formula>
    </cfRule>
    <cfRule type="expression" dxfId="24891" priority="64792" stopIfTrue="1">
      <formula>WEEKDAY($A835)=7</formula>
    </cfRule>
  </conditionalFormatting>
  <conditionalFormatting sqref="I835">
    <cfRule type="expression" dxfId="24890" priority="64779" stopIfTrue="1">
      <formula>WEEKDAY($A835)=1</formula>
    </cfRule>
    <cfRule type="expression" dxfId="24889" priority="64780" stopIfTrue="1">
      <formula>WEEKDAY($A835)=2</formula>
    </cfRule>
    <cfRule type="expression" dxfId="24888" priority="64781" stopIfTrue="1">
      <formula>WEEKDAY($A835)=3</formula>
    </cfRule>
    <cfRule type="expression" dxfId="24887" priority="64782" stopIfTrue="1">
      <formula>WEEKDAY($A835)=4</formula>
    </cfRule>
    <cfRule type="expression" dxfId="24886" priority="64783" stopIfTrue="1">
      <formula>WEEKDAY($A835)=5</formula>
    </cfRule>
    <cfRule type="expression" dxfId="24885" priority="64784" stopIfTrue="1">
      <formula>WEEKDAY($A835)=6</formula>
    </cfRule>
    <cfRule type="expression" dxfId="24884" priority="64785" stopIfTrue="1">
      <formula>WEEKDAY($A835)=7</formula>
    </cfRule>
  </conditionalFormatting>
  <conditionalFormatting sqref="I835">
    <cfRule type="expression" dxfId="24883" priority="64772" stopIfTrue="1">
      <formula>WEEKDAY($A835)=1</formula>
    </cfRule>
    <cfRule type="expression" dxfId="24882" priority="64773" stopIfTrue="1">
      <formula>WEEKDAY($A835)=2</formula>
    </cfRule>
    <cfRule type="expression" dxfId="24881" priority="64774" stopIfTrue="1">
      <formula>WEEKDAY($A835)=3</formula>
    </cfRule>
    <cfRule type="expression" dxfId="24880" priority="64775" stopIfTrue="1">
      <formula>WEEKDAY($A835)=4</formula>
    </cfRule>
    <cfRule type="expression" dxfId="24879" priority="64776" stopIfTrue="1">
      <formula>WEEKDAY($A835)=5</formula>
    </cfRule>
    <cfRule type="expression" dxfId="24878" priority="64777" stopIfTrue="1">
      <formula>WEEKDAY($A835)=6</formula>
    </cfRule>
    <cfRule type="expression" dxfId="24877" priority="64778" stopIfTrue="1">
      <formula>WEEKDAY($A835)=7</formula>
    </cfRule>
  </conditionalFormatting>
  <conditionalFormatting sqref="I835">
    <cfRule type="expression" dxfId="24876" priority="64765" stopIfTrue="1">
      <formula>WEEKDAY($A835)=1</formula>
    </cfRule>
    <cfRule type="expression" dxfId="24875" priority="64766" stopIfTrue="1">
      <formula>WEEKDAY($A835)=2</formula>
    </cfRule>
    <cfRule type="expression" dxfId="24874" priority="64767" stopIfTrue="1">
      <formula>WEEKDAY($A835)=3</formula>
    </cfRule>
    <cfRule type="expression" dxfId="24873" priority="64768" stopIfTrue="1">
      <formula>WEEKDAY($A835)=4</formula>
    </cfRule>
    <cfRule type="expression" dxfId="24872" priority="64769" stopIfTrue="1">
      <formula>WEEKDAY($A835)=5</formula>
    </cfRule>
    <cfRule type="expression" dxfId="24871" priority="64770" stopIfTrue="1">
      <formula>WEEKDAY($A835)=6</formula>
    </cfRule>
    <cfRule type="expression" dxfId="24870" priority="64771" stopIfTrue="1">
      <formula>WEEKDAY($A835)=7</formula>
    </cfRule>
  </conditionalFormatting>
  <conditionalFormatting sqref="I835">
    <cfRule type="expression" dxfId="24869" priority="64758" stopIfTrue="1">
      <formula>WEEKDAY($A835)=1</formula>
    </cfRule>
    <cfRule type="expression" dxfId="24868" priority="64759" stopIfTrue="1">
      <formula>WEEKDAY($A835)=2</formula>
    </cfRule>
    <cfRule type="expression" dxfId="24867" priority="64760" stopIfTrue="1">
      <formula>WEEKDAY($A835)=3</formula>
    </cfRule>
    <cfRule type="expression" dxfId="24866" priority="64761" stopIfTrue="1">
      <formula>WEEKDAY($A835)=4</formula>
    </cfRule>
    <cfRule type="expression" dxfId="24865" priority="64762" stopIfTrue="1">
      <formula>WEEKDAY($A835)=5</formula>
    </cfRule>
    <cfRule type="expression" dxfId="24864" priority="64763" stopIfTrue="1">
      <formula>WEEKDAY($A835)=6</formula>
    </cfRule>
    <cfRule type="expression" dxfId="24863" priority="64764" stopIfTrue="1">
      <formula>WEEKDAY($A835)=7</formula>
    </cfRule>
  </conditionalFormatting>
  <conditionalFormatting sqref="I835">
    <cfRule type="expression" dxfId="24862" priority="64751" stopIfTrue="1">
      <formula>WEEKDAY($A835)=1</formula>
    </cfRule>
    <cfRule type="expression" dxfId="24861" priority="64752" stopIfTrue="1">
      <formula>WEEKDAY($A835)=2</formula>
    </cfRule>
    <cfRule type="expression" dxfId="24860" priority="64753" stopIfTrue="1">
      <formula>WEEKDAY($A835)=3</formula>
    </cfRule>
    <cfRule type="expression" dxfId="24859" priority="64754" stopIfTrue="1">
      <formula>WEEKDAY($A835)=4</formula>
    </cfRule>
    <cfRule type="expression" dxfId="24858" priority="64755" stopIfTrue="1">
      <formula>WEEKDAY($A835)=5</formula>
    </cfRule>
    <cfRule type="expression" dxfId="24857" priority="64756" stopIfTrue="1">
      <formula>WEEKDAY($A835)=6</formula>
    </cfRule>
    <cfRule type="expression" dxfId="24856" priority="64757" stopIfTrue="1">
      <formula>WEEKDAY($A835)=7</formula>
    </cfRule>
  </conditionalFormatting>
  <conditionalFormatting sqref="I835">
    <cfRule type="expression" dxfId="24855" priority="64744" stopIfTrue="1">
      <formula>WEEKDAY($A835)=1</formula>
    </cfRule>
    <cfRule type="expression" dxfId="24854" priority="64745" stopIfTrue="1">
      <formula>WEEKDAY($A835)=2</formula>
    </cfRule>
    <cfRule type="expression" dxfId="24853" priority="64746" stopIfTrue="1">
      <formula>WEEKDAY($A835)=3</formula>
    </cfRule>
    <cfRule type="expression" dxfId="24852" priority="64747" stopIfTrue="1">
      <formula>WEEKDAY($A835)=4</formula>
    </cfRule>
    <cfRule type="expression" dxfId="24851" priority="64748" stopIfTrue="1">
      <formula>WEEKDAY($A835)=5</formula>
    </cfRule>
    <cfRule type="expression" dxfId="24850" priority="64749" stopIfTrue="1">
      <formula>WEEKDAY($A835)=6</formula>
    </cfRule>
    <cfRule type="expression" dxfId="24849" priority="64750" stopIfTrue="1">
      <formula>WEEKDAY($A835)=7</formula>
    </cfRule>
  </conditionalFormatting>
  <conditionalFormatting sqref="I835">
    <cfRule type="expression" dxfId="24848" priority="64737" stopIfTrue="1">
      <formula>WEEKDAY($A835)=1</formula>
    </cfRule>
    <cfRule type="expression" dxfId="24847" priority="64738" stopIfTrue="1">
      <formula>WEEKDAY($A835)=2</formula>
    </cfRule>
    <cfRule type="expression" dxfId="24846" priority="64739" stopIfTrue="1">
      <formula>WEEKDAY($A835)=3</formula>
    </cfRule>
    <cfRule type="expression" dxfId="24845" priority="64740" stopIfTrue="1">
      <formula>WEEKDAY($A835)=4</formula>
    </cfRule>
    <cfRule type="expression" dxfId="24844" priority="64741" stopIfTrue="1">
      <formula>WEEKDAY($A835)=5</formula>
    </cfRule>
    <cfRule type="expression" dxfId="24843" priority="64742" stopIfTrue="1">
      <formula>WEEKDAY($A835)=6</formula>
    </cfRule>
    <cfRule type="expression" dxfId="24842" priority="64743" stopIfTrue="1">
      <formula>WEEKDAY($A835)=7</formula>
    </cfRule>
  </conditionalFormatting>
  <conditionalFormatting sqref="I835">
    <cfRule type="expression" dxfId="24841" priority="64730" stopIfTrue="1">
      <formula>WEEKDAY($A835)=1</formula>
    </cfRule>
    <cfRule type="expression" dxfId="24840" priority="64731" stopIfTrue="1">
      <formula>WEEKDAY($A835)=2</formula>
    </cfRule>
    <cfRule type="expression" dxfId="24839" priority="64732" stopIfTrue="1">
      <formula>WEEKDAY($A835)=3</formula>
    </cfRule>
    <cfRule type="expression" dxfId="24838" priority="64733" stopIfTrue="1">
      <formula>WEEKDAY($A835)=4</formula>
    </cfRule>
    <cfRule type="expression" dxfId="24837" priority="64734" stopIfTrue="1">
      <formula>WEEKDAY($A835)=5</formula>
    </cfRule>
    <cfRule type="expression" dxfId="24836" priority="64735" stopIfTrue="1">
      <formula>WEEKDAY($A835)=6</formula>
    </cfRule>
    <cfRule type="expression" dxfId="24835" priority="64736" stopIfTrue="1">
      <formula>WEEKDAY($A835)=7</formula>
    </cfRule>
  </conditionalFormatting>
  <conditionalFormatting sqref="I835">
    <cfRule type="expression" dxfId="24834" priority="64723" stopIfTrue="1">
      <formula>WEEKDAY($A835)=1</formula>
    </cfRule>
    <cfRule type="expression" dxfId="24833" priority="64724" stopIfTrue="1">
      <formula>WEEKDAY($A835)=2</formula>
    </cfRule>
    <cfRule type="expression" dxfId="24832" priority="64725" stopIfTrue="1">
      <formula>WEEKDAY($A835)=3</formula>
    </cfRule>
    <cfRule type="expression" dxfId="24831" priority="64726" stopIfTrue="1">
      <formula>WEEKDAY($A835)=4</formula>
    </cfRule>
    <cfRule type="expression" dxfId="24830" priority="64727" stopIfTrue="1">
      <formula>WEEKDAY($A835)=5</formula>
    </cfRule>
    <cfRule type="expression" dxfId="24829" priority="64728" stopIfTrue="1">
      <formula>WEEKDAY($A835)=6</formula>
    </cfRule>
    <cfRule type="expression" dxfId="24828" priority="64729" stopIfTrue="1">
      <formula>WEEKDAY($A835)=7</formula>
    </cfRule>
  </conditionalFormatting>
  <conditionalFormatting sqref="I835">
    <cfRule type="expression" dxfId="24827" priority="64716" stopIfTrue="1">
      <formula>WEEKDAY($A835)=1</formula>
    </cfRule>
    <cfRule type="expression" dxfId="24826" priority="64717" stopIfTrue="1">
      <formula>WEEKDAY($A835)=2</formula>
    </cfRule>
    <cfRule type="expression" dxfId="24825" priority="64718" stopIfTrue="1">
      <formula>WEEKDAY($A835)=3</formula>
    </cfRule>
    <cfRule type="expression" dxfId="24824" priority="64719" stopIfTrue="1">
      <formula>WEEKDAY($A835)=4</formula>
    </cfRule>
    <cfRule type="expression" dxfId="24823" priority="64720" stopIfTrue="1">
      <formula>WEEKDAY($A835)=5</formula>
    </cfRule>
    <cfRule type="expression" dxfId="24822" priority="64721" stopIfTrue="1">
      <formula>WEEKDAY($A835)=6</formula>
    </cfRule>
    <cfRule type="expression" dxfId="24821" priority="64722" stopIfTrue="1">
      <formula>WEEKDAY($A835)=7</formula>
    </cfRule>
  </conditionalFormatting>
  <conditionalFormatting sqref="I835">
    <cfRule type="expression" dxfId="24820" priority="64709" stopIfTrue="1">
      <formula>WEEKDAY($A835)=1</formula>
    </cfRule>
    <cfRule type="expression" dxfId="24819" priority="64710" stopIfTrue="1">
      <formula>WEEKDAY($A835)=2</formula>
    </cfRule>
    <cfRule type="expression" dxfId="24818" priority="64711" stopIfTrue="1">
      <formula>WEEKDAY($A835)=3</formula>
    </cfRule>
    <cfRule type="expression" dxfId="24817" priority="64712" stopIfTrue="1">
      <formula>WEEKDAY($A835)=4</formula>
    </cfRule>
    <cfRule type="expression" dxfId="24816" priority="64713" stopIfTrue="1">
      <formula>WEEKDAY($A835)=5</formula>
    </cfRule>
    <cfRule type="expression" dxfId="24815" priority="64714" stopIfTrue="1">
      <formula>WEEKDAY($A835)=6</formula>
    </cfRule>
    <cfRule type="expression" dxfId="24814" priority="64715" stopIfTrue="1">
      <formula>WEEKDAY($A835)=7</formula>
    </cfRule>
  </conditionalFormatting>
  <conditionalFormatting sqref="I835">
    <cfRule type="expression" dxfId="24813" priority="64702" stopIfTrue="1">
      <formula>WEEKDAY($A835)=1</formula>
    </cfRule>
    <cfRule type="expression" dxfId="24812" priority="64703" stopIfTrue="1">
      <formula>WEEKDAY($A835)=2</formula>
    </cfRule>
    <cfRule type="expression" dxfId="24811" priority="64704" stopIfTrue="1">
      <formula>WEEKDAY($A835)=3</formula>
    </cfRule>
    <cfRule type="expression" dxfId="24810" priority="64705" stopIfTrue="1">
      <formula>WEEKDAY($A835)=4</formula>
    </cfRule>
    <cfRule type="expression" dxfId="24809" priority="64706" stopIfTrue="1">
      <formula>WEEKDAY($A835)=5</formula>
    </cfRule>
    <cfRule type="expression" dxfId="24808" priority="64707" stopIfTrue="1">
      <formula>WEEKDAY($A835)=6</formula>
    </cfRule>
    <cfRule type="expression" dxfId="24807" priority="64708" stopIfTrue="1">
      <formula>WEEKDAY($A835)=7</formula>
    </cfRule>
  </conditionalFormatting>
  <conditionalFormatting sqref="I835">
    <cfRule type="expression" dxfId="24806" priority="64695" stopIfTrue="1">
      <formula>WEEKDAY($A835)=1</formula>
    </cfRule>
    <cfRule type="expression" dxfId="24805" priority="64696" stopIfTrue="1">
      <formula>WEEKDAY($A835)=2</formula>
    </cfRule>
    <cfRule type="expression" dxfId="24804" priority="64697" stopIfTrue="1">
      <formula>WEEKDAY($A835)=3</formula>
    </cfRule>
    <cfRule type="expression" dxfId="24803" priority="64698" stopIfTrue="1">
      <formula>WEEKDAY($A835)=4</formula>
    </cfRule>
    <cfRule type="expression" dxfId="24802" priority="64699" stopIfTrue="1">
      <formula>WEEKDAY($A835)=5</formula>
    </cfRule>
    <cfRule type="expression" dxfId="24801" priority="64700" stopIfTrue="1">
      <formula>WEEKDAY($A835)=6</formula>
    </cfRule>
    <cfRule type="expression" dxfId="24800" priority="64701" stopIfTrue="1">
      <formula>WEEKDAY($A835)=7</formula>
    </cfRule>
  </conditionalFormatting>
  <conditionalFormatting sqref="I835">
    <cfRule type="expression" dxfId="24799" priority="64688" stopIfTrue="1">
      <formula>WEEKDAY($A835)=1</formula>
    </cfRule>
    <cfRule type="expression" dxfId="24798" priority="64689" stopIfTrue="1">
      <formula>WEEKDAY($A835)=2</formula>
    </cfRule>
    <cfRule type="expression" dxfId="24797" priority="64690" stopIfTrue="1">
      <formula>WEEKDAY($A835)=3</formula>
    </cfRule>
    <cfRule type="expression" dxfId="24796" priority="64691" stopIfTrue="1">
      <formula>WEEKDAY($A835)=4</formula>
    </cfRule>
    <cfRule type="expression" dxfId="24795" priority="64692" stopIfTrue="1">
      <formula>WEEKDAY($A835)=5</formula>
    </cfRule>
    <cfRule type="expression" dxfId="24794" priority="64693" stopIfTrue="1">
      <formula>WEEKDAY($A835)=6</formula>
    </cfRule>
    <cfRule type="expression" dxfId="24793" priority="64694" stopIfTrue="1">
      <formula>WEEKDAY($A835)=7</formula>
    </cfRule>
  </conditionalFormatting>
  <conditionalFormatting sqref="I835">
    <cfRule type="expression" dxfId="24792" priority="64681" stopIfTrue="1">
      <formula>WEEKDAY($A835)=1</formula>
    </cfRule>
    <cfRule type="expression" dxfId="24791" priority="64682" stopIfTrue="1">
      <formula>WEEKDAY($A835)=2</formula>
    </cfRule>
    <cfRule type="expression" dxfId="24790" priority="64683" stopIfTrue="1">
      <formula>WEEKDAY($A835)=3</formula>
    </cfRule>
    <cfRule type="expression" dxfId="24789" priority="64684" stopIfTrue="1">
      <formula>WEEKDAY($A835)=4</formula>
    </cfRule>
    <cfRule type="expression" dxfId="24788" priority="64685" stopIfTrue="1">
      <formula>WEEKDAY($A835)=5</formula>
    </cfRule>
    <cfRule type="expression" dxfId="24787" priority="64686" stopIfTrue="1">
      <formula>WEEKDAY($A835)=6</formula>
    </cfRule>
    <cfRule type="expression" dxfId="24786" priority="64687" stopIfTrue="1">
      <formula>WEEKDAY($A835)=7</formula>
    </cfRule>
  </conditionalFormatting>
  <conditionalFormatting sqref="I835">
    <cfRule type="expression" dxfId="24785" priority="64674" stopIfTrue="1">
      <formula>WEEKDAY($A835)=1</formula>
    </cfRule>
    <cfRule type="expression" dxfId="24784" priority="64675" stopIfTrue="1">
      <formula>WEEKDAY($A835)=2</formula>
    </cfRule>
    <cfRule type="expression" dxfId="24783" priority="64676" stopIfTrue="1">
      <formula>WEEKDAY($A835)=3</formula>
    </cfRule>
    <cfRule type="expression" dxfId="24782" priority="64677" stopIfTrue="1">
      <formula>WEEKDAY($A835)=4</formula>
    </cfRule>
    <cfRule type="expression" dxfId="24781" priority="64678" stopIfTrue="1">
      <formula>WEEKDAY($A835)=5</formula>
    </cfRule>
    <cfRule type="expression" dxfId="24780" priority="64679" stopIfTrue="1">
      <formula>WEEKDAY($A835)=6</formula>
    </cfRule>
    <cfRule type="expression" dxfId="24779" priority="64680" stopIfTrue="1">
      <formula>WEEKDAY($A835)=7</formula>
    </cfRule>
  </conditionalFormatting>
  <conditionalFormatting sqref="I835">
    <cfRule type="expression" dxfId="24778" priority="64667" stopIfTrue="1">
      <formula>WEEKDAY($A835)=1</formula>
    </cfRule>
    <cfRule type="expression" dxfId="24777" priority="64668" stopIfTrue="1">
      <formula>WEEKDAY($A835)=2</formula>
    </cfRule>
    <cfRule type="expression" dxfId="24776" priority="64669" stopIfTrue="1">
      <formula>WEEKDAY($A835)=3</formula>
    </cfRule>
    <cfRule type="expression" dxfId="24775" priority="64670" stopIfTrue="1">
      <formula>WEEKDAY($A835)=4</formula>
    </cfRule>
    <cfRule type="expression" dxfId="24774" priority="64671" stopIfTrue="1">
      <formula>WEEKDAY($A835)=5</formula>
    </cfRule>
    <cfRule type="expression" dxfId="24773" priority="64672" stopIfTrue="1">
      <formula>WEEKDAY($A835)=6</formula>
    </cfRule>
    <cfRule type="expression" dxfId="24772" priority="64673" stopIfTrue="1">
      <formula>WEEKDAY($A835)=7</formula>
    </cfRule>
  </conditionalFormatting>
  <conditionalFormatting sqref="I835">
    <cfRule type="expression" dxfId="24771" priority="64660" stopIfTrue="1">
      <formula>WEEKDAY($A835)=1</formula>
    </cfRule>
    <cfRule type="expression" dxfId="24770" priority="64661" stopIfTrue="1">
      <formula>WEEKDAY($A835)=2</formula>
    </cfRule>
    <cfRule type="expression" dxfId="24769" priority="64662" stopIfTrue="1">
      <formula>WEEKDAY($A835)=3</formula>
    </cfRule>
    <cfRule type="expression" dxfId="24768" priority="64663" stopIfTrue="1">
      <formula>WEEKDAY($A835)=4</formula>
    </cfRule>
    <cfRule type="expression" dxfId="24767" priority="64664" stopIfTrue="1">
      <formula>WEEKDAY($A835)=5</formula>
    </cfRule>
    <cfRule type="expression" dxfId="24766" priority="64665" stopIfTrue="1">
      <formula>WEEKDAY($A835)=6</formula>
    </cfRule>
    <cfRule type="expression" dxfId="24765" priority="64666" stopIfTrue="1">
      <formula>WEEKDAY($A835)=7</formula>
    </cfRule>
  </conditionalFormatting>
  <conditionalFormatting sqref="I835">
    <cfRule type="expression" dxfId="24764" priority="64653" stopIfTrue="1">
      <formula>WEEKDAY($A835)=1</formula>
    </cfRule>
    <cfRule type="expression" dxfId="24763" priority="64654" stopIfTrue="1">
      <formula>WEEKDAY($A835)=2</formula>
    </cfRule>
    <cfRule type="expression" dxfId="24762" priority="64655" stopIfTrue="1">
      <formula>WEEKDAY($A835)=3</formula>
    </cfRule>
    <cfRule type="expression" dxfId="24761" priority="64656" stopIfTrue="1">
      <formula>WEEKDAY($A835)=4</formula>
    </cfRule>
    <cfRule type="expression" dxfId="24760" priority="64657" stopIfTrue="1">
      <formula>WEEKDAY($A835)=5</formula>
    </cfRule>
    <cfRule type="expression" dxfId="24759" priority="64658" stopIfTrue="1">
      <formula>WEEKDAY($A835)=6</formula>
    </cfRule>
    <cfRule type="expression" dxfId="24758" priority="64659" stopIfTrue="1">
      <formula>WEEKDAY($A835)=7</formula>
    </cfRule>
  </conditionalFormatting>
  <conditionalFormatting sqref="I835">
    <cfRule type="expression" dxfId="24757" priority="64646" stopIfTrue="1">
      <formula>WEEKDAY($A835)=1</formula>
    </cfRule>
    <cfRule type="expression" dxfId="24756" priority="64647" stopIfTrue="1">
      <formula>WEEKDAY($A835)=2</formula>
    </cfRule>
    <cfRule type="expression" dxfId="24755" priority="64648" stopIfTrue="1">
      <formula>WEEKDAY($A835)=3</formula>
    </cfRule>
    <cfRule type="expression" dxfId="24754" priority="64649" stopIfTrue="1">
      <formula>WEEKDAY($A835)=4</formula>
    </cfRule>
    <cfRule type="expression" dxfId="24753" priority="64650" stopIfTrue="1">
      <formula>WEEKDAY($A835)=5</formula>
    </cfRule>
    <cfRule type="expression" dxfId="24752" priority="64651" stopIfTrue="1">
      <formula>WEEKDAY($A835)=6</formula>
    </cfRule>
    <cfRule type="expression" dxfId="24751" priority="64652" stopIfTrue="1">
      <formula>WEEKDAY($A835)=7</formula>
    </cfRule>
  </conditionalFormatting>
  <conditionalFormatting sqref="I835">
    <cfRule type="expression" dxfId="24750" priority="64639" stopIfTrue="1">
      <formula>WEEKDAY($A835)=1</formula>
    </cfRule>
    <cfRule type="expression" dxfId="24749" priority="64640" stopIfTrue="1">
      <formula>WEEKDAY($A835)=2</formula>
    </cfRule>
    <cfRule type="expression" dxfId="24748" priority="64641" stopIfTrue="1">
      <formula>WEEKDAY($A835)=3</formula>
    </cfRule>
    <cfRule type="expression" dxfId="24747" priority="64642" stopIfTrue="1">
      <formula>WEEKDAY($A835)=4</formula>
    </cfRule>
    <cfRule type="expression" dxfId="24746" priority="64643" stopIfTrue="1">
      <formula>WEEKDAY($A835)=5</formula>
    </cfRule>
    <cfRule type="expression" dxfId="24745" priority="64644" stopIfTrue="1">
      <formula>WEEKDAY($A835)=6</formula>
    </cfRule>
    <cfRule type="expression" dxfId="24744" priority="64645" stopIfTrue="1">
      <formula>WEEKDAY($A835)=7</formula>
    </cfRule>
  </conditionalFormatting>
  <conditionalFormatting sqref="I835">
    <cfRule type="expression" dxfId="24743" priority="64632" stopIfTrue="1">
      <formula>WEEKDAY($A835)=1</formula>
    </cfRule>
    <cfRule type="expression" dxfId="24742" priority="64633" stopIfTrue="1">
      <formula>WEEKDAY($A835)=2</formula>
    </cfRule>
    <cfRule type="expression" dxfId="24741" priority="64634" stopIfTrue="1">
      <formula>WEEKDAY($A835)=3</formula>
    </cfRule>
    <cfRule type="expression" dxfId="24740" priority="64635" stopIfTrue="1">
      <formula>WEEKDAY($A835)=4</formula>
    </cfRule>
    <cfRule type="expression" dxfId="24739" priority="64636" stopIfTrue="1">
      <formula>WEEKDAY($A835)=5</formula>
    </cfRule>
    <cfRule type="expression" dxfId="24738" priority="64637" stopIfTrue="1">
      <formula>WEEKDAY($A835)=6</formula>
    </cfRule>
    <cfRule type="expression" dxfId="24737" priority="64638" stopIfTrue="1">
      <formula>WEEKDAY($A835)=7</formula>
    </cfRule>
  </conditionalFormatting>
  <conditionalFormatting sqref="I835">
    <cfRule type="expression" dxfId="24736" priority="64625" stopIfTrue="1">
      <formula>WEEKDAY($A835)=1</formula>
    </cfRule>
    <cfRule type="expression" dxfId="24735" priority="64626" stopIfTrue="1">
      <formula>WEEKDAY($A835)=2</formula>
    </cfRule>
    <cfRule type="expression" dxfId="24734" priority="64627" stopIfTrue="1">
      <formula>WEEKDAY($A835)=3</formula>
    </cfRule>
    <cfRule type="expression" dxfId="24733" priority="64628" stopIfTrue="1">
      <formula>WEEKDAY($A835)=4</formula>
    </cfRule>
    <cfRule type="expression" dxfId="24732" priority="64629" stopIfTrue="1">
      <formula>WEEKDAY($A835)=5</formula>
    </cfRule>
    <cfRule type="expression" dxfId="24731" priority="64630" stopIfTrue="1">
      <formula>WEEKDAY($A835)=6</formula>
    </cfRule>
    <cfRule type="expression" dxfId="24730" priority="64631" stopIfTrue="1">
      <formula>WEEKDAY($A835)=7</formula>
    </cfRule>
  </conditionalFormatting>
  <conditionalFormatting sqref="I835">
    <cfRule type="expression" dxfId="24729" priority="64618" stopIfTrue="1">
      <formula>WEEKDAY($A835)=1</formula>
    </cfRule>
    <cfRule type="expression" dxfId="24728" priority="64619" stopIfTrue="1">
      <formula>WEEKDAY($A835)=2</formula>
    </cfRule>
    <cfRule type="expression" dxfId="24727" priority="64620" stopIfTrue="1">
      <formula>WEEKDAY($A835)=3</formula>
    </cfRule>
    <cfRule type="expression" dxfId="24726" priority="64621" stopIfTrue="1">
      <formula>WEEKDAY($A835)=4</formula>
    </cfRule>
    <cfRule type="expression" dxfId="24725" priority="64622" stopIfTrue="1">
      <formula>WEEKDAY($A835)=5</formula>
    </cfRule>
    <cfRule type="expression" dxfId="24724" priority="64623" stopIfTrue="1">
      <formula>WEEKDAY($A835)=6</formula>
    </cfRule>
    <cfRule type="expression" dxfId="24723" priority="64624" stopIfTrue="1">
      <formula>WEEKDAY($A835)=7</formula>
    </cfRule>
  </conditionalFormatting>
  <conditionalFormatting sqref="I835">
    <cfRule type="expression" dxfId="24722" priority="64611" stopIfTrue="1">
      <formula>WEEKDAY($A835)=1</formula>
    </cfRule>
    <cfRule type="expression" dxfId="24721" priority="64612" stopIfTrue="1">
      <formula>WEEKDAY($A835)=2</formula>
    </cfRule>
    <cfRule type="expression" dxfId="24720" priority="64613" stopIfTrue="1">
      <formula>WEEKDAY($A835)=3</formula>
    </cfRule>
    <cfRule type="expression" dxfId="24719" priority="64614" stopIfTrue="1">
      <formula>WEEKDAY($A835)=4</formula>
    </cfRule>
    <cfRule type="expression" dxfId="24718" priority="64615" stopIfTrue="1">
      <formula>WEEKDAY($A835)=5</formula>
    </cfRule>
    <cfRule type="expression" dxfId="24717" priority="64616" stopIfTrue="1">
      <formula>WEEKDAY($A835)=6</formula>
    </cfRule>
    <cfRule type="expression" dxfId="24716" priority="64617" stopIfTrue="1">
      <formula>WEEKDAY($A835)=7</formula>
    </cfRule>
  </conditionalFormatting>
  <conditionalFormatting sqref="I835">
    <cfRule type="expression" dxfId="24715" priority="64604" stopIfTrue="1">
      <formula>WEEKDAY($A835)=1</formula>
    </cfRule>
    <cfRule type="expression" dxfId="24714" priority="64605" stopIfTrue="1">
      <formula>WEEKDAY($A835)=2</formula>
    </cfRule>
    <cfRule type="expression" dxfId="24713" priority="64606" stopIfTrue="1">
      <formula>WEEKDAY($A835)=3</formula>
    </cfRule>
    <cfRule type="expression" dxfId="24712" priority="64607" stopIfTrue="1">
      <formula>WEEKDAY($A835)=4</formula>
    </cfRule>
    <cfRule type="expression" dxfId="24711" priority="64608" stopIfTrue="1">
      <formula>WEEKDAY($A835)=5</formula>
    </cfRule>
    <cfRule type="expression" dxfId="24710" priority="64609" stopIfTrue="1">
      <formula>WEEKDAY($A835)=6</formula>
    </cfRule>
    <cfRule type="expression" dxfId="24709" priority="64610" stopIfTrue="1">
      <formula>WEEKDAY($A835)=7</formula>
    </cfRule>
  </conditionalFormatting>
  <conditionalFormatting sqref="I835">
    <cfRule type="expression" dxfId="24708" priority="64597" stopIfTrue="1">
      <formula>WEEKDAY($A835)=1</formula>
    </cfRule>
    <cfRule type="expression" dxfId="24707" priority="64598" stopIfTrue="1">
      <formula>WEEKDAY($A835)=2</formula>
    </cfRule>
    <cfRule type="expression" dxfId="24706" priority="64599" stopIfTrue="1">
      <formula>WEEKDAY($A835)=3</formula>
    </cfRule>
    <cfRule type="expression" dxfId="24705" priority="64600" stopIfTrue="1">
      <formula>WEEKDAY($A835)=4</formula>
    </cfRule>
    <cfRule type="expression" dxfId="24704" priority="64601" stopIfTrue="1">
      <formula>WEEKDAY($A835)=5</formula>
    </cfRule>
    <cfRule type="expression" dxfId="24703" priority="64602" stopIfTrue="1">
      <formula>WEEKDAY($A835)=6</formula>
    </cfRule>
    <cfRule type="expression" dxfId="24702" priority="64603" stopIfTrue="1">
      <formula>WEEKDAY($A835)=7</formula>
    </cfRule>
  </conditionalFormatting>
  <conditionalFormatting sqref="I835">
    <cfRule type="expression" dxfId="24701" priority="64590" stopIfTrue="1">
      <formula>WEEKDAY($A835)=1</formula>
    </cfRule>
    <cfRule type="expression" dxfId="24700" priority="64591" stopIfTrue="1">
      <formula>WEEKDAY($A835)=2</formula>
    </cfRule>
    <cfRule type="expression" dxfId="24699" priority="64592" stopIfTrue="1">
      <formula>WEEKDAY($A835)=3</formula>
    </cfRule>
    <cfRule type="expression" dxfId="24698" priority="64593" stopIfTrue="1">
      <formula>WEEKDAY($A835)=4</formula>
    </cfRule>
    <cfRule type="expression" dxfId="24697" priority="64594" stopIfTrue="1">
      <formula>WEEKDAY($A835)=5</formula>
    </cfRule>
    <cfRule type="expression" dxfId="24696" priority="64595" stopIfTrue="1">
      <formula>WEEKDAY($A835)=6</formula>
    </cfRule>
    <cfRule type="expression" dxfId="24695" priority="64596" stopIfTrue="1">
      <formula>WEEKDAY($A835)=7</formula>
    </cfRule>
  </conditionalFormatting>
  <conditionalFormatting sqref="I835">
    <cfRule type="expression" dxfId="24694" priority="64583" stopIfTrue="1">
      <formula>WEEKDAY($A835)=1</formula>
    </cfRule>
    <cfRule type="expression" dxfId="24693" priority="64584" stopIfTrue="1">
      <formula>WEEKDAY($A835)=2</formula>
    </cfRule>
    <cfRule type="expression" dxfId="24692" priority="64585" stopIfTrue="1">
      <formula>WEEKDAY($A835)=3</formula>
    </cfRule>
    <cfRule type="expression" dxfId="24691" priority="64586" stopIfTrue="1">
      <formula>WEEKDAY($A835)=4</formula>
    </cfRule>
    <cfRule type="expression" dxfId="24690" priority="64587" stopIfTrue="1">
      <formula>WEEKDAY($A835)=5</formula>
    </cfRule>
    <cfRule type="expression" dxfId="24689" priority="64588" stopIfTrue="1">
      <formula>WEEKDAY($A835)=6</formula>
    </cfRule>
    <cfRule type="expression" dxfId="24688" priority="64589" stopIfTrue="1">
      <formula>WEEKDAY($A835)=7</formula>
    </cfRule>
  </conditionalFormatting>
  <conditionalFormatting sqref="I835">
    <cfRule type="expression" dxfId="24687" priority="64576" stopIfTrue="1">
      <formula>WEEKDAY($A835)=1</formula>
    </cfRule>
    <cfRule type="expression" dxfId="24686" priority="64577" stopIfTrue="1">
      <formula>WEEKDAY($A835)=2</formula>
    </cfRule>
    <cfRule type="expression" dxfId="24685" priority="64578" stopIfTrue="1">
      <formula>WEEKDAY($A835)=3</formula>
    </cfRule>
    <cfRule type="expression" dxfId="24684" priority="64579" stopIfTrue="1">
      <formula>WEEKDAY($A835)=4</formula>
    </cfRule>
    <cfRule type="expression" dxfId="24683" priority="64580" stopIfTrue="1">
      <formula>WEEKDAY($A835)=5</formula>
    </cfRule>
    <cfRule type="expression" dxfId="24682" priority="64581" stopIfTrue="1">
      <formula>WEEKDAY($A835)=6</formula>
    </cfRule>
    <cfRule type="expression" dxfId="24681" priority="64582" stopIfTrue="1">
      <formula>WEEKDAY($A835)=7</formula>
    </cfRule>
  </conditionalFormatting>
  <conditionalFormatting sqref="I835">
    <cfRule type="expression" dxfId="24680" priority="64569" stopIfTrue="1">
      <formula>WEEKDAY($A835)=1</formula>
    </cfRule>
    <cfRule type="expression" dxfId="24679" priority="64570" stopIfTrue="1">
      <formula>WEEKDAY($A835)=2</formula>
    </cfRule>
    <cfRule type="expression" dxfId="24678" priority="64571" stopIfTrue="1">
      <formula>WEEKDAY($A835)=3</formula>
    </cfRule>
    <cfRule type="expression" dxfId="24677" priority="64572" stopIfTrue="1">
      <formula>WEEKDAY($A835)=4</formula>
    </cfRule>
    <cfRule type="expression" dxfId="24676" priority="64573" stopIfTrue="1">
      <formula>WEEKDAY($A835)=5</formula>
    </cfRule>
    <cfRule type="expression" dxfId="24675" priority="64574" stopIfTrue="1">
      <formula>WEEKDAY($A835)=6</formula>
    </cfRule>
    <cfRule type="expression" dxfId="24674" priority="64575" stopIfTrue="1">
      <formula>WEEKDAY($A835)=7</formula>
    </cfRule>
  </conditionalFormatting>
  <conditionalFormatting sqref="I835">
    <cfRule type="expression" dxfId="24673" priority="64562" stopIfTrue="1">
      <formula>WEEKDAY($A835)=1</formula>
    </cfRule>
    <cfRule type="expression" dxfId="24672" priority="64563" stopIfTrue="1">
      <formula>WEEKDAY($A835)=2</formula>
    </cfRule>
    <cfRule type="expression" dxfId="24671" priority="64564" stopIfTrue="1">
      <formula>WEEKDAY($A835)=3</formula>
    </cfRule>
    <cfRule type="expression" dxfId="24670" priority="64565" stopIfTrue="1">
      <formula>WEEKDAY($A835)=4</formula>
    </cfRule>
    <cfRule type="expression" dxfId="24669" priority="64566" stopIfTrue="1">
      <formula>WEEKDAY($A835)=5</formula>
    </cfRule>
    <cfRule type="expression" dxfId="24668" priority="64567" stopIfTrue="1">
      <formula>WEEKDAY($A835)=6</formula>
    </cfRule>
    <cfRule type="expression" dxfId="24667" priority="64568" stopIfTrue="1">
      <formula>WEEKDAY($A835)=7</formula>
    </cfRule>
  </conditionalFormatting>
  <conditionalFormatting sqref="I835">
    <cfRule type="expression" dxfId="24666" priority="64555" stopIfTrue="1">
      <formula>WEEKDAY($A835)=1</formula>
    </cfRule>
    <cfRule type="expression" dxfId="24665" priority="64556" stopIfTrue="1">
      <formula>WEEKDAY($A835)=2</formula>
    </cfRule>
    <cfRule type="expression" dxfId="24664" priority="64557" stopIfTrue="1">
      <formula>WEEKDAY($A835)=3</formula>
    </cfRule>
    <cfRule type="expression" dxfId="24663" priority="64558" stopIfTrue="1">
      <formula>WEEKDAY($A835)=4</formula>
    </cfRule>
    <cfRule type="expression" dxfId="24662" priority="64559" stopIfTrue="1">
      <formula>WEEKDAY($A835)=5</formula>
    </cfRule>
    <cfRule type="expression" dxfId="24661" priority="64560" stopIfTrue="1">
      <formula>WEEKDAY($A835)=6</formula>
    </cfRule>
    <cfRule type="expression" dxfId="24660" priority="64561" stopIfTrue="1">
      <formula>WEEKDAY($A835)=7</formula>
    </cfRule>
  </conditionalFormatting>
  <conditionalFormatting sqref="I835">
    <cfRule type="expression" dxfId="24659" priority="64548" stopIfTrue="1">
      <formula>WEEKDAY($A835)=1</formula>
    </cfRule>
    <cfRule type="expression" dxfId="24658" priority="64549" stopIfTrue="1">
      <formula>WEEKDAY($A835)=2</formula>
    </cfRule>
    <cfRule type="expression" dxfId="24657" priority="64550" stopIfTrue="1">
      <formula>WEEKDAY($A835)=3</formula>
    </cfRule>
    <cfRule type="expression" dxfId="24656" priority="64551" stopIfTrue="1">
      <formula>WEEKDAY($A835)=4</formula>
    </cfRule>
    <cfRule type="expression" dxfId="24655" priority="64552" stopIfTrue="1">
      <formula>WEEKDAY($A835)=5</formula>
    </cfRule>
    <cfRule type="expression" dxfId="24654" priority="64553" stopIfTrue="1">
      <formula>WEEKDAY($A835)=6</formula>
    </cfRule>
    <cfRule type="expression" dxfId="24653" priority="64554" stopIfTrue="1">
      <formula>WEEKDAY($A835)=7</formula>
    </cfRule>
  </conditionalFormatting>
  <conditionalFormatting sqref="I835">
    <cfRule type="expression" dxfId="24652" priority="64541" stopIfTrue="1">
      <formula>WEEKDAY($A835)=1</formula>
    </cfRule>
    <cfRule type="expression" dxfId="24651" priority="64542" stopIfTrue="1">
      <formula>WEEKDAY($A835)=2</formula>
    </cfRule>
    <cfRule type="expression" dxfId="24650" priority="64543" stopIfTrue="1">
      <formula>WEEKDAY($A835)=3</formula>
    </cfRule>
    <cfRule type="expression" dxfId="24649" priority="64544" stopIfTrue="1">
      <formula>WEEKDAY($A835)=4</formula>
    </cfRule>
    <cfRule type="expression" dxfId="24648" priority="64545" stopIfTrue="1">
      <formula>WEEKDAY($A835)=5</formula>
    </cfRule>
    <cfRule type="expression" dxfId="24647" priority="64546" stopIfTrue="1">
      <formula>WEEKDAY($A835)=6</formula>
    </cfRule>
    <cfRule type="expression" dxfId="24646" priority="64547" stopIfTrue="1">
      <formula>WEEKDAY($A835)=7</formula>
    </cfRule>
  </conditionalFormatting>
  <conditionalFormatting sqref="I835">
    <cfRule type="expression" dxfId="24645" priority="64534" stopIfTrue="1">
      <formula>WEEKDAY($A835)=1</formula>
    </cfRule>
    <cfRule type="expression" dxfId="24644" priority="64535" stopIfTrue="1">
      <formula>WEEKDAY($A835)=2</formula>
    </cfRule>
    <cfRule type="expression" dxfId="24643" priority="64536" stopIfTrue="1">
      <formula>WEEKDAY($A835)=3</formula>
    </cfRule>
    <cfRule type="expression" dxfId="24642" priority="64537" stopIfTrue="1">
      <formula>WEEKDAY($A835)=4</formula>
    </cfRule>
    <cfRule type="expression" dxfId="24641" priority="64538" stopIfTrue="1">
      <formula>WEEKDAY($A835)=5</formula>
    </cfRule>
    <cfRule type="expression" dxfId="24640" priority="64539" stopIfTrue="1">
      <formula>WEEKDAY($A835)=6</formula>
    </cfRule>
    <cfRule type="expression" dxfId="24639" priority="64540" stopIfTrue="1">
      <formula>WEEKDAY($A835)=7</formula>
    </cfRule>
  </conditionalFormatting>
  <conditionalFormatting sqref="I835">
    <cfRule type="expression" dxfId="24638" priority="64527" stopIfTrue="1">
      <formula>WEEKDAY($A835)=1</formula>
    </cfRule>
    <cfRule type="expression" dxfId="24637" priority="64528" stopIfTrue="1">
      <formula>WEEKDAY($A835)=2</formula>
    </cfRule>
    <cfRule type="expression" dxfId="24636" priority="64529" stopIfTrue="1">
      <formula>WEEKDAY($A835)=3</formula>
    </cfRule>
    <cfRule type="expression" dxfId="24635" priority="64530" stopIfTrue="1">
      <formula>WEEKDAY($A835)=4</formula>
    </cfRule>
    <cfRule type="expression" dxfId="24634" priority="64531" stopIfTrue="1">
      <formula>WEEKDAY($A835)=5</formula>
    </cfRule>
    <cfRule type="expression" dxfId="24633" priority="64532" stopIfTrue="1">
      <formula>WEEKDAY($A835)=6</formula>
    </cfRule>
    <cfRule type="expression" dxfId="24632" priority="64533" stopIfTrue="1">
      <formula>WEEKDAY($A835)=7</formula>
    </cfRule>
  </conditionalFormatting>
  <conditionalFormatting sqref="I835">
    <cfRule type="expression" dxfId="24631" priority="64520" stopIfTrue="1">
      <formula>WEEKDAY($A835)=1</formula>
    </cfRule>
    <cfRule type="expression" dxfId="24630" priority="64521" stopIfTrue="1">
      <formula>WEEKDAY($A835)=2</formula>
    </cfRule>
    <cfRule type="expression" dxfId="24629" priority="64522" stopIfTrue="1">
      <formula>WEEKDAY($A835)=3</formula>
    </cfRule>
    <cfRule type="expression" dxfId="24628" priority="64523" stopIfTrue="1">
      <formula>WEEKDAY($A835)=4</formula>
    </cfRule>
    <cfRule type="expression" dxfId="24627" priority="64524" stopIfTrue="1">
      <formula>WEEKDAY($A835)=5</formula>
    </cfRule>
    <cfRule type="expression" dxfId="24626" priority="64525" stopIfTrue="1">
      <formula>WEEKDAY($A835)=6</formula>
    </cfRule>
    <cfRule type="expression" dxfId="24625" priority="64526" stopIfTrue="1">
      <formula>WEEKDAY($A835)=7</formula>
    </cfRule>
  </conditionalFormatting>
  <conditionalFormatting sqref="I835">
    <cfRule type="expression" dxfId="24624" priority="64506" stopIfTrue="1">
      <formula>WEEKDAY($A835)=1</formula>
    </cfRule>
    <cfRule type="expression" dxfId="24623" priority="64507" stopIfTrue="1">
      <formula>WEEKDAY($A835)=2</formula>
    </cfRule>
    <cfRule type="expression" dxfId="24622" priority="64508" stopIfTrue="1">
      <formula>WEEKDAY($A835)=3</formula>
    </cfRule>
    <cfRule type="expression" dxfId="24621" priority="64509" stopIfTrue="1">
      <formula>WEEKDAY($A835)=4</formula>
    </cfRule>
    <cfRule type="expression" dxfId="24620" priority="64510" stopIfTrue="1">
      <formula>WEEKDAY($A835)=5</formula>
    </cfRule>
    <cfRule type="expression" dxfId="24619" priority="64511" stopIfTrue="1">
      <formula>WEEKDAY($A835)=6</formula>
    </cfRule>
    <cfRule type="expression" dxfId="24618" priority="64512" stopIfTrue="1">
      <formula>WEEKDAY($A835)=7</formula>
    </cfRule>
  </conditionalFormatting>
  <conditionalFormatting sqref="I835">
    <cfRule type="expression" dxfId="24617" priority="64499" stopIfTrue="1">
      <formula>WEEKDAY($A835)=1</formula>
    </cfRule>
    <cfRule type="expression" dxfId="24616" priority="64500" stopIfTrue="1">
      <formula>WEEKDAY($A835)=2</formula>
    </cfRule>
    <cfRule type="expression" dxfId="24615" priority="64501" stopIfTrue="1">
      <formula>WEEKDAY($A835)=3</formula>
    </cfRule>
    <cfRule type="expression" dxfId="24614" priority="64502" stopIfTrue="1">
      <formula>WEEKDAY($A835)=4</formula>
    </cfRule>
    <cfRule type="expression" dxfId="24613" priority="64503" stopIfTrue="1">
      <formula>WEEKDAY($A835)=5</formula>
    </cfRule>
    <cfRule type="expression" dxfId="24612" priority="64504" stopIfTrue="1">
      <formula>WEEKDAY($A835)=6</formula>
    </cfRule>
    <cfRule type="expression" dxfId="24611" priority="64505" stopIfTrue="1">
      <formula>WEEKDAY($A835)=7</formula>
    </cfRule>
  </conditionalFormatting>
  <conditionalFormatting sqref="I835">
    <cfRule type="expression" dxfId="24610" priority="64492" stopIfTrue="1">
      <formula>WEEKDAY($A835)=1</formula>
    </cfRule>
    <cfRule type="expression" dxfId="24609" priority="64493" stopIfTrue="1">
      <formula>WEEKDAY($A835)=2</formula>
    </cfRule>
    <cfRule type="expression" dxfId="24608" priority="64494" stopIfTrue="1">
      <formula>WEEKDAY($A835)=3</formula>
    </cfRule>
    <cfRule type="expression" dxfId="24607" priority="64495" stopIfTrue="1">
      <formula>WEEKDAY($A835)=4</formula>
    </cfRule>
    <cfRule type="expression" dxfId="24606" priority="64496" stopIfTrue="1">
      <formula>WEEKDAY($A835)=5</formula>
    </cfRule>
    <cfRule type="expression" dxfId="24605" priority="64497" stopIfTrue="1">
      <formula>WEEKDAY($A835)=6</formula>
    </cfRule>
    <cfRule type="expression" dxfId="24604" priority="64498" stopIfTrue="1">
      <formula>WEEKDAY($A835)=7</formula>
    </cfRule>
  </conditionalFormatting>
  <conditionalFormatting sqref="I835">
    <cfRule type="expression" dxfId="24603" priority="64478" stopIfTrue="1">
      <formula>WEEKDAY($A835)=1</formula>
    </cfRule>
    <cfRule type="expression" dxfId="24602" priority="64479" stopIfTrue="1">
      <formula>WEEKDAY($A835)=2</formula>
    </cfRule>
    <cfRule type="expression" dxfId="24601" priority="64480" stopIfTrue="1">
      <formula>WEEKDAY($A835)=3</formula>
    </cfRule>
    <cfRule type="expression" dxfId="24600" priority="64481" stopIfTrue="1">
      <formula>WEEKDAY($A835)=4</formula>
    </cfRule>
    <cfRule type="expression" dxfId="24599" priority="64482" stopIfTrue="1">
      <formula>WEEKDAY($A835)=5</formula>
    </cfRule>
    <cfRule type="expression" dxfId="24598" priority="64483" stopIfTrue="1">
      <formula>WEEKDAY($A835)=6</formula>
    </cfRule>
    <cfRule type="expression" dxfId="24597" priority="64484" stopIfTrue="1">
      <formula>WEEKDAY($A835)=7</formula>
    </cfRule>
  </conditionalFormatting>
  <conditionalFormatting sqref="I835">
    <cfRule type="expression" dxfId="24596" priority="64464" stopIfTrue="1">
      <formula>WEEKDAY($A835)=1</formula>
    </cfRule>
    <cfRule type="expression" dxfId="24595" priority="64465" stopIfTrue="1">
      <formula>WEEKDAY($A835)=2</formula>
    </cfRule>
    <cfRule type="expression" dxfId="24594" priority="64466" stopIfTrue="1">
      <formula>WEEKDAY($A835)=3</formula>
    </cfRule>
    <cfRule type="expression" dxfId="24593" priority="64467" stopIfTrue="1">
      <formula>WEEKDAY($A835)=4</formula>
    </cfRule>
    <cfRule type="expression" dxfId="24592" priority="64468" stopIfTrue="1">
      <formula>WEEKDAY($A835)=5</formula>
    </cfRule>
    <cfRule type="expression" dxfId="24591" priority="64469" stopIfTrue="1">
      <formula>WEEKDAY($A835)=6</formula>
    </cfRule>
    <cfRule type="expression" dxfId="24590" priority="64470" stopIfTrue="1">
      <formula>WEEKDAY($A835)=7</formula>
    </cfRule>
  </conditionalFormatting>
  <conditionalFormatting sqref="I835">
    <cfRule type="expression" dxfId="24589" priority="64450" stopIfTrue="1">
      <formula>WEEKDAY($A835)=1</formula>
    </cfRule>
    <cfRule type="expression" dxfId="24588" priority="64451" stopIfTrue="1">
      <formula>WEEKDAY($A835)=2</formula>
    </cfRule>
    <cfRule type="expression" dxfId="24587" priority="64452" stopIfTrue="1">
      <formula>WEEKDAY($A835)=3</formula>
    </cfRule>
    <cfRule type="expression" dxfId="24586" priority="64453" stopIfTrue="1">
      <formula>WEEKDAY($A835)=4</formula>
    </cfRule>
    <cfRule type="expression" dxfId="24585" priority="64454" stopIfTrue="1">
      <formula>WEEKDAY($A835)=5</formula>
    </cfRule>
    <cfRule type="expression" dxfId="24584" priority="64455" stopIfTrue="1">
      <formula>WEEKDAY($A835)=6</formula>
    </cfRule>
    <cfRule type="expression" dxfId="24583" priority="64456" stopIfTrue="1">
      <formula>WEEKDAY($A835)=7</formula>
    </cfRule>
  </conditionalFormatting>
  <conditionalFormatting sqref="I835">
    <cfRule type="expression" dxfId="24582" priority="64436" stopIfTrue="1">
      <formula>WEEKDAY($A835)=1</formula>
    </cfRule>
    <cfRule type="expression" dxfId="24581" priority="64437" stopIfTrue="1">
      <formula>WEEKDAY($A835)=2</formula>
    </cfRule>
    <cfRule type="expression" dxfId="24580" priority="64438" stopIfTrue="1">
      <formula>WEEKDAY($A835)=3</formula>
    </cfRule>
    <cfRule type="expression" dxfId="24579" priority="64439" stopIfTrue="1">
      <formula>WEEKDAY($A835)=4</formula>
    </cfRule>
    <cfRule type="expression" dxfId="24578" priority="64440" stopIfTrue="1">
      <formula>WEEKDAY($A835)=5</formula>
    </cfRule>
    <cfRule type="expression" dxfId="24577" priority="64441" stopIfTrue="1">
      <formula>WEEKDAY($A835)=6</formula>
    </cfRule>
    <cfRule type="expression" dxfId="24576" priority="64442" stopIfTrue="1">
      <formula>WEEKDAY($A835)=7</formula>
    </cfRule>
  </conditionalFormatting>
  <conditionalFormatting sqref="I835">
    <cfRule type="expression" dxfId="24575" priority="64422" stopIfTrue="1">
      <formula>WEEKDAY($A835)=1</formula>
    </cfRule>
    <cfRule type="expression" dxfId="24574" priority="64423" stopIfTrue="1">
      <formula>WEEKDAY($A835)=2</formula>
    </cfRule>
    <cfRule type="expression" dxfId="24573" priority="64424" stopIfTrue="1">
      <formula>WEEKDAY($A835)=3</formula>
    </cfRule>
    <cfRule type="expression" dxfId="24572" priority="64425" stopIfTrue="1">
      <formula>WEEKDAY($A835)=4</formula>
    </cfRule>
    <cfRule type="expression" dxfId="24571" priority="64426" stopIfTrue="1">
      <formula>WEEKDAY($A835)=5</formula>
    </cfRule>
    <cfRule type="expression" dxfId="24570" priority="64427" stopIfTrue="1">
      <formula>WEEKDAY($A835)=6</formula>
    </cfRule>
    <cfRule type="expression" dxfId="24569" priority="64428" stopIfTrue="1">
      <formula>WEEKDAY($A835)=7</formula>
    </cfRule>
  </conditionalFormatting>
  <conditionalFormatting sqref="I835">
    <cfRule type="expression" dxfId="24568" priority="64408" stopIfTrue="1">
      <formula>WEEKDAY($A835)=1</formula>
    </cfRule>
    <cfRule type="expression" dxfId="24567" priority="64409" stopIfTrue="1">
      <formula>WEEKDAY($A835)=2</formula>
    </cfRule>
    <cfRule type="expression" dxfId="24566" priority="64410" stopIfTrue="1">
      <formula>WEEKDAY($A835)=3</formula>
    </cfRule>
    <cfRule type="expression" dxfId="24565" priority="64411" stopIfTrue="1">
      <formula>WEEKDAY($A835)=4</formula>
    </cfRule>
    <cfRule type="expression" dxfId="24564" priority="64412" stopIfTrue="1">
      <formula>WEEKDAY($A835)=5</formula>
    </cfRule>
    <cfRule type="expression" dxfId="24563" priority="64413" stopIfTrue="1">
      <formula>WEEKDAY($A835)=6</formula>
    </cfRule>
    <cfRule type="expression" dxfId="24562" priority="64414" stopIfTrue="1">
      <formula>WEEKDAY($A835)=7</formula>
    </cfRule>
  </conditionalFormatting>
  <conditionalFormatting sqref="I835">
    <cfRule type="expression" dxfId="24561" priority="64394" stopIfTrue="1">
      <formula>WEEKDAY($A835)=1</formula>
    </cfRule>
    <cfRule type="expression" dxfId="24560" priority="64395" stopIfTrue="1">
      <formula>WEEKDAY($A835)=2</formula>
    </cfRule>
    <cfRule type="expression" dxfId="24559" priority="64396" stopIfTrue="1">
      <formula>WEEKDAY($A835)=3</formula>
    </cfRule>
    <cfRule type="expression" dxfId="24558" priority="64397" stopIfTrue="1">
      <formula>WEEKDAY($A835)=4</formula>
    </cfRule>
    <cfRule type="expression" dxfId="24557" priority="64398" stopIfTrue="1">
      <formula>WEEKDAY($A835)=5</formula>
    </cfRule>
    <cfRule type="expression" dxfId="24556" priority="64399" stopIfTrue="1">
      <formula>WEEKDAY($A835)=6</formula>
    </cfRule>
    <cfRule type="expression" dxfId="24555" priority="64400" stopIfTrue="1">
      <formula>WEEKDAY($A835)=7</formula>
    </cfRule>
  </conditionalFormatting>
  <conditionalFormatting sqref="I835">
    <cfRule type="expression" dxfId="24554" priority="64387" stopIfTrue="1">
      <formula>WEEKDAY($A835)=1</formula>
    </cfRule>
    <cfRule type="expression" dxfId="24553" priority="64388" stopIfTrue="1">
      <formula>WEEKDAY($A835)=2</formula>
    </cfRule>
    <cfRule type="expression" dxfId="24552" priority="64389" stopIfTrue="1">
      <formula>WEEKDAY($A835)=3</formula>
    </cfRule>
    <cfRule type="expression" dxfId="24551" priority="64390" stopIfTrue="1">
      <formula>WEEKDAY($A835)=4</formula>
    </cfRule>
    <cfRule type="expression" dxfId="24550" priority="64391" stopIfTrue="1">
      <formula>WEEKDAY($A835)=5</formula>
    </cfRule>
    <cfRule type="expression" dxfId="24549" priority="64392" stopIfTrue="1">
      <formula>WEEKDAY($A835)=6</formula>
    </cfRule>
    <cfRule type="expression" dxfId="24548" priority="64393" stopIfTrue="1">
      <formula>WEEKDAY($A835)=7</formula>
    </cfRule>
  </conditionalFormatting>
  <conditionalFormatting sqref="I835">
    <cfRule type="expression" dxfId="24547" priority="64380" stopIfTrue="1">
      <formula>WEEKDAY($A835)=1</formula>
    </cfRule>
    <cfRule type="expression" dxfId="24546" priority="64381" stopIfTrue="1">
      <formula>WEEKDAY($A835)=2</formula>
    </cfRule>
    <cfRule type="expression" dxfId="24545" priority="64382" stopIfTrue="1">
      <formula>WEEKDAY($A835)=3</formula>
    </cfRule>
    <cfRule type="expression" dxfId="24544" priority="64383" stopIfTrue="1">
      <formula>WEEKDAY($A835)=4</formula>
    </cfRule>
    <cfRule type="expression" dxfId="24543" priority="64384" stopIfTrue="1">
      <formula>WEEKDAY($A835)=5</formula>
    </cfRule>
    <cfRule type="expression" dxfId="24542" priority="64385" stopIfTrue="1">
      <formula>WEEKDAY($A835)=6</formula>
    </cfRule>
    <cfRule type="expression" dxfId="24541" priority="64386" stopIfTrue="1">
      <formula>WEEKDAY($A835)=7</formula>
    </cfRule>
  </conditionalFormatting>
  <conditionalFormatting sqref="I835">
    <cfRule type="expression" dxfId="24540" priority="64373" stopIfTrue="1">
      <formula>WEEKDAY($A835)=1</formula>
    </cfRule>
    <cfRule type="expression" dxfId="24539" priority="64374" stopIfTrue="1">
      <formula>WEEKDAY($A835)=2</formula>
    </cfRule>
    <cfRule type="expression" dxfId="24538" priority="64375" stopIfTrue="1">
      <formula>WEEKDAY($A835)=3</formula>
    </cfRule>
    <cfRule type="expression" dxfId="24537" priority="64376" stopIfTrue="1">
      <formula>WEEKDAY($A835)=4</formula>
    </cfRule>
    <cfRule type="expression" dxfId="24536" priority="64377" stopIfTrue="1">
      <formula>WEEKDAY($A835)=5</formula>
    </cfRule>
    <cfRule type="expression" dxfId="24535" priority="64378" stopIfTrue="1">
      <formula>WEEKDAY($A835)=6</formula>
    </cfRule>
    <cfRule type="expression" dxfId="24534" priority="64379" stopIfTrue="1">
      <formula>WEEKDAY($A835)=7</formula>
    </cfRule>
  </conditionalFormatting>
  <conditionalFormatting sqref="I835">
    <cfRule type="expression" dxfId="24533" priority="64366" stopIfTrue="1">
      <formula>WEEKDAY($A835)=1</formula>
    </cfRule>
    <cfRule type="expression" dxfId="24532" priority="64367" stopIfTrue="1">
      <formula>WEEKDAY($A835)=2</formula>
    </cfRule>
    <cfRule type="expression" dxfId="24531" priority="64368" stopIfTrue="1">
      <formula>WEEKDAY($A835)=3</formula>
    </cfRule>
    <cfRule type="expression" dxfId="24530" priority="64369" stopIfTrue="1">
      <formula>WEEKDAY($A835)=4</formula>
    </cfRule>
    <cfRule type="expression" dxfId="24529" priority="64370" stopIfTrue="1">
      <formula>WEEKDAY($A835)=5</formula>
    </cfRule>
    <cfRule type="expression" dxfId="24528" priority="64371" stopIfTrue="1">
      <formula>WEEKDAY($A835)=6</formula>
    </cfRule>
    <cfRule type="expression" dxfId="24527" priority="64372" stopIfTrue="1">
      <formula>WEEKDAY($A835)=7</formula>
    </cfRule>
  </conditionalFormatting>
  <conditionalFormatting sqref="I835">
    <cfRule type="expression" dxfId="24526" priority="64359" stopIfTrue="1">
      <formula>WEEKDAY($A835)=1</formula>
    </cfRule>
    <cfRule type="expression" dxfId="24525" priority="64360" stopIfTrue="1">
      <formula>WEEKDAY($A835)=2</formula>
    </cfRule>
    <cfRule type="expression" dxfId="24524" priority="64361" stopIfTrue="1">
      <formula>WEEKDAY($A835)=3</formula>
    </cfRule>
    <cfRule type="expression" dxfId="24523" priority="64362" stopIfTrue="1">
      <formula>WEEKDAY($A835)=4</formula>
    </cfRule>
    <cfRule type="expression" dxfId="24522" priority="64363" stopIfTrue="1">
      <formula>WEEKDAY($A835)=5</formula>
    </cfRule>
    <cfRule type="expression" dxfId="24521" priority="64364" stopIfTrue="1">
      <formula>WEEKDAY($A835)=6</formula>
    </cfRule>
    <cfRule type="expression" dxfId="24520" priority="64365" stopIfTrue="1">
      <formula>WEEKDAY($A835)=7</formula>
    </cfRule>
  </conditionalFormatting>
  <conditionalFormatting sqref="I835">
    <cfRule type="expression" dxfId="24519" priority="64352" stopIfTrue="1">
      <formula>WEEKDAY($A835)=1</formula>
    </cfRule>
    <cfRule type="expression" dxfId="24518" priority="64353" stopIfTrue="1">
      <formula>WEEKDAY($A835)=2</formula>
    </cfRule>
    <cfRule type="expression" dxfId="24517" priority="64354" stopIfTrue="1">
      <formula>WEEKDAY($A835)=3</formula>
    </cfRule>
    <cfRule type="expression" dxfId="24516" priority="64355" stopIfTrue="1">
      <formula>WEEKDAY($A835)=4</formula>
    </cfRule>
    <cfRule type="expression" dxfId="24515" priority="64356" stopIfTrue="1">
      <formula>WEEKDAY($A835)=5</formula>
    </cfRule>
    <cfRule type="expression" dxfId="24514" priority="64357" stopIfTrue="1">
      <formula>WEEKDAY($A835)=6</formula>
    </cfRule>
    <cfRule type="expression" dxfId="24513" priority="64358" stopIfTrue="1">
      <formula>WEEKDAY($A835)=7</formula>
    </cfRule>
  </conditionalFormatting>
  <conditionalFormatting sqref="I835">
    <cfRule type="expression" dxfId="24512" priority="64345" stopIfTrue="1">
      <formula>WEEKDAY($A835)=1</formula>
    </cfRule>
    <cfRule type="expression" dxfId="24511" priority="64346" stopIfTrue="1">
      <formula>WEEKDAY($A835)=2</formula>
    </cfRule>
    <cfRule type="expression" dxfId="24510" priority="64347" stopIfTrue="1">
      <formula>WEEKDAY($A835)=3</formula>
    </cfRule>
    <cfRule type="expression" dxfId="24509" priority="64348" stopIfTrue="1">
      <formula>WEEKDAY($A835)=4</formula>
    </cfRule>
    <cfRule type="expression" dxfId="24508" priority="64349" stopIfTrue="1">
      <formula>WEEKDAY($A835)=5</formula>
    </cfRule>
    <cfRule type="expression" dxfId="24507" priority="64350" stopIfTrue="1">
      <formula>WEEKDAY($A835)=6</formula>
    </cfRule>
    <cfRule type="expression" dxfId="24506" priority="64351" stopIfTrue="1">
      <formula>WEEKDAY($A835)=7</formula>
    </cfRule>
  </conditionalFormatting>
  <conditionalFormatting sqref="I835">
    <cfRule type="expression" dxfId="24505" priority="64338" stopIfTrue="1">
      <formula>WEEKDAY($A835)=1</formula>
    </cfRule>
    <cfRule type="expression" dxfId="24504" priority="64339" stopIfTrue="1">
      <formula>WEEKDAY($A835)=2</formula>
    </cfRule>
    <cfRule type="expression" dxfId="24503" priority="64340" stopIfTrue="1">
      <formula>WEEKDAY($A835)=3</formula>
    </cfRule>
    <cfRule type="expression" dxfId="24502" priority="64341" stopIfTrue="1">
      <formula>WEEKDAY($A835)=4</formula>
    </cfRule>
    <cfRule type="expression" dxfId="24501" priority="64342" stopIfTrue="1">
      <formula>WEEKDAY($A835)=5</formula>
    </cfRule>
    <cfRule type="expression" dxfId="24500" priority="64343" stopIfTrue="1">
      <formula>WEEKDAY($A835)=6</formula>
    </cfRule>
    <cfRule type="expression" dxfId="24499" priority="64344" stopIfTrue="1">
      <formula>WEEKDAY($A835)=7</formula>
    </cfRule>
  </conditionalFormatting>
  <conditionalFormatting sqref="I835">
    <cfRule type="expression" dxfId="24498" priority="64331" stopIfTrue="1">
      <formula>WEEKDAY($A835)=1</formula>
    </cfRule>
    <cfRule type="expression" dxfId="24497" priority="64332" stopIfTrue="1">
      <formula>WEEKDAY($A835)=2</formula>
    </cfRule>
    <cfRule type="expression" dxfId="24496" priority="64333" stopIfTrue="1">
      <formula>WEEKDAY($A835)=3</formula>
    </cfRule>
    <cfRule type="expression" dxfId="24495" priority="64334" stopIfTrue="1">
      <formula>WEEKDAY($A835)=4</formula>
    </cfRule>
    <cfRule type="expression" dxfId="24494" priority="64335" stopIfTrue="1">
      <formula>WEEKDAY($A835)=5</formula>
    </cfRule>
    <cfRule type="expression" dxfId="24493" priority="64336" stopIfTrue="1">
      <formula>WEEKDAY($A835)=6</formula>
    </cfRule>
    <cfRule type="expression" dxfId="24492" priority="64337" stopIfTrue="1">
      <formula>WEEKDAY($A835)=7</formula>
    </cfRule>
  </conditionalFormatting>
  <conditionalFormatting sqref="I835">
    <cfRule type="expression" dxfId="24491" priority="64324" stopIfTrue="1">
      <formula>WEEKDAY($A835)=1</formula>
    </cfRule>
    <cfRule type="expression" dxfId="24490" priority="64325" stopIfTrue="1">
      <formula>WEEKDAY($A835)=2</formula>
    </cfRule>
    <cfRule type="expression" dxfId="24489" priority="64326" stopIfTrue="1">
      <formula>WEEKDAY($A835)=3</formula>
    </cfRule>
    <cfRule type="expression" dxfId="24488" priority="64327" stopIfTrue="1">
      <formula>WEEKDAY($A835)=4</formula>
    </cfRule>
    <cfRule type="expression" dxfId="24487" priority="64328" stopIfTrue="1">
      <formula>WEEKDAY($A835)=5</formula>
    </cfRule>
    <cfRule type="expression" dxfId="24486" priority="64329" stopIfTrue="1">
      <formula>WEEKDAY($A835)=6</formula>
    </cfRule>
    <cfRule type="expression" dxfId="24485" priority="64330" stopIfTrue="1">
      <formula>WEEKDAY($A835)=7</formula>
    </cfRule>
  </conditionalFormatting>
  <conditionalFormatting sqref="I835">
    <cfRule type="expression" dxfId="24484" priority="64317" stopIfTrue="1">
      <formula>WEEKDAY($A835)=1</formula>
    </cfRule>
    <cfRule type="expression" dxfId="24483" priority="64318" stopIfTrue="1">
      <formula>WEEKDAY($A835)=2</formula>
    </cfRule>
    <cfRule type="expression" dxfId="24482" priority="64319" stopIfTrue="1">
      <formula>WEEKDAY($A835)=3</formula>
    </cfRule>
    <cfRule type="expression" dxfId="24481" priority="64320" stopIfTrue="1">
      <formula>WEEKDAY($A835)=4</formula>
    </cfRule>
    <cfRule type="expression" dxfId="24480" priority="64321" stopIfTrue="1">
      <formula>WEEKDAY($A835)=5</formula>
    </cfRule>
    <cfRule type="expression" dxfId="24479" priority="64322" stopIfTrue="1">
      <formula>WEEKDAY($A835)=6</formula>
    </cfRule>
    <cfRule type="expression" dxfId="24478" priority="64323" stopIfTrue="1">
      <formula>WEEKDAY($A835)=7</formula>
    </cfRule>
  </conditionalFormatting>
  <conditionalFormatting sqref="I835">
    <cfRule type="expression" dxfId="24477" priority="64310" stopIfTrue="1">
      <formula>WEEKDAY($A835)=1</formula>
    </cfRule>
    <cfRule type="expression" dxfId="24476" priority="64311" stopIfTrue="1">
      <formula>WEEKDAY($A835)=2</formula>
    </cfRule>
    <cfRule type="expression" dxfId="24475" priority="64312" stopIfTrue="1">
      <formula>WEEKDAY($A835)=3</formula>
    </cfRule>
    <cfRule type="expression" dxfId="24474" priority="64313" stopIfTrue="1">
      <formula>WEEKDAY($A835)=4</formula>
    </cfRule>
    <cfRule type="expression" dxfId="24473" priority="64314" stopIfTrue="1">
      <formula>WEEKDAY($A835)=5</formula>
    </cfRule>
    <cfRule type="expression" dxfId="24472" priority="64315" stopIfTrue="1">
      <formula>WEEKDAY($A835)=6</formula>
    </cfRule>
    <cfRule type="expression" dxfId="24471" priority="64316" stopIfTrue="1">
      <formula>WEEKDAY($A835)=7</formula>
    </cfRule>
  </conditionalFormatting>
  <conditionalFormatting sqref="I835">
    <cfRule type="expression" dxfId="24470" priority="64303" stopIfTrue="1">
      <formula>WEEKDAY($A835)=1</formula>
    </cfRule>
    <cfRule type="expression" dxfId="24469" priority="64304" stopIfTrue="1">
      <formula>WEEKDAY($A835)=2</formula>
    </cfRule>
    <cfRule type="expression" dxfId="24468" priority="64305" stopIfTrue="1">
      <formula>WEEKDAY($A835)=3</formula>
    </cfRule>
    <cfRule type="expression" dxfId="24467" priority="64306" stopIfTrue="1">
      <formula>WEEKDAY($A835)=4</formula>
    </cfRule>
    <cfRule type="expression" dxfId="24466" priority="64307" stopIfTrue="1">
      <formula>WEEKDAY($A835)=5</formula>
    </cfRule>
    <cfRule type="expression" dxfId="24465" priority="64308" stopIfTrue="1">
      <formula>WEEKDAY($A835)=6</formula>
    </cfRule>
    <cfRule type="expression" dxfId="24464" priority="64309" stopIfTrue="1">
      <formula>WEEKDAY($A835)=7</formula>
    </cfRule>
  </conditionalFormatting>
  <conditionalFormatting sqref="I835">
    <cfRule type="expression" dxfId="24463" priority="64296" stopIfTrue="1">
      <formula>WEEKDAY($A835)=1</formula>
    </cfRule>
    <cfRule type="expression" dxfId="24462" priority="64297" stopIfTrue="1">
      <formula>WEEKDAY($A835)=2</formula>
    </cfRule>
    <cfRule type="expression" dxfId="24461" priority="64298" stopIfTrue="1">
      <formula>WEEKDAY($A835)=3</formula>
    </cfRule>
    <cfRule type="expression" dxfId="24460" priority="64299" stopIfTrue="1">
      <formula>WEEKDAY($A835)=4</formula>
    </cfRule>
    <cfRule type="expression" dxfId="24459" priority="64300" stopIfTrue="1">
      <formula>WEEKDAY($A835)=5</formula>
    </cfRule>
    <cfRule type="expression" dxfId="24458" priority="64301" stopIfTrue="1">
      <formula>WEEKDAY($A835)=6</formula>
    </cfRule>
    <cfRule type="expression" dxfId="24457" priority="64302" stopIfTrue="1">
      <formula>WEEKDAY($A835)=7</formula>
    </cfRule>
  </conditionalFormatting>
  <conditionalFormatting sqref="I835">
    <cfRule type="expression" dxfId="24456" priority="64289" stopIfTrue="1">
      <formula>WEEKDAY($A835)=1</formula>
    </cfRule>
    <cfRule type="expression" dxfId="24455" priority="64290" stopIfTrue="1">
      <formula>WEEKDAY($A835)=2</formula>
    </cfRule>
    <cfRule type="expression" dxfId="24454" priority="64291" stopIfTrue="1">
      <formula>WEEKDAY($A835)=3</formula>
    </cfRule>
    <cfRule type="expression" dxfId="24453" priority="64292" stopIfTrue="1">
      <formula>WEEKDAY($A835)=4</formula>
    </cfRule>
    <cfRule type="expression" dxfId="24452" priority="64293" stopIfTrue="1">
      <formula>WEEKDAY($A835)=5</formula>
    </cfRule>
    <cfRule type="expression" dxfId="24451" priority="64294" stopIfTrue="1">
      <formula>WEEKDAY($A835)=6</formula>
    </cfRule>
    <cfRule type="expression" dxfId="24450" priority="64295" stopIfTrue="1">
      <formula>WEEKDAY($A835)=7</formula>
    </cfRule>
  </conditionalFormatting>
  <conditionalFormatting sqref="I835">
    <cfRule type="expression" dxfId="24449" priority="64282" stopIfTrue="1">
      <formula>WEEKDAY($A835)=1</formula>
    </cfRule>
    <cfRule type="expression" dxfId="24448" priority="64283" stopIfTrue="1">
      <formula>WEEKDAY($A835)=2</formula>
    </cfRule>
    <cfRule type="expression" dxfId="24447" priority="64284" stopIfTrue="1">
      <formula>WEEKDAY($A835)=3</formula>
    </cfRule>
    <cfRule type="expression" dxfId="24446" priority="64285" stopIfTrue="1">
      <formula>WEEKDAY($A835)=4</formula>
    </cfRule>
    <cfRule type="expression" dxfId="24445" priority="64286" stopIfTrue="1">
      <formula>WEEKDAY($A835)=5</formula>
    </cfRule>
    <cfRule type="expression" dxfId="24444" priority="64287" stopIfTrue="1">
      <formula>WEEKDAY($A835)=6</formula>
    </cfRule>
    <cfRule type="expression" dxfId="24443" priority="64288" stopIfTrue="1">
      <formula>WEEKDAY($A835)=7</formula>
    </cfRule>
  </conditionalFormatting>
  <conditionalFormatting sqref="I835">
    <cfRule type="expression" dxfId="24442" priority="64275" stopIfTrue="1">
      <formula>WEEKDAY($A835)=1</formula>
    </cfRule>
    <cfRule type="expression" dxfId="24441" priority="64276" stopIfTrue="1">
      <formula>WEEKDAY($A835)=2</formula>
    </cfRule>
    <cfRule type="expression" dxfId="24440" priority="64277" stopIfTrue="1">
      <formula>WEEKDAY($A835)=3</formula>
    </cfRule>
    <cfRule type="expression" dxfId="24439" priority="64278" stopIfTrue="1">
      <formula>WEEKDAY($A835)=4</formula>
    </cfRule>
    <cfRule type="expression" dxfId="24438" priority="64279" stopIfTrue="1">
      <formula>WEEKDAY($A835)=5</formula>
    </cfRule>
    <cfRule type="expression" dxfId="24437" priority="64280" stopIfTrue="1">
      <formula>WEEKDAY($A835)=6</formula>
    </cfRule>
    <cfRule type="expression" dxfId="24436" priority="64281" stopIfTrue="1">
      <formula>WEEKDAY($A835)=7</formula>
    </cfRule>
  </conditionalFormatting>
  <conditionalFormatting sqref="I835">
    <cfRule type="expression" dxfId="24435" priority="64268" stopIfTrue="1">
      <formula>WEEKDAY($A835)=1</formula>
    </cfRule>
    <cfRule type="expression" dxfId="24434" priority="64269" stopIfTrue="1">
      <formula>WEEKDAY($A835)=2</formula>
    </cfRule>
    <cfRule type="expression" dxfId="24433" priority="64270" stopIfTrue="1">
      <formula>WEEKDAY($A835)=3</formula>
    </cfRule>
    <cfRule type="expression" dxfId="24432" priority="64271" stopIfTrue="1">
      <formula>WEEKDAY($A835)=4</formula>
    </cfRule>
    <cfRule type="expression" dxfId="24431" priority="64272" stopIfTrue="1">
      <formula>WEEKDAY($A835)=5</formula>
    </cfRule>
    <cfRule type="expression" dxfId="24430" priority="64273" stopIfTrue="1">
      <formula>WEEKDAY($A835)=6</formula>
    </cfRule>
    <cfRule type="expression" dxfId="24429" priority="64274" stopIfTrue="1">
      <formula>WEEKDAY($A835)=7</formula>
    </cfRule>
  </conditionalFormatting>
  <conditionalFormatting sqref="I835">
    <cfRule type="expression" dxfId="24428" priority="64261" stopIfTrue="1">
      <formula>WEEKDAY($A835)=1</formula>
    </cfRule>
    <cfRule type="expression" dxfId="24427" priority="64262" stopIfTrue="1">
      <formula>WEEKDAY($A835)=2</formula>
    </cfRule>
    <cfRule type="expression" dxfId="24426" priority="64263" stopIfTrue="1">
      <formula>WEEKDAY($A835)=3</formula>
    </cfRule>
    <cfRule type="expression" dxfId="24425" priority="64264" stopIfTrue="1">
      <formula>WEEKDAY($A835)=4</formula>
    </cfRule>
    <cfRule type="expression" dxfId="24424" priority="64265" stopIfTrue="1">
      <formula>WEEKDAY($A835)=5</formula>
    </cfRule>
    <cfRule type="expression" dxfId="24423" priority="64266" stopIfTrue="1">
      <formula>WEEKDAY($A835)=6</formula>
    </cfRule>
    <cfRule type="expression" dxfId="24422" priority="64267" stopIfTrue="1">
      <formula>WEEKDAY($A835)=7</formula>
    </cfRule>
  </conditionalFormatting>
  <conditionalFormatting sqref="I835">
    <cfRule type="expression" dxfId="24421" priority="64254" stopIfTrue="1">
      <formula>WEEKDAY($A835)=1</formula>
    </cfRule>
    <cfRule type="expression" dxfId="24420" priority="64255" stopIfTrue="1">
      <formula>WEEKDAY($A835)=2</formula>
    </cfRule>
    <cfRule type="expression" dxfId="24419" priority="64256" stopIfTrue="1">
      <formula>WEEKDAY($A835)=3</formula>
    </cfRule>
    <cfRule type="expression" dxfId="24418" priority="64257" stopIfTrue="1">
      <formula>WEEKDAY($A835)=4</formula>
    </cfRule>
    <cfRule type="expression" dxfId="24417" priority="64258" stopIfTrue="1">
      <formula>WEEKDAY($A835)=5</formula>
    </cfRule>
    <cfRule type="expression" dxfId="24416" priority="64259" stopIfTrue="1">
      <formula>WEEKDAY($A835)=6</formula>
    </cfRule>
    <cfRule type="expression" dxfId="24415" priority="64260" stopIfTrue="1">
      <formula>WEEKDAY($A835)=7</formula>
    </cfRule>
  </conditionalFormatting>
  <conditionalFormatting sqref="I835">
    <cfRule type="expression" dxfId="24414" priority="64247" stopIfTrue="1">
      <formula>WEEKDAY($A835)=1</formula>
    </cfRule>
    <cfRule type="expression" dxfId="24413" priority="64248" stopIfTrue="1">
      <formula>WEEKDAY($A835)=2</formula>
    </cfRule>
    <cfRule type="expression" dxfId="24412" priority="64249" stopIfTrue="1">
      <formula>WEEKDAY($A835)=3</formula>
    </cfRule>
    <cfRule type="expression" dxfId="24411" priority="64250" stopIfTrue="1">
      <formula>WEEKDAY($A835)=4</formula>
    </cfRule>
    <cfRule type="expression" dxfId="24410" priority="64251" stopIfTrue="1">
      <formula>WEEKDAY($A835)=5</formula>
    </cfRule>
    <cfRule type="expression" dxfId="24409" priority="64252" stopIfTrue="1">
      <formula>WEEKDAY($A835)=6</formula>
    </cfRule>
    <cfRule type="expression" dxfId="24408" priority="64253" stopIfTrue="1">
      <formula>WEEKDAY($A835)=7</formula>
    </cfRule>
  </conditionalFormatting>
  <conditionalFormatting sqref="I835">
    <cfRule type="expression" dxfId="24407" priority="64240" stopIfTrue="1">
      <formula>WEEKDAY($A835)=1</formula>
    </cfRule>
    <cfRule type="expression" dxfId="24406" priority="64241" stopIfTrue="1">
      <formula>WEEKDAY($A835)=2</formula>
    </cfRule>
    <cfRule type="expression" dxfId="24405" priority="64242" stopIfTrue="1">
      <formula>WEEKDAY($A835)=3</formula>
    </cfRule>
    <cfRule type="expression" dxfId="24404" priority="64243" stopIfTrue="1">
      <formula>WEEKDAY($A835)=4</formula>
    </cfRule>
    <cfRule type="expression" dxfId="24403" priority="64244" stopIfTrue="1">
      <formula>WEEKDAY($A835)=5</formula>
    </cfRule>
    <cfRule type="expression" dxfId="24402" priority="64245" stopIfTrue="1">
      <formula>WEEKDAY($A835)=6</formula>
    </cfRule>
    <cfRule type="expression" dxfId="24401" priority="64246" stopIfTrue="1">
      <formula>WEEKDAY($A835)=7</formula>
    </cfRule>
  </conditionalFormatting>
  <conditionalFormatting sqref="I835">
    <cfRule type="expression" dxfId="24400" priority="64233" stopIfTrue="1">
      <formula>WEEKDAY($A835)=1</formula>
    </cfRule>
    <cfRule type="expression" dxfId="24399" priority="64234" stopIfTrue="1">
      <formula>WEEKDAY($A835)=2</formula>
    </cfRule>
    <cfRule type="expression" dxfId="24398" priority="64235" stopIfTrue="1">
      <formula>WEEKDAY($A835)=3</formula>
    </cfRule>
    <cfRule type="expression" dxfId="24397" priority="64236" stopIfTrue="1">
      <formula>WEEKDAY($A835)=4</formula>
    </cfRule>
    <cfRule type="expression" dxfId="24396" priority="64237" stopIfTrue="1">
      <formula>WEEKDAY($A835)=5</formula>
    </cfRule>
    <cfRule type="expression" dxfId="24395" priority="64238" stopIfTrue="1">
      <formula>WEEKDAY($A835)=6</formula>
    </cfRule>
    <cfRule type="expression" dxfId="24394" priority="64239" stopIfTrue="1">
      <formula>WEEKDAY($A835)=7</formula>
    </cfRule>
  </conditionalFormatting>
  <conditionalFormatting sqref="I835">
    <cfRule type="expression" dxfId="24393" priority="64226" stopIfTrue="1">
      <formula>WEEKDAY($A835)=1</formula>
    </cfRule>
    <cfRule type="expression" dxfId="24392" priority="64227" stopIfTrue="1">
      <formula>WEEKDAY($A835)=2</formula>
    </cfRule>
    <cfRule type="expression" dxfId="24391" priority="64228" stopIfTrue="1">
      <formula>WEEKDAY($A835)=3</formula>
    </cfRule>
    <cfRule type="expression" dxfId="24390" priority="64229" stopIfTrue="1">
      <formula>WEEKDAY($A835)=4</formula>
    </cfRule>
    <cfRule type="expression" dxfId="24389" priority="64230" stopIfTrue="1">
      <formula>WEEKDAY($A835)=5</formula>
    </cfRule>
    <cfRule type="expression" dxfId="24388" priority="64231" stopIfTrue="1">
      <formula>WEEKDAY($A835)=6</formula>
    </cfRule>
    <cfRule type="expression" dxfId="24387" priority="64232" stopIfTrue="1">
      <formula>WEEKDAY($A835)=7</formula>
    </cfRule>
  </conditionalFormatting>
  <conditionalFormatting sqref="I835">
    <cfRule type="expression" dxfId="24386" priority="64219" stopIfTrue="1">
      <formula>WEEKDAY($A835)=1</formula>
    </cfRule>
    <cfRule type="expression" dxfId="24385" priority="64220" stopIfTrue="1">
      <formula>WEEKDAY($A835)=2</formula>
    </cfRule>
    <cfRule type="expression" dxfId="24384" priority="64221" stopIfTrue="1">
      <formula>WEEKDAY($A835)=3</formula>
    </cfRule>
    <cfRule type="expression" dxfId="24383" priority="64222" stopIfTrue="1">
      <formula>WEEKDAY($A835)=4</formula>
    </cfRule>
    <cfRule type="expression" dxfId="24382" priority="64223" stopIfTrue="1">
      <formula>WEEKDAY($A835)=5</formula>
    </cfRule>
    <cfRule type="expression" dxfId="24381" priority="64224" stopIfTrue="1">
      <formula>WEEKDAY($A835)=6</formula>
    </cfRule>
    <cfRule type="expression" dxfId="24380" priority="64225" stopIfTrue="1">
      <formula>WEEKDAY($A835)=7</formula>
    </cfRule>
  </conditionalFormatting>
  <conditionalFormatting sqref="I835">
    <cfRule type="expression" dxfId="24379" priority="64212" stopIfTrue="1">
      <formula>WEEKDAY($A835)=1</formula>
    </cfRule>
    <cfRule type="expression" dxfId="24378" priority="64213" stopIfTrue="1">
      <formula>WEEKDAY($A835)=2</formula>
    </cfRule>
    <cfRule type="expression" dxfId="24377" priority="64214" stopIfTrue="1">
      <formula>WEEKDAY($A835)=3</formula>
    </cfRule>
    <cfRule type="expression" dxfId="24376" priority="64215" stopIfTrue="1">
      <formula>WEEKDAY($A835)=4</formula>
    </cfRule>
    <cfRule type="expression" dxfId="24375" priority="64216" stopIfTrue="1">
      <formula>WEEKDAY($A835)=5</formula>
    </cfRule>
    <cfRule type="expression" dxfId="24374" priority="64217" stopIfTrue="1">
      <formula>WEEKDAY($A835)=6</formula>
    </cfRule>
    <cfRule type="expression" dxfId="24373" priority="64218" stopIfTrue="1">
      <formula>WEEKDAY($A835)=7</formula>
    </cfRule>
  </conditionalFormatting>
  <conditionalFormatting sqref="I835">
    <cfRule type="expression" dxfId="24372" priority="64205" stopIfTrue="1">
      <formula>WEEKDAY($A835)=1</formula>
    </cfRule>
    <cfRule type="expression" dxfId="24371" priority="64206" stopIfTrue="1">
      <formula>WEEKDAY($A835)=2</formula>
    </cfRule>
    <cfRule type="expression" dxfId="24370" priority="64207" stopIfTrue="1">
      <formula>WEEKDAY($A835)=3</formula>
    </cfRule>
    <cfRule type="expression" dxfId="24369" priority="64208" stopIfTrue="1">
      <formula>WEEKDAY($A835)=4</formula>
    </cfRule>
    <cfRule type="expression" dxfId="24368" priority="64209" stopIfTrue="1">
      <formula>WEEKDAY($A835)=5</formula>
    </cfRule>
    <cfRule type="expression" dxfId="24367" priority="64210" stopIfTrue="1">
      <formula>WEEKDAY($A835)=6</formula>
    </cfRule>
    <cfRule type="expression" dxfId="24366" priority="64211" stopIfTrue="1">
      <formula>WEEKDAY($A835)=7</formula>
    </cfRule>
  </conditionalFormatting>
  <conditionalFormatting sqref="I835">
    <cfRule type="expression" dxfId="24365" priority="64198" stopIfTrue="1">
      <formula>WEEKDAY($A835)=1</formula>
    </cfRule>
    <cfRule type="expression" dxfId="24364" priority="64199" stopIfTrue="1">
      <formula>WEEKDAY($A835)=2</formula>
    </cfRule>
    <cfRule type="expression" dxfId="24363" priority="64200" stopIfTrue="1">
      <formula>WEEKDAY($A835)=3</formula>
    </cfRule>
    <cfRule type="expression" dxfId="24362" priority="64201" stopIfTrue="1">
      <formula>WEEKDAY($A835)=4</formula>
    </cfRule>
    <cfRule type="expression" dxfId="24361" priority="64202" stopIfTrue="1">
      <formula>WEEKDAY($A835)=5</formula>
    </cfRule>
    <cfRule type="expression" dxfId="24360" priority="64203" stopIfTrue="1">
      <formula>WEEKDAY($A835)=6</formula>
    </cfRule>
    <cfRule type="expression" dxfId="24359" priority="64204" stopIfTrue="1">
      <formula>WEEKDAY($A835)=7</formula>
    </cfRule>
  </conditionalFormatting>
  <conditionalFormatting sqref="I835">
    <cfRule type="expression" dxfId="24358" priority="64191" stopIfTrue="1">
      <formula>WEEKDAY($A835)=1</formula>
    </cfRule>
    <cfRule type="expression" dxfId="24357" priority="64192" stopIfTrue="1">
      <formula>WEEKDAY($A835)=2</formula>
    </cfRule>
    <cfRule type="expression" dxfId="24356" priority="64193" stopIfTrue="1">
      <formula>WEEKDAY($A835)=3</formula>
    </cfRule>
    <cfRule type="expression" dxfId="24355" priority="64194" stopIfTrue="1">
      <formula>WEEKDAY($A835)=4</formula>
    </cfRule>
    <cfRule type="expression" dxfId="24354" priority="64195" stopIfTrue="1">
      <formula>WEEKDAY($A835)=5</formula>
    </cfRule>
    <cfRule type="expression" dxfId="24353" priority="64196" stopIfTrue="1">
      <formula>WEEKDAY($A835)=6</formula>
    </cfRule>
    <cfRule type="expression" dxfId="24352" priority="64197" stopIfTrue="1">
      <formula>WEEKDAY($A835)=7</formula>
    </cfRule>
  </conditionalFormatting>
  <conditionalFormatting sqref="I835">
    <cfRule type="expression" dxfId="24351" priority="64184" stopIfTrue="1">
      <formula>WEEKDAY($A835)=1</formula>
    </cfRule>
    <cfRule type="expression" dxfId="24350" priority="64185" stopIfTrue="1">
      <formula>WEEKDAY($A835)=2</formula>
    </cfRule>
    <cfRule type="expression" dxfId="24349" priority="64186" stopIfTrue="1">
      <formula>WEEKDAY($A835)=3</formula>
    </cfRule>
    <cfRule type="expression" dxfId="24348" priority="64187" stopIfTrue="1">
      <formula>WEEKDAY($A835)=4</formula>
    </cfRule>
    <cfRule type="expression" dxfId="24347" priority="64188" stopIfTrue="1">
      <formula>WEEKDAY($A835)=5</formula>
    </cfRule>
    <cfRule type="expression" dxfId="24346" priority="64189" stopIfTrue="1">
      <formula>WEEKDAY($A835)=6</formula>
    </cfRule>
    <cfRule type="expression" dxfId="24345" priority="64190" stopIfTrue="1">
      <formula>WEEKDAY($A835)=7</formula>
    </cfRule>
  </conditionalFormatting>
  <conditionalFormatting sqref="I835">
    <cfRule type="expression" dxfId="24344" priority="64177" stopIfTrue="1">
      <formula>WEEKDAY($A835)=1</formula>
    </cfRule>
    <cfRule type="expression" dxfId="24343" priority="64178" stopIfTrue="1">
      <formula>WEEKDAY($A835)=2</formula>
    </cfRule>
    <cfRule type="expression" dxfId="24342" priority="64179" stopIfTrue="1">
      <formula>WEEKDAY($A835)=3</formula>
    </cfRule>
    <cfRule type="expression" dxfId="24341" priority="64180" stopIfTrue="1">
      <formula>WEEKDAY($A835)=4</formula>
    </cfRule>
    <cfRule type="expression" dxfId="24340" priority="64181" stopIfTrue="1">
      <formula>WEEKDAY($A835)=5</formula>
    </cfRule>
    <cfRule type="expression" dxfId="24339" priority="64182" stopIfTrue="1">
      <formula>WEEKDAY($A835)=6</formula>
    </cfRule>
    <cfRule type="expression" dxfId="24338" priority="64183" stopIfTrue="1">
      <formula>WEEKDAY($A835)=7</formula>
    </cfRule>
  </conditionalFormatting>
  <conditionalFormatting sqref="I835">
    <cfRule type="expression" dxfId="24337" priority="64170" stopIfTrue="1">
      <formula>WEEKDAY($A835)=1</formula>
    </cfRule>
    <cfRule type="expression" dxfId="24336" priority="64171" stopIfTrue="1">
      <formula>WEEKDAY($A835)=2</formula>
    </cfRule>
    <cfRule type="expression" dxfId="24335" priority="64172" stopIfTrue="1">
      <formula>WEEKDAY($A835)=3</formula>
    </cfRule>
    <cfRule type="expression" dxfId="24334" priority="64173" stopIfTrue="1">
      <formula>WEEKDAY($A835)=4</formula>
    </cfRule>
    <cfRule type="expression" dxfId="24333" priority="64174" stopIfTrue="1">
      <formula>WEEKDAY($A835)=5</formula>
    </cfRule>
    <cfRule type="expression" dxfId="24332" priority="64175" stopIfTrue="1">
      <formula>WEEKDAY($A835)=6</formula>
    </cfRule>
    <cfRule type="expression" dxfId="24331" priority="64176" stopIfTrue="1">
      <formula>WEEKDAY($A835)=7</formula>
    </cfRule>
  </conditionalFormatting>
  <conditionalFormatting sqref="I835">
    <cfRule type="expression" dxfId="24330" priority="64163" stopIfTrue="1">
      <formula>WEEKDAY($A835)=1</formula>
    </cfRule>
    <cfRule type="expression" dxfId="24329" priority="64164" stopIfTrue="1">
      <formula>WEEKDAY($A835)=2</formula>
    </cfRule>
    <cfRule type="expression" dxfId="24328" priority="64165" stopIfTrue="1">
      <formula>WEEKDAY($A835)=3</formula>
    </cfRule>
    <cfRule type="expression" dxfId="24327" priority="64166" stopIfTrue="1">
      <formula>WEEKDAY($A835)=4</formula>
    </cfRule>
    <cfRule type="expression" dxfId="24326" priority="64167" stopIfTrue="1">
      <formula>WEEKDAY($A835)=5</formula>
    </cfRule>
    <cfRule type="expression" dxfId="24325" priority="64168" stopIfTrue="1">
      <formula>WEEKDAY($A835)=6</formula>
    </cfRule>
    <cfRule type="expression" dxfId="24324" priority="64169" stopIfTrue="1">
      <formula>WEEKDAY($A835)=7</formula>
    </cfRule>
  </conditionalFormatting>
  <conditionalFormatting sqref="I835">
    <cfRule type="expression" dxfId="24323" priority="64156" stopIfTrue="1">
      <formula>WEEKDAY($A835)=1</formula>
    </cfRule>
    <cfRule type="expression" dxfId="24322" priority="64157" stopIfTrue="1">
      <formula>WEEKDAY($A835)=2</formula>
    </cfRule>
    <cfRule type="expression" dxfId="24321" priority="64158" stopIfTrue="1">
      <formula>WEEKDAY($A835)=3</formula>
    </cfRule>
    <cfRule type="expression" dxfId="24320" priority="64159" stopIfTrue="1">
      <formula>WEEKDAY($A835)=4</formula>
    </cfRule>
    <cfRule type="expression" dxfId="24319" priority="64160" stopIfTrue="1">
      <formula>WEEKDAY($A835)=5</formula>
    </cfRule>
    <cfRule type="expression" dxfId="24318" priority="64161" stopIfTrue="1">
      <formula>WEEKDAY($A835)=6</formula>
    </cfRule>
    <cfRule type="expression" dxfId="24317" priority="64162" stopIfTrue="1">
      <formula>WEEKDAY($A835)=7</formula>
    </cfRule>
  </conditionalFormatting>
  <conditionalFormatting sqref="I835">
    <cfRule type="expression" dxfId="24316" priority="64149" stopIfTrue="1">
      <formula>WEEKDAY($A835)=1</formula>
    </cfRule>
    <cfRule type="expression" dxfId="24315" priority="64150" stopIfTrue="1">
      <formula>WEEKDAY($A835)=2</formula>
    </cfRule>
    <cfRule type="expression" dxfId="24314" priority="64151" stopIfTrue="1">
      <formula>WEEKDAY($A835)=3</formula>
    </cfRule>
    <cfRule type="expression" dxfId="24313" priority="64152" stopIfTrue="1">
      <formula>WEEKDAY($A835)=4</formula>
    </cfRule>
    <cfRule type="expression" dxfId="24312" priority="64153" stopIfTrue="1">
      <formula>WEEKDAY($A835)=5</formula>
    </cfRule>
    <cfRule type="expression" dxfId="24311" priority="64154" stopIfTrue="1">
      <formula>WEEKDAY($A835)=6</formula>
    </cfRule>
    <cfRule type="expression" dxfId="24310" priority="64155" stopIfTrue="1">
      <formula>WEEKDAY($A835)=7</formula>
    </cfRule>
  </conditionalFormatting>
  <conditionalFormatting sqref="I835">
    <cfRule type="expression" dxfId="24309" priority="64142" stopIfTrue="1">
      <formula>WEEKDAY($A835)=1</formula>
    </cfRule>
    <cfRule type="expression" dxfId="24308" priority="64143" stopIfTrue="1">
      <formula>WEEKDAY($A835)=2</formula>
    </cfRule>
    <cfRule type="expression" dxfId="24307" priority="64144" stopIfTrue="1">
      <formula>WEEKDAY($A835)=3</formula>
    </cfRule>
    <cfRule type="expression" dxfId="24306" priority="64145" stopIfTrue="1">
      <formula>WEEKDAY($A835)=4</formula>
    </cfRule>
    <cfRule type="expression" dxfId="24305" priority="64146" stopIfTrue="1">
      <formula>WEEKDAY($A835)=5</formula>
    </cfRule>
    <cfRule type="expression" dxfId="24304" priority="64147" stopIfTrue="1">
      <formula>WEEKDAY($A835)=6</formula>
    </cfRule>
    <cfRule type="expression" dxfId="24303" priority="64148" stopIfTrue="1">
      <formula>WEEKDAY($A835)=7</formula>
    </cfRule>
  </conditionalFormatting>
  <conditionalFormatting sqref="I835">
    <cfRule type="expression" dxfId="24302" priority="64135" stopIfTrue="1">
      <formula>WEEKDAY($A835)=1</formula>
    </cfRule>
    <cfRule type="expression" dxfId="24301" priority="64136" stopIfTrue="1">
      <formula>WEEKDAY($A835)=2</formula>
    </cfRule>
    <cfRule type="expression" dxfId="24300" priority="64137" stopIfTrue="1">
      <formula>WEEKDAY($A835)=3</formula>
    </cfRule>
    <cfRule type="expression" dxfId="24299" priority="64138" stopIfTrue="1">
      <formula>WEEKDAY($A835)=4</formula>
    </cfRule>
    <cfRule type="expression" dxfId="24298" priority="64139" stopIfTrue="1">
      <formula>WEEKDAY($A835)=5</formula>
    </cfRule>
    <cfRule type="expression" dxfId="24297" priority="64140" stopIfTrue="1">
      <formula>WEEKDAY($A835)=6</formula>
    </cfRule>
    <cfRule type="expression" dxfId="24296" priority="64141" stopIfTrue="1">
      <formula>WEEKDAY($A835)=7</formula>
    </cfRule>
  </conditionalFormatting>
  <conditionalFormatting sqref="I835">
    <cfRule type="expression" dxfId="24295" priority="64128" stopIfTrue="1">
      <formula>WEEKDAY($A835)=1</formula>
    </cfRule>
    <cfRule type="expression" dxfId="24294" priority="64129" stopIfTrue="1">
      <formula>WEEKDAY($A835)=2</formula>
    </cfRule>
    <cfRule type="expression" dxfId="24293" priority="64130" stopIfTrue="1">
      <formula>WEEKDAY($A835)=3</formula>
    </cfRule>
    <cfRule type="expression" dxfId="24292" priority="64131" stopIfTrue="1">
      <formula>WEEKDAY($A835)=4</formula>
    </cfRule>
    <cfRule type="expression" dxfId="24291" priority="64132" stopIfTrue="1">
      <formula>WEEKDAY($A835)=5</formula>
    </cfRule>
    <cfRule type="expression" dxfId="24290" priority="64133" stopIfTrue="1">
      <formula>WEEKDAY($A835)=6</formula>
    </cfRule>
    <cfRule type="expression" dxfId="24289" priority="64134" stopIfTrue="1">
      <formula>WEEKDAY($A835)=7</formula>
    </cfRule>
  </conditionalFormatting>
  <conditionalFormatting sqref="I835">
    <cfRule type="expression" dxfId="24288" priority="64121" stopIfTrue="1">
      <formula>WEEKDAY($A835)=1</formula>
    </cfRule>
    <cfRule type="expression" dxfId="24287" priority="64122" stopIfTrue="1">
      <formula>WEEKDAY($A835)=2</formula>
    </cfRule>
    <cfRule type="expression" dxfId="24286" priority="64123" stopIfTrue="1">
      <formula>WEEKDAY($A835)=3</formula>
    </cfRule>
    <cfRule type="expression" dxfId="24285" priority="64124" stopIfTrue="1">
      <formula>WEEKDAY($A835)=4</formula>
    </cfRule>
    <cfRule type="expression" dxfId="24284" priority="64125" stopIfTrue="1">
      <formula>WEEKDAY($A835)=5</formula>
    </cfRule>
    <cfRule type="expression" dxfId="24283" priority="64126" stopIfTrue="1">
      <formula>WEEKDAY($A835)=6</formula>
    </cfRule>
    <cfRule type="expression" dxfId="24282" priority="64127" stopIfTrue="1">
      <formula>WEEKDAY($A835)=7</formula>
    </cfRule>
  </conditionalFormatting>
  <conditionalFormatting sqref="I835">
    <cfRule type="expression" dxfId="24281" priority="64114" stopIfTrue="1">
      <formula>WEEKDAY($A835)=1</formula>
    </cfRule>
    <cfRule type="expression" dxfId="24280" priority="64115" stopIfTrue="1">
      <formula>WEEKDAY($A835)=2</formula>
    </cfRule>
    <cfRule type="expression" dxfId="24279" priority="64116" stopIfTrue="1">
      <formula>WEEKDAY($A835)=3</formula>
    </cfRule>
    <cfRule type="expression" dxfId="24278" priority="64117" stopIfTrue="1">
      <formula>WEEKDAY($A835)=4</formula>
    </cfRule>
    <cfRule type="expression" dxfId="24277" priority="64118" stopIfTrue="1">
      <formula>WEEKDAY($A835)=5</formula>
    </cfRule>
    <cfRule type="expression" dxfId="24276" priority="64119" stopIfTrue="1">
      <formula>WEEKDAY($A835)=6</formula>
    </cfRule>
    <cfRule type="expression" dxfId="24275" priority="64120" stopIfTrue="1">
      <formula>WEEKDAY($A835)=7</formula>
    </cfRule>
  </conditionalFormatting>
  <conditionalFormatting sqref="I835">
    <cfRule type="expression" dxfId="24274" priority="64107" stopIfTrue="1">
      <formula>WEEKDAY($A835)=1</formula>
    </cfRule>
    <cfRule type="expression" dxfId="24273" priority="64108" stopIfTrue="1">
      <formula>WEEKDAY($A835)=2</formula>
    </cfRule>
    <cfRule type="expression" dxfId="24272" priority="64109" stopIfTrue="1">
      <formula>WEEKDAY($A835)=3</formula>
    </cfRule>
    <cfRule type="expression" dxfId="24271" priority="64110" stopIfTrue="1">
      <formula>WEEKDAY($A835)=4</formula>
    </cfRule>
    <cfRule type="expression" dxfId="24270" priority="64111" stopIfTrue="1">
      <formula>WEEKDAY($A835)=5</formula>
    </cfRule>
    <cfRule type="expression" dxfId="24269" priority="64112" stopIfTrue="1">
      <formula>WEEKDAY($A835)=6</formula>
    </cfRule>
    <cfRule type="expression" dxfId="24268" priority="64113" stopIfTrue="1">
      <formula>WEEKDAY($A835)=7</formula>
    </cfRule>
  </conditionalFormatting>
  <conditionalFormatting sqref="I835">
    <cfRule type="expression" dxfId="24267" priority="64100" stopIfTrue="1">
      <formula>WEEKDAY($A835)=1</formula>
    </cfRule>
    <cfRule type="expression" dxfId="24266" priority="64101" stopIfTrue="1">
      <formula>WEEKDAY($A835)=2</formula>
    </cfRule>
    <cfRule type="expression" dxfId="24265" priority="64102" stopIfTrue="1">
      <formula>WEEKDAY($A835)=3</formula>
    </cfRule>
    <cfRule type="expression" dxfId="24264" priority="64103" stopIfTrue="1">
      <formula>WEEKDAY($A835)=4</formula>
    </cfRule>
    <cfRule type="expression" dxfId="24263" priority="64104" stopIfTrue="1">
      <formula>WEEKDAY($A835)=5</formula>
    </cfRule>
    <cfRule type="expression" dxfId="24262" priority="64105" stopIfTrue="1">
      <formula>WEEKDAY($A835)=6</formula>
    </cfRule>
    <cfRule type="expression" dxfId="24261" priority="64106" stopIfTrue="1">
      <formula>WEEKDAY($A835)=7</formula>
    </cfRule>
  </conditionalFormatting>
  <conditionalFormatting sqref="I835">
    <cfRule type="expression" dxfId="24260" priority="64093" stopIfTrue="1">
      <formula>WEEKDAY($A835)=1</formula>
    </cfRule>
    <cfRule type="expression" dxfId="24259" priority="64094" stopIfTrue="1">
      <formula>WEEKDAY($A835)=2</formula>
    </cfRule>
    <cfRule type="expression" dxfId="24258" priority="64095" stopIfTrue="1">
      <formula>WEEKDAY($A835)=3</formula>
    </cfRule>
    <cfRule type="expression" dxfId="24257" priority="64096" stopIfTrue="1">
      <formula>WEEKDAY($A835)=4</formula>
    </cfRule>
    <cfRule type="expression" dxfId="24256" priority="64097" stopIfTrue="1">
      <formula>WEEKDAY($A835)=5</formula>
    </cfRule>
    <cfRule type="expression" dxfId="24255" priority="64098" stopIfTrue="1">
      <formula>WEEKDAY($A835)=6</formula>
    </cfRule>
    <cfRule type="expression" dxfId="24254" priority="64099" stopIfTrue="1">
      <formula>WEEKDAY($A835)=7</formula>
    </cfRule>
  </conditionalFormatting>
  <conditionalFormatting sqref="I835">
    <cfRule type="expression" dxfId="24253" priority="64079" stopIfTrue="1">
      <formula>WEEKDAY($A835)=1</formula>
    </cfRule>
    <cfRule type="expression" dxfId="24252" priority="64080" stopIfTrue="1">
      <formula>WEEKDAY($A835)=2</formula>
    </cfRule>
    <cfRule type="expression" dxfId="24251" priority="64081" stopIfTrue="1">
      <formula>WEEKDAY($A835)=3</formula>
    </cfRule>
    <cfRule type="expression" dxfId="24250" priority="64082" stopIfTrue="1">
      <formula>WEEKDAY($A835)=4</formula>
    </cfRule>
    <cfRule type="expression" dxfId="24249" priority="64083" stopIfTrue="1">
      <formula>WEEKDAY($A835)=5</formula>
    </cfRule>
    <cfRule type="expression" dxfId="24248" priority="64084" stopIfTrue="1">
      <formula>WEEKDAY($A835)=6</formula>
    </cfRule>
    <cfRule type="expression" dxfId="24247" priority="64085" stopIfTrue="1">
      <formula>WEEKDAY($A835)=7</formula>
    </cfRule>
  </conditionalFormatting>
  <conditionalFormatting sqref="I835">
    <cfRule type="expression" dxfId="24246" priority="64072" stopIfTrue="1">
      <formula>WEEKDAY($A835)=1</formula>
    </cfRule>
    <cfRule type="expression" dxfId="24245" priority="64073" stopIfTrue="1">
      <formula>WEEKDAY($A835)=2</formula>
    </cfRule>
    <cfRule type="expression" dxfId="24244" priority="64074" stopIfTrue="1">
      <formula>WEEKDAY($A835)=3</formula>
    </cfRule>
    <cfRule type="expression" dxfId="24243" priority="64075" stopIfTrue="1">
      <formula>WEEKDAY($A835)=4</formula>
    </cfRule>
    <cfRule type="expression" dxfId="24242" priority="64076" stopIfTrue="1">
      <formula>WEEKDAY($A835)=5</formula>
    </cfRule>
    <cfRule type="expression" dxfId="24241" priority="64077" stopIfTrue="1">
      <formula>WEEKDAY($A835)=6</formula>
    </cfRule>
    <cfRule type="expression" dxfId="24240" priority="64078" stopIfTrue="1">
      <formula>WEEKDAY($A835)=7</formula>
    </cfRule>
  </conditionalFormatting>
  <conditionalFormatting sqref="I835">
    <cfRule type="expression" dxfId="24239" priority="64065" stopIfTrue="1">
      <formula>WEEKDAY($A835)=1</formula>
    </cfRule>
    <cfRule type="expression" dxfId="24238" priority="64066" stopIfTrue="1">
      <formula>WEEKDAY($A835)=2</formula>
    </cfRule>
    <cfRule type="expression" dxfId="24237" priority="64067" stopIfTrue="1">
      <formula>WEEKDAY($A835)=3</formula>
    </cfRule>
    <cfRule type="expression" dxfId="24236" priority="64068" stopIfTrue="1">
      <formula>WEEKDAY($A835)=4</formula>
    </cfRule>
    <cfRule type="expression" dxfId="24235" priority="64069" stopIfTrue="1">
      <formula>WEEKDAY($A835)=5</formula>
    </cfRule>
    <cfRule type="expression" dxfId="24234" priority="64070" stopIfTrue="1">
      <formula>WEEKDAY($A835)=6</formula>
    </cfRule>
    <cfRule type="expression" dxfId="24233" priority="64071" stopIfTrue="1">
      <formula>WEEKDAY($A835)=7</formula>
    </cfRule>
  </conditionalFormatting>
  <conditionalFormatting sqref="I835">
    <cfRule type="expression" dxfId="24232" priority="64051" stopIfTrue="1">
      <formula>WEEKDAY($A835)=1</formula>
    </cfRule>
    <cfRule type="expression" dxfId="24231" priority="64052" stopIfTrue="1">
      <formula>WEEKDAY($A835)=2</formula>
    </cfRule>
    <cfRule type="expression" dxfId="24230" priority="64053" stopIfTrue="1">
      <formula>WEEKDAY($A835)=3</formula>
    </cfRule>
    <cfRule type="expression" dxfId="24229" priority="64054" stopIfTrue="1">
      <formula>WEEKDAY($A835)=4</formula>
    </cfRule>
    <cfRule type="expression" dxfId="24228" priority="64055" stopIfTrue="1">
      <formula>WEEKDAY($A835)=5</formula>
    </cfRule>
    <cfRule type="expression" dxfId="24227" priority="64056" stopIfTrue="1">
      <formula>WEEKDAY($A835)=6</formula>
    </cfRule>
    <cfRule type="expression" dxfId="24226" priority="64057" stopIfTrue="1">
      <formula>WEEKDAY($A835)=7</formula>
    </cfRule>
  </conditionalFormatting>
  <conditionalFormatting sqref="I835">
    <cfRule type="expression" dxfId="24225" priority="64044" stopIfTrue="1">
      <formula>WEEKDAY($A835)=1</formula>
    </cfRule>
    <cfRule type="expression" dxfId="24224" priority="64045" stopIfTrue="1">
      <formula>WEEKDAY($A835)=2</formula>
    </cfRule>
    <cfRule type="expression" dxfId="24223" priority="64046" stopIfTrue="1">
      <formula>WEEKDAY($A835)=3</formula>
    </cfRule>
    <cfRule type="expression" dxfId="24222" priority="64047" stopIfTrue="1">
      <formula>WEEKDAY($A835)=4</formula>
    </cfRule>
    <cfRule type="expression" dxfId="24221" priority="64048" stopIfTrue="1">
      <formula>WEEKDAY($A835)=5</formula>
    </cfRule>
    <cfRule type="expression" dxfId="24220" priority="64049" stopIfTrue="1">
      <formula>WEEKDAY($A835)=6</formula>
    </cfRule>
    <cfRule type="expression" dxfId="24219" priority="64050" stopIfTrue="1">
      <formula>WEEKDAY($A835)=7</formula>
    </cfRule>
  </conditionalFormatting>
  <conditionalFormatting sqref="I835">
    <cfRule type="expression" dxfId="24218" priority="64037" stopIfTrue="1">
      <formula>WEEKDAY($A835)=1</formula>
    </cfRule>
    <cfRule type="expression" dxfId="24217" priority="64038" stopIfTrue="1">
      <formula>WEEKDAY($A835)=2</formula>
    </cfRule>
    <cfRule type="expression" dxfId="24216" priority="64039" stopIfTrue="1">
      <formula>WEEKDAY($A835)=3</formula>
    </cfRule>
    <cfRule type="expression" dxfId="24215" priority="64040" stopIfTrue="1">
      <formula>WEEKDAY($A835)=4</formula>
    </cfRule>
    <cfRule type="expression" dxfId="24214" priority="64041" stopIfTrue="1">
      <formula>WEEKDAY($A835)=5</formula>
    </cfRule>
    <cfRule type="expression" dxfId="24213" priority="64042" stopIfTrue="1">
      <formula>WEEKDAY($A835)=6</formula>
    </cfRule>
    <cfRule type="expression" dxfId="24212" priority="64043" stopIfTrue="1">
      <formula>WEEKDAY($A835)=7</formula>
    </cfRule>
  </conditionalFormatting>
  <conditionalFormatting sqref="I835">
    <cfRule type="expression" dxfId="24211" priority="64030" stopIfTrue="1">
      <formula>WEEKDAY($A835)=1</formula>
    </cfRule>
    <cfRule type="expression" dxfId="24210" priority="64031" stopIfTrue="1">
      <formula>WEEKDAY($A835)=2</formula>
    </cfRule>
    <cfRule type="expression" dxfId="24209" priority="64032" stopIfTrue="1">
      <formula>WEEKDAY($A835)=3</formula>
    </cfRule>
    <cfRule type="expression" dxfId="24208" priority="64033" stopIfTrue="1">
      <formula>WEEKDAY($A835)=4</formula>
    </cfRule>
    <cfRule type="expression" dxfId="24207" priority="64034" stopIfTrue="1">
      <formula>WEEKDAY($A835)=5</formula>
    </cfRule>
    <cfRule type="expression" dxfId="24206" priority="64035" stopIfTrue="1">
      <formula>WEEKDAY($A835)=6</formula>
    </cfRule>
    <cfRule type="expression" dxfId="24205" priority="64036" stopIfTrue="1">
      <formula>WEEKDAY($A835)=7</formula>
    </cfRule>
  </conditionalFormatting>
  <conditionalFormatting sqref="I835">
    <cfRule type="expression" dxfId="24204" priority="64023" stopIfTrue="1">
      <formula>WEEKDAY($A835)=1</formula>
    </cfRule>
    <cfRule type="expression" dxfId="24203" priority="64024" stopIfTrue="1">
      <formula>WEEKDAY($A835)=2</formula>
    </cfRule>
    <cfRule type="expression" dxfId="24202" priority="64025" stopIfTrue="1">
      <formula>WEEKDAY($A835)=3</formula>
    </cfRule>
    <cfRule type="expression" dxfId="24201" priority="64026" stopIfTrue="1">
      <formula>WEEKDAY($A835)=4</formula>
    </cfRule>
    <cfRule type="expression" dxfId="24200" priority="64027" stopIfTrue="1">
      <formula>WEEKDAY($A835)=5</formula>
    </cfRule>
    <cfRule type="expression" dxfId="24199" priority="64028" stopIfTrue="1">
      <formula>WEEKDAY($A835)=6</formula>
    </cfRule>
    <cfRule type="expression" dxfId="24198" priority="64029" stopIfTrue="1">
      <formula>WEEKDAY($A835)=7</formula>
    </cfRule>
  </conditionalFormatting>
  <conditionalFormatting sqref="I835">
    <cfRule type="expression" dxfId="24197" priority="64016" stopIfTrue="1">
      <formula>WEEKDAY($A835)=1</formula>
    </cfRule>
    <cfRule type="expression" dxfId="24196" priority="64017" stopIfTrue="1">
      <formula>WEEKDAY($A835)=2</formula>
    </cfRule>
    <cfRule type="expression" dxfId="24195" priority="64018" stopIfTrue="1">
      <formula>WEEKDAY($A835)=3</formula>
    </cfRule>
    <cfRule type="expression" dxfId="24194" priority="64019" stopIfTrue="1">
      <formula>WEEKDAY($A835)=4</formula>
    </cfRule>
    <cfRule type="expression" dxfId="24193" priority="64020" stopIfTrue="1">
      <formula>WEEKDAY($A835)=5</formula>
    </cfRule>
    <cfRule type="expression" dxfId="24192" priority="64021" stopIfTrue="1">
      <formula>WEEKDAY($A835)=6</formula>
    </cfRule>
    <cfRule type="expression" dxfId="24191" priority="64022" stopIfTrue="1">
      <formula>WEEKDAY($A835)=7</formula>
    </cfRule>
  </conditionalFormatting>
  <conditionalFormatting sqref="I835">
    <cfRule type="expression" dxfId="24190" priority="64009" stopIfTrue="1">
      <formula>WEEKDAY($A835)=1</formula>
    </cfRule>
    <cfRule type="expression" dxfId="24189" priority="64010" stopIfTrue="1">
      <formula>WEEKDAY($A835)=2</formula>
    </cfRule>
    <cfRule type="expression" dxfId="24188" priority="64011" stopIfTrue="1">
      <formula>WEEKDAY($A835)=3</formula>
    </cfRule>
    <cfRule type="expression" dxfId="24187" priority="64012" stopIfTrue="1">
      <formula>WEEKDAY($A835)=4</formula>
    </cfRule>
    <cfRule type="expression" dxfId="24186" priority="64013" stopIfTrue="1">
      <formula>WEEKDAY($A835)=5</formula>
    </cfRule>
    <cfRule type="expression" dxfId="24185" priority="64014" stopIfTrue="1">
      <formula>WEEKDAY($A835)=6</formula>
    </cfRule>
    <cfRule type="expression" dxfId="24184" priority="64015" stopIfTrue="1">
      <formula>WEEKDAY($A835)=7</formula>
    </cfRule>
  </conditionalFormatting>
  <conditionalFormatting sqref="I835">
    <cfRule type="expression" dxfId="24183" priority="64002" stopIfTrue="1">
      <formula>WEEKDAY($A835)=1</formula>
    </cfRule>
    <cfRule type="expression" dxfId="24182" priority="64003" stopIfTrue="1">
      <formula>WEEKDAY($A835)=2</formula>
    </cfRule>
    <cfRule type="expression" dxfId="24181" priority="64004" stopIfTrue="1">
      <formula>WEEKDAY($A835)=3</formula>
    </cfRule>
    <cfRule type="expression" dxfId="24180" priority="64005" stopIfTrue="1">
      <formula>WEEKDAY($A835)=4</formula>
    </cfRule>
    <cfRule type="expression" dxfId="24179" priority="64006" stopIfTrue="1">
      <formula>WEEKDAY($A835)=5</formula>
    </cfRule>
    <cfRule type="expression" dxfId="24178" priority="64007" stopIfTrue="1">
      <formula>WEEKDAY($A835)=6</formula>
    </cfRule>
    <cfRule type="expression" dxfId="24177" priority="64008" stopIfTrue="1">
      <formula>WEEKDAY($A835)=7</formula>
    </cfRule>
  </conditionalFormatting>
  <conditionalFormatting sqref="I835">
    <cfRule type="expression" dxfId="24176" priority="63995" stopIfTrue="1">
      <formula>WEEKDAY($A835)=1</formula>
    </cfRule>
    <cfRule type="expression" dxfId="24175" priority="63996" stopIfTrue="1">
      <formula>WEEKDAY($A835)=2</formula>
    </cfRule>
    <cfRule type="expression" dxfId="24174" priority="63997" stopIfTrue="1">
      <formula>WEEKDAY($A835)=3</formula>
    </cfRule>
    <cfRule type="expression" dxfId="24173" priority="63998" stopIfTrue="1">
      <formula>WEEKDAY($A835)=4</formula>
    </cfRule>
    <cfRule type="expression" dxfId="24172" priority="63999" stopIfTrue="1">
      <formula>WEEKDAY($A835)=5</formula>
    </cfRule>
    <cfRule type="expression" dxfId="24171" priority="64000" stopIfTrue="1">
      <formula>WEEKDAY($A835)=6</formula>
    </cfRule>
    <cfRule type="expression" dxfId="24170" priority="64001" stopIfTrue="1">
      <formula>WEEKDAY($A835)=7</formula>
    </cfRule>
  </conditionalFormatting>
  <conditionalFormatting sqref="I835">
    <cfRule type="expression" dxfId="24169" priority="63988" stopIfTrue="1">
      <formula>WEEKDAY($A835)=1</formula>
    </cfRule>
    <cfRule type="expression" dxfId="24168" priority="63989" stopIfTrue="1">
      <formula>WEEKDAY($A835)=2</formula>
    </cfRule>
    <cfRule type="expression" dxfId="24167" priority="63990" stopIfTrue="1">
      <formula>WEEKDAY($A835)=3</formula>
    </cfRule>
    <cfRule type="expression" dxfId="24166" priority="63991" stopIfTrue="1">
      <formula>WEEKDAY($A835)=4</formula>
    </cfRule>
    <cfRule type="expression" dxfId="24165" priority="63992" stopIfTrue="1">
      <formula>WEEKDAY($A835)=5</formula>
    </cfRule>
    <cfRule type="expression" dxfId="24164" priority="63993" stopIfTrue="1">
      <formula>WEEKDAY($A835)=6</formula>
    </cfRule>
    <cfRule type="expression" dxfId="24163" priority="63994" stopIfTrue="1">
      <formula>WEEKDAY($A835)=7</formula>
    </cfRule>
  </conditionalFormatting>
  <conditionalFormatting sqref="I835">
    <cfRule type="expression" dxfId="24162" priority="63981" stopIfTrue="1">
      <formula>WEEKDAY($A835)=1</formula>
    </cfRule>
    <cfRule type="expression" dxfId="24161" priority="63982" stopIfTrue="1">
      <formula>WEEKDAY($A835)=2</formula>
    </cfRule>
    <cfRule type="expression" dxfId="24160" priority="63983" stopIfTrue="1">
      <formula>WEEKDAY($A835)=3</formula>
    </cfRule>
    <cfRule type="expression" dxfId="24159" priority="63984" stopIfTrue="1">
      <formula>WEEKDAY($A835)=4</formula>
    </cfRule>
    <cfRule type="expression" dxfId="24158" priority="63985" stopIfTrue="1">
      <formula>WEEKDAY($A835)=5</formula>
    </cfRule>
    <cfRule type="expression" dxfId="24157" priority="63986" stopIfTrue="1">
      <formula>WEEKDAY($A835)=6</formula>
    </cfRule>
    <cfRule type="expression" dxfId="24156" priority="63987" stopIfTrue="1">
      <formula>WEEKDAY($A835)=7</formula>
    </cfRule>
  </conditionalFormatting>
  <conditionalFormatting sqref="I835">
    <cfRule type="expression" dxfId="24155" priority="63974" stopIfTrue="1">
      <formula>WEEKDAY($A835)=1</formula>
    </cfRule>
    <cfRule type="expression" dxfId="24154" priority="63975" stopIfTrue="1">
      <formula>WEEKDAY($A835)=2</formula>
    </cfRule>
    <cfRule type="expression" dxfId="24153" priority="63976" stopIfTrue="1">
      <formula>WEEKDAY($A835)=3</formula>
    </cfRule>
    <cfRule type="expression" dxfId="24152" priority="63977" stopIfTrue="1">
      <formula>WEEKDAY($A835)=4</formula>
    </cfRule>
    <cfRule type="expression" dxfId="24151" priority="63978" stopIfTrue="1">
      <formula>WEEKDAY($A835)=5</formula>
    </cfRule>
    <cfRule type="expression" dxfId="24150" priority="63979" stopIfTrue="1">
      <formula>WEEKDAY($A835)=6</formula>
    </cfRule>
    <cfRule type="expression" dxfId="24149" priority="63980" stopIfTrue="1">
      <formula>WEEKDAY($A835)=7</formula>
    </cfRule>
  </conditionalFormatting>
  <conditionalFormatting sqref="I835">
    <cfRule type="expression" dxfId="24148" priority="63967" stopIfTrue="1">
      <formula>WEEKDAY($A835)=1</formula>
    </cfRule>
    <cfRule type="expression" dxfId="24147" priority="63968" stopIfTrue="1">
      <formula>WEEKDAY($A835)=2</formula>
    </cfRule>
    <cfRule type="expression" dxfId="24146" priority="63969" stopIfTrue="1">
      <formula>WEEKDAY($A835)=3</formula>
    </cfRule>
    <cfRule type="expression" dxfId="24145" priority="63970" stopIfTrue="1">
      <formula>WEEKDAY($A835)=4</formula>
    </cfRule>
    <cfRule type="expression" dxfId="24144" priority="63971" stopIfTrue="1">
      <formula>WEEKDAY($A835)=5</formula>
    </cfRule>
    <cfRule type="expression" dxfId="24143" priority="63972" stopIfTrue="1">
      <formula>WEEKDAY($A835)=6</formula>
    </cfRule>
    <cfRule type="expression" dxfId="24142" priority="63973" stopIfTrue="1">
      <formula>WEEKDAY($A835)=7</formula>
    </cfRule>
  </conditionalFormatting>
  <conditionalFormatting sqref="I835">
    <cfRule type="expression" dxfId="24141" priority="63960" stopIfTrue="1">
      <formula>WEEKDAY($A835)=1</formula>
    </cfRule>
    <cfRule type="expression" dxfId="24140" priority="63961" stopIfTrue="1">
      <formula>WEEKDAY($A835)=2</formula>
    </cfRule>
    <cfRule type="expression" dxfId="24139" priority="63962" stopIfTrue="1">
      <formula>WEEKDAY($A835)=3</formula>
    </cfRule>
    <cfRule type="expression" dxfId="24138" priority="63963" stopIfTrue="1">
      <formula>WEEKDAY($A835)=4</formula>
    </cfRule>
    <cfRule type="expression" dxfId="24137" priority="63964" stopIfTrue="1">
      <formula>WEEKDAY($A835)=5</formula>
    </cfRule>
    <cfRule type="expression" dxfId="24136" priority="63965" stopIfTrue="1">
      <formula>WEEKDAY($A835)=6</formula>
    </cfRule>
    <cfRule type="expression" dxfId="24135" priority="63966" stopIfTrue="1">
      <formula>WEEKDAY($A835)=7</formula>
    </cfRule>
  </conditionalFormatting>
  <conditionalFormatting sqref="I835">
    <cfRule type="expression" dxfId="24134" priority="63953" stopIfTrue="1">
      <formula>WEEKDAY($A835)=1</formula>
    </cfRule>
    <cfRule type="expression" dxfId="24133" priority="63954" stopIfTrue="1">
      <formula>WEEKDAY($A835)=2</formula>
    </cfRule>
    <cfRule type="expression" dxfId="24132" priority="63955" stopIfTrue="1">
      <formula>WEEKDAY($A835)=3</formula>
    </cfRule>
    <cfRule type="expression" dxfId="24131" priority="63956" stopIfTrue="1">
      <formula>WEEKDAY($A835)=4</formula>
    </cfRule>
    <cfRule type="expression" dxfId="24130" priority="63957" stopIfTrue="1">
      <formula>WEEKDAY($A835)=5</formula>
    </cfRule>
    <cfRule type="expression" dxfId="24129" priority="63958" stopIfTrue="1">
      <formula>WEEKDAY($A835)=6</formula>
    </cfRule>
    <cfRule type="expression" dxfId="24128" priority="63959" stopIfTrue="1">
      <formula>WEEKDAY($A835)=7</formula>
    </cfRule>
  </conditionalFormatting>
  <conditionalFormatting sqref="I835">
    <cfRule type="expression" dxfId="24127" priority="63946" stopIfTrue="1">
      <formula>WEEKDAY($A835)=1</formula>
    </cfRule>
    <cfRule type="expression" dxfId="24126" priority="63947" stopIfTrue="1">
      <formula>WEEKDAY($A835)=2</formula>
    </cfRule>
    <cfRule type="expression" dxfId="24125" priority="63948" stopIfTrue="1">
      <formula>WEEKDAY($A835)=3</formula>
    </cfRule>
    <cfRule type="expression" dxfId="24124" priority="63949" stopIfTrue="1">
      <formula>WEEKDAY($A835)=4</formula>
    </cfRule>
    <cfRule type="expression" dxfId="24123" priority="63950" stopIfTrue="1">
      <formula>WEEKDAY($A835)=5</formula>
    </cfRule>
    <cfRule type="expression" dxfId="24122" priority="63951" stopIfTrue="1">
      <formula>WEEKDAY($A835)=6</formula>
    </cfRule>
    <cfRule type="expression" dxfId="24121" priority="63952" stopIfTrue="1">
      <formula>WEEKDAY($A835)=7</formula>
    </cfRule>
  </conditionalFormatting>
  <conditionalFormatting sqref="I835">
    <cfRule type="expression" dxfId="24120" priority="63939" stopIfTrue="1">
      <formula>WEEKDAY($A835)=1</formula>
    </cfRule>
    <cfRule type="expression" dxfId="24119" priority="63940" stopIfTrue="1">
      <formula>WEEKDAY($A835)=2</formula>
    </cfRule>
    <cfRule type="expression" dxfId="24118" priority="63941" stopIfTrue="1">
      <formula>WEEKDAY($A835)=3</formula>
    </cfRule>
    <cfRule type="expression" dxfId="24117" priority="63942" stopIfTrue="1">
      <formula>WEEKDAY($A835)=4</formula>
    </cfRule>
    <cfRule type="expression" dxfId="24116" priority="63943" stopIfTrue="1">
      <formula>WEEKDAY($A835)=5</formula>
    </cfRule>
    <cfRule type="expression" dxfId="24115" priority="63944" stopIfTrue="1">
      <formula>WEEKDAY($A835)=6</formula>
    </cfRule>
    <cfRule type="expression" dxfId="24114" priority="63945" stopIfTrue="1">
      <formula>WEEKDAY($A835)=7</formula>
    </cfRule>
  </conditionalFormatting>
  <conditionalFormatting sqref="I835">
    <cfRule type="expression" dxfId="24113" priority="63932" stopIfTrue="1">
      <formula>WEEKDAY($A835)=1</formula>
    </cfRule>
    <cfRule type="expression" dxfId="24112" priority="63933" stopIfTrue="1">
      <formula>WEEKDAY($A835)=2</formula>
    </cfRule>
    <cfRule type="expression" dxfId="24111" priority="63934" stopIfTrue="1">
      <formula>WEEKDAY($A835)=3</formula>
    </cfRule>
    <cfRule type="expression" dxfId="24110" priority="63935" stopIfTrue="1">
      <formula>WEEKDAY($A835)=4</formula>
    </cfRule>
    <cfRule type="expression" dxfId="24109" priority="63936" stopIfTrue="1">
      <formula>WEEKDAY($A835)=5</formula>
    </cfRule>
    <cfRule type="expression" dxfId="24108" priority="63937" stopIfTrue="1">
      <formula>WEEKDAY($A835)=6</formula>
    </cfRule>
    <cfRule type="expression" dxfId="24107" priority="63938" stopIfTrue="1">
      <formula>WEEKDAY($A835)=7</formula>
    </cfRule>
  </conditionalFormatting>
  <conditionalFormatting sqref="I835">
    <cfRule type="expression" dxfId="24106" priority="63925" stopIfTrue="1">
      <formula>WEEKDAY($A835)=1</formula>
    </cfRule>
    <cfRule type="expression" dxfId="24105" priority="63926" stopIfTrue="1">
      <formula>WEEKDAY($A835)=2</formula>
    </cfRule>
    <cfRule type="expression" dxfId="24104" priority="63927" stopIfTrue="1">
      <formula>WEEKDAY($A835)=3</formula>
    </cfRule>
    <cfRule type="expression" dxfId="24103" priority="63928" stopIfTrue="1">
      <formula>WEEKDAY($A835)=4</formula>
    </cfRule>
    <cfRule type="expression" dxfId="24102" priority="63929" stopIfTrue="1">
      <formula>WEEKDAY($A835)=5</formula>
    </cfRule>
    <cfRule type="expression" dxfId="24101" priority="63930" stopIfTrue="1">
      <formula>WEEKDAY($A835)=6</formula>
    </cfRule>
    <cfRule type="expression" dxfId="24100" priority="63931" stopIfTrue="1">
      <formula>WEEKDAY($A835)=7</formula>
    </cfRule>
  </conditionalFormatting>
  <conditionalFormatting sqref="I835">
    <cfRule type="expression" dxfId="24099" priority="63918" stopIfTrue="1">
      <formula>WEEKDAY($A835)=1</formula>
    </cfRule>
    <cfRule type="expression" dxfId="24098" priority="63919" stopIfTrue="1">
      <formula>WEEKDAY($A835)=2</formula>
    </cfRule>
    <cfRule type="expression" dxfId="24097" priority="63920" stopIfTrue="1">
      <formula>WEEKDAY($A835)=3</formula>
    </cfRule>
    <cfRule type="expression" dxfId="24096" priority="63921" stopIfTrue="1">
      <formula>WEEKDAY($A835)=4</formula>
    </cfRule>
    <cfRule type="expression" dxfId="24095" priority="63922" stopIfTrue="1">
      <formula>WEEKDAY($A835)=5</formula>
    </cfRule>
    <cfRule type="expression" dxfId="24094" priority="63923" stopIfTrue="1">
      <formula>WEEKDAY($A835)=6</formula>
    </cfRule>
    <cfRule type="expression" dxfId="24093" priority="63924" stopIfTrue="1">
      <formula>WEEKDAY($A835)=7</formula>
    </cfRule>
  </conditionalFormatting>
  <conditionalFormatting sqref="I835">
    <cfRule type="expression" dxfId="24092" priority="63911" stopIfTrue="1">
      <formula>WEEKDAY($A835)=1</formula>
    </cfRule>
    <cfRule type="expression" dxfId="24091" priority="63912" stopIfTrue="1">
      <formula>WEEKDAY($A835)=2</formula>
    </cfRule>
    <cfRule type="expression" dxfId="24090" priority="63913" stopIfTrue="1">
      <formula>WEEKDAY($A835)=3</formula>
    </cfRule>
    <cfRule type="expression" dxfId="24089" priority="63914" stopIfTrue="1">
      <formula>WEEKDAY($A835)=4</formula>
    </cfRule>
    <cfRule type="expression" dxfId="24088" priority="63915" stopIfTrue="1">
      <formula>WEEKDAY($A835)=5</formula>
    </cfRule>
    <cfRule type="expression" dxfId="24087" priority="63916" stopIfTrue="1">
      <formula>WEEKDAY($A835)=6</formula>
    </cfRule>
    <cfRule type="expression" dxfId="24086" priority="63917" stopIfTrue="1">
      <formula>WEEKDAY($A835)=7</formula>
    </cfRule>
  </conditionalFormatting>
  <conditionalFormatting sqref="I835">
    <cfRule type="expression" dxfId="24085" priority="63904" stopIfTrue="1">
      <formula>WEEKDAY($A835)=1</formula>
    </cfRule>
    <cfRule type="expression" dxfId="24084" priority="63905" stopIfTrue="1">
      <formula>WEEKDAY($A835)=2</formula>
    </cfRule>
    <cfRule type="expression" dxfId="24083" priority="63906" stopIfTrue="1">
      <formula>WEEKDAY($A835)=3</formula>
    </cfRule>
    <cfRule type="expression" dxfId="24082" priority="63907" stopIfTrue="1">
      <formula>WEEKDAY($A835)=4</formula>
    </cfRule>
    <cfRule type="expression" dxfId="24081" priority="63908" stopIfTrue="1">
      <formula>WEEKDAY($A835)=5</formula>
    </cfRule>
    <cfRule type="expression" dxfId="24080" priority="63909" stopIfTrue="1">
      <formula>WEEKDAY($A835)=6</formula>
    </cfRule>
    <cfRule type="expression" dxfId="24079" priority="63910" stopIfTrue="1">
      <formula>WEEKDAY($A835)=7</formula>
    </cfRule>
  </conditionalFormatting>
  <conditionalFormatting sqref="I835">
    <cfRule type="expression" dxfId="24078" priority="63890" stopIfTrue="1">
      <formula>WEEKDAY($A835)=1</formula>
    </cfRule>
    <cfRule type="expression" dxfId="24077" priority="63891" stopIfTrue="1">
      <formula>WEEKDAY($A835)=2</formula>
    </cfRule>
    <cfRule type="expression" dxfId="24076" priority="63892" stopIfTrue="1">
      <formula>WEEKDAY($A835)=3</formula>
    </cfRule>
    <cfRule type="expression" dxfId="24075" priority="63893" stopIfTrue="1">
      <formula>WEEKDAY($A835)=4</formula>
    </cfRule>
    <cfRule type="expression" dxfId="24074" priority="63894" stopIfTrue="1">
      <formula>WEEKDAY($A835)=5</formula>
    </cfRule>
    <cfRule type="expression" dxfId="24073" priority="63895" stopIfTrue="1">
      <formula>WEEKDAY($A835)=6</formula>
    </cfRule>
    <cfRule type="expression" dxfId="24072" priority="63896" stopIfTrue="1">
      <formula>WEEKDAY($A835)=7</formula>
    </cfRule>
  </conditionalFormatting>
  <conditionalFormatting sqref="I835">
    <cfRule type="expression" dxfId="24071" priority="63869" stopIfTrue="1">
      <formula>WEEKDAY($A835)=1</formula>
    </cfRule>
    <cfRule type="expression" dxfId="24070" priority="63870" stopIfTrue="1">
      <formula>WEEKDAY($A835)=2</formula>
    </cfRule>
    <cfRule type="expression" dxfId="24069" priority="63871" stopIfTrue="1">
      <formula>WEEKDAY($A835)=3</formula>
    </cfRule>
    <cfRule type="expression" dxfId="24068" priority="63872" stopIfTrue="1">
      <formula>WEEKDAY($A835)=4</formula>
    </cfRule>
    <cfRule type="expression" dxfId="24067" priority="63873" stopIfTrue="1">
      <formula>WEEKDAY($A835)=5</formula>
    </cfRule>
    <cfRule type="expression" dxfId="24066" priority="63874" stopIfTrue="1">
      <formula>WEEKDAY($A835)=6</formula>
    </cfRule>
    <cfRule type="expression" dxfId="24065" priority="63875" stopIfTrue="1">
      <formula>WEEKDAY($A835)=7</formula>
    </cfRule>
  </conditionalFormatting>
  <conditionalFormatting sqref="I835">
    <cfRule type="expression" dxfId="24064" priority="63855" stopIfTrue="1">
      <formula>WEEKDAY($A835)=1</formula>
    </cfRule>
    <cfRule type="expression" dxfId="24063" priority="63856" stopIfTrue="1">
      <formula>WEEKDAY($A835)=2</formula>
    </cfRule>
    <cfRule type="expression" dxfId="24062" priority="63857" stopIfTrue="1">
      <formula>WEEKDAY($A835)=3</formula>
    </cfRule>
    <cfRule type="expression" dxfId="24061" priority="63858" stopIfTrue="1">
      <formula>WEEKDAY($A835)=4</formula>
    </cfRule>
    <cfRule type="expression" dxfId="24060" priority="63859" stopIfTrue="1">
      <formula>WEEKDAY($A835)=5</formula>
    </cfRule>
    <cfRule type="expression" dxfId="24059" priority="63860" stopIfTrue="1">
      <formula>WEEKDAY($A835)=6</formula>
    </cfRule>
    <cfRule type="expression" dxfId="24058" priority="63861" stopIfTrue="1">
      <formula>WEEKDAY($A835)=7</formula>
    </cfRule>
  </conditionalFormatting>
  <conditionalFormatting sqref="I835">
    <cfRule type="expression" dxfId="24057" priority="63834" stopIfTrue="1">
      <formula>WEEKDAY($A835)=1</formula>
    </cfRule>
    <cfRule type="expression" dxfId="24056" priority="63835" stopIfTrue="1">
      <formula>WEEKDAY($A835)=2</formula>
    </cfRule>
    <cfRule type="expression" dxfId="24055" priority="63836" stopIfTrue="1">
      <formula>WEEKDAY($A835)=3</formula>
    </cfRule>
    <cfRule type="expression" dxfId="24054" priority="63837" stopIfTrue="1">
      <formula>WEEKDAY($A835)=4</formula>
    </cfRule>
    <cfRule type="expression" dxfId="24053" priority="63838" stopIfTrue="1">
      <formula>WEEKDAY($A835)=5</formula>
    </cfRule>
    <cfRule type="expression" dxfId="24052" priority="63839" stopIfTrue="1">
      <formula>WEEKDAY($A835)=6</formula>
    </cfRule>
    <cfRule type="expression" dxfId="24051" priority="63840" stopIfTrue="1">
      <formula>WEEKDAY($A835)=7</formula>
    </cfRule>
  </conditionalFormatting>
  <conditionalFormatting sqref="I835">
    <cfRule type="expression" dxfId="24050" priority="63813" stopIfTrue="1">
      <formula>WEEKDAY($A835)=1</formula>
    </cfRule>
    <cfRule type="expression" dxfId="24049" priority="63814" stopIfTrue="1">
      <formula>WEEKDAY($A835)=2</formula>
    </cfRule>
    <cfRule type="expression" dxfId="24048" priority="63815" stopIfTrue="1">
      <formula>WEEKDAY($A835)=3</formula>
    </cfRule>
    <cfRule type="expression" dxfId="24047" priority="63816" stopIfTrue="1">
      <formula>WEEKDAY($A835)=4</formula>
    </cfRule>
    <cfRule type="expression" dxfId="24046" priority="63817" stopIfTrue="1">
      <formula>WEEKDAY($A835)=5</formula>
    </cfRule>
    <cfRule type="expression" dxfId="24045" priority="63818" stopIfTrue="1">
      <formula>WEEKDAY($A835)=6</formula>
    </cfRule>
    <cfRule type="expression" dxfId="24044" priority="63819" stopIfTrue="1">
      <formula>WEEKDAY($A835)=7</formula>
    </cfRule>
  </conditionalFormatting>
  <conditionalFormatting sqref="I835">
    <cfRule type="expression" dxfId="24043" priority="63806" stopIfTrue="1">
      <formula>WEEKDAY($A835)=1</formula>
    </cfRule>
    <cfRule type="expression" dxfId="24042" priority="63807" stopIfTrue="1">
      <formula>WEEKDAY($A835)=2</formula>
    </cfRule>
    <cfRule type="expression" dxfId="24041" priority="63808" stopIfTrue="1">
      <formula>WEEKDAY($A835)=3</formula>
    </cfRule>
    <cfRule type="expression" dxfId="24040" priority="63809" stopIfTrue="1">
      <formula>WEEKDAY($A835)=4</formula>
    </cfRule>
    <cfRule type="expression" dxfId="24039" priority="63810" stopIfTrue="1">
      <formula>WEEKDAY($A835)=5</formula>
    </cfRule>
    <cfRule type="expression" dxfId="24038" priority="63811" stopIfTrue="1">
      <formula>WEEKDAY($A835)=6</formula>
    </cfRule>
    <cfRule type="expression" dxfId="24037" priority="63812" stopIfTrue="1">
      <formula>WEEKDAY($A835)=7</formula>
    </cfRule>
  </conditionalFormatting>
  <conditionalFormatting sqref="I835">
    <cfRule type="expression" dxfId="24036" priority="63799" stopIfTrue="1">
      <formula>WEEKDAY($A835)=1</formula>
    </cfRule>
    <cfRule type="expression" dxfId="24035" priority="63800" stopIfTrue="1">
      <formula>WEEKDAY($A835)=2</formula>
    </cfRule>
    <cfRule type="expression" dxfId="24034" priority="63801" stopIfTrue="1">
      <formula>WEEKDAY($A835)=3</formula>
    </cfRule>
    <cfRule type="expression" dxfId="24033" priority="63802" stopIfTrue="1">
      <formula>WEEKDAY($A835)=4</formula>
    </cfRule>
    <cfRule type="expression" dxfId="24032" priority="63803" stopIfTrue="1">
      <formula>WEEKDAY($A835)=5</formula>
    </cfRule>
    <cfRule type="expression" dxfId="24031" priority="63804" stopIfTrue="1">
      <formula>WEEKDAY($A835)=6</formula>
    </cfRule>
    <cfRule type="expression" dxfId="24030" priority="63805" stopIfTrue="1">
      <formula>WEEKDAY($A835)=7</formula>
    </cfRule>
  </conditionalFormatting>
  <conditionalFormatting sqref="I835">
    <cfRule type="expression" dxfId="24029" priority="63792" stopIfTrue="1">
      <formula>WEEKDAY($A835)=1</formula>
    </cfRule>
    <cfRule type="expression" dxfId="24028" priority="63793" stopIfTrue="1">
      <formula>WEEKDAY($A835)=2</formula>
    </cfRule>
    <cfRule type="expression" dxfId="24027" priority="63794" stopIfTrue="1">
      <formula>WEEKDAY($A835)=3</formula>
    </cfRule>
    <cfRule type="expression" dxfId="24026" priority="63795" stopIfTrue="1">
      <formula>WEEKDAY($A835)=4</formula>
    </cfRule>
    <cfRule type="expression" dxfId="24025" priority="63796" stopIfTrue="1">
      <formula>WEEKDAY($A835)=5</formula>
    </cfRule>
    <cfRule type="expression" dxfId="24024" priority="63797" stopIfTrue="1">
      <formula>WEEKDAY($A835)=6</formula>
    </cfRule>
    <cfRule type="expression" dxfId="24023" priority="63798" stopIfTrue="1">
      <formula>WEEKDAY($A835)=7</formula>
    </cfRule>
  </conditionalFormatting>
  <conditionalFormatting sqref="I835">
    <cfRule type="expression" dxfId="24022" priority="63778" stopIfTrue="1">
      <formula>WEEKDAY($A835)=1</formula>
    </cfRule>
    <cfRule type="expression" dxfId="24021" priority="63779" stopIfTrue="1">
      <formula>WEEKDAY($A835)=2</formula>
    </cfRule>
    <cfRule type="expression" dxfId="24020" priority="63780" stopIfTrue="1">
      <formula>WEEKDAY($A835)=3</formula>
    </cfRule>
    <cfRule type="expression" dxfId="24019" priority="63781" stopIfTrue="1">
      <formula>WEEKDAY($A835)=4</formula>
    </cfRule>
    <cfRule type="expression" dxfId="24018" priority="63782" stopIfTrue="1">
      <formula>WEEKDAY($A835)=5</formula>
    </cfRule>
    <cfRule type="expression" dxfId="24017" priority="63783" stopIfTrue="1">
      <formula>WEEKDAY($A835)=6</formula>
    </cfRule>
    <cfRule type="expression" dxfId="24016" priority="63784" stopIfTrue="1">
      <formula>WEEKDAY($A835)=7</formula>
    </cfRule>
  </conditionalFormatting>
  <conditionalFormatting sqref="I835">
    <cfRule type="expression" dxfId="24015" priority="63764" stopIfTrue="1">
      <formula>WEEKDAY($A835)=1</formula>
    </cfRule>
    <cfRule type="expression" dxfId="24014" priority="63765" stopIfTrue="1">
      <formula>WEEKDAY($A835)=2</formula>
    </cfRule>
    <cfRule type="expression" dxfId="24013" priority="63766" stopIfTrue="1">
      <formula>WEEKDAY($A835)=3</formula>
    </cfRule>
    <cfRule type="expression" dxfId="24012" priority="63767" stopIfTrue="1">
      <formula>WEEKDAY($A835)=4</formula>
    </cfRule>
    <cfRule type="expression" dxfId="24011" priority="63768" stopIfTrue="1">
      <formula>WEEKDAY($A835)=5</formula>
    </cfRule>
    <cfRule type="expression" dxfId="24010" priority="63769" stopIfTrue="1">
      <formula>WEEKDAY($A835)=6</formula>
    </cfRule>
    <cfRule type="expression" dxfId="24009" priority="63770" stopIfTrue="1">
      <formula>WEEKDAY($A835)=7</formula>
    </cfRule>
  </conditionalFormatting>
  <conditionalFormatting sqref="I835">
    <cfRule type="expression" dxfId="24008" priority="63750" stopIfTrue="1">
      <formula>WEEKDAY($A835)=1</formula>
    </cfRule>
    <cfRule type="expression" dxfId="24007" priority="63751" stopIfTrue="1">
      <formula>WEEKDAY($A835)=2</formula>
    </cfRule>
    <cfRule type="expression" dxfId="24006" priority="63752" stopIfTrue="1">
      <formula>WEEKDAY($A835)=3</formula>
    </cfRule>
    <cfRule type="expression" dxfId="24005" priority="63753" stopIfTrue="1">
      <formula>WEEKDAY($A835)=4</formula>
    </cfRule>
    <cfRule type="expression" dxfId="24004" priority="63754" stopIfTrue="1">
      <formula>WEEKDAY($A835)=5</formula>
    </cfRule>
    <cfRule type="expression" dxfId="24003" priority="63755" stopIfTrue="1">
      <formula>WEEKDAY($A835)=6</formula>
    </cfRule>
    <cfRule type="expression" dxfId="24002" priority="63756" stopIfTrue="1">
      <formula>WEEKDAY($A835)=7</formula>
    </cfRule>
  </conditionalFormatting>
  <conditionalFormatting sqref="I835">
    <cfRule type="expression" dxfId="24001" priority="63736" stopIfTrue="1">
      <formula>WEEKDAY($A835)=1</formula>
    </cfRule>
    <cfRule type="expression" dxfId="24000" priority="63737" stopIfTrue="1">
      <formula>WEEKDAY($A835)=2</formula>
    </cfRule>
    <cfRule type="expression" dxfId="23999" priority="63738" stopIfTrue="1">
      <formula>WEEKDAY($A835)=3</formula>
    </cfRule>
    <cfRule type="expression" dxfId="23998" priority="63739" stopIfTrue="1">
      <formula>WEEKDAY($A835)=4</formula>
    </cfRule>
    <cfRule type="expression" dxfId="23997" priority="63740" stopIfTrue="1">
      <formula>WEEKDAY($A835)=5</formula>
    </cfRule>
    <cfRule type="expression" dxfId="23996" priority="63741" stopIfTrue="1">
      <formula>WEEKDAY($A835)=6</formula>
    </cfRule>
    <cfRule type="expression" dxfId="23995" priority="63742" stopIfTrue="1">
      <formula>WEEKDAY($A835)=7</formula>
    </cfRule>
  </conditionalFormatting>
  <conditionalFormatting sqref="I835">
    <cfRule type="expression" dxfId="23994" priority="63722" stopIfTrue="1">
      <formula>WEEKDAY($A835)=1</formula>
    </cfRule>
    <cfRule type="expression" dxfId="23993" priority="63723" stopIfTrue="1">
      <formula>WEEKDAY($A835)=2</formula>
    </cfRule>
    <cfRule type="expression" dxfId="23992" priority="63724" stopIfTrue="1">
      <formula>WEEKDAY($A835)=3</formula>
    </cfRule>
    <cfRule type="expression" dxfId="23991" priority="63725" stopIfTrue="1">
      <formula>WEEKDAY($A835)=4</formula>
    </cfRule>
    <cfRule type="expression" dxfId="23990" priority="63726" stopIfTrue="1">
      <formula>WEEKDAY($A835)=5</formula>
    </cfRule>
    <cfRule type="expression" dxfId="23989" priority="63727" stopIfTrue="1">
      <formula>WEEKDAY($A835)=6</formula>
    </cfRule>
    <cfRule type="expression" dxfId="23988" priority="63728" stopIfTrue="1">
      <formula>WEEKDAY($A835)=7</formula>
    </cfRule>
  </conditionalFormatting>
  <conditionalFormatting sqref="I835">
    <cfRule type="expression" dxfId="23987" priority="63708" stopIfTrue="1">
      <formula>WEEKDAY($A835)=1</formula>
    </cfRule>
    <cfRule type="expression" dxfId="23986" priority="63709" stopIfTrue="1">
      <formula>WEEKDAY($A835)=2</formula>
    </cfRule>
    <cfRule type="expression" dxfId="23985" priority="63710" stopIfTrue="1">
      <formula>WEEKDAY($A835)=3</formula>
    </cfRule>
    <cfRule type="expression" dxfId="23984" priority="63711" stopIfTrue="1">
      <formula>WEEKDAY($A835)=4</formula>
    </cfRule>
    <cfRule type="expression" dxfId="23983" priority="63712" stopIfTrue="1">
      <formula>WEEKDAY($A835)=5</formula>
    </cfRule>
    <cfRule type="expression" dxfId="23982" priority="63713" stopIfTrue="1">
      <formula>WEEKDAY($A835)=6</formula>
    </cfRule>
    <cfRule type="expression" dxfId="23981" priority="63714" stopIfTrue="1">
      <formula>WEEKDAY($A835)=7</formula>
    </cfRule>
  </conditionalFormatting>
  <conditionalFormatting sqref="I835">
    <cfRule type="expression" dxfId="23980" priority="63694" stopIfTrue="1">
      <formula>WEEKDAY($A835)=1</formula>
    </cfRule>
    <cfRule type="expression" dxfId="23979" priority="63695" stopIfTrue="1">
      <formula>WEEKDAY($A835)=2</formula>
    </cfRule>
    <cfRule type="expression" dxfId="23978" priority="63696" stopIfTrue="1">
      <formula>WEEKDAY($A835)=3</formula>
    </cfRule>
    <cfRule type="expression" dxfId="23977" priority="63697" stopIfTrue="1">
      <formula>WEEKDAY($A835)=4</formula>
    </cfRule>
    <cfRule type="expression" dxfId="23976" priority="63698" stopIfTrue="1">
      <formula>WEEKDAY($A835)=5</formula>
    </cfRule>
    <cfRule type="expression" dxfId="23975" priority="63699" stopIfTrue="1">
      <formula>WEEKDAY($A835)=6</formula>
    </cfRule>
    <cfRule type="expression" dxfId="23974" priority="63700" stopIfTrue="1">
      <formula>WEEKDAY($A835)=7</formula>
    </cfRule>
  </conditionalFormatting>
  <conditionalFormatting sqref="I835">
    <cfRule type="expression" dxfId="23973" priority="63680" stopIfTrue="1">
      <formula>WEEKDAY($A835)=1</formula>
    </cfRule>
    <cfRule type="expression" dxfId="23972" priority="63681" stopIfTrue="1">
      <formula>WEEKDAY($A835)=2</formula>
    </cfRule>
    <cfRule type="expression" dxfId="23971" priority="63682" stopIfTrue="1">
      <formula>WEEKDAY($A835)=3</formula>
    </cfRule>
    <cfRule type="expression" dxfId="23970" priority="63683" stopIfTrue="1">
      <formula>WEEKDAY($A835)=4</formula>
    </cfRule>
    <cfRule type="expression" dxfId="23969" priority="63684" stopIfTrue="1">
      <formula>WEEKDAY($A835)=5</formula>
    </cfRule>
    <cfRule type="expression" dxfId="23968" priority="63685" stopIfTrue="1">
      <formula>WEEKDAY($A835)=6</formula>
    </cfRule>
    <cfRule type="expression" dxfId="23967" priority="63686" stopIfTrue="1">
      <formula>WEEKDAY($A835)=7</formula>
    </cfRule>
  </conditionalFormatting>
  <conditionalFormatting sqref="I835">
    <cfRule type="expression" dxfId="23966" priority="63666" stopIfTrue="1">
      <formula>WEEKDAY($A835)=1</formula>
    </cfRule>
    <cfRule type="expression" dxfId="23965" priority="63667" stopIfTrue="1">
      <formula>WEEKDAY($A835)=2</formula>
    </cfRule>
    <cfRule type="expression" dxfId="23964" priority="63668" stopIfTrue="1">
      <formula>WEEKDAY($A835)=3</formula>
    </cfRule>
    <cfRule type="expression" dxfId="23963" priority="63669" stopIfTrue="1">
      <formula>WEEKDAY($A835)=4</formula>
    </cfRule>
    <cfRule type="expression" dxfId="23962" priority="63670" stopIfTrue="1">
      <formula>WEEKDAY($A835)=5</formula>
    </cfRule>
    <cfRule type="expression" dxfId="23961" priority="63671" stopIfTrue="1">
      <formula>WEEKDAY($A835)=6</formula>
    </cfRule>
    <cfRule type="expression" dxfId="23960" priority="63672" stopIfTrue="1">
      <formula>WEEKDAY($A835)=7</formula>
    </cfRule>
  </conditionalFormatting>
  <conditionalFormatting sqref="I835">
    <cfRule type="expression" dxfId="23959" priority="63645" stopIfTrue="1">
      <formula>WEEKDAY($A835)=1</formula>
    </cfRule>
    <cfRule type="expression" dxfId="23958" priority="63646" stopIfTrue="1">
      <formula>WEEKDAY($A835)=2</formula>
    </cfRule>
    <cfRule type="expression" dxfId="23957" priority="63647" stopIfTrue="1">
      <formula>WEEKDAY($A835)=3</formula>
    </cfRule>
    <cfRule type="expression" dxfId="23956" priority="63648" stopIfTrue="1">
      <formula>WEEKDAY($A835)=4</formula>
    </cfRule>
    <cfRule type="expression" dxfId="23955" priority="63649" stopIfTrue="1">
      <formula>WEEKDAY($A835)=5</formula>
    </cfRule>
    <cfRule type="expression" dxfId="23954" priority="63650" stopIfTrue="1">
      <formula>WEEKDAY($A835)=6</formula>
    </cfRule>
    <cfRule type="expression" dxfId="23953" priority="63651" stopIfTrue="1">
      <formula>WEEKDAY($A835)=7</formula>
    </cfRule>
  </conditionalFormatting>
  <conditionalFormatting sqref="B835:M835">
    <cfRule type="expression" dxfId="23952" priority="63638" stopIfTrue="1">
      <formula>WEEKDAY($A835)=1</formula>
    </cfRule>
    <cfRule type="expression" dxfId="23951" priority="63639" stopIfTrue="1">
      <formula>WEEKDAY($A835)=2</formula>
    </cfRule>
    <cfRule type="expression" dxfId="23950" priority="63640" stopIfTrue="1">
      <formula>WEEKDAY($A835)=3</formula>
    </cfRule>
    <cfRule type="expression" dxfId="23949" priority="63641" stopIfTrue="1">
      <formula>WEEKDAY($A835)=4</formula>
    </cfRule>
    <cfRule type="expression" dxfId="23948" priority="63642" stopIfTrue="1">
      <formula>WEEKDAY($A835)=5</formula>
    </cfRule>
    <cfRule type="expression" dxfId="23947" priority="63643" stopIfTrue="1">
      <formula>WEEKDAY($A835)=6</formula>
    </cfRule>
    <cfRule type="expression" dxfId="23946" priority="63644" stopIfTrue="1">
      <formula>WEEKDAY($A835)=7</formula>
    </cfRule>
  </conditionalFormatting>
  <conditionalFormatting sqref="B835:M835">
    <cfRule type="expression" dxfId="23945" priority="63631" stopIfTrue="1">
      <formula>WEEKDAY($A835)=1</formula>
    </cfRule>
    <cfRule type="expression" dxfId="23944" priority="63632" stopIfTrue="1">
      <formula>WEEKDAY($A835)=2</formula>
    </cfRule>
    <cfRule type="expression" dxfId="23943" priority="63633" stopIfTrue="1">
      <formula>WEEKDAY($A835)=3</formula>
    </cfRule>
    <cfRule type="expression" dxfId="23942" priority="63634" stopIfTrue="1">
      <formula>WEEKDAY($A835)=4</formula>
    </cfRule>
    <cfRule type="expression" dxfId="23941" priority="63635" stopIfTrue="1">
      <formula>WEEKDAY($A835)=5</formula>
    </cfRule>
    <cfRule type="expression" dxfId="23940" priority="63636" stopIfTrue="1">
      <formula>WEEKDAY($A835)=6</formula>
    </cfRule>
    <cfRule type="expression" dxfId="23939" priority="63637" stopIfTrue="1">
      <formula>WEEKDAY($A835)=7</formula>
    </cfRule>
  </conditionalFormatting>
  <conditionalFormatting sqref="I835">
    <cfRule type="expression" dxfId="23938" priority="63610" stopIfTrue="1">
      <formula>WEEKDAY($A835)=1</formula>
    </cfRule>
    <cfRule type="expression" dxfId="23937" priority="63611" stopIfTrue="1">
      <formula>WEEKDAY($A835)=2</formula>
    </cfRule>
    <cfRule type="expression" dxfId="23936" priority="63612" stopIfTrue="1">
      <formula>WEEKDAY($A835)=3</formula>
    </cfRule>
    <cfRule type="expression" dxfId="23935" priority="63613" stopIfTrue="1">
      <formula>WEEKDAY($A835)=4</formula>
    </cfRule>
    <cfRule type="expression" dxfId="23934" priority="63614" stopIfTrue="1">
      <formula>WEEKDAY($A835)=5</formula>
    </cfRule>
    <cfRule type="expression" dxfId="23933" priority="63615" stopIfTrue="1">
      <formula>WEEKDAY($A835)=6</formula>
    </cfRule>
    <cfRule type="expression" dxfId="23932" priority="63616" stopIfTrue="1">
      <formula>WEEKDAY($A835)=7</formula>
    </cfRule>
  </conditionalFormatting>
  <conditionalFormatting sqref="I835">
    <cfRule type="expression" dxfId="23931" priority="63603" stopIfTrue="1">
      <formula>WEEKDAY($A835)=1</formula>
    </cfRule>
    <cfRule type="expression" dxfId="23930" priority="63604" stopIfTrue="1">
      <formula>WEEKDAY($A835)=2</formula>
    </cfRule>
    <cfRule type="expression" dxfId="23929" priority="63605" stopIfTrue="1">
      <formula>WEEKDAY($A835)=3</formula>
    </cfRule>
    <cfRule type="expression" dxfId="23928" priority="63606" stopIfTrue="1">
      <formula>WEEKDAY($A835)=4</formula>
    </cfRule>
    <cfRule type="expression" dxfId="23927" priority="63607" stopIfTrue="1">
      <formula>WEEKDAY($A835)=5</formula>
    </cfRule>
    <cfRule type="expression" dxfId="23926" priority="63608" stopIfTrue="1">
      <formula>WEEKDAY($A835)=6</formula>
    </cfRule>
    <cfRule type="expression" dxfId="23925" priority="63609" stopIfTrue="1">
      <formula>WEEKDAY($A835)=7</formula>
    </cfRule>
  </conditionalFormatting>
  <conditionalFormatting sqref="A835">
    <cfRule type="expression" dxfId="23924" priority="63596" stopIfTrue="1">
      <formula>WEEKDAY($A835)=1</formula>
    </cfRule>
    <cfRule type="expression" dxfId="23923" priority="63597" stopIfTrue="1">
      <formula>WEEKDAY($A835)=2</formula>
    </cfRule>
    <cfRule type="expression" dxfId="23922" priority="63598" stopIfTrue="1">
      <formula>WEEKDAY($A835)=3</formula>
    </cfRule>
    <cfRule type="expression" dxfId="23921" priority="63599" stopIfTrue="1">
      <formula>WEEKDAY($A835)=4</formula>
    </cfRule>
    <cfRule type="expression" dxfId="23920" priority="63600" stopIfTrue="1">
      <formula>WEEKDAY($A835)=5</formula>
    </cfRule>
    <cfRule type="expression" dxfId="23919" priority="63601" stopIfTrue="1">
      <formula>WEEKDAY($A835)=6</formula>
    </cfRule>
    <cfRule type="expression" dxfId="23918" priority="63602" stopIfTrue="1">
      <formula>WEEKDAY($A835)=7</formula>
    </cfRule>
  </conditionalFormatting>
  <conditionalFormatting sqref="A836:G836 K836:M836">
    <cfRule type="expression" dxfId="23917" priority="63589" stopIfTrue="1">
      <formula>WEEKDAY($A836)=1</formula>
    </cfRule>
    <cfRule type="expression" dxfId="23916" priority="63590" stopIfTrue="1">
      <formula>WEEKDAY($A836)=2</formula>
    </cfRule>
    <cfRule type="expression" dxfId="23915" priority="63591" stopIfTrue="1">
      <formula>WEEKDAY($A836)=3</formula>
    </cfRule>
    <cfRule type="expression" dxfId="23914" priority="63592" stopIfTrue="1">
      <formula>WEEKDAY($A836)=4</formula>
    </cfRule>
    <cfRule type="expression" dxfId="23913" priority="63593" stopIfTrue="1">
      <formula>WEEKDAY($A836)=5</formula>
    </cfRule>
    <cfRule type="expression" dxfId="23912" priority="63594" stopIfTrue="1">
      <formula>WEEKDAY($A836)=6</formula>
    </cfRule>
    <cfRule type="expression" dxfId="23911" priority="63595" stopIfTrue="1">
      <formula>WEEKDAY($A836)=7</formula>
    </cfRule>
  </conditionalFormatting>
  <conditionalFormatting sqref="H836:H837">
    <cfRule type="expression" dxfId="23910" priority="63582" stopIfTrue="1">
      <formula>WEEKDAY($A836)=1</formula>
    </cfRule>
    <cfRule type="expression" dxfId="23909" priority="63583" stopIfTrue="1">
      <formula>WEEKDAY($A836)=2</formula>
    </cfRule>
    <cfRule type="expression" dxfId="23908" priority="63584" stopIfTrue="1">
      <formula>WEEKDAY($A836)=3</formula>
    </cfRule>
    <cfRule type="expression" dxfId="23907" priority="63585" stopIfTrue="1">
      <formula>WEEKDAY($A836)=4</formula>
    </cfRule>
    <cfRule type="expression" dxfId="23906" priority="63586" stopIfTrue="1">
      <formula>WEEKDAY($A836)=5</formula>
    </cfRule>
    <cfRule type="expression" dxfId="23905" priority="63587" stopIfTrue="1">
      <formula>WEEKDAY($A836)=6</formula>
    </cfRule>
    <cfRule type="expression" dxfId="23904" priority="63588" stopIfTrue="1">
      <formula>WEEKDAY($A836)=7</formula>
    </cfRule>
  </conditionalFormatting>
  <conditionalFormatting sqref="H836:H837">
    <cfRule type="expression" dxfId="23903" priority="63575" stopIfTrue="1">
      <formula>WEEKDAY($A836)=1</formula>
    </cfRule>
    <cfRule type="expression" dxfId="23902" priority="63576" stopIfTrue="1">
      <formula>WEEKDAY($A836)=2</formula>
    </cfRule>
    <cfRule type="expression" dxfId="23901" priority="63577" stopIfTrue="1">
      <formula>WEEKDAY($A836)=3</formula>
    </cfRule>
    <cfRule type="expression" dxfId="23900" priority="63578" stopIfTrue="1">
      <formula>WEEKDAY($A836)=4</formula>
    </cfRule>
    <cfRule type="expression" dxfId="23899" priority="63579" stopIfTrue="1">
      <formula>WEEKDAY($A836)=5</formula>
    </cfRule>
    <cfRule type="expression" dxfId="23898" priority="63580" stopIfTrue="1">
      <formula>WEEKDAY($A836)=6</formula>
    </cfRule>
    <cfRule type="expression" dxfId="23897" priority="63581" stopIfTrue="1">
      <formula>WEEKDAY($A836)=7</formula>
    </cfRule>
  </conditionalFormatting>
  <conditionalFormatting sqref="H836:H837">
    <cfRule type="expression" dxfId="23896" priority="63568" stopIfTrue="1">
      <formula>WEEKDAY($A836)=1</formula>
    </cfRule>
    <cfRule type="expression" dxfId="23895" priority="63569" stopIfTrue="1">
      <formula>WEEKDAY($A836)=2</formula>
    </cfRule>
    <cfRule type="expression" dxfId="23894" priority="63570" stopIfTrue="1">
      <formula>WEEKDAY($A836)=3</formula>
    </cfRule>
    <cfRule type="expression" dxfId="23893" priority="63571" stopIfTrue="1">
      <formula>WEEKDAY($A836)=4</formula>
    </cfRule>
    <cfRule type="expression" dxfId="23892" priority="63572" stopIfTrue="1">
      <formula>WEEKDAY($A836)=5</formula>
    </cfRule>
    <cfRule type="expression" dxfId="23891" priority="63573" stopIfTrue="1">
      <formula>WEEKDAY($A836)=6</formula>
    </cfRule>
    <cfRule type="expression" dxfId="23890" priority="63574" stopIfTrue="1">
      <formula>WEEKDAY($A836)=7</formula>
    </cfRule>
  </conditionalFormatting>
  <conditionalFormatting sqref="J836">
    <cfRule type="expression" dxfId="23889" priority="63561" stopIfTrue="1">
      <formula>WEEKDAY($A836)=1</formula>
    </cfRule>
    <cfRule type="expression" dxfId="23888" priority="63562" stopIfTrue="1">
      <formula>WEEKDAY($A836)=2</formula>
    </cfRule>
    <cfRule type="expression" dxfId="23887" priority="63563" stopIfTrue="1">
      <formula>WEEKDAY($A836)=3</formula>
    </cfRule>
    <cfRule type="expression" dxfId="23886" priority="63564" stopIfTrue="1">
      <formula>WEEKDAY($A836)=4</formula>
    </cfRule>
    <cfRule type="expression" dxfId="23885" priority="63565" stopIfTrue="1">
      <formula>WEEKDAY($A836)=5</formula>
    </cfRule>
    <cfRule type="expression" dxfId="23884" priority="63566" stopIfTrue="1">
      <formula>WEEKDAY($A836)=6</formula>
    </cfRule>
    <cfRule type="expression" dxfId="23883" priority="63567" stopIfTrue="1">
      <formula>WEEKDAY($A836)=7</formula>
    </cfRule>
  </conditionalFormatting>
  <conditionalFormatting sqref="I837:I842">
    <cfRule type="expression" dxfId="23882" priority="63337" stopIfTrue="1">
      <formula>WEEKDAY($A837)=1</formula>
    </cfRule>
    <cfRule type="expression" dxfId="23881" priority="63338" stopIfTrue="1">
      <formula>WEEKDAY($A837)=2</formula>
    </cfRule>
    <cfRule type="expression" dxfId="23880" priority="63339" stopIfTrue="1">
      <formula>WEEKDAY($A837)=3</formula>
    </cfRule>
    <cfRule type="expression" dxfId="23879" priority="63340" stopIfTrue="1">
      <formula>WEEKDAY($A837)=4</formula>
    </cfRule>
    <cfRule type="expression" dxfId="23878" priority="63341" stopIfTrue="1">
      <formula>WEEKDAY($A837)=5</formula>
    </cfRule>
    <cfRule type="expression" dxfId="23877" priority="63342" stopIfTrue="1">
      <formula>WEEKDAY($A837)=6</formula>
    </cfRule>
    <cfRule type="expression" dxfId="23876" priority="63343" stopIfTrue="1">
      <formula>WEEKDAY($A837)=7</formula>
    </cfRule>
  </conditionalFormatting>
  <conditionalFormatting sqref="I837:I842">
    <cfRule type="expression" dxfId="23875" priority="63330" stopIfTrue="1">
      <formula>WEEKDAY($A837)=1</formula>
    </cfRule>
    <cfRule type="expression" dxfId="23874" priority="63331" stopIfTrue="1">
      <formula>WEEKDAY($A837)=2</formula>
    </cfRule>
    <cfRule type="expression" dxfId="23873" priority="63332" stopIfTrue="1">
      <formula>WEEKDAY($A837)=3</formula>
    </cfRule>
    <cfRule type="expression" dxfId="23872" priority="63333" stopIfTrue="1">
      <formula>WEEKDAY($A837)=4</formula>
    </cfRule>
    <cfRule type="expression" dxfId="23871" priority="63334" stopIfTrue="1">
      <formula>WEEKDAY($A837)=5</formula>
    </cfRule>
    <cfRule type="expression" dxfId="23870" priority="63335" stopIfTrue="1">
      <formula>WEEKDAY($A837)=6</formula>
    </cfRule>
    <cfRule type="expression" dxfId="23869" priority="63336" stopIfTrue="1">
      <formula>WEEKDAY($A837)=7</formula>
    </cfRule>
  </conditionalFormatting>
  <conditionalFormatting sqref="I837:I842">
    <cfRule type="expression" dxfId="23868" priority="63323" stopIfTrue="1">
      <formula>WEEKDAY($A837)=1</formula>
    </cfRule>
    <cfRule type="expression" dxfId="23867" priority="63324" stopIfTrue="1">
      <formula>WEEKDAY($A837)=2</formula>
    </cfRule>
    <cfRule type="expression" dxfId="23866" priority="63325" stopIfTrue="1">
      <formula>WEEKDAY($A837)=3</formula>
    </cfRule>
    <cfRule type="expression" dxfId="23865" priority="63326" stopIfTrue="1">
      <formula>WEEKDAY($A837)=4</formula>
    </cfRule>
    <cfRule type="expression" dxfId="23864" priority="63327" stopIfTrue="1">
      <formula>WEEKDAY($A837)=5</formula>
    </cfRule>
    <cfRule type="expression" dxfId="23863" priority="63328" stopIfTrue="1">
      <formula>WEEKDAY($A837)=6</formula>
    </cfRule>
    <cfRule type="expression" dxfId="23862" priority="63329" stopIfTrue="1">
      <formula>WEEKDAY($A837)=7</formula>
    </cfRule>
  </conditionalFormatting>
  <conditionalFormatting sqref="I837:I842">
    <cfRule type="expression" dxfId="23861" priority="63316" stopIfTrue="1">
      <formula>WEEKDAY($A837)=1</formula>
    </cfRule>
    <cfRule type="expression" dxfId="23860" priority="63317" stopIfTrue="1">
      <formula>WEEKDAY($A837)=2</formula>
    </cfRule>
    <cfRule type="expression" dxfId="23859" priority="63318" stopIfTrue="1">
      <formula>WEEKDAY($A837)=3</formula>
    </cfRule>
    <cfRule type="expression" dxfId="23858" priority="63319" stopIfTrue="1">
      <formula>WEEKDAY($A837)=4</formula>
    </cfRule>
    <cfRule type="expression" dxfId="23857" priority="63320" stopIfTrue="1">
      <formula>WEEKDAY($A837)=5</formula>
    </cfRule>
    <cfRule type="expression" dxfId="23856" priority="63321" stopIfTrue="1">
      <formula>WEEKDAY($A837)=6</formula>
    </cfRule>
    <cfRule type="expression" dxfId="23855" priority="63322" stopIfTrue="1">
      <formula>WEEKDAY($A837)=7</formula>
    </cfRule>
  </conditionalFormatting>
  <conditionalFormatting sqref="I837:I842">
    <cfRule type="expression" dxfId="23854" priority="63309" stopIfTrue="1">
      <formula>WEEKDAY($A837)=1</formula>
    </cfRule>
    <cfRule type="expression" dxfId="23853" priority="63310" stopIfTrue="1">
      <formula>WEEKDAY($A837)=2</formula>
    </cfRule>
    <cfRule type="expression" dxfId="23852" priority="63311" stopIfTrue="1">
      <formula>WEEKDAY($A837)=3</formula>
    </cfRule>
    <cfRule type="expression" dxfId="23851" priority="63312" stopIfTrue="1">
      <formula>WEEKDAY($A837)=4</formula>
    </cfRule>
    <cfRule type="expression" dxfId="23850" priority="63313" stopIfTrue="1">
      <formula>WEEKDAY($A837)=5</formula>
    </cfRule>
    <cfRule type="expression" dxfId="23849" priority="63314" stopIfTrue="1">
      <formula>WEEKDAY($A837)=6</formula>
    </cfRule>
    <cfRule type="expression" dxfId="23848" priority="63315" stopIfTrue="1">
      <formula>WEEKDAY($A837)=7</formula>
    </cfRule>
  </conditionalFormatting>
  <conditionalFormatting sqref="I837:I842">
    <cfRule type="expression" dxfId="23847" priority="63302" stopIfTrue="1">
      <formula>WEEKDAY($A837)=1</formula>
    </cfRule>
    <cfRule type="expression" dxfId="23846" priority="63303" stopIfTrue="1">
      <formula>WEEKDAY($A837)=2</formula>
    </cfRule>
    <cfRule type="expression" dxfId="23845" priority="63304" stopIfTrue="1">
      <formula>WEEKDAY($A837)=3</formula>
    </cfRule>
    <cfRule type="expression" dxfId="23844" priority="63305" stopIfTrue="1">
      <formula>WEEKDAY($A837)=4</formula>
    </cfRule>
    <cfRule type="expression" dxfId="23843" priority="63306" stopIfTrue="1">
      <formula>WEEKDAY($A837)=5</formula>
    </cfRule>
    <cfRule type="expression" dxfId="23842" priority="63307" stopIfTrue="1">
      <formula>WEEKDAY($A837)=6</formula>
    </cfRule>
    <cfRule type="expression" dxfId="23841" priority="63308" stopIfTrue="1">
      <formula>WEEKDAY($A837)=7</formula>
    </cfRule>
  </conditionalFormatting>
  <conditionalFormatting sqref="I837:I842">
    <cfRule type="expression" dxfId="23840" priority="63295" stopIfTrue="1">
      <formula>WEEKDAY($A837)=1</formula>
    </cfRule>
    <cfRule type="expression" dxfId="23839" priority="63296" stopIfTrue="1">
      <formula>WEEKDAY($A837)=2</formula>
    </cfRule>
    <cfRule type="expression" dxfId="23838" priority="63297" stopIfTrue="1">
      <formula>WEEKDAY($A837)=3</formula>
    </cfRule>
    <cfRule type="expression" dxfId="23837" priority="63298" stopIfTrue="1">
      <formula>WEEKDAY($A837)=4</formula>
    </cfRule>
    <cfRule type="expression" dxfId="23836" priority="63299" stopIfTrue="1">
      <formula>WEEKDAY($A837)=5</formula>
    </cfRule>
    <cfRule type="expression" dxfId="23835" priority="63300" stopIfTrue="1">
      <formula>WEEKDAY($A837)=6</formula>
    </cfRule>
    <cfRule type="expression" dxfId="23834" priority="63301" stopIfTrue="1">
      <formula>WEEKDAY($A837)=7</formula>
    </cfRule>
  </conditionalFormatting>
  <conditionalFormatting sqref="I837:I842">
    <cfRule type="expression" dxfId="23833" priority="63288" stopIfTrue="1">
      <formula>WEEKDAY($A837)=1</formula>
    </cfRule>
    <cfRule type="expression" dxfId="23832" priority="63289" stopIfTrue="1">
      <formula>WEEKDAY($A837)=2</formula>
    </cfRule>
    <cfRule type="expression" dxfId="23831" priority="63290" stopIfTrue="1">
      <formula>WEEKDAY($A837)=3</formula>
    </cfRule>
    <cfRule type="expression" dxfId="23830" priority="63291" stopIfTrue="1">
      <formula>WEEKDAY($A837)=4</formula>
    </cfRule>
    <cfRule type="expression" dxfId="23829" priority="63292" stopIfTrue="1">
      <formula>WEEKDAY($A837)=5</formula>
    </cfRule>
    <cfRule type="expression" dxfId="23828" priority="63293" stopIfTrue="1">
      <formula>WEEKDAY($A837)=6</formula>
    </cfRule>
    <cfRule type="expression" dxfId="23827" priority="63294" stopIfTrue="1">
      <formula>WEEKDAY($A837)=7</formula>
    </cfRule>
  </conditionalFormatting>
  <conditionalFormatting sqref="I837:I842">
    <cfRule type="expression" dxfId="23826" priority="63281" stopIfTrue="1">
      <formula>WEEKDAY($A837)=1</formula>
    </cfRule>
    <cfRule type="expression" dxfId="23825" priority="63282" stopIfTrue="1">
      <formula>WEEKDAY($A837)=2</formula>
    </cfRule>
    <cfRule type="expression" dxfId="23824" priority="63283" stopIfTrue="1">
      <formula>WEEKDAY($A837)=3</formula>
    </cfRule>
    <cfRule type="expression" dxfId="23823" priority="63284" stopIfTrue="1">
      <formula>WEEKDAY($A837)=4</formula>
    </cfRule>
    <cfRule type="expression" dxfId="23822" priority="63285" stopIfTrue="1">
      <formula>WEEKDAY($A837)=5</formula>
    </cfRule>
    <cfRule type="expression" dxfId="23821" priority="63286" stopIfTrue="1">
      <formula>WEEKDAY($A837)=6</formula>
    </cfRule>
    <cfRule type="expression" dxfId="23820" priority="63287" stopIfTrue="1">
      <formula>WEEKDAY($A837)=7</formula>
    </cfRule>
  </conditionalFormatting>
  <conditionalFormatting sqref="I837:I842">
    <cfRule type="expression" dxfId="23819" priority="63274" stopIfTrue="1">
      <formula>WEEKDAY($A837)=1</formula>
    </cfRule>
    <cfRule type="expression" dxfId="23818" priority="63275" stopIfTrue="1">
      <formula>WEEKDAY($A837)=2</formula>
    </cfRule>
    <cfRule type="expression" dxfId="23817" priority="63276" stopIfTrue="1">
      <formula>WEEKDAY($A837)=3</formula>
    </cfRule>
    <cfRule type="expression" dxfId="23816" priority="63277" stopIfTrue="1">
      <formula>WEEKDAY($A837)=4</formula>
    </cfRule>
    <cfRule type="expression" dxfId="23815" priority="63278" stopIfTrue="1">
      <formula>WEEKDAY($A837)=5</formula>
    </cfRule>
    <cfRule type="expression" dxfId="23814" priority="63279" stopIfTrue="1">
      <formula>WEEKDAY($A837)=6</formula>
    </cfRule>
    <cfRule type="expression" dxfId="23813" priority="63280" stopIfTrue="1">
      <formula>WEEKDAY($A837)=7</formula>
    </cfRule>
  </conditionalFormatting>
  <conditionalFormatting sqref="I837:I842">
    <cfRule type="expression" dxfId="23812" priority="63267" stopIfTrue="1">
      <formula>WEEKDAY($A837)=1</formula>
    </cfRule>
    <cfRule type="expression" dxfId="23811" priority="63268" stopIfTrue="1">
      <formula>WEEKDAY($A837)=2</formula>
    </cfRule>
    <cfRule type="expression" dxfId="23810" priority="63269" stopIfTrue="1">
      <formula>WEEKDAY($A837)=3</formula>
    </cfRule>
    <cfRule type="expression" dxfId="23809" priority="63270" stopIfTrue="1">
      <formula>WEEKDAY($A837)=4</formula>
    </cfRule>
    <cfRule type="expression" dxfId="23808" priority="63271" stopIfTrue="1">
      <formula>WEEKDAY($A837)=5</formula>
    </cfRule>
    <cfRule type="expression" dxfId="23807" priority="63272" stopIfTrue="1">
      <formula>WEEKDAY($A837)=6</formula>
    </cfRule>
    <cfRule type="expression" dxfId="23806" priority="63273" stopIfTrue="1">
      <formula>WEEKDAY($A837)=7</formula>
    </cfRule>
  </conditionalFormatting>
  <conditionalFormatting sqref="I837:I842">
    <cfRule type="expression" dxfId="23805" priority="63260" stopIfTrue="1">
      <formula>WEEKDAY($A837)=1</formula>
    </cfRule>
    <cfRule type="expression" dxfId="23804" priority="63261" stopIfTrue="1">
      <formula>WEEKDAY($A837)=2</formula>
    </cfRule>
    <cfRule type="expression" dxfId="23803" priority="63262" stopIfTrue="1">
      <formula>WEEKDAY($A837)=3</formula>
    </cfRule>
    <cfRule type="expression" dxfId="23802" priority="63263" stopIfTrue="1">
      <formula>WEEKDAY($A837)=4</formula>
    </cfRule>
    <cfRule type="expression" dxfId="23801" priority="63264" stopIfTrue="1">
      <formula>WEEKDAY($A837)=5</formula>
    </cfRule>
    <cfRule type="expression" dxfId="23800" priority="63265" stopIfTrue="1">
      <formula>WEEKDAY($A837)=6</formula>
    </cfRule>
    <cfRule type="expression" dxfId="23799" priority="63266" stopIfTrue="1">
      <formula>WEEKDAY($A837)=7</formula>
    </cfRule>
  </conditionalFormatting>
  <conditionalFormatting sqref="I837:I842">
    <cfRule type="expression" dxfId="23798" priority="63253" stopIfTrue="1">
      <formula>WEEKDAY($A837)=1</formula>
    </cfRule>
    <cfRule type="expression" dxfId="23797" priority="63254" stopIfTrue="1">
      <formula>WEEKDAY($A837)=2</formula>
    </cfRule>
    <cfRule type="expression" dxfId="23796" priority="63255" stopIfTrue="1">
      <formula>WEEKDAY($A837)=3</formula>
    </cfRule>
    <cfRule type="expression" dxfId="23795" priority="63256" stopIfTrue="1">
      <formula>WEEKDAY($A837)=4</formula>
    </cfRule>
    <cfRule type="expression" dxfId="23794" priority="63257" stopIfTrue="1">
      <formula>WEEKDAY($A837)=5</formula>
    </cfRule>
    <cfRule type="expression" dxfId="23793" priority="63258" stopIfTrue="1">
      <formula>WEEKDAY($A837)=6</formula>
    </cfRule>
    <cfRule type="expression" dxfId="23792" priority="63259" stopIfTrue="1">
      <formula>WEEKDAY($A837)=7</formula>
    </cfRule>
  </conditionalFormatting>
  <conditionalFormatting sqref="I837:I842">
    <cfRule type="expression" dxfId="23791" priority="63246" stopIfTrue="1">
      <formula>WEEKDAY($A837)=1</formula>
    </cfRule>
    <cfRule type="expression" dxfId="23790" priority="63247" stopIfTrue="1">
      <formula>WEEKDAY($A837)=2</formula>
    </cfRule>
    <cfRule type="expression" dxfId="23789" priority="63248" stopIfTrue="1">
      <formula>WEEKDAY($A837)=3</formula>
    </cfRule>
    <cfRule type="expression" dxfId="23788" priority="63249" stopIfTrue="1">
      <formula>WEEKDAY($A837)=4</formula>
    </cfRule>
    <cfRule type="expression" dxfId="23787" priority="63250" stopIfTrue="1">
      <formula>WEEKDAY($A837)=5</formula>
    </cfRule>
    <cfRule type="expression" dxfId="23786" priority="63251" stopIfTrue="1">
      <formula>WEEKDAY($A837)=6</formula>
    </cfRule>
    <cfRule type="expression" dxfId="23785" priority="63252" stopIfTrue="1">
      <formula>WEEKDAY($A837)=7</formula>
    </cfRule>
  </conditionalFormatting>
  <conditionalFormatting sqref="I837:I842">
    <cfRule type="expression" dxfId="23784" priority="63239" stopIfTrue="1">
      <formula>WEEKDAY($A837)=1</formula>
    </cfRule>
    <cfRule type="expression" dxfId="23783" priority="63240" stopIfTrue="1">
      <formula>WEEKDAY($A837)=2</formula>
    </cfRule>
    <cfRule type="expression" dxfId="23782" priority="63241" stopIfTrue="1">
      <formula>WEEKDAY($A837)=3</formula>
    </cfRule>
    <cfRule type="expression" dxfId="23781" priority="63242" stopIfTrue="1">
      <formula>WEEKDAY($A837)=4</formula>
    </cfRule>
    <cfRule type="expression" dxfId="23780" priority="63243" stopIfTrue="1">
      <formula>WEEKDAY($A837)=5</formula>
    </cfRule>
    <cfRule type="expression" dxfId="23779" priority="63244" stopIfTrue="1">
      <formula>WEEKDAY($A837)=6</formula>
    </cfRule>
    <cfRule type="expression" dxfId="23778" priority="63245" stopIfTrue="1">
      <formula>WEEKDAY($A837)=7</formula>
    </cfRule>
  </conditionalFormatting>
  <conditionalFormatting sqref="I837:I842">
    <cfRule type="expression" dxfId="23777" priority="63232" stopIfTrue="1">
      <formula>WEEKDAY($A837)=1</formula>
    </cfRule>
    <cfRule type="expression" dxfId="23776" priority="63233" stopIfTrue="1">
      <formula>WEEKDAY($A837)=2</formula>
    </cfRule>
    <cfRule type="expression" dxfId="23775" priority="63234" stopIfTrue="1">
      <formula>WEEKDAY($A837)=3</formula>
    </cfRule>
    <cfRule type="expression" dxfId="23774" priority="63235" stopIfTrue="1">
      <formula>WEEKDAY($A837)=4</formula>
    </cfRule>
    <cfRule type="expression" dxfId="23773" priority="63236" stopIfTrue="1">
      <formula>WEEKDAY($A837)=5</formula>
    </cfRule>
    <cfRule type="expression" dxfId="23772" priority="63237" stopIfTrue="1">
      <formula>WEEKDAY($A837)=6</formula>
    </cfRule>
    <cfRule type="expression" dxfId="23771" priority="63238" stopIfTrue="1">
      <formula>WEEKDAY($A837)=7</formula>
    </cfRule>
  </conditionalFormatting>
  <conditionalFormatting sqref="I837:I842">
    <cfRule type="expression" dxfId="23770" priority="63225" stopIfTrue="1">
      <formula>WEEKDAY($A837)=1</formula>
    </cfRule>
    <cfRule type="expression" dxfId="23769" priority="63226" stopIfTrue="1">
      <formula>WEEKDAY($A837)=2</formula>
    </cfRule>
    <cfRule type="expression" dxfId="23768" priority="63227" stopIfTrue="1">
      <formula>WEEKDAY($A837)=3</formula>
    </cfRule>
    <cfRule type="expression" dxfId="23767" priority="63228" stopIfTrue="1">
      <formula>WEEKDAY($A837)=4</formula>
    </cfRule>
    <cfRule type="expression" dxfId="23766" priority="63229" stopIfTrue="1">
      <formula>WEEKDAY($A837)=5</formula>
    </cfRule>
    <cfRule type="expression" dxfId="23765" priority="63230" stopIfTrue="1">
      <formula>WEEKDAY($A837)=6</formula>
    </cfRule>
    <cfRule type="expression" dxfId="23764" priority="63231" stopIfTrue="1">
      <formula>WEEKDAY($A837)=7</formula>
    </cfRule>
  </conditionalFormatting>
  <conditionalFormatting sqref="I837:I842">
    <cfRule type="expression" dxfId="23763" priority="63218" stopIfTrue="1">
      <formula>WEEKDAY($A837)=1</formula>
    </cfRule>
    <cfRule type="expression" dxfId="23762" priority="63219" stopIfTrue="1">
      <formula>WEEKDAY($A837)=2</formula>
    </cfRule>
    <cfRule type="expression" dxfId="23761" priority="63220" stopIfTrue="1">
      <formula>WEEKDAY($A837)=3</formula>
    </cfRule>
    <cfRule type="expression" dxfId="23760" priority="63221" stopIfTrue="1">
      <formula>WEEKDAY($A837)=4</formula>
    </cfRule>
    <cfRule type="expression" dxfId="23759" priority="63222" stopIfTrue="1">
      <formula>WEEKDAY($A837)=5</formula>
    </cfRule>
    <cfRule type="expression" dxfId="23758" priority="63223" stopIfTrue="1">
      <formula>WEEKDAY($A837)=6</formula>
    </cfRule>
    <cfRule type="expression" dxfId="23757" priority="63224" stopIfTrue="1">
      <formula>WEEKDAY($A837)=7</formula>
    </cfRule>
  </conditionalFormatting>
  <conditionalFormatting sqref="I837:I842">
    <cfRule type="expression" dxfId="23756" priority="63211" stopIfTrue="1">
      <formula>WEEKDAY($A837)=1</formula>
    </cfRule>
    <cfRule type="expression" dxfId="23755" priority="63212" stopIfTrue="1">
      <formula>WEEKDAY($A837)=2</formula>
    </cfRule>
    <cfRule type="expression" dxfId="23754" priority="63213" stopIfTrue="1">
      <formula>WEEKDAY($A837)=3</formula>
    </cfRule>
    <cfRule type="expression" dxfId="23753" priority="63214" stopIfTrue="1">
      <formula>WEEKDAY($A837)=4</formula>
    </cfRule>
    <cfRule type="expression" dxfId="23752" priority="63215" stopIfTrue="1">
      <formula>WEEKDAY($A837)=5</formula>
    </cfRule>
    <cfRule type="expression" dxfId="23751" priority="63216" stopIfTrue="1">
      <formula>WEEKDAY($A837)=6</formula>
    </cfRule>
    <cfRule type="expression" dxfId="23750" priority="63217" stopIfTrue="1">
      <formula>WEEKDAY($A837)=7</formula>
    </cfRule>
  </conditionalFormatting>
  <conditionalFormatting sqref="I837:I842">
    <cfRule type="expression" dxfId="23749" priority="63204" stopIfTrue="1">
      <formula>WEEKDAY($A837)=1</formula>
    </cfRule>
    <cfRule type="expression" dxfId="23748" priority="63205" stopIfTrue="1">
      <formula>WEEKDAY($A837)=2</formula>
    </cfRule>
    <cfRule type="expression" dxfId="23747" priority="63206" stopIfTrue="1">
      <formula>WEEKDAY($A837)=3</formula>
    </cfRule>
    <cfRule type="expression" dxfId="23746" priority="63207" stopIfTrue="1">
      <formula>WEEKDAY($A837)=4</formula>
    </cfRule>
    <cfRule type="expression" dxfId="23745" priority="63208" stopIfTrue="1">
      <formula>WEEKDAY($A837)=5</formula>
    </cfRule>
    <cfRule type="expression" dxfId="23744" priority="63209" stopIfTrue="1">
      <formula>WEEKDAY($A837)=6</formula>
    </cfRule>
    <cfRule type="expression" dxfId="23743" priority="63210" stopIfTrue="1">
      <formula>WEEKDAY($A837)=7</formula>
    </cfRule>
  </conditionalFormatting>
  <conditionalFormatting sqref="I837:I842">
    <cfRule type="expression" dxfId="23742" priority="63197" stopIfTrue="1">
      <formula>WEEKDAY($A837)=1</formula>
    </cfRule>
    <cfRule type="expression" dxfId="23741" priority="63198" stopIfTrue="1">
      <formula>WEEKDAY($A837)=2</formula>
    </cfRule>
    <cfRule type="expression" dxfId="23740" priority="63199" stopIfTrue="1">
      <formula>WEEKDAY($A837)=3</formula>
    </cfRule>
    <cfRule type="expression" dxfId="23739" priority="63200" stopIfTrue="1">
      <formula>WEEKDAY($A837)=4</formula>
    </cfRule>
    <cfRule type="expression" dxfId="23738" priority="63201" stopIfTrue="1">
      <formula>WEEKDAY($A837)=5</formula>
    </cfRule>
    <cfRule type="expression" dxfId="23737" priority="63202" stopIfTrue="1">
      <formula>WEEKDAY($A837)=6</formula>
    </cfRule>
    <cfRule type="expression" dxfId="23736" priority="63203" stopIfTrue="1">
      <formula>WEEKDAY($A837)=7</formula>
    </cfRule>
  </conditionalFormatting>
  <conditionalFormatting sqref="I837:I842">
    <cfRule type="expression" dxfId="23735" priority="63190" stopIfTrue="1">
      <formula>WEEKDAY($A837)=1</formula>
    </cfRule>
    <cfRule type="expression" dxfId="23734" priority="63191" stopIfTrue="1">
      <formula>WEEKDAY($A837)=2</formula>
    </cfRule>
    <cfRule type="expression" dxfId="23733" priority="63192" stopIfTrue="1">
      <formula>WEEKDAY($A837)=3</formula>
    </cfRule>
    <cfRule type="expression" dxfId="23732" priority="63193" stopIfTrue="1">
      <formula>WEEKDAY($A837)=4</formula>
    </cfRule>
    <cfRule type="expression" dxfId="23731" priority="63194" stopIfTrue="1">
      <formula>WEEKDAY($A837)=5</formula>
    </cfRule>
    <cfRule type="expression" dxfId="23730" priority="63195" stopIfTrue="1">
      <formula>WEEKDAY($A837)=6</formula>
    </cfRule>
    <cfRule type="expression" dxfId="23729" priority="63196" stopIfTrue="1">
      <formula>WEEKDAY($A837)=7</formula>
    </cfRule>
  </conditionalFormatting>
  <conditionalFormatting sqref="I837:I842">
    <cfRule type="expression" dxfId="23728" priority="63183" stopIfTrue="1">
      <formula>WEEKDAY($A837)=1</formula>
    </cfRule>
    <cfRule type="expression" dxfId="23727" priority="63184" stopIfTrue="1">
      <formula>WEEKDAY($A837)=2</formula>
    </cfRule>
    <cfRule type="expression" dxfId="23726" priority="63185" stopIfTrue="1">
      <formula>WEEKDAY($A837)=3</formula>
    </cfRule>
    <cfRule type="expression" dxfId="23725" priority="63186" stopIfTrue="1">
      <formula>WEEKDAY($A837)=4</formula>
    </cfRule>
    <cfRule type="expression" dxfId="23724" priority="63187" stopIfTrue="1">
      <formula>WEEKDAY($A837)=5</formula>
    </cfRule>
    <cfRule type="expression" dxfId="23723" priority="63188" stopIfTrue="1">
      <formula>WEEKDAY($A837)=6</formula>
    </cfRule>
    <cfRule type="expression" dxfId="23722" priority="63189" stopIfTrue="1">
      <formula>WEEKDAY($A837)=7</formula>
    </cfRule>
  </conditionalFormatting>
  <conditionalFormatting sqref="I837:I842">
    <cfRule type="expression" dxfId="23721" priority="63176" stopIfTrue="1">
      <formula>WEEKDAY($A837)=1</formula>
    </cfRule>
    <cfRule type="expression" dxfId="23720" priority="63177" stopIfTrue="1">
      <formula>WEEKDAY($A837)=2</formula>
    </cfRule>
    <cfRule type="expression" dxfId="23719" priority="63178" stopIfTrue="1">
      <formula>WEEKDAY($A837)=3</formula>
    </cfRule>
    <cfRule type="expression" dxfId="23718" priority="63179" stopIfTrue="1">
      <formula>WEEKDAY($A837)=4</formula>
    </cfRule>
    <cfRule type="expression" dxfId="23717" priority="63180" stopIfTrue="1">
      <formula>WEEKDAY($A837)=5</formula>
    </cfRule>
    <cfRule type="expression" dxfId="23716" priority="63181" stopIfTrue="1">
      <formula>WEEKDAY($A837)=6</formula>
    </cfRule>
    <cfRule type="expression" dxfId="23715" priority="63182" stopIfTrue="1">
      <formula>WEEKDAY($A837)=7</formula>
    </cfRule>
  </conditionalFormatting>
  <conditionalFormatting sqref="I837:I842">
    <cfRule type="expression" dxfId="23714" priority="63169" stopIfTrue="1">
      <formula>WEEKDAY($A837)=1</formula>
    </cfRule>
    <cfRule type="expression" dxfId="23713" priority="63170" stopIfTrue="1">
      <formula>WEEKDAY($A837)=2</formula>
    </cfRule>
    <cfRule type="expression" dxfId="23712" priority="63171" stopIfTrue="1">
      <formula>WEEKDAY($A837)=3</formula>
    </cfRule>
    <cfRule type="expression" dxfId="23711" priority="63172" stopIfTrue="1">
      <formula>WEEKDAY($A837)=4</formula>
    </cfRule>
    <cfRule type="expression" dxfId="23710" priority="63173" stopIfTrue="1">
      <formula>WEEKDAY($A837)=5</formula>
    </cfRule>
    <cfRule type="expression" dxfId="23709" priority="63174" stopIfTrue="1">
      <formula>WEEKDAY($A837)=6</formula>
    </cfRule>
    <cfRule type="expression" dxfId="23708" priority="63175" stopIfTrue="1">
      <formula>WEEKDAY($A837)=7</formula>
    </cfRule>
  </conditionalFormatting>
  <conditionalFormatting sqref="I837:I842">
    <cfRule type="expression" dxfId="23707" priority="63162" stopIfTrue="1">
      <formula>WEEKDAY($A837)=1</formula>
    </cfRule>
    <cfRule type="expression" dxfId="23706" priority="63163" stopIfTrue="1">
      <formula>WEEKDAY($A837)=2</formula>
    </cfRule>
    <cfRule type="expression" dxfId="23705" priority="63164" stopIfTrue="1">
      <formula>WEEKDAY($A837)=3</formula>
    </cfRule>
    <cfRule type="expression" dxfId="23704" priority="63165" stopIfTrue="1">
      <formula>WEEKDAY($A837)=4</formula>
    </cfRule>
    <cfRule type="expression" dxfId="23703" priority="63166" stopIfTrue="1">
      <formula>WEEKDAY($A837)=5</formula>
    </cfRule>
    <cfRule type="expression" dxfId="23702" priority="63167" stopIfTrue="1">
      <formula>WEEKDAY($A837)=6</formula>
    </cfRule>
    <cfRule type="expression" dxfId="23701" priority="63168" stopIfTrue="1">
      <formula>WEEKDAY($A837)=7</formula>
    </cfRule>
  </conditionalFormatting>
  <conditionalFormatting sqref="I837:I842">
    <cfRule type="expression" dxfId="23700" priority="63155" stopIfTrue="1">
      <formula>WEEKDAY($A837)=1</formula>
    </cfRule>
    <cfRule type="expression" dxfId="23699" priority="63156" stopIfTrue="1">
      <formula>WEEKDAY($A837)=2</formula>
    </cfRule>
    <cfRule type="expression" dxfId="23698" priority="63157" stopIfTrue="1">
      <formula>WEEKDAY($A837)=3</formula>
    </cfRule>
    <cfRule type="expression" dxfId="23697" priority="63158" stopIfTrue="1">
      <formula>WEEKDAY($A837)=4</formula>
    </cfRule>
    <cfRule type="expression" dxfId="23696" priority="63159" stopIfTrue="1">
      <formula>WEEKDAY($A837)=5</formula>
    </cfRule>
    <cfRule type="expression" dxfId="23695" priority="63160" stopIfTrue="1">
      <formula>WEEKDAY($A837)=6</formula>
    </cfRule>
    <cfRule type="expression" dxfId="23694" priority="63161" stopIfTrue="1">
      <formula>WEEKDAY($A837)=7</formula>
    </cfRule>
  </conditionalFormatting>
  <conditionalFormatting sqref="I837:I842">
    <cfRule type="expression" dxfId="23693" priority="63148" stopIfTrue="1">
      <formula>WEEKDAY($A837)=1</formula>
    </cfRule>
    <cfRule type="expression" dxfId="23692" priority="63149" stopIfTrue="1">
      <formula>WEEKDAY($A837)=2</formula>
    </cfRule>
    <cfRule type="expression" dxfId="23691" priority="63150" stopIfTrue="1">
      <formula>WEEKDAY($A837)=3</formula>
    </cfRule>
    <cfRule type="expression" dxfId="23690" priority="63151" stopIfTrue="1">
      <formula>WEEKDAY($A837)=4</formula>
    </cfRule>
    <cfRule type="expression" dxfId="23689" priority="63152" stopIfTrue="1">
      <formula>WEEKDAY($A837)=5</formula>
    </cfRule>
    <cfRule type="expression" dxfId="23688" priority="63153" stopIfTrue="1">
      <formula>WEEKDAY($A837)=6</formula>
    </cfRule>
    <cfRule type="expression" dxfId="23687" priority="63154" stopIfTrue="1">
      <formula>WEEKDAY($A837)=7</formula>
    </cfRule>
  </conditionalFormatting>
  <conditionalFormatting sqref="I837:I842">
    <cfRule type="expression" dxfId="23686" priority="63141" stopIfTrue="1">
      <formula>WEEKDAY($A837)=1</formula>
    </cfRule>
    <cfRule type="expression" dxfId="23685" priority="63142" stopIfTrue="1">
      <formula>WEEKDAY($A837)=2</formula>
    </cfRule>
    <cfRule type="expression" dxfId="23684" priority="63143" stopIfTrue="1">
      <formula>WEEKDAY($A837)=3</formula>
    </cfRule>
    <cfRule type="expression" dxfId="23683" priority="63144" stopIfTrue="1">
      <formula>WEEKDAY($A837)=4</formula>
    </cfRule>
    <cfRule type="expression" dxfId="23682" priority="63145" stopIfTrue="1">
      <formula>WEEKDAY($A837)=5</formula>
    </cfRule>
    <cfRule type="expression" dxfId="23681" priority="63146" stopIfTrue="1">
      <formula>WEEKDAY($A837)=6</formula>
    </cfRule>
    <cfRule type="expression" dxfId="23680" priority="63147" stopIfTrue="1">
      <formula>WEEKDAY($A837)=7</formula>
    </cfRule>
  </conditionalFormatting>
  <conditionalFormatting sqref="I837:I842">
    <cfRule type="expression" dxfId="23679" priority="63134" stopIfTrue="1">
      <formula>WEEKDAY($A837)=1</formula>
    </cfRule>
    <cfRule type="expression" dxfId="23678" priority="63135" stopIfTrue="1">
      <formula>WEEKDAY($A837)=2</formula>
    </cfRule>
    <cfRule type="expression" dxfId="23677" priority="63136" stopIfTrue="1">
      <formula>WEEKDAY($A837)=3</formula>
    </cfRule>
    <cfRule type="expression" dxfId="23676" priority="63137" stopIfTrue="1">
      <formula>WEEKDAY($A837)=4</formula>
    </cfRule>
    <cfRule type="expression" dxfId="23675" priority="63138" stopIfTrue="1">
      <formula>WEEKDAY($A837)=5</formula>
    </cfRule>
    <cfRule type="expression" dxfId="23674" priority="63139" stopIfTrue="1">
      <formula>WEEKDAY($A837)=6</formula>
    </cfRule>
    <cfRule type="expression" dxfId="23673" priority="63140" stopIfTrue="1">
      <formula>WEEKDAY($A837)=7</formula>
    </cfRule>
  </conditionalFormatting>
  <conditionalFormatting sqref="I837:I842">
    <cfRule type="expression" dxfId="23672" priority="63127" stopIfTrue="1">
      <formula>WEEKDAY($A837)=1</formula>
    </cfRule>
    <cfRule type="expression" dxfId="23671" priority="63128" stopIfTrue="1">
      <formula>WEEKDAY($A837)=2</formula>
    </cfRule>
    <cfRule type="expression" dxfId="23670" priority="63129" stopIfTrue="1">
      <formula>WEEKDAY($A837)=3</formula>
    </cfRule>
    <cfRule type="expression" dxfId="23669" priority="63130" stopIfTrue="1">
      <formula>WEEKDAY($A837)=4</formula>
    </cfRule>
    <cfRule type="expression" dxfId="23668" priority="63131" stopIfTrue="1">
      <formula>WEEKDAY($A837)=5</formula>
    </cfRule>
    <cfRule type="expression" dxfId="23667" priority="63132" stopIfTrue="1">
      <formula>WEEKDAY($A837)=6</formula>
    </cfRule>
    <cfRule type="expression" dxfId="23666" priority="63133" stopIfTrue="1">
      <formula>WEEKDAY($A837)=7</formula>
    </cfRule>
  </conditionalFormatting>
  <conditionalFormatting sqref="I837:I842">
    <cfRule type="expression" dxfId="23665" priority="63120" stopIfTrue="1">
      <formula>WEEKDAY($A837)=1</formula>
    </cfRule>
    <cfRule type="expression" dxfId="23664" priority="63121" stopIfTrue="1">
      <formula>WEEKDAY($A837)=2</formula>
    </cfRule>
    <cfRule type="expression" dxfId="23663" priority="63122" stopIfTrue="1">
      <formula>WEEKDAY($A837)=3</formula>
    </cfRule>
    <cfRule type="expression" dxfId="23662" priority="63123" stopIfTrue="1">
      <formula>WEEKDAY($A837)=4</formula>
    </cfRule>
    <cfRule type="expression" dxfId="23661" priority="63124" stopIfTrue="1">
      <formula>WEEKDAY($A837)=5</formula>
    </cfRule>
    <cfRule type="expression" dxfId="23660" priority="63125" stopIfTrue="1">
      <formula>WEEKDAY($A837)=6</formula>
    </cfRule>
    <cfRule type="expression" dxfId="23659" priority="63126" stopIfTrue="1">
      <formula>WEEKDAY($A837)=7</formula>
    </cfRule>
  </conditionalFormatting>
  <conditionalFormatting sqref="I837:I842">
    <cfRule type="expression" dxfId="23658" priority="63113" stopIfTrue="1">
      <formula>WEEKDAY($A837)=1</formula>
    </cfRule>
    <cfRule type="expression" dxfId="23657" priority="63114" stopIfTrue="1">
      <formula>WEEKDAY($A837)=2</formula>
    </cfRule>
    <cfRule type="expression" dxfId="23656" priority="63115" stopIfTrue="1">
      <formula>WEEKDAY($A837)=3</formula>
    </cfRule>
    <cfRule type="expression" dxfId="23655" priority="63116" stopIfTrue="1">
      <formula>WEEKDAY($A837)=4</formula>
    </cfRule>
    <cfRule type="expression" dxfId="23654" priority="63117" stopIfTrue="1">
      <formula>WEEKDAY($A837)=5</formula>
    </cfRule>
    <cfRule type="expression" dxfId="23653" priority="63118" stopIfTrue="1">
      <formula>WEEKDAY($A837)=6</formula>
    </cfRule>
    <cfRule type="expression" dxfId="23652" priority="63119" stopIfTrue="1">
      <formula>WEEKDAY($A837)=7</formula>
    </cfRule>
  </conditionalFormatting>
  <conditionalFormatting sqref="I837:I842">
    <cfRule type="expression" dxfId="23651" priority="63106" stopIfTrue="1">
      <formula>WEEKDAY($A837)=1</formula>
    </cfRule>
    <cfRule type="expression" dxfId="23650" priority="63107" stopIfTrue="1">
      <formula>WEEKDAY($A837)=2</formula>
    </cfRule>
    <cfRule type="expression" dxfId="23649" priority="63108" stopIfTrue="1">
      <formula>WEEKDAY($A837)=3</formula>
    </cfRule>
    <cfRule type="expression" dxfId="23648" priority="63109" stopIfTrue="1">
      <formula>WEEKDAY($A837)=4</formula>
    </cfRule>
    <cfRule type="expression" dxfId="23647" priority="63110" stopIfTrue="1">
      <formula>WEEKDAY($A837)=5</formula>
    </cfRule>
    <cfRule type="expression" dxfId="23646" priority="63111" stopIfTrue="1">
      <formula>WEEKDAY($A837)=6</formula>
    </cfRule>
    <cfRule type="expression" dxfId="23645" priority="63112" stopIfTrue="1">
      <formula>WEEKDAY($A837)=7</formula>
    </cfRule>
  </conditionalFormatting>
  <conditionalFormatting sqref="I837:I842">
    <cfRule type="expression" dxfId="23644" priority="63099" stopIfTrue="1">
      <formula>WEEKDAY($A837)=1</formula>
    </cfRule>
    <cfRule type="expression" dxfId="23643" priority="63100" stopIfTrue="1">
      <formula>WEEKDAY($A837)=2</formula>
    </cfRule>
    <cfRule type="expression" dxfId="23642" priority="63101" stopIfTrue="1">
      <formula>WEEKDAY($A837)=3</formula>
    </cfRule>
    <cfRule type="expression" dxfId="23641" priority="63102" stopIfTrue="1">
      <formula>WEEKDAY($A837)=4</formula>
    </cfRule>
    <cfRule type="expression" dxfId="23640" priority="63103" stopIfTrue="1">
      <formula>WEEKDAY($A837)=5</formula>
    </cfRule>
    <cfRule type="expression" dxfId="23639" priority="63104" stopIfTrue="1">
      <formula>WEEKDAY($A837)=6</formula>
    </cfRule>
    <cfRule type="expression" dxfId="23638" priority="63105" stopIfTrue="1">
      <formula>WEEKDAY($A837)=7</formula>
    </cfRule>
  </conditionalFormatting>
  <conditionalFormatting sqref="I837:I842">
    <cfRule type="expression" dxfId="23637" priority="63092" stopIfTrue="1">
      <formula>WEEKDAY($A837)=1</formula>
    </cfRule>
    <cfRule type="expression" dxfId="23636" priority="63093" stopIfTrue="1">
      <formula>WEEKDAY($A837)=2</formula>
    </cfRule>
    <cfRule type="expression" dxfId="23635" priority="63094" stopIfTrue="1">
      <formula>WEEKDAY($A837)=3</formula>
    </cfRule>
    <cfRule type="expression" dxfId="23634" priority="63095" stopIfTrue="1">
      <formula>WEEKDAY($A837)=4</formula>
    </cfRule>
    <cfRule type="expression" dxfId="23633" priority="63096" stopIfTrue="1">
      <formula>WEEKDAY($A837)=5</formula>
    </cfRule>
    <cfRule type="expression" dxfId="23632" priority="63097" stopIfTrue="1">
      <formula>WEEKDAY($A837)=6</formula>
    </cfRule>
    <cfRule type="expression" dxfId="23631" priority="63098" stopIfTrue="1">
      <formula>WEEKDAY($A837)=7</formula>
    </cfRule>
  </conditionalFormatting>
  <conditionalFormatting sqref="I837:I842">
    <cfRule type="expression" dxfId="23630" priority="63085" stopIfTrue="1">
      <formula>WEEKDAY($A837)=1</formula>
    </cfRule>
    <cfRule type="expression" dxfId="23629" priority="63086" stopIfTrue="1">
      <formula>WEEKDAY($A837)=2</formula>
    </cfRule>
    <cfRule type="expression" dxfId="23628" priority="63087" stopIfTrue="1">
      <formula>WEEKDAY($A837)=3</formula>
    </cfRule>
    <cfRule type="expression" dxfId="23627" priority="63088" stopIfTrue="1">
      <formula>WEEKDAY($A837)=4</formula>
    </cfRule>
    <cfRule type="expression" dxfId="23626" priority="63089" stopIfTrue="1">
      <formula>WEEKDAY($A837)=5</formula>
    </cfRule>
    <cfRule type="expression" dxfId="23625" priority="63090" stopIfTrue="1">
      <formula>WEEKDAY($A837)=6</formula>
    </cfRule>
    <cfRule type="expression" dxfId="23624" priority="63091" stopIfTrue="1">
      <formula>WEEKDAY($A837)=7</formula>
    </cfRule>
  </conditionalFormatting>
  <conditionalFormatting sqref="I837:I842">
    <cfRule type="expression" dxfId="23623" priority="63078" stopIfTrue="1">
      <formula>WEEKDAY($A837)=1</formula>
    </cfRule>
    <cfRule type="expression" dxfId="23622" priority="63079" stopIfTrue="1">
      <formula>WEEKDAY($A837)=2</formula>
    </cfRule>
    <cfRule type="expression" dxfId="23621" priority="63080" stopIfTrue="1">
      <formula>WEEKDAY($A837)=3</formula>
    </cfRule>
    <cfRule type="expression" dxfId="23620" priority="63081" stopIfTrue="1">
      <formula>WEEKDAY($A837)=4</formula>
    </cfRule>
    <cfRule type="expression" dxfId="23619" priority="63082" stopIfTrue="1">
      <formula>WEEKDAY($A837)=5</formula>
    </cfRule>
    <cfRule type="expression" dxfId="23618" priority="63083" stopIfTrue="1">
      <formula>WEEKDAY($A837)=6</formula>
    </cfRule>
    <cfRule type="expression" dxfId="23617" priority="63084" stopIfTrue="1">
      <formula>WEEKDAY($A837)=7</formula>
    </cfRule>
  </conditionalFormatting>
  <conditionalFormatting sqref="I837:I842">
    <cfRule type="expression" dxfId="23616" priority="63071" stopIfTrue="1">
      <formula>WEEKDAY($A837)=1</formula>
    </cfRule>
    <cfRule type="expression" dxfId="23615" priority="63072" stopIfTrue="1">
      <formula>WEEKDAY($A837)=2</formula>
    </cfRule>
    <cfRule type="expression" dxfId="23614" priority="63073" stopIfTrue="1">
      <formula>WEEKDAY($A837)=3</formula>
    </cfRule>
    <cfRule type="expression" dxfId="23613" priority="63074" stopIfTrue="1">
      <formula>WEEKDAY($A837)=4</formula>
    </cfRule>
    <cfRule type="expression" dxfId="23612" priority="63075" stopIfTrue="1">
      <formula>WEEKDAY($A837)=5</formula>
    </cfRule>
    <cfRule type="expression" dxfId="23611" priority="63076" stopIfTrue="1">
      <formula>WEEKDAY($A837)=6</formula>
    </cfRule>
    <cfRule type="expression" dxfId="23610" priority="63077" stopIfTrue="1">
      <formula>WEEKDAY($A837)=7</formula>
    </cfRule>
  </conditionalFormatting>
  <conditionalFormatting sqref="I837:I842">
    <cfRule type="expression" dxfId="23609" priority="63064" stopIfTrue="1">
      <formula>WEEKDAY($A837)=1</formula>
    </cfRule>
    <cfRule type="expression" dxfId="23608" priority="63065" stopIfTrue="1">
      <formula>WEEKDAY($A837)=2</formula>
    </cfRule>
    <cfRule type="expression" dxfId="23607" priority="63066" stopIfTrue="1">
      <formula>WEEKDAY($A837)=3</formula>
    </cfRule>
    <cfRule type="expression" dxfId="23606" priority="63067" stopIfTrue="1">
      <formula>WEEKDAY($A837)=4</formula>
    </cfRule>
    <cfRule type="expression" dxfId="23605" priority="63068" stopIfTrue="1">
      <formula>WEEKDAY($A837)=5</formula>
    </cfRule>
    <cfRule type="expression" dxfId="23604" priority="63069" stopIfTrue="1">
      <formula>WEEKDAY($A837)=6</formula>
    </cfRule>
    <cfRule type="expression" dxfId="23603" priority="63070" stopIfTrue="1">
      <formula>WEEKDAY($A837)=7</formula>
    </cfRule>
  </conditionalFormatting>
  <conditionalFormatting sqref="I837:I842">
    <cfRule type="expression" dxfId="23602" priority="63057" stopIfTrue="1">
      <formula>WEEKDAY($A837)=1</formula>
    </cfRule>
    <cfRule type="expression" dxfId="23601" priority="63058" stopIfTrue="1">
      <formula>WEEKDAY($A837)=2</formula>
    </cfRule>
    <cfRule type="expression" dxfId="23600" priority="63059" stopIfTrue="1">
      <formula>WEEKDAY($A837)=3</formula>
    </cfRule>
    <cfRule type="expression" dxfId="23599" priority="63060" stopIfTrue="1">
      <formula>WEEKDAY($A837)=4</formula>
    </cfRule>
    <cfRule type="expression" dxfId="23598" priority="63061" stopIfTrue="1">
      <formula>WEEKDAY($A837)=5</formula>
    </cfRule>
    <cfRule type="expression" dxfId="23597" priority="63062" stopIfTrue="1">
      <formula>WEEKDAY($A837)=6</formula>
    </cfRule>
    <cfRule type="expression" dxfId="23596" priority="63063" stopIfTrue="1">
      <formula>WEEKDAY($A837)=7</formula>
    </cfRule>
  </conditionalFormatting>
  <conditionalFormatting sqref="I837:I842">
    <cfRule type="expression" dxfId="23595" priority="63050" stopIfTrue="1">
      <formula>WEEKDAY($A837)=1</formula>
    </cfRule>
    <cfRule type="expression" dxfId="23594" priority="63051" stopIfTrue="1">
      <formula>WEEKDAY($A837)=2</formula>
    </cfRule>
    <cfRule type="expression" dxfId="23593" priority="63052" stopIfTrue="1">
      <formula>WEEKDAY($A837)=3</formula>
    </cfRule>
    <cfRule type="expression" dxfId="23592" priority="63053" stopIfTrue="1">
      <formula>WEEKDAY($A837)=4</formula>
    </cfRule>
    <cfRule type="expression" dxfId="23591" priority="63054" stopIfTrue="1">
      <formula>WEEKDAY($A837)=5</formula>
    </cfRule>
    <cfRule type="expression" dxfId="23590" priority="63055" stopIfTrue="1">
      <formula>WEEKDAY($A837)=6</formula>
    </cfRule>
    <cfRule type="expression" dxfId="23589" priority="63056" stopIfTrue="1">
      <formula>WEEKDAY($A837)=7</formula>
    </cfRule>
  </conditionalFormatting>
  <conditionalFormatting sqref="I837:I842">
    <cfRule type="expression" dxfId="23588" priority="63043" stopIfTrue="1">
      <formula>WEEKDAY($A837)=1</formula>
    </cfRule>
    <cfRule type="expression" dxfId="23587" priority="63044" stopIfTrue="1">
      <formula>WEEKDAY($A837)=2</formula>
    </cfRule>
    <cfRule type="expression" dxfId="23586" priority="63045" stopIfTrue="1">
      <formula>WEEKDAY($A837)=3</formula>
    </cfRule>
    <cfRule type="expression" dxfId="23585" priority="63046" stopIfTrue="1">
      <formula>WEEKDAY($A837)=4</formula>
    </cfRule>
    <cfRule type="expression" dxfId="23584" priority="63047" stopIfTrue="1">
      <formula>WEEKDAY($A837)=5</formula>
    </cfRule>
    <cfRule type="expression" dxfId="23583" priority="63048" stopIfTrue="1">
      <formula>WEEKDAY($A837)=6</formula>
    </cfRule>
    <cfRule type="expression" dxfId="23582" priority="63049" stopIfTrue="1">
      <formula>WEEKDAY($A837)=7</formula>
    </cfRule>
  </conditionalFormatting>
  <conditionalFormatting sqref="I837:I842">
    <cfRule type="expression" dxfId="23581" priority="63029" stopIfTrue="1">
      <formula>WEEKDAY($A837)=1</formula>
    </cfRule>
    <cfRule type="expression" dxfId="23580" priority="63030" stopIfTrue="1">
      <formula>WEEKDAY($A837)=2</formula>
    </cfRule>
    <cfRule type="expression" dxfId="23579" priority="63031" stopIfTrue="1">
      <formula>WEEKDAY($A837)=3</formula>
    </cfRule>
    <cfRule type="expression" dxfId="23578" priority="63032" stopIfTrue="1">
      <formula>WEEKDAY($A837)=4</formula>
    </cfRule>
    <cfRule type="expression" dxfId="23577" priority="63033" stopIfTrue="1">
      <formula>WEEKDAY($A837)=5</formula>
    </cfRule>
    <cfRule type="expression" dxfId="23576" priority="63034" stopIfTrue="1">
      <formula>WEEKDAY($A837)=6</formula>
    </cfRule>
    <cfRule type="expression" dxfId="23575" priority="63035" stopIfTrue="1">
      <formula>WEEKDAY($A837)=7</formula>
    </cfRule>
  </conditionalFormatting>
  <conditionalFormatting sqref="I837:I842">
    <cfRule type="expression" dxfId="23574" priority="63022" stopIfTrue="1">
      <formula>WEEKDAY($A837)=1</formula>
    </cfRule>
    <cfRule type="expression" dxfId="23573" priority="63023" stopIfTrue="1">
      <formula>WEEKDAY($A837)=2</formula>
    </cfRule>
    <cfRule type="expression" dxfId="23572" priority="63024" stopIfTrue="1">
      <formula>WEEKDAY($A837)=3</formula>
    </cfRule>
    <cfRule type="expression" dxfId="23571" priority="63025" stopIfTrue="1">
      <formula>WEEKDAY($A837)=4</formula>
    </cfRule>
    <cfRule type="expression" dxfId="23570" priority="63026" stopIfTrue="1">
      <formula>WEEKDAY($A837)=5</formula>
    </cfRule>
    <cfRule type="expression" dxfId="23569" priority="63027" stopIfTrue="1">
      <formula>WEEKDAY($A837)=6</formula>
    </cfRule>
    <cfRule type="expression" dxfId="23568" priority="63028" stopIfTrue="1">
      <formula>WEEKDAY($A837)=7</formula>
    </cfRule>
  </conditionalFormatting>
  <conditionalFormatting sqref="I837:I842">
    <cfRule type="expression" dxfId="23567" priority="63015" stopIfTrue="1">
      <formula>WEEKDAY($A837)=1</formula>
    </cfRule>
    <cfRule type="expression" dxfId="23566" priority="63016" stopIfTrue="1">
      <formula>WEEKDAY($A837)=2</formula>
    </cfRule>
    <cfRule type="expression" dxfId="23565" priority="63017" stopIfTrue="1">
      <formula>WEEKDAY($A837)=3</formula>
    </cfRule>
    <cfRule type="expression" dxfId="23564" priority="63018" stopIfTrue="1">
      <formula>WEEKDAY($A837)=4</formula>
    </cfRule>
    <cfRule type="expression" dxfId="23563" priority="63019" stopIfTrue="1">
      <formula>WEEKDAY($A837)=5</formula>
    </cfRule>
    <cfRule type="expression" dxfId="23562" priority="63020" stopIfTrue="1">
      <formula>WEEKDAY($A837)=6</formula>
    </cfRule>
    <cfRule type="expression" dxfId="23561" priority="63021" stopIfTrue="1">
      <formula>WEEKDAY($A837)=7</formula>
    </cfRule>
  </conditionalFormatting>
  <conditionalFormatting sqref="I837:I842">
    <cfRule type="expression" dxfId="23560" priority="63001" stopIfTrue="1">
      <formula>WEEKDAY($A837)=1</formula>
    </cfRule>
    <cfRule type="expression" dxfId="23559" priority="63002" stopIfTrue="1">
      <formula>WEEKDAY($A837)=2</formula>
    </cfRule>
    <cfRule type="expression" dxfId="23558" priority="63003" stopIfTrue="1">
      <formula>WEEKDAY($A837)=3</formula>
    </cfRule>
    <cfRule type="expression" dxfId="23557" priority="63004" stopIfTrue="1">
      <formula>WEEKDAY($A837)=4</formula>
    </cfRule>
    <cfRule type="expression" dxfId="23556" priority="63005" stopIfTrue="1">
      <formula>WEEKDAY($A837)=5</formula>
    </cfRule>
    <cfRule type="expression" dxfId="23555" priority="63006" stopIfTrue="1">
      <formula>WEEKDAY($A837)=6</formula>
    </cfRule>
    <cfRule type="expression" dxfId="23554" priority="63007" stopIfTrue="1">
      <formula>WEEKDAY($A837)=7</formula>
    </cfRule>
  </conditionalFormatting>
  <conditionalFormatting sqref="I837:I842">
    <cfRule type="expression" dxfId="23553" priority="62987" stopIfTrue="1">
      <formula>WEEKDAY($A837)=1</formula>
    </cfRule>
    <cfRule type="expression" dxfId="23552" priority="62988" stopIfTrue="1">
      <formula>WEEKDAY($A837)=2</formula>
    </cfRule>
    <cfRule type="expression" dxfId="23551" priority="62989" stopIfTrue="1">
      <formula>WEEKDAY($A837)=3</formula>
    </cfRule>
    <cfRule type="expression" dxfId="23550" priority="62990" stopIfTrue="1">
      <formula>WEEKDAY($A837)=4</formula>
    </cfRule>
    <cfRule type="expression" dxfId="23549" priority="62991" stopIfTrue="1">
      <formula>WEEKDAY($A837)=5</formula>
    </cfRule>
    <cfRule type="expression" dxfId="23548" priority="62992" stopIfTrue="1">
      <formula>WEEKDAY($A837)=6</formula>
    </cfRule>
    <cfRule type="expression" dxfId="23547" priority="62993" stopIfTrue="1">
      <formula>WEEKDAY($A837)=7</formula>
    </cfRule>
  </conditionalFormatting>
  <conditionalFormatting sqref="I837:I842">
    <cfRule type="expression" dxfId="23546" priority="62973" stopIfTrue="1">
      <formula>WEEKDAY($A837)=1</formula>
    </cfRule>
    <cfRule type="expression" dxfId="23545" priority="62974" stopIfTrue="1">
      <formula>WEEKDAY($A837)=2</formula>
    </cfRule>
    <cfRule type="expression" dxfId="23544" priority="62975" stopIfTrue="1">
      <formula>WEEKDAY($A837)=3</formula>
    </cfRule>
    <cfRule type="expression" dxfId="23543" priority="62976" stopIfTrue="1">
      <formula>WEEKDAY($A837)=4</formula>
    </cfRule>
    <cfRule type="expression" dxfId="23542" priority="62977" stopIfTrue="1">
      <formula>WEEKDAY($A837)=5</formula>
    </cfRule>
    <cfRule type="expression" dxfId="23541" priority="62978" stopIfTrue="1">
      <formula>WEEKDAY($A837)=6</formula>
    </cfRule>
    <cfRule type="expression" dxfId="23540" priority="62979" stopIfTrue="1">
      <formula>WEEKDAY($A837)=7</formula>
    </cfRule>
  </conditionalFormatting>
  <conditionalFormatting sqref="I837:I842">
    <cfRule type="expression" dxfId="23539" priority="62959" stopIfTrue="1">
      <formula>WEEKDAY($A837)=1</formula>
    </cfRule>
    <cfRule type="expression" dxfId="23538" priority="62960" stopIfTrue="1">
      <formula>WEEKDAY($A837)=2</formula>
    </cfRule>
    <cfRule type="expression" dxfId="23537" priority="62961" stopIfTrue="1">
      <formula>WEEKDAY($A837)=3</formula>
    </cfRule>
    <cfRule type="expression" dxfId="23536" priority="62962" stopIfTrue="1">
      <formula>WEEKDAY($A837)=4</formula>
    </cfRule>
    <cfRule type="expression" dxfId="23535" priority="62963" stopIfTrue="1">
      <formula>WEEKDAY($A837)=5</formula>
    </cfRule>
    <cfRule type="expression" dxfId="23534" priority="62964" stopIfTrue="1">
      <formula>WEEKDAY($A837)=6</formula>
    </cfRule>
    <cfRule type="expression" dxfId="23533" priority="62965" stopIfTrue="1">
      <formula>WEEKDAY($A837)=7</formula>
    </cfRule>
  </conditionalFormatting>
  <conditionalFormatting sqref="I837:I842">
    <cfRule type="expression" dxfId="23532" priority="62945" stopIfTrue="1">
      <formula>WEEKDAY($A837)=1</formula>
    </cfRule>
    <cfRule type="expression" dxfId="23531" priority="62946" stopIfTrue="1">
      <formula>WEEKDAY($A837)=2</formula>
    </cfRule>
    <cfRule type="expression" dxfId="23530" priority="62947" stopIfTrue="1">
      <formula>WEEKDAY($A837)=3</formula>
    </cfRule>
    <cfRule type="expression" dxfId="23529" priority="62948" stopIfTrue="1">
      <formula>WEEKDAY($A837)=4</formula>
    </cfRule>
    <cfRule type="expression" dxfId="23528" priority="62949" stopIfTrue="1">
      <formula>WEEKDAY($A837)=5</formula>
    </cfRule>
    <cfRule type="expression" dxfId="23527" priority="62950" stopIfTrue="1">
      <formula>WEEKDAY($A837)=6</formula>
    </cfRule>
    <cfRule type="expression" dxfId="23526" priority="62951" stopIfTrue="1">
      <formula>WEEKDAY($A837)=7</formula>
    </cfRule>
  </conditionalFormatting>
  <conditionalFormatting sqref="I837:I842">
    <cfRule type="expression" dxfId="23525" priority="62931" stopIfTrue="1">
      <formula>WEEKDAY($A837)=1</formula>
    </cfRule>
    <cfRule type="expression" dxfId="23524" priority="62932" stopIfTrue="1">
      <formula>WEEKDAY($A837)=2</formula>
    </cfRule>
    <cfRule type="expression" dxfId="23523" priority="62933" stopIfTrue="1">
      <formula>WEEKDAY($A837)=3</formula>
    </cfRule>
    <cfRule type="expression" dxfId="23522" priority="62934" stopIfTrue="1">
      <formula>WEEKDAY($A837)=4</formula>
    </cfRule>
    <cfRule type="expression" dxfId="23521" priority="62935" stopIfTrue="1">
      <formula>WEEKDAY($A837)=5</formula>
    </cfRule>
    <cfRule type="expression" dxfId="23520" priority="62936" stopIfTrue="1">
      <formula>WEEKDAY($A837)=6</formula>
    </cfRule>
    <cfRule type="expression" dxfId="23519" priority="62937" stopIfTrue="1">
      <formula>WEEKDAY($A837)=7</formula>
    </cfRule>
  </conditionalFormatting>
  <conditionalFormatting sqref="I837:I842">
    <cfRule type="expression" dxfId="23518" priority="62917" stopIfTrue="1">
      <formula>WEEKDAY($A837)=1</formula>
    </cfRule>
    <cfRule type="expression" dxfId="23517" priority="62918" stopIfTrue="1">
      <formula>WEEKDAY($A837)=2</formula>
    </cfRule>
    <cfRule type="expression" dxfId="23516" priority="62919" stopIfTrue="1">
      <formula>WEEKDAY($A837)=3</formula>
    </cfRule>
    <cfRule type="expression" dxfId="23515" priority="62920" stopIfTrue="1">
      <formula>WEEKDAY($A837)=4</formula>
    </cfRule>
    <cfRule type="expression" dxfId="23514" priority="62921" stopIfTrue="1">
      <formula>WEEKDAY($A837)=5</formula>
    </cfRule>
    <cfRule type="expression" dxfId="23513" priority="62922" stopIfTrue="1">
      <formula>WEEKDAY($A837)=6</formula>
    </cfRule>
    <cfRule type="expression" dxfId="23512" priority="62923" stopIfTrue="1">
      <formula>WEEKDAY($A837)=7</formula>
    </cfRule>
  </conditionalFormatting>
  <conditionalFormatting sqref="I837:I842">
    <cfRule type="expression" dxfId="23511" priority="62910" stopIfTrue="1">
      <formula>WEEKDAY($A837)=1</formula>
    </cfRule>
    <cfRule type="expression" dxfId="23510" priority="62911" stopIfTrue="1">
      <formula>WEEKDAY($A837)=2</formula>
    </cfRule>
    <cfRule type="expression" dxfId="23509" priority="62912" stopIfTrue="1">
      <formula>WEEKDAY($A837)=3</formula>
    </cfRule>
    <cfRule type="expression" dxfId="23508" priority="62913" stopIfTrue="1">
      <formula>WEEKDAY($A837)=4</formula>
    </cfRule>
    <cfRule type="expression" dxfId="23507" priority="62914" stopIfTrue="1">
      <formula>WEEKDAY($A837)=5</formula>
    </cfRule>
    <cfRule type="expression" dxfId="23506" priority="62915" stopIfTrue="1">
      <formula>WEEKDAY($A837)=6</formula>
    </cfRule>
    <cfRule type="expression" dxfId="23505" priority="62916" stopIfTrue="1">
      <formula>WEEKDAY($A837)=7</formula>
    </cfRule>
  </conditionalFormatting>
  <conditionalFormatting sqref="I837:I842">
    <cfRule type="expression" dxfId="23504" priority="62903" stopIfTrue="1">
      <formula>WEEKDAY($A837)=1</formula>
    </cfRule>
    <cfRule type="expression" dxfId="23503" priority="62904" stopIfTrue="1">
      <formula>WEEKDAY($A837)=2</formula>
    </cfRule>
    <cfRule type="expression" dxfId="23502" priority="62905" stopIfTrue="1">
      <formula>WEEKDAY($A837)=3</formula>
    </cfRule>
    <cfRule type="expression" dxfId="23501" priority="62906" stopIfTrue="1">
      <formula>WEEKDAY($A837)=4</formula>
    </cfRule>
    <cfRule type="expression" dxfId="23500" priority="62907" stopIfTrue="1">
      <formula>WEEKDAY($A837)=5</formula>
    </cfRule>
    <cfRule type="expression" dxfId="23499" priority="62908" stopIfTrue="1">
      <formula>WEEKDAY($A837)=6</formula>
    </cfRule>
    <cfRule type="expression" dxfId="23498" priority="62909" stopIfTrue="1">
      <formula>WEEKDAY($A837)=7</formula>
    </cfRule>
  </conditionalFormatting>
  <conditionalFormatting sqref="I837:I842">
    <cfRule type="expression" dxfId="23497" priority="62896" stopIfTrue="1">
      <formula>WEEKDAY($A837)=1</formula>
    </cfRule>
    <cfRule type="expression" dxfId="23496" priority="62897" stopIfTrue="1">
      <formula>WEEKDAY($A837)=2</formula>
    </cfRule>
    <cfRule type="expression" dxfId="23495" priority="62898" stopIfTrue="1">
      <formula>WEEKDAY($A837)=3</formula>
    </cfRule>
    <cfRule type="expression" dxfId="23494" priority="62899" stopIfTrue="1">
      <formula>WEEKDAY($A837)=4</formula>
    </cfRule>
    <cfRule type="expression" dxfId="23493" priority="62900" stopIfTrue="1">
      <formula>WEEKDAY($A837)=5</formula>
    </cfRule>
    <cfRule type="expression" dxfId="23492" priority="62901" stopIfTrue="1">
      <formula>WEEKDAY($A837)=6</formula>
    </cfRule>
    <cfRule type="expression" dxfId="23491" priority="62902" stopIfTrue="1">
      <formula>WEEKDAY($A837)=7</formula>
    </cfRule>
  </conditionalFormatting>
  <conditionalFormatting sqref="I837:I842">
    <cfRule type="expression" dxfId="23490" priority="62889" stopIfTrue="1">
      <formula>WEEKDAY($A837)=1</formula>
    </cfRule>
    <cfRule type="expression" dxfId="23489" priority="62890" stopIfTrue="1">
      <formula>WEEKDAY($A837)=2</formula>
    </cfRule>
    <cfRule type="expression" dxfId="23488" priority="62891" stopIfTrue="1">
      <formula>WEEKDAY($A837)=3</formula>
    </cfRule>
    <cfRule type="expression" dxfId="23487" priority="62892" stopIfTrue="1">
      <formula>WEEKDAY($A837)=4</formula>
    </cfRule>
    <cfRule type="expression" dxfId="23486" priority="62893" stopIfTrue="1">
      <formula>WEEKDAY($A837)=5</formula>
    </cfRule>
    <cfRule type="expression" dxfId="23485" priority="62894" stopIfTrue="1">
      <formula>WEEKDAY($A837)=6</formula>
    </cfRule>
    <cfRule type="expression" dxfId="23484" priority="62895" stopIfTrue="1">
      <formula>WEEKDAY($A837)=7</formula>
    </cfRule>
  </conditionalFormatting>
  <conditionalFormatting sqref="I837:I842">
    <cfRule type="expression" dxfId="23483" priority="62882" stopIfTrue="1">
      <formula>WEEKDAY($A837)=1</formula>
    </cfRule>
    <cfRule type="expression" dxfId="23482" priority="62883" stopIfTrue="1">
      <formula>WEEKDAY($A837)=2</formula>
    </cfRule>
    <cfRule type="expression" dxfId="23481" priority="62884" stopIfTrue="1">
      <formula>WEEKDAY($A837)=3</formula>
    </cfRule>
    <cfRule type="expression" dxfId="23480" priority="62885" stopIfTrue="1">
      <formula>WEEKDAY($A837)=4</formula>
    </cfRule>
    <cfRule type="expression" dxfId="23479" priority="62886" stopIfTrue="1">
      <formula>WEEKDAY($A837)=5</formula>
    </cfRule>
    <cfRule type="expression" dxfId="23478" priority="62887" stopIfTrue="1">
      <formula>WEEKDAY($A837)=6</formula>
    </cfRule>
    <cfRule type="expression" dxfId="23477" priority="62888" stopIfTrue="1">
      <formula>WEEKDAY($A837)=7</formula>
    </cfRule>
  </conditionalFormatting>
  <conditionalFormatting sqref="I837:I842">
    <cfRule type="expression" dxfId="23476" priority="62875" stopIfTrue="1">
      <formula>WEEKDAY($A837)=1</formula>
    </cfRule>
    <cfRule type="expression" dxfId="23475" priority="62876" stopIfTrue="1">
      <formula>WEEKDAY($A837)=2</formula>
    </cfRule>
    <cfRule type="expression" dxfId="23474" priority="62877" stopIfTrue="1">
      <formula>WEEKDAY($A837)=3</formula>
    </cfRule>
    <cfRule type="expression" dxfId="23473" priority="62878" stopIfTrue="1">
      <formula>WEEKDAY($A837)=4</formula>
    </cfRule>
    <cfRule type="expression" dxfId="23472" priority="62879" stopIfTrue="1">
      <formula>WEEKDAY($A837)=5</formula>
    </cfRule>
    <cfRule type="expression" dxfId="23471" priority="62880" stopIfTrue="1">
      <formula>WEEKDAY($A837)=6</formula>
    </cfRule>
    <cfRule type="expression" dxfId="23470" priority="62881" stopIfTrue="1">
      <formula>WEEKDAY($A837)=7</formula>
    </cfRule>
  </conditionalFormatting>
  <conditionalFormatting sqref="I837:I842">
    <cfRule type="expression" dxfId="23469" priority="62868" stopIfTrue="1">
      <formula>WEEKDAY($A837)=1</formula>
    </cfRule>
    <cfRule type="expression" dxfId="23468" priority="62869" stopIfTrue="1">
      <formula>WEEKDAY($A837)=2</formula>
    </cfRule>
    <cfRule type="expression" dxfId="23467" priority="62870" stopIfTrue="1">
      <formula>WEEKDAY($A837)=3</formula>
    </cfRule>
    <cfRule type="expression" dxfId="23466" priority="62871" stopIfTrue="1">
      <formula>WEEKDAY($A837)=4</formula>
    </cfRule>
    <cfRule type="expression" dxfId="23465" priority="62872" stopIfTrue="1">
      <formula>WEEKDAY($A837)=5</formula>
    </cfRule>
    <cfRule type="expression" dxfId="23464" priority="62873" stopIfTrue="1">
      <formula>WEEKDAY($A837)=6</formula>
    </cfRule>
    <cfRule type="expression" dxfId="23463" priority="62874" stopIfTrue="1">
      <formula>WEEKDAY($A837)=7</formula>
    </cfRule>
  </conditionalFormatting>
  <conditionalFormatting sqref="I837:I842">
    <cfRule type="expression" dxfId="23462" priority="62861" stopIfTrue="1">
      <formula>WEEKDAY($A837)=1</formula>
    </cfRule>
    <cfRule type="expression" dxfId="23461" priority="62862" stopIfTrue="1">
      <formula>WEEKDAY($A837)=2</formula>
    </cfRule>
    <cfRule type="expression" dxfId="23460" priority="62863" stopIfTrue="1">
      <formula>WEEKDAY($A837)=3</formula>
    </cfRule>
    <cfRule type="expression" dxfId="23459" priority="62864" stopIfTrue="1">
      <formula>WEEKDAY($A837)=4</formula>
    </cfRule>
    <cfRule type="expression" dxfId="23458" priority="62865" stopIfTrue="1">
      <formula>WEEKDAY($A837)=5</formula>
    </cfRule>
    <cfRule type="expression" dxfId="23457" priority="62866" stopIfTrue="1">
      <formula>WEEKDAY($A837)=6</formula>
    </cfRule>
    <cfRule type="expression" dxfId="23456" priority="62867" stopIfTrue="1">
      <formula>WEEKDAY($A837)=7</formula>
    </cfRule>
  </conditionalFormatting>
  <conditionalFormatting sqref="I837:I842">
    <cfRule type="expression" dxfId="23455" priority="62854" stopIfTrue="1">
      <formula>WEEKDAY($A837)=1</formula>
    </cfRule>
    <cfRule type="expression" dxfId="23454" priority="62855" stopIfTrue="1">
      <formula>WEEKDAY($A837)=2</formula>
    </cfRule>
    <cfRule type="expression" dxfId="23453" priority="62856" stopIfTrue="1">
      <formula>WEEKDAY($A837)=3</formula>
    </cfRule>
    <cfRule type="expression" dxfId="23452" priority="62857" stopIfTrue="1">
      <formula>WEEKDAY($A837)=4</formula>
    </cfRule>
    <cfRule type="expression" dxfId="23451" priority="62858" stopIfTrue="1">
      <formula>WEEKDAY($A837)=5</formula>
    </cfRule>
    <cfRule type="expression" dxfId="23450" priority="62859" stopIfTrue="1">
      <formula>WEEKDAY($A837)=6</formula>
    </cfRule>
    <cfRule type="expression" dxfId="23449" priority="62860" stopIfTrue="1">
      <formula>WEEKDAY($A837)=7</formula>
    </cfRule>
  </conditionalFormatting>
  <conditionalFormatting sqref="I837:I842">
    <cfRule type="expression" dxfId="23448" priority="62847" stopIfTrue="1">
      <formula>WEEKDAY($A837)=1</formula>
    </cfRule>
    <cfRule type="expression" dxfId="23447" priority="62848" stopIfTrue="1">
      <formula>WEEKDAY($A837)=2</formula>
    </cfRule>
    <cfRule type="expression" dxfId="23446" priority="62849" stopIfTrue="1">
      <formula>WEEKDAY($A837)=3</formula>
    </cfRule>
    <cfRule type="expression" dxfId="23445" priority="62850" stopIfTrue="1">
      <formula>WEEKDAY($A837)=4</formula>
    </cfRule>
    <cfRule type="expression" dxfId="23444" priority="62851" stopIfTrue="1">
      <formula>WEEKDAY($A837)=5</formula>
    </cfRule>
    <cfRule type="expression" dxfId="23443" priority="62852" stopIfTrue="1">
      <formula>WEEKDAY($A837)=6</formula>
    </cfRule>
    <cfRule type="expression" dxfId="23442" priority="62853" stopIfTrue="1">
      <formula>WEEKDAY($A837)=7</formula>
    </cfRule>
  </conditionalFormatting>
  <conditionalFormatting sqref="I837:I842">
    <cfRule type="expression" dxfId="23441" priority="62840" stopIfTrue="1">
      <formula>WEEKDAY($A837)=1</formula>
    </cfRule>
    <cfRule type="expression" dxfId="23440" priority="62841" stopIfTrue="1">
      <formula>WEEKDAY($A837)=2</formula>
    </cfRule>
    <cfRule type="expression" dxfId="23439" priority="62842" stopIfTrue="1">
      <formula>WEEKDAY($A837)=3</formula>
    </cfRule>
    <cfRule type="expression" dxfId="23438" priority="62843" stopIfTrue="1">
      <formula>WEEKDAY($A837)=4</formula>
    </cfRule>
    <cfRule type="expression" dxfId="23437" priority="62844" stopIfTrue="1">
      <formula>WEEKDAY($A837)=5</formula>
    </cfRule>
    <cfRule type="expression" dxfId="23436" priority="62845" stopIfTrue="1">
      <formula>WEEKDAY($A837)=6</formula>
    </cfRule>
    <cfRule type="expression" dxfId="23435" priority="62846" stopIfTrue="1">
      <formula>WEEKDAY($A837)=7</formula>
    </cfRule>
  </conditionalFormatting>
  <conditionalFormatting sqref="I837:I842">
    <cfRule type="expression" dxfId="23434" priority="62833" stopIfTrue="1">
      <formula>WEEKDAY($A837)=1</formula>
    </cfRule>
    <cfRule type="expression" dxfId="23433" priority="62834" stopIfTrue="1">
      <formula>WEEKDAY($A837)=2</formula>
    </cfRule>
    <cfRule type="expression" dxfId="23432" priority="62835" stopIfTrue="1">
      <formula>WEEKDAY($A837)=3</formula>
    </cfRule>
    <cfRule type="expression" dxfId="23431" priority="62836" stopIfTrue="1">
      <formula>WEEKDAY($A837)=4</formula>
    </cfRule>
    <cfRule type="expression" dxfId="23430" priority="62837" stopIfTrue="1">
      <formula>WEEKDAY($A837)=5</formula>
    </cfRule>
    <cfRule type="expression" dxfId="23429" priority="62838" stopIfTrue="1">
      <formula>WEEKDAY($A837)=6</formula>
    </cfRule>
    <cfRule type="expression" dxfId="23428" priority="62839" stopIfTrue="1">
      <formula>WEEKDAY($A837)=7</formula>
    </cfRule>
  </conditionalFormatting>
  <conditionalFormatting sqref="I837:I842">
    <cfRule type="expression" dxfId="23427" priority="62826" stopIfTrue="1">
      <formula>WEEKDAY($A837)=1</formula>
    </cfRule>
    <cfRule type="expression" dxfId="23426" priority="62827" stopIfTrue="1">
      <formula>WEEKDAY($A837)=2</formula>
    </cfRule>
    <cfRule type="expression" dxfId="23425" priority="62828" stopIfTrue="1">
      <formula>WEEKDAY($A837)=3</formula>
    </cfRule>
    <cfRule type="expression" dxfId="23424" priority="62829" stopIfTrue="1">
      <formula>WEEKDAY($A837)=4</formula>
    </cfRule>
    <cfRule type="expression" dxfId="23423" priority="62830" stopIfTrue="1">
      <formula>WEEKDAY($A837)=5</formula>
    </cfRule>
    <cfRule type="expression" dxfId="23422" priority="62831" stopIfTrue="1">
      <formula>WEEKDAY($A837)=6</formula>
    </cfRule>
    <cfRule type="expression" dxfId="23421" priority="62832" stopIfTrue="1">
      <formula>WEEKDAY($A837)=7</formula>
    </cfRule>
  </conditionalFormatting>
  <conditionalFormatting sqref="I837:I842">
    <cfRule type="expression" dxfId="23420" priority="62819" stopIfTrue="1">
      <formula>WEEKDAY($A837)=1</formula>
    </cfRule>
    <cfRule type="expression" dxfId="23419" priority="62820" stopIfTrue="1">
      <formula>WEEKDAY($A837)=2</formula>
    </cfRule>
    <cfRule type="expression" dxfId="23418" priority="62821" stopIfTrue="1">
      <formula>WEEKDAY($A837)=3</formula>
    </cfRule>
    <cfRule type="expression" dxfId="23417" priority="62822" stopIfTrue="1">
      <formula>WEEKDAY($A837)=4</formula>
    </cfRule>
    <cfRule type="expression" dxfId="23416" priority="62823" stopIfTrue="1">
      <formula>WEEKDAY($A837)=5</formula>
    </cfRule>
    <cfRule type="expression" dxfId="23415" priority="62824" stopIfTrue="1">
      <formula>WEEKDAY($A837)=6</formula>
    </cfRule>
    <cfRule type="expression" dxfId="23414" priority="62825" stopIfTrue="1">
      <formula>WEEKDAY($A837)=7</formula>
    </cfRule>
  </conditionalFormatting>
  <conditionalFormatting sqref="I837:I842">
    <cfRule type="expression" dxfId="23413" priority="62812" stopIfTrue="1">
      <formula>WEEKDAY($A837)=1</formula>
    </cfRule>
    <cfRule type="expression" dxfId="23412" priority="62813" stopIfTrue="1">
      <formula>WEEKDAY($A837)=2</formula>
    </cfRule>
    <cfRule type="expression" dxfId="23411" priority="62814" stopIfTrue="1">
      <formula>WEEKDAY($A837)=3</formula>
    </cfRule>
    <cfRule type="expression" dxfId="23410" priority="62815" stopIfTrue="1">
      <formula>WEEKDAY($A837)=4</formula>
    </cfRule>
    <cfRule type="expression" dxfId="23409" priority="62816" stopIfTrue="1">
      <formula>WEEKDAY($A837)=5</formula>
    </cfRule>
    <cfRule type="expression" dxfId="23408" priority="62817" stopIfTrue="1">
      <formula>WEEKDAY($A837)=6</formula>
    </cfRule>
    <cfRule type="expression" dxfId="23407" priority="62818" stopIfTrue="1">
      <formula>WEEKDAY($A837)=7</formula>
    </cfRule>
  </conditionalFormatting>
  <conditionalFormatting sqref="I837:I842">
    <cfRule type="expression" dxfId="23406" priority="62805" stopIfTrue="1">
      <formula>WEEKDAY($A837)=1</formula>
    </cfRule>
    <cfRule type="expression" dxfId="23405" priority="62806" stopIfTrue="1">
      <formula>WEEKDAY($A837)=2</formula>
    </cfRule>
    <cfRule type="expression" dxfId="23404" priority="62807" stopIfTrue="1">
      <formula>WEEKDAY($A837)=3</formula>
    </cfRule>
    <cfRule type="expression" dxfId="23403" priority="62808" stopIfTrue="1">
      <formula>WEEKDAY($A837)=4</formula>
    </cfRule>
    <cfRule type="expression" dxfId="23402" priority="62809" stopIfTrue="1">
      <formula>WEEKDAY($A837)=5</formula>
    </cfRule>
    <cfRule type="expression" dxfId="23401" priority="62810" stopIfTrue="1">
      <formula>WEEKDAY($A837)=6</formula>
    </cfRule>
    <cfRule type="expression" dxfId="23400" priority="62811" stopIfTrue="1">
      <formula>WEEKDAY($A837)=7</formula>
    </cfRule>
  </conditionalFormatting>
  <conditionalFormatting sqref="I837:I842">
    <cfRule type="expression" dxfId="23399" priority="62798" stopIfTrue="1">
      <formula>WEEKDAY($A837)=1</formula>
    </cfRule>
    <cfRule type="expression" dxfId="23398" priority="62799" stopIfTrue="1">
      <formula>WEEKDAY($A837)=2</formula>
    </cfRule>
    <cfRule type="expression" dxfId="23397" priority="62800" stopIfTrue="1">
      <formula>WEEKDAY($A837)=3</formula>
    </cfRule>
    <cfRule type="expression" dxfId="23396" priority="62801" stopIfTrue="1">
      <formula>WEEKDAY($A837)=4</formula>
    </cfRule>
    <cfRule type="expression" dxfId="23395" priority="62802" stopIfTrue="1">
      <formula>WEEKDAY($A837)=5</formula>
    </cfRule>
    <cfRule type="expression" dxfId="23394" priority="62803" stopIfTrue="1">
      <formula>WEEKDAY($A837)=6</formula>
    </cfRule>
    <cfRule type="expression" dxfId="23393" priority="62804" stopIfTrue="1">
      <formula>WEEKDAY($A837)=7</formula>
    </cfRule>
  </conditionalFormatting>
  <conditionalFormatting sqref="I837:I842">
    <cfRule type="expression" dxfId="23392" priority="62791" stopIfTrue="1">
      <formula>WEEKDAY($A837)=1</formula>
    </cfRule>
    <cfRule type="expression" dxfId="23391" priority="62792" stopIfTrue="1">
      <formula>WEEKDAY($A837)=2</formula>
    </cfRule>
    <cfRule type="expression" dxfId="23390" priority="62793" stopIfTrue="1">
      <formula>WEEKDAY($A837)=3</formula>
    </cfRule>
    <cfRule type="expression" dxfId="23389" priority="62794" stopIfTrue="1">
      <formula>WEEKDAY($A837)=4</formula>
    </cfRule>
    <cfRule type="expression" dxfId="23388" priority="62795" stopIfTrue="1">
      <formula>WEEKDAY($A837)=5</formula>
    </cfRule>
    <cfRule type="expression" dxfId="23387" priority="62796" stopIfTrue="1">
      <formula>WEEKDAY($A837)=6</formula>
    </cfRule>
    <cfRule type="expression" dxfId="23386" priority="62797" stopIfTrue="1">
      <formula>WEEKDAY($A837)=7</formula>
    </cfRule>
  </conditionalFormatting>
  <conditionalFormatting sqref="I837:I842">
    <cfRule type="expression" dxfId="23385" priority="62784" stopIfTrue="1">
      <formula>WEEKDAY($A837)=1</formula>
    </cfRule>
    <cfRule type="expression" dxfId="23384" priority="62785" stopIfTrue="1">
      <formula>WEEKDAY($A837)=2</formula>
    </cfRule>
    <cfRule type="expression" dxfId="23383" priority="62786" stopIfTrue="1">
      <formula>WEEKDAY($A837)=3</formula>
    </cfRule>
    <cfRule type="expression" dxfId="23382" priority="62787" stopIfTrue="1">
      <formula>WEEKDAY($A837)=4</formula>
    </cfRule>
    <cfRule type="expression" dxfId="23381" priority="62788" stopIfTrue="1">
      <formula>WEEKDAY($A837)=5</formula>
    </cfRule>
    <cfRule type="expression" dxfId="23380" priority="62789" stopIfTrue="1">
      <formula>WEEKDAY($A837)=6</formula>
    </cfRule>
    <cfRule type="expression" dxfId="23379" priority="62790" stopIfTrue="1">
      <formula>WEEKDAY($A837)=7</formula>
    </cfRule>
  </conditionalFormatting>
  <conditionalFormatting sqref="I837:I842">
    <cfRule type="expression" dxfId="23378" priority="62777" stopIfTrue="1">
      <formula>WEEKDAY($A837)=1</formula>
    </cfRule>
    <cfRule type="expression" dxfId="23377" priority="62778" stopIfTrue="1">
      <formula>WEEKDAY($A837)=2</formula>
    </cfRule>
    <cfRule type="expression" dxfId="23376" priority="62779" stopIfTrue="1">
      <formula>WEEKDAY($A837)=3</formula>
    </cfRule>
    <cfRule type="expression" dxfId="23375" priority="62780" stopIfTrue="1">
      <formula>WEEKDAY($A837)=4</formula>
    </cfRule>
    <cfRule type="expression" dxfId="23374" priority="62781" stopIfTrue="1">
      <formula>WEEKDAY($A837)=5</formula>
    </cfRule>
    <cfRule type="expression" dxfId="23373" priority="62782" stopIfTrue="1">
      <formula>WEEKDAY($A837)=6</formula>
    </cfRule>
    <cfRule type="expression" dxfId="23372" priority="62783" stopIfTrue="1">
      <formula>WEEKDAY($A837)=7</formula>
    </cfRule>
  </conditionalFormatting>
  <conditionalFormatting sqref="I837:I842">
    <cfRule type="expression" dxfId="23371" priority="62770" stopIfTrue="1">
      <formula>WEEKDAY($A837)=1</formula>
    </cfRule>
    <cfRule type="expression" dxfId="23370" priority="62771" stopIfTrue="1">
      <formula>WEEKDAY($A837)=2</formula>
    </cfRule>
    <cfRule type="expression" dxfId="23369" priority="62772" stopIfTrue="1">
      <formula>WEEKDAY($A837)=3</formula>
    </cfRule>
    <cfRule type="expression" dxfId="23368" priority="62773" stopIfTrue="1">
      <formula>WEEKDAY($A837)=4</formula>
    </cfRule>
    <cfRule type="expression" dxfId="23367" priority="62774" stopIfTrue="1">
      <formula>WEEKDAY($A837)=5</formula>
    </cfRule>
    <cfRule type="expression" dxfId="23366" priority="62775" stopIfTrue="1">
      <formula>WEEKDAY($A837)=6</formula>
    </cfRule>
    <cfRule type="expression" dxfId="23365" priority="62776" stopIfTrue="1">
      <formula>WEEKDAY($A837)=7</formula>
    </cfRule>
  </conditionalFormatting>
  <conditionalFormatting sqref="I837:I842">
    <cfRule type="expression" dxfId="23364" priority="62763" stopIfTrue="1">
      <formula>WEEKDAY($A837)=1</formula>
    </cfRule>
    <cfRule type="expression" dxfId="23363" priority="62764" stopIfTrue="1">
      <formula>WEEKDAY($A837)=2</formula>
    </cfRule>
    <cfRule type="expression" dxfId="23362" priority="62765" stopIfTrue="1">
      <formula>WEEKDAY($A837)=3</formula>
    </cfRule>
    <cfRule type="expression" dxfId="23361" priority="62766" stopIfTrue="1">
      <formula>WEEKDAY($A837)=4</formula>
    </cfRule>
    <cfRule type="expression" dxfId="23360" priority="62767" stopIfTrue="1">
      <formula>WEEKDAY($A837)=5</formula>
    </cfRule>
    <cfRule type="expression" dxfId="23359" priority="62768" stopIfTrue="1">
      <formula>WEEKDAY($A837)=6</formula>
    </cfRule>
    <cfRule type="expression" dxfId="23358" priority="62769" stopIfTrue="1">
      <formula>WEEKDAY($A837)=7</formula>
    </cfRule>
  </conditionalFormatting>
  <conditionalFormatting sqref="I837:I842">
    <cfRule type="expression" dxfId="23357" priority="62756" stopIfTrue="1">
      <formula>WEEKDAY($A837)=1</formula>
    </cfRule>
    <cfRule type="expression" dxfId="23356" priority="62757" stopIfTrue="1">
      <formula>WEEKDAY($A837)=2</formula>
    </cfRule>
    <cfRule type="expression" dxfId="23355" priority="62758" stopIfTrue="1">
      <formula>WEEKDAY($A837)=3</formula>
    </cfRule>
    <cfRule type="expression" dxfId="23354" priority="62759" stopIfTrue="1">
      <formula>WEEKDAY($A837)=4</formula>
    </cfRule>
    <cfRule type="expression" dxfId="23353" priority="62760" stopIfTrue="1">
      <formula>WEEKDAY($A837)=5</formula>
    </cfRule>
    <cfRule type="expression" dxfId="23352" priority="62761" stopIfTrue="1">
      <formula>WEEKDAY($A837)=6</formula>
    </cfRule>
    <cfRule type="expression" dxfId="23351" priority="62762" stopIfTrue="1">
      <formula>WEEKDAY($A837)=7</formula>
    </cfRule>
  </conditionalFormatting>
  <conditionalFormatting sqref="I837:I842">
    <cfRule type="expression" dxfId="23350" priority="62749" stopIfTrue="1">
      <formula>WEEKDAY($A837)=1</formula>
    </cfRule>
    <cfRule type="expression" dxfId="23349" priority="62750" stopIfTrue="1">
      <formula>WEEKDAY($A837)=2</formula>
    </cfRule>
    <cfRule type="expression" dxfId="23348" priority="62751" stopIfTrue="1">
      <formula>WEEKDAY($A837)=3</formula>
    </cfRule>
    <cfRule type="expression" dxfId="23347" priority="62752" stopIfTrue="1">
      <formula>WEEKDAY($A837)=4</formula>
    </cfRule>
    <cfRule type="expression" dxfId="23346" priority="62753" stopIfTrue="1">
      <formula>WEEKDAY($A837)=5</formula>
    </cfRule>
    <cfRule type="expression" dxfId="23345" priority="62754" stopIfTrue="1">
      <formula>WEEKDAY($A837)=6</formula>
    </cfRule>
    <cfRule type="expression" dxfId="23344" priority="62755" stopIfTrue="1">
      <formula>WEEKDAY($A837)=7</formula>
    </cfRule>
  </conditionalFormatting>
  <conditionalFormatting sqref="I837:I842">
    <cfRule type="expression" dxfId="23343" priority="62742" stopIfTrue="1">
      <formula>WEEKDAY($A837)=1</formula>
    </cfRule>
    <cfRule type="expression" dxfId="23342" priority="62743" stopIfTrue="1">
      <formula>WEEKDAY($A837)=2</formula>
    </cfRule>
    <cfRule type="expression" dxfId="23341" priority="62744" stopIfTrue="1">
      <formula>WEEKDAY($A837)=3</formula>
    </cfRule>
    <cfRule type="expression" dxfId="23340" priority="62745" stopIfTrue="1">
      <formula>WEEKDAY($A837)=4</formula>
    </cfRule>
    <cfRule type="expression" dxfId="23339" priority="62746" stopIfTrue="1">
      <formula>WEEKDAY($A837)=5</formula>
    </cfRule>
    <cfRule type="expression" dxfId="23338" priority="62747" stopIfTrue="1">
      <formula>WEEKDAY($A837)=6</formula>
    </cfRule>
    <cfRule type="expression" dxfId="23337" priority="62748" stopIfTrue="1">
      <formula>WEEKDAY($A837)=7</formula>
    </cfRule>
  </conditionalFormatting>
  <conditionalFormatting sqref="I837:I842">
    <cfRule type="expression" dxfId="23336" priority="62735" stopIfTrue="1">
      <formula>WEEKDAY($A837)=1</formula>
    </cfRule>
    <cfRule type="expression" dxfId="23335" priority="62736" stopIfTrue="1">
      <formula>WEEKDAY($A837)=2</formula>
    </cfRule>
    <cfRule type="expression" dxfId="23334" priority="62737" stopIfTrue="1">
      <formula>WEEKDAY($A837)=3</formula>
    </cfRule>
    <cfRule type="expression" dxfId="23333" priority="62738" stopIfTrue="1">
      <formula>WEEKDAY($A837)=4</formula>
    </cfRule>
    <cfRule type="expression" dxfId="23332" priority="62739" stopIfTrue="1">
      <formula>WEEKDAY($A837)=5</formula>
    </cfRule>
    <cfRule type="expression" dxfId="23331" priority="62740" stopIfTrue="1">
      <formula>WEEKDAY($A837)=6</formula>
    </cfRule>
    <cfRule type="expression" dxfId="23330" priority="62741" stopIfTrue="1">
      <formula>WEEKDAY($A837)=7</formula>
    </cfRule>
  </conditionalFormatting>
  <conditionalFormatting sqref="I837:I842">
    <cfRule type="expression" dxfId="23329" priority="62728" stopIfTrue="1">
      <formula>WEEKDAY($A837)=1</formula>
    </cfRule>
    <cfRule type="expression" dxfId="23328" priority="62729" stopIfTrue="1">
      <formula>WEEKDAY($A837)=2</formula>
    </cfRule>
    <cfRule type="expression" dxfId="23327" priority="62730" stopIfTrue="1">
      <formula>WEEKDAY($A837)=3</formula>
    </cfRule>
    <cfRule type="expression" dxfId="23326" priority="62731" stopIfTrue="1">
      <formula>WEEKDAY($A837)=4</formula>
    </cfRule>
    <cfRule type="expression" dxfId="23325" priority="62732" stopIfTrue="1">
      <formula>WEEKDAY($A837)=5</formula>
    </cfRule>
    <cfRule type="expression" dxfId="23324" priority="62733" stopIfTrue="1">
      <formula>WEEKDAY($A837)=6</formula>
    </cfRule>
    <cfRule type="expression" dxfId="23323" priority="62734" stopIfTrue="1">
      <formula>WEEKDAY($A837)=7</formula>
    </cfRule>
  </conditionalFormatting>
  <conditionalFormatting sqref="I837:I842">
    <cfRule type="expression" dxfId="23322" priority="62721" stopIfTrue="1">
      <formula>WEEKDAY($A837)=1</formula>
    </cfRule>
    <cfRule type="expression" dxfId="23321" priority="62722" stopIfTrue="1">
      <formula>WEEKDAY($A837)=2</formula>
    </cfRule>
    <cfRule type="expression" dxfId="23320" priority="62723" stopIfTrue="1">
      <formula>WEEKDAY($A837)=3</formula>
    </cfRule>
    <cfRule type="expression" dxfId="23319" priority="62724" stopIfTrue="1">
      <formula>WEEKDAY($A837)=4</formula>
    </cfRule>
    <cfRule type="expression" dxfId="23318" priority="62725" stopIfTrue="1">
      <formula>WEEKDAY($A837)=5</formula>
    </cfRule>
    <cfRule type="expression" dxfId="23317" priority="62726" stopIfTrue="1">
      <formula>WEEKDAY($A837)=6</formula>
    </cfRule>
    <cfRule type="expression" dxfId="23316" priority="62727" stopIfTrue="1">
      <formula>WEEKDAY($A837)=7</formula>
    </cfRule>
  </conditionalFormatting>
  <conditionalFormatting sqref="I837:I842">
    <cfRule type="expression" dxfId="23315" priority="62714" stopIfTrue="1">
      <formula>WEEKDAY($A837)=1</formula>
    </cfRule>
    <cfRule type="expression" dxfId="23314" priority="62715" stopIfTrue="1">
      <formula>WEEKDAY($A837)=2</formula>
    </cfRule>
    <cfRule type="expression" dxfId="23313" priority="62716" stopIfTrue="1">
      <formula>WEEKDAY($A837)=3</formula>
    </cfRule>
    <cfRule type="expression" dxfId="23312" priority="62717" stopIfTrue="1">
      <formula>WEEKDAY($A837)=4</formula>
    </cfRule>
    <cfRule type="expression" dxfId="23311" priority="62718" stopIfTrue="1">
      <formula>WEEKDAY($A837)=5</formula>
    </cfRule>
    <cfRule type="expression" dxfId="23310" priority="62719" stopIfTrue="1">
      <formula>WEEKDAY($A837)=6</formula>
    </cfRule>
    <cfRule type="expression" dxfId="23309" priority="62720" stopIfTrue="1">
      <formula>WEEKDAY($A837)=7</formula>
    </cfRule>
  </conditionalFormatting>
  <conditionalFormatting sqref="I837:I842">
    <cfRule type="expression" dxfId="23308" priority="62707" stopIfTrue="1">
      <formula>WEEKDAY($A837)=1</formula>
    </cfRule>
    <cfRule type="expression" dxfId="23307" priority="62708" stopIfTrue="1">
      <formula>WEEKDAY($A837)=2</formula>
    </cfRule>
    <cfRule type="expression" dxfId="23306" priority="62709" stopIfTrue="1">
      <formula>WEEKDAY($A837)=3</formula>
    </cfRule>
    <cfRule type="expression" dxfId="23305" priority="62710" stopIfTrue="1">
      <formula>WEEKDAY($A837)=4</formula>
    </cfRule>
    <cfRule type="expression" dxfId="23304" priority="62711" stopIfTrue="1">
      <formula>WEEKDAY($A837)=5</formula>
    </cfRule>
    <cfRule type="expression" dxfId="23303" priority="62712" stopIfTrue="1">
      <formula>WEEKDAY($A837)=6</formula>
    </cfRule>
    <cfRule type="expression" dxfId="23302" priority="62713" stopIfTrue="1">
      <formula>WEEKDAY($A837)=7</formula>
    </cfRule>
  </conditionalFormatting>
  <conditionalFormatting sqref="I837:I842">
    <cfRule type="expression" dxfId="23301" priority="62700" stopIfTrue="1">
      <formula>WEEKDAY($A837)=1</formula>
    </cfRule>
    <cfRule type="expression" dxfId="23300" priority="62701" stopIfTrue="1">
      <formula>WEEKDAY($A837)=2</formula>
    </cfRule>
    <cfRule type="expression" dxfId="23299" priority="62702" stopIfTrue="1">
      <formula>WEEKDAY($A837)=3</formula>
    </cfRule>
    <cfRule type="expression" dxfId="23298" priority="62703" stopIfTrue="1">
      <formula>WEEKDAY($A837)=4</formula>
    </cfRule>
    <cfRule type="expression" dxfId="23297" priority="62704" stopIfTrue="1">
      <formula>WEEKDAY($A837)=5</formula>
    </cfRule>
    <cfRule type="expression" dxfId="23296" priority="62705" stopIfTrue="1">
      <formula>WEEKDAY($A837)=6</formula>
    </cfRule>
    <cfRule type="expression" dxfId="23295" priority="62706" stopIfTrue="1">
      <formula>WEEKDAY($A837)=7</formula>
    </cfRule>
  </conditionalFormatting>
  <conditionalFormatting sqref="I837:I842">
    <cfRule type="expression" dxfId="23294" priority="62693" stopIfTrue="1">
      <formula>WEEKDAY($A837)=1</formula>
    </cfRule>
    <cfRule type="expression" dxfId="23293" priority="62694" stopIfTrue="1">
      <formula>WEEKDAY($A837)=2</formula>
    </cfRule>
    <cfRule type="expression" dxfId="23292" priority="62695" stopIfTrue="1">
      <formula>WEEKDAY($A837)=3</formula>
    </cfRule>
    <cfRule type="expression" dxfId="23291" priority="62696" stopIfTrue="1">
      <formula>WEEKDAY($A837)=4</formula>
    </cfRule>
    <cfRule type="expression" dxfId="23290" priority="62697" stopIfTrue="1">
      <formula>WEEKDAY($A837)=5</formula>
    </cfRule>
    <cfRule type="expression" dxfId="23289" priority="62698" stopIfTrue="1">
      <formula>WEEKDAY($A837)=6</formula>
    </cfRule>
    <cfRule type="expression" dxfId="23288" priority="62699" stopIfTrue="1">
      <formula>WEEKDAY($A837)=7</formula>
    </cfRule>
  </conditionalFormatting>
  <conditionalFormatting sqref="I837:I842">
    <cfRule type="expression" dxfId="23287" priority="62686" stopIfTrue="1">
      <formula>WEEKDAY($A837)=1</formula>
    </cfRule>
    <cfRule type="expression" dxfId="23286" priority="62687" stopIfTrue="1">
      <formula>WEEKDAY($A837)=2</formula>
    </cfRule>
    <cfRule type="expression" dxfId="23285" priority="62688" stopIfTrue="1">
      <formula>WEEKDAY($A837)=3</formula>
    </cfRule>
    <cfRule type="expression" dxfId="23284" priority="62689" stopIfTrue="1">
      <formula>WEEKDAY($A837)=4</formula>
    </cfRule>
    <cfRule type="expression" dxfId="23283" priority="62690" stopIfTrue="1">
      <formula>WEEKDAY($A837)=5</formula>
    </cfRule>
    <cfRule type="expression" dxfId="23282" priority="62691" stopIfTrue="1">
      <formula>WEEKDAY($A837)=6</formula>
    </cfRule>
    <cfRule type="expression" dxfId="23281" priority="62692" stopIfTrue="1">
      <formula>WEEKDAY($A837)=7</formula>
    </cfRule>
  </conditionalFormatting>
  <conditionalFormatting sqref="I837:I842">
    <cfRule type="expression" dxfId="23280" priority="62679" stopIfTrue="1">
      <formula>WEEKDAY($A837)=1</formula>
    </cfRule>
    <cfRule type="expression" dxfId="23279" priority="62680" stopIfTrue="1">
      <formula>WEEKDAY($A837)=2</formula>
    </cfRule>
    <cfRule type="expression" dxfId="23278" priority="62681" stopIfTrue="1">
      <formula>WEEKDAY($A837)=3</formula>
    </cfRule>
    <cfRule type="expression" dxfId="23277" priority="62682" stopIfTrue="1">
      <formula>WEEKDAY($A837)=4</formula>
    </cfRule>
    <cfRule type="expression" dxfId="23276" priority="62683" stopIfTrue="1">
      <formula>WEEKDAY($A837)=5</formula>
    </cfRule>
    <cfRule type="expression" dxfId="23275" priority="62684" stopIfTrue="1">
      <formula>WEEKDAY($A837)=6</formula>
    </cfRule>
    <cfRule type="expression" dxfId="23274" priority="62685" stopIfTrue="1">
      <formula>WEEKDAY($A837)=7</formula>
    </cfRule>
  </conditionalFormatting>
  <conditionalFormatting sqref="I837:I842">
    <cfRule type="expression" dxfId="23273" priority="62672" stopIfTrue="1">
      <formula>WEEKDAY($A837)=1</formula>
    </cfRule>
    <cfRule type="expression" dxfId="23272" priority="62673" stopIfTrue="1">
      <formula>WEEKDAY($A837)=2</formula>
    </cfRule>
    <cfRule type="expression" dxfId="23271" priority="62674" stopIfTrue="1">
      <formula>WEEKDAY($A837)=3</formula>
    </cfRule>
    <cfRule type="expression" dxfId="23270" priority="62675" stopIfTrue="1">
      <formula>WEEKDAY($A837)=4</formula>
    </cfRule>
    <cfRule type="expression" dxfId="23269" priority="62676" stopIfTrue="1">
      <formula>WEEKDAY($A837)=5</formula>
    </cfRule>
    <cfRule type="expression" dxfId="23268" priority="62677" stopIfTrue="1">
      <formula>WEEKDAY($A837)=6</formula>
    </cfRule>
    <cfRule type="expression" dxfId="23267" priority="62678" stopIfTrue="1">
      <formula>WEEKDAY($A837)=7</formula>
    </cfRule>
  </conditionalFormatting>
  <conditionalFormatting sqref="I837:I842">
    <cfRule type="expression" dxfId="23266" priority="62665" stopIfTrue="1">
      <formula>WEEKDAY($A837)=1</formula>
    </cfRule>
    <cfRule type="expression" dxfId="23265" priority="62666" stopIfTrue="1">
      <formula>WEEKDAY($A837)=2</formula>
    </cfRule>
    <cfRule type="expression" dxfId="23264" priority="62667" stopIfTrue="1">
      <formula>WEEKDAY($A837)=3</formula>
    </cfRule>
    <cfRule type="expression" dxfId="23263" priority="62668" stopIfTrue="1">
      <formula>WEEKDAY($A837)=4</formula>
    </cfRule>
    <cfRule type="expression" dxfId="23262" priority="62669" stopIfTrue="1">
      <formula>WEEKDAY($A837)=5</formula>
    </cfRule>
    <cfRule type="expression" dxfId="23261" priority="62670" stopIfTrue="1">
      <formula>WEEKDAY($A837)=6</formula>
    </cfRule>
    <cfRule type="expression" dxfId="23260" priority="62671" stopIfTrue="1">
      <formula>WEEKDAY($A837)=7</formula>
    </cfRule>
  </conditionalFormatting>
  <conditionalFormatting sqref="I837:I842">
    <cfRule type="expression" dxfId="23259" priority="62658" stopIfTrue="1">
      <formula>WEEKDAY($A837)=1</formula>
    </cfRule>
    <cfRule type="expression" dxfId="23258" priority="62659" stopIfTrue="1">
      <formula>WEEKDAY($A837)=2</formula>
    </cfRule>
    <cfRule type="expression" dxfId="23257" priority="62660" stopIfTrue="1">
      <formula>WEEKDAY($A837)=3</formula>
    </cfRule>
    <cfRule type="expression" dxfId="23256" priority="62661" stopIfTrue="1">
      <formula>WEEKDAY($A837)=4</formula>
    </cfRule>
    <cfRule type="expression" dxfId="23255" priority="62662" stopIfTrue="1">
      <formula>WEEKDAY($A837)=5</formula>
    </cfRule>
    <cfRule type="expression" dxfId="23254" priority="62663" stopIfTrue="1">
      <formula>WEEKDAY($A837)=6</formula>
    </cfRule>
    <cfRule type="expression" dxfId="23253" priority="62664" stopIfTrue="1">
      <formula>WEEKDAY($A837)=7</formula>
    </cfRule>
  </conditionalFormatting>
  <conditionalFormatting sqref="I837:I842">
    <cfRule type="expression" dxfId="23252" priority="62651" stopIfTrue="1">
      <formula>WEEKDAY($A837)=1</formula>
    </cfRule>
    <cfRule type="expression" dxfId="23251" priority="62652" stopIfTrue="1">
      <formula>WEEKDAY($A837)=2</formula>
    </cfRule>
    <cfRule type="expression" dxfId="23250" priority="62653" stopIfTrue="1">
      <formula>WEEKDAY($A837)=3</formula>
    </cfRule>
    <cfRule type="expression" dxfId="23249" priority="62654" stopIfTrue="1">
      <formula>WEEKDAY($A837)=4</formula>
    </cfRule>
    <cfRule type="expression" dxfId="23248" priority="62655" stopIfTrue="1">
      <formula>WEEKDAY($A837)=5</formula>
    </cfRule>
    <cfRule type="expression" dxfId="23247" priority="62656" stopIfTrue="1">
      <formula>WEEKDAY($A837)=6</formula>
    </cfRule>
    <cfRule type="expression" dxfId="23246" priority="62657" stopIfTrue="1">
      <formula>WEEKDAY($A837)=7</formula>
    </cfRule>
  </conditionalFormatting>
  <conditionalFormatting sqref="I837:I842">
    <cfRule type="expression" dxfId="23245" priority="62644" stopIfTrue="1">
      <formula>WEEKDAY($A837)=1</formula>
    </cfRule>
    <cfRule type="expression" dxfId="23244" priority="62645" stopIfTrue="1">
      <formula>WEEKDAY($A837)=2</formula>
    </cfRule>
    <cfRule type="expression" dxfId="23243" priority="62646" stopIfTrue="1">
      <formula>WEEKDAY($A837)=3</formula>
    </cfRule>
    <cfRule type="expression" dxfId="23242" priority="62647" stopIfTrue="1">
      <formula>WEEKDAY($A837)=4</formula>
    </cfRule>
    <cfRule type="expression" dxfId="23241" priority="62648" stopIfTrue="1">
      <formula>WEEKDAY($A837)=5</formula>
    </cfRule>
    <cfRule type="expression" dxfId="23240" priority="62649" stopIfTrue="1">
      <formula>WEEKDAY($A837)=6</formula>
    </cfRule>
    <cfRule type="expression" dxfId="23239" priority="62650" stopIfTrue="1">
      <formula>WEEKDAY($A837)=7</formula>
    </cfRule>
  </conditionalFormatting>
  <conditionalFormatting sqref="I837:I842">
    <cfRule type="expression" dxfId="23238" priority="62637" stopIfTrue="1">
      <formula>WEEKDAY($A837)=1</formula>
    </cfRule>
    <cfRule type="expression" dxfId="23237" priority="62638" stopIfTrue="1">
      <formula>WEEKDAY($A837)=2</formula>
    </cfRule>
    <cfRule type="expression" dxfId="23236" priority="62639" stopIfTrue="1">
      <formula>WEEKDAY($A837)=3</formula>
    </cfRule>
    <cfRule type="expression" dxfId="23235" priority="62640" stopIfTrue="1">
      <formula>WEEKDAY($A837)=4</formula>
    </cfRule>
    <cfRule type="expression" dxfId="23234" priority="62641" stopIfTrue="1">
      <formula>WEEKDAY($A837)=5</formula>
    </cfRule>
    <cfRule type="expression" dxfId="23233" priority="62642" stopIfTrue="1">
      <formula>WEEKDAY($A837)=6</formula>
    </cfRule>
    <cfRule type="expression" dxfId="23232" priority="62643" stopIfTrue="1">
      <formula>WEEKDAY($A837)=7</formula>
    </cfRule>
  </conditionalFormatting>
  <conditionalFormatting sqref="I837:I842">
    <cfRule type="expression" dxfId="23231" priority="62630" stopIfTrue="1">
      <formula>WEEKDAY($A837)=1</formula>
    </cfRule>
    <cfRule type="expression" dxfId="23230" priority="62631" stopIfTrue="1">
      <formula>WEEKDAY($A837)=2</formula>
    </cfRule>
    <cfRule type="expression" dxfId="23229" priority="62632" stopIfTrue="1">
      <formula>WEEKDAY($A837)=3</formula>
    </cfRule>
    <cfRule type="expression" dxfId="23228" priority="62633" stopIfTrue="1">
      <formula>WEEKDAY($A837)=4</formula>
    </cfRule>
    <cfRule type="expression" dxfId="23227" priority="62634" stopIfTrue="1">
      <formula>WEEKDAY($A837)=5</formula>
    </cfRule>
    <cfRule type="expression" dxfId="23226" priority="62635" stopIfTrue="1">
      <formula>WEEKDAY($A837)=6</formula>
    </cfRule>
    <cfRule type="expression" dxfId="23225" priority="62636" stopIfTrue="1">
      <formula>WEEKDAY($A837)=7</formula>
    </cfRule>
  </conditionalFormatting>
  <conditionalFormatting sqref="I837:I842">
    <cfRule type="expression" dxfId="23224" priority="62623" stopIfTrue="1">
      <formula>WEEKDAY($A837)=1</formula>
    </cfRule>
    <cfRule type="expression" dxfId="23223" priority="62624" stopIfTrue="1">
      <formula>WEEKDAY($A837)=2</formula>
    </cfRule>
    <cfRule type="expression" dxfId="23222" priority="62625" stopIfTrue="1">
      <formula>WEEKDAY($A837)=3</formula>
    </cfRule>
    <cfRule type="expression" dxfId="23221" priority="62626" stopIfTrue="1">
      <formula>WEEKDAY($A837)=4</formula>
    </cfRule>
    <cfRule type="expression" dxfId="23220" priority="62627" stopIfTrue="1">
      <formula>WEEKDAY($A837)=5</formula>
    </cfRule>
    <cfRule type="expression" dxfId="23219" priority="62628" stopIfTrue="1">
      <formula>WEEKDAY($A837)=6</formula>
    </cfRule>
    <cfRule type="expression" dxfId="23218" priority="62629" stopIfTrue="1">
      <formula>WEEKDAY($A837)=7</formula>
    </cfRule>
  </conditionalFormatting>
  <conditionalFormatting sqref="I837:I842">
    <cfRule type="expression" dxfId="23217" priority="62616" stopIfTrue="1">
      <formula>WEEKDAY($A837)=1</formula>
    </cfRule>
    <cfRule type="expression" dxfId="23216" priority="62617" stopIfTrue="1">
      <formula>WEEKDAY($A837)=2</formula>
    </cfRule>
    <cfRule type="expression" dxfId="23215" priority="62618" stopIfTrue="1">
      <formula>WEEKDAY($A837)=3</formula>
    </cfRule>
    <cfRule type="expression" dxfId="23214" priority="62619" stopIfTrue="1">
      <formula>WEEKDAY($A837)=4</formula>
    </cfRule>
    <cfRule type="expression" dxfId="23213" priority="62620" stopIfTrue="1">
      <formula>WEEKDAY($A837)=5</formula>
    </cfRule>
    <cfRule type="expression" dxfId="23212" priority="62621" stopIfTrue="1">
      <formula>WEEKDAY($A837)=6</formula>
    </cfRule>
    <cfRule type="expression" dxfId="23211" priority="62622" stopIfTrue="1">
      <formula>WEEKDAY($A837)=7</formula>
    </cfRule>
  </conditionalFormatting>
  <conditionalFormatting sqref="I837:I842">
    <cfRule type="expression" dxfId="23210" priority="62602" stopIfTrue="1">
      <formula>WEEKDAY($A837)=1</formula>
    </cfRule>
    <cfRule type="expression" dxfId="23209" priority="62603" stopIfTrue="1">
      <formula>WEEKDAY($A837)=2</formula>
    </cfRule>
    <cfRule type="expression" dxfId="23208" priority="62604" stopIfTrue="1">
      <formula>WEEKDAY($A837)=3</formula>
    </cfRule>
    <cfRule type="expression" dxfId="23207" priority="62605" stopIfTrue="1">
      <formula>WEEKDAY($A837)=4</formula>
    </cfRule>
    <cfRule type="expression" dxfId="23206" priority="62606" stopIfTrue="1">
      <formula>WEEKDAY($A837)=5</formula>
    </cfRule>
    <cfRule type="expression" dxfId="23205" priority="62607" stopIfTrue="1">
      <formula>WEEKDAY($A837)=6</formula>
    </cfRule>
    <cfRule type="expression" dxfId="23204" priority="62608" stopIfTrue="1">
      <formula>WEEKDAY($A837)=7</formula>
    </cfRule>
  </conditionalFormatting>
  <conditionalFormatting sqref="I837:I842">
    <cfRule type="expression" dxfId="23203" priority="62595" stopIfTrue="1">
      <formula>WEEKDAY($A837)=1</formula>
    </cfRule>
    <cfRule type="expression" dxfId="23202" priority="62596" stopIfTrue="1">
      <formula>WEEKDAY($A837)=2</formula>
    </cfRule>
    <cfRule type="expression" dxfId="23201" priority="62597" stopIfTrue="1">
      <formula>WEEKDAY($A837)=3</formula>
    </cfRule>
    <cfRule type="expression" dxfId="23200" priority="62598" stopIfTrue="1">
      <formula>WEEKDAY($A837)=4</formula>
    </cfRule>
    <cfRule type="expression" dxfId="23199" priority="62599" stopIfTrue="1">
      <formula>WEEKDAY($A837)=5</formula>
    </cfRule>
    <cfRule type="expression" dxfId="23198" priority="62600" stopIfTrue="1">
      <formula>WEEKDAY($A837)=6</formula>
    </cfRule>
    <cfRule type="expression" dxfId="23197" priority="62601" stopIfTrue="1">
      <formula>WEEKDAY($A837)=7</formula>
    </cfRule>
  </conditionalFormatting>
  <conditionalFormatting sqref="I837:I842">
    <cfRule type="expression" dxfId="23196" priority="62588" stopIfTrue="1">
      <formula>WEEKDAY($A837)=1</formula>
    </cfRule>
    <cfRule type="expression" dxfId="23195" priority="62589" stopIfTrue="1">
      <formula>WEEKDAY($A837)=2</formula>
    </cfRule>
    <cfRule type="expression" dxfId="23194" priority="62590" stopIfTrue="1">
      <formula>WEEKDAY($A837)=3</formula>
    </cfRule>
    <cfRule type="expression" dxfId="23193" priority="62591" stopIfTrue="1">
      <formula>WEEKDAY($A837)=4</formula>
    </cfRule>
    <cfRule type="expression" dxfId="23192" priority="62592" stopIfTrue="1">
      <formula>WEEKDAY($A837)=5</formula>
    </cfRule>
    <cfRule type="expression" dxfId="23191" priority="62593" stopIfTrue="1">
      <formula>WEEKDAY($A837)=6</formula>
    </cfRule>
    <cfRule type="expression" dxfId="23190" priority="62594" stopIfTrue="1">
      <formula>WEEKDAY($A837)=7</formula>
    </cfRule>
  </conditionalFormatting>
  <conditionalFormatting sqref="I837:I842">
    <cfRule type="expression" dxfId="23189" priority="62574" stopIfTrue="1">
      <formula>WEEKDAY($A837)=1</formula>
    </cfRule>
    <cfRule type="expression" dxfId="23188" priority="62575" stopIfTrue="1">
      <formula>WEEKDAY($A837)=2</formula>
    </cfRule>
    <cfRule type="expression" dxfId="23187" priority="62576" stopIfTrue="1">
      <formula>WEEKDAY($A837)=3</formula>
    </cfRule>
    <cfRule type="expression" dxfId="23186" priority="62577" stopIfTrue="1">
      <formula>WEEKDAY($A837)=4</formula>
    </cfRule>
    <cfRule type="expression" dxfId="23185" priority="62578" stopIfTrue="1">
      <formula>WEEKDAY($A837)=5</formula>
    </cfRule>
    <cfRule type="expression" dxfId="23184" priority="62579" stopIfTrue="1">
      <formula>WEEKDAY($A837)=6</formula>
    </cfRule>
    <cfRule type="expression" dxfId="23183" priority="62580" stopIfTrue="1">
      <formula>WEEKDAY($A837)=7</formula>
    </cfRule>
  </conditionalFormatting>
  <conditionalFormatting sqref="I837:I842">
    <cfRule type="expression" dxfId="23182" priority="62567" stopIfTrue="1">
      <formula>WEEKDAY($A837)=1</formula>
    </cfRule>
    <cfRule type="expression" dxfId="23181" priority="62568" stopIfTrue="1">
      <formula>WEEKDAY($A837)=2</formula>
    </cfRule>
    <cfRule type="expression" dxfId="23180" priority="62569" stopIfTrue="1">
      <formula>WEEKDAY($A837)=3</formula>
    </cfRule>
    <cfRule type="expression" dxfId="23179" priority="62570" stopIfTrue="1">
      <formula>WEEKDAY($A837)=4</formula>
    </cfRule>
    <cfRule type="expression" dxfId="23178" priority="62571" stopIfTrue="1">
      <formula>WEEKDAY($A837)=5</formula>
    </cfRule>
    <cfRule type="expression" dxfId="23177" priority="62572" stopIfTrue="1">
      <formula>WEEKDAY($A837)=6</formula>
    </cfRule>
    <cfRule type="expression" dxfId="23176" priority="62573" stopIfTrue="1">
      <formula>WEEKDAY($A837)=7</formula>
    </cfRule>
  </conditionalFormatting>
  <conditionalFormatting sqref="I837:I842">
    <cfRule type="expression" dxfId="23175" priority="62560" stopIfTrue="1">
      <formula>WEEKDAY($A837)=1</formula>
    </cfRule>
    <cfRule type="expression" dxfId="23174" priority="62561" stopIfTrue="1">
      <formula>WEEKDAY($A837)=2</formula>
    </cfRule>
    <cfRule type="expression" dxfId="23173" priority="62562" stopIfTrue="1">
      <formula>WEEKDAY($A837)=3</formula>
    </cfRule>
    <cfRule type="expression" dxfId="23172" priority="62563" stopIfTrue="1">
      <formula>WEEKDAY($A837)=4</formula>
    </cfRule>
    <cfRule type="expression" dxfId="23171" priority="62564" stopIfTrue="1">
      <formula>WEEKDAY($A837)=5</formula>
    </cfRule>
    <cfRule type="expression" dxfId="23170" priority="62565" stopIfTrue="1">
      <formula>WEEKDAY($A837)=6</formula>
    </cfRule>
    <cfRule type="expression" dxfId="23169" priority="62566" stopIfTrue="1">
      <formula>WEEKDAY($A837)=7</formula>
    </cfRule>
  </conditionalFormatting>
  <conditionalFormatting sqref="I837:I842">
    <cfRule type="expression" dxfId="23168" priority="62553" stopIfTrue="1">
      <formula>WEEKDAY($A837)=1</formula>
    </cfRule>
    <cfRule type="expression" dxfId="23167" priority="62554" stopIfTrue="1">
      <formula>WEEKDAY($A837)=2</formula>
    </cfRule>
    <cfRule type="expression" dxfId="23166" priority="62555" stopIfTrue="1">
      <formula>WEEKDAY($A837)=3</formula>
    </cfRule>
    <cfRule type="expression" dxfId="23165" priority="62556" stopIfTrue="1">
      <formula>WEEKDAY($A837)=4</formula>
    </cfRule>
    <cfRule type="expression" dxfId="23164" priority="62557" stopIfTrue="1">
      <formula>WEEKDAY($A837)=5</formula>
    </cfRule>
    <cfRule type="expression" dxfId="23163" priority="62558" stopIfTrue="1">
      <formula>WEEKDAY($A837)=6</formula>
    </cfRule>
    <cfRule type="expression" dxfId="23162" priority="62559" stopIfTrue="1">
      <formula>WEEKDAY($A837)=7</formula>
    </cfRule>
  </conditionalFormatting>
  <conditionalFormatting sqref="I837:I842">
    <cfRule type="expression" dxfId="23161" priority="62546" stopIfTrue="1">
      <formula>WEEKDAY($A837)=1</formula>
    </cfRule>
    <cfRule type="expression" dxfId="23160" priority="62547" stopIfTrue="1">
      <formula>WEEKDAY($A837)=2</formula>
    </cfRule>
    <cfRule type="expression" dxfId="23159" priority="62548" stopIfTrue="1">
      <formula>WEEKDAY($A837)=3</formula>
    </cfRule>
    <cfRule type="expression" dxfId="23158" priority="62549" stopIfTrue="1">
      <formula>WEEKDAY($A837)=4</formula>
    </cfRule>
    <cfRule type="expression" dxfId="23157" priority="62550" stopIfTrue="1">
      <formula>WEEKDAY($A837)=5</formula>
    </cfRule>
    <cfRule type="expression" dxfId="23156" priority="62551" stopIfTrue="1">
      <formula>WEEKDAY($A837)=6</formula>
    </cfRule>
    <cfRule type="expression" dxfId="23155" priority="62552" stopIfTrue="1">
      <formula>WEEKDAY($A837)=7</formula>
    </cfRule>
  </conditionalFormatting>
  <conditionalFormatting sqref="I837:I842">
    <cfRule type="expression" dxfId="23154" priority="62539" stopIfTrue="1">
      <formula>WEEKDAY($A837)=1</formula>
    </cfRule>
    <cfRule type="expression" dxfId="23153" priority="62540" stopIfTrue="1">
      <formula>WEEKDAY($A837)=2</formula>
    </cfRule>
    <cfRule type="expression" dxfId="23152" priority="62541" stopIfTrue="1">
      <formula>WEEKDAY($A837)=3</formula>
    </cfRule>
    <cfRule type="expression" dxfId="23151" priority="62542" stopIfTrue="1">
      <formula>WEEKDAY($A837)=4</formula>
    </cfRule>
    <cfRule type="expression" dxfId="23150" priority="62543" stopIfTrue="1">
      <formula>WEEKDAY($A837)=5</formula>
    </cfRule>
    <cfRule type="expression" dxfId="23149" priority="62544" stopIfTrue="1">
      <formula>WEEKDAY($A837)=6</formula>
    </cfRule>
    <cfRule type="expression" dxfId="23148" priority="62545" stopIfTrue="1">
      <formula>WEEKDAY($A837)=7</formula>
    </cfRule>
  </conditionalFormatting>
  <conditionalFormatting sqref="I837:I842">
    <cfRule type="expression" dxfId="23147" priority="62532" stopIfTrue="1">
      <formula>WEEKDAY($A837)=1</formula>
    </cfRule>
    <cfRule type="expression" dxfId="23146" priority="62533" stopIfTrue="1">
      <formula>WEEKDAY($A837)=2</formula>
    </cfRule>
    <cfRule type="expression" dxfId="23145" priority="62534" stopIfTrue="1">
      <formula>WEEKDAY($A837)=3</formula>
    </cfRule>
    <cfRule type="expression" dxfId="23144" priority="62535" stopIfTrue="1">
      <formula>WEEKDAY($A837)=4</formula>
    </cfRule>
    <cfRule type="expression" dxfId="23143" priority="62536" stopIfTrue="1">
      <formula>WEEKDAY($A837)=5</formula>
    </cfRule>
    <cfRule type="expression" dxfId="23142" priority="62537" stopIfTrue="1">
      <formula>WEEKDAY($A837)=6</formula>
    </cfRule>
    <cfRule type="expression" dxfId="23141" priority="62538" stopIfTrue="1">
      <formula>WEEKDAY($A837)=7</formula>
    </cfRule>
  </conditionalFormatting>
  <conditionalFormatting sqref="I837:I842">
    <cfRule type="expression" dxfId="23140" priority="62525" stopIfTrue="1">
      <formula>WEEKDAY($A837)=1</formula>
    </cfRule>
    <cfRule type="expression" dxfId="23139" priority="62526" stopIfTrue="1">
      <formula>WEEKDAY($A837)=2</formula>
    </cfRule>
    <cfRule type="expression" dxfId="23138" priority="62527" stopIfTrue="1">
      <formula>WEEKDAY($A837)=3</formula>
    </cfRule>
    <cfRule type="expression" dxfId="23137" priority="62528" stopIfTrue="1">
      <formula>WEEKDAY($A837)=4</formula>
    </cfRule>
    <cfRule type="expression" dxfId="23136" priority="62529" stopIfTrue="1">
      <formula>WEEKDAY($A837)=5</formula>
    </cfRule>
    <cfRule type="expression" dxfId="23135" priority="62530" stopIfTrue="1">
      <formula>WEEKDAY($A837)=6</formula>
    </cfRule>
    <cfRule type="expression" dxfId="23134" priority="62531" stopIfTrue="1">
      <formula>WEEKDAY($A837)=7</formula>
    </cfRule>
  </conditionalFormatting>
  <conditionalFormatting sqref="I837:I842">
    <cfRule type="expression" dxfId="23133" priority="62518" stopIfTrue="1">
      <formula>WEEKDAY($A837)=1</formula>
    </cfRule>
    <cfRule type="expression" dxfId="23132" priority="62519" stopIfTrue="1">
      <formula>WEEKDAY($A837)=2</formula>
    </cfRule>
    <cfRule type="expression" dxfId="23131" priority="62520" stopIfTrue="1">
      <formula>WEEKDAY($A837)=3</formula>
    </cfRule>
    <cfRule type="expression" dxfId="23130" priority="62521" stopIfTrue="1">
      <formula>WEEKDAY($A837)=4</formula>
    </cfRule>
    <cfRule type="expression" dxfId="23129" priority="62522" stopIfTrue="1">
      <formula>WEEKDAY($A837)=5</formula>
    </cfRule>
    <cfRule type="expression" dxfId="23128" priority="62523" stopIfTrue="1">
      <formula>WEEKDAY($A837)=6</formula>
    </cfRule>
    <cfRule type="expression" dxfId="23127" priority="62524" stopIfTrue="1">
      <formula>WEEKDAY($A837)=7</formula>
    </cfRule>
  </conditionalFormatting>
  <conditionalFormatting sqref="I837:I842">
    <cfRule type="expression" dxfId="23126" priority="62511" stopIfTrue="1">
      <formula>WEEKDAY($A837)=1</formula>
    </cfRule>
    <cfRule type="expression" dxfId="23125" priority="62512" stopIfTrue="1">
      <formula>WEEKDAY($A837)=2</formula>
    </cfRule>
    <cfRule type="expression" dxfId="23124" priority="62513" stopIfTrue="1">
      <formula>WEEKDAY($A837)=3</formula>
    </cfRule>
    <cfRule type="expression" dxfId="23123" priority="62514" stopIfTrue="1">
      <formula>WEEKDAY($A837)=4</formula>
    </cfRule>
    <cfRule type="expression" dxfId="23122" priority="62515" stopIfTrue="1">
      <formula>WEEKDAY($A837)=5</formula>
    </cfRule>
    <cfRule type="expression" dxfId="23121" priority="62516" stopIfTrue="1">
      <formula>WEEKDAY($A837)=6</formula>
    </cfRule>
    <cfRule type="expression" dxfId="23120" priority="62517" stopIfTrue="1">
      <formula>WEEKDAY($A837)=7</formula>
    </cfRule>
  </conditionalFormatting>
  <conditionalFormatting sqref="I837:I842">
    <cfRule type="expression" dxfId="23119" priority="62504" stopIfTrue="1">
      <formula>WEEKDAY($A837)=1</formula>
    </cfRule>
    <cfRule type="expression" dxfId="23118" priority="62505" stopIfTrue="1">
      <formula>WEEKDAY($A837)=2</formula>
    </cfRule>
    <cfRule type="expression" dxfId="23117" priority="62506" stopIfTrue="1">
      <formula>WEEKDAY($A837)=3</formula>
    </cfRule>
    <cfRule type="expression" dxfId="23116" priority="62507" stopIfTrue="1">
      <formula>WEEKDAY($A837)=4</formula>
    </cfRule>
    <cfRule type="expression" dxfId="23115" priority="62508" stopIfTrue="1">
      <formula>WEEKDAY($A837)=5</formula>
    </cfRule>
    <cfRule type="expression" dxfId="23114" priority="62509" stopIfTrue="1">
      <formula>WEEKDAY($A837)=6</formula>
    </cfRule>
    <cfRule type="expression" dxfId="23113" priority="62510" stopIfTrue="1">
      <formula>WEEKDAY($A837)=7</formula>
    </cfRule>
  </conditionalFormatting>
  <conditionalFormatting sqref="I837:I842">
    <cfRule type="expression" dxfId="23112" priority="62497" stopIfTrue="1">
      <formula>WEEKDAY($A837)=1</formula>
    </cfRule>
    <cfRule type="expression" dxfId="23111" priority="62498" stopIfTrue="1">
      <formula>WEEKDAY($A837)=2</formula>
    </cfRule>
    <cfRule type="expression" dxfId="23110" priority="62499" stopIfTrue="1">
      <formula>WEEKDAY($A837)=3</formula>
    </cfRule>
    <cfRule type="expression" dxfId="23109" priority="62500" stopIfTrue="1">
      <formula>WEEKDAY($A837)=4</formula>
    </cfRule>
    <cfRule type="expression" dxfId="23108" priority="62501" stopIfTrue="1">
      <formula>WEEKDAY($A837)=5</formula>
    </cfRule>
    <cfRule type="expression" dxfId="23107" priority="62502" stopIfTrue="1">
      <formula>WEEKDAY($A837)=6</formula>
    </cfRule>
    <cfRule type="expression" dxfId="23106" priority="62503" stopIfTrue="1">
      <formula>WEEKDAY($A837)=7</formula>
    </cfRule>
  </conditionalFormatting>
  <conditionalFormatting sqref="I837:I842">
    <cfRule type="expression" dxfId="23105" priority="62490" stopIfTrue="1">
      <formula>WEEKDAY($A837)=1</formula>
    </cfRule>
    <cfRule type="expression" dxfId="23104" priority="62491" stopIfTrue="1">
      <formula>WEEKDAY($A837)=2</formula>
    </cfRule>
    <cfRule type="expression" dxfId="23103" priority="62492" stopIfTrue="1">
      <formula>WEEKDAY($A837)=3</formula>
    </cfRule>
    <cfRule type="expression" dxfId="23102" priority="62493" stopIfTrue="1">
      <formula>WEEKDAY($A837)=4</formula>
    </cfRule>
    <cfRule type="expression" dxfId="23101" priority="62494" stopIfTrue="1">
      <formula>WEEKDAY($A837)=5</formula>
    </cfRule>
    <cfRule type="expression" dxfId="23100" priority="62495" stopIfTrue="1">
      <formula>WEEKDAY($A837)=6</formula>
    </cfRule>
    <cfRule type="expression" dxfId="23099" priority="62496" stopIfTrue="1">
      <formula>WEEKDAY($A837)=7</formula>
    </cfRule>
  </conditionalFormatting>
  <conditionalFormatting sqref="I837:I842">
    <cfRule type="expression" dxfId="23098" priority="62483" stopIfTrue="1">
      <formula>WEEKDAY($A837)=1</formula>
    </cfRule>
    <cfRule type="expression" dxfId="23097" priority="62484" stopIfTrue="1">
      <formula>WEEKDAY($A837)=2</formula>
    </cfRule>
    <cfRule type="expression" dxfId="23096" priority="62485" stopIfTrue="1">
      <formula>WEEKDAY($A837)=3</formula>
    </cfRule>
    <cfRule type="expression" dxfId="23095" priority="62486" stopIfTrue="1">
      <formula>WEEKDAY($A837)=4</formula>
    </cfRule>
    <cfRule type="expression" dxfId="23094" priority="62487" stopIfTrue="1">
      <formula>WEEKDAY($A837)=5</formula>
    </cfRule>
    <cfRule type="expression" dxfId="23093" priority="62488" stopIfTrue="1">
      <formula>WEEKDAY($A837)=6</formula>
    </cfRule>
    <cfRule type="expression" dxfId="23092" priority="62489" stopIfTrue="1">
      <formula>WEEKDAY($A837)=7</formula>
    </cfRule>
  </conditionalFormatting>
  <conditionalFormatting sqref="I837:I842">
    <cfRule type="expression" dxfId="23091" priority="62476" stopIfTrue="1">
      <formula>WEEKDAY($A837)=1</formula>
    </cfRule>
    <cfRule type="expression" dxfId="23090" priority="62477" stopIfTrue="1">
      <formula>WEEKDAY($A837)=2</formula>
    </cfRule>
    <cfRule type="expression" dxfId="23089" priority="62478" stopIfTrue="1">
      <formula>WEEKDAY($A837)=3</formula>
    </cfRule>
    <cfRule type="expression" dxfId="23088" priority="62479" stopIfTrue="1">
      <formula>WEEKDAY($A837)=4</formula>
    </cfRule>
    <cfRule type="expression" dxfId="23087" priority="62480" stopIfTrue="1">
      <formula>WEEKDAY($A837)=5</formula>
    </cfRule>
    <cfRule type="expression" dxfId="23086" priority="62481" stopIfTrue="1">
      <formula>WEEKDAY($A837)=6</formula>
    </cfRule>
    <cfRule type="expression" dxfId="23085" priority="62482" stopIfTrue="1">
      <formula>WEEKDAY($A837)=7</formula>
    </cfRule>
  </conditionalFormatting>
  <conditionalFormatting sqref="I837:I842">
    <cfRule type="expression" dxfId="23084" priority="62469" stopIfTrue="1">
      <formula>WEEKDAY($A837)=1</formula>
    </cfRule>
    <cfRule type="expression" dxfId="23083" priority="62470" stopIfTrue="1">
      <formula>WEEKDAY($A837)=2</formula>
    </cfRule>
    <cfRule type="expression" dxfId="23082" priority="62471" stopIfTrue="1">
      <formula>WEEKDAY($A837)=3</formula>
    </cfRule>
    <cfRule type="expression" dxfId="23081" priority="62472" stopIfTrue="1">
      <formula>WEEKDAY($A837)=4</formula>
    </cfRule>
    <cfRule type="expression" dxfId="23080" priority="62473" stopIfTrue="1">
      <formula>WEEKDAY($A837)=5</formula>
    </cfRule>
    <cfRule type="expression" dxfId="23079" priority="62474" stopIfTrue="1">
      <formula>WEEKDAY($A837)=6</formula>
    </cfRule>
    <cfRule type="expression" dxfId="23078" priority="62475" stopIfTrue="1">
      <formula>WEEKDAY($A837)=7</formula>
    </cfRule>
  </conditionalFormatting>
  <conditionalFormatting sqref="I837:I842">
    <cfRule type="expression" dxfId="23077" priority="62462" stopIfTrue="1">
      <formula>WEEKDAY($A837)=1</formula>
    </cfRule>
    <cfRule type="expression" dxfId="23076" priority="62463" stopIfTrue="1">
      <formula>WEEKDAY($A837)=2</formula>
    </cfRule>
    <cfRule type="expression" dxfId="23075" priority="62464" stopIfTrue="1">
      <formula>WEEKDAY($A837)=3</formula>
    </cfRule>
    <cfRule type="expression" dxfId="23074" priority="62465" stopIfTrue="1">
      <formula>WEEKDAY($A837)=4</formula>
    </cfRule>
    <cfRule type="expression" dxfId="23073" priority="62466" stopIfTrue="1">
      <formula>WEEKDAY($A837)=5</formula>
    </cfRule>
    <cfRule type="expression" dxfId="23072" priority="62467" stopIfTrue="1">
      <formula>WEEKDAY($A837)=6</formula>
    </cfRule>
    <cfRule type="expression" dxfId="23071" priority="62468" stopIfTrue="1">
      <formula>WEEKDAY($A837)=7</formula>
    </cfRule>
  </conditionalFormatting>
  <conditionalFormatting sqref="I837:I842">
    <cfRule type="expression" dxfId="23070" priority="62455" stopIfTrue="1">
      <formula>WEEKDAY($A837)=1</formula>
    </cfRule>
    <cfRule type="expression" dxfId="23069" priority="62456" stopIfTrue="1">
      <formula>WEEKDAY($A837)=2</formula>
    </cfRule>
    <cfRule type="expression" dxfId="23068" priority="62457" stopIfTrue="1">
      <formula>WEEKDAY($A837)=3</formula>
    </cfRule>
    <cfRule type="expression" dxfId="23067" priority="62458" stopIfTrue="1">
      <formula>WEEKDAY($A837)=4</formula>
    </cfRule>
    <cfRule type="expression" dxfId="23066" priority="62459" stopIfTrue="1">
      <formula>WEEKDAY($A837)=5</formula>
    </cfRule>
    <cfRule type="expression" dxfId="23065" priority="62460" stopIfTrue="1">
      <formula>WEEKDAY($A837)=6</formula>
    </cfRule>
    <cfRule type="expression" dxfId="23064" priority="62461" stopIfTrue="1">
      <formula>WEEKDAY($A837)=7</formula>
    </cfRule>
  </conditionalFormatting>
  <conditionalFormatting sqref="I837:I842">
    <cfRule type="expression" dxfId="23063" priority="62448" stopIfTrue="1">
      <formula>WEEKDAY($A837)=1</formula>
    </cfRule>
    <cfRule type="expression" dxfId="23062" priority="62449" stopIfTrue="1">
      <formula>WEEKDAY($A837)=2</formula>
    </cfRule>
    <cfRule type="expression" dxfId="23061" priority="62450" stopIfTrue="1">
      <formula>WEEKDAY($A837)=3</formula>
    </cfRule>
    <cfRule type="expression" dxfId="23060" priority="62451" stopIfTrue="1">
      <formula>WEEKDAY($A837)=4</formula>
    </cfRule>
    <cfRule type="expression" dxfId="23059" priority="62452" stopIfTrue="1">
      <formula>WEEKDAY($A837)=5</formula>
    </cfRule>
    <cfRule type="expression" dxfId="23058" priority="62453" stopIfTrue="1">
      <formula>WEEKDAY($A837)=6</formula>
    </cfRule>
    <cfRule type="expression" dxfId="23057" priority="62454" stopIfTrue="1">
      <formula>WEEKDAY($A837)=7</formula>
    </cfRule>
  </conditionalFormatting>
  <conditionalFormatting sqref="I837:I842">
    <cfRule type="expression" dxfId="23056" priority="62441" stopIfTrue="1">
      <formula>WEEKDAY($A837)=1</formula>
    </cfRule>
    <cfRule type="expression" dxfId="23055" priority="62442" stopIfTrue="1">
      <formula>WEEKDAY($A837)=2</formula>
    </cfRule>
    <cfRule type="expression" dxfId="23054" priority="62443" stopIfTrue="1">
      <formula>WEEKDAY($A837)=3</formula>
    </cfRule>
    <cfRule type="expression" dxfId="23053" priority="62444" stopIfTrue="1">
      <formula>WEEKDAY($A837)=4</formula>
    </cfRule>
    <cfRule type="expression" dxfId="23052" priority="62445" stopIfTrue="1">
      <formula>WEEKDAY($A837)=5</formula>
    </cfRule>
    <cfRule type="expression" dxfId="23051" priority="62446" stopIfTrue="1">
      <formula>WEEKDAY($A837)=6</formula>
    </cfRule>
    <cfRule type="expression" dxfId="23050" priority="62447" stopIfTrue="1">
      <formula>WEEKDAY($A837)=7</formula>
    </cfRule>
  </conditionalFormatting>
  <conditionalFormatting sqref="I837:I842">
    <cfRule type="expression" dxfId="23049" priority="62434" stopIfTrue="1">
      <formula>WEEKDAY($A837)=1</formula>
    </cfRule>
    <cfRule type="expression" dxfId="23048" priority="62435" stopIfTrue="1">
      <formula>WEEKDAY($A837)=2</formula>
    </cfRule>
    <cfRule type="expression" dxfId="23047" priority="62436" stopIfTrue="1">
      <formula>WEEKDAY($A837)=3</formula>
    </cfRule>
    <cfRule type="expression" dxfId="23046" priority="62437" stopIfTrue="1">
      <formula>WEEKDAY($A837)=4</formula>
    </cfRule>
    <cfRule type="expression" dxfId="23045" priority="62438" stopIfTrue="1">
      <formula>WEEKDAY($A837)=5</formula>
    </cfRule>
    <cfRule type="expression" dxfId="23044" priority="62439" stopIfTrue="1">
      <formula>WEEKDAY($A837)=6</formula>
    </cfRule>
    <cfRule type="expression" dxfId="23043" priority="62440" stopIfTrue="1">
      <formula>WEEKDAY($A837)=7</formula>
    </cfRule>
  </conditionalFormatting>
  <conditionalFormatting sqref="I837:I842">
    <cfRule type="expression" dxfId="23042" priority="62427" stopIfTrue="1">
      <formula>WEEKDAY($A837)=1</formula>
    </cfRule>
    <cfRule type="expression" dxfId="23041" priority="62428" stopIfTrue="1">
      <formula>WEEKDAY($A837)=2</formula>
    </cfRule>
    <cfRule type="expression" dxfId="23040" priority="62429" stopIfTrue="1">
      <formula>WEEKDAY($A837)=3</formula>
    </cfRule>
    <cfRule type="expression" dxfId="23039" priority="62430" stopIfTrue="1">
      <formula>WEEKDAY($A837)=4</formula>
    </cfRule>
    <cfRule type="expression" dxfId="23038" priority="62431" stopIfTrue="1">
      <formula>WEEKDAY($A837)=5</formula>
    </cfRule>
    <cfRule type="expression" dxfId="23037" priority="62432" stopIfTrue="1">
      <formula>WEEKDAY($A837)=6</formula>
    </cfRule>
    <cfRule type="expression" dxfId="23036" priority="62433" stopIfTrue="1">
      <formula>WEEKDAY($A837)=7</formula>
    </cfRule>
  </conditionalFormatting>
  <conditionalFormatting sqref="I837:I842">
    <cfRule type="expression" dxfId="23035" priority="62413" stopIfTrue="1">
      <formula>WEEKDAY($A837)=1</formula>
    </cfRule>
    <cfRule type="expression" dxfId="23034" priority="62414" stopIfTrue="1">
      <formula>WEEKDAY($A837)=2</formula>
    </cfRule>
    <cfRule type="expression" dxfId="23033" priority="62415" stopIfTrue="1">
      <formula>WEEKDAY($A837)=3</formula>
    </cfRule>
    <cfRule type="expression" dxfId="23032" priority="62416" stopIfTrue="1">
      <formula>WEEKDAY($A837)=4</formula>
    </cfRule>
    <cfRule type="expression" dxfId="23031" priority="62417" stopIfTrue="1">
      <formula>WEEKDAY($A837)=5</formula>
    </cfRule>
    <cfRule type="expression" dxfId="23030" priority="62418" stopIfTrue="1">
      <formula>WEEKDAY($A837)=6</formula>
    </cfRule>
    <cfRule type="expression" dxfId="23029" priority="62419" stopIfTrue="1">
      <formula>WEEKDAY($A837)=7</formula>
    </cfRule>
  </conditionalFormatting>
  <conditionalFormatting sqref="I837:I842">
    <cfRule type="expression" dxfId="23028" priority="62392" stopIfTrue="1">
      <formula>WEEKDAY($A837)=1</formula>
    </cfRule>
    <cfRule type="expression" dxfId="23027" priority="62393" stopIfTrue="1">
      <formula>WEEKDAY($A837)=2</formula>
    </cfRule>
    <cfRule type="expression" dxfId="23026" priority="62394" stopIfTrue="1">
      <formula>WEEKDAY($A837)=3</formula>
    </cfRule>
    <cfRule type="expression" dxfId="23025" priority="62395" stopIfTrue="1">
      <formula>WEEKDAY($A837)=4</formula>
    </cfRule>
    <cfRule type="expression" dxfId="23024" priority="62396" stopIfTrue="1">
      <formula>WEEKDAY($A837)=5</formula>
    </cfRule>
    <cfRule type="expression" dxfId="23023" priority="62397" stopIfTrue="1">
      <formula>WEEKDAY($A837)=6</formula>
    </cfRule>
    <cfRule type="expression" dxfId="23022" priority="62398" stopIfTrue="1">
      <formula>WEEKDAY($A837)=7</formula>
    </cfRule>
  </conditionalFormatting>
  <conditionalFormatting sqref="I837:I842">
    <cfRule type="expression" dxfId="23021" priority="62378" stopIfTrue="1">
      <formula>WEEKDAY($A837)=1</formula>
    </cfRule>
    <cfRule type="expression" dxfId="23020" priority="62379" stopIfTrue="1">
      <formula>WEEKDAY($A837)=2</formula>
    </cfRule>
    <cfRule type="expression" dxfId="23019" priority="62380" stopIfTrue="1">
      <formula>WEEKDAY($A837)=3</formula>
    </cfRule>
    <cfRule type="expression" dxfId="23018" priority="62381" stopIfTrue="1">
      <formula>WEEKDAY($A837)=4</formula>
    </cfRule>
    <cfRule type="expression" dxfId="23017" priority="62382" stopIfTrue="1">
      <formula>WEEKDAY($A837)=5</formula>
    </cfRule>
    <cfRule type="expression" dxfId="23016" priority="62383" stopIfTrue="1">
      <formula>WEEKDAY($A837)=6</formula>
    </cfRule>
    <cfRule type="expression" dxfId="23015" priority="62384" stopIfTrue="1">
      <formula>WEEKDAY($A837)=7</formula>
    </cfRule>
  </conditionalFormatting>
  <conditionalFormatting sqref="I837:I842">
    <cfRule type="expression" dxfId="23014" priority="62357" stopIfTrue="1">
      <formula>WEEKDAY($A837)=1</formula>
    </cfRule>
    <cfRule type="expression" dxfId="23013" priority="62358" stopIfTrue="1">
      <formula>WEEKDAY($A837)=2</formula>
    </cfRule>
    <cfRule type="expression" dxfId="23012" priority="62359" stopIfTrue="1">
      <formula>WEEKDAY($A837)=3</formula>
    </cfRule>
    <cfRule type="expression" dxfId="23011" priority="62360" stopIfTrue="1">
      <formula>WEEKDAY($A837)=4</formula>
    </cfRule>
    <cfRule type="expression" dxfId="23010" priority="62361" stopIfTrue="1">
      <formula>WEEKDAY($A837)=5</formula>
    </cfRule>
    <cfRule type="expression" dxfId="23009" priority="62362" stopIfTrue="1">
      <formula>WEEKDAY($A837)=6</formula>
    </cfRule>
    <cfRule type="expression" dxfId="23008" priority="62363" stopIfTrue="1">
      <formula>WEEKDAY($A837)=7</formula>
    </cfRule>
  </conditionalFormatting>
  <conditionalFormatting sqref="I837:I842">
    <cfRule type="expression" dxfId="23007" priority="62336" stopIfTrue="1">
      <formula>WEEKDAY($A837)=1</formula>
    </cfRule>
    <cfRule type="expression" dxfId="23006" priority="62337" stopIfTrue="1">
      <formula>WEEKDAY($A837)=2</formula>
    </cfRule>
    <cfRule type="expression" dxfId="23005" priority="62338" stopIfTrue="1">
      <formula>WEEKDAY($A837)=3</formula>
    </cfRule>
    <cfRule type="expression" dxfId="23004" priority="62339" stopIfTrue="1">
      <formula>WEEKDAY($A837)=4</formula>
    </cfRule>
    <cfRule type="expression" dxfId="23003" priority="62340" stopIfTrue="1">
      <formula>WEEKDAY($A837)=5</formula>
    </cfRule>
    <cfRule type="expression" dxfId="23002" priority="62341" stopIfTrue="1">
      <formula>WEEKDAY($A837)=6</formula>
    </cfRule>
    <cfRule type="expression" dxfId="23001" priority="62342" stopIfTrue="1">
      <formula>WEEKDAY($A837)=7</formula>
    </cfRule>
  </conditionalFormatting>
  <conditionalFormatting sqref="I837:I842">
    <cfRule type="expression" dxfId="23000" priority="62329" stopIfTrue="1">
      <formula>WEEKDAY($A837)=1</formula>
    </cfRule>
    <cfRule type="expression" dxfId="22999" priority="62330" stopIfTrue="1">
      <formula>WEEKDAY($A837)=2</formula>
    </cfRule>
    <cfRule type="expression" dxfId="22998" priority="62331" stopIfTrue="1">
      <formula>WEEKDAY($A837)=3</formula>
    </cfRule>
    <cfRule type="expression" dxfId="22997" priority="62332" stopIfTrue="1">
      <formula>WEEKDAY($A837)=4</formula>
    </cfRule>
    <cfRule type="expression" dxfId="22996" priority="62333" stopIfTrue="1">
      <formula>WEEKDAY($A837)=5</formula>
    </cfRule>
    <cfRule type="expression" dxfId="22995" priority="62334" stopIfTrue="1">
      <formula>WEEKDAY($A837)=6</formula>
    </cfRule>
    <cfRule type="expression" dxfId="22994" priority="62335" stopIfTrue="1">
      <formula>WEEKDAY($A837)=7</formula>
    </cfRule>
  </conditionalFormatting>
  <conditionalFormatting sqref="I837:I842">
    <cfRule type="expression" dxfId="22993" priority="62322" stopIfTrue="1">
      <formula>WEEKDAY($A837)=1</formula>
    </cfRule>
    <cfRule type="expression" dxfId="22992" priority="62323" stopIfTrue="1">
      <formula>WEEKDAY($A837)=2</formula>
    </cfRule>
    <cfRule type="expression" dxfId="22991" priority="62324" stopIfTrue="1">
      <formula>WEEKDAY($A837)=3</formula>
    </cfRule>
    <cfRule type="expression" dxfId="22990" priority="62325" stopIfTrue="1">
      <formula>WEEKDAY($A837)=4</formula>
    </cfRule>
    <cfRule type="expression" dxfId="22989" priority="62326" stopIfTrue="1">
      <formula>WEEKDAY($A837)=5</formula>
    </cfRule>
    <cfRule type="expression" dxfId="22988" priority="62327" stopIfTrue="1">
      <formula>WEEKDAY($A837)=6</formula>
    </cfRule>
    <cfRule type="expression" dxfId="22987" priority="62328" stopIfTrue="1">
      <formula>WEEKDAY($A837)=7</formula>
    </cfRule>
  </conditionalFormatting>
  <conditionalFormatting sqref="I837:I842">
    <cfRule type="expression" dxfId="22986" priority="62315" stopIfTrue="1">
      <formula>WEEKDAY($A837)=1</formula>
    </cfRule>
    <cfRule type="expression" dxfId="22985" priority="62316" stopIfTrue="1">
      <formula>WEEKDAY($A837)=2</formula>
    </cfRule>
    <cfRule type="expression" dxfId="22984" priority="62317" stopIfTrue="1">
      <formula>WEEKDAY($A837)=3</formula>
    </cfRule>
    <cfRule type="expression" dxfId="22983" priority="62318" stopIfTrue="1">
      <formula>WEEKDAY($A837)=4</formula>
    </cfRule>
    <cfRule type="expression" dxfId="22982" priority="62319" stopIfTrue="1">
      <formula>WEEKDAY($A837)=5</formula>
    </cfRule>
    <cfRule type="expression" dxfId="22981" priority="62320" stopIfTrue="1">
      <formula>WEEKDAY($A837)=6</formula>
    </cfRule>
    <cfRule type="expression" dxfId="22980" priority="62321" stopIfTrue="1">
      <formula>WEEKDAY($A837)=7</formula>
    </cfRule>
  </conditionalFormatting>
  <conditionalFormatting sqref="I837:I842">
    <cfRule type="expression" dxfId="22979" priority="62301" stopIfTrue="1">
      <formula>WEEKDAY($A837)=1</formula>
    </cfRule>
    <cfRule type="expression" dxfId="22978" priority="62302" stopIfTrue="1">
      <formula>WEEKDAY($A837)=2</formula>
    </cfRule>
    <cfRule type="expression" dxfId="22977" priority="62303" stopIfTrue="1">
      <formula>WEEKDAY($A837)=3</formula>
    </cfRule>
    <cfRule type="expression" dxfId="22976" priority="62304" stopIfTrue="1">
      <formula>WEEKDAY($A837)=4</formula>
    </cfRule>
    <cfRule type="expression" dxfId="22975" priority="62305" stopIfTrue="1">
      <formula>WEEKDAY($A837)=5</formula>
    </cfRule>
    <cfRule type="expression" dxfId="22974" priority="62306" stopIfTrue="1">
      <formula>WEEKDAY($A837)=6</formula>
    </cfRule>
    <cfRule type="expression" dxfId="22973" priority="62307" stopIfTrue="1">
      <formula>WEEKDAY($A837)=7</formula>
    </cfRule>
  </conditionalFormatting>
  <conditionalFormatting sqref="I837:I842">
    <cfRule type="expression" dxfId="22972" priority="62287" stopIfTrue="1">
      <formula>WEEKDAY($A837)=1</formula>
    </cfRule>
    <cfRule type="expression" dxfId="22971" priority="62288" stopIfTrue="1">
      <formula>WEEKDAY($A837)=2</formula>
    </cfRule>
    <cfRule type="expression" dxfId="22970" priority="62289" stopIfTrue="1">
      <formula>WEEKDAY($A837)=3</formula>
    </cfRule>
    <cfRule type="expression" dxfId="22969" priority="62290" stopIfTrue="1">
      <formula>WEEKDAY($A837)=4</formula>
    </cfRule>
    <cfRule type="expression" dxfId="22968" priority="62291" stopIfTrue="1">
      <formula>WEEKDAY($A837)=5</formula>
    </cfRule>
    <cfRule type="expression" dxfId="22967" priority="62292" stopIfTrue="1">
      <formula>WEEKDAY($A837)=6</formula>
    </cfRule>
    <cfRule type="expression" dxfId="22966" priority="62293" stopIfTrue="1">
      <formula>WEEKDAY($A837)=7</formula>
    </cfRule>
  </conditionalFormatting>
  <conditionalFormatting sqref="I837:I842">
    <cfRule type="expression" dxfId="22965" priority="62273" stopIfTrue="1">
      <formula>WEEKDAY($A837)=1</formula>
    </cfRule>
    <cfRule type="expression" dxfId="22964" priority="62274" stopIfTrue="1">
      <formula>WEEKDAY($A837)=2</formula>
    </cfRule>
    <cfRule type="expression" dxfId="22963" priority="62275" stopIfTrue="1">
      <formula>WEEKDAY($A837)=3</formula>
    </cfRule>
    <cfRule type="expression" dxfId="22962" priority="62276" stopIfTrue="1">
      <formula>WEEKDAY($A837)=4</formula>
    </cfRule>
    <cfRule type="expression" dxfId="22961" priority="62277" stopIfTrue="1">
      <formula>WEEKDAY($A837)=5</formula>
    </cfRule>
    <cfRule type="expression" dxfId="22960" priority="62278" stopIfTrue="1">
      <formula>WEEKDAY($A837)=6</formula>
    </cfRule>
    <cfRule type="expression" dxfId="22959" priority="62279" stopIfTrue="1">
      <formula>WEEKDAY($A837)=7</formula>
    </cfRule>
  </conditionalFormatting>
  <conditionalFormatting sqref="I837:I842">
    <cfRule type="expression" dxfId="22958" priority="62259" stopIfTrue="1">
      <formula>WEEKDAY($A837)=1</formula>
    </cfRule>
    <cfRule type="expression" dxfId="22957" priority="62260" stopIfTrue="1">
      <formula>WEEKDAY($A837)=2</formula>
    </cfRule>
    <cfRule type="expression" dxfId="22956" priority="62261" stopIfTrue="1">
      <formula>WEEKDAY($A837)=3</formula>
    </cfRule>
    <cfRule type="expression" dxfId="22955" priority="62262" stopIfTrue="1">
      <formula>WEEKDAY($A837)=4</formula>
    </cfRule>
    <cfRule type="expression" dxfId="22954" priority="62263" stopIfTrue="1">
      <formula>WEEKDAY($A837)=5</formula>
    </cfRule>
    <cfRule type="expression" dxfId="22953" priority="62264" stopIfTrue="1">
      <formula>WEEKDAY($A837)=6</formula>
    </cfRule>
    <cfRule type="expression" dxfId="22952" priority="62265" stopIfTrue="1">
      <formula>WEEKDAY($A837)=7</formula>
    </cfRule>
  </conditionalFormatting>
  <conditionalFormatting sqref="I837:I842">
    <cfRule type="expression" dxfId="22951" priority="62245" stopIfTrue="1">
      <formula>WEEKDAY($A837)=1</formula>
    </cfRule>
    <cfRule type="expression" dxfId="22950" priority="62246" stopIfTrue="1">
      <formula>WEEKDAY($A837)=2</formula>
    </cfRule>
    <cfRule type="expression" dxfId="22949" priority="62247" stopIfTrue="1">
      <formula>WEEKDAY($A837)=3</formula>
    </cfRule>
    <cfRule type="expression" dxfId="22948" priority="62248" stopIfTrue="1">
      <formula>WEEKDAY($A837)=4</formula>
    </cfRule>
    <cfRule type="expression" dxfId="22947" priority="62249" stopIfTrue="1">
      <formula>WEEKDAY($A837)=5</formula>
    </cfRule>
    <cfRule type="expression" dxfId="22946" priority="62250" stopIfTrue="1">
      <formula>WEEKDAY($A837)=6</formula>
    </cfRule>
    <cfRule type="expression" dxfId="22945" priority="62251" stopIfTrue="1">
      <formula>WEEKDAY($A837)=7</formula>
    </cfRule>
  </conditionalFormatting>
  <conditionalFormatting sqref="I837:I842">
    <cfRule type="expression" dxfId="22944" priority="62231" stopIfTrue="1">
      <formula>WEEKDAY($A837)=1</formula>
    </cfRule>
    <cfRule type="expression" dxfId="22943" priority="62232" stopIfTrue="1">
      <formula>WEEKDAY($A837)=2</formula>
    </cfRule>
    <cfRule type="expression" dxfId="22942" priority="62233" stopIfTrue="1">
      <formula>WEEKDAY($A837)=3</formula>
    </cfRule>
    <cfRule type="expression" dxfId="22941" priority="62234" stopIfTrue="1">
      <formula>WEEKDAY($A837)=4</formula>
    </cfRule>
    <cfRule type="expression" dxfId="22940" priority="62235" stopIfTrue="1">
      <formula>WEEKDAY($A837)=5</formula>
    </cfRule>
    <cfRule type="expression" dxfId="22939" priority="62236" stopIfTrue="1">
      <formula>WEEKDAY($A837)=6</formula>
    </cfRule>
    <cfRule type="expression" dxfId="22938" priority="62237" stopIfTrue="1">
      <formula>WEEKDAY($A837)=7</formula>
    </cfRule>
  </conditionalFormatting>
  <conditionalFormatting sqref="I837:I842">
    <cfRule type="expression" dxfId="22937" priority="62217" stopIfTrue="1">
      <formula>WEEKDAY($A837)=1</formula>
    </cfRule>
    <cfRule type="expression" dxfId="22936" priority="62218" stopIfTrue="1">
      <formula>WEEKDAY($A837)=2</formula>
    </cfRule>
    <cfRule type="expression" dxfId="22935" priority="62219" stopIfTrue="1">
      <formula>WEEKDAY($A837)=3</formula>
    </cfRule>
    <cfRule type="expression" dxfId="22934" priority="62220" stopIfTrue="1">
      <formula>WEEKDAY($A837)=4</formula>
    </cfRule>
    <cfRule type="expression" dxfId="22933" priority="62221" stopIfTrue="1">
      <formula>WEEKDAY($A837)=5</formula>
    </cfRule>
    <cfRule type="expression" dxfId="22932" priority="62222" stopIfTrue="1">
      <formula>WEEKDAY($A837)=6</formula>
    </cfRule>
    <cfRule type="expression" dxfId="22931" priority="62223" stopIfTrue="1">
      <formula>WEEKDAY($A837)=7</formula>
    </cfRule>
  </conditionalFormatting>
  <conditionalFormatting sqref="I837:I842">
    <cfRule type="expression" dxfId="22930" priority="62203" stopIfTrue="1">
      <formula>WEEKDAY($A837)=1</formula>
    </cfRule>
    <cfRule type="expression" dxfId="22929" priority="62204" stopIfTrue="1">
      <formula>WEEKDAY($A837)=2</formula>
    </cfRule>
    <cfRule type="expression" dxfId="22928" priority="62205" stopIfTrue="1">
      <formula>WEEKDAY($A837)=3</formula>
    </cfRule>
    <cfRule type="expression" dxfId="22927" priority="62206" stopIfTrue="1">
      <formula>WEEKDAY($A837)=4</formula>
    </cfRule>
    <cfRule type="expression" dxfId="22926" priority="62207" stopIfTrue="1">
      <formula>WEEKDAY($A837)=5</formula>
    </cfRule>
    <cfRule type="expression" dxfId="22925" priority="62208" stopIfTrue="1">
      <formula>WEEKDAY($A837)=6</formula>
    </cfRule>
    <cfRule type="expression" dxfId="22924" priority="62209" stopIfTrue="1">
      <formula>WEEKDAY($A837)=7</formula>
    </cfRule>
  </conditionalFormatting>
  <conditionalFormatting sqref="I837:I842">
    <cfRule type="expression" dxfId="22923" priority="62189" stopIfTrue="1">
      <formula>WEEKDAY($A837)=1</formula>
    </cfRule>
    <cfRule type="expression" dxfId="22922" priority="62190" stopIfTrue="1">
      <formula>WEEKDAY($A837)=2</formula>
    </cfRule>
    <cfRule type="expression" dxfId="22921" priority="62191" stopIfTrue="1">
      <formula>WEEKDAY($A837)=3</formula>
    </cfRule>
    <cfRule type="expression" dxfId="22920" priority="62192" stopIfTrue="1">
      <formula>WEEKDAY($A837)=4</formula>
    </cfRule>
    <cfRule type="expression" dxfId="22919" priority="62193" stopIfTrue="1">
      <formula>WEEKDAY($A837)=5</formula>
    </cfRule>
    <cfRule type="expression" dxfId="22918" priority="62194" stopIfTrue="1">
      <formula>WEEKDAY($A837)=6</formula>
    </cfRule>
    <cfRule type="expression" dxfId="22917" priority="62195" stopIfTrue="1">
      <formula>WEEKDAY($A837)=7</formula>
    </cfRule>
  </conditionalFormatting>
  <conditionalFormatting sqref="I837:I842">
    <cfRule type="expression" dxfId="22916" priority="62182" stopIfTrue="1">
      <formula>WEEKDAY($A837)=1</formula>
    </cfRule>
    <cfRule type="expression" dxfId="22915" priority="62183" stopIfTrue="1">
      <formula>WEEKDAY($A837)=2</formula>
    </cfRule>
    <cfRule type="expression" dxfId="22914" priority="62184" stopIfTrue="1">
      <formula>WEEKDAY($A837)=3</formula>
    </cfRule>
    <cfRule type="expression" dxfId="22913" priority="62185" stopIfTrue="1">
      <formula>WEEKDAY($A837)=4</formula>
    </cfRule>
    <cfRule type="expression" dxfId="22912" priority="62186" stopIfTrue="1">
      <formula>WEEKDAY($A837)=5</formula>
    </cfRule>
    <cfRule type="expression" dxfId="22911" priority="62187" stopIfTrue="1">
      <formula>WEEKDAY($A837)=6</formula>
    </cfRule>
    <cfRule type="expression" dxfId="22910" priority="62188" stopIfTrue="1">
      <formula>WEEKDAY($A837)=7</formula>
    </cfRule>
  </conditionalFormatting>
  <conditionalFormatting sqref="I837:I842">
    <cfRule type="expression" dxfId="22909" priority="62175" stopIfTrue="1">
      <formula>WEEKDAY($A837)=1</formula>
    </cfRule>
    <cfRule type="expression" dxfId="22908" priority="62176" stopIfTrue="1">
      <formula>WEEKDAY($A837)=2</formula>
    </cfRule>
    <cfRule type="expression" dxfId="22907" priority="62177" stopIfTrue="1">
      <formula>WEEKDAY($A837)=3</formula>
    </cfRule>
    <cfRule type="expression" dxfId="22906" priority="62178" stopIfTrue="1">
      <formula>WEEKDAY($A837)=4</formula>
    </cfRule>
    <cfRule type="expression" dxfId="22905" priority="62179" stopIfTrue="1">
      <formula>WEEKDAY($A837)=5</formula>
    </cfRule>
    <cfRule type="expression" dxfId="22904" priority="62180" stopIfTrue="1">
      <formula>WEEKDAY($A837)=6</formula>
    </cfRule>
    <cfRule type="expression" dxfId="22903" priority="62181" stopIfTrue="1">
      <formula>WEEKDAY($A837)=7</formula>
    </cfRule>
  </conditionalFormatting>
  <conditionalFormatting sqref="I837:I842">
    <cfRule type="expression" dxfId="22902" priority="62168" stopIfTrue="1">
      <formula>WEEKDAY($A837)=1</formula>
    </cfRule>
    <cfRule type="expression" dxfId="22901" priority="62169" stopIfTrue="1">
      <formula>WEEKDAY($A837)=2</formula>
    </cfRule>
    <cfRule type="expression" dxfId="22900" priority="62170" stopIfTrue="1">
      <formula>WEEKDAY($A837)=3</formula>
    </cfRule>
    <cfRule type="expression" dxfId="22899" priority="62171" stopIfTrue="1">
      <formula>WEEKDAY($A837)=4</formula>
    </cfRule>
    <cfRule type="expression" dxfId="22898" priority="62172" stopIfTrue="1">
      <formula>WEEKDAY($A837)=5</formula>
    </cfRule>
    <cfRule type="expression" dxfId="22897" priority="62173" stopIfTrue="1">
      <formula>WEEKDAY($A837)=6</formula>
    </cfRule>
    <cfRule type="expression" dxfId="22896" priority="62174" stopIfTrue="1">
      <formula>WEEKDAY($A837)=7</formula>
    </cfRule>
  </conditionalFormatting>
  <conditionalFormatting sqref="I837:I842">
    <cfRule type="expression" dxfId="22895" priority="62161" stopIfTrue="1">
      <formula>WEEKDAY($A837)=1</formula>
    </cfRule>
    <cfRule type="expression" dxfId="22894" priority="62162" stopIfTrue="1">
      <formula>WEEKDAY($A837)=2</formula>
    </cfRule>
    <cfRule type="expression" dxfId="22893" priority="62163" stopIfTrue="1">
      <formula>WEEKDAY($A837)=3</formula>
    </cfRule>
    <cfRule type="expression" dxfId="22892" priority="62164" stopIfTrue="1">
      <formula>WEEKDAY($A837)=4</formula>
    </cfRule>
    <cfRule type="expression" dxfId="22891" priority="62165" stopIfTrue="1">
      <formula>WEEKDAY($A837)=5</formula>
    </cfRule>
    <cfRule type="expression" dxfId="22890" priority="62166" stopIfTrue="1">
      <formula>WEEKDAY($A837)=6</formula>
    </cfRule>
    <cfRule type="expression" dxfId="22889" priority="62167" stopIfTrue="1">
      <formula>WEEKDAY($A837)=7</formula>
    </cfRule>
  </conditionalFormatting>
  <conditionalFormatting sqref="I837:I842">
    <cfRule type="expression" dxfId="22888" priority="62154" stopIfTrue="1">
      <formula>WEEKDAY($A837)=1</formula>
    </cfRule>
    <cfRule type="expression" dxfId="22887" priority="62155" stopIfTrue="1">
      <formula>WEEKDAY($A837)=2</formula>
    </cfRule>
    <cfRule type="expression" dxfId="22886" priority="62156" stopIfTrue="1">
      <formula>WEEKDAY($A837)=3</formula>
    </cfRule>
    <cfRule type="expression" dxfId="22885" priority="62157" stopIfTrue="1">
      <formula>WEEKDAY($A837)=4</formula>
    </cfRule>
    <cfRule type="expression" dxfId="22884" priority="62158" stopIfTrue="1">
      <formula>WEEKDAY($A837)=5</formula>
    </cfRule>
    <cfRule type="expression" dxfId="22883" priority="62159" stopIfTrue="1">
      <formula>WEEKDAY($A837)=6</formula>
    </cfRule>
    <cfRule type="expression" dxfId="22882" priority="62160" stopIfTrue="1">
      <formula>WEEKDAY($A837)=7</formula>
    </cfRule>
  </conditionalFormatting>
  <conditionalFormatting sqref="I837:I842">
    <cfRule type="expression" dxfId="22881" priority="62147" stopIfTrue="1">
      <formula>WEEKDAY($A837)=1</formula>
    </cfRule>
    <cfRule type="expression" dxfId="22880" priority="62148" stopIfTrue="1">
      <formula>WEEKDAY($A837)=2</formula>
    </cfRule>
    <cfRule type="expression" dxfId="22879" priority="62149" stopIfTrue="1">
      <formula>WEEKDAY($A837)=3</formula>
    </cfRule>
    <cfRule type="expression" dxfId="22878" priority="62150" stopIfTrue="1">
      <formula>WEEKDAY($A837)=4</formula>
    </cfRule>
    <cfRule type="expression" dxfId="22877" priority="62151" stopIfTrue="1">
      <formula>WEEKDAY($A837)=5</formula>
    </cfRule>
    <cfRule type="expression" dxfId="22876" priority="62152" stopIfTrue="1">
      <formula>WEEKDAY($A837)=6</formula>
    </cfRule>
    <cfRule type="expression" dxfId="22875" priority="62153" stopIfTrue="1">
      <formula>WEEKDAY($A837)=7</formula>
    </cfRule>
  </conditionalFormatting>
  <conditionalFormatting sqref="I837:I842">
    <cfRule type="expression" dxfId="22874" priority="62140" stopIfTrue="1">
      <formula>WEEKDAY($A837)=1</formula>
    </cfRule>
    <cfRule type="expression" dxfId="22873" priority="62141" stopIfTrue="1">
      <formula>WEEKDAY($A837)=2</formula>
    </cfRule>
    <cfRule type="expression" dxfId="22872" priority="62142" stopIfTrue="1">
      <formula>WEEKDAY($A837)=3</formula>
    </cfRule>
    <cfRule type="expression" dxfId="22871" priority="62143" stopIfTrue="1">
      <formula>WEEKDAY($A837)=4</formula>
    </cfRule>
    <cfRule type="expression" dxfId="22870" priority="62144" stopIfTrue="1">
      <formula>WEEKDAY($A837)=5</formula>
    </cfRule>
    <cfRule type="expression" dxfId="22869" priority="62145" stopIfTrue="1">
      <formula>WEEKDAY($A837)=6</formula>
    </cfRule>
    <cfRule type="expression" dxfId="22868" priority="62146" stopIfTrue="1">
      <formula>WEEKDAY($A837)=7</formula>
    </cfRule>
  </conditionalFormatting>
  <conditionalFormatting sqref="I837:I842">
    <cfRule type="expression" dxfId="22867" priority="62133" stopIfTrue="1">
      <formula>WEEKDAY($A837)=1</formula>
    </cfRule>
    <cfRule type="expression" dxfId="22866" priority="62134" stopIfTrue="1">
      <formula>WEEKDAY($A837)=2</formula>
    </cfRule>
    <cfRule type="expression" dxfId="22865" priority="62135" stopIfTrue="1">
      <formula>WEEKDAY($A837)=3</formula>
    </cfRule>
    <cfRule type="expression" dxfId="22864" priority="62136" stopIfTrue="1">
      <formula>WEEKDAY($A837)=4</formula>
    </cfRule>
    <cfRule type="expression" dxfId="22863" priority="62137" stopIfTrue="1">
      <formula>WEEKDAY($A837)=5</formula>
    </cfRule>
    <cfRule type="expression" dxfId="22862" priority="62138" stopIfTrue="1">
      <formula>WEEKDAY($A837)=6</formula>
    </cfRule>
    <cfRule type="expression" dxfId="22861" priority="62139" stopIfTrue="1">
      <formula>WEEKDAY($A837)=7</formula>
    </cfRule>
  </conditionalFormatting>
  <conditionalFormatting sqref="I837:I842">
    <cfRule type="expression" dxfId="22860" priority="62126" stopIfTrue="1">
      <formula>WEEKDAY($A837)=1</formula>
    </cfRule>
    <cfRule type="expression" dxfId="22859" priority="62127" stopIfTrue="1">
      <formula>WEEKDAY($A837)=2</formula>
    </cfRule>
    <cfRule type="expression" dxfId="22858" priority="62128" stopIfTrue="1">
      <formula>WEEKDAY($A837)=3</formula>
    </cfRule>
    <cfRule type="expression" dxfId="22857" priority="62129" stopIfTrue="1">
      <formula>WEEKDAY($A837)=4</formula>
    </cfRule>
    <cfRule type="expression" dxfId="22856" priority="62130" stopIfTrue="1">
      <formula>WEEKDAY($A837)=5</formula>
    </cfRule>
    <cfRule type="expression" dxfId="22855" priority="62131" stopIfTrue="1">
      <formula>WEEKDAY($A837)=6</formula>
    </cfRule>
    <cfRule type="expression" dxfId="22854" priority="62132" stopIfTrue="1">
      <formula>WEEKDAY($A837)=7</formula>
    </cfRule>
  </conditionalFormatting>
  <conditionalFormatting sqref="I837:I842">
    <cfRule type="expression" dxfId="22853" priority="62119" stopIfTrue="1">
      <formula>WEEKDAY($A837)=1</formula>
    </cfRule>
    <cfRule type="expression" dxfId="22852" priority="62120" stopIfTrue="1">
      <formula>WEEKDAY($A837)=2</formula>
    </cfRule>
    <cfRule type="expression" dxfId="22851" priority="62121" stopIfTrue="1">
      <formula>WEEKDAY($A837)=3</formula>
    </cfRule>
    <cfRule type="expression" dxfId="22850" priority="62122" stopIfTrue="1">
      <formula>WEEKDAY($A837)=4</formula>
    </cfRule>
    <cfRule type="expression" dxfId="22849" priority="62123" stopIfTrue="1">
      <formula>WEEKDAY($A837)=5</formula>
    </cfRule>
    <cfRule type="expression" dxfId="22848" priority="62124" stopIfTrue="1">
      <formula>WEEKDAY($A837)=6</formula>
    </cfRule>
    <cfRule type="expression" dxfId="22847" priority="62125" stopIfTrue="1">
      <formula>WEEKDAY($A837)=7</formula>
    </cfRule>
  </conditionalFormatting>
  <conditionalFormatting sqref="I837:I842">
    <cfRule type="expression" dxfId="22846" priority="62112" stopIfTrue="1">
      <formula>WEEKDAY($A837)=1</formula>
    </cfRule>
    <cfRule type="expression" dxfId="22845" priority="62113" stopIfTrue="1">
      <formula>WEEKDAY($A837)=2</formula>
    </cfRule>
    <cfRule type="expression" dxfId="22844" priority="62114" stopIfTrue="1">
      <formula>WEEKDAY($A837)=3</formula>
    </cfRule>
    <cfRule type="expression" dxfId="22843" priority="62115" stopIfTrue="1">
      <formula>WEEKDAY($A837)=4</formula>
    </cfRule>
    <cfRule type="expression" dxfId="22842" priority="62116" stopIfTrue="1">
      <formula>WEEKDAY($A837)=5</formula>
    </cfRule>
    <cfRule type="expression" dxfId="22841" priority="62117" stopIfTrue="1">
      <formula>WEEKDAY($A837)=6</formula>
    </cfRule>
    <cfRule type="expression" dxfId="22840" priority="62118" stopIfTrue="1">
      <formula>WEEKDAY($A837)=7</formula>
    </cfRule>
  </conditionalFormatting>
  <conditionalFormatting sqref="I837:I842">
    <cfRule type="expression" dxfId="22839" priority="62105" stopIfTrue="1">
      <formula>WEEKDAY($A837)=1</formula>
    </cfRule>
    <cfRule type="expression" dxfId="22838" priority="62106" stopIfTrue="1">
      <formula>WEEKDAY($A837)=2</formula>
    </cfRule>
    <cfRule type="expression" dxfId="22837" priority="62107" stopIfTrue="1">
      <formula>WEEKDAY($A837)=3</formula>
    </cfRule>
    <cfRule type="expression" dxfId="22836" priority="62108" stopIfTrue="1">
      <formula>WEEKDAY($A837)=4</formula>
    </cfRule>
    <cfRule type="expression" dxfId="22835" priority="62109" stopIfTrue="1">
      <formula>WEEKDAY($A837)=5</formula>
    </cfRule>
    <cfRule type="expression" dxfId="22834" priority="62110" stopIfTrue="1">
      <formula>WEEKDAY($A837)=6</formula>
    </cfRule>
    <cfRule type="expression" dxfId="22833" priority="62111" stopIfTrue="1">
      <formula>WEEKDAY($A837)=7</formula>
    </cfRule>
  </conditionalFormatting>
  <conditionalFormatting sqref="I837:I842">
    <cfRule type="expression" dxfId="22832" priority="62098" stopIfTrue="1">
      <formula>WEEKDAY($A837)=1</formula>
    </cfRule>
    <cfRule type="expression" dxfId="22831" priority="62099" stopIfTrue="1">
      <formula>WEEKDAY($A837)=2</formula>
    </cfRule>
    <cfRule type="expression" dxfId="22830" priority="62100" stopIfTrue="1">
      <formula>WEEKDAY($A837)=3</formula>
    </cfRule>
    <cfRule type="expression" dxfId="22829" priority="62101" stopIfTrue="1">
      <formula>WEEKDAY($A837)=4</formula>
    </cfRule>
    <cfRule type="expression" dxfId="22828" priority="62102" stopIfTrue="1">
      <formula>WEEKDAY($A837)=5</formula>
    </cfRule>
    <cfRule type="expression" dxfId="22827" priority="62103" stopIfTrue="1">
      <formula>WEEKDAY($A837)=6</formula>
    </cfRule>
    <cfRule type="expression" dxfId="22826" priority="62104" stopIfTrue="1">
      <formula>WEEKDAY($A837)=7</formula>
    </cfRule>
  </conditionalFormatting>
  <conditionalFormatting sqref="I837:I842">
    <cfRule type="expression" dxfId="22825" priority="62091" stopIfTrue="1">
      <formula>WEEKDAY($A837)=1</formula>
    </cfRule>
    <cfRule type="expression" dxfId="22824" priority="62092" stopIfTrue="1">
      <formula>WEEKDAY($A837)=2</formula>
    </cfRule>
    <cfRule type="expression" dxfId="22823" priority="62093" stopIfTrue="1">
      <formula>WEEKDAY($A837)=3</formula>
    </cfRule>
    <cfRule type="expression" dxfId="22822" priority="62094" stopIfTrue="1">
      <formula>WEEKDAY($A837)=4</formula>
    </cfRule>
    <cfRule type="expression" dxfId="22821" priority="62095" stopIfTrue="1">
      <formula>WEEKDAY($A837)=5</formula>
    </cfRule>
    <cfRule type="expression" dxfId="22820" priority="62096" stopIfTrue="1">
      <formula>WEEKDAY($A837)=6</formula>
    </cfRule>
    <cfRule type="expression" dxfId="22819" priority="62097" stopIfTrue="1">
      <formula>WEEKDAY($A837)=7</formula>
    </cfRule>
  </conditionalFormatting>
  <conditionalFormatting sqref="I837:I842">
    <cfRule type="expression" dxfId="22818" priority="62084" stopIfTrue="1">
      <formula>WEEKDAY($A837)=1</formula>
    </cfRule>
    <cfRule type="expression" dxfId="22817" priority="62085" stopIfTrue="1">
      <formula>WEEKDAY($A837)=2</formula>
    </cfRule>
    <cfRule type="expression" dxfId="22816" priority="62086" stopIfTrue="1">
      <formula>WEEKDAY($A837)=3</formula>
    </cfRule>
    <cfRule type="expression" dxfId="22815" priority="62087" stopIfTrue="1">
      <formula>WEEKDAY($A837)=4</formula>
    </cfRule>
    <cfRule type="expression" dxfId="22814" priority="62088" stopIfTrue="1">
      <formula>WEEKDAY($A837)=5</formula>
    </cfRule>
    <cfRule type="expression" dxfId="22813" priority="62089" stopIfTrue="1">
      <formula>WEEKDAY($A837)=6</formula>
    </cfRule>
    <cfRule type="expression" dxfId="22812" priority="62090" stopIfTrue="1">
      <formula>WEEKDAY($A837)=7</formula>
    </cfRule>
  </conditionalFormatting>
  <conditionalFormatting sqref="I837:I842">
    <cfRule type="expression" dxfId="22811" priority="62077" stopIfTrue="1">
      <formula>WEEKDAY($A837)=1</formula>
    </cfRule>
    <cfRule type="expression" dxfId="22810" priority="62078" stopIfTrue="1">
      <formula>WEEKDAY($A837)=2</formula>
    </cfRule>
    <cfRule type="expression" dxfId="22809" priority="62079" stopIfTrue="1">
      <formula>WEEKDAY($A837)=3</formula>
    </cfRule>
    <cfRule type="expression" dxfId="22808" priority="62080" stopIfTrue="1">
      <formula>WEEKDAY($A837)=4</formula>
    </cfRule>
    <cfRule type="expression" dxfId="22807" priority="62081" stopIfTrue="1">
      <formula>WEEKDAY($A837)=5</formula>
    </cfRule>
    <cfRule type="expression" dxfId="22806" priority="62082" stopIfTrue="1">
      <formula>WEEKDAY($A837)=6</formula>
    </cfRule>
    <cfRule type="expression" dxfId="22805" priority="62083" stopIfTrue="1">
      <formula>WEEKDAY($A837)=7</formula>
    </cfRule>
  </conditionalFormatting>
  <conditionalFormatting sqref="I837:I842">
    <cfRule type="expression" dxfId="22804" priority="62070" stopIfTrue="1">
      <formula>WEEKDAY($A837)=1</formula>
    </cfRule>
    <cfRule type="expression" dxfId="22803" priority="62071" stopIfTrue="1">
      <formula>WEEKDAY($A837)=2</formula>
    </cfRule>
    <cfRule type="expression" dxfId="22802" priority="62072" stopIfTrue="1">
      <formula>WEEKDAY($A837)=3</formula>
    </cfRule>
    <cfRule type="expression" dxfId="22801" priority="62073" stopIfTrue="1">
      <formula>WEEKDAY($A837)=4</formula>
    </cfRule>
    <cfRule type="expression" dxfId="22800" priority="62074" stopIfTrue="1">
      <formula>WEEKDAY($A837)=5</formula>
    </cfRule>
    <cfRule type="expression" dxfId="22799" priority="62075" stopIfTrue="1">
      <formula>WEEKDAY($A837)=6</formula>
    </cfRule>
    <cfRule type="expression" dxfId="22798" priority="62076" stopIfTrue="1">
      <formula>WEEKDAY($A837)=7</formula>
    </cfRule>
  </conditionalFormatting>
  <conditionalFormatting sqref="I837:I842">
    <cfRule type="expression" dxfId="22797" priority="62063" stopIfTrue="1">
      <formula>WEEKDAY($A837)=1</formula>
    </cfRule>
    <cfRule type="expression" dxfId="22796" priority="62064" stopIfTrue="1">
      <formula>WEEKDAY($A837)=2</formula>
    </cfRule>
    <cfRule type="expression" dxfId="22795" priority="62065" stopIfTrue="1">
      <formula>WEEKDAY($A837)=3</formula>
    </cfRule>
    <cfRule type="expression" dxfId="22794" priority="62066" stopIfTrue="1">
      <formula>WEEKDAY($A837)=4</formula>
    </cfRule>
    <cfRule type="expression" dxfId="22793" priority="62067" stopIfTrue="1">
      <formula>WEEKDAY($A837)=5</formula>
    </cfRule>
    <cfRule type="expression" dxfId="22792" priority="62068" stopIfTrue="1">
      <formula>WEEKDAY($A837)=6</formula>
    </cfRule>
    <cfRule type="expression" dxfId="22791" priority="62069" stopIfTrue="1">
      <formula>WEEKDAY($A837)=7</formula>
    </cfRule>
  </conditionalFormatting>
  <conditionalFormatting sqref="I837:I842">
    <cfRule type="expression" dxfId="22790" priority="62056" stopIfTrue="1">
      <formula>WEEKDAY($A837)=1</formula>
    </cfRule>
    <cfRule type="expression" dxfId="22789" priority="62057" stopIfTrue="1">
      <formula>WEEKDAY($A837)=2</formula>
    </cfRule>
    <cfRule type="expression" dxfId="22788" priority="62058" stopIfTrue="1">
      <formula>WEEKDAY($A837)=3</formula>
    </cfRule>
    <cfRule type="expression" dxfId="22787" priority="62059" stopIfTrue="1">
      <formula>WEEKDAY($A837)=4</formula>
    </cfRule>
    <cfRule type="expression" dxfId="22786" priority="62060" stopIfTrue="1">
      <formula>WEEKDAY($A837)=5</formula>
    </cfRule>
    <cfRule type="expression" dxfId="22785" priority="62061" stopIfTrue="1">
      <formula>WEEKDAY($A837)=6</formula>
    </cfRule>
    <cfRule type="expression" dxfId="22784" priority="62062" stopIfTrue="1">
      <formula>WEEKDAY($A837)=7</formula>
    </cfRule>
  </conditionalFormatting>
  <conditionalFormatting sqref="I837:I842">
    <cfRule type="expression" dxfId="22783" priority="62049" stopIfTrue="1">
      <formula>WEEKDAY($A837)=1</formula>
    </cfRule>
    <cfRule type="expression" dxfId="22782" priority="62050" stopIfTrue="1">
      <formula>WEEKDAY($A837)=2</formula>
    </cfRule>
    <cfRule type="expression" dxfId="22781" priority="62051" stopIfTrue="1">
      <formula>WEEKDAY($A837)=3</formula>
    </cfRule>
    <cfRule type="expression" dxfId="22780" priority="62052" stopIfTrue="1">
      <formula>WEEKDAY($A837)=4</formula>
    </cfRule>
    <cfRule type="expression" dxfId="22779" priority="62053" stopIfTrue="1">
      <formula>WEEKDAY($A837)=5</formula>
    </cfRule>
    <cfRule type="expression" dxfId="22778" priority="62054" stopIfTrue="1">
      <formula>WEEKDAY($A837)=6</formula>
    </cfRule>
    <cfRule type="expression" dxfId="22777" priority="62055" stopIfTrue="1">
      <formula>WEEKDAY($A837)=7</formula>
    </cfRule>
  </conditionalFormatting>
  <conditionalFormatting sqref="I837:I842">
    <cfRule type="expression" dxfId="22776" priority="62042" stopIfTrue="1">
      <formula>WEEKDAY($A837)=1</formula>
    </cfRule>
    <cfRule type="expression" dxfId="22775" priority="62043" stopIfTrue="1">
      <formula>WEEKDAY($A837)=2</formula>
    </cfRule>
    <cfRule type="expression" dxfId="22774" priority="62044" stopIfTrue="1">
      <formula>WEEKDAY($A837)=3</formula>
    </cfRule>
    <cfRule type="expression" dxfId="22773" priority="62045" stopIfTrue="1">
      <formula>WEEKDAY($A837)=4</formula>
    </cfRule>
    <cfRule type="expression" dxfId="22772" priority="62046" stopIfTrue="1">
      <formula>WEEKDAY($A837)=5</formula>
    </cfRule>
    <cfRule type="expression" dxfId="22771" priority="62047" stopIfTrue="1">
      <formula>WEEKDAY($A837)=6</formula>
    </cfRule>
    <cfRule type="expression" dxfId="22770" priority="62048" stopIfTrue="1">
      <formula>WEEKDAY($A837)=7</formula>
    </cfRule>
  </conditionalFormatting>
  <conditionalFormatting sqref="I837:I842">
    <cfRule type="expression" dxfId="22769" priority="62035" stopIfTrue="1">
      <formula>WEEKDAY($A837)=1</formula>
    </cfRule>
    <cfRule type="expression" dxfId="22768" priority="62036" stopIfTrue="1">
      <formula>WEEKDAY($A837)=2</formula>
    </cfRule>
    <cfRule type="expression" dxfId="22767" priority="62037" stopIfTrue="1">
      <formula>WEEKDAY($A837)=3</formula>
    </cfRule>
    <cfRule type="expression" dxfId="22766" priority="62038" stopIfTrue="1">
      <formula>WEEKDAY($A837)=4</formula>
    </cfRule>
    <cfRule type="expression" dxfId="22765" priority="62039" stopIfTrue="1">
      <formula>WEEKDAY($A837)=5</formula>
    </cfRule>
    <cfRule type="expression" dxfId="22764" priority="62040" stopIfTrue="1">
      <formula>WEEKDAY($A837)=6</formula>
    </cfRule>
    <cfRule type="expression" dxfId="22763" priority="62041" stopIfTrue="1">
      <formula>WEEKDAY($A837)=7</formula>
    </cfRule>
  </conditionalFormatting>
  <conditionalFormatting sqref="I837:I842">
    <cfRule type="expression" dxfId="22762" priority="62028" stopIfTrue="1">
      <formula>WEEKDAY($A837)=1</formula>
    </cfRule>
    <cfRule type="expression" dxfId="22761" priority="62029" stopIfTrue="1">
      <formula>WEEKDAY($A837)=2</formula>
    </cfRule>
    <cfRule type="expression" dxfId="22760" priority="62030" stopIfTrue="1">
      <formula>WEEKDAY($A837)=3</formula>
    </cfRule>
    <cfRule type="expression" dxfId="22759" priority="62031" stopIfTrue="1">
      <formula>WEEKDAY($A837)=4</formula>
    </cfRule>
    <cfRule type="expression" dxfId="22758" priority="62032" stopIfTrue="1">
      <formula>WEEKDAY($A837)=5</formula>
    </cfRule>
    <cfRule type="expression" dxfId="22757" priority="62033" stopIfTrue="1">
      <formula>WEEKDAY($A837)=6</formula>
    </cfRule>
    <cfRule type="expression" dxfId="22756" priority="62034" stopIfTrue="1">
      <formula>WEEKDAY($A837)=7</formula>
    </cfRule>
  </conditionalFormatting>
  <conditionalFormatting sqref="I837:I842">
    <cfRule type="expression" dxfId="22755" priority="62021" stopIfTrue="1">
      <formula>WEEKDAY($A837)=1</formula>
    </cfRule>
    <cfRule type="expression" dxfId="22754" priority="62022" stopIfTrue="1">
      <formula>WEEKDAY($A837)=2</formula>
    </cfRule>
    <cfRule type="expression" dxfId="22753" priority="62023" stopIfTrue="1">
      <formula>WEEKDAY($A837)=3</formula>
    </cfRule>
    <cfRule type="expression" dxfId="22752" priority="62024" stopIfTrue="1">
      <formula>WEEKDAY($A837)=4</formula>
    </cfRule>
    <cfRule type="expression" dxfId="22751" priority="62025" stopIfTrue="1">
      <formula>WEEKDAY($A837)=5</formula>
    </cfRule>
    <cfRule type="expression" dxfId="22750" priority="62026" stopIfTrue="1">
      <formula>WEEKDAY($A837)=6</formula>
    </cfRule>
    <cfRule type="expression" dxfId="22749" priority="62027" stopIfTrue="1">
      <formula>WEEKDAY($A837)=7</formula>
    </cfRule>
  </conditionalFormatting>
  <conditionalFormatting sqref="I837:I842">
    <cfRule type="expression" dxfId="22748" priority="62014" stopIfTrue="1">
      <formula>WEEKDAY($A837)=1</formula>
    </cfRule>
    <cfRule type="expression" dxfId="22747" priority="62015" stopIfTrue="1">
      <formula>WEEKDAY($A837)=2</formula>
    </cfRule>
    <cfRule type="expression" dxfId="22746" priority="62016" stopIfTrue="1">
      <formula>WEEKDAY($A837)=3</formula>
    </cfRule>
    <cfRule type="expression" dxfId="22745" priority="62017" stopIfTrue="1">
      <formula>WEEKDAY($A837)=4</formula>
    </cfRule>
    <cfRule type="expression" dxfId="22744" priority="62018" stopIfTrue="1">
      <formula>WEEKDAY($A837)=5</formula>
    </cfRule>
    <cfRule type="expression" dxfId="22743" priority="62019" stopIfTrue="1">
      <formula>WEEKDAY($A837)=6</formula>
    </cfRule>
    <cfRule type="expression" dxfId="22742" priority="62020" stopIfTrue="1">
      <formula>WEEKDAY($A837)=7</formula>
    </cfRule>
  </conditionalFormatting>
  <conditionalFormatting sqref="I837:I842">
    <cfRule type="expression" dxfId="22741" priority="62007" stopIfTrue="1">
      <formula>WEEKDAY($A837)=1</formula>
    </cfRule>
    <cfRule type="expression" dxfId="22740" priority="62008" stopIfTrue="1">
      <formula>WEEKDAY($A837)=2</formula>
    </cfRule>
    <cfRule type="expression" dxfId="22739" priority="62009" stopIfTrue="1">
      <formula>WEEKDAY($A837)=3</formula>
    </cfRule>
    <cfRule type="expression" dxfId="22738" priority="62010" stopIfTrue="1">
      <formula>WEEKDAY($A837)=4</formula>
    </cfRule>
    <cfRule type="expression" dxfId="22737" priority="62011" stopIfTrue="1">
      <formula>WEEKDAY($A837)=5</formula>
    </cfRule>
    <cfRule type="expression" dxfId="22736" priority="62012" stopIfTrue="1">
      <formula>WEEKDAY($A837)=6</formula>
    </cfRule>
    <cfRule type="expression" dxfId="22735" priority="62013" stopIfTrue="1">
      <formula>WEEKDAY($A837)=7</formula>
    </cfRule>
  </conditionalFormatting>
  <conditionalFormatting sqref="I837:I842">
    <cfRule type="expression" dxfId="22734" priority="62000" stopIfTrue="1">
      <formula>WEEKDAY($A837)=1</formula>
    </cfRule>
    <cfRule type="expression" dxfId="22733" priority="62001" stopIfTrue="1">
      <formula>WEEKDAY($A837)=2</formula>
    </cfRule>
    <cfRule type="expression" dxfId="22732" priority="62002" stopIfTrue="1">
      <formula>WEEKDAY($A837)=3</formula>
    </cfRule>
    <cfRule type="expression" dxfId="22731" priority="62003" stopIfTrue="1">
      <formula>WEEKDAY($A837)=4</formula>
    </cfRule>
    <cfRule type="expression" dxfId="22730" priority="62004" stopIfTrue="1">
      <formula>WEEKDAY($A837)=5</formula>
    </cfRule>
    <cfRule type="expression" dxfId="22729" priority="62005" stopIfTrue="1">
      <formula>WEEKDAY($A837)=6</formula>
    </cfRule>
    <cfRule type="expression" dxfId="22728" priority="62006" stopIfTrue="1">
      <formula>WEEKDAY($A837)=7</formula>
    </cfRule>
  </conditionalFormatting>
  <conditionalFormatting sqref="I837:I842">
    <cfRule type="expression" dxfId="22727" priority="61993" stopIfTrue="1">
      <formula>WEEKDAY($A837)=1</formula>
    </cfRule>
    <cfRule type="expression" dxfId="22726" priority="61994" stopIfTrue="1">
      <formula>WEEKDAY($A837)=2</formula>
    </cfRule>
    <cfRule type="expression" dxfId="22725" priority="61995" stopIfTrue="1">
      <formula>WEEKDAY($A837)=3</formula>
    </cfRule>
    <cfRule type="expression" dxfId="22724" priority="61996" stopIfTrue="1">
      <formula>WEEKDAY($A837)=4</formula>
    </cfRule>
    <cfRule type="expression" dxfId="22723" priority="61997" stopIfTrue="1">
      <formula>WEEKDAY($A837)=5</formula>
    </cfRule>
    <cfRule type="expression" dxfId="22722" priority="61998" stopIfTrue="1">
      <formula>WEEKDAY($A837)=6</formula>
    </cfRule>
    <cfRule type="expression" dxfId="22721" priority="61999" stopIfTrue="1">
      <formula>WEEKDAY($A837)=7</formula>
    </cfRule>
  </conditionalFormatting>
  <conditionalFormatting sqref="I837:I842">
    <cfRule type="expression" dxfId="22720" priority="61986" stopIfTrue="1">
      <formula>WEEKDAY($A837)=1</formula>
    </cfRule>
    <cfRule type="expression" dxfId="22719" priority="61987" stopIfTrue="1">
      <formula>WEEKDAY($A837)=2</formula>
    </cfRule>
    <cfRule type="expression" dxfId="22718" priority="61988" stopIfTrue="1">
      <formula>WEEKDAY($A837)=3</formula>
    </cfRule>
    <cfRule type="expression" dxfId="22717" priority="61989" stopIfTrue="1">
      <formula>WEEKDAY($A837)=4</formula>
    </cfRule>
    <cfRule type="expression" dxfId="22716" priority="61990" stopIfTrue="1">
      <formula>WEEKDAY($A837)=5</formula>
    </cfRule>
    <cfRule type="expression" dxfId="22715" priority="61991" stopIfTrue="1">
      <formula>WEEKDAY($A837)=6</formula>
    </cfRule>
    <cfRule type="expression" dxfId="22714" priority="61992" stopIfTrue="1">
      <formula>WEEKDAY($A837)=7</formula>
    </cfRule>
  </conditionalFormatting>
  <conditionalFormatting sqref="I837:I842">
    <cfRule type="expression" dxfId="22713" priority="61979" stopIfTrue="1">
      <formula>WEEKDAY($A837)=1</formula>
    </cfRule>
    <cfRule type="expression" dxfId="22712" priority="61980" stopIfTrue="1">
      <formula>WEEKDAY($A837)=2</formula>
    </cfRule>
    <cfRule type="expression" dxfId="22711" priority="61981" stopIfTrue="1">
      <formula>WEEKDAY($A837)=3</formula>
    </cfRule>
    <cfRule type="expression" dxfId="22710" priority="61982" stopIfTrue="1">
      <formula>WEEKDAY($A837)=4</formula>
    </cfRule>
    <cfRule type="expression" dxfId="22709" priority="61983" stopIfTrue="1">
      <formula>WEEKDAY($A837)=5</formula>
    </cfRule>
    <cfRule type="expression" dxfId="22708" priority="61984" stopIfTrue="1">
      <formula>WEEKDAY($A837)=6</formula>
    </cfRule>
    <cfRule type="expression" dxfId="22707" priority="61985" stopIfTrue="1">
      <formula>WEEKDAY($A837)=7</formula>
    </cfRule>
  </conditionalFormatting>
  <conditionalFormatting sqref="I837:I842">
    <cfRule type="expression" dxfId="22706" priority="61972" stopIfTrue="1">
      <formula>WEEKDAY($A837)=1</formula>
    </cfRule>
    <cfRule type="expression" dxfId="22705" priority="61973" stopIfTrue="1">
      <formula>WEEKDAY($A837)=2</formula>
    </cfRule>
    <cfRule type="expression" dxfId="22704" priority="61974" stopIfTrue="1">
      <formula>WEEKDAY($A837)=3</formula>
    </cfRule>
    <cfRule type="expression" dxfId="22703" priority="61975" stopIfTrue="1">
      <formula>WEEKDAY($A837)=4</formula>
    </cfRule>
    <cfRule type="expression" dxfId="22702" priority="61976" stopIfTrue="1">
      <formula>WEEKDAY($A837)=5</formula>
    </cfRule>
    <cfRule type="expression" dxfId="22701" priority="61977" stopIfTrue="1">
      <formula>WEEKDAY($A837)=6</formula>
    </cfRule>
    <cfRule type="expression" dxfId="22700" priority="61978" stopIfTrue="1">
      <formula>WEEKDAY($A837)=7</formula>
    </cfRule>
  </conditionalFormatting>
  <conditionalFormatting sqref="I837:I842">
    <cfRule type="expression" dxfId="22699" priority="61965" stopIfTrue="1">
      <formula>WEEKDAY($A837)=1</formula>
    </cfRule>
    <cfRule type="expression" dxfId="22698" priority="61966" stopIfTrue="1">
      <formula>WEEKDAY($A837)=2</formula>
    </cfRule>
    <cfRule type="expression" dxfId="22697" priority="61967" stopIfTrue="1">
      <formula>WEEKDAY($A837)=3</formula>
    </cfRule>
    <cfRule type="expression" dxfId="22696" priority="61968" stopIfTrue="1">
      <formula>WEEKDAY($A837)=4</formula>
    </cfRule>
    <cfRule type="expression" dxfId="22695" priority="61969" stopIfTrue="1">
      <formula>WEEKDAY($A837)=5</formula>
    </cfRule>
    <cfRule type="expression" dxfId="22694" priority="61970" stopIfTrue="1">
      <formula>WEEKDAY($A837)=6</formula>
    </cfRule>
    <cfRule type="expression" dxfId="22693" priority="61971" stopIfTrue="1">
      <formula>WEEKDAY($A837)=7</formula>
    </cfRule>
  </conditionalFormatting>
  <conditionalFormatting sqref="I837:I842">
    <cfRule type="expression" dxfId="22692" priority="61958" stopIfTrue="1">
      <formula>WEEKDAY($A837)=1</formula>
    </cfRule>
    <cfRule type="expression" dxfId="22691" priority="61959" stopIfTrue="1">
      <formula>WEEKDAY($A837)=2</formula>
    </cfRule>
    <cfRule type="expression" dxfId="22690" priority="61960" stopIfTrue="1">
      <formula>WEEKDAY($A837)=3</formula>
    </cfRule>
    <cfRule type="expression" dxfId="22689" priority="61961" stopIfTrue="1">
      <formula>WEEKDAY($A837)=4</formula>
    </cfRule>
    <cfRule type="expression" dxfId="22688" priority="61962" stopIfTrue="1">
      <formula>WEEKDAY($A837)=5</formula>
    </cfRule>
    <cfRule type="expression" dxfId="22687" priority="61963" stopIfTrue="1">
      <formula>WEEKDAY($A837)=6</formula>
    </cfRule>
    <cfRule type="expression" dxfId="22686" priority="61964" stopIfTrue="1">
      <formula>WEEKDAY($A837)=7</formula>
    </cfRule>
  </conditionalFormatting>
  <conditionalFormatting sqref="I837:I842">
    <cfRule type="expression" dxfId="22685" priority="61951" stopIfTrue="1">
      <formula>WEEKDAY($A837)=1</formula>
    </cfRule>
    <cfRule type="expression" dxfId="22684" priority="61952" stopIfTrue="1">
      <formula>WEEKDAY($A837)=2</formula>
    </cfRule>
    <cfRule type="expression" dxfId="22683" priority="61953" stopIfTrue="1">
      <formula>WEEKDAY($A837)=3</formula>
    </cfRule>
    <cfRule type="expression" dxfId="22682" priority="61954" stopIfTrue="1">
      <formula>WEEKDAY($A837)=4</formula>
    </cfRule>
    <cfRule type="expression" dxfId="22681" priority="61955" stopIfTrue="1">
      <formula>WEEKDAY($A837)=5</formula>
    </cfRule>
    <cfRule type="expression" dxfId="22680" priority="61956" stopIfTrue="1">
      <formula>WEEKDAY($A837)=6</formula>
    </cfRule>
    <cfRule type="expression" dxfId="22679" priority="61957" stopIfTrue="1">
      <formula>WEEKDAY($A837)=7</formula>
    </cfRule>
  </conditionalFormatting>
  <conditionalFormatting sqref="I837:I842">
    <cfRule type="expression" dxfId="22678" priority="61944" stopIfTrue="1">
      <formula>WEEKDAY($A837)=1</formula>
    </cfRule>
    <cfRule type="expression" dxfId="22677" priority="61945" stopIfTrue="1">
      <formula>WEEKDAY($A837)=2</formula>
    </cfRule>
    <cfRule type="expression" dxfId="22676" priority="61946" stopIfTrue="1">
      <formula>WEEKDAY($A837)=3</formula>
    </cfRule>
    <cfRule type="expression" dxfId="22675" priority="61947" stopIfTrue="1">
      <formula>WEEKDAY($A837)=4</formula>
    </cfRule>
    <cfRule type="expression" dxfId="22674" priority="61948" stopIfTrue="1">
      <formula>WEEKDAY($A837)=5</formula>
    </cfRule>
    <cfRule type="expression" dxfId="22673" priority="61949" stopIfTrue="1">
      <formula>WEEKDAY($A837)=6</formula>
    </cfRule>
    <cfRule type="expression" dxfId="22672" priority="61950" stopIfTrue="1">
      <formula>WEEKDAY($A837)=7</formula>
    </cfRule>
  </conditionalFormatting>
  <conditionalFormatting sqref="I837:I842">
    <cfRule type="expression" dxfId="22671" priority="61937" stopIfTrue="1">
      <formula>WEEKDAY($A837)=1</formula>
    </cfRule>
    <cfRule type="expression" dxfId="22670" priority="61938" stopIfTrue="1">
      <formula>WEEKDAY($A837)=2</formula>
    </cfRule>
    <cfRule type="expression" dxfId="22669" priority="61939" stopIfTrue="1">
      <formula>WEEKDAY($A837)=3</formula>
    </cfRule>
    <cfRule type="expression" dxfId="22668" priority="61940" stopIfTrue="1">
      <formula>WEEKDAY($A837)=4</formula>
    </cfRule>
    <cfRule type="expression" dxfId="22667" priority="61941" stopIfTrue="1">
      <formula>WEEKDAY($A837)=5</formula>
    </cfRule>
    <cfRule type="expression" dxfId="22666" priority="61942" stopIfTrue="1">
      <formula>WEEKDAY($A837)=6</formula>
    </cfRule>
    <cfRule type="expression" dxfId="22665" priority="61943" stopIfTrue="1">
      <formula>WEEKDAY($A837)=7</formula>
    </cfRule>
  </conditionalFormatting>
  <conditionalFormatting sqref="I837:I842">
    <cfRule type="expression" dxfId="22664" priority="61930" stopIfTrue="1">
      <formula>WEEKDAY($A837)=1</formula>
    </cfRule>
    <cfRule type="expression" dxfId="22663" priority="61931" stopIfTrue="1">
      <formula>WEEKDAY($A837)=2</formula>
    </cfRule>
    <cfRule type="expression" dxfId="22662" priority="61932" stopIfTrue="1">
      <formula>WEEKDAY($A837)=3</formula>
    </cfRule>
    <cfRule type="expression" dxfId="22661" priority="61933" stopIfTrue="1">
      <formula>WEEKDAY($A837)=4</formula>
    </cfRule>
    <cfRule type="expression" dxfId="22660" priority="61934" stopIfTrue="1">
      <formula>WEEKDAY($A837)=5</formula>
    </cfRule>
    <cfRule type="expression" dxfId="22659" priority="61935" stopIfTrue="1">
      <formula>WEEKDAY($A837)=6</formula>
    </cfRule>
    <cfRule type="expression" dxfId="22658" priority="61936" stopIfTrue="1">
      <formula>WEEKDAY($A837)=7</formula>
    </cfRule>
  </conditionalFormatting>
  <conditionalFormatting sqref="I837:I842">
    <cfRule type="expression" dxfId="22657" priority="61923" stopIfTrue="1">
      <formula>WEEKDAY($A837)=1</formula>
    </cfRule>
    <cfRule type="expression" dxfId="22656" priority="61924" stopIfTrue="1">
      <formula>WEEKDAY($A837)=2</formula>
    </cfRule>
    <cfRule type="expression" dxfId="22655" priority="61925" stopIfTrue="1">
      <formula>WEEKDAY($A837)=3</formula>
    </cfRule>
    <cfRule type="expression" dxfId="22654" priority="61926" stopIfTrue="1">
      <formula>WEEKDAY($A837)=4</formula>
    </cfRule>
    <cfRule type="expression" dxfId="22653" priority="61927" stopIfTrue="1">
      <formula>WEEKDAY($A837)=5</formula>
    </cfRule>
    <cfRule type="expression" dxfId="22652" priority="61928" stopIfTrue="1">
      <formula>WEEKDAY($A837)=6</formula>
    </cfRule>
    <cfRule type="expression" dxfId="22651" priority="61929" stopIfTrue="1">
      <formula>WEEKDAY($A837)=7</formula>
    </cfRule>
  </conditionalFormatting>
  <conditionalFormatting sqref="I837:I842">
    <cfRule type="expression" dxfId="22650" priority="61916" stopIfTrue="1">
      <formula>WEEKDAY($A837)=1</formula>
    </cfRule>
    <cfRule type="expression" dxfId="22649" priority="61917" stopIfTrue="1">
      <formula>WEEKDAY($A837)=2</formula>
    </cfRule>
    <cfRule type="expression" dxfId="22648" priority="61918" stopIfTrue="1">
      <formula>WEEKDAY($A837)=3</formula>
    </cfRule>
    <cfRule type="expression" dxfId="22647" priority="61919" stopIfTrue="1">
      <formula>WEEKDAY($A837)=4</formula>
    </cfRule>
    <cfRule type="expression" dxfId="22646" priority="61920" stopIfTrue="1">
      <formula>WEEKDAY($A837)=5</formula>
    </cfRule>
    <cfRule type="expression" dxfId="22645" priority="61921" stopIfTrue="1">
      <formula>WEEKDAY($A837)=6</formula>
    </cfRule>
    <cfRule type="expression" dxfId="22644" priority="61922" stopIfTrue="1">
      <formula>WEEKDAY($A837)=7</formula>
    </cfRule>
  </conditionalFormatting>
  <conditionalFormatting sqref="I837:I842">
    <cfRule type="expression" dxfId="22643" priority="61909" stopIfTrue="1">
      <formula>WEEKDAY($A837)=1</formula>
    </cfRule>
    <cfRule type="expression" dxfId="22642" priority="61910" stopIfTrue="1">
      <formula>WEEKDAY($A837)=2</formula>
    </cfRule>
    <cfRule type="expression" dxfId="22641" priority="61911" stopIfTrue="1">
      <formula>WEEKDAY($A837)=3</formula>
    </cfRule>
    <cfRule type="expression" dxfId="22640" priority="61912" stopIfTrue="1">
      <formula>WEEKDAY($A837)=4</formula>
    </cfRule>
    <cfRule type="expression" dxfId="22639" priority="61913" stopIfTrue="1">
      <formula>WEEKDAY($A837)=5</formula>
    </cfRule>
    <cfRule type="expression" dxfId="22638" priority="61914" stopIfTrue="1">
      <formula>WEEKDAY($A837)=6</formula>
    </cfRule>
    <cfRule type="expression" dxfId="22637" priority="61915" stopIfTrue="1">
      <formula>WEEKDAY($A837)=7</formula>
    </cfRule>
  </conditionalFormatting>
  <conditionalFormatting sqref="I837:I842">
    <cfRule type="expression" dxfId="22636" priority="61902" stopIfTrue="1">
      <formula>WEEKDAY($A837)=1</formula>
    </cfRule>
    <cfRule type="expression" dxfId="22635" priority="61903" stopIfTrue="1">
      <formula>WEEKDAY($A837)=2</formula>
    </cfRule>
    <cfRule type="expression" dxfId="22634" priority="61904" stopIfTrue="1">
      <formula>WEEKDAY($A837)=3</formula>
    </cfRule>
    <cfRule type="expression" dxfId="22633" priority="61905" stopIfTrue="1">
      <formula>WEEKDAY($A837)=4</formula>
    </cfRule>
    <cfRule type="expression" dxfId="22632" priority="61906" stopIfTrue="1">
      <formula>WEEKDAY($A837)=5</formula>
    </cfRule>
    <cfRule type="expression" dxfId="22631" priority="61907" stopIfTrue="1">
      <formula>WEEKDAY($A837)=6</formula>
    </cfRule>
    <cfRule type="expression" dxfId="22630" priority="61908" stopIfTrue="1">
      <formula>WEEKDAY($A837)=7</formula>
    </cfRule>
  </conditionalFormatting>
  <conditionalFormatting sqref="I837:I842">
    <cfRule type="expression" dxfId="22629" priority="61895" stopIfTrue="1">
      <formula>WEEKDAY($A837)=1</formula>
    </cfRule>
    <cfRule type="expression" dxfId="22628" priority="61896" stopIfTrue="1">
      <formula>WEEKDAY($A837)=2</formula>
    </cfRule>
    <cfRule type="expression" dxfId="22627" priority="61897" stopIfTrue="1">
      <formula>WEEKDAY($A837)=3</formula>
    </cfRule>
    <cfRule type="expression" dxfId="22626" priority="61898" stopIfTrue="1">
      <formula>WEEKDAY($A837)=4</formula>
    </cfRule>
    <cfRule type="expression" dxfId="22625" priority="61899" stopIfTrue="1">
      <formula>WEEKDAY($A837)=5</formula>
    </cfRule>
    <cfRule type="expression" dxfId="22624" priority="61900" stopIfTrue="1">
      <formula>WEEKDAY($A837)=6</formula>
    </cfRule>
    <cfRule type="expression" dxfId="22623" priority="61901" stopIfTrue="1">
      <formula>WEEKDAY($A837)=7</formula>
    </cfRule>
  </conditionalFormatting>
  <conditionalFormatting sqref="I837:I842">
    <cfRule type="expression" dxfId="22622" priority="61888" stopIfTrue="1">
      <formula>WEEKDAY($A837)=1</formula>
    </cfRule>
    <cfRule type="expression" dxfId="22621" priority="61889" stopIfTrue="1">
      <formula>WEEKDAY($A837)=2</formula>
    </cfRule>
    <cfRule type="expression" dxfId="22620" priority="61890" stopIfTrue="1">
      <formula>WEEKDAY($A837)=3</formula>
    </cfRule>
    <cfRule type="expression" dxfId="22619" priority="61891" stopIfTrue="1">
      <formula>WEEKDAY($A837)=4</formula>
    </cfRule>
    <cfRule type="expression" dxfId="22618" priority="61892" stopIfTrue="1">
      <formula>WEEKDAY($A837)=5</formula>
    </cfRule>
    <cfRule type="expression" dxfId="22617" priority="61893" stopIfTrue="1">
      <formula>WEEKDAY($A837)=6</formula>
    </cfRule>
    <cfRule type="expression" dxfId="22616" priority="61894" stopIfTrue="1">
      <formula>WEEKDAY($A837)=7</formula>
    </cfRule>
  </conditionalFormatting>
  <conditionalFormatting sqref="I837:I842">
    <cfRule type="expression" dxfId="22615" priority="61881" stopIfTrue="1">
      <formula>WEEKDAY($A837)=1</formula>
    </cfRule>
    <cfRule type="expression" dxfId="22614" priority="61882" stopIfTrue="1">
      <formula>WEEKDAY($A837)=2</formula>
    </cfRule>
    <cfRule type="expression" dxfId="22613" priority="61883" stopIfTrue="1">
      <formula>WEEKDAY($A837)=3</formula>
    </cfRule>
    <cfRule type="expression" dxfId="22612" priority="61884" stopIfTrue="1">
      <formula>WEEKDAY($A837)=4</formula>
    </cfRule>
    <cfRule type="expression" dxfId="22611" priority="61885" stopIfTrue="1">
      <formula>WEEKDAY($A837)=5</formula>
    </cfRule>
    <cfRule type="expression" dxfId="22610" priority="61886" stopIfTrue="1">
      <formula>WEEKDAY($A837)=6</formula>
    </cfRule>
    <cfRule type="expression" dxfId="22609" priority="61887" stopIfTrue="1">
      <formula>WEEKDAY($A837)=7</formula>
    </cfRule>
  </conditionalFormatting>
  <conditionalFormatting sqref="I837:I842">
    <cfRule type="expression" dxfId="22608" priority="61874" stopIfTrue="1">
      <formula>WEEKDAY($A837)=1</formula>
    </cfRule>
    <cfRule type="expression" dxfId="22607" priority="61875" stopIfTrue="1">
      <formula>WEEKDAY($A837)=2</formula>
    </cfRule>
    <cfRule type="expression" dxfId="22606" priority="61876" stopIfTrue="1">
      <formula>WEEKDAY($A837)=3</formula>
    </cfRule>
    <cfRule type="expression" dxfId="22605" priority="61877" stopIfTrue="1">
      <formula>WEEKDAY($A837)=4</formula>
    </cfRule>
    <cfRule type="expression" dxfId="22604" priority="61878" stopIfTrue="1">
      <formula>WEEKDAY($A837)=5</formula>
    </cfRule>
    <cfRule type="expression" dxfId="22603" priority="61879" stopIfTrue="1">
      <formula>WEEKDAY($A837)=6</formula>
    </cfRule>
    <cfRule type="expression" dxfId="22602" priority="61880" stopIfTrue="1">
      <formula>WEEKDAY($A837)=7</formula>
    </cfRule>
  </conditionalFormatting>
  <conditionalFormatting sqref="I837:I842">
    <cfRule type="expression" dxfId="22601" priority="61867" stopIfTrue="1">
      <formula>WEEKDAY($A837)=1</formula>
    </cfRule>
    <cfRule type="expression" dxfId="22600" priority="61868" stopIfTrue="1">
      <formula>WEEKDAY($A837)=2</formula>
    </cfRule>
    <cfRule type="expression" dxfId="22599" priority="61869" stopIfTrue="1">
      <formula>WEEKDAY($A837)=3</formula>
    </cfRule>
    <cfRule type="expression" dxfId="22598" priority="61870" stopIfTrue="1">
      <formula>WEEKDAY($A837)=4</formula>
    </cfRule>
    <cfRule type="expression" dxfId="22597" priority="61871" stopIfTrue="1">
      <formula>WEEKDAY($A837)=5</formula>
    </cfRule>
    <cfRule type="expression" dxfId="22596" priority="61872" stopIfTrue="1">
      <formula>WEEKDAY($A837)=6</formula>
    </cfRule>
    <cfRule type="expression" dxfId="22595" priority="61873" stopIfTrue="1">
      <formula>WEEKDAY($A837)=7</formula>
    </cfRule>
  </conditionalFormatting>
  <conditionalFormatting sqref="I837:I842">
    <cfRule type="expression" dxfId="22594" priority="61860" stopIfTrue="1">
      <formula>WEEKDAY($A837)=1</formula>
    </cfRule>
    <cfRule type="expression" dxfId="22593" priority="61861" stopIfTrue="1">
      <formula>WEEKDAY($A837)=2</formula>
    </cfRule>
    <cfRule type="expression" dxfId="22592" priority="61862" stopIfTrue="1">
      <formula>WEEKDAY($A837)=3</formula>
    </cfRule>
    <cfRule type="expression" dxfId="22591" priority="61863" stopIfTrue="1">
      <formula>WEEKDAY($A837)=4</formula>
    </cfRule>
    <cfRule type="expression" dxfId="22590" priority="61864" stopIfTrue="1">
      <formula>WEEKDAY($A837)=5</formula>
    </cfRule>
    <cfRule type="expression" dxfId="22589" priority="61865" stopIfTrue="1">
      <formula>WEEKDAY($A837)=6</formula>
    </cfRule>
    <cfRule type="expression" dxfId="22588" priority="61866" stopIfTrue="1">
      <formula>WEEKDAY($A837)=7</formula>
    </cfRule>
  </conditionalFormatting>
  <conditionalFormatting sqref="I837:I842">
    <cfRule type="expression" dxfId="22587" priority="61853" stopIfTrue="1">
      <formula>WEEKDAY($A837)=1</formula>
    </cfRule>
    <cfRule type="expression" dxfId="22586" priority="61854" stopIfTrue="1">
      <formula>WEEKDAY($A837)=2</formula>
    </cfRule>
    <cfRule type="expression" dxfId="22585" priority="61855" stopIfTrue="1">
      <formula>WEEKDAY($A837)=3</formula>
    </cfRule>
    <cfRule type="expression" dxfId="22584" priority="61856" stopIfTrue="1">
      <formula>WEEKDAY($A837)=4</formula>
    </cfRule>
    <cfRule type="expression" dxfId="22583" priority="61857" stopIfTrue="1">
      <formula>WEEKDAY($A837)=5</formula>
    </cfRule>
    <cfRule type="expression" dxfId="22582" priority="61858" stopIfTrue="1">
      <formula>WEEKDAY($A837)=6</formula>
    </cfRule>
    <cfRule type="expression" dxfId="22581" priority="61859" stopIfTrue="1">
      <formula>WEEKDAY($A837)=7</formula>
    </cfRule>
  </conditionalFormatting>
  <conditionalFormatting sqref="I837:I842">
    <cfRule type="expression" dxfId="22580" priority="61846" stopIfTrue="1">
      <formula>WEEKDAY($A837)=1</formula>
    </cfRule>
    <cfRule type="expression" dxfId="22579" priority="61847" stopIfTrue="1">
      <formula>WEEKDAY($A837)=2</formula>
    </cfRule>
    <cfRule type="expression" dxfId="22578" priority="61848" stopIfTrue="1">
      <formula>WEEKDAY($A837)=3</formula>
    </cfRule>
    <cfRule type="expression" dxfId="22577" priority="61849" stopIfTrue="1">
      <formula>WEEKDAY($A837)=4</formula>
    </cfRule>
    <cfRule type="expression" dxfId="22576" priority="61850" stopIfTrue="1">
      <formula>WEEKDAY($A837)=5</formula>
    </cfRule>
    <cfRule type="expression" dxfId="22575" priority="61851" stopIfTrue="1">
      <formula>WEEKDAY($A837)=6</formula>
    </cfRule>
    <cfRule type="expression" dxfId="22574" priority="61852" stopIfTrue="1">
      <formula>WEEKDAY($A837)=7</formula>
    </cfRule>
  </conditionalFormatting>
  <conditionalFormatting sqref="I837:I842">
    <cfRule type="expression" dxfId="22573" priority="61839" stopIfTrue="1">
      <formula>WEEKDAY($A837)=1</formula>
    </cfRule>
    <cfRule type="expression" dxfId="22572" priority="61840" stopIfTrue="1">
      <formula>WEEKDAY($A837)=2</formula>
    </cfRule>
    <cfRule type="expression" dxfId="22571" priority="61841" stopIfTrue="1">
      <formula>WEEKDAY($A837)=3</formula>
    </cfRule>
    <cfRule type="expression" dxfId="22570" priority="61842" stopIfTrue="1">
      <formula>WEEKDAY($A837)=4</formula>
    </cfRule>
    <cfRule type="expression" dxfId="22569" priority="61843" stopIfTrue="1">
      <formula>WEEKDAY($A837)=5</formula>
    </cfRule>
    <cfRule type="expression" dxfId="22568" priority="61844" stopIfTrue="1">
      <formula>WEEKDAY($A837)=6</formula>
    </cfRule>
    <cfRule type="expression" dxfId="22567" priority="61845" stopIfTrue="1">
      <formula>WEEKDAY($A837)=7</formula>
    </cfRule>
  </conditionalFormatting>
  <conditionalFormatting sqref="I837:I842">
    <cfRule type="expression" dxfId="22566" priority="61832" stopIfTrue="1">
      <formula>WEEKDAY($A837)=1</formula>
    </cfRule>
    <cfRule type="expression" dxfId="22565" priority="61833" stopIfTrue="1">
      <formula>WEEKDAY($A837)=2</formula>
    </cfRule>
    <cfRule type="expression" dxfId="22564" priority="61834" stopIfTrue="1">
      <formula>WEEKDAY($A837)=3</formula>
    </cfRule>
    <cfRule type="expression" dxfId="22563" priority="61835" stopIfTrue="1">
      <formula>WEEKDAY($A837)=4</formula>
    </cfRule>
    <cfRule type="expression" dxfId="22562" priority="61836" stopIfTrue="1">
      <formula>WEEKDAY($A837)=5</formula>
    </cfRule>
    <cfRule type="expression" dxfId="22561" priority="61837" stopIfTrue="1">
      <formula>WEEKDAY($A837)=6</formula>
    </cfRule>
    <cfRule type="expression" dxfId="22560" priority="61838" stopIfTrue="1">
      <formula>WEEKDAY($A837)=7</formula>
    </cfRule>
  </conditionalFormatting>
  <conditionalFormatting sqref="I837:I842">
    <cfRule type="expression" dxfId="22559" priority="61825" stopIfTrue="1">
      <formula>WEEKDAY($A837)=1</formula>
    </cfRule>
    <cfRule type="expression" dxfId="22558" priority="61826" stopIfTrue="1">
      <formula>WEEKDAY($A837)=2</formula>
    </cfRule>
    <cfRule type="expression" dxfId="22557" priority="61827" stopIfTrue="1">
      <formula>WEEKDAY($A837)=3</formula>
    </cfRule>
    <cfRule type="expression" dxfId="22556" priority="61828" stopIfTrue="1">
      <formula>WEEKDAY($A837)=4</formula>
    </cfRule>
    <cfRule type="expression" dxfId="22555" priority="61829" stopIfTrue="1">
      <formula>WEEKDAY($A837)=5</formula>
    </cfRule>
    <cfRule type="expression" dxfId="22554" priority="61830" stopIfTrue="1">
      <formula>WEEKDAY($A837)=6</formula>
    </cfRule>
    <cfRule type="expression" dxfId="22553" priority="61831" stopIfTrue="1">
      <formula>WEEKDAY($A837)=7</formula>
    </cfRule>
  </conditionalFormatting>
  <conditionalFormatting sqref="I837:I842">
    <cfRule type="expression" dxfId="22552" priority="61818" stopIfTrue="1">
      <formula>WEEKDAY($A837)=1</formula>
    </cfRule>
    <cfRule type="expression" dxfId="22551" priority="61819" stopIfTrue="1">
      <formula>WEEKDAY($A837)=2</formula>
    </cfRule>
    <cfRule type="expression" dxfId="22550" priority="61820" stopIfTrue="1">
      <formula>WEEKDAY($A837)=3</formula>
    </cfRule>
    <cfRule type="expression" dxfId="22549" priority="61821" stopIfTrue="1">
      <formula>WEEKDAY($A837)=4</formula>
    </cfRule>
    <cfRule type="expression" dxfId="22548" priority="61822" stopIfTrue="1">
      <formula>WEEKDAY($A837)=5</formula>
    </cfRule>
    <cfRule type="expression" dxfId="22547" priority="61823" stopIfTrue="1">
      <formula>WEEKDAY($A837)=6</formula>
    </cfRule>
    <cfRule type="expression" dxfId="22546" priority="61824" stopIfTrue="1">
      <formula>WEEKDAY($A837)=7</formula>
    </cfRule>
  </conditionalFormatting>
  <conditionalFormatting sqref="I837:I842">
    <cfRule type="expression" dxfId="22545" priority="61811" stopIfTrue="1">
      <formula>WEEKDAY($A837)=1</formula>
    </cfRule>
    <cfRule type="expression" dxfId="22544" priority="61812" stopIfTrue="1">
      <formula>WEEKDAY($A837)=2</formula>
    </cfRule>
    <cfRule type="expression" dxfId="22543" priority="61813" stopIfTrue="1">
      <formula>WEEKDAY($A837)=3</formula>
    </cfRule>
    <cfRule type="expression" dxfId="22542" priority="61814" stopIfTrue="1">
      <formula>WEEKDAY($A837)=4</formula>
    </cfRule>
    <cfRule type="expression" dxfId="22541" priority="61815" stopIfTrue="1">
      <formula>WEEKDAY($A837)=5</formula>
    </cfRule>
    <cfRule type="expression" dxfId="22540" priority="61816" stopIfTrue="1">
      <formula>WEEKDAY($A837)=6</formula>
    </cfRule>
    <cfRule type="expression" dxfId="22539" priority="61817" stopIfTrue="1">
      <formula>WEEKDAY($A837)=7</formula>
    </cfRule>
  </conditionalFormatting>
  <conditionalFormatting sqref="I837:I842">
    <cfRule type="expression" dxfId="22538" priority="61804" stopIfTrue="1">
      <formula>WEEKDAY($A837)=1</formula>
    </cfRule>
    <cfRule type="expression" dxfId="22537" priority="61805" stopIfTrue="1">
      <formula>WEEKDAY($A837)=2</formula>
    </cfRule>
    <cfRule type="expression" dxfId="22536" priority="61806" stopIfTrue="1">
      <formula>WEEKDAY($A837)=3</formula>
    </cfRule>
    <cfRule type="expression" dxfId="22535" priority="61807" stopIfTrue="1">
      <formula>WEEKDAY($A837)=4</formula>
    </cfRule>
    <cfRule type="expression" dxfId="22534" priority="61808" stopIfTrue="1">
      <formula>WEEKDAY($A837)=5</formula>
    </cfRule>
    <cfRule type="expression" dxfId="22533" priority="61809" stopIfTrue="1">
      <formula>WEEKDAY($A837)=6</formula>
    </cfRule>
    <cfRule type="expression" dxfId="22532" priority="61810" stopIfTrue="1">
      <formula>WEEKDAY($A837)=7</formula>
    </cfRule>
  </conditionalFormatting>
  <conditionalFormatting sqref="I837:I842">
    <cfRule type="expression" dxfId="22531" priority="61797" stopIfTrue="1">
      <formula>WEEKDAY($A837)=1</formula>
    </cfRule>
    <cfRule type="expression" dxfId="22530" priority="61798" stopIfTrue="1">
      <formula>WEEKDAY($A837)=2</formula>
    </cfRule>
    <cfRule type="expression" dxfId="22529" priority="61799" stopIfTrue="1">
      <formula>WEEKDAY($A837)=3</formula>
    </cfRule>
    <cfRule type="expression" dxfId="22528" priority="61800" stopIfTrue="1">
      <formula>WEEKDAY($A837)=4</formula>
    </cfRule>
    <cfRule type="expression" dxfId="22527" priority="61801" stopIfTrue="1">
      <formula>WEEKDAY($A837)=5</formula>
    </cfRule>
    <cfRule type="expression" dxfId="22526" priority="61802" stopIfTrue="1">
      <formula>WEEKDAY($A837)=6</formula>
    </cfRule>
    <cfRule type="expression" dxfId="22525" priority="61803" stopIfTrue="1">
      <formula>WEEKDAY($A837)=7</formula>
    </cfRule>
  </conditionalFormatting>
  <conditionalFormatting sqref="I837:I842">
    <cfRule type="expression" dxfId="22524" priority="61790" stopIfTrue="1">
      <formula>WEEKDAY($A837)=1</formula>
    </cfRule>
    <cfRule type="expression" dxfId="22523" priority="61791" stopIfTrue="1">
      <formula>WEEKDAY($A837)=2</formula>
    </cfRule>
    <cfRule type="expression" dxfId="22522" priority="61792" stopIfTrue="1">
      <formula>WEEKDAY($A837)=3</formula>
    </cfRule>
    <cfRule type="expression" dxfId="22521" priority="61793" stopIfTrue="1">
      <formula>WEEKDAY($A837)=4</formula>
    </cfRule>
    <cfRule type="expression" dxfId="22520" priority="61794" stopIfTrue="1">
      <formula>WEEKDAY($A837)=5</formula>
    </cfRule>
    <cfRule type="expression" dxfId="22519" priority="61795" stopIfTrue="1">
      <formula>WEEKDAY($A837)=6</formula>
    </cfRule>
    <cfRule type="expression" dxfId="22518" priority="61796" stopIfTrue="1">
      <formula>WEEKDAY($A837)=7</formula>
    </cfRule>
  </conditionalFormatting>
  <conditionalFormatting sqref="I837:I842">
    <cfRule type="expression" dxfId="22517" priority="61783" stopIfTrue="1">
      <formula>WEEKDAY($A837)=1</formula>
    </cfRule>
    <cfRule type="expression" dxfId="22516" priority="61784" stopIfTrue="1">
      <formula>WEEKDAY($A837)=2</formula>
    </cfRule>
    <cfRule type="expression" dxfId="22515" priority="61785" stopIfTrue="1">
      <formula>WEEKDAY($A837)=3</formula>
    </cfRule>
    <cfRule type="expression" dxfId="22514" priority="61786" stopIfTrue="1">
      <formula>WEEKDAY($A837)=4</formula>
    </cfRule>
    <cfRule type="expression" dxfId="22513" priority="61787" stopIfTrue="1">
      <formula>WEEKDAY($A837)=5</formula>
    </cfRule>
    <cfRule type="expression" dxfId="22512" priority="61788" stopIfTrue="1">
      <formula>WEEKDAY($A837)=6</formula>
    </cfRule>
    <cfRule type="expression" dxfId="22511" priority="61789" stopIfTrue="1">
      <formula>WEEKDAY($A837)=7</formula>
    </cfRule>
  </conditionalFormatting>
  <conditionalFormatting sqref="I837:I842">
    <cfRule type="expression" dxfId="22510" priority="61776" stopIfTrue="1">
      <formula>WEEKDAY($A837)=1</formula>
    </cfRule>
    <cfRule type="expression" dxfId="22509" priority="61777" stopIfTrue="1">
      <formula>WEEKDAY($A837)=2</formula>
    </cfRule>
    <cfRule type="expression" dxfId="22508" priority="61778" stopIfTrue="1">
      <formula>WEEKDAY($A837)=3</formula>
    </cfRule>
    <cfRule type="expression" dxfId="22507" priority="61779" stopIfTrue="1">
      <formula>WEEKDAY($A837)=4</formula>
    </cfRule>
    <cfRule type="expression" dxfId="22506" priority="61780" stopIfTrue="1">
      <formula>WEEKDAY($A837)=5</formula>
    </cfRule>
    <cfRule type="expression" dxfId="22505" priority="61781" stopIfTrue="1">
      <formula>WEEKDAY($A837)=6</formula>
    </cfRule>
    <cfRule type="expression" dxfId="22504" priority="61782" stopIfTrue="1">
      <formula>WEEKDAY($A837)=7</formula>
    </cfRule>
  </conditionalFormatting>
  <conditionalFormatting sqref="I837:I842">
    <cfRule type="expression" dxfId="22503" priority="61769" stopIfTrue="1">
      <formula>WEEKDAY($A837)=1</formula>
    </cfRule>
    <cfRule type="expression" dxfId="22502" priority="61770" stopIfTrue="1">
      <formula>WEEKDAY($A837)=2</formula>
    </cfRule>
    <cfRule type="expression" dxfId="22501" priority="61771" stopIfTrue="1">
      <formula>WEEKDAY($A837)=3</formula>
    </cfRule>
    <cfRule type="expression" dxfId="22500" priority="61772" stopIfTrue="1">
      <formula>WEEKDAY($A837)=4</formula>
    </cfRule>
    <cfRule type="expression" dxfId="22499" priority="61773" stopIfTrue="1">
      <formula>WEEKDAY($A837)=5</formula>
    </cfRule>
    <cfRule type="expression" dxfId="22498" priority="61774" stopIfTrue="1">
      <formula>WEEKDAY($A837)=6</formula>
    </cfRule>
    <cfRule type="expression" dxfId="22497" priority="61775" stopIfTrue="1">
      <formula>WEEKDAY($A837)=7</formula>
    </cfRule>
  </conditionalFormatting>
  <conditionalFormatting sqref="I837:I842">
    <cfRule type="expression" dxfId="22496" priority="61762" stopIfTrue="1">
      <formula>WEEKDAY($A837)=1</formula>
    </cfRule>
    <cfRule type="expression" dxfId="22495" priority="61763" stopIfTrue="1">
      <formula>WEEKDAY($A837)=2</formula>
    </cfRule>
    <cfRule type="expression" dxfId="22494" priority="61764" stopIfTrue="1">
      <formula>WEEKDAY($A837)=3</formula>
    </cfRule>
    <cfRule type="expression" dxfId="22493" priority="61765" stopIfTrue="1">
      <formula>WEEKDAY($A837)=4</formula>
    </cfRule>
    <cfRule type="expression" dxfId="22492" priority="61766" stopIfTrue="1">
      <formula>WEEKDAY($A837)=5</formula>
    </cfRule>
    <cfRule type="expression" dxfId="22491" priority="61767" stopIfTrue="1">
      <formula>WEEKDAY($A837)=6</formula>
    </cfRule>
    <cfRule type="expression" dxfId="22490" priority="61768" stopIfTrue="1">
      <formula>WEEKDAY($A837)=7</formula>
    </cfRule>
  </conditionalFormatting>
  <conditionalFormatting sqref="I837:I842">
    <cfRule type="expression" dxfId="22489" priority="61755" stopIfTrue="1">
      <formula>WEEKDAY($A837)=1</formula>
    </cfRule>
    <cfRule type="expression" dxfId="22488" priority="61756" stopIfTrue="1">
      <formula>WEEKDAY($A837)=2</formula>
    </cfRule>
    <cfRule type="expression" dxfId="22487" priority="61757" stopIfTrue="1">
      <formula>WEEKDAY($A837)=3</formula>
    </cfRule>
    <cfRule type="expression" dxfId="22486" priority="61758" stopIfTrue="1">
      <formula>WEEKDAY($A837)=4</formula>
    </cfRule>
    <cfRule type="expression" dxfId="22485" priority="61759" stopIfTrue="1">
      <formula>WEEKDAY($A837)=5</formula>
    </cfRule>
    <cfRule type="expression" dxfId="22484" priority="61760" stopIfTrue="1">
      <formula>WEEKDAY($A837)=6</formula>
    </cfRule>
    <cfRule type="expression" dxfId="22483" priority="61761" stopIfTrue="1">
      <formula>WEEKDAY($A837)=7</formula>
    </cfRule>
  </conditionalFormatting>
  <conditionalFormatting sqref="I837:I842">
    <cfRule type="expression" dxfId="22482" priority="61748" stopIfTrue="1">
      <formula>WEEKDAY($A837)=1</formula>
    </cfRule>
    <cfRule type="expression" dxfId="22481" priority="61749" stopIfTrue="1">
      <formula>WEEKDAY($A837)=2</formula>
    </cfRule>
    <cfRule type="expression" dxfId="22480" priority="61750" stopIfTrue="1">
      <formula>WEEKDAY($A837)=3</formula>
    </cfRule>
    <cfRule type="expression" dxfId="22479" priority="61751" stopIfTrue="1">
      <formula>WEEKDAY($A837)=4</formula>
    </cfRule>
    <cfRule type="expression" dxfId="22478" priority="61752" stopIfTrue="1">
      <formula>WEEKDAY($A837)=5</formula>
    </cfRule>
    <cfRule type="expression" dxfId="22477" priority="61753" stopIfTrue="1">
      <formula>WEEKDAY($A837)=6</formula>
    </cfRule>
    <cfRule type="expression" dxfId="22476" priority="61754" stopIfTrue="1">
      <formula>WEEKDAY($A837)=7</formula>
    </cfRule>
  </conditionalFormatting>
  <conditionalFormatting sqref="I837:I842">
    <cfRule type="expression" dxfId="22475" priority="61741" stopIfTrue="1">
      <formula>WEEKDAY($A837)=1</formula>
    </cfRule>
    <cfRule type="expression" dxfId="22474" priority="61742" stopIfTrue="1">
      <formula>WEEKDAY($A837)=2</formula>
    </cfRule>
    <cfRule type="expression" dxfId="22473" priority="61743" stopIfTrue="1">
      <formula>WEEKDAY($A837)=3</formula>
    </cfRule>
    <cfRule type="expression" dxfId="22472" priority="61744" stopIfTrue="1">
      <formula>WEEKDAY($A837)=4</formula>
    </cfRule>
    <cfRule type="expression" dxfId="22471" priority="61745" stopIfTrue="1">
      <formula>WEEKDAY($A837)=5</formula>
    </cfRule>
    <cfRule type="expression" dxfId="22470" priority="61746" stopIfTrue="1">
      <formula>WEEKDAY($A837)=6</formula>
    </cfRule>
    <cfRule type="expression" dxfId="22469" priority="61747" stopIfTrue="1">
      <formula>WEEKDAY($A837)=7</formula>
    </cfRule>
  </conditionalFormatting>
  <conditionalFormatting sqref="I837:I842">
    <cfRule type="expression" dxfId="22468" priority="61734" stopIfTrue="1">
      <formula>WEEKDAY($A837)=1</formula>
    </cfRule>
    <cfRule type="expression" dxfId="22467" priority="61735" stopIfTrue="1">
      <formula>WEEKDAY($A837)=2</formula>
    </cfRule>
    <cfRule type="expression" dxfId="22466" priority="61736" stopIfTrue="1">
      <formula>WEEKDAY($A837)=3</formula>
    </cfRule>
    <cfRule type="expression" dxfId="22465" priority="61737" stopIfTrue="1">
      <formula>WEEKDAY($A837)=4</formula>
    </cfRule>
    <cfRule type="expression" dxfId="22464" priority="61738" stopIfTrue="1">
      <formula>WEEKDAY($A837)=5</formula>
    </cfRule>
    <cfRule type="expression" dxfId="22463" priority="61739" stopIfTrue="1">
      <formula>WEEKDAY($A837)=6</formula>
    </cfRule>
    <cfRule type="expression" dxfId="22462" priority="61740" stopIfTrue="1">
      <formula>WEEKDAY($A837)=7</formula>
    </cfRule>
  </conditionalFormatting>
  <conditionalFormatting sqref="I837:I842">
    <cfRule type="expression" dxfId="22461" priority="61720" stopIfTrue="1">
      <formula>WEEKDAY($A837)=1</formula>
    </cfRule>
    <cfRule type="expression" dxfId="22460" priority="61721" stopIfTrue="1">
      <formula>WEEKDAY($A837)=2</formula>
    </cfRule>
    <cfRule type="expression" dxfId="22459" priority="61722" stopIfTrue="1">
      <formula>WEEKDAY($A837)=3</formula>
    </cfRule>
    <cfRule type="expression" dxfId="22458" priority="61723" stopIfTrue="1">
      <formula>WEEKDAY($A837)=4</formula>
    </cfRule>
    <cfRule type="expression" dxfId="22457" priority="61724" stopIfTrue="1">
      <formula>WEEKDAY($A837)=5</formula>
    </cfRule>
    <cfRule type="expression" dxfId="22456" priority="61725" stopIfTrue="1">
      <formula>WEEKDAY($A837)=6</formula>
    </cfRule>
    <cfRule type="expression" dxfId="22455" priority="61726" stopIfTrue="1">
      <formula>WEEKDAY($A837)=7</formula>
    </cfRule>
  </conditionalFormatting>
  <conditionalFormatting sqref="I837:I842">
    <cfRule type="expression" dxfId="22454" priority="61713" stopIfTrue="1">
      <formula>WEEKDAY($A837)=1</formula>
    </cfRule>
    <cfRule type="expression" dxfId="22453" priority="61714" stopIfTrue="1">
      <formula>WEEKDAY($A837)=2</formula>
    </cfRule>
    <cfRule type="expression" dxfId="22452" priority="61715" stopIfTrue="1">
      <formula>WEEKDAY($A837)=3</formula>
    </cfRule>
    <cfRule type="expression" dxfId="22451" priority="61716" stopIfTrue="1">
      <formula>WEEKDAY($A837)=4</formula>
    </cfRule>
    <cfRule type="expression" dxfId="22450" priority="61717" stopIfTrue="1">
      <formula>WEEKDAY($A837)=5</formula>
    </cfRule>
    <cfRule type="expression" dxfId="22449" priority="61718" stopIfTrue="1">
      <formula>WEEKDAY($A837)=6</formula>
    </cfRule>
    <cfRule type="expression" dxfId="22448" priority="61719" stopIfTrue="1">
      <formula>WEEKDAY($A837)=7</formula>
    </cfRule>
  </conditionalFormatting>
  <conditionalFormatting sqref="I837:I842">
    <cfRule type="expression" dxfId="22447" priority="61706" stopIfTrue="1">
      <formula>WEEKDAY($A837)=1</formula>
    </cfRule>
    <cfRule type="expression" dxfId="22446" priority="61707" stopIfTrue="1">
      <formula>WEEKDAY($A837)=2</formula>
    </cfRule>
    <cfRule type="expression" dxfId="22445" priority="61708" stopIfTrue="1">
      <formula>WEEKDAY($A837)=3</formula>
    </cfRule>
    <cfRule type="expression" dxfId="22444" priority="61709" stopIfTrue="1">
      <formula>WEEKDAY($A837)=4</formula>
    </cfRule>
    <cfRule type="expression" dxfId="22443" priority="61710" stopIfTrue="1">
      <formula>WEEKDAY($A837)=5</formula>
    </cfRule>
    <cfRule type="expression" dxfId="22442" priority="61711" stopIfTrue="1">
      <formula>WEEKDAY($A837)=6</formula>
    </cfRule>
    <cfRule type="expression" dxfId="22441" priority="61712" stopIfTrue="1">
      <formula>WEEKDAY($A837)=7</formula>
    </cfRule>
  </conditionalFormatting>
  <conditionalFormatting sqref="I837:I842">
    <cfRule type="expression" dxfId="22440" priority="61692" stopIfTrue="1">
      <formula>WEEKDAY($A837)=1</formula>
    </cfRule>
    <cfRule type="expression" dxfId="22439" priority="61693" stopIfTrue="1">
      <formula>WEEKDAY($A837)=2</formula>
    </cfRule>
    <cfRule type="expression" dxfId="22438" priority="61694" stopIfTrue="1">
      <formula>WEEKDAY($A837)=3</formula>
    </cfRule>
    <cfRule type="expression" dxfId="22437" priority="61695" stopIfTrue="1">
      <formula>WEEKDAY($A837)=4</formula>
    </cfRule>
    <cfRule type="expression" dxfId="22436" priority="61696" stopIfTrue="1">
      <formula>WEEKDAY($A837)=5</formula>
    </cfRule>
    <cfRule type="expression" dxfId="22435" priority="61697" stopIfTrue="1">
      <formula>WEEKDAY($A837)=6</formula>
    </cfRule>
    <cfRule type="expression" dxfId="22434" priority="61698" stopIfTrue="1">
      <formula>WEEKDAY($A837)=7</formula>
    </cfRule>
  </conditionalFormatting>
  <conditionalFormatting sqref="I837:I842">
    <cfRule type="expression" dxfId="22433" priority="61685" stopIfTrue="1">
      <formula>WEEKDAY($A837)=1</formula>
    </cfRule>
    <cfRule type="expression" dxfId="22432" priority="61686" stopIfTrue="1">
      <formula>WEEKDAY($A837)=2</formula>
    </cfRule>
    <cfRule type="expression" dxfId="22431" priority="61687" stopIfTrue="1">
      <formula>WEEKDAY($A837)=3</formula>
    </cfRule>
    <cfRule type="expression" dxfId="22430" priority="61688" stopIfTrue="1">
      <formula>WEEKDAY($A837)=4</formula>
    </cfRule>
    <cfRule type="expression" dxfId="22429" priority="61689" stopIfTrue="1">
      <formula>WEEKDAY($A837)=5</formula>
    </cfRule>
    <cfRule type="expression" dxfId="22428" priority="61690" stopIfTrue="1">
      <formula>WEEKDAY($A837)=6</formula>
    </cfRule>
    <cfRule type="expression" dxfId="22427" priority="61691" stopIfTrue="1">
      <formula>WEEKDAY($A837)=7</formula>
    </cfRule>
  </conditionalFormatting>
  <conditionalFormatting sqref="I837:I842">
    <cfRule type="expression" dxfId="22426" priority="61678" stopIfTrue="1">
      <formula>WEEKDAY($A837)=1</formula>
    </cfRule>
    <cfRule type="expression" dxfId="22425" priority="61679" stopIfTrue="1">
      <formula>WEEKDAY($A837)=2</formula>
    </cfRule>
    <cfRule type="expression" dxfId="22424" priority="61680" stopIfTrue="1">
      <formula>WEEKDAY($A837)=3</formula>
    </cfRule>
    <cfRule type="expression" dxfId="22423" priority="61681" stopIfTrue="1">
      <formula>WEEKDAY($A837)=4</formula>
    </cfRule>
    <cfRule type="expression" dxfId="22422" priority="61682" stopIfTrue="1">
      <formula>WEEKDAY($A837)=5</formula>
    </cfRule>
    <cfRule type="expression" dxfId="22421" priority="61683" stopIfTrue="1">
      <formula>WEEKDAY($A837)=6</formula>
    </cfRule>
    <cfRule type="expression" dxfId="22420" priority="61684" stopIfTrue="1">
      <formula>WEEKDAY($A837)=7</formula>
    </cfRule>
  </conditionalFormatting>
  <conditionalFormatting sqref="I837:I842">
    <cfRule type="expression" dxfId="22419" priority="61671" stopIfTrue="1">
      <formula>WEEKDAY($A837)=1</formula>
    </cfRule>
    <cfRule type="expression" dxfId="22418" priority="61672" stopIfTrue="1">
      <formula>WEEKDAY($A837)=2</formula>
    </cfRule>
    <cfRule type="expression" dxfId="22417" priority="61673" stopIfTrue="1">
      <formula>WEEKDAY($A837)=3</formula>
    </cfRule>
    <cfRule type="expression" dxfId="22416" priority="61674" stopIfTrue="1">
      <formula>WEEKDAY($A837)=4</formula>
    </cfRule>
    <cfRule type="expression" dxfId="22415" priority="61675" stopIfTrue="1">
      <formula>WEEKDAY($A837)=5</formula>
    </cfRule>
    <cfRule type="expression" dxfId="22414" priority="61676" stopIfTrue="1">
      <formula>WEEKDAY($A837)=6</formula>
    </cfRule>
    <cfRule type="expression" dxfId="22413" priority="61677" stopIfTrue="1">
      <formula>WEEKDAY($A837)=7</formula>
    </cfRule>
  </conditionalFormatting>
  <conditionalFormatting sqref="I837:I842">
    <cfRule type="expression" dxfId="22412" priority="61664" stopIfTrue="1">
      <formula>WEEKDAY($A837)=1</formula>
    </cfRule>
    <cfRule type="expression" dxfId="22411" priority="61665" stopIfTrue="1">
      <formula>WEEKDAY($A837)=2</formula>
    </cfRule>
    <cfRule type="expression" dxfId="22410" priority="61666" stopIfTrue="1">
      <formula>WEEKDAY($A837)=3</formula>
    </cfRule>
    <cfRule type="expression" dxfId="22409" priority="61667" stopIfTrue="1">
      <formula>WEEKDAY($A837)=4</formula>
    </cfRule>
    <cfRule type="expression" dxfId="22408" priority="61668" stopIfTrue="1">
      <formula>WEEKDAY($A837)=5</formula>
    </cfRule>
    <cfRule type="expression" dxfId="22407" priority="61669" stopIfTrue="1">
      <formula>WEEKDAY($A837)=6</formula>
    </cfRule>
    <cfRule type="expression" dxfId="22406" priority="61670" stopIfTrue="1">
      <formula>WEEKDAY($A837)=7</formula>
    </cfRule>
  </conditionalFormatting>
  <conditionalFormatting sqref="I837:I842">
    <cfRule type="expression" dxfId="22405" priority="61657" stopIfTrue="1">
      <formula>WEEKDAY($A837)=1</formula>
    </cfRule>
    <cfRule type="expression" dxfId="22404" priority="61658" stopIfTrue="1">
      <formula>WEEKDAY($A837)=2</formula>
    </cfRule>
    <cfRule type="expression" dxfId="22403" priority="61659" stopIfTrue="1">
      <formula>WEEKDAY($A837)=3</formula>
    </cfRule>
    <cfRule type="expression" dxfId="22402" priority="61660" stopIfTrue="1">
      <formula>WEEKDAY($A837)=4</formula>
    </cfRule>
    <cfRule type="expression" dxfId="22401" priority="61661" stopIfTrue="1">
      <formula>WEEKDAY($A837)=5</formula>
    </cfRule>
    <cfRule type="expression" dxfId="22400" priority="61662" stopIfTrue="1">
      <formula>WEEKDAY($A837)=6</formula>
    </cfRule>
    <cfRule type="expression" dxfId="22399" priority="61663" stopIfTrue="1">
      <formula>WEEKDAY($A837)=7</formula>
    </cfRule>
  </conditionalFormatting>
  <conditionalFormatting sqref="I837:I842">
    <cfRule type="expression" dxfId="22398" priority="61650" stopIfTrue="1">
      <formula>WEEKDAY($A837)=1</formula>
    </cfRule>
    <cfRule type="expression" dxfId="22397" priority="61651" stopIfTrue="1">
      <formula>WEEKDAY($A837)=2</formula>
    </cfRule>
    <cfRule type="expression" dxfId="22396" priority="61652" stopIfTrue="1">
      <formula>WEEKDAY($A837)=3</formula>
    </cfRule>
    <cfRule type="expression" dxfId="22395" priority="61653" stopIfTrue="1">
      <formula>WEEKDAY($A837)=4</formula>
    </cfRule>
    <cfRule type="expression" dxfId="22394" priority="61654" stopIfTrue="1">
      <formula>WEEKDAY($A837)=5</formula>
    </cfRule>
    <cfRule type="expression" dxfId="22393" priority="61655" stopIfTrue="1">
      <formula>WEEKDAY($A837)=6</formula>
    </cfRule>
    <cfRule type="expression" dxfId="22392" priority="61656" stopIfTrue="1">
      <formula>WEEKDAY($A837)=7</formula>
    </cfRule>
  </conditionalFormatting>
  <conditionalFormatting sqref="I837:I842">
    <cfRule type="expression" dxfId="22391" priority="61643" stopIfTrue="1">
      <formula>WEEKDAY($A837)=1</formula>
    </cfRule>
    <cfRule type="expression" dxfId="22390" priority="61644" stopIfTrue="1">
      <formula>WEEKDAY($A837)=2</formula>
    </cfRule>
    <cfRule type="expression" dxfId="22389" priority="61645" stopIfTrue="1">
      <formula>WEEKDAY($A837)=3</formula>
    </cfRule>
    <cfRule type="expression" dxfId="22388" priority="61646" stopIfTrue="1">
      <formula>WEEKDAY($A837)=4</formula>
    </cfRule>
    <cfRule type="expression" dxfId="22387" priority="61647" stopIfTrue="1">
      <formula>WEEKDAY($A837)=5</formula>
    </cfRule>
    <cfRule type="expression" dxfId="22386" priority="61648" stopIfTrue="1">
      <formula>WEEKDAY($A837)=6</formula>
    </cfRule>
    <cfRule type="expression" dxfId="22385" priority="61649" stopIfTrue="1">
      <formula>WEEKDAY($A837)=7</formula>
    </cfRule>
  </conditionalFormatting>
  <conditionalFormatting sqref="I837:I842">
    <cfRule type="expression" dxfId="22384" priority="61636" stopIfTrue="1">
      <formula>WEEKDAY($A837)=1</formula>
    </cfRule>
    <cfRule type="expression" dxfId="22383" priority="61637" stopIfTrue="1">
      <formula>WEEKDAY($A837)=2</formula>
    </cfRule>
    <cfRule type="expression" dxfId="22382" priority="61638" stopIfTrue="1">
      <formula>WEEKDAY($A837)=3</formula>
    </cfRule>
    <cfRule type="expression" dxfId="22381" priority="61639" stopIfTrue="1">
      <formula>WEEKDAY($A837)=4</formula>
    </cfRule>
    <cfRule type="expression" dxfId="22380" priority="61640" stopIfTrue="1">
      <formula>WEEKDAY($A837)=5</formula>
    </cfRule>
    <cfRule type="expression" dxfId="22379" priority="61641" stopIfTrue="1">
      <formula>WEEKDAY($A837)=6</formula>
    </cfRule>
    <cfRule type="expression" dxfId="22378" priority="61642" stopIfTrue="1">
      <formula>WEEKDAY($A837)=7</formula>
    </cfRule>
  </conditionalFormatting>
  <conditionalFormatting sqref="I837:I842">
    <cfRule type="expression" dxfId="22377" priority="61629" stopIfTrue="1">
      <formula>WEEKDAY($A837)=1</formula>
    </cfRule>
    <cfRule type="expression" dxfId="22376" priority="61630" stopIfTrue="1">
      <formula>WEEKDAY($A837)=2</formula>
    </cfRule>
    <cfRule type="expression" dxfId="22375" priority="61631" stopIfTrue="1">
      <formula>WEEKDAY($A837)=3</formula>
    </cfRule>
    <cfRule type="expression" dxfId="22374" priority="61632" stopIfTrue="1">
      <formula>WEEKDAY($A837)=4</formula>
    </cfRule>
    <cfRule type="expression" dxfId="22373" priority="61633" stopIfTrue="1">
      <formula>WEEKDAY($A837)=5</formula>
    </cfRule>
    <cfRule type="expression" dxfId="22372" priority="61634" stopIfTrue="1">
      <formula>WEEKDAY($A837)=6</formula>
    </cfRule>
    <cfRule type="expression" dxfId="22371" priority="61635" stopIfTrue="1">
      <formula>WEEKDAY($A837)=7</formula>
    </cfRule>
  </conditionalFormatting>
  <conditionalFormatting sqref="I837:I842">
    <cfRule type="expression" dxfId="22370" priority="61622" stopIfTrue="1">
      <formula>WEEKDAY($A837)=1</formula>
    </cfRule>
    <cfRule type="expression" dxfId="22369" priority="61623" stopIfTrue="1">
      <formula>WEEKDAY($A837)=2</formula>
    </cfRule>
    <cfRule type="expression" dxfId="22368" priority="61624" stopIfTrue="1">
      <formula>WEEKDAY($A837)=3</formula>
    </cfRule>
    <cfRule type="expression" dxfId="22367" priority="61625" stopIfTrue="1">
      <formula>WEEKDAY($A837)=4</formula>
    </cfRule>
    <cfRule type="expression" dxfId="22366" priority="61626" stopIfTrue="1">
      <formula>WEEKDAY($A837)=5</formula>
    </cfRule>
    <cfRule type="expression" dxfId="22365" priority="61627" stopIfTrue="1">
      <formula>WEEKDAY($A837)=6</formula>
    </cfRule>
    <cfRule type="expression" dxfId="22364" priority="61628" stopIfTrue="1">
      <formula>WEEKDAY($A837)=7</formula>
    </cfRule>
  </conditionalFormatting>
  <conditionalFormatting sqref="I837:I842">
    <cfRule type="expression" dxfId="22363" priority="61615" stopIfTrue="1">
      <formula>WEEKDAY($A837)=1</formula>
    </cfRule>
    <cfRule type="expression" dxfId="22362" priority="61616" stopIfTrue="1">
      <formula>WEEKDAY($A837)=2</formula>
    </cfRule>
    <cfRule type="expression" dxfId="22361" priority="61617" stopIfTrue="1">
      <formula>WEEKDAY($A837)=3</formula>
    </cfRule>
    <cfRule type="expression" dxfId="22360" priority="61618" stopIfTrue="1">
      <formula>WEEKDAY($A837)=4</formula>
    </cfRule>
    <cfRule type="expression" dxfId="22359" priority="61619" stopIfTrue="1">
      <formula>WEEKDAY($A837)=5</formula>
    </cfRule>
    <cfRule type="expression" dxfId="22358" priority="61620" stopIfTrue="1">
      <formula>WEEKDAY($A837)=6</formula>
    </cfRule>
    <cfRule type="expression" dxfId="22357" priority="61621" stopIfTrue="1">
      <formula>WEEKDAY($A837)=7</formula>
    </cfRule>
  </conditionalFormatting>
  <conditionalFormatting sqref="I837:I842">
    <cfRule type="expression" dxfId="22356" priority="61608" stopIfTrue="1">
      <formula>WEEKDAY($A837)=1</formula>
    </cfRule>
    <cfRule type="expression" dxfId="22355" priority="61609" stopIfTrue="1">
      <formula>WEEKDAY($A837)=2</formula>
    </cfRule>
    <cfRule type="expression" dxfId="22354" priority="61610" stopIfTrue="1">
      <formula>WEEKDAY($A837)=3</formula>
    </cfRule>
    <cfRule type="expression" dxfId="22353" priority="61611" stopIfTrue="1">
      <formula>WEEKDAY($A837)=4</formula>
    </cfRule>
    <cfRule type="expression" dxfId="22352" priority="61612" stopIfTrue="1">
      <formula>WEEKDAY($A837)=5</formula>
    </cfRule>
    <cfRule type="expression" dxfId="22351" priority="61613" stopIfTrue="1">
      <formula>WEEKDAY($A837)=6</formula>
    </cfRule>
    <cfRule type="expression" dxfId="22350" priority="61614" stopIfTrue="1">
      <formula>WEEKDAY($A837)=7</formula>
    </cfRule>
  </conditionalFormatting>
  <conditionalFormatting sqref="I837:I842">
    <cfRule type="expression" dxfId="22349" priority="61601" stopIfTrue="1">
      <formula>WEEKDAY($A837)=1</formula>
    </cfRule>
    <cfRule type="expression" dxfId="22348" priority="61602" stopIfTrue="1">
      <formula>WEEKDAY($A837)=2</formula>
    </cfRule>
    <cfRule type="expression" dxfId="22347" priority="61603" stopIfTrue="1">
      <formula>WEEKDAY($A837)=3</formula>
    </cfRule>
    <cfRule type="expression" dxfId="22346" priority="61604" stopIfTrue="1">
      <formula>WEEKDAY($A837)=4</formula>
    </cfRule>
    <cfRule type="expression" dxfId="22345" priority="61605" stopIfTrue="1">
      <formula>WEEKDAY($A837)=5</formula>
    </cfRule>
    <cfRule type="expression" dxfId="22344" priority="61606" stopIfTrue="1">
      <formula>WEEKDAY($A837)=6</formula>
    </cfRule>
    <cfRule type="expression" dxfId="22343" priority="61607" stopIfTrue="1">
      <formula>WEEKDAY($A837)=7</formula>
    </cfRule>
  </conditionalFormatting>
  <conditionalFormatting sqref="I837:I842">
    <cfRule type="expression" dxfId="22342" priority="61594" stopIfTrue="1">
      <formula>WEEKDAY($A837)=1</formula>
    </cfRule>
    <cfRule type="expression" dxfId="22341" priority="61595" stopIfTrue="1">
      <formula>WEEKDAY($A837)=2</formula>
    </cfRule>
    <cfRule type="expression" dxfId="22340" priority="61596" stopIfTrue="1">
      <formula>WEEKDAY($A837)=3</formula>
    </cfRule>
    <cfRule type="expression" dxfId="22339" priority="61597" stopIfTrue="1">
      <formula>WEEKDAY($A837)=4</formula>
    </cfRule>
    <cfRule type="expression" dxfId="22338" priority="61598" stopIfTrue="1">
      <formula>WEEKDAY($A837)=5</formula>
    </cfRule>
    <cfRule type="expression" dxfId="22337" priority="61599" stopIfTrue="1">
      <formula>WEEKDAY($A837)=6</formula>
    </cfRule>
    <cfRule type="expression" dxfId="22336" priority="61600" stopIfTrue="1">
      <formula>WEEKDAY($A837)=7</formula>
    </cfRule>
  </conditionalFormatting>
  <conditionalFormatting sqref="I837:I842">
    <cfRule type="expression" dxfId="22335" priority="61587" stopIfTrue="1">
      <formula>WEEKDAY($A837)=1</formula>
    </cfRule>
    <cfRule type="expression" dxfId="22334" priority="61588" stopIfTrue="1">
      <formula>WEEKDAY($A837)=2</formula>
    </cfRule>
    <cfRule type="expression" dxfId="22333" priority="61589" stopIfTrue="1">
      <formula>WEEKDAY($A837)=3</formula>
    </cfRule>
    <cfRule type="expression" dxfId="22332" priority="61590" stopIfTrue="1">
      <formula>WEEKDAY($A837)=4</formula>
    </cfRule>
    <cfRule type="expression" dxfId="22331" priority="61591" stopIfTrue="1">
      <formula>WEEKDAY($A837)=5</formula>
    </cfRule>
    <cfRule type="expression" dxfId="22330" priority="61592" stopIfTrue="1">
      <formula>WEEKDAY($A837)=6</formula>
    </cfRule>
    <cfRule type="expression" dxfId="22329" priority="61593" stopIfTrue="1">
      <formula>WEEKDAY($A837)=7</formula>
    </cfRule>
  </conditionalFormatting>
  <conditionalFormatting sqref="I837:I842">
    <cfRule type="expression" dxfId="22328" priority="61580" stopIfTrue="1">
      <formula>WEEKDAY($A837)=1</formula>
    </cfRule>
    <cfRule type="expression" dxfId="22327" priority="61581" stopIfTrue="1">
      <formula>WEEKDAY($A837)=2</formula>
    </cfRule>
    <cfRule type="expression" dxfId="22326" priority="61582" stopIfTrue="1">
      <formula>WEEKDAY($A837)=3</formula>
    </cfRule>
    <cfRule type="expression" dxfId="22325" priority="61583" stopIfTrue="1">
      <formula>WEEKDAY($A837)=4</formula>
    </cfRule>
    <cfRule type="expression" dxfId="22324" priority="61584" stopIfTrue="1">
      <formula>WEEKDAY($A837)=5</formula>
    </cfRule>
    <cfRule type="expression" dxfId="22323" priority="61585" stopIfTrue="1">
      <formula>WEEKDAY($A837)=6</formula>
    </cfRule>
    <cfRule type="expression" dxfId="22322" priority="61586" stopIfTrue="1">
      <formula>WEEKDAY($A837)=7</formula>
    </cfRule>
  </conditionalFormatting>
  <conditionalFormatting sqref="I837:I842">
    <cfRule type="expression" dxfId="22321" priority="61573" stopIfTrue="1">
      <formula>WEEKDAY($A837)=1</formula>
    </cfRule>
    <cfRule type="expression" dxfId="22320" priority="61574" stopIfTrue="1">
      <formula>WEEKDAY($A837)=2</formula>
    </cfRule>
    <cfRule type="expression" dxfId="22319" priority="61575" stopIfTrue="1">
      <formula>WEEKDAY($A837)=3</formula>
    </cfRule>
    <cfRule type="expression" dxfId="22318" priority="61576" stopIfTrue="1">
      <formula>WEEKDAY($A837)=4</formula>
    </cfRule>
    <cfRule type="expression" dxfId="22317" priority="61577" stopIfTrue="1">
      <formula>WEEKDAY($A837)=5</formula>
    </cfRule>
    <cfRule type="expression" dxfId="22316" priority="61578" stopIfTrue="1">
      <formula>WEEKDAY($A837)=6</formula>
    </cfRule>
    <cfRule type="expression" dxfId="22315" priority="61579" stopIfTrue="1">
      <formula>WEEKDAY($A837)=7</formula>
    </cfRule>
  </conditionalFormatting>
  <conditionalFormatting sqref="I837:I842">
    <cfRule type="expression" dxfId="22314" priority="61566" stopIfTrue="1">
      <formula>WEEKDAY($A837)=1</formula>
    </cfRule>
    <cfRule type="expression" dxfId="22313" priority="61567" stopIfTrue="1">
      <formula>WEEKDAY($A837)=2</formula>
    </cfRule>
    <cfRule type="expression" dxfId="22312" priority="61568" stopIfTrue="1">
      <formula>WEEKDAY($A837)=3</formula>
    </cfRule>
    <cfRule type="expression" dxfId="22311" priority="61569" stopIfTrue="1">
      <formula>WEEKDAY($A837)=4</formula>
    </cfRule>
    <cfRule type="expression" dxfId="22310" priority="61570" stopIfTrue="1">
      <formula>WEEKDAY($A837)=5</formula>
    </cfRule>
    <cfRule type="expression" dxfId="22309" priority="61571" stopIfTrue="1">
      <formula>WEEKDAY($A837)=6</formula>
    </cfRule>
    <cfRule type="expression" dxfId="22308" priority="61572" stopIfTrue="1">
      <formula>WEEKDAY($A837)=7</formula>
    </cfRule>
  </conditionalFormatting>
  <conditionalFormatting sqref="I837:I842">
    <cfRule type="expression" dxfId="22307" priority="61559" stopIfTrue="1">
      <formula>WEEKDAY($A837)=1</formula>
    </cfRule>
    <cfRule type="expression" dxfId="22306" priority="61560" stopIfTrue="1">
      <formula>WEEKDAY($A837)=2</formula>
    </cfRule>
    <cfRule type="expression" dxfId="22305" priority="61561" stopIfTrue="1">
      <formula>WEEKDAY($A837)=3</formula>
    </cfRule>
    <cfRule type="expression" dxfId="22304" priority="61562" stopIfTrue="1">
      <formula>WEEKDAY($A837)=4</formula>
    </cfRule>
    <cfRule type="expression" dxfId="22303" priority="61563" stopIfTrue="1">
      <formula>WEEKDAY($A837)=5</formula>
    </cfRule>
    <cfRule type="expression" dxfId="22302" priority="61564" stopIfTrue="1">
      <formula>WEEKDAY($A837)=6</formula>
    </cfRule>
    <cfRule type="expression" dxfId="22301" priority="61565" stopIfTrue="1">
      <formula>WEEKDAY($A837)=7</formula>
    </cfRule>
  </conditionalFormatting>
  <conditionalFormatting sqref="I837:I842">
    <cfRule type="expression" dxfId="22300" priority="61552" stopIfTrue="1">
      <formula>WEEKDAY($A837)=1</formula>
    </cfRule>
    <cfRule type="expression" dxfId="22299" priority="61553" stopIfTrue="1">
      <formula>WEEKDAY($A837)=2</formula>
    </cfRule>
    <cfRule type="expression" dxfId="22298" priority="61554" stopIfTrue="1">
      <formula>WEEKDAY($A837)=3</formula>
    </cfRule>
    <cfRule type="expression" dxfId="22297" priority="61555" stopIfTrue="1">
      <formula>WEEKDAY($A837)=4</formula>
    </cfRule>
    <cfRule type="expression" dxfId="22296" priority="61556" stopIfTrue="1">
      <formula>WEEKDAY($A837)=5</formula>
    </cfRule>
    <cfRule type="expression" dxfId="22295" priority="61557" stopIfTrue="1">
      <formula>WEEKDAY($A837)=6</formula>
    </cfRule>
    <cfRule type="expression" dxfId="22294" priority="61558" stopIfTrue="1">
      <formula>WEEKDAY($A837)=7</formula>
    </cfRule>
  </conditionalFormatting>
  <conditionalFormatting sqref="I837:I842">
    <cfRule type="expression" dxfId="22293" priority="61545" stopIfTrue="1">
      <formula>WEEKDAY($A837)=1</formula>
    </cfRule>
    <cfRule type="expression" dxfId="22292" priority="61546" stopIfTrue="1">
      <formula>WEEKDAY($A837)=2</formula>
    </cfRule>
    <cfRule type="expression" dxfId="22291" priority="61547" stopIfTrue="1">
      <formula>WEEKDAY($A837)=3</formula>
    </cfRule>
    <cfRule type="expression" dxfId="22290" priority="61548" stopIfTrue="1">
      <formula>WEEKDAY($A837)=4</formula>
    </cfRule>
    <cfRule type="expression" dxfId="22289" priority="61549" stopIfTrue="1">
      <formula>WEEKDAY($A837)=5</formula>
    </cfRule>
    <cfRule type="expression" dxfId="22288" priority="61550" stopIfTrue="1">
      <formula>WEEKDAY($A837)=6</formula>
    </cfRule>
    <cfRule type="expression" dxfId="22287" priority="61551" stopIfTrue="1">
      <formula>WEEKDAY($A837)=7</formula>
    </cfRule>
  </conditionalFormatting>
  <conditionalFormatting sqref="I837:I842">
    <cfRule type="expression" dxfId="22286" priority="61531" stopIfTrue="1">
      <formula>WEEKDAY($A837)=1</formula>
    </cfRule>
    <cfRule type="expression" dxfId="22285" priority="61532" stopIfTrue="1">
      <formula>WEEKDAY($A837)=2</formula>
    </cfRule>
    <cfRule type="expression" dxfId="22284" priority="61533" stopIfTrue="1">
      <formula>WEEKDAY($A837)=3</formula>
    </cfRule>
    <cfRule type="expression" dxfId="22283" priority="61534" stopIfTrue="1">
      <formula>WEEKDAY($A837)=4</formula>
    </cfRule>
    <cfRule type="expression" dxfId="22282" priority="61535" stopIfTrue="1">
      <formula>WEEKDAY($A837)=5</formula>
    </cfRule>
    <cfRule type="expression" dxfId="22281" priority="61536" stopIfTrue="1">
      <formula>WEEKDAY($A837)=6</formula>
    </cfRule>
    <cfRule type="expression" dxfId="22280" priority="61537" stopIfTrue="1">
      <formula>WEEKDAY($A837)=7</formula>
    </cfRule>
  </conditionalFormatting>
  <conditionalFormatting sqref="I837:I842">
    <cfRule type="expression" dxfId="22279" priority="61510" stopIfTrue="1">
      <formula>WEEKDAY($A837)=1</formula>
    </cfRule>
    <cfRule type="expression" dxfId="22278" priority="61511" stopIfTrue="1">
      <formula>WEEKDAY($A837)=2</formula>
    </cfRule>
    <cfRule type="expression" dxfId="22277" priority="61512" stopIfTrue="1">
      <formula>WEEKDAY($A837)=3</formula>
    </cfRule>
    <cfRule type="expression" dxfId="22276" priority="61513" stopIfTrue="1">
      <formula>WEEKDAY($A837)=4</formula>
    </cfRule>
    <cfRule type="expression" dxfId="22275" priority="61514" stopIfTrue="1">
      <formula>WEEKDAY($A837)=5</formula>
    </cfRule>
    <cfRule type="expression" dxfId="22274" priority="61515" stopIfTrue="1">
      <formula>WEEKDAY($A837)=6</formula>
    </cfRule>
    <cfRule type="expression" dxfId="22273" priority="61516" stopIfTrue="1">
      <formula>WEEKDAY($A837)=7</formula>
    </cfRule>
  </conditionalFormatting>
  <conditionalFormatting sqref="I837:I842">
    <cfRule type="expression" dxfId="22272" priority="61496" stopIfTrue="1">
      <formula>WEEKDAY($A837)=1</formula>
    </cfRule>
    <cfRule type="expression" dxfId="22271" priority="61497" stopIfTrue="1">
      <formula>WEEKDAY($A837)=2</formula>
    </cfRule>
    <cfRule type="expression" dxfId="22270" priority="61498" stopIfTrue="1">
      <formula>WEEKDAY($A837)=3</formula>
    </cfRule>
    <cfRule type="expression" dxfId="22269" priority="61499" stopIfTrue="1">
      <formula>WEEKDAY($A837)=4</formula>
    </cfRule>
    <cfRule type="expression" dxfId="22268" priority="61500" stopIfTrue="1">
      <formula>WEEKDAY($A837)=5</formula>
    </cfRule>
    <cfRule type="expression" dxfId="22267" priority="61501" stopIfTrue="1">
      <formula>WEEKDAY($A837)=6</formula>
    </cfRule>
    <cfRule type="expression" dxfId="22266" priority="61502" stopIfTrue="1">
      <formula>WEEKDAY($A837)=7</formula>
    </cfRule>
  </conditionalFormatting>
  <conditionalFormatting sqref="I837:I842">
    <cfRule type="expression" dxfId="22265" priority="61475" stopIfTrue="1">
      <formula>WEEKDAY($A837)=1</formula>
    </cfRule>
    <cfRule type="expression" dxfId="22264" priority="61476" stopIfTrue="1">
      <formula>WEEKDAY($A837)=2</formula>
    </cfRule>
    <cfRule type="expression" dxfId="22263" priority="61477" stopIfTrue="1">
      <formula>WEEKDAY($A837)=3</formula>
    </cfRule>
    <cfRule type="expression" dxfId="22262" priority="61478" stopIfTrue="1">
      <formula>WEEKDAY($A837)=4</formula>
    </cfRule>
    <cfRule type="expression" dxfId="22261" priority="61479" stopIfTrue="1">
      <formula>WEEKDAY($A837)=5</formula>
    </cfRule>
    <cfRule type="expression" dxfId="22260" priority="61480" stopIfTrue="1">
      <formula>WEEKDAY($A837)=6</formula>
    </cfRule>
    <cfRule type="expression" dxfId="22259" priority="61481" stopIfTrue="1">
      <formula>WEEKDAY($A837)=7</formula>
    </cfRule>
  </conditionalFormatting>
  <conditionalFormatting sqref="I837:I842">
    <cfRule type="expression" dxfId="22258" priority="61454" stopIfTrue="1">
      <formula>WEEKDAY($A837)=1</formula>
    </cfRule>
    <cfRule type="expression" dxfId="22257" priority="61455" stopIfTrue="1">
      <formula>WEEKDAY($A837)=2</formula>
    </cfRule>
    <cfRule type="expression" dxfId="22256" priority="61456" stopIfTrue="1">
      <formula>WEEKDAY($A837)=3</formula>
    </cfRule>
    <cfRule type="expression" dxfId="22255" priority="61457" stopIfTrue="1">
      <formula>WEEKDAY($A837)=4</formula>
    </cfRule>
    <cfRule type="expression" dxfId="22254" priority="61458" stopIfTrue="1">
      <formula>WEEKDAY($A837)=5</formula>
    </cfRule>
    <cfRule type="expression" dxfId="22253" priority="61459" stopIfTrue="1">
      <formula>WEEKDAY($A837)=6</formula>
    </cfRule>
    <cfRule type="expression" dxfId="22252" priority="61460" stopIfTrue="1">
      <formula>WEEKDAY($A837)=7</formula>
    </cfRule>
  </conditionalFormatting>
  <conditionalFormatting sqref="I837:I842">
    <cfRule type="expression" dxfId="22251" priority="61447" stopIfTrue="1">
      <formula>WEEKDAY($A837)=1</formula>
    </cfRule>
    <cfRule type="expression" dxfId="22250" priority="61448" stopIfTrue="1">
      <formula>WEEKDAY($A837)=2</formula>
    </cfRule>
    <cfRule type="expression" dxfId="22249" priority="61449" stopIfTrue="1">
      <formula>WEEKDAY($A837)=3</formula>
    </cfRule>
    <cfRule type="expression" dxfId="22248" priority="61450" stopIfTrue="1">
      <formula>WEEKDAY($A837)=4</formula>
    </cfRule>
    <cfRule type="expression" dxfId="22247" priority="61451" stopIfTrue="1">
      <formula>WEEKDAY($A837)=5</formula>
    </cfRule>
    <cfRule type="expression" dxfId="22246" priority="61452" stopIfTrue="1">
      <formula>WEEKDAY($A837)=6</formula>
    </cfRule>
    <cfRule type="expression" dxfId="22245" priority="61453" stopIfTrue="1">
      <formula>WEEKDAY($A837)=7</formula>
    </cfRule>
  </conditionalFormatting>
  <conditionalFormatting sqref="I837:I842">
    <cfRule type="expression" dxfId="22244" priority="61440" stopIfTrue="1">
      <formula>WEEKDAY($A837)=1</formula>
    </cfRule>
    <cfRule type="expression" dxfId="22243" priority="61441" stopIfTrue="1">
      <formula>WEEKDAY($A837)=2</formula>
    </cfRule>
    <cfRule type="expression" dxfId="22242" priority="61442" stopIfTrue="1">
      <formula>WEEKDAY($A837)=3</formula>
    </cfRule>
    <cfRule type="expression" dxfId="22241" priority="61443" stopIfTrue="1">
      <formula>WEEKDAY($A837)=4</formula>
    </cfRule>
    <cfRule type="expression" dxfId="22240" priority="61444" stopIfTrue="1">
      <formula>WEEKDAY($A837)=5</formula>
    </cfRule>
    <cfRule type="expression" dxfId="22239" priority="61445" stopIfTrue="1">
      <formula>WEEKDAY($A837)=6</formula>
    </cfRule>
    <cfRule type="expression" dxfId="22238" priority="61446" stopIfTrue="1">
      <formula>WEEKDAY($A837)=7</formula>
    </cfRule>
  </conditionalFormatting>
  <conditionalFormatting sqref="I837:I842">
    <cfRule type="expression" dxfId="22237" priority="61433" stopIfTrue="1">
      <formula>WEEKDAY($A837)=1</formula>
    </cfRule>
    <cfRule type="expression" dxfId="22236" priority="61434" stopIfTrue="1">
      <formula>WEEKDAY($A837)=2</formula>
    </cfRule>
    <cfRule type="expression" dxfId="22235" priority="61435" stopIfTrue="1">
      <formula>WEEKDAY($A837)=3</formula>
    </cfRule>
    <cfRule type="expression" dxfId="22234" priority="61436" stopIfTrue="1">
      <formula>WEEKDAY($A837)=4</formula>
    </cfRule>
    <cfRule type="expression" dxfId="22233" priority="61437" stopIfTrue="1">
      <formula>WEEKDAY($A837)=5</formula>
    </cfRule>
    <cfRule type="expression" dxfId="22232" priority="61438" stopIfTrue="1">
      <formula>WEEKDAY($A837)=6</formula>
    </cfRule>
    <cfRule type="expression" dxfId="22231" priority="61439" stopIfTrue="1">
      <formula>WEEKDAY($A837)=7</formula>
    </cfRule>
  </conditionalFormatting>
  <conditionalFormatting sqref="I837:I842">
    <cfRule type="expression" dxfId="22230" priority="61419" stopIfTrue="1">
      <formula>WEEKDAY($A837)=1</formula>
    </cfRule>
    <cfRule type="expression" dxfId="22229" priority="61420" stopIfTrue="1">
      <formula>WEEKDAY($A837)=2</formula>
    </cfRule>
    <cfRule type="expression" dxfId="22228" priority="61421" stopIfTrue="1">
      <formula>WEEKDAY($A837)=3</formula>
    </cfRule>
    <cfRule type="expression" dxfId="22227" priority="61422" stopIfTrue="1">
      <formula>WEEKDAY($A837)=4</formula>
    </cfRule>
    <cfRule type="expression" dxfId="22226" priority="61423" stopIfTrue="1">
      <formula>WEEKDAY($A837)=5</formula>
    </cfRule>
    <cfRule type="expression" dxfId="22225" priority="61424" stopIfTrue="1">
      <formula>WEEKDAY($A837)=6</formula>
    </cfRule>
    <cfRule type="expression" dxfId="22224" priority="61425" stopIfTrue="1">
      <formula>WEEKDAY($A837)=7</formula>
    </cfRule>
  </conditionalFormatting>
  <conditionalFormatting sqref="I837:I842">
    <cfRule type="expression" dxfId="22223" priority="61412" stopIfTrue="1">
      <formula>WEEKDAY($A837)=1</formula>
    </cfRule>
    <cfRule type="expression" dxfId="22222" priority="61413" stopIfTrue="1">
      <formula>WEEKDAY($A837)=2</formula>
    </cfRule>
    <cfRule type="expression" dxfId="22221" priority="61414" stopIfTrue="1">
      <formula>WEEKDAY($A837)=3</formula>
    </cfRule>
    <cfRule type="expression" dxfId="22220" priority="61415" stopIfTrue="1">
      <formula>WEEKDAY($A837)=4</formula>
    </cfRule>
    <cfRule type="expression" dxfId="22219" priority="61416" stopIfTrue="1">
      <formula>WEEKDAY($A837)=5</formula>
    </cfRule>
    <cfRule type="expression" dxfId="22218" priority="61417" stopIfTrue="1">
      <formula>WEEKDAY($A837)=6</formula>
    </cfRule>
    <cfRule type="expression" dxfId="22217" priority="61418" stopIfTrue="1">
      <formula>WEEKDAY($A837)=7</formula>
    </cfRule>
  </conditionalFormatting>
  <conditionalFormatting sqref="I837:I842">
    <cfRule type="expression" dxfId="22216" priority="61405" stopIfTrue="1">
      <formula>WEEKDAY($A837)=1</formula>
    </cfRule>
    <cfRule type="expression" dxfId="22215" priority="61406" stopIfTrue="1">
      <formula>WEEKDAY($A837)=2</formula>
    </cfRule>
    <cfRule type="expression" dxfId="22214" priority="61407" stopIfTrue="1">
      <formula>WEEKDAY($A837)=3</formula>
    </cfRule>
    <cfRule type="expression" dxfId="22213" priority="61408" stopIfTrue="1">
      <formula>WEEKDAY($A837)=4</formula>
    </cfRule>
    <cfRule type="expression" dxfId="22212" priority="61409" stopIfTrue="1">
      <formula>WEEKDAY($A837)=5</formula>
    </cfRule>
    <cfRule type="expression" dxfId="22211" priority="61410" stopIfTrue="1">
      <formula>WEEKDAY($A837)=6</formula>
    </cfRule>
    <cfRule type="expression" dxfId="22210" priority="61411" stopIfTrue="1">
      <formula>WEEKDAY($A837)=7</formula>
    </cfRule>
  </conditionalFormatting>
  <conditionalFormatting sqref="I837:I842">
    <cfRule type="expression" dxfId="22209" priority="61398" stopIfTrue="1">
      <formula>WEEKDAY($A837)=1</formula>
    </cfRule>
    <cfRule type="expression" dxfId="22208" priority="61399" stopIfTrue="1">
      <formula>WEEKDAY($A837)=2</formula>
    </cfRule>
    <cfRule type="expression" dxfId="22207" priority="61400" stopIfTrue="1">
      <formula>WEEKDAY($A837)=3</formula>
    </cfRule>
    <cfRule type="expression" dxfId="22206" priority="61401" stopIfTrue="1">
      <formula>WEEKDAY($A837)=4</formula>
    </cfRule>
    <cfRule type="expression" dxfId="22205" priority="61402" stopIfTrue="1">
      <formula>WEEKDAY($A837)=5</formula>
    </cfRule>
    <cfRule type="expression" dxfId="22204" priority="61403" stopIfTrue="1">
      <formula>WEEKDAY($A837)=6</formula>
    </cfRule>
    <cfRule type="expression" dxfId="22203" priority="61404" stopIfTrue="1">
      <formula>WEEKDAY($A837)=7</formula>
    </cfRule>
  </conditionalFormatting>
  <conditionalFormatting sqref="I837:I842">
    <cfRule type="expression" dxfId="22202" priority="61391" stopIfTrue="1">
      <formula>WEEKDAY($A837)=1</formula>
    </cfRule>
    <cfRule type="expression" dxfId="22201" priority="61392" stopIfTrue="1">
      <formula>WEEKDAY($A837)=2</formula>
    </cfRule>
    <cfRule type="expression" dxfId="22200" priority="61393" stopIfTrue="1">
      <formula>WEEKDAY($A837)=3</formula>
    </cfRule>
    <cfRule type="expression" dxfId="22199" priority="61394" stopIfTrue="1">
      <formula>WEEKDAY($A837)=4</formula>
    </cfRule>
    <cfRule type="expression" dxfId="22198" priority="61395" stopIfTrue="1">
      <formula>WEEKDAY($A837)=5</formula>
    </cfRule>
    <cfRule type="expression" dxfId="22197" priority="61396" stopIfTrue="1">
      <formula>WEEKDAY($A837)=6</formula>
    </cfRule>
    <cfRule type="expression" dxfId="22196" priority="61397" stopIfTrue="1">
      <formula>WEEKDAY($A837)=7</formula>
    </cfRule>
  </conditionalFormatting>
  <conditionalFormatting sqref="I837:I842">
    <cfRule type="expression" dxfId="22195" priority="61384" stopIfTrue="1">
      <formula>WEEKDAY($A837)=1</formula>
    </cfRule>
    <cfRule type="expression" dxfId="22194" priority="61385" stopIfTrue="1">
      <formula>WEEKDAY($A837)=2</formula>
    </cfRule>
    <cfRule type="expression" dxfId="22193" priority="61386" stopIfTrue="1">
      <formula>WEEKDAY($A837)=3</formula>
    </cfRule>
    <cfRule type="expression" dxfId="22192" priority="61387" stopIfTrue="1">
      <formula>WEEKDAY($A837)=4</formula>
    </cfRule>
    <cfRule type="expression" dxfId="22191" priority="61388" stopIfTrue="1">
      <formula>WEEKDAY($A837)=5</formula>
    </cfRule>
    <cfRule type="expression" dxfId="22190" priority="61389" stopIfTrue="1">
      <formula>WEEKDAY($A837)=6</formula>
    </cfRule>
    <cfRule type="expression" dxfId="22189" priority="61390" stopIfTrue="1">
      <formula>WEEKDAY($A837)=7</formula>
    </cfRule>
  </conditionalFormatting>
  <conditionalFormatting sqref="I837:I842">
    <cfRule type="expression" dxfId="22188" priority="61377" stopIfTrue="1">
      <formula>WEEKDAY($A837)=1</formula>
    </cfRule>
    <cfRule type="expression" dxfId="22187" priority="61378" stopIfTrue="1">
      <formula>WEEKDAY($A837)=2</formula>
    </cfRule>
    <cfRule type="expression" dxfId="22186" priority="61379" stopIfTrue="1">
      <formula>WEEKDAY($A837)=3</formula>
    </cfRule>
    <cfRule type="expression" dxfId="22185" priority="61380" stopIfTrue="1">
      <formula>WEEKDAY($A837)=4</formula>
    </cfRule>
    <cfRule type="expression" dxfId="22184" priority="61381" stopIfTrue="1">
      <formula>WEEKDAY($A837)=5</formula>
    </cfRule>
    <cfRule type="expression" dxfId="22183" priority="61382" stopIfTrue="1">
      <formula>WEEKDAY($A837)=6</formula>
    </cfRule>
    <cfRule type="expression" dxfId="22182" priority="61383" stopIfTrue="1">
      <formula>WEEKDAY($A837)=7</formula>
    </cfRule>
  </conditionalFormatting>
  <conditionalFormatting sqref="I837:I842">
    <cfRule type="expression" dxfId="22181" priority="61370" stopIfTrue="1">
      <formula>WEEKDAY($A837)=1</formula>
    </cfRule>
    <cfRule type="expression" dxfId="22180" priority="61371" stopIfTrue="1">
      <formula>WEEKDAY($A837)=2</formula>
    </cfRule>
    <cfRule type="expression" dxfId="22179" priority="61372" stopIfTrue="1">
      <formula>WEEKDAY($A837)=3</formula>
    </cfRule>
    <cfRule type="expression" dxfId="22178" priority="61373" stopIfTrue="1">
      <formula>WEEKDAY($A837)=4</formula>
    </cfRule>
    <cfRule type="expression" dxfId="22177" priority="61374" stopIfTrue="1">
      <formula>WEEKDAY($A837)=5</formula>
    </cfRule>
    <cfRule type="expression" dxfId="22176" priority="61375" stopIfTrue="1">
      <formula>WEEKDAY($A837)=6</formula>
    </cfRule>
    <cfRule type="expression" dxfId="22175" priority="61376" stopIfTrue="1">
      <formula>WEEKDAY($A837)=7</formula>
    </cfRule>
  </conditionalFormatting>
  <conditionalFormatting sqref="I837:I842">
    <cfRule type="expression" dxfId="22174" priority="61363" stopIfTrue="1">
      <formula>WEEKDAY($A837)=1</formula>
    </cfRule>
    <cfRule type="expression" dxfId="22173" priority="61364" stopIfTrue="1">
      <formula>WEEKDAY($A837)=2</formula>
    </cfRule>
    <cfRule type="expression" dxfId="22172" priority="61365" stopIfTrue="1">
      <formula>WEEKDAY($A837)=3</formula>
    </cfRule>
    <cfRule type="expression" dxfId="22171" priority="61366" stopIfTrue="1">
      <formula>WEEKDAY($A837)=4</formula>
    </cfRule>
    <cfRule type="expression" dxfId="22170" priority="61367" stopIfTrue="1">
      <formula>WEEKDAY($A837)=5</formula>
    </cfRule>
    <cfRule type="expression" dxfId="22169" priority="61368" stopIfTrue="1">
      <formula>WEEKDAY($A837)=6</formula>
    </cfRule>
    <cfRule type="expression" dxfId="22168" priority="61369" stopIfTrue="1">
      <formula>WEEKDAY($A837)=7</formula>
    </cfRule>
  </conditionalFormatting>
  <conditionalFormatting sqref="I837:I842">
    <cfRule type="expression" dxfId="22167" priority="61356" stopIfTrue="1">
      <formula>WEEKDAY($A837)=1</formula>
    </cfRule>
    <cfRule type="expression" dxfId="22166" priority="61357" stopIfTrue="1">
      <formula>WEEKDAY($A837)=2</formula>
    </cfRule>
    <cfRule type="expression" dxfId="22165" priority="61358" stopIfTrue="1">
      <formula>WEEKDAY($A837)=3</formula>
    </cfRule>
    <cfRule type="expression" dxfId="22164" priority="61359" stopIfTrue="1">
      <formula>WEEKDAY($A837)=4</formula>
    </cfRule>
    <cfRule type="expression" dxfId="22163" priority="61360" stopIfTrue="1">
      <formula>WEEKDAY($A837)=5</formula>
    </cfRule>
    <cfRule type="expression" dxfId="22162" priority="61361" stopIfTrue="1">
      <formula>WEEKDAY($A837)=6</formula>
    </cfRule>
    <cfRule type="expression" dxfId="22161" priority="61362" stopIfTrue="1">
      <formula>WEEKDAY($A837)=7</formula>
    </cfRule>
  </conditionalFormatting>
  <conditionalFormatting sqref="I837:I842">
    <cfRule type="expression" dxfId="22160" priority="61349" stopIfTrue="1">
      <formula>WEEKDAY($A837)=1</formula>
    </cfRule>
    <cfRule type="expression" dxfId="22159" priority="61350" stopIfTrue="1">
      <formula>WEEKDAY($A837)=2</formula>
    </cfRule>
    <cfRule type="expression" dxfId="22158" priority="61351" stopIfTrue="1">
      <formula>WEEKDAY($A837)=3</formula>
    </cfRule>
    <cfRule type="expression" dxfId="22157" priority="61352" stopIfTrue="1">
      <formula>WEEKDAY($A837)=4</formula>
    </cfRule>
    <cfRule type="expression" dxfId="22156" priority="61353" stopIfTrue="1">
      <formula>WEEKDAY($A837)=5</formula>
    </cfRule>
    <cfRule type="expression" dxfId="22155" priority="61354" stopIfTrue="1">
      <formula>WEEKDAY($A837)=6</formula>
    </cfRule>
    <cfRule type="expression" dxfId="22154" priority="61355" stopIfTrue="1">
      <formula>WEEKDAY($A837)=7</formula>
    </cfRule>
  </conditionalFormatting>
  <conditionalFormatting sqref="I837:I842">
    <cfRule type="expression" dxfId="22153" priority="61342" stopIfTrue="1">
      <formula>WEEKDAY($A837)=1</formula>
    </cfRule>
    <cfRule type="expression" dxfId="22152" priority="61343" stopIfTrue="1">
      <formula>WEEKDAY($A837)=2</formula>
    </cfRule>
    <cfRule type="expression" dxfId="22151" priority="61344" stopIfTrue="1">
      <formula>WEEKDAY($A837)=3</formula>
    </cfRule>
    <cfRule type="expression" dxfId="22150" priority="61345" stopIfTrue="1">
      <formula>WEEKDAY($A837)=4</formula>
    </cfRule>
    <cfRule type="expression" dxfId="22149" priority="61346" stopIfTrue="1">
      <formula>WEEKDAY($A837)=5</formula>
    </cfRule>
    <cfRule type="expression" dxfId="22148" priority="61347" stopIfTrue="1">
      <formula>WEEKDAY($A837)=6</formula>
    </cfRule>
    <cfRule type="expression" dxfId="22147" priority="61348" stopIfTrue="1">
      <formula>WEEKDAY($A837)=7</formula>
    </cfRule>
  </conditionalFormatting>
  <conditionalFormatting sqref="I837:I842">
    <cfRule type="expression" dxfId="22146" priority="61335" stopIfTrue="1">
      <formula>WEEKDAY($A837)=1</formula>
    </cfRule>
    <cfRule type="expression" dxfId="22145" priority="61336" stopIfTrue="1">
      <formula>WEEKDAY($A837)=2</formula>
    </cfRule>
    <cfRule type="expression" dxfId="22144" priority="61337" stopIfTrue="1">
      <formula>WEEKDAY($A837)=3</formula>
    </cfRule>
    <cfRule type="expression" dxfId="22143" priority="61338" stopIfTrue="1">
      <formula>WEEKDAY($A837)=4</formula>
    </cfRule>
    <cfRule type="expression" dxfId="22142" priority="61339" stopIfTrue="1">
      <formula>WEEKDAY($A837)=5</formula>
    </cfRule>
    <cfRule type="expression" dxfId="22141" priority="61340" stopIfTrue="1">
      <formula>WEEKDAY($A837)=6</formula>
    </cfRule>
    <cfRule type="expression" dxfId="22140" priority="61341" stopIfTrue="1">
      <formula>WEEKDAY($A837)=7</formula>
    </cfRule>
  </conditionalFormatting>
  <conditionalFormatting sqref="I837:I842">
    <cfRule type="expression" dxfId="22139" priority="61328" stopIfTrue="1">
      <formula>WEEKDAY($A837)=1</formula>
    </cfRule>
    <cfRule type="expression" dxfId="22138" priority="61329" stopIfTrue="1">
      <formula>WEEKDAY($A837)=2</formula>
    </cfRule>
    <cfRule type="expression" dxfId="22137" priority="61330" stopIfTrue="1">
      <formula>WEEKDAY($A837)=3</formula>
    </cfRule>
    <cfRule type="expression" dxfId="22136" priority="61331" stopIfTrue="1">
      <formula>WEEKDAY($A837)=4</formula>
    </cfRule>
    <cfRule type="expression" dxfId="22135" priority="61332" stopIfTrue="1">
      <formula>WEEKDAY($A837)=5</formula>
    </cfRule>
    <cfRule type="expression" dxfId="22134" priority="61333" stopIfTrue="1">
      <formula>WEEKDAY($A837)=6</formula>
    </cfRule>
    <cfRule type="expression" dxfId="22133" priority="61334" stopIfTrue="1">
      <formula>WEEKDAY($A837)=7</formula>
    </cfRule>
  </conditionalFormatting>
  <conditionalFormatting sqref="I837:I842">
    <cfRule type="expression" dxfId="22132" priority="61321" stopIfTrue="1">
      <formula>WEEKDAY($A837)=1</formula>
    </cfRule>
    <cfRule type="expression" dxfId="22131" priority="61322" stopIfTrue="1">
      <formula>WEEKDAY($A837)=2</formula>
    </cfRule>
    <cfRule type="expression" dxfId="22130" priority="61323" stopIfTrue="1">
      <formula>WEEKDAY($A837)=3</formula>
    </cfRule>
    <cfRule type="expression" dxfId="22129" priority="61324" stopIfTrue="1">
      <formula>WEEKDAY($A837)=4</formula>
    </cfRule>
    <cfRule type="expression" dxfId="22128" priority="61325" stopIfTrue="1">
      <formula>WEEKDAY($A837)=5</formula>
    </cfRule>
    <cfRule type="expression" dxfId="22127" priority="61326" stopIfTrue="1">
      <formula>WEEKDAY($A837)=6</formula>
    </cfRule>
    <cfRule type="expression" dxfId="22126" priority="61327" stopIfTrue="1">
      <formula>WEEKDAY($A837)=7</formula>
    </cfRule>
  </conditionalFormatting>
  <conditionalFormatting sqref="I837:I842">
    <cfRule type="expression" dxfId="22125" priority="61314" stopIfTrue="1">
      <formula>WEEKDAY($A837)=1</formula>
    </cfRule>
    <cfRule type="expression" dxfId="22124" priority="61315" stopIfTrue="1">
      <formula>WEEKDAY($A837)=2</formula>
    </cfRule>
    <cfRule type="expression" dxfId="22123" priority="61316" stopIfTrue="1">
      <formula>WEEKDAY($A837)=3</formula>
    </cfRule>
    <cfRule type="expression" dxfId="22122" priority="61317" stopIfTrue="1">
      <formula>WEEKDAY($A837)=4</formula>
    </cfRule>
    <cfRule type="expression" dxfId="22121" priority="61318" stopIfTrue="1">
      <formula>WEEKDAY($A837)=5</formula>
    </cfRule>
    <cfRule type="expression" dxfId="22120" priority="61319" stopIfTrue="1">
      <formula>WEEKDAY($A837)=6</formula>
    </cfRule>
    <cfRule type="expression" dxfId="22119" priority="61320" stopIfTrue="1">
      <formula>WEEKDAY($A837)=7</formula>
    </cfRule>
  </conditionalFormatting>
  <conditionalFormatting sqref="I837:I842">
    <cfRule type="expression" dxfId="22118" priority="61307" stopIfTrue="1">
      <formula>WEEKDAY($A837)=1</formula>
    </cfRule>
    <cfRule type="expression" dxfId="22117" priority="61308" stopIfTrue="1">
      <formula>WEEKDAY($A837)=2</formula>
    </cfRule>
    <cfRule type="expression" dxfId="22116" priority="61309" stopIfTrue="1">
      <formula>WEEKDAY($A837)=3</formula>
    </cfRule>
    <cfRule type="expression" dxfId="22115" priority="61310" stopIfTrue="1">
      <formula>WEEKDAY($A837)=4</formula>
    </cfRule>
    <cfRule type="expression" dxfId="22114" priority="61311" stopIfTrue="1">
      <formula>WEEKDAY($A837)=5</formula>
    </cfRule>
    <cfRule type="expression" dxfId="22113" priority="61312" stopIfTrue="1">
      <formula>WEEKDAY($A837)=6</formula>
    </cfRule>
    <cfRule type="expression" dxfId="22112" priority="61313" stopIfTrue="1">
      <formula>WEEKDAY($A837)=7</formula>
    </cfRule>
  </conditionalFormatting>
  <conditionalFormatting sqref="I837:I842">
    <cfRule type="expression" dxfId="22111" priority="61300" stopIfTrue="1">
      <formula>WEEKDAY($A837)=1</formula>
    </cfRule>
    <cfRule type="expression" dxfId="22110" priority="61301" stopIfTrue="1">
      <formula>WEEKDAY($A837)=2</formula>
    </cfRule>
    <cfRule type="expression" dxfId="22109" priority="61302" stopIfTrue="1">
      <formula>WEEKDAY($A837)=3</formula>
    </cfRule>
    <cfRule type="expression" dxfId="22108" priority="61303" stopIfTrue="1">
      <formula>WEEKDAY($A837)=4</formula>
    </cfRule>
    <cfRule type="expression" dxfId="22107" priority="61304" stopIfTrue="1">
      <formula>WEEKDAY($A837)=5</formula>
    </cfRule>
    <cfRule type="expression" dxfId="22106" priority="61305" stopIfTrue="1">
      <formula>WEEKDAY($A837)=6</formula>
    </cfRule>
    <cfRule type="expression" dxfId="22105" priority="61306" stopIfTrue="1">
      <formula>WEEKDAY($A837)=7</formula>
    </cfRule>
  </conditionalFormatting>
  <conditionalFormatting sqref="I837:I842">
    <cfRule type="expression" dxfId="22104" priority="61293" stopIfTrue="1">
      <formula>WEEKDAY($A837)=1</formula>
    </cfRule>
    <cfRule type="expression" dxfId="22103" priority="61294" stopIfTrue="1">
      <formula>WEEKDAY($A837)=2</formula>
    </cfRule>
    <cfRule type="expression" dxfId="22102" priority="61295" stopIfTrue="1">
      <formula>WEEKDAY($A837)=3</formula>
    </cfRule>
    <cfRule type="expression" dxfId="22101" priority="61296" stopIfTrue="1">
      <formula>WEEKDAY($A837)=4</formula>
    </cfRule>
    <cfRule type="expression" dxfId="22100" priority="61297" stopIfTrue="1">
      <formula>WEEKDAY($A837)=5</formula>
    </cfRule>
    <cfRule type="expression" dxfId="22099" priority="61298" stopIfTrue="1">
      <formula>WEEKDAY($A837)=6</formula>
    </cfRule>
    <cfRule type="expression" dxfId="22098" priority="61299" stopIfTrue="1">
      <formula>WEEKDAY($A837)=7</formula>
    </cfRule>
  </conditionalFormatting>
  <conditionalFormatting sqref="I837:I842">
    <cfRule type="expression" dxfId="22097" priority="61286" stopIfTrue="1">
      <formula>WEEKDAY($A837)=1</formula>
    </cfRule>
    <cfRule type="expression" dxfId="22096" priority="61287" stopIfTrue="1">
      <formula>WEEKDAY($A837)=2</formula>
    </cfRule>
    <cfRule type="expression" dxfId="22095" priority="61288" stopIfTrue="1">
      <formula>WEEKDAY($A837)=3</formula>
    </cfRule>
    <cfRule type="expression" dxfId="22094" priority="61289" stopIfTrue="1">
      <formula>WEEKDAY($A837)=4</formula>
    </cfRule>
    <cfRule type="expression" dxfId="22093" priority="61290" stopIfTrue="1">
      <formula>WEEKDAY($A837)=5</formula>
    </cfRule>
    <cfRule type="expression" dxfId="22092" priority="61291" stopIfTrue="1">
      <formula>WEEKDAY($A837)=6</formula>
    </cfRule>
    <cfRule type="expression" dxfId="22091" priority="61292" stopIfTrue="1">
      <formula>WEEKDAY($A837)=7</formula>
    </cfRule>
  </conditionalFormatting>
  <conditionalFormatting sqref="I837:I842">
    <cfRule type="expression" dxfId="22090" priority="61279" stopIfTrue="1">
      <formula>WEEKDAY($A837)=1</formula>
    </cfRule>
    <cfRule type="expression" dxfId="22089" priority="61280" stopIfTrue="1">
      <formula>WEEKDAY($A837)=2</formula>
    </cfRule>
    <cfRule type="expression" dxfId="22088" priority="61281" stopIfTrue="1">
      <formula>WEEKDAY($A837)=3</formula>
    </cfRule>
    <cfRule type="expression" dxfId="22087" priority="61282" stopIfTrue="1">
      <formula>WEEKDAY($A837)=4</formula>
    </cfRule>
    <cfRule type="expression" dxfId="22086" priority="61283" stopIfTrue="1">
      <formula>WEEKDAY($A837)=5</formula>
    </cfRule>
    <cfRule type="expression" dxfId="22085" priority="61284" stopIfTrue="1">
      <formula>WEEKDAY($A837)=6</formula>
    </cfRule>
    <cfRule type="expression" dxfId="22084" priority="61285" stopIfTrue="1">
      <formula>WEEKDAY($A837)=7</formula>
    </cfRule>
  </conditionalFormatting>
  <conditionalFormatting sqref="I837:I842">
    <cfRule type="expression" dxfId="22083" priority="61272" stopIfTrue="1">
      <formula>WEEKDAY($A837)=1</formula>
    </cfRule>
    <cfRule type="expression" dxfId="22082" priority="61273" stopIfTrue="1">
      <formula>WEEKDAY($A837)=2</formula>
    </cfRule>
    <cfRule type="expression" dxfId="22081" priority="61274" stopIfTrue="1">
      <formula>WEEKDAY($A837)=3</formula>
    </cfRule>
    <cfRule type="expression" dxfId="22080" priority="61275" stopIfTrue="1">
      <formula>WEEKDAY($A837)=4</formula>
    </cfRule>
    <cfRule type="expression" dxfId="22079" priority="61276" stopIfTrue="1">
      <formula>WEEKDAY($A837)=5</formula>
    </cfRule>
    <cfRule type="expression" dxfId="22078" priority="61277" stopIfTrue="1">
      <formula>WEEKDAY($A837)=6</formula>
    </cfRule>
    <cfRule type="expression" dxfId="22077" priority="61278" stopIfTrue="1">
      <formula>WEEKDAY($A837)=7</formula>
    </cfRule>
  </conditionalFormatting>
  <conditionalFormatting sqref="I837:I842">
    <cfRule type="expression" dxfId="22076" priority="61258" stopIfTrue="1">
      <formula>WEEKDAY($A837)=1</formula>
    </cfRule>
    <cfRule type="expression" dxfId="22075" priority="61259" stopIfTrue="1">
      <formula>WEEKDAY($A837)=2</formula>
    </cfRule>
    <cfRule type="expression" dxfId="22074" priority="61260" stopIfTrue="1">
      <formula>WEEKDAY($A837)=3</formula>
    </cfRule>
    <cfRule type="expression" dxfId="22073" priority="61261" stopIfTrue="1">
      <formula>WEEKDAY($A837)=4</formula>
    </cfRule>
    <cfRule type="expression" dxfId="22072" priority="61262" stopIfTrue="1">
      <formula>WEEKDAY($A837)=5</formula>
    </cfRule>
    <cfRule type="expression" dxfId="22071" priority="61263" stopIfTrue="1">
      <formula>WEEKDAY($A837)=6</formula>
    </cfRule>
    <cfRule type="expression" dxfId="22070" priority="61264" stopIfTrue="1">
      <formula>WEEKDAY($A837)=7</formula>
    </cfRule>
  </conditionalFormatting>
  <conditionalFormatting sqref="I837:I842">
    <cfRule type="expression" dxfId="22069" priority="61237" stopIfTrue="1">
      <formula>WEEKDAY($A837)=1</formula>
    </cfRule>
    <cfRule type="expression" dxfId="22068" priority="61238" stopIfTrue="1">
      <formula>WEEKDAY($A837)=2</formula>
    </cfRule>
    <cfRule type="expression" dxfId="22067" priority="61239" stopIfTrue="1">
      <formula>WEEKDAY($A837)=3</formula>
    </cfRule>
    <cfRule type="expression" dxfId="22066" priority="61240" stopIfTrue="1">
      <formula>WEEKDAY($A837)=4</formula>
    </cfRule>
    <cfRule type="expression" dxfId="22065" priority="61241" stopIfTrue="1">
      <formula>WEEKDAY($A837)=5</formula>
    </cfRule>
    <cfRule type="expression" dxfId="22064" priority="61242" stopIfTrue="1">
      <formula>WEEKDAY($A837)=6</formula>
    </cfRule>
    <cfRule type="expression" dxfId="22063" priority="61243" stopIfTrue="1">
      <formula>WEEKDAY($A837)=7</formula>
    </cfRule>
  </conditionalFormatting>
  <conditionalFormatting sqref="I837:I842">
    <cfRule type="expression" dxfId="22062" priority="61223" stopIfTrue="1">
      <formula>WEEKDAY($A837)=1</formula>
    </cfRule>
    <cfRule type="expression" dxfId="22061" priority="61224" stopIfTrue="1">
      <formula>WEEKDAY($A837)=2</formula>
    </cfRule>
    <cfRule type="expression" dxfId="22060" priority="61225" stopIfTrue="1">
      <formula>WEEKDAY($A837)=3</formula>
    </cfRule>
    <cfRule type="expression" dxfId="22059" priority="61226" stopIfTrue="1">
      <formula>WEEKDAY($A837)=4</formula>
    </cfRule>
    <cfRule type="expression" dxfId="22058" priority="61227" stopIfTrue="1">
      <formula>WEEKDAY($A837)=5</formula>
    </cfRule>
    <cfRule type="expression" dxfId="22057" priority="61228" stopIfTrue="1">
      <formula>WEEKDAY($A837)=6</formula>
    </cfRule>
    <cfRule type="expression" dxfId="22056" priority="61229" stopIfTrue="1">
      <formula>WEEKDAY($A837)=7</formula>
    </cfRule>
  </conditionalFormatting>
  <conditionalFormatting sqref="I837:I842">
    <cfRule type="expression" dxfId="22055" priority="61202" stopIfTrue="1">
      <formula>WEEKDAY($A837)=1</formula>
    </cfRule>
    <cfRule type="expression" dxfId="22054" priority="61203" stopIfTrue="1">
      <formula>WEEKDAY($A837)=2</formula>
    </cfRule>
    <cfRule type="expression" dxfId="22053" priority="61204" stopIfTrue="1">
      <formula>WEEKDAY($A837)=3</formula>
    </cfRule>
    <cfRule type="expression" dxfId="22052" priority="61205" stopIfTrue="1">
      <formula>WEEKDAY($A837)=4</formula>
    </cfRule>
    <cfRule type="expression" dxfId="22051" priority="61206" stopIfTrue="1">
      <formula>WEEKDAY($A837)=5</formula>
    </cfRule>
    <cfRule type="expression" dxfId="22050" priority="61207" stopIfTrue="1">
      <formula>WEEKDAY($A837)=6</formula>
    </cfRule>
    <cfRule type="expression" dxfId="22049" priority="61208" stopIfTrue="1">
      <formula>WEEKDAY($A837)=7</formula>
    </cfRule>
  </conditionalFormatting>
  <conditionalFormatting sqref="I837:I842">
    <cfRule type="expression" dxfId="22048" priority="61181" stopIfTrue="1">
      <formula>WEEKDAY($A837)=1</formula>
    </cfRule>
    <cfRule type="expression" dxfId="22047" priority="61182" stopIfTrue="1">
      <formula>WEEKDAY($A837)=2</formula>
    </cfRule>
    <cfRule type="expression" dxfId="22046" priority="61183" stopIfTrue="1">
      <formula>WEEKDAY($A837)=3</formula>
    </cfRule>
    <cfRule type="expression" dxfId="22045" priority="61184" stopIfTrue="1">
      <formula>WEEKDAY($A837)=4</formula>
    </cfRule>
    <cfRule type="expression" dxfId="22044" priority="61185" stopIfTrue="1">
      <formula>WEEKDAY($A837)=5</formula>
    </cfRule>
    <cfRule type="expression" dxfId="22043" priority="61186" stopIfTrue="1">
      <formula>WEEKDAY($A837)=6</formula>
    </cfRule>
    <cfRule type="expression" dxfId="22042" priority="61187" stopIfTrue="1">
      <formula>WEEKDAY($A837)=7</formula>
    </cfRule>
  </conditionalFormatting>
  <conditionalFormatting sqref="I837:I842">
    <cfRule type="expression" dxfId="22041" priority="61174" stopIfTrue="1">
      <formula>WEEKDAY($A837)=1</formula>
    </cfRule>
    <cfRule type="expression" dxfId="22040" priority="61175" stopIfTrue="1">
      <formula>WEEKDAY($A837)=2</formula>
    </cfRule>
    <cfRule type="expression" dxfId="22039" priority="61176" stopIfTrue="1">
      <formula>WEEKDAY($A837)=3</formula>
    </cfRule>
    <cfRule type="expression" dxfId="22038" priority="61177" stopIfTrue="1">
      <formula>WEEKDAY($A837)=4</formula>
    </cfRule>
    <cfRule type="expression" dxfId="22037" priority="61178" stopIfTrue="1">
      <formula>WEEKDAY($A837)=5</formula>
    </cfRule>
    <cfRule type="expression" dxfId="22036" priority="61179" stopIfTrue="1">
      <formula>WEEKDAY($A837)=6</formula>
    </cfRule>
    <cfRule type="expression" dxfId="22035" priority="61180" stopIfTrue="1">
      <formula>WEEKDAY($A837)=7</formula>
    </cfRule>
  </conditionalFormatting>
  <conditionalFormatting sqref="I837:I842">
    <cfRule type="expression" dxfId="22034" priority="61153" stopIfTrue="1">
      <formula>WEEKDAY($A837)=1</formula>
    </cfRule>
    <cfRule type="expression" dxfId="22033" priority="61154" stopIfTrue="1">
      <formula>WEEKDAY($A837)=2</formula>
    </cfRule>
    <cfRule type="expression" dxfId="22032" priority="61155" stopIfTrue="1">
      <formula>WEEKDAY($A837)=3</formula>
    </cfRule>
    <cfRule type="expression" dxfId="22031" priority="61156" stopIfTrue="1">
      <formula>WEEKDAY($A837)=4</formula>
    </cfRule>
    <cfRule type="expression" dxfId="22030" priority="61157" stopIfTrue="1">
      <formula>WEEKDAY($A837)=5</formula>
    </cfRule>
    <cfRule type="expression" dxfId="22029" priority="61158" stopIfTrue="1">
      <formula>WEEKDAY($A837)=6</formula>
    </cfRule>
    <cfRule type="expression" dxfId="22028" priority="61159" stopIfTrue="1">
      <formula>WEEKDAY($A837)=7</formula>
    </cfRule>
  </conditionalFormatting>
  <conditionalFormatting sqref="I837:I842">
    <cfRule type="expression" dxfId="22027" priority="61139" stopIfTrue="1">
      <formula>WEEKDAY($A837)=1</formula>
    </cfRule>
    <cfRule type="expression" dxfId="22026" priority="61140" stopIfTrue="1">
      <formula>WEEKDAY($A837)=2</formula>
    </cfRule>
    <cfRule type="expression" dxfId="22025" priority="61141" stopIfTrue="1">
      <formula>WEEKDAY($A837)=3</formula>
    </cfRule>
    <cfRule type="expression" dxfId="22024" priority="61142" stopIfTrue="1">
      <formula>WEEKDAY($A837)=4</formula>
    </cfRule>
    <cfRule type="expression" dxfId="22023" priority="61143" stopIfTrue="1">
      <formula>WEEKDAY($A837)=5</formula>
    </cfRule>
    <cfRule type="expression" dxfId="22022" priority="61144" stopIfTrue="1">
      <formula>WEEKDAY($A837)=6</formula>
    </cfRule>
    <cfRule type="expression" dxfId="22021" priority="61145" stopIfTrue="1">
      <formula>WEEKDAY($A837)=7</formula>
    </cfRule>
  </conditionalFormatting>
  <conditionalFormatting sqref="I837:I842">
    <cfRule type="expression" dxfId="22020" priority="61104" stopIfTrue="1">
      <formula>WEEKDAY($A837)=1</formula>
    </cfRule>
    <cfRule type="expression" dxfId="22019" priority="61105" stopIfTrue="1">
      <formula>WEEKDAY($A837)=2</formula>
    </cfRule>
    <cfRule type="expression" dxfId="22018" priority="61106" stopIfTrue="1">
      <formula>WEEKDAY($A837)=3</formula>
    </cfRule>
    <cfRule type="expression" dxfId="22017" priority="61107" stopIfTrue="1">
      <formula>WEEKDAY($A837)=4</formula>
    </cfRule>
    <cfRule type="expression" dxfId="22016" priority="61108" stopIfTrue="1">
      <formula>WEEKDAY($A837)=5</formula>
    </cfRule>
    <cfRule type="expression" dxfId="22015" priority="61109" stopIfTrue="1">
      <formula>WEEKDAY($A837)=6</formula>
    </cfRule>
    <cfRule type="expression" dxfId="22014" priority="61110" stopIfTrue="1">
      <formula>WEEKDAY($A837)=7</formula>
    </cfRule>
  </conditionalFormatting>
  <conditionalFormatting sqref="I837:I842">
    <cfRule type="expression" dxfId="22013" priority="61083" stopIfTrue="1">
      <formula>WEEKDAY($A837)=1</formula>
    </cfRule>
    <cfRule type="expression" dxfId="22012" priority="61084" stopIfTrue="1">
      <formula>WEEKDAY($A837)=2</formula>
    </cfRule>
    <cfRule type="expression" dxfId="22011" priority="61085" stopIfTrue="1">
      <formula>WEEKDAY($A837)=3</formula>
    </cfRule>
    <cfRule type="expression" dxfId="22010" priority="61086" stopIfTrue="1">
      <formula>WEEKDAY($A837)=4</formula>
    </cfRule>
    <cfRule type="expression" dxfId="22009" priority="61087" stopIfTrue="1">
      <formula>WEEKDAY($A837)=5</formula>
    </cfRule>
    <cfRule type="expression" dxfId="22008" priority="61088" stopIfTrue="1">
      <formula>WEEKDAY($A837)=6</formula>
    </cfRule>
    <cfRule type="expression" dxfId="22007" priority="61089" stopIfTrue="1">
      <formula>WEEKDAY($A837)=7</formula>
    </cfRule>
  </conditionalFormatting>
  <conditionalFormatting sqref="I837:I842">
    <cfRule type="expression" dxfId="22006" priority="61076" stopIfTrue="1">
      <formula>WEEKDAY($A837)=1</formula>
    </cfRule>
    <cfRule type="expression" dxfId="22005" priority="61077" stopIfTrue="1">
      <formula>WEEKDAY($A837)=2</formula>
    </cfRule>
    <cfRule type="expression" dxfId="22004" priority="61078" stopIfTrue="1">
      <formula>WEEKDAY($A837)=3</formula>
    </cfRule>
    <cfRule type="expression" dxfId="22003" priority="61079" stopIfTrue="1">
      <formula>WEEKDAY($A837)=4</formula>
    </cfRule>
    <cfRule type="expression" dxfId="22002" priority="61080" stopIfTrue="1">
      <formula>WEEKDAY($A837)=5</formula>
    </cfRule>
    <cfRule type="expression" dxfId="22001" priority="61081" stopIfTrue="1">
      <formula>WEEKDAY($A837)=6</formula>
    </cfRule>
    <cfRule type="expression" dxfId="22000" priority="61082" stopIfTrue="1">
      <formula>WEEKDAY($A837)=7</formula>
    </cfRule>
  </conditionalFormatting>
  <conditionalFormatting sqref="I837:I842">
    <cfRule type="expression" dxfId="21999" priority="61062" stopIfTrue="1">
      <formula>WEEKDAY($A837)=1</formula>
    </cfRule>
    <cfRule type="expression" dxfId="21998" priority="61063" stopIfTrue="1">
      <formula>WEEKDAY($A837)=2</formula>
    </cfRule>
    <cfRule type="expression" dxfId="21997" priority="61064" stopIfTrue="1">
      <formula>WEEKDAY($A837)=3</formula>
    </cfRule>
    <cfRule type="expression" dxfId="21996" priority="61065" stopIfTrue="1">
      <formula>WEEKDAY($A837)=4</formula>
    </cfRule>
    <cfRule type="expression" dxfId="21995" priority="61066" stopIfTrue="1">
      <formula>WEEKDAY($A837)=5</formula>
    </cfRule>
    <cfRule type="expression" dxfId="21994" priority="61067" stopIfTrue="1">
      <formula>WEEKDAY($A837)=6</formula>
    </cfRule>
    <cfRule type="expression" dxfId="21993" priority="61068" stopIfTrue="1">
      <formula>WEEKDAY($A837)=7</formula>
    </cfRule>
  </conditionalFormatting>
  <conditionalFormatting sqref="I837:I842">
    <cfRule type="expression" dxfId="21992" priority="61027" stopIfTrue="1">
      <formula>WEEKDAY($A837)=1</formula>
    </cfRule>
    <cfRule type="expression" dxfId="21991" priority="61028" stopIfTrue="1">
      <formula>WEEKDAY($A837)=2</formula>
    </cfRule>
    <cfRule type="expression" dxfId="21990" priority="61029" stopIfTrue="1">
      <formula>WEEKDAY($A837)=3</formula>
    </cfRule>
    <cfRule type="expression" dxfId="21989" priority="61030" stopIfTrue="1">
      <formula>WEEKDAY($A837)=4</formula>
    </cfRule>
    <cfRule type="expression" dxfId="21988" priority="61031" stopIfTrue="1">
      <formula>WEEKDAY($A837)=5</formula>
    </cfRule>
    <cfRule type="expression" dxfId="21987" priority="61032" stopIfTrue="1">
      <formula>WEEKDAY($A837)=6</formula>
    </cfRule>
    <cfRule type="expression" dxfId="21986" priority="61033" stopIfTrue="1">
      <formula>WEEKDAY($A837)=7</formula>
    </cfRule>
  </conditionalFormatting>
  <conditionalFormatting sqref="I837:I842">
    <cfRule type="expression" dxfId="21985" priority="61006" stopIfTrue="1">
      <formula>WEEKDAY($A837)=1</formula>
    </cfRule>
    <cfRule type="expression" dxfId="21984" priority="61007" stopIfTrue="1">
      <formula>WEEKDAY($A837)=2</formula>
    </cfRule>
    <cfRule type="expression" dxfId="21983" priority="61008" stopIfTrue="1">
      <formula>WEEKDAY($A837)=3</formula>
    </cfRule>
    <cfRule type="expression" dxfId="21982" priority="61009" stopIfTrue="1">
      <formula>WEEKDAY($A837)=4</formula>
    </cfRule>
    <cfRule type="expression" dxfId="21981" priority="61010" stopIfTrue="1">
      <formula>WEEKDAY($A837)=5</formula>
    </cfRule>
    <cfRule type="expression" dxfId="21980" priority="61011" stopIfTrue="1">
      <formula>WEEKDAY($A837)=6</formula>
    </cfRule>
    <cfRule type="expression" dxfId="21979" priority="61012" stopIfTrue="1">
      <formula>WEEKDAY($A837)=7</formula>
    </cfRule>
  </conditionalFormatting>
  <conditionalFormatting sqref="I837:I842">
    <cfRule type="expression" dxfId="21978" priority="60999" stopIfTrue="1">
      <formula>WEEKDAY($A837)=1</formula>
    </cfRule>
    <cfRule type="expression" dxfId="21977" priority="61000" stopIfTrue="1">
      <formula>WEEKDAY($A837)=2</formula>
    </cfRule>
    <cfRule type="expression" dxfId="21976" priority="61001" stopIfTrue="1">
      <formula>WEEKDAY($A837)=3</formula>
    </cfRule>
    <cfRule type="expression" dxfId="21975" priority="61002" stopIfTrue="1">
      <formula>WEEKDAY($A837)=4</formula>
    </cfRule>
    <cfRule type="expression" dxfId="21974" priority="61003" stopIfTrue="1">
      <formula>WEEKDAY($A837)=5</formula>
    </cfRule>
    <cfRule type="expression" dxfId="21973" priority="61004" stopIfTrue="1">
      <formula>WEEKDAY($A837)=6</formula>
    </cfRule>
    <cfRule type="expression" dxfId="21972" priority="61005" stopIfTrue="1">
      <formula>WEEKDAY($A837)=7</formula>
    </cfRule>
  </conditionalFormatting>
  <conditionalFormatting sqref="I837:I842">
    <cfRule type="expression" dxfId="21971" priority="60978" stopIfTrue="1">
      <formula>WEEKDAY($A837)=1</formula>
    </cfRule>
    <cfRule type="expression" dxfId="21970" priority="60979" stopIfTrue="1">
      <formula>WEEKDAY($A837)=2</formula>
    </cfRule>
    <cfRule type="expression" dxfId="21969" priority="60980" stopIfTrue="1">
      <formula>WEEKDAY($A837)=3</formula>
    </cfRule>
    <cfRule type="expression" dxfId="21968" priority="60981" stopIfTrue="1">
      <formula>WEEKDAY($A837)=4</formula>
    </cfRule>
    <cfRule type="expression" dxfId="21967" priority="60982" stopIfTrue="1">
      <formula>WEEKDAY($A837)=5</formula>
    </cfRule>
    <cfRule type="expression" dxfId="21966" priority="60983" stopIfTrue="1">
      <formula>WEEKDAY($A837)=6</formula>
    </cfRule>
    <cfRule type="expression" dxfId="21965" priority="60984" stopIfTrue="1">
      <formula>WEEKDAY($A837)=7</formula>
    </cfRule>
  </conditionalFormatting>
  <conditionalFormatting sqref="I837:I842">
    <cfRule type="expression" dxfId="21964" priority="60971" stopIfTrue="1">
      <formula>WEEKDAY($A837)=1</formula>
    </cfRule>
    <cfRule type="expression" dxfId="21963" priority="60972" stopIfTrue="1">
      <formula>WEEKDAY($A837)=2</formula>
    </cfRule>
    <cfRule type="expression" dxfId="21962" priority="60973" stopIfTrue="1">
      <formula>WEEKDAY($A837)=3</formula>
    </cfRule>
    <cfRule type="expression" dxfId="21961" priority="60974" stopIfTrue="1">
      <formula>WEEKDAY($A837)=4</formula>
    </cfRule>
    <cfRule type="expression" dxfId="21960" priority="60975" stopIfTrue="1">
      <formula>WEEKDAY($A837)=5</formula>
    </cfRule>
    <cfRule type="expression" dxfId="21959" priority="60976" stopIfTrue="1">
      <formula>WEEKDAY($A837)=6</formula>
    </cfRule>
    <cfRule type="expression" dxfId="21958" priority="60977" stopIfTrue="1">
      <formula>WEEKDAY($A837)=7</formula>
    </cfRule>
  </conditionalFormatting>
  <conditionalFormatting sqref="I837:I842">
    <cfRule type="expression" dxfId="21957" priority="60964" stopIfTrue="1">
      <formula>WEEKDAY($A837)=1</formula>
    </cfRule>
    <cfRule type="expression" dxfId="21956" priority="60965" stopIfTrue="1">
      <formula>WEEKDAY($A837)=2</formula>
    </cfRule>
    <cfRule type="expression" dxfId="21955" priority="60966" stopIfTrue="1">
      <formula>WEEKDAY($A837)=3</formula>
    </cfRule>
    <cfRule type="expression" dxfId="21954" priority="60967" stopIfTrue="1">
      <formula>WEEKDAY($A837)=4</formula>
    </cfRule>
    <cfRule type="expression" dxfId="21953" priority="60968" stopIfTrue="1">
      <formula>WEEKDAY($A837)=5</formula>
    </cfRule>
    <cfRule type="expression" dxfId="21952" priority="60969" stopIfTrue="1">
      <formula>WEEKDAY($A837)=6</formula>
    </cfRule>
    <cfRule type="expression" dxfId="21951" priority="60970" stopIfTrue="1">
      <formula>WEEKDAY($A837)=7</formula>
    </cfRule>
  </conditionalFormatting>
  <conditionalFormatting sqref="I837:I842">
    <cfRule type="expression" dxfId="21950" priority="60957" stopIfTrue="1">
      <formula>WEEKDAY($A837)=1</formula>
    </cfRule>
    <cfRule type="expression" dxfId="21949" priority="60958" stopIfTrue="1">
      <formula>WEEKDAY($A837)=2</formula>
    </cfRule>
    <cfRule type="expression" dxfId="21948" priority="60959" stopIfTrue="1">
      <formula>WEEKDAY($A837)=3</formula>
    </cfRule>
    <cfRule type="expression" dxfId="21947" priority="60960" stopIfTrue="1">
      <formula>WEEKDAY($A837)=4</formula>
    </cfRule>
    <cfRule type="expression" dxfId="21946" priority="60961" stopIfTrue="1">
      <formula>WEEKDAY($A837)=5</formula>
    </cfRule>
    <cfRule type="expression" dxfId="21945" priority="60962" stopIfTrue="1">
      <formula>WEEKDAY($A837)=6</formula>
    </cfRule>
    <cfRule type="expression" dxfId="21944" priority="60963" stopIfTrue="1">
      <formula>WEEKDAY($A837)=7</formula>
    </cfRule>
  </conditionalFormatting>
  <conditionalFormatting sqref="I837:I842">
    <cfRule type="expression" dxfId="21943" priority="60936" stopIfTrue="1">
      <formula>WEEKDAY($A837)=1</formula>
    </cfRule>
    <cfRule type="expression" dxfId="21942" priority="60937" stopIfTrue="1">
      <formula>WEEKDAY($A837)=2</formula>
    </cfRule>
    <cfRule type="expression" dxfId="21941" priority="60938" stopIfTrue="1">
      <formula>WEEKDAY($A837)=3</formula>
    </cfRule>
    <cfRule type="expression" dxfId="21940" priority="60939" stopIfTrue="1">
      <formula>WEEKDAY($A837)=4</formula>
    </cfRule>
    <cfRule type="expression" dxfId="21939" priority="60940" stopIfTrue="1">
      <formula>WEEKDAY($A837)=5</formula>
    </cfRule>
    <cfRule type="expression" dxfId="21938" priority="60941" stopIfTrue="1">
      <formula>WEEKDAY($A837)=6</formula>
    </cfRule>
    <cfRule type="expression" dxfId="21937" priority="60942" stopIfTrue="1">
      <formula>WEEKDAY($A837)=7</formula>
    </cfRule>
  </conditionalFormatting>
  <conditionalFormatting sqref="I837:I842">
    <cfRule type="expression" dxfId="21936" priority="60929" stopIfTrue="1">
      <formula>WEEKDAY($A837)=1</formula>
    </cfRule>
    <cfRule type="expression" dxfId="21935" priority="60930" stopIfTrue="1">
      <formula>WEEKDAY($A837)=2</formula>
    </cfRule>
    <cfRule type="expression" dxfId="21934" priority="60931" stopIfTrue="1">
      <formula>WEEKDAY($A837)=3</formula>
    </cfRule>
    <cfRule type="expression" dxfId="21933" priority="60932" stopIfTrue="1">
      <formula>WEEKDAY($A837)=4</formula>
    </cfRule>
    <cfRule type="expression" dxfId="21932" priority="60933" stopIfTrue="1">
      <formula>WEEKDAY($A837)=5</formula>
    </cfRule>
    <cfRule type="expression" dxfId="21931" priority="60934" stopIfTrue="1">
      <formula>WEEKDAY($A837)=6</formula>
    </cfRule>
    <cfRule type="expression" dxfId="21930" priority="60935" stopIfTrue="1">
      <formula>WEEKDAY($A837)=7</formula>
    </cfRule>
  </conditionalFormatting>
  <conditionalFormatting sqref="I837:I842">
    <cfRule type="expression" dxfId="21929" priority="60915" stopIfTrue="1">
      <formula>WEEKDAY($A837)=1</formula>
    </cfRule>
    <cfRule type="expression" dxfId="21928" priority="60916" stopIfTrue="1">
      <formula>WEEKDAY($A837)=2</formula>
    </cfRule>
    <cfRule type="expression" dxfId="21927" priority="60917" stopIfTrue="1">
      <formula>WEEKDAY($A837)=3</formula>
    </cfRule>
    <cfRule type="expression" dxfId="21926" priority="60918" stopIfTrue="1">
      <formula>WEEKDAY($A837)=4</formula>
    </cfRule>
    <cfRule type="expression" dxfId="21925" priority="60919" stopIfTrue="1">
      <formula>WEEKDAY($A837)=5</formula>
    </cfRule>
    <cfRule type="expression" dxfId="21924" priority="60920" stopIfTrue="1">
      <formula>WEEKDAY($A837)=6</formula>
    </cfRule>
    <cfRule type="expression" dxfId="21923" priority="60921" stopIfTrue="1">
      <formula>WEEKDAY($A837)=7</formula>
    </cfRule>
  </conditionalFormatting>
  <conditionalFormatting sqref="I837:I842">
    <cfRule type="expression" dxfId="21922" priority="60901" stopIfTrue="1">
      <formula>WEEKDAY($A837)=1</formula>
    </cfRule>
    <cfRule type="expression" dxfId="21921" priority="60902" stopIfTrue="1">
      <formula>WEEKDAY($A837)=2</formula>
    </cfRule>
    <cfRule type="expression" dxfId="21920" priority="60903" stopIfTrue="1">
      <formula>WEEKDAY($A837)=3</formula>
    </cfRule>
    <cfRule type="expression" dxfId="21919" priority="60904" stopIfTrue="1">
      <formula>WEEKDAY($A837)=4</formula>
    </cfRule>
    <cfRule type="expression" dxfId="21918" priority="60905" stopIfTrue="1">
      <formula>WEEKDAY($A837)=5</formula>
    </cfRule>
    <cfRule type="expression" dxfId="21917" priority="60906" stopIfTrue="1">
      <formula>WEEKDAY($A837)=6</formula>
    </cfRule>
    <cfRule type="expression" dxfId="21916" priority="60907" stopIfTrue="1">
      <formula>WEEKDAY($A837)=7</formula>
    </cfRule>
  </conditionalFormatting>
  <conditionalFormatting sqref="I837:I842">
    <cfRule type="expression" dxfId="21915" priority="60887" stopIfTrue="1">
      <formula>WEEKDAY($A837)=1</formula>
    </cfRule>
    <cfRule type="expression" dxfId="21914" priority="60888" stopIfTrue="1">
      <formula>WEEKDAY($A837)=2</formula>
    </cfRule>
    <cfRule type="expression" dxfId="21913" priority="60889" stopIfTrue="1">
      <formula>WEEKDAY($A837)=3</formula>
    </cfRule>
    <cfRule type="expression" dxfId="21912" priority="60890" stopIfTrue="1">
      <formula>WEEKDAY($A837)=4</formula>
    </cfRule>
    <cfRule type="expression" dxfId="21911" priority="60891" stopIfTrue="1">
      <formula>WEEKDAY($A837)=5</formula>
    </cfRule>
    <cfRule type="expression" dxfId="21910" priority="60892" stopIfTrue="1">
      <formula>WEEKDAY($A837)=6</formula>
    </cfRule>
    <cfRule type="expression" dxfId="21909" priority="60893" stopIfTrue="1">
      <formula>WEEKDAY($A837)=7</formula>
    </cfRule>
  </conditionalFormatting>
  <conditionalFormatting sqref="I837:I842">
    <cfRule type="expression" dxfId="21908" priority="60880" stopIfTrue="1">
      <formula>WEEKDAY($A837)=1</formula>
    </cfRule>
    <cfRule type="expression" dxfId="21907" priority="60881" stopIfTrue="1">
      <formula>WEEKDAY($A837)=2</formula>
    </cfRule>
    <cfRule type="expression" dxfId="21906" priority="60882" stopIfTrue="1">
      <formula>WEEKDAY($A837)=3</formula>
    </cfRule>
    <cfRule type="expression" dxfId="21905" priority="60883" stopIfTrue="1">
      <formula>WEEKDAY($A837)=4</formula>
    </cfRule>
    <cfRule type="expression" dxfId="21904" priority="60884" stopIfTrue="1">
      <formula>WEEKDAY($A837)=5</formula>
    </cfRule>
    <cfRule type="expression" dxfId="21903" priority="60885" stopIfTrue="1">
      <formula>WEEKDAY($A837)=6</formula>
    </cfRule>
    <cfRule type="expression" dxfId="21902" priority="60886" stopIfTrue="1">
      <formula>WEEKDAY($A837)=7</formula>
    </cfRule>
  </conditionalFormatting>
  <conditionalFormatting sqref="I837:I842">
    <cfRule type="expression" dxfId="21901" priority="60873" stopIfTrue="1">
      <formula>WEEKDAY($A837)=1</formula>
    </cfRule>
    <cfRule type="expression" dxfId="21900" priority="60874" stopIfTrue="1">
      <formula>WEEKDAY($A837)=2</formula>
    </cfRule>
    <cfRule type="expression" dxfId="21899" priority="60875" stopIfTrue="1">
      <formula>WEEKDAY($A837)=3</formula>
    </cfRule>
    <cfRule type="expression" dxfId="21898" priority="60876" stopIfTrue="1">
      <formula>WEEKDAY($A837)=4</formula>
    </cfRule>
    <cfRule type="expression" dxfId="21897" priority="60877" stopIfTrue="1">
      <formula>WEEKDAY($A837)=5</formula>
    </cfRule>
    <cfRule type="expression" dxfId="21896" priority="60878" stopIfTrue="1">
      <formula>WEEKDAY($A837)=6</formula>
    </cfRule>
    <cfRule type="expression" dxfId="21895" priority="60879" stopIfTrue="1">
      <formula>WEEKDAY($A837)=7</formula>
    </cfRule>
  </conditionalFormatting>
  <conditionalFormatting sqref="I837:I842">
    <cfRule type="expression" dxfId="21894" priority="60866" stopIfTrue="1">
      <formula>WEEKDAY($A837)=1</formula>
    </cfRule>
    <cfRule type="expression" dxfId="21893" priority="60867" stopIfTrue="1">
      <formula>WEEKDAY($A837)=2</formula>
    </cfRule>
    <cfRule type="expression" dxfId="21892" priority="60868" stopIfTrue="1">
      <formula>WEEKDAY($A837)=3</formula>
    </cfRule>
    <cfRule type="expression" dxfId="21891" priority="60869" stopIfTrue="1">
      <formula>WEEKDAY($A837)=4</formula>
    </cfRule>
    <cfRule type="expression" dxfId="21890" priority="60870" stopIfTrue="1">
      <formula>WEEKDAY($A837)=5</formula>
    </cfRule>
    <cfRule type="expression" dxfId="21889" priority="60871" stopIfTrue="1">
      <formula>WEEKDAY($A837)=6</formula>
    </cfRule>
    <cfRule type="expression" dxfId="21888" priority="60872" stopIfTrue="1">
      <formula>WEEKDAY($A837)=7</formula>
    </cfRule>
  </conditionalFormatting>
  <conditionalFormatting sqref="I837:I842">
    <cfRule type="expression" dxfId="21887" priority="60859" stopIfTrue="1">
      <formula>WEEKDAY($A837)=1</formula>
    </cfRule>
    <cfRule type="expression" dxfId="21886" priority="60860" stopIfTrue="1">
      <formula>WEEKDAY($A837)=2</formula>
    </cfRule>
    <cfRule type="expression" dxfId="21885" priority="60861" stopIfTrue="1">
      <formula>WEEKDAY($A837)=3</formula>
    </cfRule>
    <cfRule type="expression" dxfId="21884" priority="60862" stopIfTrue="1">
      <formula>WEEKDAY($A837)=4</formula>
    </cfRule>
    <cfRule type="expression" dxfId="21883" priority="60863" stopIfTrue="1">
      <formula>WEEKDAY($A837)=5</formula>
    </cfRule>
    <cfRule type="expression" dxfId="21882" priority="60864" stopIfTrue="1">
      <formula>WEEKDAY($A837)=6</formula>
    </cfRule>
    <cfRule type="expression" dxfId="21881" priority="60865" stopIfTrue="1">
      <formula>WEEKDAY($A837)=7</formula>
    </cfRule>
  </conditionalFormatting>
  <conditionalFormatting sqref="I837:I842">
    <cfRule type="expression" dxfId="21880" priority="60852" stopIfTrue="1">
      <formula>WEEKDAY($A837)=1</formula>
    </cfRule>
    <cfRule type="expression" dxfId="21879" priority="60853" stopIfTrue="1">
      <formula>WEEKDAY($A837)=2</formula>
    </cfRule>
    <cfRule type="expression" dxfId="21878" priority="60854" stopIfTrue="1">
      <formula>WEEKDAY($A837)=3</formula>
    </cfRule>
    <cfRule type="expression" dxfId="21877" priority="60855" stopIfTrue="1">
      <formula>WEEKDAY($A837)=4</formula>
    </cfRule>
    <cfRule type="expression" dxfId="21876" priority="60856" stopIfTrue="1">
      <formula>WEEKDAY($A837)=5</formula>
    </cfRule>
    <cfRule type="expression" dxfId="21875" priority="60857" stopIfTrue="1">
      <formula>WEEKDAY($A837)=6</formula>
    </cfRule>
    <cfRule type="expression" dxfId="21874" priority="60858" stopIfTrue="1">
      <formula>WEEKDAY($A837)=7</formula>
    </cfRule>
  </conditionalFormatting>
  <conditionalFormatting sqref="I837:I842">
    <cfRule type="expression" dxfId="21873" priority="60845" stopIfTrue="1">
      <formula>WEEKDAY($A837)=1</formula>
    </cfRule>
    <cfRule type="expression" dxfId="21872" priority="60846" stopIfTrue="1">
      <formula>WEEKDAY($A837)=2</formula>
    </cfRule>
    <cfRule type="expression" dxfId="21871" priority="60847" stopIfTrue="1">
      <formula>WEEKDAY($A837)=3</formula>
    </cfRule>
    <cfRule type="expression" dxfId="21870" priority="60848" stopIfTrue="1">
      <formula>WEEKDAY($A837)=4</formula>
    </cfRule>
    <cfRule type="expression" dxfId="21869" priority="60849" stopIfTrue="1">
      <formula>WEEKDAY($A837)=5</formula>
    </cfRule>
    <cfRule type="expression" dxfId="21868" priority="60850" stopIfTrue="1">
      <formula>WEEKDAY($A837)=6</formula>
    </cfRule>
    <cfRule type="expression" dxfId="21867" priority="60851" stopIfTrue="1">
      <formula>WEEKDAY($A837)=7</formula>
    </cfRule>
  </conditionalFormatting>
  <conditionalFormatting sqref="I837:I842">
    <cfRule type="expression" dxfId="21866" priority="60838" stopIfTrue="1">
      <formula>WEEKDAY($A837)=1</formula>
    </cfRule>
    <cfRule type="expression" dxfId="21865" priority="60839" stopIfTrue="1">
      <formula>WEEKDAY($A837)=2</formula>
    </cfRule>
    <cfRule type="expression" dxfId="21864" priority="60840" stopIfTrue="1">
      <formula>WEEKDAY($A837)=3</formula>
    </cfRule>
    <cfRule type="expression" dxfId="21863" priority="60841" stopIfTrue="1">
      <formula>WEEKDAY($A837)=4</formula>
    </cfRule>
    <cfRule type="expression" dxfId="21862" priority="60842" stopIfTrue="1">
      <formula>WEEKDAY($A837)=5</formula>
    </cfRule>
    <cfRule type="expression" dxfId="21861" priority="60843" stopIfTrue="1">
      <formula>WEEKDAY($A837)=6</formula>
    </cfRule>
    <cfRule type="expression" dxfId="21860" priority="60844" stopIfTrue="1">
      <formula>WEEKDAY($A837)=7</formula>
    </cfRule>
  </conditionalFormatting>
  <conditionalFormatting sqref="I837:I842">
    <cfRule type="expression" dxfId="21859" priority="60831" stopIfTrue="1">
      <formula>WEEKDAY($A837)=1</formula>
    </cfRule>
    <cfRule type="expression" dxfId="21858" priority="60832" stopIfTrue="1">
      <formula>WEEKDAY($A837)=2</formula>
    </cfRule>
    <cfRule type="expression" dxfId="21857" priority="60833" stopIfTrue="1">
      <formula>WEEKDAY($A837)=3</formula>
    </cfRule>
    <cfRule type="expression" dxfId="21856" priority="60834" stopIfTrue="1">
      <formula>WEEKDAY($A837)=4</formula>
    </cfRule>
    <cfRule type="expression" dxfId="21855" priority="60835" stopIfTrue="1">
      <formula>WEEKDAY($A837)=5</formula>
    </cfRule>
    <cfRule type="expression" dxfId="21854" priority="60836" stopIfTrue="1">
      <formula>WEEKDAY($A837)=6</formula>
    </cfRule>
    <cfRule type="expression" dxfId="21853" priority="60837" stopIfTrue="1">
      <formula>WEEKDAY($A837)=7</formula>
    </cfRule>
  </conditionalFormatting>
  <conditionalFormatting sqref="I837:I842">
    <cfRule type="expression" dxfId="21852" priority="60824" stopIfTrue="1">
      <formula>WEEKDAY($A837)=1</formula>
    </cfRule>
    <cfRule type="expression" dxfId="21851" priority="60825" stopIfTrue="1">
      <formula>WEEKDAY($A837)=2</formula>
    </cfRule>
    <cfRule type="expression" dxfId="21850" priority="60826" stopIfTrue="1">
      <formula>WEEKDAY($A837)=3</formula>
    </cfRule>
    <cfRule type="expression" dxfId="21849" priority="60827" stopIfTrue="1">
      <formula>WEEKDAY($A837)=4</formula>
    </cfRule>
    <cfRule type="expression" dxfId="21848" priority="60828" stopIfTrue="1">
      <formula>WEEKDAY($A837)=5</formula>
    </cfRule>
    <cfRule type="expression" dxfId="21847" priority="60829" stopIfTrue="1">
      <formula>WEEKDAY($A837)=6</formula>
    </cfRule>
    <cfRule type="expression" dxfId="21846" priority="60830" stopIfTrue="1">
      <formula>WEEKDAY($A837)=7</formula>
    </cfRule>
  </conditionalFormatting>
  <conditionalFormatting sqref="I837:I842">
    <cfRule type="expression" dxfId="21845" priority="60817" stopIfTrue="1">
      <formula>WEEKDAY($A837)=1</formula>
    </cfRule>
    <cfRule type="expression" dxfId="21844" priority="60818" stopIfTrue="1">
      <formula>WEEKDAY($A837)=2</formula>
    </cfRule>
    <cfRule type="expression" dxfId="21843" priority="60819" stopIfTrue="1">
      <formula>WEEKDAY($A837)=3</formula>
    </cfRule>
    <cfRule type="expression" dxfId="21842" priority="60820" stopIfTrue="1">
      <formula>WEEKDAY($A837)=4</formula>
    </cfRule>
    <cfRule type="expression" dxfId="21841" priority="60821" stopIfTrue="1">
      <formula>WEEKDAY($A837)=5</formula>
    </cfRule>
    <cfRule type="expression" dxfId="21840" priority="60822" stopIfTrue="1">
      <formula>WEEKDAY($A837)=6</formula>
    </cfRule>
    <cfRule type="expression" dxfId="21839" priority="60823" stopIfTrue="1">
      <formula>WEEKDAY($A837)=7</formula>
    </cfRule>
  </conditionalFormatting>
  <conditionalFormatting sqref="I837:I842">
    <cfRule type="expression" dxfId="21838" priority="60810" stopIfTrue="1">
      <formula>WEEKDAY($A837)=1</formula>
    </cfRule>
    <cfRule type="expression" dxfId="21837" priority="60811" stopIfTrue="1">
      <formula>WEEKDAY($A837)=2</formula>
    </cfRule>
    <cfRule type="expression" dxfId="21836" priority="60812" stopIfTrue="1">
      <formula>WEEKDAY($A837)=3</formula>
    </cfRule>
    <cfRule type="expression" dxfId="21835" priority="60813" stopIfTrue="1">
      <formula>WEEKDAY($A837)=4</formula>
    </cfRule>
    <cfRule type="expression" dxfId="21834" priority="60814" stopIfTrue="1">
      <formula>WEEKDAY($A837)=5</formula>
    </cfRule>
    <cfRule type="expression" dxfId="21833" priority="60815" stopIfTrue="1">
      <formula>WEEKDAY($A837)=6</formula>
    </cfRule>
    <cfRule type="expression" dxfId="21832" priority="60816" stopIfTrue="1">
      <formula>WEEKDAY($A837)=7</formula>
    </cfRule>
  </conditionalFormatting>
  <conditionalFormatting sqref="I837:I842">
    <cfRule type="expression" dxfId="21831" priority="60803" stopIfTrue="1">
      <formula>WEEKDAY($A837)=1</formula>
    </cfRule>
    <cfRule type="expression" dxfId="21830" priority="60804" stopIfTrue="1">
      <formula>WEEKDAY($A837)=2</formula>
    </cfRule>
    <cfRule type="expression" dxfId="21829" priority="60805" stopIfTrue="1">
      <formula>WEEKDAY($A837)=3</formula>
    </cfRule>
    <cfRule type="expression" dxfId="21828" priority="60806" stopIfTrue="1">
      <formula>WEEKDAY($A837)=4</formula>
    </cfRule>
    <cfRule type="expression" dxfId="21827" priority="60807" stopIfTrue="1">
      <formula>WEEKDAY($A837)=5</formula>
    </cfRule>
    <cfRule type="expression" dxfId="21826" priority="60808" stopIfTrue="1">
      <formula>WEEKDAY($A837)=6</formula>
    </cfRule>
    <cfRule type="expression" dxfId="21825" priority="60809" stopIfTrue="1">
      <formula>WEEKDAY($A837)=7</formula>
    </cfRule>
  </conditionalFormatting>
  <conditionalFormatting sqref="I837:I842">
    <cfRule type="expression" dxfId="21824" priority="60796" stopIfTrue="1">
      <formula>WEEKDAY($A837)=1</formula>
    </cfRule>
    <cfRule type="expression" dxfId="21823" priority="60797" stopIfTrue="1">
      <formula>WEEKDAY($A837)=2</formula>
    </cfRule>
    <cfRule type="expression" dxfId="21822" priority="60798" stopIfTrue="1">
      <formula>WEEKDAY($A837)=3</formula>
    </cfRule>
    <cfRule type="expression" dxfId="21821" priority="60799" stopIfTrue="1">
      <formula>WEEKDAY($A837)=4</formula>
    </cfRule>
    <cfRule type="expression" dxfId="21820" priority="60800" stopIfTrue="1">
      <formula>WEEKDAY($A837)=5</formula>
    </cfRule>
    <cfRule type="expression" dxfId="21819" priority="60801" stopIfTrue="1">
      <formula>WEEKDAY($A837)=6</formula>
    </cfRule>
    <cfRule type="expression" dxfId="21818" priority="60802" stopIfTrue="1">
      <formula>WEEKDAY($A837)=7</formula>
    </cfRule>
  </conditionalFormatting>
  <conditionalFormatting sqref="I837:I842">
    <cfRule type="expression" dxfId="21817" priority="60789" stopIfTrue="1">
      <formula>WEEKDAY($A837)=1</formula>
    </cfRule>
    <cfRule type="expression" dxfId="21816" priority="60790" stopIfTrue="1">
      <formula>WEEKDAY($A837)=2</formula>
    </cfRule>
    <cfRule type="expression" dxfId="21815" priority="60791" stopIfTrue="1">
      <formula>WEEKDAY($A837)=3</formula>
    </cfRule>
    <cfRule type="expression" dxfId="21814" priority="60792" stopIfTrue="1">
      <formula>WEEKDAY($A837)=4</formula>
    </cfRule>
    <cfRule type="expression" dxfId="21813" priority="60793" stopIfTrue="1">
      <formula>WEEKDAY($A837)=5</formula>
    </cfRule>
    <cfRule type="expression" dxfId="21812" priority="60794" stopIfTrue="1">
      <formula>WEEKDAY($A837)=6</formula>
    </cfRule>
    <cfRule type="expression" dxfId="21811" priority="60795" stopIfTrue="1">
      <formula>WEEKDAY($A837)=7</formula>
    </cfRule>
  </conditionalFormatting>
  <conditionalFormatting sqref="I837:I842">
    <cfRule type="expression" dxfId="21810" priority="60782" stopIfTrue="1">
      <formula>WEEKDAY($A837)=1</formula>
    </cfRule>
    <cfRule type="expression" dxfId="21809" priority="60783" stopIfTrue="1">
      <formula>WEEKDAY($A837)=2</formula>
    </cfRule>
    <cfRule type="expression" dxfId="21808" priority="60784" stopIfTrue="1">
      <formula>WEEKDAY($A837)=3</formula>
    </cfRule>
    <cfRule type="expression" dxfId="21807" priority="60785" stopIfTrue="1">
      <formula>WEEKDAY($A837)=4</formula>
    </cfRule>
    <cfRule type="expression" dxfId="21806" priority="60786" stopIfTrue="1">
      <formula>WEEKDAY($A837)=5</formula>
    </cfRule>
    <cfRule type="expression" dxfId="21805" priority="60787" stopIfTrue="1">
      <formula>WEEKDAY($A837)=6</formula>
    </cfRule>
    <cfRule type="expression" dxfId="21804" priority="60788" stopIfTrue="1">
      <formula>WEEKDAY($A837)=7</formula>
    </cfRule>
  </conditionalFormatting>
  <conditionalFormatting sqref="I837:I842">
    <cfRule type="expression" dxfId="21803" priority="60775" stopIfTrue="1">
      <formula>WEEKDAY($A837)=1</formula>
    </cfRule>
    <cfRule type="expression" dxfId="21802" priority="60776" stopIfTrue="1">
      <formula>WEEKDAY($A837)=2</formula>
    </cfRule>
    <cfRule type="expression" dxfId="21801" priority="60777" stopIfTrue="1">
      <formula>WEEKDAY($A837)=3</formula>
    </cfRule>
    <cfRule type="expression" dxfId="21800" priority="60778" stopIfTrue="1">
      <formula>WEEKDAY($A837)=4</formula>
    </cfRule>
    <cfRule type="expression" dxfId="21799" priority="60779" stopIfTrue="1">
      <formula>WEEKDAY($A837)=5</formula>
    </cfRule>
    <cfRule type="expression" dxfId="21798" priority="60780" stopIfTrue="1">
      <formula>WEEKDAY($A837)=6</formula>
    </cfRule>
    <cfRule type="expression" dxfId="21797" priority="60781" stopIfTrue="1">
      <formula>WEEKDAY($A837)=7</formula>
    </cfRule>
  </conditionalFormatting>
  <conditionalFormatting sqref="I837:I842">
    <cfRule type="expression" dxfId="21796" priority="60768" stopIfTrue="1">
      <formula>WEEKDAY($A837)=1</formula>
    </cfRule>
    <cfRule type="expression" dxfId="21795" priority="60769" stopIfTrue="1">
      <formula>WEEKDAY($A837)=2</formula>
    </cfRule>
    <cfRule type="expression" dxfId="21794" priority="60770" stopIfTrue="1">
      <formula>WEEKDAY($A837)=3</formula>
    </cfRule>
    <cfRule type="expression" dxfId="21793" priority="60771" stopIfTrue="1">
      <formula>WEEKDAY($A837)=4</formula>
    </cfRule>
    <cfRule type="expression" dxfId="21792" priority="60772" stopIfTrue="1">
      <formula>WEEKDAY($A837)=5</formula>
    </cfRule>
    <cfRule type="expression" dxfId="21791" priority="60773" stopIfTrue="1">
      <formula>WEEKDAY($A837)=6</formula>
    </cfRule>
    <cfRule type="expression" dxfId="21790" priority="60774" stopIfTrue="1">
      <formula>WEEKDAY($A837)=7</formula>
    </cfRule>
  </conditionalFormatting>
  <conditionalFormatting sqref="I837:I842">
    <cfRule type="expression" dxfId="21789" priority="60761" stopIfTrue="1">
      <formula>WEEKDAY($A837)=1</formula>
    </cfRule>
    <cfRule type="expression" dxfId="21788" priority="60762" stopIfTrue="1">
      <formula>WEEKDAY($A837)=2</formula>
    </cfRule>
    <cfRule type="expression" dxfId="21787" priority="60763" stopIfTrue="1">
      <formula>WEEKDAY($A837)=3</formula>
    </cfRule>
    <cfRule type="expression" dxfId="21786" priority="60764" stopIfTrue="1">
      <formula>WEEKDAY($A837)=4</formula>
    </cfRule>
    <cfRule type="expression" dxfId="21785" priority="60765" stopIfTrue="1">
      <formula>WEEKDAY($A837)=5</formula>
    </cfRule>
    <cfRule type="expression" dxfId="21784" priority="60766" stopIfTrue="1">
      <formula>WEEKDAY($A837)=6</formula>
    </cfRule>
    <cfRule type="expression" dxfId="21783" priority="60767" stopIfTrue="1">
      <formula>WEEKDAY($A837)=7</formula>
    </cfRule>
  </conditionalFormatting>
  <conditionalFormatting sqref="I837:I842">
    <cfRule type="expression" dxfId="21782" priority="60754" stopIfTrue="1">
      <formula>WEEKDAY($A837)=1</formula>
    </cfRule>
    <cfRule type="expression" dxfId="21781" priority="60755" stopIfTrue="1">
      <formula>WEEKDAY($A837)=2</formula>
    </cfRule>
    <cfRule type="expression" dxfId="21780" priority="60756" stopIfTrue="1">
      <formula>WEEKDAY($A837)=3</formula>
    </cfRule>
    <cfRule type="expression" dxfId="21779" priority="60757" stopIfTrue="1">
      <formula>WEEKDAY($A837)=4</formula>
    </cfRule>
    <cfRule type="expression" dxfId="21778" priority="60758" stopIfTrue="1">
      <formula>WEEKDAY($A837)=5</formula>
    </cfRule>
    <cfRule type="expression" dxfId="21777" priority="60759" stopIfTrue="1">
      <formula>WEEKDAY($A837)=6</formula>
    </cfRule>
    <cfRule type="expression" dxfId="21776" priority="60760" stopIfTrue="1">
      <formula>WEEKDAY($A837)=7</formula>
    </cfRule>
  </conditionalFormatting>
  <conditionalFormatting sqref="I837:I842">
    <cfRule type="expression" dxfId="21775" priority="60747" stopIfTrue="1">
      <formula>WEEKDAY($A837)=1</formula>
    </cfRule>
    <cfRule type="expression" dxfId="21774" priority="60748" stopIfTrue="1">
      <formula>WEEKDAY($A837)=2</formula>
    </cfRule>
    <cfRule type="expression" dxfId="21773" priority="60749" stopIfTrue="1">
      <formula>WEEKDAY($A837)=3</formula>
    </cfRule>
    <cfRule type="expression" dxfId="21772" priority="60750" stopIfTrue="1">
      <formula>WEEKDAY($A837)=4</formula>
    </cfRule>
    <cfRule type="expression" dxfId="21771" priority="60751" stopIfTrue="1">
      <formula>WEEKDAY($A837)=5</formula>
    </cfRule>
    <cfRule type="expression" dxfId="21770" priority="60752" stopIfTrue="1">
      <formula>WEEKDAY($A837)=6</formula>
    </cfRule>
    <cfRule type="expression" dxfId="21769" priority="60753" stopIfTrue="1">
      <formula>WEEKDAY($A837)=7</formula>
    </cfRule>
  </conditionalFormatting>
  <conditionalFormatting sqref="I837:I842">
    <cfRule type="expression" dxfId="21768" priority="60740" stopIfTrue="1">
      <formula>WEEKDAY($A837)=1</formula>
    </cfRule>
    <cfRule type="expression" dxfId="21767" priority="60741" stopIfTrue="1">
      <formula>WEEKDAY($A837)=2</formula>
    </cfRule>
    <cfRule type="expression" dxfId="21766" priority="60742" stopIfTrue="1">
      <formula>WEEKDAY($A837)=3</formula>
    </cfRule>
    <cfRule type="expression" dxfId="21765" priority="60743" stopIfTrue="1">
      <formula>WEEKDAY($A837)=4</formula>
    </cfRule>
    <cfRule type="expression" dxfId="21764" priority="60744" stopIfTrue="1">
      <formula>WEEKDAY($A837)=5</formula>
    </cfRule>
    <cfRule type="expression" dxfId="21763" priority="60745" stopIfTrue="1">
      <formula>WEEKDAY($A837)=6</formula>
    </cfRule>
    <cfRule type="expression" dxfId="21762" priority="60746" stopIfTrue="1">
      <formula>WEEKDAY($A837)=7</formula>
    </cfRule>
  </conditionalFormatting>
  <conditionalFormatting sqref="I837:I842">
    <cfRule type="expression" dxfId="21761" priority="60733" stopIfTrue="1">
      <formula>WEEKDAY($A837)=1</formula>
    </cfRule>
    <cfRule type="expression" dxfId="21760" priority="60734" stopIfTrue="1">
      <formula>WEEKDAY($A837)=2</formula>
    </cfRule>
    <cfRule type="expression" dxfId="21759" priority="60735" stopIfTrue="1">
      <formula>WEEKDAY($A837)=3</formula>
    </cfRule>
    <cfRule type="expression" dxfId="21758" priority="60736" stopIfTrue="1">
      <formula>WEEKDAY($A837)=4</formula>
    </cfRule>
    <cfRule type="expression" dxfId="21757" priority="60737" stopIfTrue="1">
      <formula>WEEKDAY($A837)=5</formula>
    </cfRule>
    <cfRule type="expression" dxfId="21756" priority="60738" stopIfTrue="1">
      <formula>WEEKDAY($A837)=6</formula>
    </cfRule>
    <cfRule type="expression" dxfId="21755" priority="60739" stopIfTrue="1">
      <formula>WEEKDAY($A837)=7</formula>
    </cfRule>
  </conditionalFormatting>
  <conditionalFormatting sqref="I837:I842">
    <cfRule type="expression" dxfId="21754" priority="60726" stopIfTrue="1">
      <formula>WEEKDAY($A837)=1</formula>
    </cfRule>
    <cfRule type="expression" dxfId="21753" priority="60727" stopIfTrue="1">
      <formula>WEEKDAY($A837)=2</formula>
    </cfRule>
    <cfRule type="expression" dxfId="21752" priority="60728" stopIfTrue="1">
      <formula>WEEKDAY($A837)=3</formula>
    </cfRule>
    <cfRule type="expression" dxfId="21751" priority="60729" stopIfTrue="1">
      <formula>WEEKDAY($A837)=4</formula>
    </cfRule>
    <cfRule type="expression" dxfId="21750" priority="60730" stopIfTrue="1">
      <formula>WEEKDAY($A837)=5</formula>
    </cfRule>
    <cfRule type="expression" dxfId="21749" priority="60731" stopIfTrue="1">
      <formula>WEEKDAY($A837)=6</formula>
    </cfRule>
    <cfRule type="expression" dxfId="21748" priority="60732" stopIfTrue="1">
      <formula>WEEKDAY($A837)=7</formula>
    </cfRule>
  </conditionalFormatting>
  <conditionalFormatting sqref="I837:I842">
    <cfRule type="expression" dxfId="21747" priority="60719" stopIfTrue="1">
      <formula>WEEKDAY($A837)=1</formula>
    </cfRule>
    <cfRule type="expression" dxfId="21746" priority="60720" stopIfTrue="1">
      <formula>WEEKDAY($A837)=2</formula>
    </cfRule>
    <cfRule type="expression" dxfId="21745" priority="60721" stopIfTrue="1">
      <formula>WEEKDAY($A837)=3</formula>
    </cfRule>
    <cfRule type="expression" dxfId="21744" priority="60722" stopIfTrue="1">
      <formula>WEEKDAY($A837)=4</formula>
    </cfRule>
    <cfRule type="expression" dxfId="21743" priority="60723" stopIfTrue="1">
      <formula>WEEKDAY($A837)=5</formula>
    </cfRule>
    <cfRule type="expression" dxfId="21742" priority="60724" stopIfTrue="1">
      <formula>WEEKDAY($A837)=6</formula>
    </cfRule>
    <cfRule type="expression" dxfId="21741" priority="60725" stopIfTrue="1">
      <formula>WEEKDAY($A837)=7</formula>
    </cfRule>
  </conditionalFormatting>
  <conditionalFormatting sqref="I837:I842">
    <cfRule type="expression" dxfId="21740" priority="60712" stopIfTrue="1">
      <formula>WEEKDAY($A837)=1</formula>
    </cfRule>
    <cfRule type="expression" dxfId="21739" priority="60713" stopIfTrue="1">
      <formula>WEEKDAY($A837)=2</formula>
    </cfRule>
    <cfRule type="expression" dxfId="21738" priority="60714" stopIfTrue="1">
      <formula>WEEKDAY($A837)=3</formula>
    </cfRule>
    <cfRule type="expression" dxfId="21737" priority="60715" stopIfTrue="1">
      <formula>WEEKDAY($A837)=4</formula>
    </cfRule>
    <cfRule type="expression" dxfId="21736" priority="60716" stopIfTrue="1">
      <formula>WEEKDAY($A837)=5</formula>
    </cfRule>
    <cfRule type="expression" dxfId="21735" priority="60717" stopIfTrue="1">
      <formula>WEEKDAY($A837)=6</formula>
    </cfRule>
    <cfRule type="expression" dxfId="21734" priority="60718" stopIfTrue="1">
      <formula>WEEKDAY($A837)=7</formula>
    </cfRule>
  </conditionalFormatting>
  <conditionalFormatting sqref="I837:I842">
    <cfRule type="expression" dxfId="21733" priority="60705" stopIfTrue="1">
      <formula>WEEKDAY($A837)=1</formula>
    </cfRule>
    <cfRule type="expression" dxfId="21732" priority="60706" stopIfTrue="1">
      <formula>WEEKDAY($A837)=2</formula>
    </cfRule>
    <cfRule type="expression" dxfId="21731" priority="60707" stopIfTrue="1">
      <formula>WEEKDAY($A837)=3</formula>
    </cfRule>
    <cfRule type="expression" dxfId="21730" priority="60708" stopIfTrue="1">
      <formula>WEEKDAY($A837)=4</formula>
    </cfRule>
    <cfRule type="expression" dxfId="21729" priority="60709" stopIfTrue="1">
      <formula>WEEKDAY($A837)=5</formula>
    </cfRule>
    <cfRule type="expression" dxfId="21728" priority="60710" stopIfTrue="1">
      <formula>WEEKDAY($A837)=6</formula>
    </cfRule>
    <cfRule type="expression" dxfId="21727" priority="60711" stopIfTrue="1">
      <formula>WEEKDAY($A837)=7</formula>
    </cfRule>
  </conditionalFormatting>
  <conditionalFormatting sqref="I837:I842">
    <cfRule type="expression" dxfId="21726" priority="60698" stopIfTrue="1">
      <formula>WEEKDAY($A837)=1</formula>
    </cfRule>
    <cfRule type="expression" dxfId="21725" priority="60699" stopIfTrue="1">
      <formula>WEEKDAY($A837)=2</formula>
    </cfRule>
    <cfRule type="expression" dxfId="21724" priority="60700" stopIfTrue="1">
      <formula>WEEKDAY($A837)=3</formula>
    </cfRule>
    <cfRule type="expression" dxfId="21723" priority="60701" stopIfTrue="1">
      <formula>WEEKDAY($A837)=4</formula>
    </cfRule>
    <cfRule type="expression" dxfId="21722" priority="60702" stopIfTrue="1">
      <formula>WEEKDAY($A837)=5</formula>
    </cfRule>
    <cfRule type="expression" dxfId="21721" priority="60703" stopIfTrue="1">
      <formula>WEEKDAY($A837)=6</formula>
    </cfRule>
    <cfRule type="expression" dxfId="21720" priority="60704" stopIfTrue="1">
      <formula>WEEKDAY($A837)=7</formula>
    </cfRule>
  </conditionalFormatting>
  <conditionalFormatting sqref="I837:I842">
    <cfRule type="expression" dxfId="21719" priority="60691" stopIfTrue="1">
      <formula>WEEKDAY($A837)=1</formula>
    </cfRule>
    <cfRule type="expression" dxfId="21718" priority="60692" stopIfTrue="1">
      <formula>WEEKDAY($A837)=2</formula>
    </cfRule>
    <cfRule type="expression" dxfId="21717" priority="60693" stopIfTrue="1">
      <formula>WEEKDAY($A837)=3</formula>
    </cfRule>
    <cfRule type="expression" dxfId="21716" priority="60694" stopIfTrue="1">
      <formula>WEEKDAY($A837)=4</formula>
    </cfRule>
    <cfRule type="expression" dxfId="21715" priority="60695" stopIfTrue="1">
      <formula>WEEKDAY($A837)=5</formula>
    </cfRule>
    <cfRule type="expression" dxfId="21714" priority="60696" stopIfTrue="1">
      <formula>WEEKDAY($A837)=6</formula>
    </cfRule>
    <cfRule type="expression" dxfId="21713" priority="60697" stopIfTrue="1">
      <formula>WEEKDAY($A837)=7</formula>
    </cfRule>
  </conditionalFormatting>
  <conditionalFormatting sqref="I837:I842">
    <cfRule type="expression" dxfId="21712" priority="60684" stopIfTrue="1">
      <formula>WEEKDAY($A837)=1</formula>
    </cfRule>
    <cfRule type="expression" dxfId="21711" priority="60685" stopIfTrue="1">
      <formula>WEEKDAY($A837)=2</formula>
    </cfRule>
    <cfRule type="expression" dxfId="21710" priority="60686" stopIfTrue="1">
      <formula>WEEKDAY($A837)=3</formula>
    </cfRule>
    <cfRule type="expression" dxfId="21709" priority="60687" stopIfTrue="1">
      <formula>WEEKDAY($A837)=4</formula>
    </cfRule>
    <cfRule type="expression" dxfId="21708" priority="60688" stopIfTrue="1">
      <formula>WEEKDAY($A837)=5</formula>
    </cfRule>
    <cfRule type="expression" dxfId="21707" priority="60689" stopIfTrue="1">
      <formula>WEEKDAY($A837)=6</formula>
    </cfRule>
    <cfRule type="expression" dxfId="21706" priority="60690" stopIfTrue="1">
      <formula>WEEKDAY($A837)=7</formula>
    </cfRule>
  </conditionalFormatting>
  <conditionalFormatting sqref="I837:I842">
    <cfRule type="expression" dxfId="21705" priority="60677" stopIfTrue="1">
      <formula>WEEKDAY($A837)=1</formula>
    </cfRule>
    <cfRule type="expression" dxfId="21704" priority="60678" stopIfTrue="1">
      <formula>WEEKDAY($A837)=2</formula>
    </cfRule>
    <cfRule type="expression" dxfId="21703" priority="60679" stopIfTrue="1">
      <formula>WEEKDAY($A837)=3</formula>
    </cfRule>
    <cfRule type="expression" dxfId="21702" priority="60680" stopIfTrue="1">
      <formula>WEEKDAY($A837)=4</formula>
    </cfRule>
    <cfRule type="expression" dxfId="21701" priority="60681" stopIfTrue="1">
      <formula>WEEKDAY($A837)=5</formula>
    </cfRule>
    <cfRule type="expression" dxfId="21700" priority="60682" stopIfTrue="1">
      <formula>WEEKDAY($A837)=6</formula>
    </cfRule>
    <cfRule type="expression" dxfId="21699" priority="60683" stopIfTrue="1">
      <formula>WEEKDAY($A837)=7</formula>
    </cfRule>
  </conditionalFormatting>
  <conditionalFormatting sqref="I837:I842">
    <cfRule type="expression" dxfId="21698" priority="60670" stopIfTrue="1">
      <formula>WEEKDAY($A837)=1</formula>
    </cfRule>
    <cfRule type="expression" dxfId="21697" priority="60671" stopIfTrue="1">
      <formula>WEEKDAY($A837)=2</formula>
    </cfRule>
    <cfRule type="expression" dxfId="21696" priority="60672" stopIfTrue="1">
      <formula>WEEKDAY($A837)=3</formula>
    </cfRule>
    <cfRule type="expression" dxfId="21695" priority="60673" stopIfTrue="1">
      <formula>WEEKDAY($A837)=4</formula>
    </cfRule>
    <cfRule type="expression" dxfId="21694" priority="60674" stopIfTrue="1">
      <formula>WEEKDAY($A837)=5</formula>
    </cfRule>
    <cfRule type="expression" dxfId="21693" priority="60675" stopIfTrue="1">
      <formula>WEEKDAY($A837)=6</formula>
    </cfRule>
    <cfRule type="expression" dxfId="21692" priority="60676" stopIfTrue="1">
      <formula>WEEKDAY($A837)=7</formula>
    </cfRule>
  </conditionalFormatting>
  <conditionalFormatting sqref="I837:I842">
    <cfRule type="expression" dxfId="21691" priority="60663" stopIfTrue="1">
      <formula>WEEKDAY($A837)=1</formula>
    </cfRule>
    <cfRule type="expression" dxfId="21690" priority="60664" stopIfTrue="1">
      <formula>WEEKDAY($A837)=2</formula>
    </cfRule>
    <cfRule type="expression" dxfId="21689" priority="60665" stopIfTrue="1">
      <formula>WEEKDAY($A837)=3</formula>
    </cfRule>
    <cfRule type="expression" dxfId="21688" priority="60666" stopIfTrue="1">
      <formula>WEEKDAY($A837)=4</formula>
    </cfRule>
    <cfRule type="expression" dxfId="21687" priority="60667" stopIfTrue="1">
      <formula>WEEKDAY($A837)=5</formula>
    </cfRule>
    <cfRule type="expression" dxfId="21686" priority="60668" stopIfTrue="1">
      <formula>WEEKDAY($A837)=6</formula>
    </cfRule>
    <cfRule type="expression" dxfId="21685" priority="60669" stopIfTrue="1">
      <formula>WEEKDAY($A837)=7</formula>
    </cfRule>
  </conditionalFormatting>
  <conditionalFormatting sqref="I837:I842">
    <cfRule type="expression" dxfId="21684" priority="60656" stopIfTrue="1">
      <formula>WEEKDAY($A837)=1</formula>
    </cfRule>
    <cfRule type="expression" dxfId="21683" priority="60657" stopIfTrue="1">
      <formula>WEEKDAY($A837)=2</formula>
    </cfRule>
    <cfRule type="expression" dxfId="21682" priority="60658" stopIfTrue="1">
      <formula>WEEKDAY($A837)=3</formula>
    </cfRule>
    <cfRule type="expression" dxfId="21681" priority="60659" stopIfTrue="1">
      <formula>WEEKDAY($A837)=4</formula>
    </cfRule>
    <cfRule type="expression" dxfId="21680" priority="60660" stopIfTrue="1">
      <formula>WEEKDAY($A837)=5</formula>
    </cfRule>
    <cfRule type="expression" dxfId="21679" priority="60661" stopIfTrue="1">
      <formula>WEEKDAY($A837)=6</formula>
    </cfRule>
    <cfRule type="expression" dxfId="21678" priority="60662" stopIfTrue="1">
      <formula>WEEKDAY($A837)=7</formula>
    </cfRule>
  </conditionalFormatting>
  <conditionalFormatting sqref="I837:I842">
    <cfRule type="expression" dxfId="21677" priority="60649" stopIfTrue="1">
      <formula>WEEKDAY($A837)=1</formula>
    </cfRule>
    <cfRule type="expression" dxfId="21676" priority="60650" stopIfTrue="1">
      <formula>WEEKDAY($A837)=2</formula>
    </cfRule>
    <cfRule type="expression" dxfId="21675" priority="60651" stopIfTrue="1">
      <formula>WEEKDAY($A837)=3</formula>
    </cfRule>
    <cfRule type="expression" dxfId="21674" priority="60652" stopIfTrue="1">
      <formula>WEEKDAY($A837)=4</formula>
    </cfRule>
    <cfRule type="expression" dxfId="21673" priority="60653" stopIfTrue="1">
      <formula>WEEKDAY($A837)=5</formula>
    </cfRule>
    <cfRule type="expression" dxfId="21672" priority="60654" stopIfTrue="1">
      <formula>WEEKDAY($A837)=6</formula>
    </cfRule>
    <cfRule type="expression" dxfId="21671" priority="60655" stopIfTrue="1">
      <formula>WEEKDAY($A837)=7</formula>
    </cfRule>
  </conditionalFormatting>
  <conditionalFormatting sqref="I837:I842">
    <cfRule type="expression" dxfId="21670" priority="60642" stopIfTrue="1">
      <formula>WEEKDAY($A837)=1</formula>
    </cfRule>
    <cfRule type="expression" dxfId="21669" priority="60643" stopIfTrue="1">
      <formula>WEEKDAY($A837)=2</formula>
    </cfRule>
    <cfRule type="expression" dxfId="21668" priority="60644" stopIfTrue="1">
      <formula>WEEKDAY($A837)=3</formula>
    </cfRule>
    <cfRule type="expression" dxfId="21667" priority="60645" stopIfTrue="1">
      <formula>WEEKDAY($A837)=4</formula>
    </cfRule>
    <cfRule type="expression" dxfId="21666" priority="60646" stopIfTrue="1">
      <formula>WEEKDAY($A837)=5</formula>
    </cfRule>
    <cfRule type="expression" dxfId="21665" priority="60647" stopIfTrue="1">
      <formula>WEEKDAY($A837)=6</formula>
    </cfRule>
    <cfRule type="expression" dxfId="21664" priority="60648" stopIfTrue="1">
      <formula>WEEKDAY($A837)=7</formula>
    </cfRule>
  </conditionalFormatting>
  <conditionalFormatting sqref="I837:I842">
    <cfRule type="expression" dxfId="21663" priority="60635" stopIfTrue="1">
      <formula>WEEKDAY($A837)=1</formula>
    </cfRule>
    <cfRule type="expression" dxfId="21662" priority="60636" stopIfTrue="1">
      <formula>WEEKDAY($A837)=2</formula>
    </cfRule>
    <cfRule type="expression" dxfId="21661" priority="60637" stopIfTrue="1">
      <formula>WEEKDAY($A837)=3</formula>
    </cfRule>
    <cfRule type="expression" dxfId="21660" priority="60638" stopIfTrue="1">
      <formula>WEEKDAY($A837)=4</formula>
    </cfRule>
    <cfRule type="expression" dxfId="21659" priority="60639" stopIfTrue="1">
      <formula>WEEKDAY($A837)=5</formula>
    </cfRule>
    <cfRule type="expression" dxfId="21658" priority="60640" stopIfTrue="1">
      <formula>WEEKDAY($A837)=6</formula>
    </cfRule>
    <cfRule type="expression" dxfId="21657" priority="60641" stopIfTrue="1">
      <formula>WEEKDAY($A837)=7</formula>
    </cfRule>
  </conditionalFormatting>
  <conditionalFormatting sqref="I837:I842">
    <cfRule type="expression" dxfId="21656" priority="60628" stopIfTrue="1">
      <formula>WEEKDAY($A837)=1</formula>
    </cfRule>
    <cfRule type="expression" dxfId="21655" priority="60629" stopIfTrue="1">
      <formula>WEEKDAY($A837)=2</formula>
    </cfRule>
    <cfRule type="expression" dxfId="21654" priority="60630" stopIfTrue="1">
      <formula>WEEKDAY($A837)=3</formula>
    </cfRule>
    <cfRule type="expression" dxfId="21653" priority="60631" stopIfTrue="1">
      <formula>WEEKDAY($A837)=4</formula>
    </cfRule>
    <cfRule type="expression" dxfId="21652" priority="60632" stopIfTrue="1">
      <formula>WEEKDAY($A837)=5</formula>
    </cfRule>
    <cfRule type="expression" dxfId="21651" priority="60633" stopIfTrue="1">
      <formula>WEEKDAY($A837)=6</formula>
    </cfRule>
    <cfRule type="expression" dxfId="21650" priority="60634" stopIfTrue="1">
      <formula>WEEKDAY($A837)=7</formula>
    </cfRule>
  </conditionalFormatting>
  <conditionalFormatting sqref="I837:I842">
    <cfRule type="expression" dxfId="21649" priority="60621" stopIfTrue="1">
      <formula>WEEKDAY($A837)=1</formula>
    </cfRule>
    <cfRule type="expression" dxfId="21648" priority="60622" stopIfTrue="1">
      <formula>WEEKDAY($A837)=2</formula>
    </cfRule>
    <cfRule type="expression" dxfId="21647" priority="60623" stopIfTrue="1">
      <formula>WEEKDAY($A837)=3</formula>
    </cfRule>
    <cfRule type="expression" dxfId="21646" priority="60624" stopIfTrue="1">
      <formula>WEEKDAY($A837)=4</formula>
    </cfRule>
    <cfRule type="expression" dxfId="21645" priority="60625" stopIfTrue="1">
      <formula>WEEKDAY($A837)=5</formula>
    </cfRule>
    <cfRule type="expression" dxfId="21644" priority="60626" stopIfTrue="1">
      <formula>WEEKDAY($A837)=6</formula>
    </cfRule>
    <cfRule type="expression" dxfId="21643" priority="60627" stopIfTrue="1">
      <formula>WEEKDAY($A837)=7</formula>
    </cfRule>
  </conditionalFormatting>
  <conditionalFormatting sqref="I837:I842">
    <cfRule type="expression" dxfId="21642" priority="60614" stopIfTrue="1">
      <formula>WEEKDAY($A837)=1</formula>
    </cfRule>
    <cfRule type="expression" dxfId="21641" priority="60615" stopIfTrue="1">
      <formula>WEEKDAY($A837)=2</formula>
    </cfRule>
    <cfRule type="expression" dxfId="21640" priority="60616" stopIfTrue="1">
      <formula>WEEKDAY($A837)=3</formula>
    </cfRule>
    <cfRule type="expression" dxfId="21639" priority="60617" stopIfTrue="1">
      <formula>WEEKDAY($A837)=4</formula>
    </cfRule>
    <cfRule type="expression" dxfId="21638" priority="60618" stopIfTrue="1">
      <formula>WEEKDAY($A837)=5</formula>
    </cfRule>
    <cfRule type="expression" dxfId="21637" priority="60619" stopIfTrue="1">
      <formula>WEEKDAY($A837)=6</formula>
    </cfRule>
    <cfRule type="expression" dxfId="21636" priority="60620" stopIfTrue="1">
      <formula>WEEKDAY($A837)=7</formula>
    </cfRule>
  </conditionalFormatting>
  <conditionalFormatting sqref="I837:I842">
    <cfRule type="expression" dxfId="21635" priority="60607" stopIfTrue="1">
      <formula>WEEKDAY($A837)=1</formula>
    </cfRule>
    <cfRule type="expression" dxfId="21634" priority="60608" stopIfTrue="1">
      <formula>WEEKDAY($A837)=2</formula>
    </cfRule>
    <cfRule type="expression" dxfId="21633" priority="60609" stopIfTrue="1">
      <formula>WEEKDAY($A837)=3</formula>
    </cfRule>
    <cfRule type="expression" dxfId="21632" priority="60610" stopIfTrue="1">
      <formula>WEEKDAY($A837)=4</formula>
    </cfRule>
    <cfRule type="expression" dxfId="21631" priority="60611" stopIfTrue="1">
      <formula>WEEKDAY($A837)=5</formula>
    </cfRule>
    <cfRule type="expression" dxfId="21630" priority="60612" stopIfTrue="1">
      <formula>WEEKDAY($A837)=6</formula>
    </cfRule>
    <cfRule type="expression" dxfId="21629" priority="60613" stopIfTrue="1">
      <formula>WEEKDAY($A837)=7</formula>
    </cfRule>
  </conditionalFormatting>
  <conditionalFormatting sqref="I837:I842">
    <cfRule type="expression" dxfId="21628" priority="60600" stopIfTrue="1">
      <formula>WEEKDAY($A837)=1</formula>
    </cfRule>
    <cfRule type="expression" dxfId="21627" priority="60601" stopIfTrue="1">
      <formula>WEEKDAY($A837)=2</formula>
    </cfRule>
    <cfRule type="expression" dxfId="21626" priority="60602" stopIfTrue="1">
      <formula>WEEKDAY($A837)=3</formula>
    </cfRule>
    <cfRule type="expression" dxfId="21625" priority="60603" stopIfTrue="1">
      <formula>WEEKDAY($A837)=4</formula>
    </cfRule>
    <cfRule type="expression" dxfId="21624" priority="60604" stopIfTrue="1">
      <formula>WEEKDAY($A837)=5</formula>
    </cfRule>
    <cfRule type="expression" dxfId="21623" priority="60605" stopIfTrue="1">
      <formula>WEEKDAY($A837)=6</formula>
    </cfRule>
    <cfRule type="expression" dxfId="21622" priority="60606" stopIfTrue="1">
      <formula>WEEKDAY($A837)=7</formula>
    </cfRule>
  </conditionalFormatting>
  <conditionalFormatting sqref="I837:I842">
    <cfRule type="expression" dxfId="21621" priority="60593" stopIfTrue="1">
      <formula>WEEKDAY($A837)=1</formula>
    </cfRule>
    <cfRule type="expression" dxfId="21620" priority="60594" stopIfTrue="1">
      <formula>WEEKDAY($A837)=2</formula>
    </cfRule>
    <cfRule type="expression" dxfId="21619" priority="60595" stopIfTrue="1">
      <formula>WEEKDAY($A837)=3</formula>
    </cfRule>
    <cfRule type="expression" dxfId="21618" priority="60596" stopIfTrue="1">
      <formula>WEEKDAY($A837)=4</formula>
    </cfRule>
    <cfRule type="expression" dxfId="21617" priority="60597" stopIfTrue="1">
      <formula>WEEKDAY($A837)=5</formula>
    </cfRule>
    <cfRule type="expression" dxfId="21616" priority="60598" stopIfTrue="1">
      <formula>WEEKDAY($A837)=6</formula>
    </cfRule>
    <cfRule type="expression" dxfId="21615" priority="60599" stopIfTrue="1">
      <formula>WEEKDAY($A837)=7</formula>
    </cfRule>
  </conditionalFormatting>
  <conditionalFormatting sqref="I837:I842">
    <cfRule type="expression" dxfId="21614" priority="60586" stopIfTrue="1">
      <formula>WEEKDAY($A837)=1</formula>
    </cfRule>
    <cfRule type="expression" dxfId="21613" priority="60587" stopIfTrue="1">
      <formula>WEEKDAY($A837)=2</formula>
    </cfRule>
    <cfRule type="expression" dxfId="21612" priority="60588" stopIfTrue="1">
      <formula>WEEKDAY($A837)=3</formula>
    </cfRule>
    <cfRule type="expression" dxfId="21611" priority="60589" stopIfTrue="1">
      <formula>WEEKDAY($A837)=4</formula>
    </cfRule>
    <cfRule type="expression" dxfId="21610" priority="60590" stopIfTrue="1">
      <formula>WEEKDAY($A837)=5</formula>
    </cfRule>
    <cfRule type="expression" dxfId="21609" priority="60591" stopIfTrue="1">
      <formula>WEEKDAY($A837)=6</formula>
    </cfRule>
    <cfRule type="expression" dxfId="21608" priority="60592" stopIfTrue="1">
      <formula>WEEKDAY($A837)=7</formula>
    </cfRule>
  </conditionalFormatting>
  <conditionalFormatting sqref="I837:I842">
    <cfRule type="expression" dxfId="21607" priority="60579" stopIfTrue="1">
      <formula>WEEKDAY($A837)=1</formula>
    </cfRule>
    <cfRule type="expression" dxfId="21606" priority="60580" stopIfTrue="1">
      <formula>WEEKDAY($A837)=2</formula>
    </cfRule>
    <cfRule type="expression" dxfId="21605" priority="60581" stopIfTrue="1">
      <formula>WEEKDAY($A837)=3</formula>
    </cfRule>
    <cfRule type="expression" dxfId="21604" priority="60582" stopIfTrue="1">
      <formula>WEEKDAY($A837)=4</formula>
    </cfRule>
    <cfRule type="expression" dxfId="21603" priority="60583" stopIfTrue="1">
      <formula>WEEKDAY($A837)=5</formula>
    </cfRule>
    <cfRule type="expression" dxfId="21602" priority="60584" stopIfTrue="1">
      <formula>WEEKDAY($A837)=6</formula>
    </cfRule>
    <cfRule type="expression" dxfId="21601" priority="60585" stopIfTrue="1">
      <formula>WEEKDAY($A837)=7</formula>
    </cfRule>
  </conditionalFormatting>
  <conditionalFormatting sqref="I837:I842">
    <cfRule type="expression" dxfId="21600" priority="60572" stopIfTrue="1">
      <formula>WEEKDAY($A837)=1</formula>
    </cfRule>
    <cfRule type="expression" dxfId="21599" priority="60573" stopIfTrue="1">
      <formula>WEEKDAY($A837)=2</formula>
    </cfRule>
    <cfRule type="expression" dxfId="21598" priority="60574" stopIfTrue="1">
      <formula>WEEKDAY($A837)=3</formula>
    </cfRule>
    <cfRule type="expression" dxfId="21597" priority="60575" stopIfTrue="1">
      <formula>WEEKDAY($A837)=4</formula>
    </cfRule>
    <cfRule type="expression" dxfId="21596" priority="60576" stopIfTrue="1">
      <formula>WEEKDAY($A837)=5</formula>
    </cfRule>
    <cfRule type="expression" dxfId="21595" priority="60577" stopIfTrue="1">
      <formula>WEEKDAY($A837)=6</formula>
    </cfRule>
    <cfRule type="expression" dxfId="21594" priority="60578" stopIfTrue="1">
      <formula>WEEKDAY($A837)=7</formula>
    </cfRule>
  </conditionalFormatting>
  <conditionalFormatting sqref="I837:I842">
    <cfRule type="expression" dxfId="21593" priority="60565" stopIfTrue="1">
      <formula>WEEKDAY($A837)=1</formula>
    </cfRule>
    <cfRule type="expression" dxfId="21592" priority="60566" stopIfTrue="1">
      <formula>WEEKDAY($A837)=2</formula>
    </cfRule>
    <cfRule type="expression" dxfId="21591" priority="60567" stopIfTrue="1">
      <formula>WEEKDAY($A837)=3</formula>
    </cfRule>
    <cfRule type="expression" dxfId="21590" priority="60568" stopIfTrue="1">
      <formula>WEEKDAY($A837)=4</formula>
    </cfRule>
    <cfRule type="expression" dxfId="21589" priority="60569" stopIfTrue="1">
      <formula>WEEKDAY($A837)=5</formula>
    </cfRule>
    <cfRule type="expression" dxfId="21588" priority="60570" stopIfTrue="1">
      <formula>WEEKDAY($A837)=6</formula>
    </cfRule>
    <cfRule type="expression" dxfId="21587" priority="60571" stopIfTrue="1">
      <formula>WEEKDAY($A837)=7</formula>
    </cfRule>
  </conditionalFormatting>
  <conditionalFormatting sqref="I837:I842">
    <cfRule type="expression" dxfId="21586" priority="60558" stopIfTrue="1">
      <formula>WEEKDAY($A837)=1</formula>
    </cfRule>
    <cfRule type="expression" dxfId="21585" priority="60559" stopIfTrue="1">
      <formula>WEEKDAY($A837)=2</formula>
    </cfRule>
    <cfRule type="expression" dxfId="21584" priority="60560" stopIfTrue="1">
      <formula>WEEKDAY($A837)=3</formula>
    </cfRule>
    <cfRule type="expression" dxfId="21583" priority="60561" stopIfTrue="1">
      <formula>WEEKDAY($A837)=4</formula>
    </cfRule>
    <cfRule type="expression" dxfId="21582" priority="60562" stopIfTrue="1">
      <formula>WEEKDAY($A837)=5</formula>
    </cfRule>
    <cfRule type="expression" dxfId="21581" priority="60563" stopIfTrue="1">
      <formula>WEEKDAY($A837)=6</formula>
    </cfRule>
    <cfRule type="expression" dxfId="21580" priority="60564" stopIfTrue="1">
      <formula>WEEKDAY($A837)=7</formula>
    </cfRule>
  </conditionalFormatting>
  <conditionalFormatting sqref="I837:I842">
    <cfRule type="expression" dxfId="21579" priority="60551" stopIfTrue="1">
      <formula>WEEKDAY($A837)=1</formula>
    </cfRule>
    <cfRule type="expression" dxfId="21578" priority="60552" stopIfTrue="1">
      <formula>WEEKDAY($A837)=2</formula>
    </cfRule>
    <cfRule type="expression" dxfId="21577" priority="60553" stopIfTrue="1">
      <formula>WEEKDAY($A837)=3</formula>
    </cfRule>
    <cfRule type="expression" dxfId="21576" priority="60554" stopIfTrue="1">
      <formula>WEEKDAY($A837)=4</formula>
    </cfRule>
    <cfRule type="expression" dxfId="21575" priority="60555" stopIfTrue="1">
      <formula>WEEKDAY($A837)=5</formula>
    </cfRule>
    <cfRule type="expression" dxfId="21574" priority="60556" stopIfTrue="1">
      <formula>WEEKDAY($A837)=6</formula>
    </cfRule>
    <cfRule type="expression" dxfId="21573" priority="60557" stopIfTrue="1">
      <formula>WEEKDAY($A837)=7</formula>
    </cfRule>
  </conditionalFormatting>
  <conditionalFormatting sqref="I837:I842">
    <cfRule type="expression" dxfId="21572" priority="60544" stopIfTrue="1">
      <formula>WEEKDAY($A837)=1</formula>
    </cfRule>
    <cfRule type="expression" dxfId="21571" priority="60545" stopIfTrue="1">
      <formula>WEEKDAY($A837)=2</formula>
    </cfRule>
    <cfRule type="expression" dxfId="21570" priority="60546" stopIfTrue="1">
      <formula>WEEKDAY($A837)=3</formula>
    </cfRule>
    <cfRule type="expression" dxfId="21569" priority="60547" stopIfTrue="1">
      <formula>WEEKDAY($A837)=4</formula>
    </cfRule>
    <cfRule type="expression" dxfId="21568" priority="60548" stopIfTrue="1">
      <formula>WEEKDAY($A837)=5</formula>
    </cfRule>
    <cfRule type="expression" dxfId="21567" priority="60549" stopIfTrue="1">
      <formula>WEEKDAY($A837)=6</formula>
    </cfRule>
    <cfRule type="expression" dxfId="21566" priority="60550" stopIfTrue="1">
      <formula>WEEKDAY($A837)=7</formula>
    </cfRule>
  </conditionalFormatting>
  <conditionalFormatting sqref="I837:I842">
    <cfRule type="expression" dxfId="21565" priority="60537" stopIfTrue="1">
      <formula>WEEKDAY($A837)=1</formula>
    </cfRule>
    <cfRule type="expression" dxfId="21564" priority="60538" stopIfTrue="1">
      <formula>WEEKDAY($A837)=2</formula>
    </cfRule>
    <cfRule type="expression" dxfId="21563" priority="60539" stopIfTrue="1">
      <formula>WEEKDAY($A837)=3</formula>
    </cfRule>
    <cfRule type="expression" dxfId="21562" priority="60540" stopIfTrue="1">
      <formula>WEEKDAY($A837)=4</formula>
    </cfRule>
    <cfRule type="expression" dxfId="21561" priority="60541" stopIfTrue="1">
      <formula>WEEKDAY($A837)=5</formula>
    </cfRule>
    <cfRule type="expression" dxfId="21560" priority="60542" stopIfTrue="1">
      <formula>WEEKDAY($A837)=6</formula>
    </cfRule>
    <cfRule type="expression" dxfId="21559" priority="60543" stopIfTrue="1">
      <formula>WEEKDAY($A837)=7</formula>
    </cfRule>
  </conditionalFormatting>
  <conditionalFormatting sqref="I837:I842">
    <cfRule type="expression" dxfId="21558" priority="60530" stopIfTrue="1">
      <formula>WEEKDAY($A837)=1</formula>
    </cfRule>
    <cfRule type="expression" dxfId="21557" priority="60531" stopIfTrue="1">
      <formula>WEEKDAY($A837)=2</formula>
    </cfRule>
    <cfRule type="expression" dxfId="21556" priority="60532" stopIfTrue="1">
      <formula>WEEKDAY($A837)=3</formula>
    </cfRule>
    <cfRule type="expression" dxfId="21555" priority="60533" stopIfTrue="1">
      <formula>WEEKDAY($A837)=4</formula>
    </cfRule>
    <cfRule type="expression" dxfId="21554" priority="60534" stopIfTrue="1">
      <formula>WEEKDAY($A837)=5</formula>
    </cfRule>
    <cfRule type="expression" dxfId="21553" priority="60535" stopIfTrue="1">
      <formula>WEEKDAY($A837)=6</formula>
    </cfRule>
    <cfRule type="expression" dxfId="21552" priority="60536" stopIfTrue="1">
      <formula>WEEKDAY($A837)=7</formula>
    </cfRule>
  </conditionalFormatting>
  <conditionalFormatting sqref="I837:I842">
    <cfRule type="expression" dxfId="21551" priority="60523" stopIfTrue="1">
      <formula>WEEKDAY($A837)=1</formula>
    </cfRule>
    <cfRule type="expression" dxfId="21550" priority="60524" stopIfTrue="1">
      <formula>WEEKDAY($A837)=2</formula>
    </cfRule>
    <cfRule type="expression" dxfId="21549" priority="60525" stopIfTrue="1">
      <formula>WEEKDAY($A837)=3</formula>
    </cfRule>
    <cfRule type="expression" dxfId="21548" priority="60526" stopIfTrue="1">
      <formula>WEEKDAY($A837)=4</formula>
    </cfRule>
    <cfRule type="expression" dxfId="21547" priority="60527" stopIfTrue="1">
      <formula>WEEKDAY($A837)=5</formula>
    </cfRule>
    <cfRule type="expression" dxfId="21546" priority="60528" stopIfTrue="1">
      <formula>WEEKDAY($A837)=6</formula>
    </cfRule>
    <cfRule type="expression" dxfId="21545" priority="60529" stopIfTrue="1">
      <formula>WEEKDAY($A837)=7</formula>
    </cfRule>
  </conditionalFormatting>
  <conditionalFormatting sqref="I837:I842">
    <cfRule type="expression" dxfId="21544" priority="60516" stopIfTrue="1">
      <formula>WEEKDAY($A837)=1</formula>
    </cfRule>
    <cfRule type="expression" dxfId="21543" priority="60517" stopIfTrue="1">
      <formula>WEEKDAY($A837)=2</formula>
    </cfRule>
    <cfRule type="expression" dxfId="21542" priority="60518" stopIfTrue="1">
      <formula>WEEKDAY($A837)=3</formula>
    </cfRule>
    <cfRule type="expression" dxfId="21541" priority="60519" stopIfTrue="1">
      <formula>WEEKDAY($A837)=4</formula>
    </cfRule>
    <cfRule type="expression" dxfId="21540" priority="60520" stopIfTrue="1">
      <formula>WEEKDAY($A837)=5</formula>
    </cfRule>
    <cfRule type="expression" dxfId="21539" priority="60521" stopIfTrue="1">
      <formula>WEEKDAY($A837)=6</formula>
    </cfRule>
    <cfRule type="expression" dxfId="21538" priority="60522" stopIfTrue="1">
      <formula>WEEKDAY($A837)=7</formula>
    </cfRule>
  </conditionalFormatting>
  <conditionalFormatting sqref="I837:I842">
    <cfRule type="expression" dxfId="21537" priority="60509" stopIfTrue="1">
      <formula>WEEKDAY($A837)=1</formula>
    </cfRule>
    <cfRule type="expression" dxfId="21536" priority="60510" stopIfTrue="1">
      <formula>WEEKDAY($A837)=2</formula>
    </cfRule>
    <cfRule type="expression" dxfId="21535" priority="60511" stopIfTrue="1">
      <formula>WEEKDAY($A837)=3</formula>
    </cfRule>
    <cfRule type="expression" dxfId="21534" priority="60512" stopIfTrue="1">
      <formula>WEEKDAY($A837)=4</formula>
    </cfRule>
    <cfRule type="expression" dxfId="21533" priority="60513" stopIfTrue="1">
      <formula>WEEKDAY($A837)=5</formula>
    </cfRule>
    <cfRule type="expression" dxfId="21532" priority="60514" stopIfTrue="1">
      <formula>WEEKDAY($A837)=6</formula>
    </cfRule>
    <cfRule type="expression" dxfId="21531" priority="60515" stopIfTrue="1">
      <formula>WEEKDAY($A837)=7</formula>
    </cfRule>
  </conditionalFormatting>
  <conditionalFormatting sqref="I837:I842">
    <cfRule type="expression" dxfId="21530" priority="60502" stopIfTrue="1">
      <formula>WEEKDAY($A837)=1</formula>
    </cfRule>
    <cfRule type="expression" dxfId="21529" priority="60503" stopIfTrue="1">
      <formula>WEEKDAY($A837)=2</formula>
    </cfRule>
    <cfRule type="expression" dxfId="21528" priority="60504" stopIfTrue="1">
      <formula>WEEKDAY($A837)=3</formula>
    </cfRule>
    <cfRule type="expression" dxfId="21527" priority="60505" stopIfTrue="1">
      <formula>WEEKDAY($A837)=4</formula>
    </cfRule>
    <cfRule type="expression" dxfId="21526" priority="60506" stopIfTrue="1">
      <formula>WEEKDAY($A837)=5</formula>
    </cfRule>
    <cfRule type="expression" dxfId="21525" priority="60507" stopIfTrue="1">
      <formula>WEEKDAY($A837)=6</formula>
    </cfRule>
    <cfRule type="expression" dxfId="21524" priority="60508" stopIfTrue="1">
      <formula>WEEKDAY($A837)=7</formula>
    </cfRule>
  </conditionalFormatting>
  <conditionalFormatting sqref="I837:I842">
    <cfRule type="expression" dxfId="21523" priority="60495" stopIfTrue="1">
      <formula>WEEKDAY($A837)=1</formula>
    </cfRule>
    <cfRule type="expression" dxfId="21522" priority="60496" stopIfTrue="1">
      <formula>WEEKDAY($A837)=2</formula>
    </cfRule>
    <cfRule type="expression" dxfId="21521" priority="60497" stopIfTrue="1">
      <formula>WEEKDAY($A837)=3</formula>
    </cfRule>
    <cfRule type="expression" dxfId="21520" priority="60498" stopIfTrue="1">
      <formula>WEEKDAY($A837)=4</formula>
    </cfRule>
    <cfRule type="expression" dxfId="21519" priority="60499" stopIfTrue="1">
      <formula>WEEKDAY($A837)=5</formula>
    </cfRule>
    <cfRule type="expression" dxfId="21518" priority="60500" stopIfTrue="1">
      <formula>WEEKDAY($A837)=6</formula>
    </cfRule>
    <cfRule type="expression" dxfId="21517" priority="60501" stopIfTrue="1">
      <formula>WEEKDAY($A837)=7</formula>
    </cfRule>
  </conditionalFormatting>
  <conditionalFormatting sqref="I837:I842">
    <cfRule type="expression" dxfId="21516" priority="60488" stopIfTrue="1">
      <formula>WEEKDAY($A837)=1</formula>
    </cfRule>
    <cfRule type="expression" dxfId="21515" priority="60489" stopIfTrue="1">
      <formula>WEEKDAY($A837)=2</formula>
    </cfRule>
    <cfRule type="expression" dxfId="21514" priority="60490" stopIfTrue="1">
      <formula>WEEKDAY($A837)=3</formula>
    </cfRule>
    <cfRule type="expression" dxfId="21513" priority="60491" stopIfTrue="1">
      <formula>WEEKDAY($A837)=4</formula>
    </cfRule>
    <cfRule type="expression" dxfId="21512" priority="60492" stopIfTrue="1">
      <formula>WEEKDAY($A837)=5</formula>
    </cfRule>
    <cfRule type="expression" dxfId="21511" priority="60493" stopIfTrue="1">
      <formula>WEEKDAY($A837)=6</formula>
    </cfRule>
    <cfRule type="expression" dxfId="21510" priority="60494" stopIfTrue="1">
      <formula>WEEKDAY($A837)=7</formula>
    </cfRule>
  </conditionalFormatting>
  <conditionalFormatting sqref="I837:I842">
    <cfRule type="expression" dxfId="21509" priority="60481" stopIfTrue="1">
      <formula>WEEKDAY($A837)=1</formula>
    </cfRule>
    <cfRule type="expression" dxfId="21508" priority="60482" stopIfTrue="1">
      <formula>WEEKDAY($A837)=2</formula>
    </cfRule>
    <cfRule type="expression" dxfId="21507" priority="60483" stopIfTrue="1">
      <formula>WEEKDAY($A837)=3</formula>
    </cfRule>
    <cfRule type="expression" dxfId="21506" priority="60484" stopIfTrue="1">
      <formula>WEEKDAY($A837)=4</formula>
    </cfRule>
    <cfRule type="expression" dxfId="21505" priority="60485" stopIfTrue="1">
      <formula>WEEKDAY($A837)=5</formula>
    </cfRule>
    <cfRule type="expression" dxfId="21504" priority="60486" stopIfTrue="1">
      <formula>WEEKDAY($A837)=6</formula>
    </cfRule>
    <cfRule type="expression" dxfId="21503" priority="60487" stopIfTrue="1">
      <formula>WEEKDAY($A837)=7</formula>
    </cfRule>
  </conditionalFormatting>
  <conditionalFormatting sqref="I837:I842">
    <cfRule type="expression" dxfId="21502" priority="60474" stopIfTrue="1">
      <formula>WEEKDAY($A837)=1</formula>
    </cfRule>
    <cfRule type="expression" dxfId="21501" priority="60475" stopIfTrue="1">
      <formula>WEEKDAY($A837)=2</formula>
    </cfRule>
    <cfRule type="expression" dxfId="21500" priority="60476" stopIfTrue="1">
      <formula>WEEKDAY($A837)=3</formula>
    </cfRule>
    <cfRule type="expression" dxfId="21499" priority="60477" stopIfTrue="1">
      <formula>WEEKDAY($A837)=4</formula>
    </cfRule>
    <cfRule type="expression" dxfId="21498" priority="60478" stopIfTrue="1">
      <formula>WEEKDAY($A837)=5</formula>
    </cfRule>
    <cfRule type="expression" dxfId="21497" priority="60479" stopIfTrue="1">
      <formula>WEEKDAY($A837)=6</formula>
    </cfRule>
    <cfRule type="expression" dxfId="21496" priority="60480" stopIfTrue="1">
      <formula>WEEKDAY($A837)=7</formula>
    </cfRule>
  </conditionalFormatting>
  <conditionalFormatting sqref="I837:I842">
    <cfRule type="expression" dxfId="21495" priority="60467" stopIfTrue="1">
      <formula>WEEKDAY($A837)=1</formula>
    </cfRule>
    <cfRule type="expression" dxfId="21494" priority="60468" stopIfTrue="1">
      <formula>WEEKDAY($A837)=2</formula>
    </cfRule>
    <cfRule type="expression" dxfId="21493" priority="60469" stopIfTrue="1">
      <formula>WEEKDAY($A837)=3</formula>
    </cfRule>
    <cfRule type="expression" dxfId="21492" priority="60470" stopIfTrue="1">
      <formula>WEEKDAY($A837)=4</formula>
    </cfRule>
    <cfRule type="expression" dxfId="21491" priority="60471" stopIfTrue="1">
      <formula>WEEKDAY($A837)=5</formula>
    </cfRule>
    <cfRule type="expression" dxfId="21490" priority="60472" stopIfTrue="1">
      <formula>WEEKDAY($A837)=6</formula>
    </cfRule>
    <cfRule type="expression" dxfId="21489" priority="60473" stopIfTrue="1">
      <formula>WEEKDAY($A837)=7</formula>
    </cfRule>
  </conditionalFormatting>
  <conditionalFormatting sqref="I837:I842">
    <cfRule type="expression" dxfId="21488" priority="60460" stopIfTrue="1">
      <formula>WEEKDAY($A837)=1</formula>
    </cfRule>
    <cfRule type="expression" dxfId="21487" priority="60461" stopIfTrue="1">
      <formula>WEEKDAY($A837)=2</formula>
    </cfRule>
    <cfRule type="expression" dxfId="21486" priority="60462" stopIfTrue="1">
      <formula>WEEKDAY($A837)=3</formula>
    </cfRule>
    <cfRule type="expression" dxfId="21485" priority="60463" stopIfTrue="1">
      <formula>WEEKDAY($A837)=4</formula>
    </cfRule>
    <cfRule type="expression" dxfId="21484" priority="60464" stopIfTrue="1">
      <formula>WEEKDAY($A837)=5</formula>
    </cfRule>
    <cfRule type="expression" dxfId="21483" priority="60465" stopIfTrue="1">
      <formula>WEEKDAY($A837)=6</formula>
    </cfRule>
    <cfRule type="expression" dxfId="21482" priority="60466" stopIfTrue="1">
      <formula>WEEKDAY($A837)=7</formula>
    </cfRule>
  </conditionalFormatting>
  <conditionalFormatting sqref="I837:I842">
    <cfRule type="expression" dxfId="21481" priority="60453" stopIfTrue="1">
      <formula>WEEKDAY($A837)=1</formula>
    </cfRule>
    <cfRule type="expression" dxfId="21480" priority="60454" stopIfTrue="1">
      <formula>WEEKDAY($A837)=2</formula>
    </cfRule>
    <cfRule type="expression" dxfId="21479" priority="60455" stopIfTrue="1">
      <formula>WEEKDAY($A837)=3</formula>
    </cfRule>
    <cfRule type="expression" dxfId="21478" priority="60456" stopIfTrue="1">
      <formula>WEEKDAY($A837)=4</formula>
    </cfRule>
    <cfRule type="expression" dxfId="21477" priority="60457" stopIfTrue="1">
      <formula>WEEKDAY($A837)=5</formula>
    </cfRule>
    <cfRule type="expression" dxfId="21476" priority="60458" stopIfTrue="1">
      <formula>WEEKDAY($A837)=6</formula>
    </cfRule>
    <cfRule type="expression" dxfId="21475" priority="60459" stopIfTrue="1">
      <formula>WEEKDAY($A837)=7</formula>
    </cfRule>
  </conditionalFormatting>
  <conditionalFormatting sqref="I837:I842">
    <cfRule type="expression" dxfId="21474" priority="60446" stopIfTrue="1">
      <formula>WEEKDAY($A837)=1</formula>
    </cfRule>
    <cfRule type="expression" dxfId="21473" priority="60447" stopIfTrue="1">
      <formula>WEEKDAY($A837)=2</formula>
    </cfRule>
    <cfRule type="expression" dxfId="21472" priority="60448" stopIfTrue="1">
      <formula>WEEKDAY($A837)=3</formula>
    </cfRule>
    <cfRule type="expression" dxfId="21471" priority="60449" stopIfTrue="1">
      <formula>WEEKDAY($A837)=4</formula>
    </cfRule>
    <cfRule type="expression" dxfId="21470" priority="60450" stopIfTrue="1">
      <formula>WEEKDAY($A837)=5</formula>
    </cfRule>
    <cfRule type="expression" dxfId="21469" priority="60451" stopIfTrue="1">
      <formula>WEEKDAY($A837)=6</formula>
    </cfRule>
    <cfRule type="expression" dxfId="21468" priority="60452" stopIfTrue="1">
      <formula>WEEKDAY($A837)=7</formula>
    </cfRule>
  </conditionalFormatting>
  <conditionalFormatting sqref="I837:I842">
    <cfRule type="expression" dxfId="21467" priority="60439" stopIfTrue="1">
      <formula>WEEKDAY($A837)=1</formula>
    </cfRule>
    <cfRule type="expression" dxfId="21466" priority="60440" stopIfTrue="1">
      <formula>WEEKDAY($A837)=2</formula>
    </cfRule>
    <cfRule type="expression" dxfId="21465" priority="60441" stopIfTrue="1">
      <formula>WEEKDAY($A837)=3</formula>
    </cfRule>
    <cfRule type="expression" dxfId="21464" priority="60442" stopIfTrue="1">
      <formula>WEEKDAY($A837)=4</formula>
    </cfRule>
    <cfRule type="expression" dxfId="21463" priority="60443" stopIfTrue="1">
      <formula>WEEKDAY($A837)=5</formula>
    </cfRule>
    <cfRule type="expression" dxfId="21462" priority="60444" stopIfTrue="1">
      <formula>WEEKDAY($A837)=6</formula>
    </cfRule>
    <cfRule type="expression" dxfId="21461" priority="60445" stopIfTrue="1">
      <formula>WEEKDAY($A837)=7</formula>
    </cfRule>
  </conditionalFormatting>
  <conditionalFormatting sqref="I837:I842">
    <cfRule type="expression" dxfId="21460" priority="60432" stopIfTrue="1">
      <formula>WEEKDAY($A837)=1</formula>
    </cfRule>
    <cfRule type="expression" dxfId="21459" priority="60433" stopIfTrue="1">
      <formula>WEEKDAY($A837)=2</formula>
    </cfRule>
    <cfRule type="expression" dxfId="21458" priority="60434" stopIfTrue="1">
      <formula>WEEKDAY($A837)=3</formula>
    </cfRule>
    <cfRule type="expression" dxfId="21457" priority="60435" stopIfTrue="1">
      <formula>WEEKDAY($A837)=4</formula>
    </cfRule>
    <cfRule type="expression" dxfId="21456" priority="60436" stopIfTrue="1">
      <formula>WEEKDAY($A837)=5</formula>
    </cfRule>
    <cfRule type="expression" dxfId="21455" priority="60437" stopIfTrue="1">
      <formula>WEEKDAY($A837)=6</formula>
    </cfRule>
    <cfRule type="expression" dxfId="21454" priority="60438" stopIfTrue="1">
      <formula>WEEKDAY($A837)=7</formula>
    </cfRule>
  </conditionalFormatting>
  <conditionalFormatting sqref="I837:I842">
    <cfRule type="expression" dxfId="21453" priority="60418" stopIfTrue="1">
      <formula>WEEKDAY($A837)=1</formula>
    </cfRule>
    <cfRule type="expression" dxfId="21452" priority="60419" stopIfTrue="1">
      <formula>WEEKDAY($A837)=2</formula>
    </cfRule>
    <cfRule type="expression" dxfId="21451" priority="60420" stopIfTrue="1">
      <formula>WEEKDAY($A837)=3</formula>
    </cfRule>
    <cfRule type="expression" dxfId="21450" priority="60421" stopIfTrue="1">
      <formula>WEEKDAY($A837)=4</formula>
    </cfRule>
    <cfRule type="expression" dxfId="21449" priority="60422" stopIfTrue="1">
      <formula>WEEKDAY($A837)=5</formula>
    </cfRule>
    <cfRule type="expression" dxfId="21448" priority="60423" stopIfTrue="1">
      <formula>WEEKDAY($A837)=6</formula>
    </cfRule>
    <cfRule type="expression" dxfId="21447" priority="60424" stopIfTrue="1">
      <formula>WEEKDAY($A837)=7</formula>
    </cfRule>
  </conditionalFormatting>
  <conditionalFormatting sqref="I837:I842">
    <cfRule type="expression" dxfId="21446" priority="60411" stopIfTrue="1">
      <formula>WEEKDAY($A837)=1</formula>
    </cfRule>
    <cfRule type="expression" dxfId="21445" priority="60412" stopIfTrue="1">
      <formula>WEEKDAY($A837)=2</formula>
    </cfRule>
    <cfRule type="expression" dxfId="21444" priority="60413" stopIfTrue="1">
      <formula>WEEKDAY($A837)=3</formula>
    </cfRule>
    <cfRule type="expression" dxfId="21443" priority="60414" stopIfTrue="1">
      <formula>WEEKDAY($A837)=4</formula>
    </cfRule>
    <cfRule type="expression" dxfId="21442" priority="60415" stopIfTrue="1">
      <formula>WEEKDAY($A837)=5</formula>
    </cfRule>
    <cfRule type="expression" dxfId="21441" priority="60416" stopIfTrue="1">
      <formula>WEEKDAY($A837)=6</formula>
    </cfRule>
    <cfRule type="expression" dxfId="21440" priority="60417" stopIfTrue="1">
      <formula>WEEKDAY($A837)=7</formula>
    </cfRule>
  </conditionalFormatting>
  <conditionalFormatting sqref="I837:I842">
    <cfRule type="expression" dxfId="21439" priority="60404" stopIfTrue="1">
      <formula>WEEKDAY($A837)=1</formula>
    </cfRule>
    <cfRule type="expression" dxfId="21438" priority="60405" stopIfTrue="1">
      <formula>WEEKDAY($A837)=2</formula>
    </cfRule>
    <cfRule type="expression" dxfId="21437" priority="60406" stopIfTrue="1">
      <formula>WEEKDAY($A837)=3</formula>
    </cfRule>
    <cfRule type="expression" dxfId="21436" priority="60407" stopIfTrue="1">
      <formula>WEEKDAY($A837)=4</formula>
    </cfRule>
    <cfRule type="expression" dxfId="21435" priority="60408" stopIfTrue="1">
      <formula>WEEKDAY($A837)=5</formula>
    </cfRule>
    <cfRule type="expression" dxfId="21434" priority="60409" stopIfTrue="1">
      <formula>WEEKDAY($A837)=6</formula>
    </cfRule>
    <cfRule type="expression" dxfId="21433" priority="60410" stopIfTrue="1">
      <formula>WEEKDAY($A837)=7</formula>
    </cfRule>
  </conditionalFormatting>
  <conditionalFormatting sqref="I837:I842">
    <cfRule type="expression" dxfId="21432" priority="60390" stopIfTrue="1">
      <formula>WEEKDAY($A837)=1</formula>
    </cfRule>
    <cfRule type="expression" dxfId="21431" priority="60391" stopIfTrue="1">
      <formula>WEEKDAY($A837)=2</formula>
    </cfRule>
    <cfRule type="expression" dxfId="21430" priority="60392" stopIfTrue="1">
      <formula>WEEKDAY($A837)=3</formula>
    </cfRule>
    <cfRule type="expression" dxfId="21429" priority="60393" stopIfTrue="1">
      <formula>WEEKDAY($A837)=4</formula>
    </cfRule>
    <cfRule type="expression" dxfId="21428" priority="60394" stopIfTrue="1">
      <formula>WEEKDAY($A837)=5</formula>
    </cfRule>
    <cfRule type="expression" dxfId="21427" priority="60395" stopIfTrue="1">
      <formula>WEEKDAY($A837)=6</formula>
    </cfRule>
    <cfRule type="expression" dxfId="21426" priority="60396" stopIfTrue="1">
      <formula>WEEKDAY($A837)=7</formula>
    </cfRule>
  </conditionalFormatting>
  <conditionalFormatting sqref="I837:I842">
    <cfRule type="expression" dxfId="21425" priority="60383" stopIfTrue="1">
      <formula>WEEKDAY($A837)=1</formula>
    </cfRule>
    <cfRule type="expression" dxfId="21424" priority="60384" stopIfTrue="1">
      <formula>WEEKDAY($A837)=2</formula>
    </cfRule>
    <cfRule type="expression" dxfId="21423" priority="60385" stopIfTrue="1">
      <formula>WEEKDAY($A837)=3</formula>
    </cfRule>
    <cfRule type="expression" dxfId="21422" priority="60386" stopIfTrue="1">
      <formula>WEEKDAY($A837)=4</formula>
    </cfRule>
    <cfRule type="expression" dxfId="21421" priority="60387" stopIfTrue="1">
      <formula>WEEKDAY($A837)=5</formula>
    </cfRule>
    <cfRule type="expression" dxfId="21420" priority="60388" stopIfTrue="1">
      <formula>WEEKDAY($A837)=6</formula>
    </cfRule>
    <cfRule type="expression" dxfId="21419" priority="60389" stopIfTrue="1">
      <formula>WEEKDAY($A837)=7</formula>
    </cfRule>
  </conditionalFormatting>
  <conditionalFormatting sqref="I837:I842">
    <cfRule type="expression" dxfId="21418" priority="60376" stopIfTrue="1">
      <formula>WEEKDAY($A837)=1</formula>
    </cfRule>
    <cfRule type="expression" dxfId="21417" priority="60377" stopIfTrue="1">
      <formula>WEEKDAY($A837)=2</formula>
    </cfRule>
    <cfRule type="expression" dxfId="21416" priority="60378" stopIfTrue="1">
      <formula>WEEKDAY($A837)=3</formula>
    </cfRule>
    <cfRule type="expression" dxfId="21415" priority="60379" stopIfTrue="1">
      <formula>WEEKDAY($A837)=4</formula>
    </cfRule>
    <cfRule type="expression" dxfId="21414" priority="60380" stopIfTrue="1">
      <formula>WEEKDAY($A837)=5</formula>
    </cfRule>
    <cfRule type="expression" dxfId="21413" priority="60381" stopIfTrue="1">
      <formula>WEEKDAY($A837)=6</formula>
    </cfRule>
    <cfRule type="expression" dxfId="21412" priority="60382" stopIfTrue="1">
      <formula>WEEKDAY($A837)=7</formula>
    </cfRule>
  </conditionalFormatting>
  <conditionalFormatting sqref="I837:I842">
    <cfRule type="expression" dxfId="21411" priority="60369" stopIfTrue="1">
      <formula>WEEKDAY($A837)=1</formula>
    </cfRule>
    <cfRule type="expression" dxfId="21410" priority="60370" stopIfTrue="1">
      <formula>WEEKDAY($A837)=2</formula>
    </cfRule>
    <cfRule type="expression" dxfId="21409" priority="60371" stopIfTrue="1">
      <formula>WEEKDAY($A837)=3</formula>
    </cfRule>
    <cfRule type="expression" dxfId="21408" priority="60372" stopIfTrue="1">
      <formula>WEEKDAY($A837)=4</formula>
    </cfRule>
    <cfRule type="expression" dxfId="21407" priority="60373" stopIfTrue="1">
      <formula>WEEKDAY($A837)=5</formula>
    </cfRule>
    <cfRule type="expression" dxfId="21406" priority="60374" stopIfTrue="1">
      <formula>WEEKDAY($A837)=6</formula>
    </cfRule>
    <cfRule type="expression" dxfId="21405" priority="60375" stopIfTrue="1">
      <formula>WEEKDAY($A837)=7</formula>
    </cfRule>
  </conditionalFormatting>
  <conditionalFormatting sqref="I837:I842">
    <cfRule type="expression" dxfId="21404" priority="60362" stopIfTrue="1">
      <formula>WEEKDAY($A837)=1</formula>
    </cfRule>
    <cfRule type="expression" dxfId="21403" priority="60363" stopIfTrue="1">
      <formula>WEEKDAY($A837)=2</formula>
    </cfRule>
    <cfRule type="expression" dxfId="21402" priority="60364" stopIfTrue="1">
      <formula>WEEKDAY($A837)=3</formula>
    </cfRule>
    <cfRule type="expression" dxfId="21401" priority="60365" stopIfTrue="1">
      <formula>WEEKDAY($A837)=4</formula>
    </cfRule>
    <cfRule type="expression" dxfId="21400" priority="60366" stopIfTrue="1">
      <formula>WEEKDAY($A837)=5</formula>
    </cfRule>
    <cfRule type="expression" dxfId="21399" priority="60367" stopIfTrue="1">
      <formula>WEEKDAY($A837)=6</formula>
    </cfRule>
    <cfRule type="expression" dxfId="21398" priority="60368" stopIfTrue="1">
      <formula>WEEKDAY($A837)=7</formula>
    </cfRule>
  </conditionalFormatting>
  <conditionalFormatting sqref="I837:I842">
    <cfRule type="expression" dxfId="21397" priority="60355" stopIfTrue="1">
      <formula>WEEKDAY($A837)=1</formula>
    </cfRule>
    <cfRule type="expression" dxfId="21396" priority="60356" stopIfTrue="1">
      <formula>WEEKDAY($A837)=2</formula>
    </cfRule>
    <cfRule type="expression" dxfId="21395" priority="60357" stopIfTrue="1">
      <formula>WEEKDAY($A837)=3</formula>
    </cfRule>
    <cfRule type="expression" dxfId="21394" priority="60358" stopIfTrue="1">
      <formula>WEEKDAY($A837)=4</formula>
    </cfRule>
    <cfRule type="expression" dxfId="21393" priority="60359" stopIfTrue="1">
      <formula>WEEKDAY($A837)=5</formula>
    </cfRule>
    <cfRule type="expression" dxfId="21392" priority="60360" stopIfTrue="1">
      <formula>WEEKDAY($A837)=6</formula>
    </cfRule>
    <cfRule type="expression" dxfId="21391" priority="60361" stopIfTrue="1">
      <formula>WEEKDAY($A837)=7</formula>
    </cfRule>
  </conditionalFormatting>
  <conditionalFormatting sqref="I837:I842">
    <cfRule type="expression" dxfId="21390" priority="60348" stopIfTrue="1">
      <formula>WEEKDAY($A837)=1</formula>
    </cfRule>
    <cfRule type="expression" dxfId="21389" priority="60349" stopIfTrue="1">
      <formula>WEEKDAY($A837)=2</formula>
    </cfRule>
    <cfRule type="expression" dxfId="21388" priority="60350" stopIfTrue="1">
      <formula>WEEKDAY($A837)=3</formula>
    </cfRule>
    <cfRule type="expression" dxfId="21387" priority="60351" stopIfTrue="1">
      <formula>WEEKDAY($A837)=4</formula>
    </cfRule>
    <cfRule type="expression" dxfId="21386" priority="60352" stopIfTrue="1">
      <formula>WEEKDAY($A837)=5</formula>
    </cfRule>
    <cfRule type="expression" dxfId="21385" priority="60353" stopIfTrue="1">
      <formula>WEEKDAY($A837)=6</formula>
    </cfRule>
    <cfRule type="expression" dxfId="21384" priority="60354" stopIfTrue="1">
      <formula>WEEKDAY($A837)=7</formula>
    </cfRule>
  </conditionalFormatting>
  <conditionalFormatting sqref="I837:I842">
    <cfRule type="expression" dxfId="21383" priority="60341" stopIfTrue="1">
      <formula>WEEKDAY($A837)=1</formula>
    </cfRule>
    <cfRule type="expression" dxfId="21382" priority="60342" stopIfTrue="1">
      <formula>WEEKDAY($A837)=2</formula>
    </cfRule>
    <cfRule type="expression" dxfId="21381" priority="60343" stopIfTrue="1">
      <formula>WEEKDAY($A837)=3</formula>
    </cfRule>
    <cfRule type="expression" dxfId="21380" priority="60344" stopIfTrue="1">
      <formula>WEEKDAY($A837)=4</formula>
    </cfRule>
    <cfRule type="expression" dxfId="21379" priority="60345" stopIfTrue="1">
      <formula>WEEKDAY($A837)=5</formula>
    </cfRule>
    <cfRule type="expression" dxfId="21378" priority="60346" stopIfTrue="1">
      <formula>WEEKDAY($A837)=6</formula>
    </cfRule>
    <cfRule type="expression" dxfId="21377" priority="60347" stopIfTrue="1">
      <formula>WEEKDAY($A837)=7</formula>
    </cfRule>
  </conditionalFormatting>
  <conditionalFormatting sqref="I837:I842">
    <cfRule type="expression" dxfId="21376" priority="60334" stopIfTrue="1">
      <formula>WEEKDAY($A837)=1</formula>
    </cfRule>
    <cfRule type="expression" dxfId="21375" priority="60335" stopIfTrue="1">
      <formula>WEEKDAY($A837)=2</formula>
    </cfRule>
    <cfRule type="expression" dxfId="21374" priority="60336" stopIfTrue="1">
      <formula>WEEKDAY($A837)=3</formula>
    </cfRule>
    <cfRule type="expression" dxfId="21373" priority="60337" stopIfTrue="1">
      <formula>WEEKDAY($A837)=4</formula>
    </cfRule>
    <cfRule type="expression" dxfId="21372" priority="60338" stopIfTrue="1">
      <formula>WEEKDAY($A837)=5</formula>
    </cfRule>
    <cfRule type="expression" dxfId="21371" priority="60339" stopIfTrue="1">
      <formula>WEEKDAY($A837)=6</formula>
    </cfRule>
    <cfRule type="expression" dxfId="21370" priority="60340" stopIfTrue="1">
      <formula>WEEKDAY($A837)=7</formula>
    </cfRule>
  </conditionalFormatting>
  <conditionalFormatting sqref="I837:I842">
    <cfRule type="expression" dxfId="21369" priority="60327" stopIfTrue="1">
      <formula>WEEKDAY($A837)=1</formula>
    </cfRule>
    <cfRule type="expression" dxfId="21368" priority="60328" stopIfTrue="1">
      <formula>WEEKDAY($A837)=2</formula>
    </cfRule>
    <cfRule type="expression" dxfId="21367" priority="60329" stopIfTrue="1">
      <formula>WEEKDAY($A837)=3</formula>
    </cfRule>
    <cfRule type="expression" dxfId="21366" priority="60330" stopIfTrue="1">
      <formula>WEEKDAY($A837)=4</formula>
    </cfRule>
    <cfRule type="expression" dxfId="21365" priority="60331" stopIfTrue="1">
      <formula>WEEKDAY($A837)=5</formula>
    </cfRule>
    <cfRule type="expression" dxfId="21364" priority="60332" stopIfTrue="1">
      <formula>WEEKDAY($A837)=6</formula>
    </cfRule>
    <cfRule type="expression" dxfId="21363" priority="60333" stopIfTrue="1">
      <formula>WEEKDAY($A837)=7</formula>
    </cfRule>
  </conditionalFormatting>
  <conditionalFormatting sqref="I837:I842">
    <cfRule type="expression" dxfId="21362" priority="60320" stopIfTrue="1">
      <formula>WEEKDAY($A837)=1</formula>
    </cfRule>
    <cfRule type="expression" dxfId="21361" priority="60321" stopIfTrue="1">
      <formula>WEEKDAY($A837)=2</formula>
    </cfRule>
    <cfRule type="expression" dxfId="21360" priority="60322" stopIfTrue="1">
      <formula>WEEKDAY($A837)=3</formula>
    </cfRule>
    <cfRule type="expression" dxfId="21359" priority="60323" stopIfTrue="1">
      <formula>WEEKDAY($A837)=4</formula>
    </cfRule>
    <cfRule type="expression" dxfId="21358" priority="60324" stopIfTrue="1">
      <formula>WEEKDAY($A837)=5</formula>
    </cfRule>
    <cfRule type="expression" dxfId="21357" priority="60325" stopIfTrue="1">
      <formula>WEEKDAY($A837)=6</formula>
    </cfRule>
    <cfRule type="expression" dxfId="21356" priority="60326" stopIfTrue="1">
      <formula>WEEKDAY($A837)=7</formula>
    </cfRule>
  </conditionalFormatting>
  <conditionalFormatting sqref="I837:I842">
    <cfRule type="expression" dxfId="21355" priority="60313" stopIfTrue="1">
      <formula>WEEKDAY($A837)=1</formula>
    </cfRule>
    <cfRule type="expression" dxfId="21354" priority="60314" stopIfTrue="1">
      <formula>WEEKDAY($A837)=2</formula>
    </cfRule>
    <cfRule type="expression" dxfId="21353" priority="60315" stopIfTrue="1">
      <formula>WEEKDAY($A837)=3</formula>
    </cfRule>
    <cfRule type="expression" dxfId="21352" priority="60316" stopIfTrue="1">
      <formula>WEEKDAY($A837)=4</formula>
    </cfRule>
    <cfRule type="expression" dxfId="21351" priority="60317" stopIfTrue="1">
      <formula>WEEKDAY($A837)=5</formula>
    </cfRule>
    <cfRule type="expression" dxfId="21350" priority="60318" stopIfTrue="1">
      <formula>WEEKDAY($A837)=6</formula>
    </cfRule>
    <cfRule type="expression" dxfId="21349" priority="60319" stopIfTrue="1">
      <formula>WEEKDAY($A837)=7</formula>
    </cfRule>
  </conditionalFormatting>
  <conditionalFormatting sqref="I837:I842">
    <cfRule type="expression" dxfId="21348" priority="60306" stopIfTrue="1">
      <formula>WEEKDAY($A837)=1</formula>
    </cfRule>
    <cfRule type="expression" dxfId="21347" priority="60307" stopIfTrue="1">
      <formula>WEEKDAY($A837)=2</formula>
    </cfRule>
    <cfRule type="expression" dxfId="21346" priority="60308" stopIfTrue="1">
      <formula>WEEKDAY($A837)=3</formula>
    </cfRule>
    <cfRule type="expression" dxfId="21345" priority="60309" stopIfTrue="1">
      <formula>WEEKDAY($A837)=4</formula>
    </cfRule>
    <cfRule type="expression" dxfId="21344" priority="60310" stopIfTrue="1">
      <formula>WEEKDAY($A837)=5</formula>
    </cfRule>
    <cfRule type="expression" dxfId="21343" priority="60311" stopIfTrue="1">
      <formula>WEEKDAY($A837)=6</formula>
    </cfRule>
    <cfRule type="expression" dxfId="21342" priority="60312" stopIfTrue="1">
      <formula>WEEKDAY($A837)=7</formula>
    </cfRule>
  </conditionalFormatting>
  <conditionalFormatting sqref="I837:I842">
    <cfRule type="expression" dxfId="21341" priority="60299" stopIfTrue="1">
      <formula>WEEKDAY($A837)=1</formula>
    </cfRule>
    <cfRule type="expression" dxfId="21340" priority="60300" stopIfTrue="1">
      <formula>WEEKDAY($A837)=2</formula>
    </cfRule>
    <cfRule type="expression" dxfId="21339" priority="60301" stopIfTrue="1">
      <formula>WEEKDAY($A837)=3</formula>
    </cfRule>
    <cfRule type="expression" dxfId="21338" priority="60302" stopIfTrue="1">
      <formula>WEEKDAY($A837)=4</formula>
    </cfRule>
    <cfRule type="expression" dxfId="21337" priority="60303" stopIfTrue="1">
      <formula>WEEKDAY($A837)=5</formula>
    </cfRule>
    <cfRule type="expression" dxfId="21336" priority="60304" stopIfTrue="1">
      <formula>WEEKDAY($A837)=6</formula>
    </cfRule>
    <cfRule type="expression" dxfId="21335" priority="60305" stopIfTrue="1">
      <formula>WEEKDAY($A837)=7</formula>
    </cfRule>
  </conditionalFormatting>
  <conditionalFormatting sqref="I837:I842">
    <cfRule type="expression" dxfId="21334" priority="60292" stopIfTrue="1">
      <formula>WEEKDAY($A837)=1</formula>
    </cfRule>
    <cfRule type="expression" dxfId="21333" priority="60293" stopIfTrue="1">
      <formula>WEEKDAY($A837)=2</formula>
    </cfRule>
    <cfRule type="expression" dxfId="21332" priority="60294" stopIfTrue="1">
      <formula>WEEKDAY($A837)=3</formula>
    </cfRule>
    <cfRule type="expression" dxfId="21331" priority="60295" stopIfTrue="1">
      <formula>WEEKDAY($A837)=4</formula>
    </cfRule>
    <cfRule type="expression" dxfId="21330" priority="60296" stopIfTrue="1">
      <formula>WEEKDAY($A837)=5</formula>
    </cfRule>
    <cfRule type="expression" dxfId="21329" priority="60297" stopIfTrue="1">
      <formula>WEEKDAY($A837)=6</formula>
    </cfRule>
    <cfRule type="expression" dxfId="21328" priority="60298" stopIfTrue="1">
      <formula>WEEKDAY($A837)=7</formula>
    </cfRule>
  </conditionalFormatting>
  <conditionalFormatting sqref="I837:I842">
    <cfRule type="expression" dxfId="21327" priority="60285" stopIfTrue="1">
      <formula>WEEKDAY($A837)=1</formula>
    </cfRule>
    <cfRule type="expression" dxfId="21326" priority="60286" stopIfTrue="1">
      <formula>WEEKDAY($A837)=2</formula>
    </cfRule>
    <cfRule type="expression" dxfId="21325" priority="60287" stopIfTrue="1">
      <formula>WEEKDAY($A837)=3</formula>
    </cfRule>
    <cfRule type="expression" dxfId="21324" priority="60288" stopIfTrue="1">
      <formula>WEEKDAY($A837)=4</formula>
    </cfRule>
    <cfRule type="expression" dxfId="21323" priority="60289" stopIfTrue="1">
      <formula>WEEKDAY($A837)=5</formula>
    </cfRule>
    <cfRule type="expression" dxfId="21322" priority="60290" stopIfTrue="1">
      <formula>WEEKDAY($A837)=6</formula>
    </cfRule>
    <cfRule type="expression" dxfId="21321" priority="60291" stopIfTrue="1">
      <formula>WEEKDAY($A837)=7</formula>
    </cfRule>
  </conditionalFormatting>
  <conditionalFormatting sqref="I837:I842">
    <cfRule type="expression" dxfId="21320" priority="60278" stopIfTrue="1">
      <formula>WEEKDAY($A837)=1</formula>
    </cfRule>
    <cfRule type="expression" dxfId="21319" priority="60279" stopIfTrue="1">
      <formula>WEEKDAY($A837)=2</formula>
    </cfRule>
    <cfRule type="expression" dxfId="21318" priority="60280" stopIfTrue="1">
      <formula>WEEKDAY($A837)=3</formula>
    </cfRule>
    <cfRule type="expression" dxfId="21317" priority="60281" stopIfTrue="1">
      <formula>WEEKDAY($A837)=4</formula>
    </cfRule>
    <cfRule type="expression" dxfId="21316" priority="60282" stopIfTrue="1">
      <formula>WEEKDAY($A837)=5</formula>
    </cfRule>
    <cfRule type="expression" dxfId="21315" priority="60283" stopIfTrue="1">
      <formula>WEEKDAY($A837)=6</formula>
    </cfRule>
    <cfRule type="expression" dxfId="21314" priority="60284" stopIfTrue="1">
      <formula>WEEKDAY($A837)=7</formula>
    </cfRule>
  </conditionalFormatting>
  <conditionalFormatting sqref="I837:I842">
    <cfRule type="expression" dxfId="21313" priority="60271" stopIfTrue="1">
      <formula>WEEKDAY($A837)=1</formula>
    </cfRule>
    <cfRule type="expression" dxfId="21312" priority="60272" stopIfTrue="1">
      <formula>WEEKDAY($A837)=2</formula>
    </cfRule>
    <cfRule type="expression" dxfId="21311" priority="60273" stopIfTrue="1">
      <formula>WEEKDAY($A837)=3</formula>
    </cfRule>
    <cfRule type="expression" dxfId="21310" priority="60274" stopIfTrue="1">
      <formula>WEEKDAY($A837)=4</formula>
    </cfRule>
    <cfRule type="expression" dxfId="21309" priority="60275" stopIfTrue="1">
      <formula>WEEKDAY($A837)=5</formula>
    </cfRule>
    <cfRule type="expression" dxfId="21308" priority="60276" stopIfTrue="1">
      <formula>WEEKDAY($A837)=6</formula>
    </cfRule>
    <cfRule type="expression" dxfId="21307" priority="60277" stopIfTrue="1">
      <formula>WEEKDAY($A837)=7</formula>
    </cfRule>
  </conditionalFormatting>
  <conditionalFormatting sqref="I837:I842">
    <cfRule type="expression" dxfId="21306" priority="60264" stopIfTrue="1">
      <formula>WEEKDAY($A837)=1</formula>
    </cfRule>
    <cfRule type="expression" dxfId="21305" priority="60265" stopIfTrue="1">
      <formula>WEEKDAY($A837)=2</formula>
    </cfRule>
    <cfRule type="expression" dxfId="21304" priority="60266" stopIfTrue="1">
      <formula>WEEKDAY($A837)=3</formula>
    </cfRule>
    <cfRule type="expression" dxfId="21303" priority="60267" stopIfTrue="1">
      <formula>WEEKDAY($A837)=4</formula>
    </cfRule>
    <cfRule type="expression" dxfId="21302" priority="60268" stopIfTrue="1">
      <formula>WEEKDAY($A837)=5</formula>
    </cfRule>
    <cfRule type="expression" dxfId="21301" priority="60269" stopIfTrue="1">
      <formula>WEEKDAY($A837)=6</formula>
    </cfRule>
    <cfRule type="expression" dxfId="21300" priority="60270" stopIfTrue="1">
      <formula>WEEKDAY($A837)=7</formula>
    </cfRule>
  </conditionalFormatting>
  <conditionalFormatting sqref="I837:I842">
    <cfRule type="expression" dxfId="21299" priority="60257" stopIfTrue="1">
      <formula>WEEKDAY($A837)=1</formula>
    </cfRule>
    <cfRule type="expression" dxfId="21298" priority="60258" stopIfTrue="1">
      <formula>WEEKDAY($A837)=2</formula>
    </cfRule>
    <cfRule type="expression" dxfId="21297" priority="60259" stopIfTrue="1">
      <formula>WEEKDAY($A837)=3</formula>
    </cfRule>
    <cfRule type="expression" dxfId="21296" priority="60260" stopIfTrue="1">
      <formula>WEEKDAY($A837)=4</formula>
    </cfRule>
    <cfRule type="expression" dxfId="21295" priority="60261" stopIfTrue="1">
      <formula>WEEKDAY($A837)=5</formula>
    </cfRule>
    <cfRule type="expression" dxfId="21294" priority="60262" stopIfTrue="1">
      <formula>WEEKDAY($A837)=6</formula>
    </cfRule>
    <cfRule type="expression" dxfId="21293" priority="60263" stopIfTrue="1">
      <formula>WEEKDAY($A837)=7</formula>
    </cfRule>
  </conditionalFormatting>
  <conditionalFormatting sqref="I837:I842">
    <cfRule type="expression" dxfId="21292" priority="60250" stopIfTrue="1">
      <formula>WEEKDAY($A837)=1</formula>
    </cfRule>
    <cfRule type="expression" dxfId="21291" priority="60251" stopIfTrue="1">
      <formula>WEEKDAY($A837)=2</formula>
    </cfRule>
    <cfRule type="expression" dxfId="21290" priority="60252" stopIfTrue="1">
      <formula>WEEKDAY($A837)=3</formula>
    </cfRule>
    <cfRule type="expression" dxfId="21289" priority="60253" stopIfTrue="1">
      <formula>WEEKDAY($A837)=4</formula>
    </cfRule>
    <cfRule type="expression" dxfId="21288" priority="60254" stopIfTrue="1">
      <formula>WEEKDAY($A837)=5</formula>
    </cfRule>
    <cfRule type="expression" dxfId="21287" priority="60255" stopIfTrue="1">
      <formula>WEEKDAY($A837)=6</formula>
    </cfRule>
    <cfRule type="expression" dxfId="21286" priority="60256" stopIfTrue="1">
      <formula>WEEKDAY($A837)=7</formula>
    </cfRule>
  </conditionalFormatting>
  <conditionalFormatting sqref="I837:I842">
    <cfRule type="expression" dxfId="21285" priority="60243" stopIfTrue="1">
      <formula>WEEKDAY($A837)=1</formula>
    </cfRule>
    <cfRule type="expression" dxfId="21284" priority="60244" stopIfTrue="1">
      <formula>WEEKDAY($A837)=2</formula>
    </cfRule>
    <cfRule type="expression" dxfId="21283" priority="60245" stopIfTrue="1">
      <formula>WEEKDAY($A837)=3</formula>
    </cfRule>
    <cfRule type="expression" dxfId="21282" priority="60246" stopIfTrue="1">
      <formula>WEEKDAY($A837)=4</formula>
    </cfRule>
    <cfRule type="expression" dxfId="21281" priority="60247" stopIfTrue="1">
      <formula>WEEKDAY($A837)=5</formula>
    </cfRule>
    <cfRule type="expression" dxfId="21280" priority="60248" stopIfTrue="1">
      <formula>WEEKDAY($A837)=6</formula>
    </cfRule>
    <cfRule type="expression" dxfId="21279" priority="60249" stopIfTrue="1">
      <formula>WEEKDAY($A837)=7</formula>
    </cfRule>
  </conditionalFormatting>
  <conditionalFormatting sqref="I837:I842">
    <cfRule type="expression" dxfId="21278" priority="60229" stopIfTrue="1">
      <formula>WEEKDAY($A837)=1</formula>
    </cfRule>
    <cfRule type="expression" dxfId="21277" priority="60230" stopIfTrue="1">
      <formula>WEEKDAY($A837)=2</formula>
    </cfRule>
    <cfRule type="expression" dxfId="21276" priority="60231" stopIfTrue="1">
      <formula>WEEKDAY($A837)=3</formula>
    </cfRule>
    <cfRule type="expression" dxfId="21275" priority="60232" stopIfTrue="1">
      <formula>WEEKDAY($A837)=4</formula>
    </cfRule>
    <cfRule type="expression" dxfId="21274" priority="60233" stopIfTrue="1">
      <formula>WEEKDAY($A837)=5</formula>
    </cfRule>
    <cfRule type="expression" dxfId="21273" priority="60234" stopIfTrue="1">
      <formula>WEEKDAY($A837)=6</formula>
    </cfRule>
    <cfRule type="expression" dxfId="21272" priority="60235" stopIfTrue="1">
      <formula>WEEKDAY($A837)=7</formula>
    </cfRule>
  </conditionalFormatting>
  <conditionalFormatting sqref="I837:I842">
    <cfRule type="expression" dxfId="21271" priority="60208" stopIfTrue="1">
      <formula>WEEKDAY($A837)=1</formula>
    </cfRule>
    <cfRule type="expression" dxfId="21270" priority="60209" stopIfTrue="1">
      <formula>WEEKDAY($A837)=2</formula>
    </cfRule>
    <cfRule type="expression" dxfId="21269" priority="60210" stopIfTrue="1">
      <formula>WEEKDAY($A837)=3</formula>
    </cfRule>
    <cfRule type="expression" dxfId="21268" priority="60211" stopIfTrue="1">
      <formula>WEEKDAY($A837)=4</formula>
    </cfRule>
    <cfRule type="expression" dxfId="21267" priority="60212" stopIfTrue="1">
      <formula>WEEKDAY($A837)=5</formula>
    </cfRule>
    <cfRule type="expression" dxfId="21266" priority="60213" stopIfTrue="1">
      <formula>WEEKDAY($A837)=6</formula>
    </cfRule>
    <cfRule type="expression" dxfId="21265" priority="60214" stopIfTrue="1">
      <formula>WEEKDAY($A837)=7</formula>
    </cfRule>
  </conditionalFormatting>
  <conditionalFormatting sqref="I837:I842">
    <cfRule type="expression" dxfId="21264" priority="60194" stopIfTrue="1">
      <formula>WEEKDAY($A837)=1</formula>
    </cfRule>
    <cfRule type="expression" dxfId="21263" priority="60195" stopIfTrue="1">
      <formula>WEEKDAY($A837)=2</formula>
    </cfRule>
    <cfRule type="expression" dxfId="21262" priority="60196" stopIfTrue="1">
      <formula>WEEKDAY($A837)=3</formula>
    </cfRule>
    <cfRule type="expression" dxfId="21261" priority="60197" stopIfTrue="1">
      <formula>WEEKDAY($A837)=4</formula>
    </cfRule>
    <cfRule type="expression" dxfId="21260" priority="60198" stopIfTrue="1">
      <formula>WEEKDAY($A837)=5</formula>
    </cfRule>
    <cfRule type="expression" dxfId="21259" priority="60199" stopIfTrue="1">
      <formula>WEEKDAY($A837)=6</formula>
    </cfRule>
    <cfRule type="expression" dxfId="21258" priority="60200" stopIfTrue="1">
      <formula>WEEKDAY($A837)=7</formula>
    </cfRule>
  </conditionalFormatting>
  <conditionalFormatting sqref="I837:I842">
    <cfRule type="expression" dxfId="21257" priority="60173" stopIfTrue="1">
      <formula>WEEKDAY($A837)=1</formula>
    </cfRule>
    <cfRule type="expression" dxfId="21256" priority="60174" stopIfTrue="1">
      <formula>WEEKDAY($A837)=2</formula>
    </cfRule>
    <cfRule type="expression" dxfId="21255" priority="60175" stopIfTrue="1">
      <formula>WEEKDAY($A837)=3</formula>
    </cfRule>
    <cfRule type="expression" dxfId="21254" priority="60176" stopIfTrue="1">
      <formula>WEEKDAY($A837)=4</formula>
    </cfRule>
    <cfRule type="expression" dxfId="21253" priority="60177" stopIfTrue="1">
      <formula>WEEKDAY($A837)=5</formula>
    </cfRule>
    <cfRule type="expression" dxfId="21252" priority="60178" stopIfTrue="1">
      <formula>WEEKDAY($A837)=6</formula>
    </cfRule>
    <cfRule type="expression" dxfId="21251" priority="60179" stopIfTrue="1">
      <formula>WEEKDAY($A837)=7</formula>
    </cfRule>
  </conditionalFormatting>
  <conditionalFormatting sqref="I837:I842">
    <cfRule type="expression" dxfId="21250" priority="60152" stopIfTrue="1">
      <formula>WEEKDAY($A837)=1</formula>
    </cfRule>
    <cfRule type="expression" dxfId="21249" priority="60153" stopIfTrue="1">
      <formula>WEEKDAY($A837)=2</formula>
    </cfRule>
    <cfRule type="expression" dxfId="21248" priority="60154" stopIfTrue="1">
      <formula>WEEKDAY($A837)=3</formula>
    </cfRule>
    <cfRule type="expression" dxfId="21247" priority="60155" stopIfTrue="1">
      <formula>WEEKDAY($A837)=4</formula>
    </cfRule>
    <cfRule type="expression" dxfId="21246" priority="60156" stopIfTrue="1">
      <formula>WEEKDAY($A837)=5</formula>
    </cfRule>
    <cfRule type="expression" dxfId="21245" priority="60157" stopIfTrue="1">
      <formula>WEEKDAY($A837)=6</formula>
    </cfRule>
    <cfRule type="expression" dxfId="21244" priority="60158" stopIfTrue="1">
      <formula>WEEKDAY($A837)=7</formula>
    </cfRule>
  </conditionalFormatting>
  <conditionalFormatting sqref="I837:I842">
    <cfRule type="expression" dxfId="21243" priority="60145" stopIfTrue="1">
      <formula>WEEKDAY($A837)=1</formula>
    </cfRule>
    <cfRule type="expression" dxfId="21242" priority="60146" stopIfTrue="1">
      <formula>WEEKDAY($A837)=2</formula>
    </cfRule>
    <cfRule type="expression" dxfId="21241" priority="60147" stopIfTrue="1">
      <formula>WEEKDAY($A837)=3</formula>
    </cfRule>
    <cfRule type="expression" dxfId="21240" priority="60148" stopIfTrue="1">
      <formula>WEEKDAY($A837)=4</formula>
    </cfRule>
    <cfRule type="expression" dxfId="21239" priority="60149" stopIfTrue="1">
      <formula>WEEKDAY($A837)=5</formula>
    </cfRule>
    <cfRule type="expression" dxfId="21238" priority="60150" stopIfTrue="1">
      <formula>WEEKDAY($A837)=6</formula>
    </cfRule>
    <cfRule type="expression" dxfId="21237" priority="60151" stopIfTrue="1">
      <formula>WEEKDAY($A837)=7</formula>
    </cfRule>
  </conditionalFormatting>
  <conditionalFormatting sqref="I837:I842">
    <cfRule type="expression" dxfId="21236" priority="60138" stopIfTrue="1">
      <formula>WEEKDAY($A837)=1</formula>
    </cfRule>
    <cfRule type="expression" dxfId="21235" priority="60139" stopIfTrue="1">
      <formula>WEEKDAY($A837)=2</formula>
    </cfRule>
    <cfRule type="expression" dxfId="21234" priority="60140" stopIfTrue="1">
      <formula>WEEKDAY($A837)=3</formula>
    </cfRule>
    <cfRule type="expression" dxfId="21233" priority="60141" stopIfTrue="1">
      <formula>WEEKDAY($A837)=4</formula>
    </cfRule>
    <cfRule type="expression" dxfId="21232" priority="60142" stopIfTrue="1">
      <formula>WEEKDAY($A837)=5</formula>
    </cfRule>
    <cfRule type="expression" dxfId="21231" priority="60143" stopIfTrue="1">
      <formula>WEEKDAY($A837)=6</formula>
    </cfRule>
    <cfRule type="expression" dxfId="21230" priority="60144" stopIfTrue="1">
      <formula>WEEKDAY($A837)=7</formula>
    </cfRule>
  </conditionalFormatting>
  <conditionalFormatting sqref="I837:I842">
    <cfRule type="expression" dxfId="21229" priority="60131" stopIfTrue="1">
      <formula>WEEKDAY($A837)=1</formula>
    </cfRule>
    <cfRule type="expression" dxfId="21228" priority="60132" stopIfTrue="1">
      <formula>WEEKDAY($A837)=2</formula>
    </cfRule>
    <cfRule type="expression" dxfId="21227" priority="60133" stopIfTrue="1">
      <formula>WEEKDAY($A837)=3</formula>
    </cfRule>
    <cfRule type="expression" dxfId="21226" priority="60134" stopIfTrue="1">
      <formula>WEEKDAY($A837)=4</formula>
    </cfRule>
    <cfRule type="expression" dxfId="21225" priority="60135" stopIfTrue="1">
      <formula>WEEKDAY($A837)=5</formula>
    </cfRule>
    <cfRule type="expression" dxfId="21224" priority="60136" stopIfTrue="1">
      <formula>WEEKDAY($A837)=6</formula>
    </cfRule>
    <cfRule type="expression" dxfId="21223" priority="60137" stopIfTrue="1">
      <formula>WEEKDAY($A837)=7</formula>
    </cfRule>
  </conditionalFormatting>
  <conditionalFormatting sqref="I837:I842">
    <cfRule type="expression" dxfId="21222" priority="60117" stopIfTrue="1">
      <formula>WEEKDAY($A837)=1</formula>
    </cfRule>
    <cfRule type="expression" dxfId="21221" priority="60118" stopIfTrue="1">
      <formula>WEEKDAY($A837)=2</formula>
    </cfRule>
    <cfRule type="expression" dxfId="21220" priority="60119" stopIfTrue="1">
      <formula>WEEKDAY($A837)=3</formula>
    </cfRule>
    <cfRule type="expression" dxfId="21219" priority="60120" stopIfTrue="1">
      <formula>WEEKDAY($A837)=4</formula>
    </cfRule>
    <cfRule type="expression" dxfId="21218" priority="60121" stopIfTrue="1">
      <formula>WEEKDAY($A837)=5</formula>
    </cfRule>
    <cfRule type="expression" dxfId="21217" priority="60122" stopIfTrue="1">
      <formula>WEEKDAY($A837)=6</formula>
    </cfRule>
    <cfRule type="expression" dxfId="21216" priority="60123" stopIfTrue="1">
      <formula>WEEKDAY($A837)=7</formula>
    </cfRule>
  </conditionalFormatting>
  <conditionalFormatting sqref="I837:I842">
    <cfRule type="expression" dxfId="21215" priority="60110" stopIfTrue="1">
      <formula>WEEKDAY($A837)=1</formula>
    </cfRule>
    <cfRule type="expression" dxfId="21214" priority="60111" stopIfTrue="1">
      <formula>WEEKDAY($A837)=2</formula>
    </cfRule>
    <cfRule type="expression" dxfId="21213" priority="60112" stopIfTrue="1">
      <formula>WEEKDAY($A837)=3</formula>
    </cfRule>
    <cfRule type="expression" dxfId="21212" priority="60113" stopIfTrue="1">
      <formula>WEEKDAY($A837)=4</formula>
    </cfRule>
    <cfRule type="expression" dxfId="21211" priority="60114" stopIfTrue="1">
      <formula>WEEKDAY($A837)=5</formula>
    </cfRule>
    <cfRule type="expression" dxfId="21210" priority="60115" stopIfTrue="1">
      <formula>WEEKDAY($A837)=6</formula>
    </cfRule>
    <cfRule type="expression" dxfId="21209" priority="60116" stopIfTrue="1">
      <formula>WEEKDAY($A837)=7</formula>
    </cfRule>
  </conditionalFormatting>
  <conditionalFormatting sqref="I837:I842">
    <cfRule type="expression" dxfId="21208" priority="60103" stopIfTrue="1">
      <formula>WEEKDAY($A837)=1</formula>
    </cfRule>
    <cfRule type="expression" dxfId="21207" priority="60104" stopIfTrue="1">
      <formula>WEEKDAY($A837)=2</formula>
    </cfRule>
    <cfRule type="expression" dxfId="21206" priority="60105" stopIfTrue="1">
      <formula>WEEKDAY($A837)=3</formula>
    </cfRule>
    <cfRule type="expression" dxfId="21205" priority="60106" stopIfTrue="1">
      <formula>WEEKDAY($A837)=4</formula>
    </cfRule>
    <cfRule type="expression" dxfId="21204" priority="60107" stopIfTrue="1">
      <formula>WEEKDAY($A837)=5</formula>
    </cfRule>
    <cfRule type="expression" dxfId="21203" priority="60108" stopIfTrue="1">
      <formula>WEEKDAY($A837)=6</formula>
    </cfRule>
    <cfRule type="expression" dxfId="21202" priority="60109" stopIfTrue="1">
      <formula>WEEKDAY($A837)=7</formula>
    </cfRule>
  </conditionalFormatting>
  <conditionalFormatting sqref="I837:I842">
    <cfRule type="expression" dxfId="21201" priority="60096" stopIfTrue="1">
      <formula>WEEKDAY($A837)=1</formula>
    </cfRule>
    <cfRule type="expression" dxfId="21200" priority="60097" stopIfTrue="1">
      <formula>WEEKDAY($A837)=2</formula>
    </cfRule>
    <cfRule type="expression" dxfId="21199" priority="60098" stopIfTrue="1">
      <formula>WEEKDAY($A837)=3</formula>
    </cfRule>
    <cfRule type="expression" dxfId="21198" priority="60099" stopIfTrue="1">
      <formula>WEEKDAY($A837)=4</formula>
    </cfRule>
    <cfRule type="expression" dxfId="21197" priority="60100" stopIfTrue="1">
      <formula>WEEKDAY($A837)=5</formula>
    </cfRule>
    <cfRule type="expression" dxfId="21196" priority="60101" stopIfTrue="1">
      <formula>WEEKDAY($A837)=6</formula>
    </cfRule>
    <cfRule type="expression" dxfId="21195" priority="60102" stopIfTrue="1">
      <formula>WEEKDAY($A837)=7</formula>
    </cfRule>
  </conditionalFormatting>
  <conditionalFormatting sqref="I837:I842">
    <cfRule type="expression" dxfId="21194" priority="60089" stopIfTrue="1">
      <formula>WEEKDAY($A837)=1</formula>
    </cfRule>
    <cfRule type="expression" dxfId="21193" priority="60090" stopIfTrue="1">
      <formula>WEEKDAY($A837)=2</formula>
    </cfRule>
    <cfRule type="expression" dxfId="21192" priority="60091" stopIfTrue="1">
      <formula>WEEKDAY($A837)=3</formula>
    </cfRule>
    <cfRule type="expression" dxfId="21191" priority="60092" stopIfTrue="1">
      <formula>WEEKDAY($A837)=4</formula>
    </cfRule>
    <cfRule type="expression" dxfId="21190" priority="60093" stopIfTrue="1">
      <formula>WEEKDAY($A837)=5</formula>
    </cfRule>
    <cfRule type="expression" dxfId="21189" priority="60094" stopIfTrue="1">
      <formula>WEEKDAY($A837)=6</formula>
    </cfRule>
    <cfRule type="expression" dxfId="21188" priority="60095" stopIfTrue="1">
      <formula>WEEKDAY($A837)=7</formula>
    </cfRule>
  </conditionalFormatting>
  <conditionalFormatting sqref="I837:I842">
    <cfRule type="expression" dxfId="21187" priority="60082" stopIfTrue="1">
      <formula>WEEKDAY($A837)=1</formula>
    </cfRule>
    <cfRule type="expression" dxfId="21186" priority="60083" stopIfTrue="1">
      <formula>WEEKDAY($A837)=2</formula>
    </cfRule>
    <cfRule type="expression" dxfId="21185" priority="60084" stopIfTrue="1">
      <formula>WEEKDAY($A837)=3</formula>
    </cfRule>
    <cfRule type="expression" dxfId="21184" priority="60085" stopIfTrue="1">
      <formula>WEEKDAY($A837)=4</formula>
    </cfRule>
    <cfRule type="expression" dxfId="21183" priority="60086" stopIfTrue="1">
      <formula>WEEKDAY($A837)=5</formula>
    </cfRule>
    <cfRule type="expression" dxfId="21182" priority="60087" stopIfTrue="1">
      <formula>WEEKDAY($A837)=6</formula>
    </cfRule>
    <cfRule type="expression" dxfId="21181" priority="60088" stopIfTrue="1">
      <formula>WEEKDAY($A837)=7</formula>
    </cfRule>
  </conditionalFormatting>
  <conditionalFormatting sqref="I837:I842">
    <cfRule type="expression" dxfId="21180" priority="60075" stopIfTrue="1">
      <formula>WEEKDAY($A837)=1</formula>
    </cfRule>
    <cfRule type="expression" dxfId="21179" priority="60076" stopIfTrue="1">
      <formula>WEEKDAY($A837)=2</formula>
    </cfRule>
    <cfRule type="expression" dxfId="21178" priority="60077" stopIfTrue="1">
      <formula>WEEKDAY($A837)=3</formula>
    </cfRule>
    <cfRule type="expression" dxfId="21177" priority="60078" stopIfTrue="1">
      <formula>WEEKDAY($A837)=4</formula>
    </cfRule>
    <cfRule type="expression" dxfId="21176" priority="60079" stopIfTrue="1">
      <formula>WEEKDAY($A837)=5</formula>
    </cfRule>
    <cfRule type="expression" dxfId="21175" priority="60080" stopIfTrue="1">
      <formula>WEEKDAY($A837)=6</formula>
    </cfRule>
    <cfRule type="expression" dxfId="21174" priority="60081" stopIfTrue="1">
      <formula>WEEKDAY($A837)=7</formula>
    </cfRule>
  </conditionalFormatting>
  <conditionalFormatting sqref="I837:I842">
    <cfRule type="expression" dxfId="21173" priority="60068" stopIfTrue="1">
      <formula>WEEKDAY($A837)=1</formula>
    </cfRule>
    <cfRule type="expression" dxfId="21172" priority="60069" stopIfTrue="1">
      <formula>WEEKDAY($A837)=2</formula>
    </cfRule>
    <cfRule type="expression" dxfId="21171" priority="60070" stopIfTrue="1">
      <formula>WEEKDAY($A837)=3</formula>
    </cfRule>
    <cfRule type="expression" dxfId="21170" priority="60071" stopIfTrue="1">
      <formula>WEEKDAY($A837)=4</formula>
    </cfRule>
    <cfRule type="expression" dxfId="21169" priority="60072" stopIfTrue="1">
      <formula>WEEKDAY($A837)=5</formula>
    </cfRule>
    <cfRule type="expression" dxfId="21168" priority="60073" stopIfTrue="1">
      <formula>WEEKDAY($A837)=6</formula>
    </cfRule>
    <cfRule type="expression" dxfId="21167" priority="60074" stopIfTrue="1">
      <formula>WEEKDAY($A837)=7</formula>
    </cfRule>
  </conditionalFormatting>
  <conditionalFormatting sqref="I837:I842">
    <cfRule type="expression" dxfId="21166" priority="60061" stopIfTrue="1">
      <formula>WEEKDAY($A837)=1</formula>
    </cfRule>
    <cfRule type="expression" dxfId="21165" priority="60062" stopIfTrue="1">
      <formula>WEEKDAY($A837)=2</formula>
    </cfRule>
    <cfRule type="expression" dxfId="21164" priority="60063" stopIfTrue="1">
      <formula>WEEKDAY($A837)=3</formula>
    </cfRule>
    <cfRule type="expression" dxfId="21163" priority="60064" stopIfTrue="1">
      <formula>WEEKDAY($A837)=4</formula>
    </cfRule>
    <cfRule type="expression" dxfId="21162" priority="60065" stopIfTrue="1">
      <formula>WEEKDAY($A837)=5</formula>
    </cfRule>
    <cfRule type="expression" dxfId="21161" priority="60066" stopIfTrue="1">
      <formula>WEEKDAY($A837)=6</formula>
    </cfRule>
    <cfRule type="expression" dxfId="21160" priority="60067" stopIfTrue="1">
      <formula>WEEKDAY($A837)=7</formula>
    </cfRule>
  </conditionalFormatting>
  <conditionalFormatting sqref="I837:I842">
    <cfRule type="expression" dxfId="21159" priority="60054" stopIfTrue="1">
      <formula>WEEKDAY($A837)=1</formula>
    </cfRule>
    <cfRule type="expression" dxfId="21158" priority="60055" stopIfTrue="1">
      <formula>WEEKDAY($A837)=2</formula>
    </cfRule>
    <cfRule type="expression" dxfId="21157" priority="60056" stopIfTrue="1">
      <formula>WEEKDAY($A837)=3</formula>
    </cfRule>
    <cfRule type="expression" dxfId="21156" priority="60057" stopIfTrue="1">
      <formula>WEEKDAY($A837)=4</formula>
    </cfRule>
    <cfRule type="expression" dxfId="21155" priority="60058" stopIfTrue="1">
      <formula>WEEKDAY($A837)=5</formula>
    </cfRule>
    <cfRule type="expression" dxfId="21154" priority="60059" stopIfTrue="1">
      <formula>WEEKDAY($A837)=6</formula>
    </cfRule>
    <cfRule type="expression" dxfId="21153" priority="60060" stopIfTrue="1">
      <formula>WEEKDAY($A837)=7</formula>
    </cfRule>
  </conditionalFormatting>
  <conditionalFormatting sqref="I837:I842">
    <cfRule type="expression" dxfId="21152" priority="60047" stopIfTrue="1">
      <formula>WEEKDAY($A837)=1</formula>
    </cfRule>
    <cfRule type="expression" dxfId="21151" priority="60048" stopIfTrue="1">
      <formula>WEEKDAY($A837)=2</formula>
    </cfRule>
    <cfRule type="expression" dxfId="21150" priority="60049" stopIfTrue="1">
      <formula>WEEKDAY($A837)=3</formula>
    </cfRule>
    <cfRule type="expression" dxfId="21149" priority="60050" stopIfTrue="1">
      <formula>WEEKDAY($A837)=4</formula>
    </cfRule>
    <cfRule type="expression" dxfId="21148" priority="60051" stopIfTrue="1">
      <formula>WEEKDAY($A837)=5</formula>
    </cfRule>
    <cfRule type="expression" dxfId="21147" priority="60052" stopIfTrue="1">
      <formula>WEEKDAY($A837)=6</formula>
    </cfRule>
    <cfRule type="expression" dxfId="21146" priority="60053" stopIfTrue="1">
      <formula>WEEKDAY($A837)=7</formula>
    </cfRule>
  </conditionalFormatting>
  <conditionalFormatting sqref="I837:I842">
    <cfRule type="expression" dxfId="21145" priority="60040" stopIfTrue="1">
      <formula>WEEKDAY($A837)=1</formula>
    </cfRule>
    <cfRule type="expression" dxfId="21144" priority="60041" stopIfTrue="1">
      <formula>WEEKDAY($A837)=2</formula>
    </cfRule>
    <cfRule type="expression" dxfId="21143" priority="60042" stopIfTrue="1">
      <formula>WEEKDAY($A837)=3</formula>
    </cfRule>
    <cfRule type="expression" dxfId="21142" priority="60043" stopIfTrue="1">
      <formula>WEEKDAY($A837)=4</formula>
    </cfRule>
    <cfRule type="expression" dxfId="21141" priority="60044" stopIfTrue="1">
      <formula>WEEKDAY($A837)=5</formula>
    </cfRule>
    <cfRule type="expression" dxfId="21140" priority="60045" stopIfTrue="1">
      <formula>WEEKDAY($A837)=6</formula>
    </cfRule>
    <cfRule type="expression" dxfId="21139" priority="60046" stopIfTrue="1">
      <formula>WEEKDAY($A837)=7</formula>
    </cfRule>
  </conditionalFormatting>
  <conditionalFormatting sqref="I837:I842">
    <cfRule type="expression" dxfId="21138" priority="60033" stopIfTrue="1">
      <formula>WEEKDAY($A837)=1</formula>
    </cfRule>
    <cfRule type="expression" dxfId="21137" priority="60034" stopIfTrue="1">
      <formula>WEEKDAY($A837)=2</formula>
    </cfRule>
    <cfRule type="expression" dxfId="21136" priority="60035" stopIfTrue="1">
      <formula>WEEKDAY($A837)=3</formula>
    </cfRule>
    <cfRule type="expression" dxfId="21135" priority="60036" stopIfTrue="1">
      <formula>WEEKDAY($A837)=4</formula>
    </cfRule>
    <cfRule type="expression" dxfId="21134" priority="60037" stopIfTrue="1">
      <formula>WEEKDAY($A837)=5</formula>
    </cfRule>
    <cfRule type="expression" dxfId="21133" priority="60038" stopIfTrue="1">
      <formula>WEEKDAY($A837)=6</formula>
    </cfRule>
    <cfRule type="expression" dxfId="21132" priority="60039" stopIfTrue="1">
      <formula>WEEKDAY($A837)=7</formula>
    </cfRule>
  </conditionalFormatting>
  <conditionalFormatting sqref="I837:I842">
    <cfRule type="expression" dxfId="21131" priority="60026" stopIfTrue="1">
      <formula>WEEKDAY($A837)=1</formula>
    </cfRule>
    <cfRule type="expression" dxfId="21130" priority="60027" stopIfTrue="1">
      <formula>WEEKDAY($A837)=2</formula>
    </cfRule>
    <cfRule type="expression" dxfId="21129" priority="60028" stopIfTrue="1">
      <formula>WEEKDAY($A837)=3</formula>
    </cfRule>
    <cfRule type="expression" dxfId="21128" priority="60029" stopIfTrue="1">
      <formula>WEEKDAY($A837)=4</formula>
    </cfRule>
    <cfRule type="expression" dxfId="21127" priority="60030" stopIfTrue="1">
      <formula>WEEKDAY($A837)=5</formula>
    </cfRule>
    <cfRule type="expression" dxfId="21126" priority="60031" stopIfTrue="1">
      <formula>WEEKDAY($A837)=6</formula>
    </cfRule>
    <cfRule type="expression" dxfId="21125" priority="60032" stopIfTrue="1">
      <formula>WEEKDAY($A837)=7</formula>
    </cfRule>
  </conditionalFormatting>
  <conditionalFormatting sqref="I837:I842">
    <cfRule type="expression" dxfId="21124" priority="60019" stopIfTrue="1">
      <formula>WEEKDAY($A837)=1</formula>
    </cfRule>
    <cfRule type="expression" dxfId="21123" priority="60020" stopIfTrue="1">
      <formula>WEEKDAY($A837)=2</formula>
    </cfRule>
    <cfRule type="expression" dxfId="21122" priority="60021" stopIfTrue="1">
      <formula>WEEKDAY($A837)=3</formula>
    </cfRule>
    <cfRule type="expression" dxfId="21121" priority="60022" stopIfTrue="1">
      <formula>WEEKDAY($A837)=4</formula>
    </cfRule>
    <cfRule type="expression" dxfId="21120" priority="60023" stopIfTrue="1">
      <formula>WEEKDAY($A837)=5</formula>
    </cfRule>
    <cfRule type="expression" dxfId="21119" priority="60024" stopIfTrue="1">
      <formula>WEEKDAY($A837)=6</formula>
    </cfRule>
    <cfRule type="expression" dxfId="21118" priority="60025" stopIfTrue="1">
      <formula>WEEKDAY($A837)=7</formula>
    </cfRule>
  </conditionalFormatting>
  <conditionalFormatting sqref="I837:I842">
    <cfRule type="expression" dxfId="21117" priority="60012" stopIfTrue="1">
      <formula>WEEKDAY($A837)=1</formula>
    </cfRule>
    <cfRule type="expression" dxfId="21116" priority="60013" stopIfTrue="1">
      <formula>WEEKDAY($A837)=2</formula>
    </cfRule>
    <cfRule type="expression" dxfId="21115" priority="60014" stopIfTrue="1">
      <formula>WEEKDAY($A837)=3</formula>
    </cfRule>
    <cfRule type="expression" dxfId="21114" priority="60015" stopIfTrue="1">
      <formula>WEEKDAY($A837)=4</formula>
    </cfRule>
    <cfRule type="expression" dxfId="21113" priority="60016" stopIfTrue="1">
      <formula>WEEKDAY($A837)=5</formula>
    </cfRule>
    <cfRule type="expression" dxfId="21112" priority="60017" stopIfTrue="1">
      <formula>WEEKDAY($A837)=6</formula>
    </cfRule>
    <cfRule type="expression" dxfId="21111" priority="60018" stopIfTrue="1">
      <formula>WEEKDAY($A837)=7</formula>
    </cfRule>
  </conditionalFormatting>
  <conditionalFormatting sqref="I837:I842">
    <cfRule type="expression" dxfId="21110" priority="60005" stopIfTrue="1">
      <formula>WEEKDAY($A837)=1</formula>
    </cfRule>
    <cfRule type="expression" dxfId="21109" priority="60006" stopIfTrue="1">
      <formula>WEEKDAY($A837)=2</formula>
    </cfRule>
    <cfRule type="expression" dxfId="21108" priority="60007" stopIfTrue="1">
      <formula>WEEKDAY($A837)=3</formula>
    </cfRule>
    <cfRule type="expression" dxfId="21107" priority="60008" stopIfTrue="1">
      <formula>WEEKDAY($A837)=4</formula>
    </cfRule>
    <cfRule type="expression" dxfId="21106" priority="60009" stopIfTrue="1">
      <formula>WEEKDAY($A837)=5</formula>
    </cfRule>
    <cfRule type="expression" dxfId="21105" priority="60010" stopIfTrue="1">
      <formula>WEEKDAY($A837)=6</formula>
    </cfRule>
    <cfRule type="expression" dxfId="21104" priority="60011" stopIfTrue="1">
      <formula>WEEKDAY($A837)=7</formula>
    </cfRule>
  </conditionalFormatting>
  <conditionalFormatting sqref="I837:I842">
    <cfRule type="expression" dxfId="21103" priority="59998" stopIfTrue="1">
      <formula>WEEKDAY($A837)=1</formula>
    </cfRule>
    <cfRule type="expression" dxfId="21102" priority="59999" stopIfTrue="1">
      <formula>WEEKDAY($A837)=2</formula>
    </cfRule>
    <cfRule type="expression" dxfId="21101" priority="60000" stopIfTrue="1">
      <formula>WEEKDAY($A837)=3</formula>
    </cfRule>
    <cfRule type="expression" dxfId="21100" priority="60001" stopIfTrue="1">
      <formula>WEEKDAY($A837)=4</formula>
    </cfRule>
    <cfRule type="expression" dxfId="21099" priority="60002" stopIfTrue="1">
      <formula>WEEKDAY($A837)=5</formula>
    </cfRule>
    <cfRule type="expression" dxfId="21098" priority="60003" stopIfTrue="1">
      <formula>WEEKDAY($A837)=6</formula>
    </cfRule>
    <cfRule type="expression" dxfId="21097" priority="60004" stopIfTrue="1">
      <formula>WEEKDAY($A837)=7</formula>
    </cfRule>
  </conditionalFormatting>
  <conditionalFormatting sqref="I837:I842">
    <cfRule type="expression" dxfId="21096" priority="59991" stopIfTrue="1">
      <formula>WEEKDAY($A837)=1</formula>
    </cfRule>
    <cfRule type="expression" dxfId="21095" priority="59992" stopIfTrue="1">
      <formula>WEEKDAY($A837)=2</formula>
    </cfRule>
    <cfRule type="expression" dxfId="21094" priority="59993" stopIfTrue="1">
      <formula>WEEKDAY($A837)=3</formula>
    </cfRule>
    <cfRule type="expression" dxfId="21093" priority="59994" stopIfTrue="1">
      <formula>WEEKDAY($A837)=4</formula>
    </cfRule>
    <cfRule type="expression" dxfId="21092" priority="59995" stopIfTrue="1">
      <formula>WEEKDAY($A837)=5</formula>
    </cfRule>
    <cfRule type="expression" dxfId="21091" priority="59996" stopIfTrue="1">
      <formula>WEEKDAY($A837)=6</formula>
    </cfRule>
    <cfRule type="expression" dxfId="21090" priority="59997" stopIfTrue="1">
      <formula>WEEKDAY($A837)=7</formula>
    </cfRule>
  </conditionalFormatting>
  <conditionalFormatting sqref="I837:I842">
    <cfRule type="expression" dxfId="21089" priority="59984" stopIfTrue="1">
      <formula>WEEKDAY($A837)=1</formula>
    </cfRule>
    <cfRule type="expression" dxfId="21088" priority="59985" stopIfTrue="1">
      <formula>WEEKDAY($A837)=2</formula>
    </cfRule>
    <cfRule type="expression" dxfId="21087" priority="59986" stopIfTrue="1">
      <formula>WEEKDAY($A837)=3</formula>
    </cfRule>
    <cfRule type="expression" dxfId="21086" priority="59987" stopIfTrue="1">
      <formula>WEEKDAY($A837)=4</formula>
    </cfRule>
    <cfRule type="expression" dxfId="21085" priority="59988" stopIfTrue="1">
      <formula>WEEKDAY($A837)=5</formula>
    </cfRule>
    <cfRule type="expression" dxfId="21084" priority="59989" stopIfTrue="1">
      <formula>WEEKDAY($A837)=6</formula>
    </cfRule>
    <cfRule type="expression" dxfId="21083" priority="59990" stopIfTrue="1">
      <formula>WEEKDAY($A837)=7</formula>
    </cfRule>
  </conditionalFormatting>
  <conditionalFormatting sqref="I837:I842">
    <cfRule type="expression" dxfId="21082" priority="59977" stopIfTrue="1">
      <formula>WEEKDAY($A837)=1</formula>
    </cfRule>
    <cfRule type="expression" dxfId="21081" priority="59978" stopIfTrue="1">
      <formula>WEEKDAY($A837)=2</formula>
    </cfRule>
    <cfRule type="expression" dxfId="21080" priority="59979" stopIfTrue="1">
      <formula>WEEKDAY($A837)=3</formula>
    </cfRule>
    <cfRule type="expression" dxfId="21079" priority="59980" stopIfTrue="1">
      <formula>WEEKDAY($A837)=4</formula>
    </cfRule>
    <cfRule type="expression" dxfId="21078" priority="59981" stopIfTrue="1">
      <formula>WEEKDAY($A837)=5</formula>
    </cfRule>
    <cfRule type="expression" dxfId="21077" priority="59982" stopIfTrue="1">
      <formula>WEEKDAY($A837)=6</formula>
    </cfRule>
    <cfRule type="expression" dxfId="21076" priority="59983" stopIfTrue="1">
      <formula>WEEKDAY($A837)=7</formula>
    </cfRule>
  </conditionalFormatting>
  <conditionalFormatting sqref="I837:I842">
    <cfRule type="expression" dxfId="21075" priority="59970" stopIfTrue="1">
      <formula>WEEKDAY($A837)=1</formula>
    </cfRule>
    <cfRule type="expression" dxfId="21074" priority="59971" stopIfTrue="1">
      <formula>WEEKDAY($A837)=2</formula>
    </cfRule>
    <cfRule type="expression" dxfId="21073" priority="59972" stopIfTrue="1">
      <formula>WEEKDAY($A837)=3</formula>
    </cfRule>
    <cfRule type="expression" dxfId="21072" priority="59973" stopIfTrue="1">
      <formula>WEEKDAY($A837)=4</formula>
    </cfRule>
    <cfRule type="expression" dxfId="21071" priority="59974" stopIfTrue="1">
      <formula>WEEKDAY($A837)=5</formula>
    </cfRule>
    <cfRule type="expression" dxfId="21070" priority="59975" stopIfTrue="1">
      <formula>WEEKDAY($A837)=6</formula>
    </cfRule>
    <cfRule type="expression" dxfId="21069" priority="59976" stopIfTrue="1">
      <formula>WEEKDAY($A837)=7</formula>
    </cfRule>
  </conditionalFormatting>
  <conditionalFormatting sqref="I837:I842">
    <cfRule type="expression" dxfId="21068" priority="59956" stopIfTrue="1">
      <formula>WEEKDAY($A837)=1</formula>
    </cfRule>
    <cfRule type="expression" dxfId="21067" priority="59957" stopIfTrue="1">
      <formula>WEEKDAY($A837)=2</formula>
    </cfRule>
    <cfRule type="expression" dxfId="21066" priority="59958" stopIfTrue="1">
      <formula>WEEKDAY($A837)=3</formula>
    </cfRule>
    <cfRule type="expression" dxfId="21065" priority="59959" stopIfTrue="1">
      <formula>WEEKDAY($A837)=4</formula>
    </cfRule>
    <cfRule type="expression" dxfId="21064" priority="59960" stopIfTrue="1">
      <formula>WEEKDAY($A837)=5</formula>
    </cfRule>
    <cfRule type="expression" dxfId="21063" priority="59961" stopIfTrue="1">
      <formula>WEEKDAY($A837)=6</formula>
    </cfRule>
    <cfRule type="expression" dxfId="21062" priority="59962" stopIfTrue="1">
      <formula>WEEKDAY($A837)=7</formula>
    </cfRule>
  </conditionalFormatting>
  <conditionalFormatting sqref="I837:I842">
    <cfRule type="expression" dxfId="21061" priority="59935" stopIfTrue="1">
      <formula>WEEKDAY($A837)=1</formula>
    </cfRule>
    <cfRule type="expression" dxfId="21060" priority="59936" stopIfTrue="1">
      <formula>WEEKDAY($A837)=2</formula>
    </cfRule>
    <cfRule type="expression" dxfId="21059" priority="59937" stopIfTrue="1">
      <formula>WEEKDAY($A837)=3</formula>
    </cfRule>
    <cfRule type="expression" dxfId="21058" priority="59938" stopIfTrue="1">
      <formula>WEEKDAY($A837)=4</formula>
    </cfRule>
    <cfRule type="expression" dxfId="21057" priority="59939" stopIfTrue="1">
      <formula>WEEKDAY($A837)=5</formula>
    </cfRule>
    <cfRule type="expression" dxfId="21056" priority="59940" stopIfTrue="1">
      <formula>WEEKDAY($A837)=6</formula>
    </cfRule>
    <cfRule type="expression" dxfId="21055" priority="59941" stopIfTrue="1">
      <formula>WEEKDAY($A837)=7</formula>
    </cfRule>
  </conditionalFormatting>
  <conditionalFormatting sqref="I837:I842">
    <cfRule type="expression" dxfId="21054" priority="59921" stopIfTrue="1">
      <formula>WEEKDAY($A837)=1</formula>
    </cfRule>
    <cfRule type="expression" dxfId="21053" priority="59922" stopIfTrue="1">
      <formula>WEEKDAY($A837)=2</formula>
    </cfRule>
    <cfRule type="expression" dxfId="21052" priority="59923" stopIfTrue="1">
      <formula>WEEKDAY($A837)=3</formula>
    </cfRule>
    <cfRule type="expression" dxfId="21051" priority="59924" stopIfTrue="1">
      <formula>WEEKDAY($A837)=4</formula>
    </cfRule>
    <cfRule type="expression" dxfId="21050" priority="59925" stopIfTrue="1">
      <formula>WEEKDAY($A837)=5</formula>
    </cfRule>
    <cfRule type="expression" dxfId="21049" priority="59926" stopIfTrue="1">
      <formula>WEEKDAY($A837)=6</formula>
    </cfRule>
    <cfRule type="expression" dxfId="21048" priority="59927" stopIfTrue="1">
      <formula>WEEKDAY($A837)=7</formula>
    </cfRule>
  </conditionalFormatting>
  <conditionalFormatting sqref="I837:I842">
    <cfRule type="expression" dxfId="21047" priority="59900" stopIfTrue="1">
      <formula>WEEKDAY($A837)=1</formula>
    </cfRule>
    <cfRule type="expression" dxfId="21046" priority="59901" stopIfTrue="1">
      <formula>WEEKDAY($A837)=2</formula>
    </cfRule>
    <cfRule type="expression" dxfId="21045" priority="59902" stopIfTrue="1">
      <formula>WEEKDAY($A837)=3</formula>
    </cfRule>
    <cfRule type="expression" dxfId="21044" priority="59903" stopIfTrue="1">
      <formula>WEEKDAY($A837)=4</formula>
    </cfRule>
    <cfRule type="expression" dxfId="21043" priority="59904" stopIfTrue="1">
      <formula>WEEKDAY($A837)=5</formula>
    </cfRule>
    <cfRule type="expression" dxfId="21042" priority="59905" stopIfTrue="1">
      <formula>WEEKDAY($A837)=6</formula>
    </cfRule>
    <cfRule type="expression" dxfId="21041" priority="59906" stopIfTrue="1">
      <formula>WEEKDAY($A837)=7</formula>
    </cfRule>
  </conditionalFormatting>
  <conditionalFormatting sqref="I837:I842">
    <cfRule type="expression" dxfId="21040" priority="59879" stopIfTrue="1">
      <formula>WEEKDAY($A837)=1</formula>
    </cfRule>
    <cfRule type="expression" dxfId="21039" priority="59880" stopIfTrue="1">
      <formula>WEEKDAY($A837)=2</formula>
    </cfRule>
    <cfRule type="expression" dxfId="21038" priority="59881" stopIfTrue="1">
      <formula>WEEKDAY($A837)=3</formula>
    </cfRule>
    <cfRule type="expression" dxfId="21037" priority="59882" stopIfTrue="1">
      <formula>WEEKDAY($A837)=4</formula>
    </cfRule>
    <cfRule type="expression" dxfId="21036" priority="59883" stopIfTrue="1">
      <formula>WEEKDAY($A837)=5</formula>
    </cfRule>
    <cfRule type="expression" dxfId="21035" priority="59884" stopIfTrue="1">
      <formula>WEEKDAY($A837)=6</formula>
    </cfRule>
    <cfRule type="expression" dxfId="21034" priority="59885" stopIfTrue="1">
      <formula>WEEKDAY($A837)=7</formula>
    </cfRule>
  </conditionalFormatting>
  <conditionalFormatting sqref="I837:I842">
    <cfRule type="expression" dxfId="21033" priority="59872" stopIfTrue="1">
      <formula>WEEKDAY($A837)=1</formula>
    </cfRule>
    <cfRule type="expression" dxfId="21032" priority="59873" stopIfTrue="1">
      <formula>WEEKDAY($A837)=2</formula>
    </cfRule>
    <cfRule type="expression" dxfId="21031" priority="59874" stopIfTrue="1">
      <formula>WEEKDAY($A837)=3</formula>
    </cfRule>
    <cfRule type="expression" dxfId="21030" priority="59875" stopIfTrue="1">
      <formula>WEEKDAY($A837)=4</formula>
    </cfRule>
    <cfRule type="expression" dxfId="21029" priority="59876" stopIfTrue="1">
      <formula>WEEKDAY($A837)=5</formula>
    </cfRule>
    <cfRule type="expression" dxfId="21028" priority="59877" stopIfTrue="1">
      <formula>WEEKDAY($A837)=6</formula>
    </cfRule>
    <cfRule type="expression" dxfId="21027" priority="59878" stopIfTrue="1">
      <formula>WEEKDAY($A837)=7</formula>
    </cfRule>
  </conditionalFormatting>
  <conditionalFormatting sqref="I837:I842">
    <cfRule type="expression" dxfId="21026" priority="59851" stopIfTrue="1">
      <formula>WEEKDAY($A837)=1</formula>
    </cfRule>
    <cfRule type="expression" dxfId="21025" priority="59852" stopIfTrue="1">
      <formula>WEEKDAY($A837)=2</formula>
    </cfRule>
    <cfRule type="expression" dxfId="21024" priority="59853" stopIfTrue="1">
      <formula>WEEKDAY($A837)=3</formula>
    </cfRule>
    <cfRule type="expression" dxfId="21023" priority="59854" stopIfTrue="1">
      <formula>WEEKDAY($A837)=4</formula>
    </cfRule>
    <cfRule type="expression" dxfId="21022" priority="59855" stopIfTrue="1">
      <formula>WEEKDAY($A837)=5</formula>
    </cfRule>
    <cfRule type="expression" dxfId="21021" priority="59856" stopIfTrue="1">
      <formula>WEEKDAY($A837)=6</formula>
    </cfRule>
    <cfRule type="expression" dxfId="21020" priority="59857" stopIfTrue="1">
      <formula>WEEKDAY($A837)=7</formula>
    </cfRule>
  </conditionalFormatting>
  <conditionalFormatting sqref="I837:I842">
    <cfRule type="expression" dxfId="21019" priority="59837" stopIfTrue="1">
      <formula>WEEKDAY($A837)=1</formula>
    </cfRule>
    <cfRule type="expression" dxfId="21018" priority="59838" stopIfTrue="1">
      <formula>WEEKDAY($A837)=2</formula>
    </cfRule>
    <cfRule type="expression" dxfId="21017" priority="59839" stopIfTrue="1">
      <formula>WEEKDAY($A837)=3</formula>
    </cfRule>
    <cfRule type="expression" dxfId="21016" priority="59840" stopIfTrue="1">
      <formula>WEEKDAY($A837)=4</formula>
    </cfRule>
    <cfRule type="expression" dxfId="21015" priority="59841" stopIfTrue="1">
      <formula>WEEKDAY($A837)=5</formula>
    </cfRule>
    <cfRule type="expression" dxfId="21014" priority="59842" stopIfTrue="1">
      <formula>WEEKDAY($A837)=6</formula>
    </cfRule>
    <cfRule type="expression" dxfId="21013" priority="59843" stopIfTrue="1">
      <formula>WEEKDAY($A837)=7</formula>
    </cfRule>
  </conditionalFormatting>
  <conditionalFormatting sqref="I837:I842">
    <cfRule type="expression" dxfId="21012" priority="59802" stopIfTrue="1">
      <formula>WEEKDAY($A837)=1</formula>
    </cfRule>
    <cfRule type="expression" dxfId="21011" priority="59803" stopIfTrue="1">
      <formula>WEEKDAY($A837)=2</formula>
    </cfRule>
    <cfRule type="expression" dxfId="21010" priority="59804" stopIfTrue="1">
      <formula>WEEKDAY($A837)=3</formula>
    </cfRule>
    <cfRule type="expression" dxfId="21009" priority="59805" stopIfTrue="1">
      <formula>WEEKDAY($A837)=4</formula>
    </cfRule>
    <cfRule type="expression" dxfId="21008" priority="59806" stopIfTrue="1">
      <formula>WEEKDAY($A837)=5</formula>
    </cfRule>
    <cfRule type="expression" dxfId="21007" priority="59807" stopIfTrue="1">
      <formula>WEEKDAY($A837)=6</formula>
    </cfRule>
    <cfRule type="expression" dxfId="21006" priority="59808" stopIfTrue="1">
      <formula>WEEKDAY($A837)=7</formula>
    </cfRule>
  </conditionalFormatting>
  <conditionalFormatting sqref="I837:I842">
    <cfRule type="expression" dxfId="21005" priority="59781" stopIfTrue="1">
      <formula>WEEKDAY($A837)=1</formula>
    </cfRule>
    <cfRule type="expression" dxfId="21004" priority="59782" stopIfTrue="1">
      <formula>WEEKDAY($A837)=2</formula>
    </cfRule>
    <cfRule type="expression" dxfId="21003" priority="59783" stopIfTrue="1">
      <formula>WEEKDAY($A837)=3</formula>
    </cfRule>
    <cfRule type="expression" dxfId="21002" priority="59784" stopIfTrue="1">
      <formula>WEEKDAY($A837)=4</formula>
    </cfRule>
    <cfRule type="expression" dxfId="21001" priority="59785" stopIfTrue="1">
      <formula>WEEKDAY($A837)=5</formula>
    </cfRule>
    <cfRule type="expression" dxfId="21000" priority="59786" stopIfTrue="1">
      <formula>WEEKDAY($A837)=6</formula>
    </cfRule>
    <cfRule type="expression" dxfId="20999" priority="59787" stopIfTrue="1">
      <formula>WEEKDAY($A837)=7</formula>
    </cfRule>
  </conditionalFormatting>
  <conditionalFormatting sqref="I837:I842">
    <cfRule type="expression" dxfId="20998" priority="59774" stopIfTrue="1">
      <formula>WEEKDAY($A837)=1</formula>
    </cfRule>
    <cfRule type="expression" dxfId="20997" priority="59775" stopIfTrue="1">
      <formula>WEEKDAY($A837)=2</formula>
    </cfRule>
    <cfRule type="expression" dxfId="20996" priority="59776" stopIfTrue="1">
      <formula>WEEKDAY($A837)=3</formula>
    </cfRule>
    <cfRule type="expression" dxfId="20995" priority="59777" stopIfTrue="1">
      <formula>WEEKDAY($A837)=4</formula>
    </cfRule>
    <cfRule type="expression" dxfId="20994" priority="59778" stopIfTrue="1">
      <formula>WEEKDAY($A837)=5</formula>
    </cfRule>
    <cfRule type="expression" dxfId="20993" priority="59779" stopIfTrue="1">
      <formula>WEEKDAY($A837)=6</formula>
    </cfRule>
    <cfRule type="expression" dxfId="20992" priority="59780" stopIfTrue="1">
      <formula>WEEKDAY($A837)=7</formula>
    </cfRule>
  </conditionalFormatting>
  <conditionalFormatting sqref="I837:I842">
    <cfRule type="expression" dxfId="20991" priority="59760" stopIfTrue="1">
      <formula>WEEKDAY($A837)=1</formula>
    </cfRule>
    <cfRule type="expression" dxfId="20990" priority="59761" stopIfTrue="1">
      <formula>WEEKDAY($A837)=2</formula>
    </cfRule>
    <cfRule type="expression" dxfId="20989" priority="59762" stopIfTrue="1">
      <formula>WEEKDAY($A837)=3</formula>
    </cfRule>
    <cfRule type="expression" dxfId="20988" priority="59763" stopIfTrue="1">
      <formula>WEEKDAY($A837)=4</formula>
    </cfRule>
    <cfRule type="expression" dxfId="20987" priority="59764" stopIfTrue="1">
      <formula>WEEKDAY($A837)=5</formula>
    </cfRule>
    <cfRule type="expression" dxfId="20986" priority="59765" stopIfTrue="1">
      <formula>WEEKDAY($A837)=6</formula>
    </cfRule>
    <cfRule type="expression" dxfId="20985" priority="59766" stopIfTrue="1">
      <formula>WEEKDAY($A837)=7</formula>
    </cfRule>
  </conditionalFormatting>
  <conditionalFormatting sqref="I837:I842">
    <cfRule type="expression" dxfId="20984" priority="59725" stopIfTrue="1">
      <formula>WEEKDAY($A837)=1</formula>
    </cfRule>
    <cfRule type="expression" dxfId="20983" priority="59726" stopIfTrue="1">
      <formula>WEEKDAY($A837)=2</formula>
    </cfRule>
    <cfRule type="expression" dxfId="20982" priority="59727" stopIfTrue="1">
      <formula>WEEKDAY($A837)=3</formula>
    </cfRule>
    <cfRule type="expression" dxfId="20981" priority="59728" stopIfTrue="1">
      <formula>WEEKDAY($A837)=4</formula>
    </cfRule>
    <cfRule type="expression" dxfId="20980" priority="59729" stopIfTrue="1">
      <formula>WEEKDAY($A837)=5</formula>
    </cfRule>
    <cfRule type="expression" dxfId="20979" priority="59730" stopIfTrue="1">
      <formula>WEEKDAY($A837)=6</formula>
    </cfRule>
    <cfRule type="expression" dxfId="20978" priority="59731" stopIfTrue="1">
      <formula>WEEKDAY($A837)=7</formula>
    </cfRule>
  </conditionalFormatting>
  <conditionalFormatting sqref="I837:I842">
    <cfRule type="expression" dxfId="20977" priority="59704" stopIfTrue="1">
      <formula>WEEKDAY($A837)=1</formula>
    </cfRule>
    <cfRule type="expression" dxfId="20976" priority="59705" stopIfTrue="1">
      <formula>WEEKDAY($A837)=2</formula>
    </cfRule>
    <cfRule type="expression" dxfId="20975" priority="59706" stopIfTrue="1">
      <formula>WEEKDAY($A837)=3</formula>
    </cfRule>
    <cfRule type="expression" dxfId="20974" priority="59707" stopIfTrue="1">
      <formula>WEEKDAY($A837)=4</formula>
    </cfRule>
    <cfRule type="expression" dxfId="20973" priority="59708" stopIfTrue="1">
      <formula>WEEKDAY($A837)=5</formula>
    </cfRule>
    <cfRule type="expression" dxfId="20972" priority="59709" stopIfTrue="1">
      <formula>WEEKDAY($A837)=6</formula>
    </cfRule>
    <cfRule type="expression" dxfId="20971" priority="59710" stopIfTrue="1">
      <formula>WEEKDAY($A837)=7</formula>
    </cfRule>
  </conditionalFormatting>
  <conditionalFormatting sqref="I837:I842">
    <cfRule type="expression" dxfId="20970" priority="59697" stopIfTrue="1">
      <formula>WEEKDAY($A837)=1</formula>
    </cfRule>
    <cfRule type="expression" dxfId="20969" priority="59698" stopIfTrue="1">
      <formula>WEEKDAY($A837)=2</formula>
    </cfRule>
    <cfRule type="expression" dxfId="20968" priority="59699" stopIfTrue="1">
      <formula>WEEKDAY($A837)=3</formula>
    </cfRule>
    <cfRule type="expression" dxfId="20967" priority="59700" stopIfTrue="1">
      <formula>WEEKDAY($A837)=4</formula>
    </cfRule>
    <cfRule type="expression" dxfId="20966" priority="59701" stopIfTrue="1">
      <formula>WEEKDAY($A837)=5</formula>
    </cfRule>
    <cfRule type="expression" dxfId="20965" priority="59702" stopIfTrue="1">
      <formula>WEEKDAY($A837)=6</formula>
    </cfRule>
    <cfRule type="expression" dxfId="20964" priority="59703" stopIfTrue="1">
      <formula>WEEKDAY($A837)=7</formula>
    </cfRule>
  </conditionalFormatting>
  <conditionalFormatting sqref="I837:I842">
    <cfRule type="expression" dxfId="20963" priority="59676" stopIfTrue="1">
      <formula>WEEKDAY($A837)=1</formula>
    </cfRule>
    <cfRule type="expression" dxfId="20962" priority="59677" stopIfTrue="1">
      <formula>WEEKDAY($A837)=2</formula>
    </cfRule>
    <cfRule type="expression" dxfId="20961" priority="59678" stopIfTrue="1">
      <formula>WEEKDAY($A837)=3</formula>
    </cfRule>
    <cfRule type="expression" dxfId="20960" priority="59679" stopIfTrue="1">
      <formula>WEEKDAY($A837)=4</formula>
    </cfRule>
    <cfRule type="expression" dxfId="20959" priority="59680" stopIfTrue="1">
      <formula>WEEKDAY($A837)=5</formula>
    </cfRule>
    <cfRule type="expression" dxfId="20958" priority="59681" stopIfTrue="1">
      <formula>WEEKDAY($A837)=6</formula>
    </cfRule>
    <cfRule type="expression" dxfId="20957" priority="59682" stopIfTrue="1">
      <formula>WEEKDAY($A837)=7</formula>
    </cfRule>
  </conditionalFormatting>
  <conditionalFormatting sqref="I837:I842">
    <cfRule type="expression" dxfId="20956" priority="59669" stopIfTrue="1">
      <formula>WEEKDAY($A837)=1</formula>
    </cfRule>
    <cfRule type="expression" dxfId="20955" priority="59670" stopIfTrue="1">
      <formula>WEEKDAY($A837)=2</formula>
    </cfRule>
    <cfRule type="expression" dxfId="20954" priority="59671" stopIfTrue="1">
      <formula>WEEKDAY($A837)=3</formula>
    </cfRule>
    <cfRule type="expression" dxfId="20953" priority="59672" stopIfTrue="1">
      <formula>WEEKDAY($A837)=4</formula>
    </cfRule>
    <cfRule type="expression" dxfId="20952" priority="59673" stopIfTrue="1">
      <formula>WEEKDAY($A837)=5</formula>
    </cfRule>
    <cfRule type="expression" dxfId="20951" priority="59674" stopIfTrue="1">
      <formula>WEEKDAY($A837)=6</formula>
    </cfRule>
    <cfRule type="expression" dxfId="20950" priority="59675" stopIfTrue="1">
      <formula>WEEKDAY($A837)=7</formula>
    </cfRule>
  </conditionalFormatting>
  <conditionalFormatting sqref="I837:I842">
    <cfRule type="expression" dxfId="20949" priority="59662" stopIfTrue="1">
      <formula>WEEKDAY($A837)=1</formula>
    </cfRule>
    <cfRule type="expression" dxfId="20948" priority="59663" stopIfTrue="1">
      <formula>WEEKDAY($A837)=2</formula>
    </cfRule>
    <cfRule type="expression" dxfId="20947" priority="59664" stopIfTrue="1">
      <formula>WEEKDAY($A837)=3</formula>
    </cfRule>
    <cfRule type="expression" dxfId="20946" priority="59665" stopIfTrue="1">
      <formula>WEEKDAY($A837)=4</formula>
    </cfRule>
    <cfRule type="expression" dxfId="20945" priority="59666" stopIfTrue="1">
      <formula>WEEKDAY($A837)=5</formula>
    </cfRule>
    <cfRule type="expression" dxfId="20944" priority="59667" stopIfTrue="1">
      <formula>WEEKDAY($A837)=6</formula>
    </cfRule>
    <cfRule type="expression" dxfId="20943" priority="59668" stopIfTrue="1">
      <formula>WEEKDAY($A837)=7</formula>
    </cfRule>
  </conditionalFormatting>
  <conditionalFormatting sqref="I837:I842">
    <cfRule type="expression" dxfId="20942" priority="59655" stopIfTrue="1">
      <formula>WEEKDAY($A837)=1</formula>
    </cfRule>
    <cfRule type="expression" dxfId="20941" priority="59656" stopIfTrue="1">
      <formula>WEEKDAY($A837)=2</formula>
    </cfRule>
    <cfRule type="expression" dxfId="20940" priority="59657" stopIfTrue="1">
      <formula>WEEKDAY($A837)=3</formula>
    </cfRule>
    <cfRule type="expression" dxfId="20939" priority="59658" stopIfTrue="1">
      <formula>WEEKDAY($A837)=4</formula>
    </cfRule>
    <cfRule type="expression" dxfId="20938" priority="59659" stopIfTrue="1">
      <formula>WEEKDAY($A837)=5</formula>
    </cfRule>
    <cfRule type="expression" dxfId="20937" priority="59660" stopIfTrue="1">
      <formula>WEEKDAY($A837)=6</formula>
    </cfRule>
    <cfRule type="expression" dxfId="20936" priority="59661" stopIfTrue="1">
      <formula>WEEKDAY($A837)=7</formula>
    </cfRule>
  </conditionalFormatting>
  <conditionalFormatting sqref="I837:I842">
    <cfRule type="expression" dxfId="20935" priority="59634" stopIfTrue="1">
      <formula>WEEKDAY($A837)=1</formula>
    </cfRule>
    <cfRule type="expression" dxfId="20934" priority="59635" stopIfTrue="1">
      <formula>WEEKDAY($A837)=2</formula>
    </cfRule>
    <cfRule type="expression" dxfId="20933" priority="59636" stopIfTrue="1">
      <formula>WEEKDAY($A837)=3</formula>
    </cfRule>
    <cfRule type="expression" dxfId="20932" priority="59637" stopIfTrue="1">
      <formula>WEEKDAY($A837)=4</formula>
    </cfRule>
    <cfRule type="expression" dxfId="20931" priority="59638" stopIfTrue="1">
      <formula>WEEKDAY($A837)=5</formula>
    </cfRule>
    <cfRule type="expression" dxfId="20930" priority="59639" stopIfTrue="1">
      <formula>WEEKDAY($A837)=6</formula>
    </cfRule>
    <cfRule type="expression" dxfId="20929" priority="59640" stopIfTrue="1">
      <formula>WEEKDAY($A837)=7</formula>
    </cfRule>
  </conditionalFormatting>
  <conditionalFormatting sqref="I837:I842">
    <cfRule type="expression" dxfId="20928" priority="59627" stopIfTrue="1">
      <formula>WEEKDAY($A837)=1</formula>
    </cfRule>
    <cfRule type="expression" dxfId="20927" priority="59628" stopIfTrue="1">
      <formula>WEEKDAY($A837)=2</formula>
    </cfRule>
    <cfRule type="expression" dxfId="20926" priority="59629" stopIfTrue="1">
      <formula>WEEKDAY($A837)=3</formula>
    </cfRule>
    <cfRule type="expression" dxfId="20925" priority="59630" stopIfTrue="1">
      <formula>WEEKDAY($A837)=4</formula>
    </cfRule>
    <cfRule type="expression" dxfId="20924" priority="59631" stopIfTrue="1">
      <formula>WEEKDAY($A837)=5</formula>
    </cfRule>
    <cfRule type="expression" dxfId="20923" priority="59632" stopIfTrue="1">
      <formula>WEEKDAY($A837)=6</formula>
    </cfRule>
    <cfRule type="expression" dxfId="20922" priority="59633" stopIfTrue="1">
      <formula>WEEKDAY($A837)=7</formula>
    </cfRule>
  </conditionalFormatting>
  <conditionalFormatting sqref="I837:I842">
    <cfRule type="expression" dxfId="20921" priority="59613" stopIfTrue="1">
      <formula>WEEKDAY($A837)=1</formula>
    </cfRule>
    <cfRule type="expression" dxfId="20920" priority="59614" stopIfTrue="1">
      <formula>WEEKDAY($A837)=2</formula>
    </cfRule>
    <cfRule type="expression" dxfId="20919" priority="59615" stopIfTrue="1">
      <formula>WEEKDAY($A837)=3</formula>
    </cfRule>
    <cfRule type="expression" dxfId="20918" priority="59616" stopIfTrue="1">
      <formula>WEEKDAY($A837)=4</formula>
    </cfRule>
    <cfRule type="expression" dxfId="20917" priority="59617" stopIfTrue="1">
      <formula>WEEKDAY($A837)=5</formula>
    </cfRule>
    <cfRule type="expression" dxfId="20916" priority="59618" stopIfTrue="1">
      <formula>WEEKDAY($A837)=6</formula>
    </cfRule>
    <cfRule type="expression" dxfId="20915" priority="59619" stopIfTrue="1">
      <formula>WEEKDAY($A837)=7</formula>
    </cfRule>
  </conditionalFormatting>
  <conditionalFormatting sqref="I837:I842">
    <cfRule type="expression" dxfId="20914" priority="59599" stopIfTrue="1">
      <formula>WEEKDAY($A837)=1</formula>
    </cfRule>
    <cfRule type="expression" dxfId="20913" priority="59600" stopIfTrue="1">
      <formula>WEEKDAY($A837)=2</formula>
    </cfRule>
    <cfRule type="expression" dxfId="20912" priority="59601" stopIfTrue="1">
      <formula>WEEKDAY($A837)=3</formula>
    </cfRule>
    <cfRule type="expression" dxfId="20911" priority="59602" stopIfTrue="1">
      <formula>WEEKDAY($A837)=4</formula>
    </cfRule>
    <cfRule type="expression" dxfId="20910" priority="59603" stopIfTrue="1">
      <formula>WEEKDAY($A837)=5</formula>
    </cfRule>
    <cfRule type="expression" dxfId="20909" priority="59604" stopIfTrue="1">
      <formula>WEEKDAY($A837)=6</formula>
    </cfRule>
    <cfRule type="expression" dxfId="20908" priority="59605" stopIfTrue="1">
      <formula>WEEKDAY($A837)=7</formula>
    </cfRule>
  </conditionalFormatting>
  <conditionalFormatting sqref="I837:I842">
    <cfRule type="expression" dxfId="20907" priority="59592" stopIfTrue="1">
      <formula>WEEKDAY($A837)=1</formula>
    </cfRule>
    <cfRule type="expression" dxfId="20906" priority="59593" stopIfTrue="1">
      <formula>WEEKDAY($A837)=2</formula>
    </cfRule>
    <cfRule type="expression" dxfId="20905" priority="59594" stopIfTrue="1">
      <formula>WEEKDAY($A837)=3</formula>
    </cfRule>
    <cfRule type="expression" dxfId="20904" priority="59595" stopIfTrue="1">
      <formula>WEEKDAY($A837)=4</formula>
    </cfRule>
    <cfRule type="expression" dxfId="20903" priority="59596" stopIfTrue="1">
      <formula>WEEKDAY($A837)=5</formula>
    </cfRule>
    <cfRule type="expression" dxfId="20902" priority="59597" stopIfTrue="1">
      <formula>WEEKDAY($A837)=6</formula>
    </cfRule>
    <cfRule type="expression" dxfId="20901" priority="59598" stopIfTrue="1">
      <formula>WEEKDAY($A837)=7</formula>
    </cfRule>
  </conditionalFormatting>
  <conditionalFormatting sqref="I837:I842">
    <cfRule type="expression" dxfId="20900" priority="59585" stopIfTrue="1">
      <formula>WEEKDAY($A837)=1</formula>
    </cfRule>
    <cfRule type="expression" dxfId="20899" priority="59586" stopIfTrue="1">
      <formula>WEEKDAY($A837)=2</formula>
    </cfRule>
    <cfRule type="expression" dxfId="20898" priority="59587" stopIfTrue="1">
      <formula>WEEKDAY($A837)=3</formula>
    </cfRule>
    <cfRule type="expression" dxfId="20897" priority="59588" stopIfTrue="1">
      <formula>WEEKDAY($A837)=4</formula>
    </cfRule>
    <cfRule type="expression" dxfId="20896" priority="59589" stopIfTrue="1">
      <formula>WEEKDAY($A837)=5</formula>
    </cfRule>
    <cfRule type="expression" dxfId="20895" priority="59590" stopIfTrue="1">
      <formula>WEEKDAY($A837)=6</formula>
    </cfRule>
    <cfRule type="expression" dxfId="20894" priority="59591" stopIfTrue="1">
      <formula>WEEKDAY($A837)=7</formula>
    </cfRule>
  </conditionalFormatting>
  <conditionalFormatting sqref="I837:I842">
    <cfRule type="expression" dxfId="20893" priority="59578" stopIfTrue="1">
      <formula>WEEKDAY($A837)=1</formula>
    </cfRule>
    <cfRule type="expression" dxfId="20892" priority="59579" stopIfTrue="1">
      <formula>WEEKDAY($A837)=2</formula>
    </cfRule>
    <cfRule type="expression" dxfId="20891" priority="59580" stopIfTrue="1">
      <formula>WEEKDAY($A837)=3</formula>
    </cfRule>
    <cfRule type="expression" dxfId="20890" priority="59581" stopIfTrue="1">
      <formula>WEEKDAY($A837)=4</formula>
    </cfRule>
    <cfRule type="expression" dxfId="20889" priority="59582" stopIfTrue="1">
      <formula>WEEKDAY($A837)=5</formula>
    </cfRule>
    <cfRule type="expression" dxfId="20888" priority="59583" stopIfTrue="1">
      <formula>WEEKDAY($A837)=6</formula>
    </cfRule>
    <cfRule type="expression" dxfId="20887" priority="59584" stopIfTrue="1">
      <formula>WEEKDAY($A837)=7</formula>
    </cfRule>
  </conditionalFormatting>
  <conditionalFormatting sqref="I837:I842">
    <cfRule type="expression" dxfId="20886" priority="59571" stopIfTrue="1">
      <formula>WEEKDAY($A837)=1</formula>
    </cfRule>
    <cfRule type="expression" dxfId="20885" priority="59572" stopIfTrue="1">
      <formula>WEEKDAY($A837)=2</formula>
    </cfRule>
    <cfRule type="expression" dxfId="20884" priority="59573" stopIfTrue="1">
      <formula>WEEKDAY($A837)=3</formula>
    </cfRule>
    <cfRule type="expression" dxfId="20883" priority="59574" stopIfTrue="1">
      <formula>WEEKDAY($A837)=4</formula>
    </cfRule>
    <cfRule type="expression" dxfId="20882" priority="59575" stopIfTrue="1">
      <formula>WEEKDAY($A837)=5</formula>
    </cfRule>
    <cfRule type="expression" dxfId="20881" priority="59576" stopIfTrue="1">
      <formula>WEEKDAY($A837)=6</formula>
    </cfRule>
    <cfRule type="expression" dxfId="20880" priority="59577" stopIfTrue="1">
      <formula>WEEKDAY($A837)=7</formula>
    </cfRule>
  </conditionalFormatting>
  <conditionalFormatting sqref="I837:I842">
    <cfRule type="expression" dxfId="20879" priority="59564" stopIfTrue="1">
      <formula>WEEKDAY($A837)=1</formula>
    </cfRule>
    <cfRule type="expression" dxfId="20878" priority="59565" stopIfTrue="1">
      <formula>WEEKDAY($A837)=2</formula>
    </cfRule>
    <cfRule type="expression" dxfId="20877" priority="59566" stopIfTrue="1">
      <formula>WEEKDAY($A837)=3</formula>
    </cfRule>
    <cfRule type="expression" dxfId="20876" priority="59567" stopIfTrue="1">
      <formula>WEEKDAY($A837)=4</formula>
    </cfRule>
    <cfRule type="expression" dxfId="20875" priority="59568" stopIfTrue="1">
      <formula>WEEKDAY($A837)=5</formula>
    </cfRule>
    <cfRule type="expression" dxfId="20874" priority="59569" stopIfTrue="1">
      <formula>WEEKDAY($A837)=6</formula>
    </cfRule>
    <cfRule type="expression" dxfId="20873" priority="59570" stopIfTrue="1">
      <formula>WEEKDAY($A837)=7</formula>
    </cfRule>
  </conditionalFormatting>
  <conditionalFormatting sqref="I837:I842">
    <cfRule type="expression" dxfId="20872" priority="59557" stopIfTrue="1">
      <formula>WEEKDAY($A837)=1</formula>
    </cfRule>
    <cfRule type="expression" dxfId="20871" priority="59558" stopIfTrue="1">
      <formula>WEEKDAY($A837)=2</formula>
    </cfRule>
    <cfRule type="expression" dxfId="20870" priority="59559" stopIfTrue="1">
      <formula>WEEKDAY($A837)=3</formula>
    </cfRule>
    <cfRule type="expression" dxfId="20869" priority="59560" stopIfTrue="1">
      <formula>WEEKDAY($A837)=4</formula>
    </cfRule>
    <cfRule type="expression" dxfId="20868" priority="59561" stopIfTrue="1">
      <formula>WEEKDAY($A837)=5</formula>
    </cfRule>
    <cfRule type="expression" dxfId="20867" priority="59562" stopIfTrue="1">
      <formula>WEEKDAY($A837)=6</formula>
    </cfRule>
    <cfRule type="expression" dxfId="20866" priority="59563" stopIfTrue="1">
      <formula>WEEKDAY($A837)=7</formula>
    </cfRule>
  </conditionalFormatting>
  <conditionalFormatting sqref="I837:I842">
    <cfRule type="expression" dxfId="20865" priority="59550" stopIfTrue="1">
      <formula>WEEKDAY($A837)=1</formula>
    </cfRule>
    <cfRule type="expression" dxfId="20864" priority="59551" stopIfTrue="1">
      <formula>WEEKDAY($A837)=2</formula>
    </cfRule>
    <cfRule type="expression" dxfId="20863" priority="59552" stopIfTrue="1">
      <formula>WEEKDAY($A837)=3</formula>
    </cfRule>
    <cfRule type="expression" dxfId="20862" priority="59553" stopIfTrue="1">
      <formula>WEEKDAY($A837)=4</formula>
    </cfRule>
    <cfRule type="expression" dxfId="20861" priority="59554" stopIfTrue="1">
      <formula>WEEKDAY($A837)=5</formula>
    </cfRule>
    <cfRule type="expression" dxfId="20860" priority="59555" stopIfTrue="1">
      <formula>WEEKDAY($A837)=6</formula>
    </cfRule>
    <cfRule type="expression" dxfId="20859" priority="59556" stopIfTrue="1">
      <formula>WEEKDAY($A837)=7</formula>
    </cfRule>
  </conditionalFormatting>
  <conditionalFormatting sqref="I837:I842">
    <cfRule type="expression" dxfId="20858" priority="59543" stopIfTrue="1">
      <formula>WEEKDAY($A837)=1</formula>
    </cfRule>
    <cfRule type="expression" dxfId="20857" priority="59544" stopIfTrue="1">
      <formula>WEEKDAY($A837)=2</formula>
    </cfRule>
    <cfRule type="expression" dxfId="20856" priority="59545" stopIfTrue="1">
      <formula>WEEKDAY($A837)=3</formula>
    </cfRule>
    <cfRule type="expression" dxfId="20855" priority="59546" stopIfTrue="1">
      <formula>WEEKDAY($A837)=4</formula>
    </cfRule>
    <cfRule type="expression" dxfId="20854" priority="59547" stopIfTrue="1">
      <formula>WEEKDAY($A837)=5</formula>
    </cfRule>
    <cfRule type="expression" dxfId="20853" priority="59548" stopIfTrue="1">
      <formula>WEEKDAY($A837)=6</formula>
    </cfRule>
    <cfRule type="expression" dxfId="20852" priority="59549" stopIfTrue="1">
      <formula>WEEKDAY($A837)=7</formula>
    </cfRule>
  </conditionalFormatting>
  <conditionalFormatting sqref="I837:I842">
    <cfRule type="expression" dxfId="20851" priority="59536" stopIfTrue="1">
      <formula>WEEKDAY($A837)=1</formula>
    </cfRule>
    <cfRule type="expression" dxfId="20850" priority="59537" stopIfTrue="1">
      <formula>WEEKDAY($A837)=2</formula>
    </cfRule>
    <cfRule type="expression" dxfId="20849" priority="59538" stopIfTrue="1">
      <formula>WEEKDAY($A837)=3</formula>
    </cfRule>
    <cfRule type="expression" dxfId="20848" priority="59539" stopIfTrue="1">
      <formula>WEEKDAY($A837)=4</formula>
    </cfRule>
    <cfRule type="expression" dxfId="20847" priority="59540" stopIfTrue="1">
      <formula>WEEKDAY($A837)=5</formula>
    </cfRule>
    <cfRule type="expression" dxfId="20846" priority="59541" stopIfTrue="1">
      <formula>WEEKDAY($A837)=6</formula>
    </cfRule>
    <cfRule type="expression" dxfId="20845" priority="59542" stopIfTrue="1">
      <formula>WEEKDAY($A837)=7</formula>
    </cfRule>
  </conditionalFormatting>
  <conditionalFormatting sqref="I837:I842">
    <cfRule type="expression" dxfId="20844" priority="59529" stopIfTrue="1">
      <formula>WEEKDAY($A837)=1</formula>
    </cfRule>
    <cfRule type="expression" dxfId="20843" priority="59530" stopIfTrue="1">
      <formula>WEEKDAY($A837)=2</formula>
    </cfRule>
    <cfRule type="expression" dxfId="20842" priority="59531" stopIfTrue="1">
      <formula>WEEKDAY($A837)=3</formula>
    </cfRule>
    <cfRule type="expression" dxfId="20841" priority="59532" stopIfTrue="1">
      <formula>WEEKDAY($A837)=4</formula>
    </cfRule>
    <cfRule type="expression" dxfId="20840" priority="59533" stopIfTrue="1">
      <formula>WEEKDAY($A837)=5</formula>
    </cfRule>
    <cfRule type="expression" dxfId="20839" priority="59534" stopIfTrue="1">
      <formula>WEEKDAY($A837)=6</formula>
    </cfRule>
    <cfRule type="expression" dxfId="20838" priority="59535" stopIfTrue="1">
      <formula>WEEKDAY($A837)=7</formula>
    </cfRule>
  </conditionalFormatting>
  <conditionalFormatting sqref="I837:I842">
    <cfRule type="expression" dxfId="20837" priority="59522" stopIfTrue="1">
      <formula>WEEKDAY($A837)=1</formula>
    </cfRule>
    <cfRule type="expression" dxfId="20836" priority="59523" stopIfTrue="1">
      <formula>WEEKDAY($A837)=2</formula>
    </cfRule>
    <cfRule type="expression" dxfId="20835" priority="59524" stopIfTrue="1">
      <formula>WEEKDAY($A837)=3</formula>
    </cfRule>
    <cfRule type="expression" dxfId="20834" priority="59525" stopIfTrue="1">
      <formula>WEEKDAY($A837)=4</formula>
    </cfRule>
    <cfRule type="expression" dxfId="20833" priority="59526" stopIfTrue="1">
      <formula>WEEKDAY($A837)=5</formula>
    </cfRule>
    <cfRule type="expression" dxfId="20832" priority="59527" stopIfTrue="1">
      <formula>WEEKDAY($A837)=6</formula>
    </cfRule>
    <cfRule type="expression" dxfId="20831" priority="59528" stopIfTrue="1">
      <formula>WEEKDAY($A837)=7</formula>
    </cfRule>
  </conditionalFormatting>
  <conditionalFormatting sqref="I837:I842">
    <cfRule type="expression" dxfId="20830" priority="59515" stopIfTrue="1">
      <formula>WEEKDAY($A837)=1</formula>
    </cfRule>
    <cfRule type="expression" dxfId="20829" priority="59516" stopIfTrue="1">
      <formula>WEEKDAY($A837)=2</formula>
    </cfRule>
    <cfRule type="expression" dxfId="20828" priority="59517" stopIfTrue="1">
      <formula>WEEKDAY($A837)=3</formula>
    </cfRule>
    <cfRule type="expression" dxfId="20827" priority="59518" stopIfTrue="1">
      <formula>WEEKDAY($A837)=4</formula>
    </cfRule>
    <cfRule type="expression" dxfId="20826" priority="59519" stopIfTrue="1">
      <formula>WEEKDAY($A837)=5</formula>
    </cfRule>
    <cfRule type="expression" dxfId="20825" priority="59520" stopIfTrue="1">
      <formula>WEEKDAY($A837)=6</formula>
    </cfRule>
    <cfRule type="expression" dxfId="20824" priority="59521" stopIfTrue="1">
      <formula>WEEKDAY($A837)=7</formula>
    </cfRule>
  </conditionalFormatting>
  <conditionalFormatting sqref="I837:I842">
    <cfRule type="expression" dxfId="20823" priority="59508" stopIfTrue="1">
      <formula>WEEKDAY($A837)=1</formula>
    </cfRule>
    <cfRule type="expression" dxfId="20822" priority="59509" stopIfTrue="1">
      <formula>WEEKDAY($A837)=2</formula>
    </cfRule>
    <cfRule type="expression" dxfId="20821" priority="59510" stopIfTrue="1">
      <formula>WEEKDAY($A837)=3</formula>
    </cfRule>
    <cfRule type="expression" dxfId="20820" priority="59511" stopIfTrue="1">
      <formula>WEEKDAY($A837)=4</formula>
    </cfRule>
    <cfRule type="expression" dxfId="20819" priority="59512" stopIfTrue="1">
      <formula>WEEKDAY($A837)=5</formula>
    </cfRule>
    <cfRule type="expression" dxfId="20818" priority="59513" stopIfTrue="1">
      <formula>WEEKDAY($A837)=6</formula>
    </cfRule>
    <cfRule type="expression" dxfId="20817" priority="59514" stopIfTrue="1">
      <formula>WEEKDAY($A837)=7</formula>
    </cfRule>
  </conditionalFormatting>
  <conditionalFormatting sqref="I837:I842">
    <cfRule type="expression" dxfId="20816" priority="59501" stopIfTrue="1">
      <formula>WEEKDAY($A837)=1</formula>
    </cfRule>
    <cfRule type="expression" dxfId="20815" priority="59502" stopIfTrue="1">
      <formula>WEEKDAY($A837)=2</formula>
    </cfRule>
    <cfRule type="expression" dxfId="20814" priority="59503" stopIfTrue="1">
      <formula>WEEKDAY($A837)=3</formula>
    </cfRule>
    <cfRule type="expression" dxfId="20813" priority="59504" stopIfTrue="1">
      <formula>WEEKDAY($A837)=4</formula>
    </cfRule>
    <cfRule type="expression" dxfId="20812" priority="59505" stopIfTrue="1">
      <formula>WEEKDAY($A837)=5</formula>
    </cfRule>
    <cfRule type="expression" dxfId="20811" priority="59506" stopIfTrue="1">
      <formula>WEEKDAY($A837)=6</formula>
    </cfRule>
    <cfRule type="expression" dxfId="20810" priority="59507" stopIfTrue="1">
      <formula>WEEKDAY($A837)=7</formula>
    </cfRule>
  </conditionalFormatting>
  <conditionalFormatting sqref="I837:I842">
    <cfRule type="expression" dxfId="20809" priority="59494" stopIfTrue="1">
      <formula>WEEKDAY($A837)=1</formula>
    </cfRule>
    <cfRule type="expression" dxfId="20808" priority="59495" stopIfTrue="1">
      <formula>WEEKDAY($A837)=2</formula>
    </cfRule>
    <cfRule type="expression" dxfId="20807" priority="59496" stopIfTrue="1">
      <formula>WEEKDAY($A837)=3</formula>
    </cfRule>
    <cfRule type="expression" dxfId="20806" priority="59497" stopIfTrue="1">
      <formula>WEEKDAY($A837)=4</formula>
    </cfRule>
    <cfRule type="expression" dxfId="20805" priority="59498" stopIfTrue="1">
      <formula>WEEKDAY($A837)=5</formula>
    </cfRule>
    <cfRule type="expression" dxfId="20804" priority="59499" stopIfTrue="1">
      <formula>WEEKDAY($A837)=6</formula>
    </cfRule>
    <cfRule type="expression" dxfId="20803" priority="59500" stopIfTrue="1">
      <formula>WEEKDAY($A837)=7</formula>
    </cfRule>
  </conditionalFormatting>
  <conditionalFormatting sqref="I837:I842">
    <cfRule type="expression" dxfId="20802" priority="59487" stopIfTrue="1">
      <formula>WEEKDAY($A837)=1</formula>
    </cfRule>
    <cfRule type="expression" dxfId="20801" priority="59488" stopIfTrue="1">
      <formula>WEEKDAY($A837)=2</formula>
    </cfRule>
    <cfRule type="expression" dxfId="20800" priority="59489" stopIfTrue="1">
      <formula>WEEKDAY($A837)=3</formula>
    </cfRule>
    <cfRule type="expression" dxfId="20799" priority="59490" stopIfTrue="1">
      <formula>WEEKDAY($A837)=4</formula>
    </cfRule>
    <cfRule type="expression" dxfId="20798" priority="59491" stopIfTrue="1">
      <formula>WEEKDAY($A837)=5</formula>
    </cfRule>
    <cfRule type="expression" dxfId="20797" priority="59492" stopIfTrue="1">
      <formula>WEEKDAY($A837)=6</formula>
    </cfRule>
    <cfRule type="expression" dxfId="20796" priority="59493" stopIfTrue="1">
      <formula>WEEKDAY($A837)=7</formula>
    </cfRule>
  </conditionalFormatting>
  <conditionalFormatting sqref="I837:I842">
    <cfRule type="expression" dxfId="20795" priority="59480" stopIfTrue="1">
      <formula>WEEKDAY($A837)=1</formula>
    </cfRule>
    <cfRule type="expression" dxfId="20794" priority="59481" stopIfTrue="1">
      <formula>WEEKDAY($A837)=2</formula>
    </cfRule>
    <cfRule type="expression" dxfId="20793" priority="59482" stopIfTrue="1">
      <formula>WEEKDAY($A837)=3</formula>
    </cfRule>
    <cfRule type="expression" dxfId="20792" priority="59483" stopIfTrue="1">
      <formula>WEEKDAY($A837)=4</formula>
    </cfRule>
    <cfRule type="expression" dxfId="20791" priority="59484" stopIfTrue="1">
      <formula>WEEKDAY($A837)=5</formula>
    </cfRule>
    <cfRule type="expression" dxfId="20790" priority="59485" stopIfTrue="1">
      <formula>WEEKDAY($A837)=6</formula>
    </cfRule>
    <cfRule type="expression" dxfId="20789" priority="59486" stopIfTrue="1">
      <formula>WEEKDAY($A837)=7</formula>
    </cfRule>
  </conditionalFormatting>
  <conditionalFormatting sqref="I837:I842">
    <cfRule type="expression" dxfId="20788" priority="59473" stopIfTrue="1">
      <formula>WEEKDAY($A837)=1</formula>
    </cfRule>
    <cfRule type="expression" dxfId="20787" priority="59474" stopIfTrue="1">
      <formula>WEEKDAY($A837)=2</formula>
    </cfRule>
    <cfRule type="expression" dxfId="20786" priority="59475" stopIfTrue="1">
      <formula>WEEKDAY($A837)=3</formula>
    </cfRule>
    <cfRule type="expression" dxfId="20785" priority="59476" stopIfTrue="1">
      <formula>WEEKDAY($A837)=4</formula>
    </cfRule>
    <cfRule type="expression" dxfId="20784" priority="59477" stopIfTrue="1">
      <formula>WEEKDAY($A837)=5</formula>
    </cfRule>
    <cfRule type="expression" dxfId="20783" priority="59478" stopIfTrue="1">
      <formula>WEEKDAY($A837)=6</formula>
    </cfRule>
    <cfRule type="expression" dxfId="20782" priority="59479" stopIfTrue="1">
      <formula>WEEKDAY($A837)=7</formula>
    </cfRule>
  </conditionalFormatting>
  <conditionalFormatting sqref="I837:I842">
    <cfRule type="expression" dxfId="20781" priority="59466" stopIfTrue="1">
      <formula>WEEKDAY($A837)=1</formula>
    </cfRule>
    <cfRule type="expression" dxfId="20780" priority="59467" stopIfTrue="1">
      <formula>WEEKDAY($A837)=2</formula>
    </cfRule>
    <cfRule type="expression" dxfId="20779" priority="59468" stopIfTrue="1">
      <formula>WEEKDAY($A837)=3</formula>
    </cfRule>
    <cfRule type="expression" dxfId="20778" priority="59469" stopIfTrue="1">
      <formula>WEEKDAY($A837)=4</formula>
    </cfRule>
    <cfRule type="expression" dxfId="20777" priority="59470" stopIfTrue="1">
      <formula>WEEKDAY($A837)=5</formula>
    </cfRule>
    <cfRule type="expression" dxfId="20776" priority="59471" stopIfTrue="1">
      <formula>WEEKDAY($A837)=6</formula>
    </cfRule>
    <cfRule type="expression" dxfId="20775" priority="59472" stopIfTrue="1">
      <formula>WEEKDAY($A837)=7</formula>
    </cfRule>
  </conditionalFormatting>
  <conditionalFormatting sqref="I837:I842">
    <cfRule type="expression" dxfId="20774" priority="59459" stopIfTrue="1">
      <formula>WEEKDAY($A837)=1</formula>
    </cfRule>
    <cfRule type="expression" dxfId="20773" priority="59460" stopIfTrue="1">
      <formula>WEEKDAY($A837)=2</formula>
    </cfRule>
    <cfRule type="expression" dxfId="20772" priority="59461" stopIfTrue="1">
      <formula>WEEKDAY($A837)=3</formula>
    </cfRule>
    <cfRule type="expression" dxfId="20771" priority="59462" stopIfTrue="1">
      <formula>WEEKDAY($A837)=4</formula>
    </cfRule>
    <cfRule type="expression" dxfId="20770" priority="59463" stopIfTrue="1">
      <formula>WEEKDAY($A837)=5</formula>
    </cfRule>
    <cfRule type="expression" dxfId="20769" priority="59464" stopIfTrue="1">
      <formula>WEEKDAY($A837)=6</formula>
    </cfRule>
    <cfRule type="expression" dxfId="20768" priority="59465" stopIfTrue="1">
      <formula>WEEKDAY($A837)=7</formula>
    </cfRule>
  </conditionalFormatting>
  <conditionalFormatting sqref="I837:I842">
    <cfRule type="expression" dxfId="20767" priority="59452" stopIfTrue="1">
      <formula>WEEKDAY($A837)=1</formula>
    </cfRule>
    <cfRule type="expression" dxfId="20766" priority="59453" stopIfTrue="1">
      <formula>WEEKDAY($A837)=2</formula>
    </cfRule>
    <cfRule type="expression" dxfId="20765" priority="59454" stopIfTrue="1">
      <formula>WEEKDAY($A837)=3</formula>
    </cfRule>
    <cfRule type="expression" dxfId="20764" priority="59455" stopIfTrue="1">
      <formula>WEEKDAY($A837)=4</formula>
    </cfRule>
    <cfRule type="expression" dxfId="20763" priority="59456" stopIfTrue="1">
      <formula>WEEKDAY($A837)=5</formula>
    </cfRule>
    <cfRule type="expression" dxfId="20762" priority="59457" stopIfTrue="1">
      <formula>WEEKDAY($A837)=6</formula>
    </cfRule>
    <cfRule type="expression" dxfId="20761" priority="59458" stopIfTrue="1">
      <formula>WEEKDAY($A837)=7</formula>
    </cfRule>
  </conditionalFormatting>
  <conditionalFormatting sqref="I837:I842">
    <cfRule type="expression" dxfId="20760" priority="59445" stopIfTrue="1">
      <formula>WEEKDAY($A837)=1</formula>
    </cfRule>
    <cfRule type="expression" dxfId="20759" priority="59446" stopIfTrue="1">
      <formula>WEEKDAY($A837)=2</formula>
    </cfRule>
    <cfRule type="expression" dxfId="20758" priority="59447" stopIfTrue="1">
      <formula>WEEKDAY($A837)=3</formula>
    </cfRule>
    <cfRule type="expression" dxfId="20757" priority="59448" stopIfTrue="1">
      <formula>WEEKDAY($A837)=4</formula>
    </cfRule>
    <cfRule type="expression" dxfId="20756" priority="59449" stopIfTrue="1">
      <formula>WEEKDAY($A837)=5</formula>
    </cfRule>
    <cfRule type="expression" dxfId="20755" priority="59450" stopIfTrue="1">
      <formula>WEEKDAY($A837)=6</formula>
    </cfRule>
    <cfRule type="expression" dxfId="20754" priority="59451" stopIfTrue="1">
      <formula>WEEKDAY($A837)=7</formula>
    </cfRule>
  </conditionalFormatting>
  <conditionalFormatting sqref="I837:I842">
    <cfRule type="expression" dxfId="20753" priority="59438" stopIfTrue="1">
      <formula>WEEKDAY($A837)=1</formula>
    </cfRule>
    <cfRule type="expression" dxfId="20752" priority="59439" stopIfTrue="1">
      <formula>WEEKDAY($A837)=2</formula>
    </cfRule>
    <cfRule type="expression" dxfId="20751" priority="59440" stopIfTrue="1">
      <formula>WEEKDAY($A837)=3</formula>
    </cfRule>
    <cfRule type="expression" dxfId="20750" priority="59441" stopIfTrue="1">
      <formula>WEEKDAY($A837)=4</formula>
    </cfRule>
    <cfRule type="expression" dxfId="20749" priority="59442" stopIfTrue="1">
      <formula>WEEKDAY($A837)=5</formula>
    </cfRule>
    <cfRule type="expression" dxfId="20748" priority="59443" stopIfTrue="1">
      <formula>WEEKDAY($A837)=6</formula>
    </cfRule>
    <cfRule type="expression" dxfId="20747" priority="59444" stopIfTrue="1">
      <formula>WEEKDAY($A837)=7</formula>
    </cfRule>
  </conditionalFormatting>
  <conditionalFormatting sqref="I837:I842">
    <cfRule type="expression" dxfId="20746" priority="59431" stopIfTrue="1">
      <formula>WEEKDAY($A837)=1</formula>
    </cfRule>
    <cfRule type="expression" dxfId="20745" priority="59432" stopIfTrue="1">
      <formula>WEEKDAY($A837)=2</formula>
    </cfRule>
    <cfRule type="expression" dxfId="20744" priority="59433" stopIfTrue="1">
      <formula>WEEKDAY($A837)=3</formula>
    </cfRule>
    <cfRule type="expression" dxfId="20743" priority="59434" stopIfTrue="1">
      <formula>WEEKDAY($A837)=4</formula>
    </cfRule>
    <cfRule type="expression" dxfId="20742" priority="59435" stopIfTrue="1">
      <formula>WEEKDAY($A837)=5</formula>
    </cfRule>
    <cfRule type="expression" dxfId="20741" priority="59436" stopIfTrue="1">
      <formula>WEEKDAY($A837)=6</formula>
    </cfRule>
    <cfRule type="expression" dxfId="20740" priority="59437" stopIfTrue="1">
      <formula>WEEKDAY($A837)=7</formula>
    </cfRule>
  </conditionalFormatting>
  <conditionalFormatting sqref="I837:I842">
    <cfRule type="expression" dxfId="20739" priority="59424" stopIfTrue="1">
      <formula>WEEKDAY($A837)=1</formula>
    </cfRule>
    <cfRule type="expression" dxfId="20738" priority="59425" stopIfTrue="1">
      <formula>WEEKDAY($A837)=2</formula>
    </cfRule>
    <cfRule type="expression" dxfId="20737" priority="59426" stopIfTrue="1">
      <formula>WEEKDAY($A837)=3</formula>
    </cfRule>
    <cfRule type="expression" dxfId="20736" priority="59427" stopIfTrue="1">
      <formula>WEEKDAY($A837)=4</formula>
    </cfRule>
    <cfRule type="expression" dxfId="20735" priority="59428" stopIfTrue="1">
      <formula>WEEKDAY($A837)=5</formula>
    </cfRule>
    <cfRule type="expression" dxfId="20734" priority="59429" stopIfTrue="1">
      <formula>WEEKDAY($A837)=6</formula>
    </cfRule>
    <cfRule type="expression" dxfId="20733" priority="59430" stopIfTrue="1">
      <formula>WEEKDAY($A837)=7</formula>
    </cfRule>
  </conditionalFormatting>
  <conditionalFormatting sqref="I837:I842">
    <cfRule type="expression" dxfId="20732" priority="59417" stopIfTrue="1">
      <formula>WEEKDAY($A837)=1</formula>
    </cfRule>
    <cfRule type="expression" dxfId="20731" priority="59418" stopIfTrue="1">
      <formula>WEEKDAY($A837)=2</formula>
    </cfRule>
    <cfRule type="expression" dxfId="20730" priority="59419" stopIfTrue="1">
      <formula>WEEKDAY($A837)=3</formula>
    </cfRule>
    <cfRule type="expression" dxfId="20729" priority="59420" stopIfTrue="1">
      <formula>WEEKDAY($A837)=4</formula>
    </cfRule>
    <cfRule type="expression" dxfId="20728" priority="59421" stopIfTrue="1">
      <formula>WEEKDAY($A837)=5</formula>
    </cfRule>
    <cfRule type="expression" dxfId="20727" priority="59422" stopIfTrue="1">
      <formula>WEEKDAY($A837)=6</formula>
    </cfRule>
    <cfRule type="expression" dxfId="20726" priority="59423" stopIfTrue="1">
      <formula>WEEKDAY($A837)=7</formula>
    </cfRule>
  </conditionalFormatting>
  <conditionalFormatting sqref="I837:I842">
    <cfRule type="expression" dxfId="20725" priority="59410" stopIfTrue="1">
      <formula>WEEKDAY($A837)=1</formula>
    </cfRule>
    <cfRule type="expression" dxfId="20724" priority="59411" stopIfTrue="1">
      <formula>WEEKDAY($A837)=2</formula>
    </cfRule>
    <cfRule type="expression" dxfId="20723" priority="59412" stopIfTrue="1">
      <formula>WEEKDAY($A837)=3</formula>
    </cfRule>
    <cfRule type="expression" dxfId="20722" priority="59413" stopIfTrue="1">
      <formula>WEEKDAY($A837)=4</formula>
    </cfRule>
    <cfRule type="expression" dxfId="20721" priority="59414" stopIfTrue="1">
      <formula>WEEKDAY($A837)=5</formula>
    </cfRule>
    <cfRule type="expression" dxfId="20720" priority="59415" stopIfTrue="1">
      <formula>WEEKDAY($A837)=6</formula>
    </cfRule>
    <cfRule type="expression" dxfId="20719" priority="59416" stopIfTrue="1">
      <formula>WEEKDAY($A837)=7</formula>
    </cfRule>
  </conditionalFormatting>
  <conditionalFormatting sqref="I837:I842">
    <cfRule type="expression" dxfId="20718" priority="59403" stopIfTrue="1">
      <formula>WEEKDAY($A837)=1</formula>
    </cfRule>
    <cfRule type="expression" dxfId="20717" priority="59404" stopIfTrue="1">
      <formula>WEEKDAY($A837)=2</formula>
    </cfRule>
    <cfRule type="expression" dxfId="20716" priority="59405" stopIfTrue="1">
      <formula>WEEKDAY($A837)=3</formula>
    </cfRule>
    <cfRule type="expression" dxfId="20715" priority="59406" stopIfTrue="1">
      <formula>WEEKDAY($A837)=4</formula>
    </cfRule>
    <cfRule type="expression" dxfId="20714" priority="59407" stopIfTrue="1">
      <formula>WEEKDAY($A837)=5</formula>
    </cfRule>
    <cfRule type="expression" dxfId="20713" priority="59408" stopIfTrue="1">
      <formula>WEEKDAY($A837)=6</formula>
    </cfRule>
    <cfRule type="expression" dxfId="20712" priority="59409" stopIfTrue="1">
      <formula>WEEKDAY($A837)=7</formula>
    </cfRule>
  </conditionalFormatting>
  <conditionalFormatting sqref="I837:I842">
    <cfRule type="expression" dxfId="20711" priority="59396" stopIfTrue="1">
      <formula>WEEKDAY($A837)=1</formula>
    </cfRule>
    <cfRule type="expression" dxfId="20710" priority="59397" stopIfTrue="1">
      <formula>WEEKDAY($A837)=2</formula>
    </cfRule>
    <cfRule type="expression" dxfId="20709" priority="59398" stopIfTrue="1">
      <formula>WEEKDAY($A837)=3</formula>
    </cfRule>
    <cfRule type="expression" dxfId="20708" priority="59399" stopIfTrue="1">
      <formula>WEEKDAY($A837)=4</formula>
    </cfRule>
    <cfRule type="expression" dxfId="20707" priority="59400" stopIfTrue="1">
      <formula>WEEKDAY($A837)=5</formula>
    </cfRule>
    <cfRule type="expression" dxfId="20706" priority="59401" stopIfTrue="1">
      <formula>WEEKDAY($A837)=6</formula>
    </cfRule>
    <cfRule type="expression" dxfId="20705" priority="59402" stopIfTrue="1">
      <formula>WEEKDAY($A837)=7</formula>
    </cfRule>
  </conditionalFormatting>
  <conditionalFormatting sqref="I837:I842">
    <cfRule type="expression" dxfId="20704" priority="59389" stopIfTrue="1">
      <formula>WEEKDAY($A837)=1</formula>
    </cfRule>
    <cfRule type="expression" dxfId="20703" priority="59390" stopIfTrue="1">
      <formula>WEEKDAY($A837)=2</formula>
    </cfRule>
    <cfRule type="expression" dxfId="20702" priority="59391" stopIfTrue="1">
      <formula>WEEKDAY($A837)=3</formula>
    </cfRule>
    <cfRule type="expression" dxfId="20701" priority="59392" stopIfTrue="1">
      <formula>WEEKDAY($A837)=4</formula>
    </cfRule>
    <cfRule type="expression" dxfId="20700" priority="59393" stopIfTrue="1">
      <formula>WEEKDAY($A837)=5</formula>
    </cfRule>
    <cfRule type="expression" dxfId="20699" priority="59394" stopIfTrue="1">
      <formula>WEEKDAY($A837)=6</formula>
    </cfRule>
    <cfRule type="expression" dxfId="20698" priority="59395" stopIfTrue="1">
      <formula>WEEKDAY($A837)=7</formula>
    </cfRule>
  </conditionalFormatting>
  <conditionalFormatting sqref="I837:I842">
    <cfRule type="expression" dxfId="20697" priority="59382" stopIfTrue="1">
      <formula>WEEKDAY($A837)=1</formula>
    </cfRule>
    <cfRule type="expression" dxfId="20696" priority="59383" stopIfTrue="1">
      <formula>WEEKDAY($A837)=2</formula>
    </cfRule>
    <cfRule type="expression" dxfId="20695" priority="59384" stopIfTrue="1">
      <formula>WEEKDAY($A837)=3</formula>
    </cfRule>
    <cfRule type="expression" dxfId="20694" priority="59385" stopIfTrue="1">
      <formula>WEEKDAY($A837)=4</formula>
    </cfRule>
    <cfRule type="expression" dxfId="20693" priority="59386" stopIfTrue="1">
      <formula>WEEKDAY($A837)=5</formula>
    </cfRule>
    <cfRule type="expression" dxfId="20692" priority="59387" stopIfTrue="1">
      <formula>WEEKDAY($A837)=6</formula>
    </cfRule>
    <cfRule type="expression" dxfId="20691" priority="59388" stopIfTrue="1">
      <formula>WEEKDAY($A837)=7</formula>
    </cfRule>
  </conditionalFormatting>
  <conditionalFormatting sqref="I837:I842">
    <cfRule type="expression" dxfId="20690" priority="59375" stopIfTrue="1">
      <formula>WEEKDAY($A837)=1</formula>
    </cfRule>
    <cfRule type="expression" dxfId="20689" priority="59376" stopIfTrue="1">
      <formula>WEEKDAY($A837)=2</formula>
    </cfRule>
    <cfRule type="expression" dxfId="20688" priority="59377" stopIfTrue="1">
      <formula>WEEKDAY($A837)=3</formula>
    </cfRule>
    <cfRule type="expression" dxfId="20687" priority="59378" stopIfTrue="1">
      <formula>WEEKDAY($A837)=4</formula>
    </cfRule>
    <cfRule type="expression" dxfId="20686" priority="59379" stopIfTrue="1">
      <formula>WEEKDAY($A837)=5</formula>
    </cfRule>
    <cfRule type="expression" dxfId="20685" priority="59380" stopIfTrue="1">
      <formula>WEEKDAY($A837)=6</formula>
    </cfRule>
    <cfRule type="expression" dxfId="20684" priority="59381" stopIfTrue="1">
      <formula>WEEKDAY($A837)=7</formula>
    </cfRule>
  </conditionalFormatting>
  <conditionalFormatting sqref="I837:I842">
    <cfRule type="expression" dxfId="20683" priority="59368" stopIfTrue="1">
      <formula>WEEKDAY($A837)=1</formula>
    </cfRule>
    <cfRule type="expression" dxfId="20682" priority="59369" stopIfTrue="1">
      <formula>WEEKDAY($A837)=2</formula>
    </cfRule>
    <cfRule type="expression" dxfId="20681" priority="59370" stopIfTrue="1">
      <formula>WEEKDAY($A837)=3</formula>
    </cfRule>
    <cfRule type="expression" dxfId="20680" priority="59371" stopIfTrue="1">
      <formula>WEEKDAY($A837)=4</formula>
    </cfRule>
    <cfRule type="expression" dxfId="20679" priority="59372" stopIfTrue="1">
      <formula>WEEKDAY($A837)=5</formula>
    </cfRule>
    <cfRule type="expression" dxfId="20678" priority="59373" stopIfTrue="1">
      <formula>WEEKDAY($A837)=6</formula>
    </cfRule>
    <cfRule type="expression" dxfId="20677" priority="59374" stopIfTrue="1">
      <formula>WEEKDAY($A837)=7</formula>
    </cfRule>
  </conditionalFormatting>
  <conditionalFormatting sqref="I837:I842">
    <cfRule type="expression" dxfId="20676" priority="59361" stopIfTrue="1">
      <formula>WEEKDAY($A837)=1</formula>
    </cfRule>
    <cfRule type="expression" dxfId="20675" priority="59362" stopIfTrue="1">
      <formula>WEEKDAY($A837)=2</formula>
    </cfRule>
    <cfRule type="expression" dxfId="20674" priority="59363" stopIfTrue="1">
      <formula>WEEKDAY($A837)=3</formula>
    </cfRule>
    <cfRule type="expression" dxfId="20673" priority="59364" stopIfTrue="1">
      <formula>WEEKDAY($A837)=4</formula>
    </cfRule>
    <cfRule type="expression" dxfId="20672" priority="59365" stopIfTrue="1">
      <formula>WEEKDAY($A837)=5</formula>
    </cfRule>
    <cfRule type="expression" dxfId="20671" priority="59366" stopIfTrue="1">
      <formula>WEEKDAY($A837)=6</formula>
    </cfRule>
    <cfRule type="expression" dxfId="20670" priority="59367" stopIfTrue="1">
      <formula>WEEKDAY($A837)=7</formula>
    </cfRule>
  </conditionalFormatting>
  <conditionalFormatting sqref="I837:I842">
    <cfRule type="expression" dxfId="20669" priority="59354" stopIfTrue="1">
      <formula>WEEKDAY($A837)=1</formula>
    </cfRule>
    <cfRule type="expression" dxfId="20668" priority="59355" stopIfTrue="1">
      <formula>WEEKDAY($A837)=2</formula>
    </cfRule>
    <cfRule type="expression" dxfId="20667" priority="59356" stopIfTrue="1">
      <formula>WEEKDAY($A837)=3</formula>
    </cfRule>
    <cfRule type="expression" dxfId="20666" priority="59357" stopIfTrue="1">
      <formula>WEEKDAY($A837)=4</formula>
    </cfRule>
    <cfRule type="expression" dxfId="20665" priority="59358" stopIfTrue="1">
      <formula>WEEKDAY($A837)=5</formula>
    </cfRule>
    <cfRule type="expression" dxfId="20664" priority="59359" stopIfTrue="1">
      <formula>WEEKDAY($A837)=6</formula>
    </cfRule>
    <cfRule type="expression" dxfId="20663" priority="59360" stopIfTrue="1">
      <formula>WEEKDAY($A837)=7</formula>
    </cfRule>
  </conditionalFormatting>
  <conditionalFormatting sqref="I837:I842">
    <cfRule type="expression" dxfId="20662" priority="59347" stopIfTrue="1">
      <formula>WEEKDAY($A837)=1</formula>
    </cfRule>
    <cfRule type="expression" dxfId="20661" priority="59348" stopIfTrue="1">
      <formula>WEEKDAY($A837)=2</formula>
    </cfRule>
    <cfRule type="expression" dxfId="20660" priority="59349" stopIfTrue="1">
      <formula>WEEKDAY($A837)=3</formula>
    </cfRule>
    <cfRule type="expression" dxfId="20659" priority="59350" stopIfTrue="1">
      <formula>WEEKDAY($A837)=4</formula>
    </cfRule>
    <cfRule type="expression" dxfId="20658" priority="59351" stopIfTrue="1">
      <formula>WEEKDAY($A837)=5</formula>
    </cfRule>
    <cfRule type="expression" dxfId="20657" priority="59352" stopIfTrue="1">
      <formula>WEEKDAY($A837)=6</formula>
    </cfRule>
    <cfRule type="expression" dxfId="20656" priority="59353" stopIfTrue="1">
      <formula>WEEKDAY($A837)=7</formula>
    </cfRule>
  </conditionalFormatting>
  <conditionalFormatting sqref="I837:I842">
    <cfRule type="expression" dxfId="20655" priority="59340" stopIfTrue="1">
      <formula>WEEKDAY($A837)=1</formula>
    </cfRule>
    <cfRule type="expression" dxfId="20654" priority="59341" stopIfTrue="1">
      <formula>WEEKDAY($A837)=2</formula>
    </cfRule>
    <cfRule type="expression" dxfId="20653" priority="59342" stopIfTrue="1">
      <formula>WEEKDAY($A837)=3</formula>
    </cfRule>
    <cfRule type="expression" dxfId="20652" priority="59343" stopIfTrue="1">
      <formula>WEEKDAY($A837)=4</formula>
    </cfRule>
    <cfRule type="expression" dxfId="20651" priority="59344" stopIfTrue="1">
      <formula>WEEKDAY($A837)=5</formula>
    </cfRule>
    <cfRule type="expression" dxfId="20650" priority="59345" stopIfTrue="1">
      <formula>WEEKDAY($A837)=6</formula>
    </cfRule>
    <cfRule type="expression" dxfId="20649" priority="59346" stopIfTrue="1">
      <formula>WEEKDAY($A837)=7</formula>
    </cfRule>
  </conditionalFormatting>
  <conditionalFormatting sqref="I837:I842">
    <cfRule type="expression" dxfId="20648" priority="59333" stopIfTrue="1">
      <formula>WEEKDAY($A837)=1</formula>
    </cfRule>
    <cfRule type="expression" dxfId="20647" priority="59334" stopIfTrue="1">
      <formula>WEEKDAY($A837)=2</formula>
    </cfRule>
    <cfRule type="expression" dxfId="20646" priority="59335" stopIfTrue="1">
      <formula>WEEKDAY($A837)=3</formula>
    </cfRule>
    <cfRule type="expression" dxfId="20645" priority="59336" stopIfTrue="1">
      <formula>WEEKDAY($A837)=4</formula>
    </cfRule>
    <cfRule type="expression" dxfId="20644" priority="59337" stopIfTrue="1">
      <formula>WEEKDAY($A837)=5</formula>
    </cfRule>
    <cfRule type="expression" dxfId="20643" priority="59338" stopIfTrue="1">
      <formula>WEEKDAY($A837)=6</formula>
    </cfRule>
    <cfRule type="expression" dxfId="20642" priority="59339" stopIfTrue="1">
      <formula>WEEKDAY($A837)=7</formula>
    </cfRule>
  </conditionalFormatting>
  <conditionalFormatting sqref="I837:I842">
    <cfRule type="expression" dxfId="20641" priority="59326" stopIfTrue="1">
      <formula>WEEKDAY($A837)=1</formula>
    </cfRule>
    <cfRule type="expression" dxfId="20640" priority="59327" stopIfTrue="1">
      <formula>WEEKDAY($A837)=2</formula>
    </cfRule>
    <cfRule type="expression" dxfId="20639" priority="59328" stopIfTrue="1">
      <formula>WEEKDAY($A837)=3</formula>
    </cfRule>
    <cfRule type="expression" dxfId="20638" priority="59329" stopIfTrue="1">
      <formula>WEEKDAY($A837)=4</formula>
    </cfRule>
    <cfRule type="expression" dxfId="20637" priority="59330" stopIfTrue="1">
      <formula>WEEKDAY($A837)=5</formula>
    </cfRule>
    <cfRule type="expression" dxfId="20636" priority="59331" stopIfTrue="1">
      <formula>WEEKDAY($A837)=6</formula>
    </cfRule>
    <cfRule type="expression" dxfId="20635" priority="59332" stopIfTrue="1">
      <formula>WEEKDAY($A837)=7</formula>
    </cfRule>
  </conditionalFormatting>
  <conditionalFormatting sqref="I837:I842">
    <cfRule type="expression" dxfId="20634" priority="59319" stopIfTrue="1">
      <formula>WEEKDAY($A837)=1</formula>
    </cfRule>
    <cfRule type="expression" dxfId="20633" priority="59320" stopIfTrue="1">
      <formula>WEEKDAY($A837)=2</formula>
    </cfRule>
    <cfRule type="expression" dxfId="20632" priority="59321" stopIfTrue="1">
      <formula>WEEKDAY($A837)=3</formula>
    </cfRule>
    <cfRule type="expression" dxfId="20631" priority="59322" stopIfTrue="1">
      <formula>WEEKDAY($A837)=4</formula>
    </cfRule>
    <cfRule type="expression" dxfId="20630" priority="59323" stopIfTrue="1">
      <formula>WEEKDAY($A837)=5</formula>
    </cfRule>
    <cfRule type="expression" dxfId="20629" priority="59324" stopIfTrue="1">
      <formula>WEEKDAY($A837)=6</formula>
    </cfRule>
    <cfRule type="expression" dxfId="20628" priority="59325" stopIfTrue="1">
      <formula>WEEKDAY($A837)=7</formula>
    </cfRule>
  </conditionalFormatting>
  <conditionalFormatting sqref="I837:I842">
    <cfRule type="expression" dxfId="20627" priority="59312" stopIfTrue="1">
      <formula>WEEKDAY($A837)=1</formula>
    </cfRule>
    <cfRule type="expression" dxfId="20626" priority="59313" stopIfTrue="1">
      <formula>WEEKDAY($A837)=2</formula>
    </cfRule>
    <cfRule type="expression" dxfId="20625" priority="59314" stopIfTrue="1">
      <formula>WEEKDAY($A837)=3</formula>
    </cfRule>
    <cfRule type="expression" dxfId="20624" priority="59315" stopIfTrue="1">
      <formula>WEEKDAY($A837)=4</formula>
    </cfRule>
    <cfRule type="expression" dxfId="20623" priority="59316" stopIfTrue="1">
      <formula>WEEKDAY($A837)=5</formula>
    </cfRule>
    <cfRule type="expression" dxfId="20622" priority="59317" stopIfTrue="1">
      <formula>WEEKDAY($A837)=6</formula>
    </cfRule>
    <cfRule type="expression" dxfId="20621" priority="59318" stopIfTrue="1">
      <formula>WEEKDAY($A837)=7</formula>
    </cfRule>
  </conditionalFormatting>
  <conditionalFormatting sqref="I837:I842">
    <cfRule type="expression" dxfId="20620" priority="59305" stopIfTrue="1">
      <formula>WEEKDAY($A837)=1</formula>
    </cfRule>
    <cfRule type="expression" dxfId="20619" priority="59306" stopIfTrue="1">
      <formula>WEEKDAY($A837)=2</formula>
    </cfRule>
    <cfRule type="expression" dxfId="20618" priority="59307" stopIfTrue="1">
      <formula>WEEKDAY($A837)=3</formula>
    </cfRule>
    <cfRule type="expression" dxfId="20617" priority="59308" stopIfTrue="1">
      <formula>WEEKDAY($A837)=4</formula>
    </cfRule>
    <cfRule type="expression" dxfId="20616" priority="59309" stopIfTrue="1">
      <formula>WEEKDAY($A837)=5</formula>
    </cfRule>
    <cfRule type="expression" dxfId="20615" priority="59310" stopIfTrue="1">
      <formula>WEEKDAY($A837)=6</formula>
    </cfRule>
    <cfRule type="expression" dxfId="20614" priority="59311" stopIfTrue="1">
      <formula>WEEKDAY($A837)=7</formula>
    </cfRule>
  </conditionalFormatting>
  <conditionalFormatting sqref="I837:I842">
    <cfRule type="expression" dxfId="20613" priority="59298" stopIfTrue="1">
      <formula>WEEKDAY($A837)=1</formula>
    </cfRule>
    <cfRule type="expression" dxfId="20612" priority="59299" stopIfTrue="1">
      <formula>WEEKDAY($A837)=2</formula>
    </cfRule>
    <cfRule type="expression" dxfId="20611" priority="59300" stopIfTrue="1">
      <formula>WEEKDAY($A837)=3</formula>
    </cfRule>
    <cfRule type="expression" dxfId="20610" priority="59301" stopIfTrue="1">
      <formula>WEEKDAY($A837)=4</formula>
    </cfRule>
    <cfRule type="expression" dxfId="20609" priority="59302" stopIfTrue="1">
      <formula>WEEKDAY($A837)=5</formula>
    </cfRule>
    <cfRule type="expression" dxfId="20608" priority="59303" stopIfTrue="1">
      <formula>WEEKDAY($A837)=6</formula>
    </cfRule>
    <cfRule type="expression" dxfId="20607" priority="59304" stopIfTrue="1">
      <formula>WEEKDAY($A837)=7</formula>
    </cfRule>
  </conditionalFormatting>
  <conditionalFormatting sqref="I837:I842">
    <cfRule type="expression" dxfId="20606" priority="59284" stopIfTrue="1">
      <formula>WEEKDAY($A837)=1</formula>
    </cfRule>
    <cfRule type="expression" dxfId="20605" priority="59285" stopIfTrue="1">
      <formula>WEEKDAY($A837)=2</formula>
    </cfRule>
    <cfRule type="expression" dxfId="20604" priority="59286" stopIfTrue="1">
      <formula>WEEKDAY($A837)=3</formula>
    </cfRule>
    <cfRule type="expression" dxfId="20603" priority="59287" stopIfTrue="1">
      <formula>WEEKDAY($A837)=4</formula>
    </cfRule>
    <cfRule type="expression" dxfId="20602" priority="59288" stopIfTrue="1">
      <formula>WEEKDAY($A837)=5</formula>
    </cfRule>
    <cfRule type="expression" dxfId="20601" priority="59289" stopIfTrue="1">
      <formula>WEEKDAY($A837)=6</formula>
    </cfRule>
    <cfRule type="expression" dxfId="20600" priority="59290" stopIfTrue="1">
      <formula>WEEKDAY($A837)=7</formula>
    </cfRule>
  </conditionalFormatting>
  <conditionalFormatting sqref="I837:I842">
    <cfRule type="expression" dxfId="20599" priority="59277" stopIfTrue="1">
      <formula>WEEKDAY($A837)=1</formula>
    </cfRule>
    <cfRule type="expression" dxfId="20598" priority="59278" stopIfTrue="1">
      <formula>WEEKDAY($A837)=2</formula>
    </cfRule>
    <cfRule type="expression" dxfId="20597" priority="59279" stopIfTrue="1">
      <formula>WEEKDAY($A837)=3</formula>
    </cfRule>
    <cfRule type="expression" dxfId="20596" priority="59280" stopIfTrue="1">
      <formula>WEEKDAY($A837)=4</formula>
    </cfRule>
    <cfRule type="expression" dxfId="20595" priority="59281" stopIfTrue="1">
      <formula>WEEKDAY($A837)=5</formula>
    </cfRule>
    <cfRule type="expression" dxfId="20594" priority="59282" stopIfTrue="1">
      <formula>WEEKDAY($A837)=6</formula>
    </cfRule>
    <cfRule type="expression" dxfId="20593" priority="59283" stopIfTrue="1">
      <formula>WEEKDAY($A837)=7</formula>
    </cfRule>
  </conditionalFormatting>
  <conditionalFormatting sqref="I837:I842">
    <cfRule type="expression" dxfId="20592" priority="59270" stopIfTrue="1">
      <formula>WEEKDAY($A837)=1</formula>
    </cfRule>
    <cfRule type="expression" dxfId="20591" priority="59271" stopIfTrue="1">
      <formula>WEEKDAY($A837)=2</formula>
    </cfRule>
    <cfRule type="expression" dxfId="20590" priority="59272" stopIfTrue="1">
      <formula>WEEKDAY($A837)=3</formula>
    </cfRule>
    <cfRule type="expression" dxfId="20589" priority="59273" stopIfTrue="1">
      <formula>WEEKDAY($A837)=4</formula>
    </cfRule>
    <cfRule type="expression" dxfId="20588" priority="59274" stopIfTrue="1">
      <formula>WEEKDAY($A837)=5</formula>
    </cfRule>
    <cfRule type="expression" dxfId="20587" priority="59275" stopIfTrue="1">
      <formula>WEEKDAY($A837)=6</formula>
    </cfRule>
    <cfRule type="expression" dxfId="20586" priority="59276" stopIfTrue="1">
      <formula>WEEKDAY($A837)=7</formula>
    </cfRule>
  </conditionalFormatting>
  <conditionalFormatting sqref="I837:I842">
    <cfRule type="expression" dxfId="20585" priority="59256" stopIfTrue="1">
      <formula>WEEKDAY($A837)=1</formula>
    </cfRule>
    <cfRule type="expression" dxfId="20584" priority="59257" stopIfTrue="1">
      <formula>WEEKDAY($A837)=2</formula>
    </cfRule>
    <cfRule type="expression" dxfId="20583" priority="59258" stopIfTrue="1">
      <formula>WEEKDAY($A837)=3</formula>
    </cfRule>
    <cfRule type="expression" dxfId="20582" priority="59259" stopIfTrue="1">
      <formula>WEEKDAY($A837)=4</formula>
    </cfRule>
    <cfRule type="expression" dxfId="20581" priority="59260" stopIfTrue="1">
      <formula>WEEKDAY($A837)=5</formula>
    </cfRule>
    <cfRule type="expression" dxfId="20580" priority="59261" stopIfTrue="1">
      <formula>WEEKDAY($A837)=6</formula>
    </cfRule>
    <cfRule type="expression" dxfId="20579" priority="59262" stopIfTrue="1">
      <formula>WEEKDAY($A837)=7</formula>
    </cfRule>
  </conditionalFormatting>
  <conditionalFormatting sqref="I837:I842">
    <cfRule type="expression" dxfId="20578" priority="59249" stopIfTrue="1">
      <formula>WEEKDAY($A837)=1</formula>
    </cfRule>
    <cfRule type="expression" dxfId="20577" priority="59250" stopIfTrue="1">
      <formula>WEEKDAY($A837)=2</formula>
    </cfRule>
    <cfRule type="expression" dxfId="20576" priority="59251" stopIfTrue="1">
      <formula>WEEKDAY($A837)=3</formula>
    </cfRule>
    <cfRule type="expression" dxfId="20575" priority="59252" stopIfTrue="1">
      <formula>WEEKDAY($A837)=4</formula>
    </cfRule>
    <cfRule type="expression" dxfId="20574" priority="59253" stopIfTrue="1">
      <formula>WEEKDAY($A837)=5</formula>
    </cfRule>
    <cfRule type="expression" dxfId="20573" priority="59254" stopIfTrue="1">
      <formula>WEEKDAY($A837)=6</formula>
    </cfRule>
    <cfRule type="expression" dxfId="20572" priority="59255" stopIfTrue="1">
      <formula>WEEKDAY($A837)=7</formula>
    </cfRule>
  </conditionalFormatting>
  <conditionalFormatting sqref="I837:I842">
    <cfRule type="expression" dxfId="20571" priority="59242" stopIfTrue="1">
      <formula>WEEKDAY($A837)=1</formula>
    </cfRule>
    <cfRule type="expression" dxfId="20570" priority="59243" stopIfTrue="1">
      <formula>WEEKDAY($A837)=2</formula>
    </cfRule>
    <cfRule type="expression" dxfId="20569" priority="59244" stopIfTrue="1">
      <formula>WEEKDAY($A837)=3</formula>
    </cfRule>
    <cfRule type="expression" dxfId="20568" priority="59245" stopIfTrue="1">
      <formula>WEEKDAY($A837)=4</formula>
    </cfRule>
    <cfRule type="expression" dxfId="20567" priority="59246" stopIfTrue="1">
      <formula>WEEKDAY($A837)=5</formula>
    </cfRule>
    <cfRule type="expression" dxfId="20566" priority="59247" stopIfTrue="1">
      <formula>WEEKDAY($A837)=6</formula>
    </cfRule>
    <cfRule type="expression" dxfId="20565" priority="59248" stopIfTrue="1">
      <formula>WEEKDAY($A837)=7</formula>
    </cfRule>
  </conditionalFormatting>
  <conditionalFormatting sqref="I837:I842">
    <cfRule type="expression" dxfId="20564" priority="59235" stopIfTrue="1">
      <formula>WEEKDAY($A837)=1</formula>
    </cfRule>
    <cfRule type="expression" dxfId="20563" priority="59236" stopIfTrue="1">
      <formula>WEEKDAY($A837)=2</formula>
    </cfRule>
    <cfRule type="expression" dxfId="20562" priority="59237" stopIfTrue="1">
      <formula>WEEKDAY($A837)=3</formula>
    </cfRule>
    <cfRule type="expression" dxfId="20561" priority="59238" stopIfTrue="1">
      <formula>WEEKDAY($A837)=4</formula>
    </cfRule>
    <cfRule type="expression" dxfId="20560" priority="59239" stopIfTrue="1">
      <formula>WEEKDAY($A837)=5</formula>
    </cfRule>
    <cfRule type="expression" dxfId="20559" priority="59240" stopIfTrue="1">
      <formula>WEEKDAY($A837)=6</formula>
    </cfRule>
    <cfRule type="expression" dxfId="20558" priority="59241" stopIfTrue="1">
      <formula>WEEKDAY($A837)=7</formula>
    </cfRule>
  </conditionalFormatting>
  <conditionalFormatting sqref="I837:I842">
    <cfRule type="expression" dxfId="20557" priority="59228" stopIfTrue="1">
      <formula>WEEKDAY($A837)=1</formula>
    </cfRule>
    <cfRule type="expression" dxfId="20556" priority="59229" stopIfTrue="1">
      <formula>WEEKDAY($A837)=2</formula>
    </cfRule>
    <cfRule type="expression" dxfId="20555" priority="59230" stopIfTrue="1">
      <formula>WEEKDAY($A837)=3</formula>
    </cfRule>
    <cfRule type="expression" dxfId="20554" priority="59231" stopIfTrue="1">
      <formula>WEEKDAY($A837)=4</formula>
    </cfRule>
    <cfRule type="expression" dxfId="20553" priority="59232" stopIfTrue="1">
      <formula>WEEKDAY($A837)=5</formula>
    </cfRule>
    <cfRule type="expression" dxfId="20552" priority="59233" stopIfTrue="1">
      <formula>WEEKDAY($A837)=6</formula>
    </cfRule>
    <cfRule type="expression" dxfId="20551" priority="59234" stopIfTrue="1">
      <formula>WEEKDAY($A837)=7</formula>
    </cfRule>
  </conditionalFormatting>
  <conditionalFormatting sqref="I837:I842">
    <cfRule type="expression" dxfId="20550" priority="59221" stopIfTrue="1">
      <formula>WEEKDAY($A837)=1</formula>
    </cfRule>
    <cfRule type="expression" dxfId="20549" priority="59222" stopIfTrue="1">
      <formula>WEEKDAY($A837)=2</formula>
    </cfRule>
    <cfRule type="expression" dxfId="20548" priority="59223" stopIfTrue="1">
      <formula>WEEKDAY($A837)=3</formula>
    </cfRule>
    <cfRule type="expression" dxfId="20547" priority="59224" stopIfTrue="1">
      <formula>WEEKDAY($A837)=4</formula>
    </cfRule>
    <cfRule type="expression" dxfId="20546" priority="59225" stopIfTrue="1">
      <formula>WEEKDAY($A837)=5</formula>
    </cfRule>
    <cfRule type="expression" dxfId="20545" priority="59226" stopIfTrue="1">
      <formula>WEEKDAY($A837)=6</formula>
    </cfRule>
    <cfRule type="expression" dxfId="20544" priority="59227" stopIfTrue="1">
      <formula>WEEKDAY($A837)=7</formula>
    </cfRule>
  </conditionalFormatting>
  <conditionalFormatting sqref="I837:I842">
    <cfRule type="expression" dxfId="20543" priority="59214" stopIfTrue="1">
      <formula>WEEKDAY($A837)=1</formula>
    </cfRule>
    <cfRule type="expression" dxfId="20542" priority="59215" stopIfTrue="1">
      <formula>WEEKDAY($A837)=2</formula>
    </cfRule>
    <cfRule type="expression" dxfId="20541" priority="59216" stopIfTrue="1">
      <formula>WEEKDAY($A837)=3</formula>
    </cfRule>
    <cfRule type="expression" dxfId="20540" priority="59217" stopIfTrue="1">
      <formula>WEEKDAY($A837)=4</formula>
    </cfRule>
    <cfRule type="expression" dxfId="20539" priority="59218" stopIfTrue="1">
      <formula>WEEKDAY($A837)=5</formula>
    </cfRule>
    <cfRule type="expression" dxfId="20538" priority="59219" stopIfTrue="1">
      <formula>WEEKDAY($A837)=6</formula>
    </cfRule>
    <cfRule type="expression" dxfId="20537" priority="59220" stopIfTrue="1">
      <formula>WEEKDAY($A837)=7</formula>
    </cfRule>
  </conditionalFormatting>
  <conditionalFormatting sqref="I837:I842">
    <cfRule type="expression" dxfId="20536" priority="59207" stopIfTrue="1">
      <formula>WEEKDAY($A837)=1</formula>
    </cfRule>
    <cfRule type="expression" dxfId="20535" priority="59208" stopIfTrue="1">
      <formula>WEEKDAY($A837)=2</formula>
    </cfRule>
    <cfRule type="expression" dxfId="20534" priority="59209" stopIfTrue="1">
      <formula>WEEKDAY($A837)=3</formula>
    </cfRule>
    <cfRule type="expression" dxfId="20533" priority="59210" stopIfTrue="1">
      <formula>WEEKDAY($A837)=4</formula>
    </cfRule>
    <cfRule type="expression" dxfId="20532" priority="59211" stopIfTrue="1">
      <formula>WEEKDAY($A837)=5</formula>
    </cfRule>
    <cfRule type="expression" dxfId="20531" priority="59212" stopIfTrue="1">
      <formula>WEEKDAY($A837)=6</formula>
    </cfRule>
    <cfRule type="expression" dxfId="20530" priority="59213" stopIfTrue="1">
      <formula>WEEKDAY($A837)=7</formula>
    </cfRule>
  </conditionalFormatting>
  <conditionalFormatting sqref="I837:I842">
    <cfRule type="expression" dxfId="20529" priority="59200" stopIfTrue="1">
      <formula>WEEKDAY($A837)=1</formula>
    </cfRule>
    <cfRule type="expression" dxfId="20528" priority="59201" stopIfTrue="1">
      <formula>WEEKDAY($A837)=2</formula>
    </cfRule>
    <cfRule type="expression" dxfId="20527" priority="59202" stopIfTrue="1">
      <formula>WEEKDAY($A837)=3</formula>
    </cfRule>
    <cfRule type="expression" dxfId="20526" priority="59203" stopIfTrue="1">
      <formula>WEEKDAY($A837)=4</formula>
    </cfRule>
    <cfRule type="expression" dxfId="20525" priority="59204" stopIfTrue="1">
      <formula>WEEKDAY($A837)=5</formula>
    </cfRule>
    <cfRule type="expression" dxfId="20524" priority="59205" stopIfTrue="1">
      <formula>WEEKDAY($A837)=6</formula>
    </cfRule>
    <cfRule type="expression" dxfId="20523" priority="59206" stopIfTrue="1">
      <formula>WEEKDAY($A837)=7</formula>
    </cfRule>
  </conditionalFormatting>
  <conditionalFormatting sqref="I837:I842">
    <cfRule type="expression" dxfId="20522" priority="59193" stopIfTrue="1">
      <formula>WEEKDAY($A837)=1</formula>
    </cfRule>
    <cfRule type="expression" dxfId="20521" priority="59194" stopIfTrue="1">
      <formula>WEEKDAY($A837)=2</formula>
    </cfRule>
    <cfRule type="expression" dxfId="20520" priority="59195" stopIfTrue="1">
      <formula>WEEKDAY($A837)=3</formula>
    </cfRule>
    <cfRule type="expression" dxfId="20519" priority="59196" stopIfTrue="1">
      <formula>WEEKDAY($A837)=4</formula>
    </cfRule>
    <cfRule type="expression" dxfId="20518" priority="59197" stopIfTrue="1">
      <formula>WEEKDAY($A837)=5</formula>
    </cfRule>
    <cfRule type="expression" dxfId="20517" priority="59198" stopIfTrue="1">
      <formula>WEEKDAY($A837)=6</formula>
    </cfRule>
    <cfRule type="expression" dxfId="20516" priority="59199" stopIfTrue="1">
      <formula>WEEKDAY($A837)=7</formula>
    </cfRule>
  </conditionalFormatting>
  <conditionalFormatting sqref="I837:I842">
    <cfRule type="expression" dxfId="20515" priority="59186" stopIfTrue="1">
      <formula>WEEKDAY($A837)=1</formula>
    </cfRule>
    <cfRule type="expression" dxfId="20514" priority="59187" stopIfTrue="1">
      <formula>WEEKDAY($A837)=2</formula>
    </cfRule>
    <cfRule type="expression" dxfId="20513" priority="59188" stopIfTrue="1">
      <formula>WEEKDAY($A837)=3</formula>
    </cfRule>
    <cfRule type="expression" dxfId="20512" priority="59189" stopIfTrue="1">
      <formula>WEEKDAY($A837)=4</formula>
    </cfRule>
    <cfRule type="expression" dxfId="20511" priority="59190" stopIfTrue="1">
      <formula>WEEKDAY($A837)=5</formula>
    </cfRule>
    <cfRule type="expression" dxfId="20510" priority="59191" stopIfTrue="1">
      <formula>WEEKDAY($A837)=6</formula>
    </cfRule>
    <cfRule type="expression" dxfId="20509" priority="59192" stopIfTrue="1">
      <formula>WEEKDAY($A837)=7</formula>
    </cfRule>
  </conditionalFormatting>
  <conditionalFormatting sqref="I837:I842">
    <cfRule type="expression" dxfId="20508" priority="59179" stopIfTrue="1">
      <formula>WEEKDAY($A837)=1</formula>
    </cfRule>
    <cfRule type="expression" dxfId="20507" priority="59180" stopIfTrue="1">
      <formula>WEEKDAY($A837)=2</formula>
    </cfRule>
    <cfRule type="expression" dxfId="20506" priority="59181" stopIfTrue="1">
      <formula>WEEKDAY($A837)=3</formula>
    </cfRule>
    <cfRule type="expression" dxfId="20505" priority="59182" stopIfTrue="1">
      <formula>WEEKDAY($A837)=4</formula>
    </cfRule>
    <cfRule type="expression" dxfId="20504" priority="59183" stopIfTrue="1">
      <formula>WEEKDAY($A837)=5</formula>
    </cfRule>
    <cfRule type="expression" dxfId="20503" priority="59184" stopIfTrue="1">
      <formula>WEEKDAY($A837)=6</formula>
    </cfRule>
    <cfRule type="expression" dxfId="20502" priority="59185" stopIfTrue="1">
      <formula>WEEKDAY($A837)=7</formula>
    </cfRule>
  </conditionalFormatting>
  <conditionalFormatting sqref="I837:I842">
    <cfRule type="expression" dxfId="20501" priority="59172" stopIfTrue="1">
      <formula>WEEKDAY($A837)=1</formula>
    </cfRule>
    <cfRule type="expression" dxfId="20500" priority="59173" stopIfTrue="1">
      <formula>WEEKDAY($A837)=2</formula>
    </cfRule>
    <cfRule type="expression" dxfId="20499" priority="59174" stopIfTrue="1">
      <formula>WEEKDAY($A837)=3</formula>
    </cfRule>
    <cfRule type="expression" dxfId="20498" priority="59175" stopIfTrue="1">
      <formula>WEEKDAY($A837)=4</formula>
    </cfRule>
    <cfRule type="expression" dxfId="20497" priority="59176" stopIfTrue="1">
      <formula>WEEKDAY($A837)=5</formula>
    </cfRule>
    <cfRule type="expression" dxfId="20496" priority="59177" stopIfTrue="1">
      <formula>WEEKDAY($A837)=6</formula>
    </cfRule>
    <cfRule type="expression" dxfId="20495" priority="59178" stopIfTrue="1">
      <formula>WEEKDAY($A837)=7</formula>
    </cfRule>
  </conditionalFormatting>
  <conditionalFormatting sqref="I837:I842">
    <cfRule type="expression" dxfId="20494" priority="59165" stopIfTrue="1">
      <formula>WEEKDAY($A837)=1</formula>
    </cfRule>
    <cfRule type="expression" dxfId="20493" priority="59166" stopIfTrue="1">
      <formula>WEEKDAY($A837)=2</formula>
    </cfRule>
    <cfRule type="expression" dxfId="20492" priority="59167" stopIfTrue="1">
      <formula>WEEKDAY($A837)=3</formula>
    </cfRule>
    <cfRule type="expression" dxfId="20491" priority="59168" stopIfTrue="1">
      <formula>WEEKDAY($A837)=4</formula>
    </cfRule>
    <cfRule type="expression" dxfId="20490" priority="59169" stopIfTrue="1">
      <formula>WEEKDAY($A837)=5</formula>
    </cfRule>
    <cfRule type="expression" dxfId="20489" priority="59170" stopIfTrue="1">
      <formula>WEEKDAY($A837)=6</formula>
    </cfRule>
    <cfRule type="expression" dxfId="20488" priority="59171" stopIfTrue="1">
      <formula>WEEKDAY($A837)=7</formula>
    </cfRule>
  </conditionalFormatting>
  <conditionalFormatting sqref="I837:I842">
    <cfRule type="expression" dxfId="20487" priority="59158" stopIfTrue="1">
      <formula>WEEKDAY($A837)=1</formula>
    </cfRule>
    <cfRule type="expression" dxfId="20486" priority="59159" stopIfTrue="1">
      <formula>WEEKDAY($A837)=2</formula>
    </cfRule>
    <cfRule type="expression" dxfId="20485" priority="59160" stopIfTrue="1">
      <formula>WEEKDAY($A837)=3</formula>
    </cfRule>
    <cfRule type="expression" dxfId="20484" priority="59161" stopIfTrue="1">
      <formula>WEEKDAY($A837)=4</formula>
    </cfRule>
    <cfRule type="expression" dxfId="20483" priority="59162" stopIfTrue="1">
      <formula>WEEKDAY($A837)=5</formula>
    </cfRule>
    <cfRule type="expression" dxfId="20482" priority="59163" stopIfTrue="1">
      <formula>WEEKDAY($A837)=6</formula>
    </cfRule>
    <cfRule type="expression" dxfId="20481" priority="59164" stopIfTrue="1">
      <formula>WEEKDAY($A837)=7</formula>
    </cfRule>
  </conditionalFormatting>
  <conditionalFormatting sqref="I837:I842">
    <cfRule type="expression" dxfId="20480" priority="59151" stopIfTrue="1">
      <formula>WEEKDAY($A837)=1</formula>
    </cfRule>
    <cfRule type="expression" dxfId="20479" priority="59152" stopIfTrue="1">
      <formula>WEEKDAY($A837)=2</formula>
    </cfRule>
    <cfRule type="expression" dxfId="20478" priority="59153" stopIfTrue="1">
      <formula>WEEKDAY($A837)=3</formula>
    </cfRule>
    <cfRule type="expression" dxfId="20477" priority="59154" stopIfTrue="1">
      <formula>WEEKDAY($A837)=4</formula>
    </cfRule>
    <cfRule type="expression" dxfId="20476" priority="59155" stopIfTrue="1">
      <formula>WEEKDAY($A837)=5</formula>
    </cfRule>
    <cfRule type="expression" dxfId="20475" priority="59156" stopIfTrue="1">
      <formula>WEEKDAY($A837)=6</formula>
    </cfRule>
    <cfRule type="expression" dxfId="20474" priority="59157" stopIfTrue="1">
      <formula>WEEKDAY($A837)=7</formula>
    </cfRule>
  </conditionalFormatting>
  <conditionalFormatting sqref="I837:I842">
    <cfRule type="expression" dxfId="20473" priority="59144" stopIfTrue="1">
      <formula>WEEKDAY($A837)=1</formula>
    </cfRule>
    <cfRule type="expression" dxfId="20472" priority="59145" stopIfTrue="1">
      <formula>WEEKDAY($A837)=2</formula>
    </cfRule>
    <cfRule type="expression" dxfId="20471" priority="59146" stopIfTrue="1">
      <formula>WEEKDAY($A837)=3</formula>
    </cfRule>
    <cfRule type="expression" dxfId="20470" priority="59147" stopIfTrue="1">
      <formula>WEEKDAY($A837)=4</formula>
    </cfRule>
    <cfRule type="expression" dxfId="20469" priority="59148" stopIfTrue="1">
      <formula>WEEKDAY($A837)=5</formula>
    </cfRule>
    <cfRule type="expression" dxfId="20468" priority="59149" stopIfTrue="1">
      <formula>WEEKDAY($A837)=6</formula>
    </cfRule>
    <cfRule type="expression" dxfId="20467" priority="59150" stopIfTrue="1">
      <formula>WEEKDAY($A837)=7</formula>
    </cfRule>
  </conditionalFormatting>
  <conditionalFormatting sqref="I837:I842">
    <cfRule type="expression" dxfId="20466" priority="59137" stopIfTrue="1">
      <formula>WEEKDAY($A837)=1</formula>
    </cfRule>
    <cfRule type="expression" dxfId="20465" priority="59138" stopIfTrue="1">
      <formula>WEEKDAY($A837)=2</formula>
    </cfRule>
    <cfRule type="expression" dxfId="20464" priority="59139" stopIfTrue="1">
      <formula>WEEKDAY($A837)=3</formula>
    </cfRule>
    <cfRule type="expression" dxfId="20463" priority="59140" stopIfTrue="1">
      <formula>WEEKDAY($A837)=4</formula>
    </cfRule>
    <cfRule type="expression" dxfId="20462" priority="59141" stopIfTrue="1">
      <formula>WEEKDAY($A837)=5</formula>
    </cfRule>
    <cfRule type="expression" dxfId="20461" priority="59142" stopIfTrue="1">
      <formula>WEEKDAY($A837)=6</formula>
    </cfRule>
    <cfRule type="expression" dxfId="20460" priority="59143" stopIfTrue="1">
      <formula>WEEKDAY($A837)=7</formula>
    </cfRule>
  </conditionalFormatting>
  <conditionalFormatting sqref="I837:I842">
    <cfRule type="expression" dxfId="20459" priority="59130" stopIfTrue="1">
      <formula>WEEKDAY($A837)=1</formula>
    </cfRule>
    <cfRule type="expression" dxfId="20458" priority="59131" stopIfTrue="1">
      <formula>WEEKDAY($A837)=2</formula>
    </cfRule>
    <cfRule type="expression" dxfId="20457" priority="59132" stopIfTrue="1">
      <formula>WEEKDAY($A837)=3</formula>
    </cfRule>
    <cfRule type="expression" dxfId="20456" priority="59133" stopIfTrue="1">
      <formula>WEEKDAY($A837)=4</formula>
    </cfRule>
    <cfRule type="expression" dxfId="20455" priority="59134" stopIfTrue="1">
      <formula>WEEKDAY($A837)=5</formula>
    </cfRule>
    <cfRule type="expression" dxfId="20454" priority="59135" stopIfTrue="1">
      <formula>WEEKDAY($A837)=6</formula>
    </cfRule>
    <cfRule type="expression" dxfId="20453" priority="59136" stopIfTrue="1">
      <formula>WEEKDAY($A837)=7</formula>
    </cfRule>
  </conditionalFormatting>
  <conditionalFormatting sqref="I837:I842">
    <cfRule type="expression" dxfId="20452" priority="59123" stopIfTrue="1">
      <formula>WEEKDAY($A837)=1</formula>
    </cfRule>
    <cfRule type="expression" dxfId="20451" priority="59124" stopIfTrue="1">
      <formula>WEEKDAY($A837)=2</formula>
    </cfRule>
    <cfRule type="expression" dxfId="20450" priority="59125" stopIfTrue="1">
      <formula>WEEKDAY($A837)=3</formula>
    </cfRule>
    <cfRule type="expression" dxfId="20449" priority="59126" stopIfTrue="1">
      <formula>WEEKDAY($A837)=4</formula>
    </cfRule>
    <cfRule type="expression" dxfId="20448" priority="59127" stopIfTrue="1">
      <formula>WEEKDAY($A837)=5</formula>
    </cfRule>
    <cfRule type="expression" dxfId="20447" priority="59128" stopIfTrue="1">
      <formula>WEEKDAY($A837)=6</formula>
    </cfRule>
    <cfRule type="expression" dxfId="20446" priority="59129" stopIfTrue="1">
      <formula>WEEKDAY($A837)=7</formula>
    </cfRule>
  </conditionalFormatting>
  <conditionalFormatting sqref="I837:I842">
    <cfRule type="expression" dxfId="20445" priority="59116" stopIfTrue="1">
      <formula>WEEKDAY($A837)=1</formula>
    </cfRule>
    <cfRule type="expression" dxfId="20444" priority="59117" stopIfTrue="1">
      <formula>WEEKDAY($A837)=2</formula>
    </cfRule>
    <cfRule type="expression" dxfId="20443" priority="59118" stopIfTrue="1">
      <formula>WEEKDAY($A837)=3</formula>
    </cfRule>
    <cfRule type="expression" dxfId="20442" priority="59119" stopIfTrue="1">
      <formula>WEEKDAY($A837)=4</formula>
    </cfRule>
    <cfRule type="expression" dxfId="20441" priority="59120" stopIfTrue="1">
      <formula>WEEKDAY($A837)=5</formula>
    </cfRule>
    <cfRule type="expression" dxfId="20440" priority="59121" stopIfTrue="1">
      <formula>WEEKDAY($A837)=6</formula>
    </cfRule>
    <cfRule type="expression" dxfId="20439" priority="59122" stopIfTrue="1">
      <formula>WEEKDAY($A837)=7</formula>
    </cfRule>
  </conditionalFormatting>
  <conditionalFormatting sqref="I837:I842">
    <cfRule type="expression" dxfId="20438" priority="59109" stopIfTrue="1">
      <formula>WEEKDAY($A837)=1</formula>
    </cfRule>
    <cfRule type="expression" dxfId="20437" priority="59110" stopIfTrue="1">
      <formula>WEEKDAY($A837)=2</formula>
    </cfRule>
    <cfRule type="expression" dxfId="20436" priority="59111" stopIfTrue="1">
      <formula>WEEKDAY($A837)=3</formula>
    </cfRule>
    <cfRule type="expression" dxfId="20435" priority="59112" stopIfTrue="1">
      <formula>WEEKDAY($A837)=4</formula>
    </cfRule>
    <cfRule type="expression" dxfId="20434" priority="59113" stopIfTrue="1">
      <formula>WEEKDAY($A837)=5</formula>
    </cfRule>
    <cfRule type="expression" dxfId="20433" priority="59114" stopIfTrue="1">
      <formula>WEEKDAY($A837)=6</formula>
    </cfRule>
    <cfRule type="expression" dxfId="20432" priority="59115" stopIfTrue="1">
      <formula>WEEKDAY($A837)=7</formula>
    </cfRule>
  </conditionalFormatting>
  <conditionalFormatting sqref="I837:I842">
    <cfRule type="expression" dxfId="20431" priority="59095" stopIfTrue="1">
      <formula>WEEKDAY($A837)=1</formula>
    </cfRule>
    <cfRule type="expression" dxfId="20430" priority="59096" stopIfTrue="1">
      <formula>WEEKDAY($A837)=2</formula>
    </cfRule>
    <cfRule type="expression" dxfId="20429" priority="59097" stopIfTrue="1">
      <formula>WEEKDAY($A837)=3</formula>
    </cfRule>
    <cfRule type="expression" dxfId="20428" priority="59098" stopIfTrue="1">
      <formula>WEEKDAY($A837)=4</formula>
    </cfRule>
    <cfRule type="expression" dxfId="20427" priority="59099" stopIfTrue="1">
      <formula>WEEKDAY($A837)=5</formula>
    </cfRule>
    <cfRule type="expression" dxfId="20426" priority="59100" stopIfTrue="1">
      <formula>WEEKDAY($A837)=6</formula>
    </cfRule>
    <cfRule type="expression" dxfId="20425" priority="59101" stopIfTrue="1">
      <formula>WEEKDAY($A837)=7</formula>
    </cfRule>
  </conditionalFormatting>
  <conditionalFormatting sqref="I837:I842">
    <cfRule type="expression" dxfId="20424" priority="59074" stopIfTrue="1">
      <formula>WEEKDAY($A837)=1</formula>
    </cfRule>
    <cfRule type="expression" dxfId="20423" priority="59075" stopIfTrue="1">
      <formula>WEEKDAY($A837)=2</formula>
    </cfRule>
    <cfRule type="expression" dxfId="20422" priority="59076" stopIfTrue="1">
      <formula>WEEKDAY($A837)=3</formula>
    </cfRule>
    <cfRule type="expression" dxfId="20421" priority="59077" stopIfTrue="1">
      <formula>WEEKDAY($A837)=4</formula>
    </cfRule>
    <cfRule type="expression" dxfId="20420" priority="59078" stopIfTrue="1">
      <formula>WEEKDAY($A837)=5</formula>
    </cfRule>
    <cfRule type="expression" dxfId="20419" priority="59079" stopIfTrue="1">
      <formula>WEEKDAY($A837)=6</formula>
    </cfRule>
    <cfRule type="expression" dxfId="20418" priority="59080" stopIfTrue="1">
      <formula>WEEKDAY($A837)=7</formula>
    </cfRule>
  </conditionalFormatting>
  <conditionalFormatting sqref="I837:I842">
    <cfRule type="expression" dxfId="20417" priority="59060" stopIfTrue="1">
      <formula>WEEKDAY($A837)=1</formula>
    </cfRule>
    <cfRule type="expression" dxfId="20416" priority="59061" stopIfTrue="1">
      <formula>WEEKDAY($A837)=2</formula>
    </cfRule>
    <cfRule type="expression" dxfId="20415" priority="59062" stopIfTrue="1">
      <formula>WEEKDAY($A837)=3</formula>
    </cfRule>
    <cfRule type="expression" dxfId="20414" priority="59063" stopIfTrue="1">
      <formula>WEEKDAY($A837)=4</formula>
    </cfRule>
    <cfRule type="expression" dxfId="20413" priority="59064" stopIfTrue="1">
      <formula>WEEKDAY($A837)=5</formula>
    </cfRule>
    <cfRule type="expression" dxfId="20412" priority="59065" stopIfTrue="1">
      <formula>WEEKDAY($A837)=6</formula>
    </cfRule>
    <cfRule type="expression" dxfId="20411" priority="59066" stopIfTrue="1">
      <formula>WEEKDAY($A837)=7</formula>
    </cfRule>
  </conditionalFormatting>
  <conditionalFormatting sqref="I837:I842">
    <cfRule type="expression" dxfId="20410" priority="59039" stopIfTrue="1">
      <formula>WEEKDAY($A837)=1</formula>
    </cfRule>
    <cfRule type="expression" dxfId="20409" priority="59040" stopIfTrue="1">
      <formula>WEEKDAY($A837)=2</formula>
    </cfRule>
    <cfRule type="expression" dxfId="20408" priority="59041" stopIfTrue="1">
      <formula>WEEKDAY($A837)=3</formula>
    </cfRule>
    <cfRule type="expression" dxfId="20407" priority="59042" stopIfTrue="1">
      <formula>WEEKDAY($A837)=4</formula>
    </cfRule>
    <cfRule type="expression" dxfId="20406" priority="59043" stopIfTrue="1">
      <formula>WEEKDAY($A837)=5</formula>
    </cfRule>
    <cfRule type="expression" dxfId="20405" priority="59044" stopIfTrue="1">
      <formula>WEEKDAY($A837)=6</formula>
    </cfRule>
    <cfRule type="expression" dxfId="20404" priority="59045" stopIfTrue="1">
      <formula>WEEKDAY($A837)=7</formula>
    </cfRule>
  </conditionalFormatting>
  <conditionalFormatting sqref="I837:I842">
    <cfRule type="expression" dxfId="20403" priority="59018" stopIfTrue="1">
      <formula>WEEKDAY($A837)=1</formula>
    </cfRule>
    <cfRule type="expression" dxfId="20402" priority="59019" stopIfTrue="1">
      <formula>WEEKDAY($A837)=2</formula>
    </cfRule>
    <cfRule type="expression" dxfId="20401" priority="59020" stopIfTrue="1">
      <formula>WEEKDAY($A837)=3</formula>
    </cfRule>
    <cfRule type="expression" dxfId="20400" priority="59021" stopIfTrue="1">
      <formula>WEEKDAY($A837)=4</formula>
    </cfRule>
    <cfRule type="expression" dxfId="20399" priority="59022" stopIfTrue="1">
      <formula>WEEKDAY($A837)=5</formula>
    </cfRule>
    <cfRule type="expression" dxfId="20398" priority="59023" stopIfTrue="1">
      <formula>WEEKDAY($A837)=6</formula>
    </cfRule>
    <cfRule type="expression" dxfId="20397" priority="59024" stopIfTrue="1">
      <formula>WEEKDAY($A837)=7</formula>
    </cfRule>
  </conditionalFormatting>
  <conditionalFormatting sqref="I837:I842">
    <cfRule type="expression" dxfId="20396" priority="59011" stopIfTrue="1">
      <formula>WEEKDAY($A837)=1</formula>
    </cfRule>
    <cfRule type="expression" dxfId="20395" priority="59012" stopIfTrue="1">
      <formula>WEEKDAY($A837)=2</formula>
    </cfRule>
    <cfRule type="expression" dxfId="20394" priority="59013" stopIfTrue="1">
      <formula>WEEKDAY($A837)=3</formula>
    </cfRule>
    <cfRule type="expression" dxfId="20393" priority="59014" stopIfTrue="1">
      <formula>WEEKDAY($A837)=4</formula>
    </cfRule>
    <cfRule type="expression" dxfId="20392" priority="59015" stopIfTrue="1">
      <formula>WEEKDAY($A837)=5</formula>
    </cfRule>
    <cfRule type="expression" dxfId="20391" priority="59016" stopIfTrue="1">
      <formula>WEEKDAY($A837)=6</formula>
    </cfRule>
    <cfRule type="expression" dxfId="20390" priority="59017" stopIfTrue="1">
      <formula>WEEKDAY($A837)=7</formula>
    </cfRule>
  </conditionalFormatting>
  <conditionalFormatting sqref="I837:I842">
    <cfRule type="expression" dxfId="20389" priority="59004" stopIfTrue="1">
      <formula>WEEKDAY($A837)=1</formula>
    </cfRule>
    <cfRule type="expression" dxfId="20388" priority="59005" stopIfTrue="1">
      <formula>WEEKDAY($A837)=2</formula>
    </cfRule>
    <cfRule type="expression" dxfId="20387" priority="59006" stopIfTrue="1">
      <formula>WEEKDAY($A837)=3</formula>
    </cfRule>
    <cfRule type="expression" dxfId="20386" priority="59007" stopIfTrue="1">
      <formula>WEEKDAY($A837)=4</formula>
    </cfRule>
    <cfRule type="expression" dxfId="20385" priority="59008" stopIfTrue="1">
      <formula>WEEKDAY($A837)=5</formula>
    </cfRule>
    <cfRule type="expression" dxfId="20384" priority="59009" stopIfTrue="1">
      <formula>WEEKDAY($A837)=6</formula>
    </cfRule>
    <cfRule type="expression" dxfId="20383" priority="59010" stopIfTrue="1">
      <formula>WEEKDAY($A837)=7</formula>
    </cfRule>
  </conditionalFormatting>
  <conditionalFormatting sqref="I837:I842">
    <cfRule type="expression" dxfId="20382" priority="58997" stopIfTrue="1">
      <formula>WEEKDAY($A837)=1</formula>
    </cfRule>
    <cfRule type="expression" dxfId="20381" priority="58998" stopIfTrue="1">
      <formula>WEEKDAY($A837)=2</formula>
    </cfRule>
    <cfRule type="expression" dxfId="20380" priority="58999" stopIfTrue="1">
      <formula>WEEKDAY($A837)=3</formula>
    </cfRule>
    <cfRule type="expression" dxfId="20379" priority="59000" stopIfTrue="1">
      <formula>WEEKDAY($A837)=4</formula>
    </cfRule>
    <cfRule type="expression" dxfId="20378" priority="59001" stopIfTrue="1">
      <formula>WEEKDAY($A837)=5</formula>
    </cfRule>
    <cfRule type="expression" dxfId="20377" priority="59002" stopIfTrue="1">
      <formula>WEEKDAY($A837)=6</formula>
    </cfRule>
    <cfRule type="expression" dxfId="20376" priority="59003" stopIfTrue="1">
      <formula>WEEKDAY($A837)=7</formula>
    </cfRule>
  </conditionalFormatting>
  <conditionalFormatting sqref="I837:I842">
    <cfRule type="expression" dxfId="20375" priority="58983" stopIfTrue="1">
      <formula>WEEKDAY($A837)=1</formula>
    </cfRule>
    <cfRule type="expression" dxfId="20374" priority="58984" stopIfTrue="1">
      <formula>WEEKDAY($A837)=2</formula>
    </cfRule>
    <cfRule type="expression" dxfId="20373" priority="58985" stopIfTrue="1">
      <formula>WEEKDAY($A837)=3</formula>
    </cfRule>
    <cfRule type="expression" dxfId="20372" priority="58986" stopIfTrue="1">
      <formula>WEEKDAY($A837)=4</formula>
    </cfRule>
    <cfRule type="expression" dxfId="20371" priority="58987" stopIfTrue="1">
      <formula>WEEKDAY($A837)=5</formula>
    </cfRule>
    <cfRule type="expression" dxfId="20370" priority="58988" stopIfTrue="1">
      <formula>WEEKDAY($A837)=6</formula>
    </cfRule>
    <cfRule type="expression" dxfId="20369" priority="58989" stopIfTrue="1">
      <formula>WEEKDAY($A837)=7</formula>
    </cfRule>
  </conditionalFormatting>
  <conditionalFormatting sqref="I837:I842">
    <cfRule type="expression" dxfId="20368" priority="58976" stopIfTrue="1">
      <formula>WEEKDAY($A837)=1</formula>
    </cfRule>
    <cfRule type="expression" dxfId="20367" priority="58977" stopIfTrue="1">
      <formula>WEEKDAY($A837)=2</formula>
    </cfRule>
    <cfRule type="expression" dxfId="20366" priority="58978" stopIfTrue="1">
      <formula>WEEKDAY($A837)=3</formula>
    </cfRule>
    <cfRule type="expression" dxfId="20365" priority="58979" stopIfTrue="1">
      <formula>WEEKDAY($A837)=4</formula>
    </cfRule>
    <cfRule type="expression" dxfId="20364" priority="58980" stopIfTrue="1">
      <formula>WEEKDAY($A837)=5</formula>
    </cfRule>
    <cfRule type="expression" dxfId="20363" priority="58981" stopIfTrue="1">
      <formula>WEEKDAY($A837)=6</formula>
    </cfRule>
    <cfRule type="expression" dxfId="20362" priority="58982" stopIfTrue="1">
      <formula>WEEKDAY($A837)=7</formula>
    </cfRule>
  </conditionalFormatting>
  <conditionalFormatting sqref="I837:I842">
    <cfRule type="expression" dxfId="20361" priority="58969" stopIfTrue="1">
      <formula>WEEKDAY($A837)=1</formula>
    </cfRule>
    <cfRule type="expression" dxfId="20360" priority="58970" stopIfTrue="1">
      <formula>WEEKDAY($A837)=2</formula>
    </cfRule>
    <cfRule type="expression" dxfId="20359" priority="58971" stopIfTrue="1">
      <formula>WEEKDAY($A837)=3</formula>
    </cfRule>
    <cfRule type="expression" dxfId="20358" priority="58972" stopIfTrue="1">
      <formula>WEEKDAY($A837)=4</formula>
    </cfRule>
    <cfRule type="expression" dxfId="20357" priority="58973" stopIfTrue="1">
      <formula>WEEKDAY($A837)=5</formula>
    </cfRule>
    <cfRule type="expression" dxfId="20356" priority="58974" stopIfTrue="1">
      <formula>WEEKDAY($A837)=6</formula>
    </cfRule>
    <cfRule type="expression" dxfId="20355" priority="58975" stopIfTrue="1">
      <formula>WEEKDAY($A837)=7</formula>
    </cfRule>
  </conditionalFormatting>
  <conditionalFormatting sqref="I837:I842">
    <cfRule type="expression" dxfId="20354" priority="58962" stopIfTrue="1">
      <formula>WEEKDAY($A837)=1</formula>
    </cfRule>
    <cfRule type="expression" dxfId="20353" priority="58963" stopIfTrue="1">
      <formula>WEEKDAY($A837)=2</formula>
    </cfRule>
    <cfRule type="expression" dxfId="20352" priority="58964" stopIfTrue="1">
      <formula>WEEKDAY($A837)=3</formula>
    </cfRule>
    <cfRule type="expression" dxfId="20351" priority="58965" stopIfTrue="1">
      <formula>WEEKDAY($A837)=4</formula>
    </cfRule>
    <cfRule type="expression" dxfId="20350" priority="58966" stopIfTrue="1">
      <formula>WEEKDAY($A837)=5</formula>
    </cfRule>
    <cfRule type="expression" dxfId="20349" priority="58967" stopIfTrue="1">
      <formula>WEEKDAY($A837)=6</formula>
    </cfRule>
    <cfRule type="expression" dxfId="20348" priority="58968" stopIfTrue="1">
      <formula>WEEKDAY($A837)=7</formula>
    </cfRule>
  </conditionalFormatting>
  <conditionalFormatting sqref="I837:I842">
    <cfRule type="expression" dxfId="20347" priority="58955" stopIfTrue="1">
      <formula>WEEKDAY($A837)=1</formula>
    </cfRule>
    <cfRule type="expression" dxfId="20346" priority="58956" stopIfTrue="1">
      <formula>WEEKDAY($A837)=2</formula>
    </cfRule>
    <cfRule type="expression" dxfId="20345" priority="58957" stopIfTrue="1">
      <formula>WEEKDAY($A837)=3</formula>
    </cfRule>
    <cfRule type="expression" dxfId="20344" priority="58958" stopIfTrue="1">
      <formula>WEEKDAY($A837)=4</formula>
    </cfRule>
    <cfRule type="expression" dxfId="20343" priority="58959" stopIfTrue="1">
      <formula>WEEKDAY($A837)=5</formula>
    </cfRule>
    <cfRule type="expression" dxfId="20342" priority="58960" stopIfTrue="1">
      <formula>WEEKDAY($A837)=6</formula>
    </cfRule>
    <cfRule type="expression" dxfId="20341" priority="58961" stopIfTrue="1">
      <formula>WEEKDAY($A837)=7</formula>
    </cfRule>
  </conditionalFormatting>
  <conditionalFormatting sqref="I837:I842">
    <cfRule type="expression" dxfId="20340" priority="58948" stopIfTrue="1">
      <formula>WEEKDAY($A837)=1</formula>
    </cfRule>
    <cfRule type="expression" dxfId="20339" priority="58949" stopIfTrue="1">
      <formula>WEEKDAY($A837)=2</formula>
    </cfRule>
    <cfRule type="expression" dxfId="20338" priority="58950" stopIfTrue="1">
      <formula>WEEKDAY($A837)=3</formula>
    </cfRule>
    <cfRule type="expression" dxfId="20337" priority="58951" stopIfTrue="1">
      <formula>WEEKDAY($A837)=4</formula>
    </cfRule>
    <cfRule type="expression" dxfId="20336" priority="58952" stopIfTrue="1">
      <formula>WEEKDAY($A837)=5</formula>
    </cfRule>
    <cfRule type="expression" dxfId="20335" priority="58953" stopIfTrue="1">
      <formula>WEEKDAY($A837)=6</formula>
    </cfRule>
    <cfRule type="expression" dxfId="20334" priority="58954" stopIfTrue="1">
      <formula>WEEKDAY($A837)=7</formula>
    </cfRule>
  </conditionalFormatting>
  <conditionalFormatting sqref="I837:I842">
    <cfRule type="expression" dxfId="20333" priority="58941" stopIfTrue="1">
      <formula>WEEKDAY($A837)=1</formula>
    </cfRule>
    <cfRule type="expression" dxfId="20332" priority="58942" stopIfTrue="1">
      <formula>WEEKDAY($A837)=2</formula>
    </cfRule>
    <cfRule type="expression" dxfId="20331" priority="58943" stopIfTrue="1">
      <formula>WEEKDAY($A837)=3</formula>
    </cfRule>
    <cfRule type="expression" dxfId="20330" priority="58944" stopIfTrue="1">
      <formula>WEEKDAY($A837)=4</formula>
    </cfRule>
    <cfRule type="expression" dxfId="20329" priority="58945" stopIfTrue="1">
      <formula>WEEKDAY($A837)=5</formula>
    </cfRule>
    <cfRule type="expression" dxfId="20328" priority="58946" stopIfTrue="1">
      <formula>WEEKDAY($A837)=6</formula>
    </cfRule>
    <cfRule type="expression" dxfId="20327" priority="58947" stopIfTrue="1">
      <formula>WEEKDAY($A837)=7</formula>
    </cfRule>
  </conditionalFormatting>
  <conditionalFormatting sqref="I837:I842">
    <cfRule type="expression" dxfId="20326" priority="58934" stopIfTrue="1">
      <formula>WEEKDAY($A837)=1</formula>
    </cfRule>
    <cfRule type="expression" dxfId="20325" priority="58935" stopIfTrue="1">
      <formula>WEEKDAY($A837)=2</formula>
    </cfRule>
    <cfRule type="expression" dxfId="20324" priority="58936" stopIfTrue="1">
      <formula>WEEKDAY($A837)=3</formula>
    </cfRule>
    <cfRule type="expression" dxfId="20323" priority="58937" stopIfTrue="1">
      <formula>WEEKDAY($A837)=4</formula>
    </cfRule>
    <cfRule type="expression" dxfId="20322" priority="58938" stopIfTrue="1">
      <formula>WEEKDAY($A837)=5</formula>
    </cfRule>
    <cfRule type="expression" dxfId="20321" priority="58939" stopIfTrue="1">
      <formula>WEEKDAY($A837)=6</formula>
    </cfRule>
    <cfRule type="expression" dxfId="20320" priority="58940" stopIfTrue="1">
      <formula>WEEKDAY($A837)=7</formula>
    </cfRule>
  </conditionalFormatting>
  <conditionalFormatting sqref="I837:I842">
    <cfRule type="expression" dxfId="20319" priority="58927" stopIfTrue="1">
      <formula>WEEKDAY($A837)=1</formula>
    </cfRule>
    <cfRule type="expression" dxfId="20318" priority="58928" stopIfTrue="1">
      <formula>WEEKDAY($A837)=2</formula>
    </cfRule>
    <cfRule type="expression" dxfId="20317" priority="58929" stopIfTrue="1">
      <formula>WEEKDAY($A837)=3</formula>
    </cfRule>
    <cfRule type="expression" dxfId="20316" priority="58930" stopIfTrue="1">
      <formula>WEEKDAY($A837)=4</formula>
    </cfRule>
    <cfRule type="expression" dxfId="20315" priority="58931" stopIfTrue="1">
      <formula>WEEKDAY($A837)=5</formula>
    </cfRule>
    <cfRule type="expression" dxfId="20314" priority="58932" stopIfTrue="1">
      <formula>WEEKDAY($A837)=6</formula>
    </cfRule>
    <cfRule type="expression" dxfId="20313" priority="58933" stopIfTrue="1">
      <formula>WEEKDAY($A837)=7</formula>
    </cfRule>
  </conditionalFormatting>
  <conditionalFormatting sqref="I837:I842">
    <cfRule type="expression" dxfId="20312" priority="58920" stopIfTrue="1">
      <formula>WEEKDAY($A837)=1</formula>
    </cfRule>
    <cfRule type="expression" dxfId="20311" priority="58921" stopIfTrue="1">
      <formula>WEEKDAY($A837)=2</formula>
    </cfRule>
    <cfRule type="expression" dxfId="20310" priority="58922" stopIfTrue="1">
      <formula>WEEKDAY($A837)=3</formula>
    </cfRule>
    <cfRule type="expression" dxfId="20309" priority="58923" stopIfTrue="1">
      <formula>WEEKDAY($A837)=4</formula>
    </cfRule>
    <cfRule type="expression" dxfId="20308" priority="58924" stopIfTrue="1">
      <formula>WEEKDAY($A837)=5</formula>
    </cfRule>
    <cfRule type="expression" dxfId="20307" priority="58925" stopIfTrue="1">
      <formula>WEEKDAY($A837)=6</formula>
    </cfRule>
    <cfRule type="expression" dxfId="20306" priority="58926" stopIfTrue="1">
      <formula>WEEKDAY($A837)=7</formula>
    </cfRule>
  </conditionalFormatting>
  <conditionalFormatting sqref="I837:I842">
    <cfRule type="expression" dxfId="20305" priority="58913" stopIfTrue="1">
      <formula>WEEKDAY($A837)=1</formula>
    </cfRule>
    <cfRule type="expression" dxfId="20304" priority="58914" stopIfTrue="1">
      <formula>WEEKDAY($A837)=2</formula>
    </cfRule>
    <cfRule type="expression" dxfId="20303" priority="58915" stopIfTrue="1">
      <formula>WEEKDAY($A837)=3</formula>
    </cfRule>
    <cfRule type="expression" dxfId="20302" priority="58916" stopIfTrue="1">
      <formula>WEEKDAY($A837)=4</formula>
    </cfRule>
    <cfRule type="expression" dxfId="20301" priority="58917" stopIfTrue="1">
      <formula>WEEKDAY($A837)=5</formula>
    </cfRule>
    <cfRule type="expression" dxfId="20300" priority="58918" stopIfTrue="1">
      <formula>WEEKDAY($A837)=6</formula>
    </cfRule>
    <cfRule type="expression" dxfId="20299" priority="58919" stopIfTrue="1">
      <formula>WEEKDAY($A837)=7</formula>
    </cfRule>
  </conditionalFormatting>
  <conditionalFormatting sqref="I837:I842">
    <cfRule type="expression" dxfId="20298" priority="58906" stopIfTrue="1">
      <formula>WEEKDAY($A837)=1</formula>
    </cfRule>
    <cfRule type="expression" dxfId="20297" priority="58907" stopIfTrue="1">
      <formula>WEEKDAY($A837)=2</formula>
    </cfRule>
    <cfRule type="expression" dxfId="20296" priority="58908" stopIfTrue="1">
      <formula>WEEKDAY($A837)=3</formula>
    </cfRule>
    <cfRule type="expression" dxfId="20295" priority="58909" stopIfTrue="1">
      <formula>WEEKDAY($A837)=4</formula>
    </cfRule>
    <cfRule type="expression" dxfId="20294" priority="58910" stopIfTrue="1">
      <formula>WEEKDAY($A837)=5</formula>
    </cfRule>
    <cfRule type="expression" dxfId="20293" priority="58911" stopIfTrue="1">
      <formula>WEEKDAY($A837)=6</formula>
    </cfRule>
    <cfRule type="expression" dxfId="20292" priority="58912" stopIfTrue="1">
      <formula>WEEKDAY($A837)=7</formula>
    </cfRule>
  </conditionalFormatting>
  <conditionalFormatting sqref="I837:I842">
    <cfRule type="expression" dxfId="20291" priority="58899" stopIfTrue="1">
      <formula>WEEKDAY($A837)=1</formula>
    </cfRule>
    <cfRule type="expression" dxfId="20290" priority="58900" stopIfTrue="1">
      <formula>WEEKDAY($A837)=2</formula>
    </cfRule>
    <cfRule type="expression" dxfId="20289" priority="58901" stopIfTrue="1">
      <formula>WEEKDAY($A837)=3</formula>
    </cfRule>
    <cfRule type="expression" dxfId="20288" priority="58902" stopIfTrue="1">
      <formula>WEEKDAY($A837)=4</formula>
    </cfRule>
    <cfRule type="expression" dxfId="20287" priority="58903" stopIfTrue="1">
      <formula>WEEKDAY($A837)=5</formula>
    </cfRule>
    <cfRule type="expression" dxfId="20286" priority="58904" stopIfTrue="1">
      <formula>WEEKDAY($A837)=6</formula>
    </cfRule>
    <cfRule type="expression" dxfId="20285" priority="58905" stopIfTrue="1">
      <formula>WEEKDAY($A837)=7</formula>
    </cfRule>
  </conditionalFormatting>
  <conditionalFormatting sqref="I837:I842">
    <cfRule type="expression" dxfId="20284" priority="58892" stopIfTrue="1">
      <formula>WEEKDAY($A837)=1</formula>
    </cfRule>
    <cfRule type="expression" dxfId="20283" priority="58893" stopIfTrue="1">
      <formula>WEEKDAY($A837)=2</formula>
    </cfRule>
    <cfRule type="expression" dxfId="20282" priority="58894" stopIfTrue="1">
      <formula>WEEKDAY($A837)=3</formula>
    </cfRule>
    <cfRule type="expression" dxfId="20281" priority="58895" stopIfTrue="1">
      <formula>WEEKDAY($A837)=4</formula>
    </cfRule>
    <cfRule type="expression" dxfId="20280" priority="58896" stopIfTrue="1">
      <formula>WEEKDAY($A837)=5</formula>
    </cfRule>
    <cfRule type="expression" dxfId="20279" priority="58897" stopIfTrue="1">
      <formula>WEEKDAY($A837)=6</formula>
    </cfRule>
    <cfRule type="expression" dxfId="20278" priority="58898" stopIfTrue="1">
      <formula>WEEKDAY($A837)=7</formula>
    </cfRule>
  </conditionalFormatting>
  <conditionalFormatting sqref="I837:I842">
    <cfRule type="expression" dxfId="20277" priority="58885" stopIfTrue="1">
      <formula>WEEKDAY($A837)=1</formula>
    </cfRule>
    <cfRule type="expression" dxfId="20276" priority="58886" stopIfTrue="1">
      <formula>WEEKDAY($A837)=2</formula>
    </cfRule>
    <cfRule type="expression" dxfId="20275" priority="58887" stopIfTrue="1">
      <formula>WEEKDAY($A837)=3</formula>
    </cfRule>
    <cfRule type="expression" dxfId="20274" priority="58888" stopIfTrue="1">
      <formula>WEEKDAY($A837)=4</formula>
    </cfRule>
    <cfRule type="expression" dxfId="20273" priority="58889" stopIfTrue="1">
      <formula>WEEKDAY($A837)=5</formula>
    </cfRule>
    <cfRule type="expression" dxfId="20272" priority="58890" stopIfTrue="1">
      <formula>WEEKDAY($A837)=6</formula>
    </cfRule>
    <cfRule type="expression" dxfId="20271" priority="58891" stopIfTrue="1">
      <formula>WEEKDAY($A837)=7</formula>
    </cfRule>
  </conditionalFormatting>
  <conditionalFormatting sqref="I837:I842">
    <cfRule type="expression" dxfId="20270" priority="58878" stopIfTrue="1">
      <formula>WEEKDAY($A837)=1</formula>
    </cfRule>
    <cfRule type="expression" dxfId="20269" priority="58879" stopIfTrue="1">
      <formula>WEEKDAY($A837)=2</formula>
    </cfRule>
    <cfRule type="expression" dxfId="20268" priority="58880" stopIfTrue="1">
      <formula>WEEKDAY($A837)=3</formula>
    </cfRule>
    <cfRule type="expression" dxfId="20267" priority="58881" stopIfTrue="1">
      <formula>WEEKDAY($A837)=4</formula>
    </cfRule>
    <cfRule type="expression" dxfId="20266" priority="58882" stopIfTrue="1">
      <formula>WEEKDAY($A837)=5</formula>
    </cfRule>
    <cfRule type="expression" dxfId="20265" priority="58883" stopIfTrue="1">
      <formula>WEEKDAY($A837)=6</formula>
    </cfRule>
    <cfRule type="expression" dxfId="20264" priority="58884" stopIfTrue="1">
      <formula>WEEKDAY($A837)=7</formula>
    </cfRule>
  </conditionalFormatting>
  <conditionalFormatting sqref="I837:I842">
    <cfRule type="expression" dxfId="20263" priority="58871" stopIfTrue="1">
      <formula>WEEKDAY($A837)=1</formula>
    </cfRule>
    <cfRule type="expression" dxfId="20262" priority="58872" stopIfTrue="1">
      <formula>WEEKDAY($A837)=2</formula>
    </cfRule>
    <cfRule type="expression" dxfId="20261" priority="58873" stopIfTrue="1">
      <formula>WEEKDAY($A837)=3</formula>
    </cfRule>
    <cfRule type="expression" dxfId="20260" priority="58874" stopIfTrue="1">
      <formula>WEEKDAY($A837)=4</formula>
    </cfRule>
    <cfRule type="expression" dxfId="20259" priority="58875" stopIfTrue="1">
      <formula>WEEKDAY($A837)=5</formula>
    </cfRule>
    <cfRule type="expression" dxfId="20258" priority="58876" stopIfTrue="1">
      <formula>WEEKDAY($A837)=6</formula>
    </cfRule>
    <cfRule type="expression" dxfId="20257" priority="58877" stopIfTrue="1">
      <formula>WEEKDAY($A837)=7</formula>
    </cfRule>
  </conditionalFormatting>
  <conditionalFormatting sqref="I837:I842">
    <cfRule type="expression" dxfId="20256" priority="58864" stopIfTrue="1">
      <formula>WEEKDAY($A837)=1</formula>
    </cfRule>
    <cfRule type="expression" dxfId="20255" priority="58865" stopIfTrue="1">
      <formula>WEEKDAY($A837)=2</formula>
    </cfRule>
    <cfRule type="expression" dxfId="20254" priority="58866" stopIfTrue="1">
      <formula>WEEKDAY($A837)=3</formula>
    </cfRule>
    <cfRule type="expression" dxfId="20253" priority="58867" stopIfTrue="1">
      <formula>WEEKDAY($A837)=4</formula>
    </cfRule>
    <cfRule type="expression" dxfId="20252" priority="58868" stopIfTrue="1">
      <formula>WEEKDAY($A837)=5</formula>
    </cfRule>
    <cfRule type="expression" dxfId="20251" priority="58869" stopIfTrue="1">
      <formula>WEEKDAY($A837)=6</formula>
    </cfRule>
    <cfRule type="expression" dxfId="20250" priority="58870" stopIfTrue="1">
      <formula>WEEKDAY($A837)=7</formula>
    </cfRule>
  </conditionalFormatting>
  <conditionalFormatting sqref="I837:I842">
    <cfRule type="expression" dxfId="20249" priority="58857" stopIfTrue="1">
      <formula>WEEKDAY($A837)=1</formula>
    </cfRule>
    <cfRule type="expression" dxfId="20248" priority="58858" stopIfTrue="1">
      <formula>WEEKDAY($A837)=2</formula>
    </cfRule>
    <cfRule type="expression" dxfId="20247" priority="58859" stopIfTrue="1">
      <formula>WEEKDAY($A837)=3</formula>
    </cfRule>
    <cfRule type="expression" dxfId="20246" priority="58860" stopIfTrue="1">
      <formula>WEEKDAY($A837)=4</formula>
    </cfRule>
    <cfRule type="expression" dxfId="20245" priority="58861" stopIfTrue="1">
      <formula>WEEKDAY($A837)=5</formula>
    </cfRule>
    <cfRule type="expression" dxfId="20244" priority="58862" stopIfTrue="1">
      <formula>WEEKDAY($A837)=6</formula>
    </cfRule>
    <cfRule type="expression" dxfId="20243" priority="58863" stopIfTrue="1">
      <formula>WEEKDAY($A837)=7</formula>
    </cfRule>
  </conditionalFormatting>
  <conditionalFormatting sqref="I837:I842">
    <cfRule type="expression" dxfId="20242" priority="58850" stopIfTrue="1">
      <formula>WEEKDAY($A837)=1</formula>
    </cfRule>
    <cfRule type="expression" dxfId="20241" priority="58851" stopIfTrue="1">
      <formula>WEEKDAY($A837)=2</formula>
    </cfRule>
    <cfRule type="expression" dxfId="20240" priority="58852" stopIfTrue="1">
      <formula>WEEKDAY($A837)=3</formula>
    </cfRule>
    <cfRule type="expression" dxfId="20239" priority="58853" stopIfTrue="1">
      <formula>WEEKDAY($A837)=4</formula>
    </cfRule>
    <cfRule type="expression" dxfId="20238" priority="58854" stopIfTrue="1">
      <formula>WEEKDAY($A837)=5</formula>
    </cfRule>
    <cfRule type="expression" dxfId="20237" priority="58855" stopIfTrue="1">
      <formula>WEEKDAY($A837)=6</formula>
    </cfRule>
    <cfRule type="expression" dxfId="20236" priority="58856" stopIfTrue="1">
      <formula>WEEKDAY($A837)=7</formula>
    </cfRule>
  </conditionalFormatting>
  <conditionalFormatting sqref="I837:I842">
    <cfRule type="expression" dxfId="20235" priority="58843" stopIfTrue="1">
      <formula>WEEKDAY($A837)=1</formula>
    </cfRule>
    <cfRule type="expression" dxfId="20234" priority="58844" stopIfTrue="1">
      <formula>WEEKDAY($A837)=2</formula>
    </cfRule>
    <cfRule type="expression" dxfId="20233" priority="58845" stopIfTrue="1">
      <formula>WEEKDAY($A837)=3</formula>
    </cfRule>
    <cfRule type="expression" dxfId="20232" priority="58846" stopIfTrue="1">
      <formula>WEEKDAY($A837)=4</formula>
    </cfRule>
    <cfRule type="expression" dxfId="20231" priority="58847" stopIfTrue="1">
      <formula>WEEKDAY($A837)=5</formula>
    </cfRule>
    <cfRule type="expression" dxfId="20230" priority="58848" stopIfTrue="1">
      <formula>WEEKDAY($A837)=6</formula>
    </cfRule>
    <cfRule type="expression" dxfId="20229" priority="58849" stopIfTrue="1">
      <formula>WEEKDAY($A837)=7</formula>
    </cfRule>
  </conditionalFormatting>
  <conditionalFormatting sqref="I837:I842">
    <cfRule type="expression" dxfId="20228" priority="58836" stopIfTrue="1">
      <formula>WEEKDAY($A837)=1</formula>
    </cfRule>
    <cfRule type="expression" dxfId="20227" priority="58837" stopIfTrue="1">
      <formula>WEEKDAY($A837)=2</formula>
    </cfRule>
    <cfRule type="expression" dxfId="20226" priority="58838" stopIfTrue="1">
      <formula>WEEKDAY($A837)=3</formula>
    </cfRule>
    <cfRule type="expression" dxfId="20225" priority="58839" stopIfTrue="1">
      <formula>WEEKDAY($A837)=4</formula>
    </cfRule>
    <cfRule type="expression" dxfId="20224" priority="58840" stopIfTrue="1">
      <formula>WEEKDAY($A837)=5</formula>
    </cfRule>
    <cfRule type="expression" dxfId="20223" priority="58841" stopIfTrue="1">
      <formula>WEEKDAY($A837)=6</formula>
    </cfRule>
    <cfRule type="expression" dxfId="20222" priority="58842" stopIfTrue="1">
      <formula>WEEKDAY($A837)=7</formula>
    </cfRule>
  </conditionalFormatting>
  <conditionalFormatting sqref="I837:I842">
    <cfRule type="expression" dxfId="20221" priority="58822" stopIfTrue="1">
      <formula>WEEKDAY($A837)=1</formula>
    </cfRule>
    <cfRule type="expression" dxfId="20220" priority="58823" stopIfTrue="1">
      <formula>WEEKDAY($A837)=2</formula>
    </cfRule>
    <cfRule type="expression" dxfId="20219" priority="58824" stopIfTrue="1">
      <formula>WEEKDAY($A837)=3</formula>
    </cfRule>
    <cfRule type="expression" dxfId="20218" priority="58825" stopIfTrue="1">
      <formula>WEEKDAY($A837)=4</formula>
    </cfRule>
    <cfRule type="expression" dxfId="20217" priority="58826" stopIfTrue="1">
      <formula>WEEKDAY($A837)=5</formula>
    </cfRule>
    <cfRule type="expression" dxfId="20216" priority="58827" stopIfTrue="1">
      <formula>WEEKDAY($A837)=6</formula>
    </cfRule>
    <cfRule type="expression" dxfId="20215" priority="58828" stopIfTrue="1">
      <formula>WEEKDAY($A837)=7</formula>
    </cfRule>
  </conditionalFormatting>
  <conditionalFormatting sqref="I837:I842">
    <cfRule type="expression" dxfId="20214" priority="58801" stopIfTrue="1">
      <formula>WEEKDAY($A837)=1</formula>
    </cfRule>
    <cfRule type="expression" dxfId="20213" priority="58802" stopIfTrue="1">
      <formula>WEEKDAY($A837)=2</formula>
    </cfRule>
    <cfRule type="expression" dxfId="20212" priority="58803" stopIfTrue="1">
      <formula>WEEKDAY($A837)=3</formula>
    </cfRule>
    <cfRule type="expression" dxfId="20211" priority="58804" stopIfTrue="1">
      <formula>WEEKDAY($A837)=4</formula>
    </cfRule>
    <cfRule type="expression" dxfId="20210" priority="58805" stopIfTrue="1">
      <formula>WEEKDAY($A837)=5</formula>
    </cfRule>
    <cfRule type="expression" dxfId="20209" priority="58806" stopIfTrue="1">
      <formula>WEEKDAY($A837)=6</formula>
    </cfRule>
    <cfRule type="expression" dxfId="20208" priority="58807" stopIfTrue="1">
      <formula>WEEKDAY($A837)=7</formula>
    </cfRule>
  </conditionalFormatting>
  <conditionalFormatting sqref="I837:I842">
    <cfRule type="expression" dxfId="20207" priority="58787" stopIfTrue="1">
      <formula>WEEKDAY($A837)=1</formula>
    </cfRule>
    <cfRule type="expression" dxfId="20206" priority="58788" stopIfTrue="1">
      <formula>WEEKDAY($A837)=2</formula>
    </cfRule>
    <cfRule type="expression" dxfId="20205" priority="58789" stopIfTrue="1">
      <formula>WEEKDAY($A837)=3</formula>
    </cfRule>
    <cfRule type="expression" dxfId="20204" priority="58790" stopIfTrue="1">
      <formula>WEEKDAY($A837)=4</formula>
    </cfRule>
    <cfRule type="expression" dxfId="20203" priority="58791" stopIfTrue="1">
      <formula>WEEKDAY($A837)=5</formula>
    </cfRule>
    <cfRule type="expression" dxfId="20202" priority="58792" stopIfTrue="1">
      <formula>WEEKDAY($A837)=6</formula>
    </cfRule>
    <cfRule type="expression" dxfId="20201" priority="58793" stopIfTrue="1">
      <formula>WEEKDAY($A837)=7</formula>
    </cfRule>
  </conditionalFormatting>
  <conditionalFormatting sqref="I837:I842">
    <cfRule type="expression" dxfId="20200" priority="58766" stopIfTrue="1">
      <formula>WEEKDAY($A837)=1</formula>
    </cfRule>
    <cfRule type="expression" dxfId="20199" priority="58767" stopIfTrue="1">
      <formula>WEEKDAY($A837)=2</formula>
    </cfRule>
    <cfRule type="expression" dxfId="20198" priority="58768" stopIfTrue="1">
      <formula>WEEKDAY($A837)=3</formula>
    </cfRule>
    <cfRule type="expression" dxfId="20197" priority="58769" stopIfTrue="1">
      <formula>WEEKDAY($A837)=4</formula>
    </cfRule>
    <cfRule type="expression" dxfId="20196" priority="58770" stopIfTrue="1">
      <formula>WEEKDAY($A837)=5</formula>
    </cfRule>
    <cfRule type="expression" dxfId="20195" priority="58771" stopIfTrue="1">
      <formula>WEEKDAY($A837)=6</formula>
    </cfRule>
    <cfRule type="expression" dxfId="20194" priority="58772" stopIfTrue="1">
      <formula>WEEKDAY($A837)=7</formula>
    </cfRule>
  </conditionalFormatting>
  <conditionalFormatting sqref="I837:I842">
    <cfRule type="expression" dxfId="20193" priority="58745" stopIfTrue="1">
      <formula>WEEKDAY($A837)=1</formula>
    </cfRule>
    <cfRule type="expression" dxfId="20192" priority="58746" stopIfTrue="1">
      <formula>WEEKDAY($A837)=2</formula>
    </cfRule>
    <cfRule type="expression" dxfId="20191" priority="58747" stopIfTrue="1">
      <formula>WEEKDAY($A837)=3</formula>
    </cfRule>
    <cfRule type="expression" dxfId="20190" priority="58748" stopIfTrue="1">
      <formula>WEEKDAY($A837)=4</formula>
    </cfRule>
    <cfRule type="expression" dxfId="20189" priority="58749" stopIfTrue="1">
      <formula>WEEKDAY($A837)=5</formula>
    </cfRule>
    <cfRule type="expression" dxfId="20188" priority="58750" stopIfTrue="1">
      <formula>WEEKDAY($A837)=6</formula>
    </cfRule>
    <cfRule type="expression" dxfId="20187" priority="58751" stopIfTrue="1">
      <formula>WEEKDAY($A837)=7</formula>
    </cfRule>
  </conditionalFormatting>
  <conditionalFormatting sqref="I837:I842">
    <cfRule type="expression" dxfId="20186" priority="58738" stopIfTrue="1">
      <formula>WEEKDAY($A837)=1</formula>
    </cfRule>
    <cfRule type="expression" dxfId="20185" priority="58739" stopIfTrue="1">
      <formula>WEEKDAY($A837)=2</formula>
    </cfRule>
    <cfRule type="expression" dxfId="20184" priority="58740" stopIfTrue="1">
      <formula>WEEKDAY($A837)=3</formula>
    </cfRule>
    <cfRule type="expression" dxfId="20183" priority="58741" stopIfTrue="1">
      <formula>WEEKDAY($A837)=4</formula>
    </cfRule>
    <cfRule type="expression" dxfId="20182" priority="58742" stopIfTrue="1">
      <formula>WEEKDAY($A837)=5</formula>
    </cfRule>
    <cfRule type="expression" dxfId="20181" priority="58743" stopIfTrue="1">
      <formula>WEEKDAY($A837)=6</formula>
    </cfRule>
    <cfRule type="expression" dxfId="20180" priority="58744" stopIfTrue="1">
      <formula>WEEKDAY($A837)=7</formula>
    </cfRule>
  </conditionalFormatting>
  <conditionalFormatting sqref="I837:I842">
    <cfRule type="expression" dxfId="20179" priority="58717" stopIfTrue="1">
      <formula>WEEKDAY($A837)=1</formula>
    </cfRule>
    <cfRule type="expression" dxfId="20178" priority="58718" stopIfTrue="1">
      <formula>WEEKDAY($A837)=2</formula>
    </cfRule>
    <cfRule type="expression" dxfId="20177" priority="58719" stopIfTrue="1">
      <formula>WEEKDAY($A837)=3</formula>
    </cfRule>
    <cfRule type="expression" dxfId="20176" priority="58720" stopIfTrue="1">
      <formula>WEEKDAY($A837)=4</formula>
    </cfRule>
    <cfRule type="expression" dxfId="20175" priority="58721" stopIfTrue="1">
      <formula>WEEKDAY($A837)=5</formula>
    </cfRule>
    <cfRule type="expression" dxfId="20174" priority="58722" stopIfTrue="1">
      <formula>WEEKDAY($A837)=6</formula>
    </cfRule>
    <cfRule type="expression" dxfId="20173" priority="58723" stopIfTrue="1">
      <formula>WEEKDAY($A837)=7</formula>
    </cfRule>
  </conditionalFormatting>
  <conditionalFormatting sqref="I837:I842">
    <cfRule type="expression" dxfId="20172" priority="58703" stopIfTrue="1">
      <formula>WEEKDAY($A837)=1</formula>
    </cfRule>
    <cfRule type="expression" dxfId="20171" priority="58704" stopIfTrue="1">
      <formula>WEEKDAY($A837)=2</formula>
    </cfRule>
    <cfRule type="expression" dxfId="20170" priority="58705" stopIfTrue="1">
      <formula>WEEKDAY($A837)=3</formula>
    </cfRule>
    <cfRule type="expression" dxfId="20169" priority="58706" stopIfTrue="1">
      <formula>WEEKDAY($A837)=4</formula>
    </cfRule>
    <cfRule type="expression" dxfId="20168" priority="58707" stopIfTrue="1">
      <formula>WEEKDAY($A837)=5</formula>
    </cfRule>
    <cfRule type="expression" dxfId="20167" priority="58708" stopIfTrue="1">
      <formula>WEEKDAY($A837)=6</formula>
    </cfRule>
    <cfRule type="expression" dxfId="20166" priority="58709" stopIfTrue="1">
      <formula>WEEKDAY($A837)=7</formula>
    </cfRule>
  </conditionalFormatting>
  <conditionalFormatting sqref="I837:I842">
    <cfRule type="expression" dxfId="20165" priority="58668" stopIfTrue="1">
      <formula>WEEKDAY($A837)=1</formula>
    </cfRule>
    <cfRule type="expression" dxfId="20164" priority="58669" stopIfTrue="1">
      <formula>WEEKDAY($A837)=2</formula>
    </cfRule>
    <cfRule type="expression" dxfId="20163" priority="58670" stopIfTrue="1">
      <formula>WEEKDAY($A837)=3</formula>
    </cfRule>
    <cfRule type="expression" dxfId="20162" priority="58671" stopIfTrue="1">
      <formula>WEEKDAY($A837)=4</formula>
    </cfRule>
    <cfRule type="expression" dxfId="20161" priority="58672" stopIfTrue="1">
      <formula>WEEKDAY($A837)=5</formula>
    </cfRule>
    <cfRule type="expression" dxfId="20160" priority="58673" stopIfTrue="1">
      <formula>WEEKDAY($A837)=6</formula>
    </cfRule>
    <cfRule type="expression" dxfId="20159" priority="58674" stopIfTrue="1">
      <formula>WEEKDAY($A837)=7</formula>
    </cfRule>
  </conditionalFormatting>
  <conditionalFormatting sqref="I837:I842">
    <cfRule type="expression" dxfId="20158" priority="58647" stopIfTrue="1">
      <formula>WEEKDAY($A837)=1</formula>
    </cfRule>
    <cfRule type="expression" dxfId="20157" priority="58648" stopIfTrue="1">
      <formula>WEEKDAY($A837)=2</formula>
    </cfRule>
    <cfRule type="expression" dxfId="20156" priority="58649" stopIfTrue="1">
      <formula>WEEKDAY($A837)=3</formula>
    </cfRule>
    <cfRule type="expression" dxfId="20155" priority="58650" stopIfTrue="1">
      <formula>WEEKDAY($A837)=4</formula>
    </cfRule>
    <cfRule type="expression" dxfId="20154" priority="58651" stopIfTrue="1">
      <formula>WEEKDAY($A837)=5</formula>
    </cfRule>
    <cfRule type="expression" dxfId="20153" priority="58652" stopIfTrue="1">
      <formula>WEEKDAY($A837)=6</formula>
    </cfRule>
    <cfRule type="expression" dxfId="20152" priority="58653" stopIfTrue="1">
      <formula>WEEKDAY($A837)=7</formula>
    </cfRule>
  </conditionalFormatting>
  <conditionalFormatting sqref="I837:I842">
    <cfRule type="expression" dxfId="20151" priority="58640" stopIfTrue="1">
      <formula>WEEKDAY($A837)=1</formula>
    </cfRule>
    <cfRule type="expression" dxfId="20150" priority="58641" stopIfTrue="1">
      <formula>WEEKDAY($A837)=2</formula>
    </cfRule>
    <cfRule type="expression" dxfId="20149" priority="58642" stopIfTrue="1">
      <formula>WEEKDAY($A837)=3</formula>
    </cfRule>
    <cfRule type="expression" dxfId="20148" priority="58643" stopIfTrue="1">
      <formula>WEEKDAY($A837)=4</formula>
    </cfRule>
    <cfRule type="expression" dxfId="20147" priority="58644" stopIfTrue="1">
      <formula>WEEKDAY($A837)=5</formula>
    </cfRule>
    <cfRule type="expression" dxfId="20146" priority="58645" stopIfTrue="1">
      <formula>WEEKDAY($A837)=6</formula>
    </cfRule>
    <cfRule type="expression" dxfId="20145" priority="58646" stopIfTrue="1">
      <formula>WEEKDAY($A837)=7</formula>
    </cfRule>
  </conditionalFormatting>
  <conditionalFormatting sqref="I837:I842">
    <cfRule type="expression" dxfId="20144" priority="58626" stopIfTrue="1">
      <formula>WEEKDAY($A837)=1</formula>
    </cfRule>
    <cfRule type="expression" dxfId="20143" priority="58627" stopIfTrue="1">
      <formula>WEEKDAY($A837)=2</formula>
    </cfRule>
    <cfRule type="expression" dxfId="20142" priority="58628" stopIfTrue="1">
      <formula>WEEKDAY($A837)=3</formula>
    </cfRule>
    <cfRule type="expression" dxfId="20141" priority="58629" stopIfTrue="1">
      <formula>WEEKDAY($A837)=4</formula>
    </cfRule>
    <cfRule type="expression" dxfId="20140" priority="58630" stopIfTrue="1">
      <formula>WEEKDAY($A837)=5</formula>
    </cfRule>
    <cfRule type="expression" dxfId="20139" priority="58631" stopIfTrue="1">
      <formula>WEEKDAY($A837)=6</formula>
    </cfRule>
    <cfRule type="expression" dxfId="20138" priority="58632" stopIfTrue="1">
      <formula>WEEKDAY($A837)=7</formula>
    </cfRule>
  </conditionalFormatting>
  <conditionalFormatting sqref="I837:I842">
    <cfRule type="expression" dxfId="20137" priority="58591" stopIfTrue="1">
      <formula>WEEKDAY($A837)=1</formula>
    </cfRule>
    <cfRule type="expression" dxfId="20136" priority="58592" stopIfTrue="1">
      <formula>WEEKDAY($A837)=2</formula>
    </cfRule>
    <cfRule type="expression" dxfId="20135" priority="58593" stopIfTrue="1">
      <formula>WEEKDAY($A837)=3</formula>
    </cfRule>
    <cfRule type="expression" dxfId="20134" priority="58594" stopIfTrue="1">
      <formula>WEEKDAY($A837)=4</formula>
    </cfRule>
    <cfRule type="expression" dxfId="20133" priority="58595" stopIfTrue="1">
      <formula>WEEKDAY($A837)=5</formula>
    </cfRule>
    <cfRule type="expression" dxfId="20132" priority="58596" stopIfTrue="1">
      <formula>WEEKDAY($A837)=6</formula>
    </cfRule>
    <cfRule type="expression" dxfId="20131" priority="58597" stopIfTrue="1">
      <formula>WEEKDAY($A837)=7</formula>
    </cfRule>
  </conditionalFormatting>
  <conditionalFormatting sqref="I837:I842">
    <cfRule type="expression" dxfId="20130" priority="58570" stopIfTrue="1">
      <formula>WEEKDAY($A837)=1</formula>
    </cfRule>
    <cfRule type="expression" dxfId="20129" priority="58571" stopIfTrue="1">
      <formula>WEEKDAY($A837)=2</formula>
    </cfRule>
    <cfRule type="expression" dxfId="20128" priority="58572" stopIfTrue="1">
      <formula>WEEKDAY($A837)=3</formula>
    </cfRule>
    <cfRule type="expression" dxfId="20127" priority="58573" stopIfTrue="1">
      <formula>WEEKDAY($A837)=4</formula>
    </cfRule>
    <cfRule type="expression" dxfId="20126" priority="58574" stopIfTrue="1">
      <formula>WEEKDAY($A837)=5</formula>
    </cfRule>
    <cfRule type="expression" dxfId="20125" priority="58575" stopIfTrue="1">
      <formula>WEEKDAY($A837)=6</formula>
    </cfRule>
    <cfRule type="expression" dxfId="20124" priority="58576" stopIfTrue="1">
      <formula>WEEKDAY($A837)=7</formula>
    </cfRule>
  </conditionalFormatting>
  <conditionalFormatting sqref="I837:I842">
    <cfRule type="expression" dxfId="20123" priority="58563" stopIfTrue="1">
      <formula>WEEKDAY($A837)=1</formula>
    </cfRule>
    <cfRule type="expression" dxfId="20122" priority="58564" stopIfTrue="1">
      <formula>WEEKDAY($A837)=2</formula>
    </cfRule>
    <cfRule type="expression" dxfId="20121" priority="58565" stopIfTrue="1">
      <formula>WEEKDAY($A837)=3</formula>
    </cfRule>
    <cfRule type="expression" dxfId="20120" priority="58566" stopIfTrue="1">
      <formula>WEEKDAY($A837)=4</formula>
    </cfRule>
    <cfRule type="expression" dxfId="20119" priority="58567" stopIfTrue="1">
      <formula>WEEKDAY($A837)=5</formula>
    </cfRule>
    <cfRule type="expression" dxfId="20118" priority="58568" stopIfTrue="1">
      <formula>WEEKDAY($A837)=6</formula>
    </cfRule>
    <cfRule type="expression" dxfId="20117" priority="58569" stopIfTrue="1">
      <formula>WEEKDAY($A837)=7</formula>
    </cfRule>
  </conditionalFormatting>
  <conditionalFormatting sqref="I837:I842">
    <cfRule type="expression" dxfId="20116" priority="58542" stopIfTrue="1">
      <formula>WEEKDAY($A837)=1</formula>
    </cfRule>
    <cfRule type="expression" dxfId="20115" priority="58543" stopIfTrue="1">
      <formula>WEEKDAY($A837)=2</formula>
    </cfRule>
    <cfRule type="expression" dxfId="20114" priority="58544" stopIfTrue="1">
      <formula>WEEKDAY($A837)=3</formula>
    </cfRule>
    <cfRule type="expression" dxfId="20113" priority="58545" stopIfTrue="1">
      <formula>WEEKDAY($A837)=4</formula>
    </cfRule>
    <cfRule type="expression" dxfId="20112" priority="58546" stopIfTrue="1">
      <formula>WEEKDAY($A837)=5</formula>
    </cfRule>
    <cfRule type="expression" dxfId="20111" priority="58547" stopIfTrue="1">
      <formula>WEEKDAY($A837)=6</formula>
    </cfRule>
    <cfRule type="expression" dxfId="20110" priority="58548" stopIfTrue="1">
      <formula>WEEKDAY($A837)=7</formula>
    </cfRule>
  </conditionalFormatting>
  <conditionalFormatting sqref="I837:I842">
    <cfRule type="expression" dxfId="20109" priority="58535" stopIfTrue="1">
      <formula>WEEKDAY($A837)=1</formula>
    </cfRule>
    <cfRule type="expression" dxfId="20108" priority="58536" stopIfTrue="1">
      <formula>WEEKDAY($A837)=2</formula>
    </cfRule>
    <cfRule type="expression" dxfId="20107" priority="58537" stopIfTrue="1">
      <formula>WEEKDAY($A837)=3</formula>
    </cfRule>
    <cfRule type="expression" dxfId="20106" priority="58538" stopIfTrue="1">
      <formula>WEEKDAY($A837)=4</formula>
    </cfRule>
    <cfRule type="expression" dxfId="20105" priority="58539" stopIfTrue="1">
      <formula>WEEKDAY($A837)=5</formula>
    </cfRule>
    <cfRule type="expression" dxfId="20104" priority="58540" stopIfTrue="1">
      <formula>WEEKDAY($A837)=6</formula>
    </cfRule>
    <cfRule type="expression" dxfId="20103" priority="58541" stopIfTrue="1">
      <formula>WEEKDAY($A837)=7</formula>
    </cfRule>
  </conditionalFormatting>
  <conditionalFormatting sqref="I837:I842">
    <cfRule type="expression" dxfId="20102" priority="58528" stopIfTrue="1">
      <formula>WEEKDAY($A837)=1</formula>
    </cfRule>
    <cfRule type="expression" dxfId="20101" priority="58529" stopIfTrue="1">
      <formula>WEEKDAY($A837)=2</formula>
    </cfRule>
    <cfRule type="expression" dxfId="20100" priority="58530" stopIfTrue="1">
      <formula>WEEKDAY($A837)=3</formula>
    </cfRule>
    <cfRule type="expression" dxfId="20099" priority="58531" stopIfTrue="1">
      <formula>WEEKDAY($A837)=4</formula>
    </cfRule>
    <cfRule type="expression" dxfId="20098" priority="58532" stopIfTrue="1">
      <formula>WEEKDAY($A837)=5</formula>
    </cfRule>
    <cfRule type="expression" dxfId="20097" priority="58533" stopIfTrue="1">
      <formula>WEEKDAY($A837)=6</formula>
    </cfRule>
    <cfRule type="expression" dxfId="20096" priority="58534" stopIfTrue="1">
      <formula>WEEKDAY($A837)=7</formula>
    </cfRule>
  </conditionalFormatting>
  <conditionalFormatting sqref="I837:I842">
    <cfRule type="expression" dxfId="20095" priority="58521" stopIfTrue="1">
      <formula>WEEKDAY($A837)=1</formula>
    </cfRule>
    <cfRule type="expression" dxfId="20094" priority="58522" stopIfTrue="1">
      <formula>WEEKDAY($A837)=2</formula>
    </cfRule>
    <cfRule type="expression" dxfId="20093" priority="58523" stopIfTrue="1">
      <formula>WEEKDAY($A837)=3</formula>
    </cfRule>
    <cfRule type="expression" dxfId="20092" priority="58524" stopIfTrue="1">
      <formula>WEEKDAY($A837)=4</formula>
    </cfRule>
    <cfRule type="expression" dxfId="20091" priority="58525" stopIfTrue="1">
      <formula>WEEKDAY($A837)=5</formula>
    </cfRule>
    <cfRule type="expression" dxfId="20090" priority="58526" stopIfTrue="1">
      <formula>WEEKDAY($A837)=6</formula>
    </cfRule>
    <cfRule type="expression" dxfId="20089" priority="58527" stopIfTrue="1">
      <formula>WEEKDAY($A837)=7</formula>
    </cfRule>
  </conditionalFormatting>
  <conditionalFormatting sqref="I837:I842">
    <cfRule type="expression" dxfId="20088" priority="58500" stopIfTrue="1">
      <formula>WEEKDAY($A837)=1</formula>
    </cfRule>
    <cfRule type="expression" dxfId="20087" priority="58501" stopIfTrue="1">
      <formula>WEEKDAY($A837)=2</formula>
    </cfRule>
    <cfRule type="expression" dxfId="20086" priority="58502" stopIfTrue="1">
      <formula>WEEKDAY($A837)=3</formula>
    </cfRule>
    <cfRule type="expression" dxfId="20085" priority="58503" stopIfTrue="1">
      <formula>WEEKDAY($A837)=4</formula>
    </cfRule>
    <cfRule type="expression" dxfId="20084" priority="58504" stopIfTrue="1">
      <formula>WEEKDAY($A837)=5</formula>
    </cfRule>
    <cfRule type="expression" dxfId="20083" priority="58505" stopIfTrue="1">
      <formula>WEEKDAY($A837)=6</formula>
    </cfRule>
    <cfRule type="expression" dxfId="20082" priority="58506" stopIfTrue="1">
      <formula>WEEKDAY($A837)=7</formula>
    </cfRule>
  </conditionalFormatting>
  <conditionalFormatting sqref="I837:I842">
    <cfRule type="expression" dxfId="20081" priority="58493" stopIfTrue="1">
      <formula>WEEKDAY($A837)=1</formula>
    </cfRule>
    <cfRule type="expression" dxfId="20080" priority="58494" stopIfTrue="1">
      <formula>WEEKDAY($A837)=2</formula>
    </cfRule>
    <cfRule type="expression" dxfId="20079" priority="58495" stopIfTrue="1">
      <formula>WEEKDAY($A837)=3</formula>
    </cfRule>
    <cfRule type="expression" dxfId="20078" priority="58496" stopIfTrue="1">
      <formula>WEEKDAY($A837)=4</formula>
    </cfRule>
    <cfRule type="expression" dxfId="20077" priority="58497" stopIfTrue="1">
      <formula>WEEKDAY($A837)=5</formula>
    </cfRule>
    <cfRule type="expression" dxfId="20076" priority="58498" stopIfTrue="1">
      <formula>WEEKDAY($A837)=6</formula>
    </cfRule>
    <cfRule type="expression" dxfId="20075" priority="58499" stopIfTrue="1">
      <formula>WEEKDAY($A837)=7</formula>
    </cfRule>
  </conditionalFormatting>
  <conditionalFormatting sqref="I837:I842">
    <cfRule type="expression" dxfId="20074" priority="58465" stopIfTrue="1">
      <formula>WEEKDAY($A837)=1</formula>
    </cfRule>
    <cfRule type="expression" dxfId="20073" priority="58466" stopIfTrue="1">
      <formula>WEEKDAY($A837)=2</formula>
    </cfRule>
    <cfRule type="expression" dxfId="20072" priority="58467" stopIfTrue="1">
      <formula>WEEKDAY($A837)=3</formula>
    </cfRule>
    <cfRule type="expression" dxfId="20071" priority="58468" stopIfTrue="1">
      <formula>WEEKDAY($A837)=4</formula>
    </cfRule>
    <cfRule type="expression" dxfId="20070" priority="58469" stopIfTrue="1">
      <formula>WEEKDAY($A837)=5</formula>
    </cfRule>
    <cfRule type="expression" dxfId="20069" priority="58470" stopIfTrue="1">
      <formula>WEEKDAY($A837)=6</formula>
    </cfRule>
    <cfRule type="expression" dxfId="20068" priority="58471" stopIfTrue="1">
      <formula>WEEKDAY($A837)=7</formula>
    </cfRule>
  </conditionalFormatting>
  <conditionalFormatting sqref="I837:I842">
    <cfRule type="expression" dxfId="20067" priority="58458" stopIfTrue="1">
      <formula>WEEKDAY($A837)=1</formula>
    </cfRule>
    <cfRule type="expression" dxfId="20066" priority="58459" stopIfTrue="1">
      <formula>WEEKDAY($A837)=2</formula>
    </cfRule>
    <cfRule type="expression" dxfId="20065" priority="58460" stopIfTrue="1">
      <formula>WEEKDAY($A837)=3</formula>
    </cfRule>
    <cfRule type="expression" dxfId="20064" priority="58461" stopIfTrue="1">
      <formula>WEEKDAY($A837)=4</formula>
    </cfRule>
    <cfRule type="expression" dxfId="20063" priority="58462" stopIfTrue="1">
      <formula>WEEKDAY($A837)=5</formula>
    </cfRule>
    <cfRule type="expression" dxfId="20062" priority="58463" stopIfTrue="1">
      <formula>WEEKDAY($A837)=6</formula>
    </cfRule>
    <cfRule type="expression" dxfId="20061" priority="58464" stopIfTrue="1">
      <formula>WEEKDAY($A837)=7</formula>
    </cfRule>
  </conditionalFormatting>
  <conditionalFormatting sqref="I837:I842">
    <cfRule type="expression" dxfId="20060" priority="58451" stopIfTrue="1">
      <formula>WEEKDAY($A837)=1</formula>
    </cfRule>
    <cfRule type="expression" dxfId="20059" priority="58452" stopIfTrue="1">
      <formula>WEEKDAY($A837)=2</formula>
    </cfRule>
    <cfRule type="expression" dxfId="20058" priority="58453" stopIfTrue="1">
      <formula>WEEKDAY($A837)=3</formula>
    </cfRule>
    <cfRule type="expression" dxfId="20057" priority="58454" stopIfTrue="1">
      <formula>WEEKDAY($A837)=4</formula>
    </cfRule>
    <cfRule type="expression" dxfId="20056" priority="58455" stopIfTrue="1">
      <formula>WEEKDAY($A837)=5</formula>
    </cfRule>
    <cfRule type="expression" dxfId="20055" priority="58456" stopIfTrue="1">
      <formula>WEEKDAY($A837)=6</formula>
    </cfRule>
    <cfRule type="expression" dxfId="20054" priority="58457" stopIfTrue="1">
      <formula>WEEKDAY($A837)=7</formula>
    </cfRule>
  </conditionalFormatting>
  <conditionalFormatting sqref="I837:I842">
    <cfRule type="expression" dxfId="20053" priority="58423" stopIfTrue="1">
      <formula>WEEKDAY($A837)=1</formula>
    </cfRule>
    <cfRule type="expression" dxfId="20052" priority="58424" stopIfTrue="1">
      <formula>WEEKDAY($A837)=2</formula>
    </cfRule>
    <cfRule type="expression" dxfId="20051" priority="58425" stopIfTrue="1">
      <formula>WEEKDAY($A837)=3</formula>
    </cfRule>
    <cfRule type="expression" dxfId="20050" priority="58426" stopIfTrue="1">
      <formula>WEEKDAY($A837)=4</formula>
    </cfRule>
    <cfRule type="expression" dxfId="20049" priority="58427" stopIfTrue="1">
      <formula>WEEKDAY($A837)=5</formula>
    </cfRule>
    <cfRule type="expression" dxfId="20048" priority="58428" stopIfTrue="1">
      <formula>WEEKDAY($A837)=6</formula>
    </cfRule>
    <cfRule type="expression" dxfId="20047" priority="58429" stopIfTrue="1">
      <formula>WEEKDAY($A837)=7</formula>
    </cfRule>
  </conditionalFormatting>
  <conditionalFormatting sqref="I837:I842">
    <cfRule type="expression" dxfId="20046" priority="58416" stopIfTrue="1">
      <formula>WEEKDAY($A837)=1</formula>
    </cfRule>
    <cfRule type="expression" dxfId="20045" priority="58417" stopIfTrue="1">
      <formula>WEEKDAY($A837)=2</formula>
    </cfRule>
    <cfRule type="expression" dxfId="20044" priority="58418" stopIfTrue="1">
      <formula>WEEKDAY($A837)=3</formula>
    </cfRule>
    <cfRule type="expression" dxfId="20043" priority="58419" stopIfTrue="1">
      <formula>WEEKDAY($A837)=4</formula>
    </cfRule>
    <cfRule type="expression" dxfId="20042" priority="58420" stopIfTrue="1">
      <formula>WEEKDAY($A837)=5</formula>
    </cfRule>
    <cfRule type="expression" dxfId="20041" priority="58421" stopIfTrue="1">
      <formula>WEEKDAY($A837)=6</formula>
    </cfRule>
    <cfRule type="expression" dxfId="20040" priority="58422" stopIfTrue="1">
      <formula>WEEKDAY($A837)=7</formula>
    </cfRule>
  </conditionalFormatting>
  <conditionalFormatting sqref="I837:I842">
    <cfRule type="expression" dxfId="20039" priority="58409" stopIfTrue="1">
      <formula>WEEKDAY($A837)=1</formula>
    </cfRule>
    <cfRule type="expression" dxfId="20038" priority="58410" stopIfTrue="1">
      <formula>WEEKDAY($A837)=2</formula>
    </cfRule>
    <cfRule type="expression" dxfId="20037" priority="58411" stopIfTrue="1">
      <formula>WEEKDAY($A837)=3</formula>
    </cfRule>
    <cfRule type="expression" dxfId="20036" priority="58412" stopIfTrue="1">
      <formula>WEEKDAY($A837)=4</formula>
    </cfRule>
    <cfRule type="expression" dxfId="20035" priority="58413" stopIfTrue="1">
      <formula>WEEKDAY($A837)=5</formula>
    </cfRule>
    <cfRule type="expression" dxfId="20034" priority="58414" stopIfTrue="1">
      <formula>WEEKDAY($A837)=6</formula>
    </cfRule>
    <cfRule type="expression" dxfId="20033" priority="58415" stopIfTrue="1">
      <formula>WEEKDAY($A837)=7</formula>
    </cfRule>
  </conditionalFormatting>
  <conditionalFormatting sqref="I837:I842">
    <cfRule type="expression" dxfId="20032" priority="58381" stopIfTrue="1">
      <formula>WEEKDAY($A837)=1</formula>
    </cfRule>
    <cfRule type="expression" dxfId="20031" priority="58382" stopIfTrue="1">
      <formula>WEEKDAY($A837)=2</formula>
    </cfRule>
    <cfRule type="expression" dxfId="20030" priority="58383" stopIfTrue="1">
      <formula>WEEKDAY($A837)=3</formula>
    </cfRule>
    <cfRule type="expression" dxfId="20029" priority="58384" stopIfTrue="1">
      <formula>WEEKDAY($A837)=4</formula>
    </cfRule>
    <cfRule type="expression" dxfId="20028" priority="58385" stopIfTrue="1">
      <formula>WEEKDAY($A837)=5</formula>
    </cfRule>
    <cfRule type="expression" dxfId="20027" priority="58386" stopIfTrue="1">
      <formula>WEEKDAY($A837)=6</formula>
    </cfRule>
    <cfRule type="expression" dxfId="20026" priority="58387" stopIfTrue="1">
      <formula>WEEKDAY($A837)=7</formula>
    </cfRule>
  </conditionalFormatting>
  <conditionalFormatting sqref="I837:I842">
    <cfRule type="expression" dxfId="20025" priority="58374" stopIfTrue="1">
      <formula>WEEKDAY($A837)=1</formula>
    </cfRule>
    <cfRule type="expression" dxfId="20024" priority="58375" stopIfTrue="1">
      <formula>WEEKDAY($A837)=2</formula>
    </cfRule>
    <cfRule type="expression" dxfId="20023" priority="58376" stopIfTrue="1">
      <formula>WEEKDAY($A837)=3</formula>
    </cfRule>
    <cfRule type="expression" dxfId="20022" priority="58377" stopIfTrue="1">
      <formula>WEEKDAY($A837)=4</formula>
    </cfRule>
    <cfRule type="expression" dxfId="20021" priority="58378" stopIfTrue="1">
      <formula>WEEKDAY($A837)=5</formula>
    </cfRule>
    <cfRule type="expression" dxfId="20020" priority="58379" stopIfTrue="1">
      <formula>WEEKDAY($A837)=6</formula>
    </cfRule>
    <cfRule type="expression" dxfId="20019" priority="58380" stopIfTrue="1">
      <formula>WEEKDAY($A837)=7</formula>
    </cfRule>
  </conditionalFormatting>
  <conditionalFormatting sqref="I837:I842">
    <cfRule type="expression" dxfId="20018" priority="58367" stopIfTrue="1">
      <formula>WEEKDAY($A837)=1</formula>
    </cfRule>
    <cfRule type="expression" dxfId="20017" priority="58368" stopIfTrue="1">
      <formula>WEEKDAY($A837)=2</formula>
    </cfRule>
    <cfRule type="expression" dxfId="20016" priority="58369" stopIfTrue="1">
      <formula>WEEKDAY($A837)=3</formula>
    </cfRule>
    <cfRule type="expression" dxfId="20015" priority="58370" stopIfTrue="1">
      <formula>WEEKDAY($A837)=4</formula>
    </cfRule>
    <cfRule type="expression" dxfId="20014" priority="58371" stopIfTrue="1">
      <formula>WEEKDAY($A837)=5</formula>
    </cfRule>
    <cfRule type="expression" dxfId="20013" priority="58372" stopIfTrue="1">
      <formula>WEEKDAY($A837)=6</formula>
    </cfRule>
    <cfRule type="expression" dxfId="20012" priority="58373" stopIfTrue="1">
      <formula>WEEKDAY($A837)=7</formula>
    </cfRule>
  </conditionalFormatting>
  <conditionalFormatting sqref="I837:I842">
    <cfRule type="expression" dxfId="20011" priority="58360" stopIfTrue="1">
      <formula>WEEKDAY($A837)=1</formula>
    </cfRule>
    <cfRule type="expression" dxfId="20010" priority="58361" stopIfTrue="1">
      <formula>WEEKDAY($A837)=2</formula>
    </cfRule>
    <cfRule type="expression" dxfId="20009" priority="58362" stopIfTrue="1">
      <formula>WEEKDAY($A837)=3</formula>
    </cfRule>
    <cfRule type="expression" dxfId="20008" priority="58363" stopIfTrue="1">
      <formula>WEEKDAY($A837)=4</formula>
    </cfRule>
    <cfRule type="expression" dxfId="20007" priority="58364" stopIfTrue="1">
      <formula>WEEKDAY($A837)=5</formula>
    </cfRule>
    <cfRule type="expression" dxfId="20006" priority="58365" stopIfTrue="1">
      <formula>WEEKDAY($A837)=6</formula>
    </cfRule>
    <cfRule type="expression" dxfId="20005" priority="58366" stopIfTrue="1">
      <formula>WEEKDAY($A837)=7</formula>
    </cfRule>
  </conditionalFormatting>
  <conditionalFormatting sqref="I837:I842">
    <cfRule type="expression" dxfId="20004" priority="58353" stopIfTrue="1">
      <formula>WEEKDAY($A837)=1</formula>
    </cfRule>
    <cfRule type="expression" dxfId="20003" priority="58354" stopIfTrue="1">
      <formula>WEEKDAY($A837)=2</formula>
    </cfRule>
    <cfRule type="expression" dxfId="20002" priority="58355" stopIfTrue="1">
      <formula>WEEKDAY($A837)=3</formula>
    </cfRule>
    <cfRule type="expression" dxfId="20001" priority="58356" stopIfTrue="1">
      <formula>WEEKDAY($A837)=4</formula>
    </cfRule>
    <cfRule type="expression" dxfId="20000" priority="58357" stopIfTrue="1">
      <formula>WEEKDAY($A837)=5</formula>
    </cfRule>
    <cfRule type="expression" dxfId="19999" priority="58358" stopIfTrue="1">
      <formula>WEEKDAY($A837)=6</formula>
    </cfRule>
    <cfRule type="expression" dxfId="19998" priority="58359" stopIfTrue="1">
      <formula>WEEKDAY($A837)=7</formula>
    </cfRule>
  </conditionalFormatting>
  <conditionalFormatting sqref="I837:I842">
    <cfRule type="expression" dxfId="19997" priority="58346" stopIfTrue="1">
      <formula>WEEKDAY($A837)=1</formula>
    </cfRule>
    <cfRule type="expression" dxfId="19996" priority="58347" stopIfTrue="1">
      <formula>WEEKDAY($A837)=2</formula>
    </cfRule>
    <cfRule type="expression" dxfId="19995" priority="58348" stopIfTrue="1">
      <formula>WEEKDAY($A837)=3</formula>
    </cfRule>
    <cfRule type="expression" dxfId="19994" priority="58349" stopIfTrue="1">
      <formula>WEEKDAY($A837)=4</formula>
    </cfRule>
    <cfRule type="expression" dxfId="19993" priority="58350" stopIfTrue="1">
      <formula>WEEKDAY($A837)=5</formula>
    </cfRule>
    <cfRule type="expression" dxfId="19992" priority="58351" stopIfTrue="1">
      <formula>WEEKDAY($A837)=6</formula>
    </cfRule>
    <cfRule type="expression" dxfId="19991" priority="58352" stopIfTrue="1">
      <formula>WEEKDAY($A837)=7</formula>
    </cfRule>
  </conditionalFormatting>
  <conditionalFormatting sqref="I837:I842">
    <cfRule type="expression" dxfId="19990" priority="58339" stopIfTrue="1">
      <formula>WEEKDAY($A837)=1</formula>
    </cfRule>
    <cfRule type="expression" dxfId="19989" priority="58340" stopIfTrue="1">
      <formula>WEEKDAY($A837)=2</formula>
    </cfRule>
    <cfRule type="expression" dxfId="19988" priority="58341" stopIfTrue="1">
      <formula>WEEKDAY($A837)=3</formula>
    </cfRule>
    <cfRule type="expression" dxfId="19987" priority="58342" stopIfTrue="1">
      <formula>WEEKDAY($A837)=4</formula>
    </cfRule>
    <cfRule type="expression" dxfId="19986" priority="58343" stopIfTrue="1">
      <formula>WEEKDAY($A837)=5</formula>
    </cfRule>
    <cfRule type="expression" dxfId="19985" priority="58344" stopIfTrue="1">
      <formula>WEEKDAY($A837)=6</formula>
    </cfRule>
    <cfRule type="expression" dxfId="19984" priority="58345" stopIfTrue="1">
      <formula>WEEKDAY($A837)=7</formula>
    </cfRule>
  </conditionalFormatting>
  <conditionalFormatting sqref="I837:I842">
    <cfRule type="expression" dxfId="19983" priority="58332" stopIfTrue="1">
      <formula>WEEKDAY($A837)=1</formula>
    </cfRule>
    <cfRule type="expression" dxfId="19982" priority="58333" stopIfTrue="1">
      <formula>WEEKDAY($A837)=2</formula>
    </cfRule>
    <cfRule type="expression" dxfId="19981" priority="58334" stopIfTrue="1">
      <formula>WEEKDAY($A837)=3</formula>
    </cfRule>
    <cfRule type="expression" dxfId="19980" priority="58335" stopIfTrue="1">
      <formula>WEEKDAY($A837)=4</formula>
    </cfRule>
    <cfRule type="expression" dxfId="19979" priority="58336" stopIfTrue="1">
      <formula>WEEKDAY($A837)=5</formula>
    </cfRule>
    <cfRule type="expression" dxfId="19978" priority="58337" stopIfTrue="1">
      <formula>WEEKDAY($A837)=6</formula>
    </cfRule>
    <cfRule type="expression" dxfId="19977" priority="58338" stopIfTrue="1">
      <formula>WEEKDAY($A837)=7</formula>
    </cfRule>
  </conditionalFormatting>
  <conditionalFormatting sqref="I837:I842">
    <cfRule type="expression" dxfId="19976" priority="58325" stopIfTrue="1">
      <formula>WEEKDAY($A837)=1</formula>
    </cfRule>
    <cfRule type="expression" dxfId="19975" priority="58326" stopIfTrue="1">
      <formula>WEEKDAY($A837)=2</formula>
    </cfRule>
    <cfRule type="expression" dxfId="19974" priority="58327" stopIfTrue="1">
      <formula>WEEKDAY($A837)=3</formula>
    </cfRule>
    <cfRule type="expression" dxfId="19973" priority="58328" stopIfTrue="1">
      <formula>WEEKDAY($A837)=4</formula>
    </cfRule>
    <cfRule type="expression" dxfId="19972" priority="58329" stopIfTrue="1">
      <formula>WEEKDAY($A837)=5</formula>
    </cfRule>
    <cfRule type="expression" dxfId="19971" priority="58330" stopIfTrue="1">
      <formula>WEEKDAY($A837)=6</formula>
    </cfRule>
    <cfRule type="expression" dxfId="19970" priority="58331" stopIfTrue="1">
      <formula>WEEKDAY($A837)=7</formula>
    </cfRule>
  </conditionalFormatting>
  <conditionalFormatting sqref="I837:I842">
    <cfRule type="expression" dxfId="19969" priority="58318" stopIfTrue="1">
      <formula>WEEKDAY($A837)=1</formula>
    </cfRule>
    <cfRule type="expression" dxfId="19968" priority="58319" stopIfTrue="1">
      <formula>WEEKDAY($A837)=2</formula>
    </cfRule>
    <cfRule type="expression" dxfId="19967" priority="58320" stopIfTrue="1">
      <formula>WEEKDAY($A837)=3</formula>
    </cfRule>
    <cfRule type="expression" dxfId="19966" priority="58321" stopIfTrue="1">
      <formula>WEEKDAY($A837)=4</formula>
    </cfRule>
    <cfRule type="expression" dxfId="19965" priority="58322" stopIfTrue="1">
      <formula>WEEKDAY($A837)=5</formula>
    </cfRule>
    <cfRule type="expression" dxfId="19964" priority="58323" stopIfTrue="1">
      <formula>WEEKDAY($A837)=6</formula>
    </cfRule>
    <cfRule type="expression" dxfId="19963" priority="58324" stopIfTrue="1">
      <formula>WEEKDAY($A837)=7</formula>
    </cfRule>
  </conditionalFormatting>
  <conditionalFormatting sqref="I837:I842">
    <cfRule type="expression" dxfId="19962" priority="58311" stopIfTrue="1">
      <formula>WEEKDAY($A837)=1</formula>
    </cfRule>
    <cfRule type="expression" dxfId="19961" priority="58312" stopIfTrue="1">
      <formula>WEEKDAY($A837)=2</formula>
    </cfRule>
    <cfRule type="expression" dxfId="19960" priority="58313" stopIfTrue="1">
      <formula>WEEKDAY($A837)=3</formula>
    </cfRule>
    <cfRule type="expression" dxfId="19959" priority="58314" stopIfTrue="1">
      <formula>WEEKDAY($A837)=4</formula>
    </cfRule>
    <cfRule type="expression" dxfId="19958" priority="58315" stopIfTrue="1">
      <formula>WEEKDAY($A837)=5</formula>
    </cfRule>
    <cfRule type="expression" dxfId="19957" priority="58316" stopIfTrue="1">
      <formula>WEEKDAY($A837)=6</formula>
    </cfRule>
    <cfRule type="expression" dxfId="19956" priority="58317" stopIfTrue="1">
      <formula>WEEKDAY($A837)=7</formula>
    </cfRule>
  </conditionalFormatting>
  <conditionalFormatting sqref="I837:I842">
    <cfRule type="expression" dxfId="19955" priority="58304" stopIfTrue="1">
      <formula>WEEKDAY($A837)=1</formula>
    </cfRule>
    <cfRule type="expression" dxfId="19954" priority="58305" stopIfTrue="1">
      <formula>WEEKDAY($A837)=2</formula>
    </cfRule>
    <cfRule type="expression" dxfId="19953" priority="58306" stopIfTrue="1">
      <formula>WEEKDAY($A837)=3</formula>
    </cfRule>
    <cfRule type="expression" dxfId="19952" priority="58307" stopIfTrue="1">
      <formula>WEEKDAY($A837)=4</formula>
    </cfRule>
    <cfRule type="expression" dxfId="19951" priority="58308" stopIfTrue="1">
      <formula>WEEKDAY($A837)=5</formula>
    </cfRule>
    <cfRule type="expression" dxfId="19950" priority="58309" stopIfTrue="1">
      <formula>WEEKDAY($A837)=6</formula>
    </cfRule>
    <cfRule type="expression" dxfId="19949" priority="58310" stopIfTrue="1">
      <formula>WEEKDAY($A837)=7</formula>
    </cfRule>
  </conditionalFormatting>
  <conditionalFormatting sqref="I837:I842">
    <cfRule type="expression" dxfId="19948" priority="58297" stopIfTrue="1">
      <formula>WEEKDAY($A837)=1</formula>
    </cfRule>
    <cfRule type="expression" dxfId="19947" priority="58298" stopIfTrue="1">
      <formula>WEEKDAY($A837)=2</formula>
    </cfRule>
    <cfRule type="expression" dxfId="19946" priority="58299" stopIfTrue="1">
      <formula>WEEKDAY($A837)=3</formula>
    </cfRule>
    <cfRule type="expression" dxfId="19945" priority="58300" stopIfTrue="1">
      <formula>WEEKDAY($A837)=4</formula>
    </cfRule>
    <cfRule type="expression" dxfId="19944" priority="58301" stopIfTrue="1">
      <formula>WEEKDAY($A837)=5</formula>
    </cfRule>
    <cfRule type="expression" dxfId="19943" priority="58302" stopIfTrue="1">
      <formula>WEEKDAY($A837)=6</formula>
    </cfRule>
    <cfRule type="expression" dxfId="19942" priority="58303" stopIfTrue="1">
      <formula>WEEKDAY($A837)=7</formula>
    </cfRule>
  </conditionalFormatting>
  <conditionalFormatting sqref="I837:I842">
    <cfRule type="expression" dxfId="19941" priority="58290" stopIfTrue="1">
      <formula>WEEKDAY($A837)=1</formula>
    </cfRule>
    <cfRule type="expression" dxfId="19940" priority="58291" stopIfTrue="1">
      <formula>WEEKDAY($A837)=2</formula>
    </cfRule>
    <cfRule type="expression" dxfId="19939" priority="58292" stopIfTrue="1">
      <formula>WEEKDAY($A837)=3</formula>
    </cfRule>
    <cfRule type="expression" dxfId="19938" priority="58293" stopIfTrue="1">
      <formula>WEEKDAY($A837)=4</formula>
    </cfRule>
    <cfRule type="expression" dxfId="19937" priority="58294" stopIfTrue="1">
      <formula>WEEKDAY($A837)=5</formula>
    </cfRule>
    <cfRule type="expression" dxfId="19936" priority="58295" stopIfTrue="1">
      <formula>WEEKDAY($A837)=6</formula>
    </cfRule>
    <cfRule type="expression" dxfId="19935" priority="58296" stopIfTrue="1">
      <formula>WEEKDAY($A837)=7</formula>
    </cfRule>
  </conditionalFormatting>
  <conditionalFormatting sqref="I837:I842">
    <cfRule type="expression" dxfId="19934" priority="58283" stopIfTrue="1">
      <formula>WEEKDAY($A837)=1</formula>
    </cfRule>
    <cfRule type="expression" dxfId="19933" priority="58284" stopIfTrue="1">
      <formula>WEEKDAY($A837)=2</formula>
    </cfRule>
    <cfRule type="expression" dxfId="19932" priority="58285" stopIfTrue="1">
      <formula>WEEKDAY($A837)=3</formula>
    </cfRule>
    <cfRule type="expression" dxfId="19931" priority="58286" stopIfTrue="1">
      <formula>WEEKDAY($A837)=4</formula>
    </cfRule>
    <cfRule type="expression" dxfId="19930" priority="58287" stopIfTrue="1">
      <formula>WEEKDAY($A837)=5</formula>
    </cfRule>
    <cfRule type="expression" dxfId="19929" priority="58288" stopIfTrue="1">
      <formula>WEEKDAY($A837)=6</formula>
    </cfRule>
    <cfRule type="expression" dxfId="19928" priority="58289" stopIfTrue="1">
      <formula>WEEKDAY($A837)=7</formula>
    </cfRule>
  </conditionalFormatting>
  <conditionalFormatting sqref="I837:I842">
    <cfRule type="expression" dxfId="19927" priority="58276" stopIfTrue="1">
      <formula>WEEKDAY($A837)=1</formula>
    </cfRule>
    <cfRule type="expression" dxfId="19926" priority="58277" stopIfTrue="1">
      <formula>WEEKDAY($A837)=2</formula>
    </cfRule>
    <cfRule type="expression" dxfId="19925" priority="58278" stopIfTrue="1">
      <formula>WEEKDAY($A837)=3</formula>
    </cfRule>
    <cfRule type="expression" dxfId="19924" priority="58279" stopIfTrue="1">
      <formula>WEEKDAY($A837)=4</formula>
    </cfRule>
    <cfRule type="expression" dxfId="19923" priority="58280" stopIfTrue="1">
      <formula>WEEKDAY($A837)=5</formula>
    </cfRule>
    <cfRule type="expression" dxfId="19922" priority="58281" stopIfTrue="1">
      <formula>WEEKDAY($A837)=6</formula>
    </cfRule>
    <cfRule type="expression" dxfId="19921" priority="58282" stopIfTrue="1">
      <formula>WEEKDAY($A837)=7</formula>
    </cfRule>
  </conditionalFormatting>
  <conditionalFormatting sqref="I837:I842">
    <cfRule type="expression" dxfId="19920" priority="58269" stopIfTrue="1">
      <formula>WEEKDAY($A837)=1</formula>
    </cfRule>
    <cfRule type="expression" dxfId="19919" priority="58270" stopIfTrue="1">
      <formula>WEEKDAY($A837)=2</formula>
    </cfRule>
    <cfRule type="expression" dxfId="19918" priority="58271" stopIfTrue="1">
      <formula>WEEKDAY($A837)=3</formula>
    </cfRule>
    <cfRule type="expression" dxfId="19917" priority="58272" stopIfTrue="1">
      <formula>WEEKDAY($A837)=4</formula>
    </cfRule>
    <cfRule type="expression" dxfId="19916" priority="58273" stopIfTrue="1">
      <formula>WEEKDAY($A837)=5</formula>
    </cfRule>
    <cfRule type="expression" dxfId="19915" priority="58274" stopIfTrue="1">
      <formula>WEEKDAY($A837)=6</formula>
    </cfRule>
    <cfRule type="expression" dxfId="19914" priority="58275" stopIfTrue="1">
      <formula>WEEKDAY($A837)=7</formula>
    </cfRule>
  </conditionalFormatting>
  <conditionalFormatting sqref="I837:I842">
    <cfRule type="expression" dxfId="19913" priority="58262" stopIfTrue="1">
      <formula>WEEKDAY($A837)=1</formula>
    </cfRule>
    <cfRule type="expression" dxfId="19912" priority="58263" stopIfTrue="1">
      <formula>WEEKDAY($A837)=2</formula>
    </cfRule>
    <cfRule type="expression" dxfId="19911" priority="58264" stopIfTrue="1">
      <formula>WEEKDAY($A837)=3</formula>
    </cfRule>
    <cfRule type="expression" dxfId="19910" priority="58265" stopIfTrue="1">
      <formula>WEEKDAY($A837)=4</formula>
    </cfRule>
    <cfRule type="expression" dxfId="19909" priority="58266" stopIfTrue="1">
      <formula>WEEKDAY($A837)=5</formula>
    </cfRule>
    <cfRule type="expression" dxfId="19908" priority="58267" stopIfTrue="1">
      <formula>WEEKDAY($A837)=6</formula>
    </cfRule>
    <cfRule type="expression" dxfId="19907" priority="58268" stopIfTrue="1">
      <formula>WEEKDAY($A837)=7</formula>
    </cfRule>
  </conditionalFormatting>
  <conditionalFormatting sqref="I837:I842">
    <cfRule type="expression" dxfId="19906" priority="58255" stopIfTrue="1">
      <formula>WEEKDAY($A837)=1</formula>
    </cfRule>
    <cfRule type="expression" dxfId="19905" priority="58256" stopIfTrue="1">
      <formula>WEEKDAY($A837)=2</formula>
    </cfRule>
    <cfRule type="expression" dxfId="19904" priority="58257" stopIfTrue="1">
      <formula>WEEKDAY($A837)=3</formula>
    </cfRule>
    <cfRule type="expression" dxfId="19903" priority="58258" stopIfTrue="1">
      <formula>WEEKDAY($A837)=4</formula>
    </cfRule>
    <cfRule type="expression" dxfId="19902" priority="58259" stopIfTrue="1">
      <formula>WEEKDAY($A837)=5</formula>
    </cfRule>
    <cfRule type="expression" dxfId="19901" priority="58260" stopIfTrue="1">
      <formula>WEEKDAY($A837)=6</formula>
    </cfRule>
    <cfRule type="expression" dxfId="19900" priority="58261" stopIfTrue="1">
      <formula>WEEKDAY($A837)=7</formula>
    </cfRule>
  </conditionalFormatting>
  <conditionalFormatting sqref="I837:I842">
    <cfRule type="expression" dxfId="19899" priority="58248" stopIfTrue="1">
      <formula>WEEKDAY($A837)=1</formula>
    </cfRule>
    <cfRule type="expression" dxfId="19898" priority="58249" stopIfTrue="1">
      <formula>WEEKDAY($A837)=2</formula>
    </cfRule>
    <cfRule type="expression" dxfId="19897" priority="58250" stopIfTrue="1">
      <formula>WEEKDAY($A837)=3</formula>
    </cfRule>
    <cfRule type="expression" dxfId="19896" priority="58251" stopIfTrue="1">
      <formula>WEEKDAY($A837)=4</formula>
    </cfRule>
    <cfRule type="expression" dxfId="19895" priority="58252" stopIfTrue="1">
      <formula>WEEKDAY($A837)=5</formula>
    </cfRule>
    <cfRule type="expression" dxfId="19894" priority="58253" stopIfTrue="1">
      <formula>WEEKDAY($A837)=6</formula>
    </cfRule>
    <cfRule type="expression" dxfId="19893" priority="58254" stopIfTrue="1">
      <formula>WEEKDAY($A837)=7</formula>
    </cfRule>
  </conditionalFormatting>
  <conditionalFormatting sqref="I837:I842">
    <cfRule type="expression" dxfId="19892" priority="58241" stopIfTrue="1">
      <formula>WEEKDAY($A837)=1</formula>
    </cfRule>
    <cfRule type="expression" dxfId="19891" priority="58242" stopIfTrue="1">
      <formula>WEEKDAY($A837)=2</formula>
    </cfRule>
    <cfRule type="expression" dxfId="19890" priority="58243" stopIfTrue="1">
      <formula>WEEKDAY($A837)=3</formula>
    </cfRule>
    <cfRule type="expression" dxfId="19889" priority="58244" stopIfTrue="1">
      <formula>WEEKDAY($A837)=4</formula>
    </cfRule>
    <cfRule type="expression" dxfId="19888" priority="58245" stopIfTrue="1">
      <formula>WEEKDAY($A837)=5</formula>
    </cfRule>
    <cfRule type="expression" dxfId="19887" priority="58246" stopIfTrue="1">
      <formula>WEEKDAY($A837)=6</formula>
    </cfRule>
    <cfRule type="expression" dxfId="19886" priority="58247" stopIfTrue="1">
      <formula>WEEKDAY($A837)=7</formula>
    </cfRule>
  </conditionalFormatting>
  <conditionalFormatting sqref="I837:I842">
    <cfRule type="expression" dxfId="19885" priority="58234" stopIfTrue="1">
      <formula>WEEKDAY($A837)=1</formula>
    </cfRule>
    <cfRule type="expression" dxfId="19884" priority="58235" stopIfTrue="1">
      <formula>WEEKDAY($A837)=2</formula>
    </cfRule>
    <cfRule type="expression" dxfId="19883" priority="58236" stopIfTrue="1">
      <formula>WEEKDAY($A837)=3</formula>
    </cfRule>
    <cfRule type="expression" dxfId="19882" priority="58237" stopIfTrue="1">
      <formula>WEEKDAY($A837)=4</formula>
    </cfRule>
    <cfRule type="expression" dxfId="19881" priority="58238" stopIfTrue="1">
      <formula>WEEKDAY($A837)=5</formula>
    </cfRule>
    <cfRule type="expression" dxfId="19880" priority="58239" stopIfTrue="1">
      <formula>WEEKDAY($A837)=6</formula>
    </cfRule>
    <cfRule type="expression" dxfId="19879" priority="58240" stopIfTrue="1">
      <formula>WEEKDAY($A837)=7</formula>
    </cfRule>
  </conditionalFormatting>
  <conditionalFormatting sqref="I837:I842">
    <cfRule type="expression" dxfId="19878" priority="58227" stopIfTrue="1">
      <formula>WEEKDAY($A837)=1</formula>
    </cfRule>
    <cfRule type="expression" dxfId="19877" priority="58228" stopIfTrue="1">
      <formula>WEEKDAY($A837)=2</formula>
    </cfRule>
    <cfRule type="expression" dxfId="19876" priority="58229" stopIfTrue="1">
      <formula>WEEKDAY($A837)=3</formula>
    </cfRule>
    <cfRule type="expression" dxfId="19875" priority="58230" stopIfTrue="1">
      <formula>WEEKDAY($A837)=4</formula>
    </cfRule>
    <cfRule type="expression" dxfId="19874" priority="58231" stopIfTrue="1">
      <formula>WEEKDAY($A837)=5</formula>
    </cfRule>
    <cfRule type="expression" dxfId="19873" priority="58232" stopIfTrue="1">
      <formula>WEEKDAY($A837)=6</formula>
    </cfRule>
    <cfRule type="expression" dxfId="19872" priority="58233" stopIfTrue="1">
      <formula>WEEKDAY($A837)=7</formula>
    </cfRule>
  </conditionalFormatting>
  <conditionalFormatting sqref="I837:I842">
    <cfRule type="expression" dxfId="19871" priority="58220" stopIfTrue="1">
      <formula>WEEKDAY($A837)=1</formula>
    </cfRule>
    <cfRule type="expression" dxfId="19870" priority="58221" stopIfTrue="1">
      <formula>WEEKDAY($A837)=2</formula>
    </cfRule>
    <cfRule type="expression" dxfId="19869" priority="58222" stopIfTrue="1">
      <formula>WEEKDAY($A837)=3</formula>
    </cfRule>
    <cfRule type="expression" dxfId="19868" priority="58223" stopIfTrue="1">
      <formula>WEEKDAY($A837)=4</formula>
    </cfRule>
    <cfRule type="expression" dxfId="19867" priority="58224" stopIfTrue="1">
      <formula>WEEKDAY($A837)=5</formula>
    </cfRule>
    <cfRule type="expression" dxfId="19866" priority="58225" stopIfTrue="1">
      <formula>WEEKDAY($A837)=6</formula>
    </cfRule>
    <cfRule type="expression" dxfId="19865" priority="58226" stopIfTrue="1">
      <formula>WEEKDAY($A837)=7</formula>
    </cfRule>
  </conditionalFormatting>
  <conditionalFormatting sqref="I837:I842">
    <cfRule type="expression" dxfId="19864" priority="58213" stopIfTrue="1">
      <formula>WEEKDAY($A837)=1</formula>
    </cfRule>
    <cfRule type="expression" dxfId="19863" priority="58214" stopIfTrue="1">
      <formula>WEEKDAY($A837)=2</formula>
    </cfRule>
    <cfRule type="expression" dxfId="19862" priority="58215" stopIfTrue="1">
      <formula>WEEKDAY($A837)=3</formula>
    </cfRule>
    <cfRule type="expression" dxfId="19861" priority="58216" stopIfTrue="1">
      <formula>WEEKDAY($A837)=4</formula>
    </cfRule>
    <cfRule type="expression" dxfId="19860" priority="58217" stopIfTrue="1">
      <formula>WEEKDAY($A837)=5</formula>
    </cfRule>
    <cfRule type="expression" dxfId="19859" priority="58218" stopIfTrue="1">
      <formula>WEEKDAY($A837)=6</formula>
    </cfRule>
    <cfRule type="expression" dxfId="19858" priority="58219" stopIfTrue="1">
      <formula>WEEKDAY($A837)=7</formula>
    </cfRule>
  </conditionalFormatting>
  <conditionalFormatting sqref="I837:I842">
    <cfRule type="expression" dxfId="19857" priority="58206" stopIfTrue="1">
      <formula>WEEKDAY($A837)=1</formula>
    </cfRule>
    <cfRule type="expression" dxfId="19856" priority="58207" stopIfTrue="1">
      <formula>WEEKDAY($A837)=2</formula>
    </cfRule>
    <cfRule type="expression" dxfId="19855" priority="58208" stopIfTrue="1">
      <formula>WEEKDAY($A837)=3</formula>
    </cfRule>
    <cfRule type="expression" dxfId="19854" priority="58209" stopIfTrue="1">
      <formula>WEEKDAY($A837)=4</formula>
    </cfRule>
    <cfRule type="expression" dxfId="19853" priority="58210" stopIfTrue="1">
      <formula>WEEKDAY($A837)=5</formula>
    </cfRule>
    <cfRule type="expression" dxfId="19852" priority="58211" stopIfTrue="1">
      <formula>WEEKDAY($A837)=6</formula>
    </cfRule>
    <cfRule type="expression" dxfId="19851" priority="58212" stopIfTrue="1">
      <formula>WEEKDAY($A837)=7</formula>
    </cfRule>
  </conditionalFormatting>
  <conditionalFormatting sqref="I837:I842">
    <cfRule type="expression" dxfId="19850" priority="58199" stopIfTrue="1">
      <formula>WEEKDAY($A837)=1</formula>
    </cfRule>
    <cfRule type="expression" dxfId="19849" priority="58200" stopIfTrue="1">
      <formula>WEEKDAY($A837)=2</formula>
    </cfRule>
    <cfRule type="expression" dxfId="19848" priority="58201" stopIfTrue="1">
      <formula>WEEKDAY($A837)=3</formula>
    </cfRule>
    <cfRule type="expression" dxfId="19847" priority="58202" stopIfTrue="1">
      <formula>WEEKDAY($A837)=4</formula>
    </cfRule>
    <cfRule type="expression" dxfId="19846" priority="58203" stopIfTrue="1">
      <formula>WEEKDAY($A837)=5</formula>
    </cfRule>
    <cfRule type="expression" dxfId="19845" priority="58204" stopIfTrue="1">
      <formula>WEEKDAY($A837)=6</formula>
    </cfRule>
    <cfRule type="expression" dxfId="19844" priority="58205" stopIfTrue="1">
      <formula>WEEKDAY($A837)=7</formula>
    </cfRule>
  </conditionalFormatting>
  <conditionalFormatting sqref="I837:I842">
    <cfRule type="expression" dxfId="19843" priority="58192" stopIfTrue="1">
      <formula>WEEKDAY($A837)=1</formula>
    </cfRule>
    <cfRule type="expression" dxfId="19842" priority="58193" stopIfTrue="1">
      <formula>WEEKDAY($A837)=2</formula>
    </cfRule>
    <cfRule type="expression" dxfId="19841" priority="58194" stopIfTrue="1">
      <formula>WEEKDAY($A837)=3</formula>
    </cfRule>
    <cfRule type="expression" dxfId="19840" priority="58195" stopIfTrue="1">
      <formula>WEEKDAY($A837)=4</formula>
    </cfRule>
    <cfRule type="expression" dxfId="19839" priority="58196" stopIfTrue="1">
      <formula>WEEKDAY($A837)=5</formula>
    </cfRule>
    <cfRule type="expression" dxfId="19838" priority="58197" stopIfTrue="1">
      <formula>WEEKDAY($A837)=6</formula>
    </cfRule>
    <cfRule type="expression" dxfId="19837" priority="58198" stopIfTrue="1">
      <formula>WEEKDAY($A837)=7</formula>
    </cfRule>
  </conditionalFormatting>
  <conditionalFormatting sqref="I837:I842">
    <cfRule type="expression" dxfId="19836" priority="58185" stopIfTrue="1">
      <formula>WEEKDAY($A837)=1</formula>
    </cfRule>
    <cfRule type="expression" dxfId="19835" priority="58186" stopIfTrue="1">
      <formula>WEEKDAY($A837)=2</formula>
    </cfRule>
    <cfRule type="expression" dxfId="19834" priority="58187" stopIfTrue="1">
      <formula>WEEKDAY($A837)=3</formula>
    </cfRule>
    <cfRule type="expression" dxfId="19833" priority="58188" stopIfTrue="1">
      <formula>WEEKDAY($A837)=4</formula>
    </cfRule>
    <cfRule type="expression" dxfId="19832" priority="58189" stopIfTrue="1">
      <formula>WEEKDAY($A837)=5</formula>
    </cfRule>
    <cfRule type="expression" dxfId="19831" priority="58190" stopIfTrue="1">
      <formula>WEEKDAY($A837)=6</formula>
    </cfRule>
    <cfRule type="expression" dxfId="19830" priority="58191" stopIfTrue="1">
      <formula>WEEKDAY($A837)=7</formula>
    </cfRule>
  </conditionalFormatting>
  <conditionalFormatting sqref="I837:I842">
    <cfRule type="expression" dxfId="19829" priority="58178" stopIfTrue="1">
      <formula>WEEKDAY($A837)=1</formula>
    </cfRule>
    <cfRule type="expression" dxfId="19828" priority="58179" stopIfTrue="1">
      <formula>WEEKDAY($A837)=2</formula>
    </cfRule>
    <cfRule type="expression" dxfId="19827" priority="58180" stopIfTrue="1">
      <formula>WEEKDAY($A837)=3</formula>
    </cfRule>
    <cfRule type="expression" dxfId="19826" priority="58181" stopIfTrue="1">
      <formula>WEEKDAY($A837)=4</formula>
    </cfRule>
    <cfRule type="expression" dxfId="19825" priority="58182" stopIfTrue="1">
      <formula>WEEKDAY($A837)=5</formula>
    </cfRule>
    <cfRule type="expression" dxfId="19824" priority="58183" stopIfTrue="1">
      <formula>WEEKDAY($A837)=6</formula>
    </cfRule>
    <cfRule type="expression" dxfId="19823" priority="58184" stopIfTrue="1">
      <formula>WEEKDAY($A837)=7</formula>
    </cfRule>
  </conditionalFormatting>
  <conditionalFormatting sqref="I837:I842">
    <cfRule type="expression" dxfId="19822" priority="58171" stopIfTrue="1">
      <formula>WEEKDAY($A837)=1</formula>
    </cfRule>
    <cfRule type="expression" dxfId="19821" priority="58172" stopIfTrue="1">
      <formula>WEEKDAY($A837)=2</formula>
    </cfRule>
    <cfRule type="expression" dxfId="19820" priority="58173" stopIfTrue="1">
      <formula>WEEKDAY($A837)=3</formula>
    </cfRule>
    <cfRule type="expression" dxfId="19819" priority="58174" stopIfTrue="1">
      <formula>WEEKDAY($A837)=4</formula>
    </cfRule>
    <cfRule type="expression" dxfId="19818" priority="58175" stopIfTrue="1">
      <formula>WEEKDAY($A837)=5</formula>
    </cfRule>
    <cfRule type="expression" dxfId="19817" priority="58176" stopIfTrue="1">
      <formula>WEEKDAY($A837)=6</formula>
    </cfRule>
    <cfRule type="expression" dxfId="19816" priority="58177" stopIfTrue="1">
      <formula>WEEKDAY($A837)=7</formula>
    </cfRule>
  </conditionalFormatting>
  <conditionalFormatting sqref="I837:I842">
    <cfRule type="expression" dxfId="19815" priority="58164" stopIfTrue="1">
      <formula>WEEKDAY($A837)=1</formula>
    </cfRule>
    <cfRule type="expression" dxfId="19814" priority="58165" stopIfTrue="1">
      <formula>WEEKDAY($A837)=2</formula>
    </cfRule>
    <cfRule type="expression" dxfId="19813" priority="58166" stopIfTrue="1">
      <formula>WEEKDAY($A837)=3</formula>
    </cfRule>
    <cfRule type="expression" dxfId="19812" priority="58167" stopIfTrue="1">
      <formula>WEEKDAY($A837)=4</formula>
    </cfRule>
    <cfRule type="expression" dxfId="19811" priority="58168" stopIfTrue="1">
      <formula>WEEKDAY($A837)=5</formula>
    </cfRule>
    <cfRule type="expression" dxfId="19810" priority="58169" stopIfTrue="1">
      <formula>WEEKDAY($A837)=6</formula>
    </cfRule>
    <cfRule type="expression" dxfId="19809" priority="58170" stopIfTrue="1">
      <formula>WEEKDAY($A837)=7</formula>
    </cfRule>
  </conditionalFormatting>
  <conditionalFormatting sqref="I837:I842">
    <cfRule type="expression" dxfId="19808" priority="58157" stopIfTrue="1">
      <formula>WEEKDAY($A837)=1</formula>
    </cfRule>
    <cfRule type="expression" dxfId="19807" priority="58158" stopIfTrue="1">
      <formula>WEEKDAY($A837)=2</formula>
    </cfRule>
    <cfRule type="expression" dxfId="19806" priority="58159" stopIfTrue="1">
      <formula>WEEKDAY($A837)=3</formula>
    </cfRule>
    <cfRule type="expression" dxfId="19805" priority="58160" stopIfTrue="1">
      <formula>WEEKDAY($A837)=4</formula>
    </cfRule>
    <cfRule type="expression" dxfId="19804" priority="58161" stopIfTrue="1">
      <formula>WEEKDAY($A837)=5</formula>
    </cfRule>
    <cfRule type="expression" dxfId="19803" priority="58162" stopIfTrue="1">
      <formula>WEEKDAY($A837)=6</formula>
    </cfRule>
    <cfRule type="expression" dxfId="19802" priority="58163" stopIfTrue="1">
      <formula>WEEKDAY($A837)=7</formula>
    </cfRule>
  </conditionalFormatting>
  <conditionalFormatting sqref="I837:I842">
    <cfRule type="expression" dxfId="19801" priority="58150" stopIfTrue="1">
      <formula>WEEKDAY($A837)=1</formula>
    </cfRule>
    <cfRule type="expression" dxfId="19800" priority="58151" stopIfTrue="1">
      <formula>WEEKDAY($A837)=2</formula>
    </cfRule>
    <cfRule type="expression" dxfId="19799" priority="58152" stopIfTrue="1">
      <formula>WEEKDAY($A837)=3</formula>
    </cfRule>
    <cfRule type="expression" dxfId="19798" priority="58153" stopIfTrue="1">
      <formula>WEEKDAY($A837)=4</formula>
    </cfRule>
    <cfRule type="expression" dxfId="19797" priority="58154" stopIfTrue="1">
      <formula>WEEKDAY($A837)=5</formula>
    </cfRule>
    <cfRule type="expression" dxfId="19796" priority="58155" stopIfTrue="1">
      <formula>WEEKDAY($A837)=6</formula>
    </cfRule>
    <cfRule type="expression" dxfId="19795" priority="58156" stopIfTrue="1">
      <formula>WEEKDAY($A837)=7</formula>
    </cfRule>
  </conditionalFormatting>
  <conditionalFormatting sqref="I837:I842">
    <cfRule type="expression" dxfId="19794" priority="58143" stopIfTrue="1">
      <formula>WEEKDAY($A837)=1</formula>
    </cfRule>
    <cfRule type="expression" dxfId="19793" priority="58144" stopIfTrue="1">
      <formula>WEEKDAY($A837)=2</formula>
    </cfRule>
    <cfRule type="expression" dxfId="19792" priority="58145" stopIfTrue="1">
      <formula>WEEKDAY($A837)=3</formula>
    </cfRule>
    <cfRule type="expression" dxfId="19791" priority="58146" stopIfTrue="1">
      <formula>WEEKDAY($A837)=4</formula>
    </cfRule>
    <cfRule type="expression" dxfId="19790" priority="58147" stopIfTrue="1">
      <formula>WEEKDAY($A837)=5</formula>
    </cfRule>
    <cfRule type="expression" dxfId="19789" priority="58148" stopIfTrue="1">
      <formula>WEEKDAY($A837)=6</formula>
    </cfRule>
    <cfRule type="expression" dxfId="19788" priority="58149" stopIfTrue="1">
      <formula>WEEKDAY($A837)=7</formula>
    </cfRule>
  </conditionalFormatting>
  <conditionalFormatting sqref="I837:I842">
    <cfRule type="expression" dxfId="19787" priority="58136" stopIfTrue="1">
      <formula>WEEKDAY($A837)=1</formula>
    </cfRule>
    <cfRule type="expression" dxfId="19786" priority="58137" stopIfTrue="1">
      <formula>WEEKDAY($A837)=2</formula>
    </cfRule>
    <cfRule type="expression" dxfId="19785" priority="58138" stopIfTrue="1">
      <formula>WEEKDAY($A837)=3</formula>
    </cfRule>
    <cfRule type="expression" dxfId="19784" priority="58139" stopIfTrue="1">
      <formula>WEEKDAY($A837)=4</formula>
    </cfRule>
    <cfRule type="expression" dxfId="19783" priority="58140" stopIfTrue="1">
      <formula>WEEKDAY($A837)=5</formula>
    </cfRule>
    <cfRule type="expression" dxfId="19782" priority="58141" stopIfTrue="1">
      <formula>WEEKDAY($A837)=6</formula>
    </cfRule>
    <cfRule type="expression" dxfId="19781" priority="58142" stopIfTrue="1">
      <formula>WEEKDAY($A837)=7</formula>
    </cfRule>
  </conditionalFormatting>
  <conditionalFormatting sqref="I837:I842">
    <cfRule type="expression" dxfId="19780" priority="58129" stopIfTrue="1">
      <formula>WEEKDAY($A837)=1</formula>
    </cfRule>
    <cfRule type="expression" dxfId="19779" priority="58130" stopIfTrue="1">
      <formula>WEEKDAY($A837)=2</formula>
    </cfRule>
    <cfRule type="expression" dxfId="19778" priority="58131" stopIfTrue="1">
      <formula>WEEKDAY($A837)=3</formula>
    </cfRule>
    <cfRule type="expression" dxfId="19777" priority="58132" stopIfTrue="1">
      <formula>WEEKDAY($A837)=4</formula>
    </cfRule>
    <cfRule type="expression" dxfId="19776" priority="58133" stopIfTrue="1">
      <formula>WEEKDAY($A837)=5</formula>
    </cfRule>
    <cfRule type="expression" dxfId="19775" priority="58134" stopIfTrue="1">
      <formula>WEEKDAY($A837)=6</formula>
    </cfRule>
    <cfRule type="expression" dxfId="19774" priority="58135" stopIfTrue="1">
      <formula>WEEKDAY($A837)=7</formula>
    </cfRule>
  </conditionalFormatting>
  <conditionalFormatting sqref="I837:I842">
    <cfRule type="expression" dxfId="19773" priority="58122" stopIfTrue="1">
      <formula>WEEKDAY($A837)=1</formula>
    </cfRule>
    <cfRule type="expression" dxfId="19772" priority="58123" stopIfTrue="1">
      <formula>WEEKDAY($A837)=2</formula>
    </cfRule>
    <cfRule type="expression" dxfId="19771" priority="58124" stopIfTrue="1">
      <formula>WEEKDAY($A837)=3</formula>
    </cfRule>
    <cfRule type="expression" dxfId="19770" priority="58125" stopIfTrue="1">
      <formula>WEEKDAY($A837)=4</formula>
    </cfRule>
    <cfRule type="expression" dxfId="19769" priority="58126" stopIfTrue="1">
      <formula>WEEKDAY($A837)=5</formula>
    </cfRule>
    <cfRule type="expression" dxfId="19768" priority="58127" stopIfTrue="1">
      <formula>WEEKDAY($A837)=6</formula>
    </cfRule>
    <cfRule type="expression" dxfId="19767" priority="58128" stopIfTrue="1">
      <formula>WEEKDAY($A837)=7</formula>
    </cfRule>
  </conditionalFormatting>
  <conditionalFormatting sqref="I837:I842">
    <cfRule type="expression" dxfId="19766" priority="58115" stopIfTrue="1">
      <formula>WEEKDAY($A837)=1</formula>
    </cfRule>
    <cfRule type="expression" dxfId="19765" priority="58116" stopIfTrue="1">
      <formula>WEEKDAY($A837)=2</formula>
    </cfRule>
    <cfRule type="expression" dxfId="19764" priority="58117" stopIfTrue="1">
      <formula>WEEKDAY($A837)=3</formula>
    </cfRule>
    <cfRule type="expression" dxfId="19763" priority="58118" stopIfTrue="1">
      <formula>WEEKDAY($A837)=4</formula>
    </cfRule>
    <cfRule type="expression" dxfId="19762" priority="58119" stopIfTrue="1">
      <formula>WEEKDAY($A837)=5</formula>
    </cfRule>
    <cfRule type="expression" dxfId="19761" priority="58120" stopIfTrue="1">
      <formula>WEEKDAY($A837)=6</formula>
    </cfRule>
    <cfRule type="expression" dxfId="19760" priority="58121" stopIfTrue="1">
      <formula>WEEKDAY($A837)=7</formula>
    </cfRule>
  </conditionalFormatting>
  <conditionalFormatting sqref="I837:I842">
    <cfRule type="expression" dxfId="19759" priority="58108" stopIfTrue="1">
      <formula>WEEKDAY($A837)=1</formula>
    </cfRule>
    <cfRule type="expression" dxfId="19758" priority="58109" stopIfTrue="1">
      <formula>WEEKDAY($A837)=2</formula>
    </cfRule>
    <cfRule type="expression" dxfId="19757" priority="58110" stopIfTrue="1">
      <formula>WEEKDAY($A837)=3</formula>
    </cfRule>
    <cfRule type="expression" dxfId="19756" priority="58111" stopIfTrue="1">
      <formula>WEEKDAY($A837)=4</formula>
    </cfRule>
    <cfRule type="expression" dxfId="19755" priority="58112" stopIfTrue="1">
      <formula>WEEKDAY($A837)=5</formula>
    </cfRule>
    <cfRule type="expression" dxfId="19754" priority="58113" stopIfTrue="1">
      <formula>WEEKDAY($A837)=6</formula>
    </cfRule>
    <cfRule type="expression" dxfId="19753" priority="58114" stopIfTrue="1">
      <formula>WEEKDAY($A837)=7</formula>
    </cfRule>
  </conditionalFormatting>
  <conditionalFormatting sqref="I837:I842">
    <cfRule type="expression" dxfId="19752" priority="58101" stopIfTrue="1">
      <formula>WEEKDAY($A837)=1</formula>
    </cfRule>
    <cfRule type="expression" dxfId="19751" priority="58102" stopIfTrue="1">
      <formula>WEEKDAY($A837)=2</formula>
    </cfRule>
    <cfRule type="expression" dxfId="19750" priority="58103" stopIfTrue="1">
      <formula>WEEKDAY($A837)=3</formula>
    </cfRule>
    <cfRule type="expression" dxfId="19749" priority="58104" stopIfTrue="1">
      <formula>WEEKDAY($A837)=4</formula>
    </cfRule>
    <cfRule type="expression" dxfId="19748" priority="58105" stopIfTrue="1">
      <formula>WEEKDAY($A837)=5</formula>
    </cfRule>
    <cfRule type="expression" dxfId="19747" priority="58106" stopIfTrue="1">
      <formula>WEEKDAY($A837)=6</formula>
    </cfRule>
    <cfRule type="expression" dxfId="19746" priority="58107" stopIfTrue="1">
      <formula>WEEKDAY($A837)=7</formula>
    </cfRule>
  </conditionalFormatting>
  <conditionalFormatting sqref="I837:I842">
    <cfRule type="expression" dxfId="19745" priority="58094" stopIfTrue="1">
      <formula>WEEKDAY($A837)=1</formula>
    </cfRule>
    <cfRule type="expression" dxfId="19744" priority="58095" stopIfTrue="1">
      <formula>WEEKDAY($A837)=2</formula>
    </cfRule>
    <cfRule type="expression" dxfId="19743" priority="58096" stopIfTrue="1">
      <formula>WEEKDAY($A837)=3</formula>
    </cfRule>
    <cfRule type="expression" dxfId="19742" priority="58097" stopIfTrue="1">
      <formula>WEEKDAY($A837)=4</formula>
    </cfRule>
    <cfRule type="expression" dxfId="19741" priority="58098" stopIfTrue="1">
      <formula>WEEKDAY($A837)=5</formula>
    </cfRule>
    <cfRule type="expression" dxfId="19740" priority="58099" stopIfTrue="1">
      <formula>WEEKDAY($A837)=6</formula>
    </cfRule>
    <cfRule type="expression" dxfId="19739" priority="58100" stopIfTrue="1">
      <formula>WEEKDAY($A837)=7</formula>
    </cfRule>
  </conditionalFormatting>
  <conditionalFormatting sqref="I837:I842">
    <cfRule type="expression" dxfId="19738" priority="58087" stopIfTrue="1">
      <formula>WEEKDAY($A837)=1</formula>
    </cfRule>
    <cfRule type="expression" dxfId="19737" priority="58088" stopIfTrue="1">
      <formula>WEEKDAY($A837)=2</formula>
    </cfRule>
    <cfRule type="expression" dxfId="19736" priority="58089" stopIfTrue="1">
      <formula>WEEKDAY($A837)=3</formula>
    </cfRule>
    <cfRule type="expression" dxfId="19735" priority="58090" stopIfTrue="1">
      <formula>WEEKDAY($A837)=4</formula>
    </cfRule>
    <cfRule type="expression" dxfId="19734" priority="58091" stopIfTrue="1">
      <formula>WEEKDAY($A837)=5</formula>
    </cfRule>
    <cfRule type="expression" dxfId="19733" priority="58092" stopIfTrue="1">
      <formula>WEEKDAY($A837)=6</formula>
    </cfRule>
    <cfRule type="expression" dxfId="19732" priority="58093" stopIfTrue="1">
      <formula>WEEKDAY($A837)=7</formula>
    </cfRule>
  </conditionalFormatting>
  <conditionalFormatting sqref="I837:I842">
    <cfRule type="expression" dxfId="19731" priority="58080" stopIfTrue="1">
      <formula>WEEKDAY($A837)=1</formula>
    </cfRule>
    <cfRule type="expression" dxfId="19730" priority="58081" stopIfTrue="1">
      <formula>WEEKDAY($A837)=2</formula>
    </cfRule>
    <cfRule type="expression" dxfId="19729" priority="58082" stopIfTrue="1">
      <formula>WEEKDAY($A837)=3</formula>
    </cfRule>
    <cfRule type="expression" dxfId="19728" priority="58083" stopIfTrue="1">
      <formula>WEEKDAY($A837)=4</formula>
    </cfRule>
    <cfRule type="expression" dxfId="19727" priority="58084" stopIfTrue="1">
      <formula>WEEKDAY($A837)=5</formula>
    </cfRule>
    <cfRule type="expression" dxfId="19726" priority="58085" stopIfTrue="1">
      <formula>WEEKDAY($A837)=6</formula>
    </cfRule>
    <cfRule type="expression" dxfId="19725" priority="58086" stopIfTrue="1">
      <formula>WEEKDAY($A837)=7</formula>
    </cfRule>
  </conditionalFormatting>
  <conditionalFormatting sqref="I837:I842">
    <cfRule type="expression" dxfId="19724" priority="58073" stopIfTrue="1">
      <formula>WEEKDAY($A837)=1</formula>
    </cfRule>
    <cfRule type="expression" dxfId="19723" priority="58074" stopIfTrue="1">
      <formula>WEEKDAY($A837)=2</formula>
    </cfRule>
    <cfRule type="expression" dxfId="19722" priority="58075" stopIfTrue="1">
      <formula>WEEKDAY($A837)=3</formula>
    </cfRule>
    <cfRule type="expression" dxfId="19721" priority="58076" stopIfTrue="1">
      <formula>WEEKDAY($A837)=4</formula>
    </cfRule>
    <cfRule type="expression" dxfId="19720" priority="58077" stopIfTrue="1">
      <formula>WEEKDAY($A837)=5</formula>
    </cfRule>
    <cfRule type="expression" dxfId="19719" priority="58078" stopIfTrue="1">
      <formula>WEEKDAY($A837)=6</formula>
    </cfRule>
    <cfRule type="expression" dxfId="19718" priority="58079" stopIfTrue="1">
      <formula>WEEKDAY($A837)=7</formula>
    </cfRule>
  </conditionalFormatting>
  <conditionalFormatting sqref="I837:I842">
    <cfRule type="expression" dxfId="19717" priority="58066" stopIfTrue="1">
      <formula>WEEKDAY($A837)=1</formula>
    </cfRule>
    <cfRule type="expression" dxfId="19716" priority="58067" stopIfTrue="1">
      <formula>WEEKDAY($A837)=2</formula>
    </cfRule>
    <cfRule type="expression" dxfId="19715" priority="58068" stopIfTrue="1">
      <formula>WEEKDAY($A837)=3</formula>
    </cfRule>
    <cfRule type="expression" dxfId="19714" priority="58069" stopIfTrue="1">
      <formula>WEEKDAY($A837)=4</formula>
    </cfRule>
    <cfRule type="expression" dxfId="19713" priority="58070" stopIfTrue="1">
      <formula>WEEKDAY($A837)=5</formula>
    </cfRule>
    <cfRule type="expression" dxfId="19712" priority="58071" stopIfTrue="1">
      <formula>WEEKDAY($A837)=6</formula>
    </cfRule>
    <cfRule type="expression" dxfId="19711" priority="58072" stopIfTrue="1">
      <formula>WEEKDAY($A837)=7</formula>
    </cfRule>
  </conditionalFormatting>
  <conditionalFormatting sqref="I837:I842">
    <cfRule type="expression" dxfId="19710" priority="58059" stopIfTrue="1">
      <formula>WEEKDAY($A837)=1</formula>
    </cfRule>
    <cfRule type="expression" dxfId="19709" priority="58060" stopIfTrue="1">
      <formula>WEEKDAY($A837)=2</formula>
    </cfRule>
    <cfRule type="expression" dxfId="19708" priority="58061" stopIfTrue="1">
      <formula>WEEKDAY($A837)=3</formula>
    </cfRule>
    <cfRule type="expression" dxfId="19707" priority="58062" stopIfTrue="1">
      <formula>WEEKDAY($A837)=4</formula>
    </cfRule>
    <cfRule type="expression" dxfId="19706" priority="58063" stopIfTrue="1">
      <formula>WEEKDAY($A837)=5</formula>
    </cfRule>
    <cfRule type="expression" dxfId="19705" priority="58064" stopIfTrue="1">
      <formula>WEEKDAY($A837)=6</formula>
    </cfRule>
    <cfRule type="expression" dxfId="19704" priority="58065" stopIfTrue="1">
      <formula>WEEKDAY($A837)=7</formula>
    </cfRule>
  </conditionalFormatting>
  <conditionalFormatting sqref="I837:I842">
    <cfRule type="expression" dxfId="19703" priority="58052" stopIfTrue="1">
      <formula>WEEKDAY($A837)=1</formula>
    </cfRule>
    <cfRule type="expression" dxfId="19702" priority="58053" stopIfTrue="1">
      <formula>WEEKDAY($A837)=2</formula>
    </cfRule>
    <cfRule type="expression" dxfId="19701" priority="58054" stopIfTrue="1">
      <formula>WEEKDAY($A837)=3</formula>
    </cfRule>
    <cfRule type="expression" dxfId="19700" priority="58055" stopIfTrue="1">
      <formula>WEEKDAY($A837)=4</formula>
    </cfRule>
    <cfRule type="expression" dxfId="19699" priority="58056" stopIfTrue="1">
      <formula>WEEKDAY($A837)=5</formula>
    </cfRule>
    <cfRule type="expression" dxfId="19698" priority="58057" stopIfTrue="1">
      <formula>WEEKDAY($A837)=6</formula>
    </cfRule>
    <cfRule type="expression" dxfId="19697" priority="58058" stopIfTrue="1">
      <formula>WEEKDAY($A837)=7</formula>
    </cfRule>
  </conditionalFormatting>
  <conditionalFormatting sqref="I837:I842">
    <cfRule type="expression" dxfId="19696" priority="58045" stopIfTrue="1">
      <formula>WEEKDAY($A837)=1</formula>
    </cfRule>
    <cfRule type="expression" dxfId="19695" priority="58046" stopIfTrue="1">
      <formula>WEEKDAY($A837)=2</formula>
    </cfRule>
    <cfRule type="expression" dxfId="19694" priority="58047" stopIfTrue="1">
      <formula>WEEKDAY($A837)=3</formula>
    </cfRule>
    <cfRule type="expression" dxfId="19693" priority="58048" stopIfTrue="1">
      <formula>WEEKDAY($A837)=4</formula>
    </cfRule>
    <cfRule type="expression" dxfId="19692" priority="58049" stopIfTrue="1">
      <formula>WEEKDAY($A837)=5</formula>
    </cfRule>
    <cfRule type="expression" dxfId="19691" priority="58050" stopIfTrue="1">
      <formula>WEEKDAY($A837)=6</formula>
    </cfRule>
    <cfRule type="expression" dxfId="19690" priority="58051" stopIfTrue="1">
      <formula>WEEKDAY($A837)=7</formula>
    </cfRule>
  </conditionalFormatting>
  <conditionalFormatting sqref="I837:I842">
    <cfRule type="expression" dxfId="19689" priority="58038" stopIfTrue="1">
      <formula>WEEKDAY($A837)=1</formula>
    </cfRule>
    <cfRule type="expression" dxfId="19688" priority="58039" stopIfTrue="1">
      <formula>WEEKDAY($A837)=2</formula>
    </cfRule>
    <cfRule type="expression" dxfId="19687" priority="58040" stopIfTrue="1">
      <formula>WEEKDAY($A837)=3</formula>
    </cfRule>
    <cfRule type="expression" dxfId="19686" priority="58041" stopIfTrue="1">
      <formula>WEEKDAY($A837)=4</formula>
    </cfRule>
    <cfRule type="expression" dxfId="19685" priority="58042" stopIfTrue="1">
      <formula>WEEKDAY($A837)=5</formula>
    </cfRule>
    <cfRule type="expression" dxfId="19684" priority="58043" stopIfTrue="1">
      <formula>WEEKDAY($A837)=6</formula>
    </cfRule>
    <cfRule type="expression" dxfId="19683" priority="58044" stopIfTrue="1">
      <formula>WEEKDAY($A837)=7</formula>
    </cfRule>
  </conditionalFormatting>
  <conditionalFormatting sqref="I837:I842">
    <cfRule type="expression" dxfId="19682" priority="58031" stopIfTrue="1">
      <formula>WEEKDAY($A837)=1</formula>
    </cfRule>
    <cfRule type="expression" dxfId="19681" priority="58032" stopIfTrue="1">
      <formula>WEEKDAY($A837)=2</formula>
    </cfRule>
    <cfRule type="expression" dxfId="19680" priority="58033" stopIfTrue="1">
      <formula>WEEKDAY($A837)=3</formula>
    </cfRule>
    <cfRule type="expression" dxfId="19679" priority="58034" stopIfTrue="1">
      <formula>WEEKDAY($A837)=4</formula>
    </cfRule>
    <cfRule type="expression" dxfId="19678" priority="58035" stopIfTrue="1">
      <formula>WEEKDAY($A837)=5</formula>
    </cfRule>
    <cfRule type="expression" dxfId="19677" priority="58036" stopIfTrue="1">
      <formula>WEEKDAY($A837)=6</formula>
    </cfRule>
    <cfRule type="expression" dxfId="19676" priority="58037" stopIfTrue="1">
      <formula>WEEKDAY($A837)=7</formula>
    </cfRule>
  </conditionalFormatting>
  <conditionalFormatting sqref="I837:I842">
    <cfRule type="expression" dxfId="19675" priority="58024" stopIfTrue="1">
      <formula>WEEKDAY($A837)=1</formula>
    </cfRule>
    <cfRule type="expression" dxfId="19674" priority="58025" stopIfTrue="1">
      <formula>WEEKDAY($A837)=2</formula>
    </cfRule>
    <cfRule type="expression" dxfId="19673" priority="58026" stopIfTrue="1">
      <formula>WEEKDAY($A837)=3</formula>
    </cfRule>
    <cfRule type="expression" dxfId="19672" priority="58027" stopIfTrue="1">
      <formula>WEEKDAY($A837)=4</formula>
    </cfRule>
    <cfRule type="expression" dxfId="19671" priority="58028" stopIfTrue="1">
      <formula>WEEKDAY($A837)=5</formula>
    </cfRule>
    <cfRule type="expression" dxfId="19670" priority="58029" stopIfTrue="1">
      <formula>WEEKDAY($A837)=6</formula>
    </cfRule>
    <cfRule type="expression" dxfId="19669" priority="58030" stopIfTrue="1">
      <formula>WEEKDAY($A837)=7</formula>
    </cfRule>
  </conditionalFormatting>
  <conditionalFormatting sqref="I837:I842">
    <cfRule type="expression" dxfId="19668" priority="58017" stopIfTrue="1">
      <formula>WEEKDAY($A837)=1</formula>
    </cfRule>
    <cfRule type="expression" dxfId="19667" priority="58018" stopIfTrue="1">
      <formula>WEEKDAY($A837)=2</formula>
    </cfRule>
    <cfRule type="expression" dxfId="19666" priority="58019" stopIfTrue="1">
      <formula>WEEKDAY($A837)=3</formula>
    </cfRule>
    <cfRule type="expression" dxfId="19665" priority="58020" stopIfTrue="1">
      <formula>WEEKDAY($A837)=4</formula>
    </cfRule>
    <cfRule type="expression" dxfId="19664" priority="58021" stopIfTrue="1">
      <formula>WEEKDAY($A837)=5</formula>
    </cfRule>
    <cfRule type="expression" dxfId="19663" priority="58022" stopIfTrue="1">
      <formula>WEEKDAY($A837)=6</formula>
    </cfRule>
    <cfRule type="expression" dxfId="19662" priority="58023" stopIfTrue="1">
      <formula>WEEKDAY($A837)=7</formula>
    </cfRule>
  </conditionalFormatting>
  <conditionalFormatting sqref="I837:I842">
    <cfRule type="expression" dxfId="19661" priority="58010" stopIfTrue="1">
      <formula>WEEKDAY($A837)=1</formula>
    </cfRule>
    <cfRule type="expression" dxfId="19660" priority="58011" stopIfTrue="1">
      <formula>WEEKDAY($A837)=2</formula>
    </cfRule>
    <cfRule type="expression" dxfId="19659" priority="58012" stopIfTrue="1">
      <formula>WEEKDAY($A837)=3</formula>
    </cfRule>
    <cfRule type="expression" dxfId="19658" priority="58013" stopIfTrue="1">
      <formula>WEEKDAY($A837)=4</formula>
    </cfRule>
    <cfRule type="expression" dxfId="19657" priority="58014" stopIfTrue="1">
      <formula>WEEKDAY($A837)=5</formula>
    </cfRule>
    <cfRule type="expression" dxfId="19656" priority="58015" stopIfTrue="1">
      <formula>WEEKDAY($A837)=6</formula>
    </cfRule>
    <cfRule type="expression" dxfId="19655" priority="58016" stopIfTrue="1">
      <formula>WEEKDAY($A837)=7</formula>
    </cfRule>
  </conditionalFormatting>
  <conditionalFormatting sqref="I837:I842">
    <cfRule type="expression" dxfId="19654" priority="58003" stopIfTrue="1">
      <formula>WEEKDAY($A837)=1</formula>
    </cfRule>
    <cfRule type="expression" dxfId="19653" priority="58004" stopIfTrue="1">
      <formula>WEEKDAY($A837)=2</formula>
    </cfRule>
    <cfRule type="expression" dxfId="19652" priority="58005" stopIfTrue="1">
      <formula>WEEKDAY($A837)=3</formula>
    </cfRule>
    <cfRule type="expression" dxfId="19651" priority="58006" stopIfTrue="1">
      <formula>WEEKDAY($A837)=4</formula>
    </cfRule>
    <cfRule type="expression" dxfId="19650" priority="58007" stopIfTrue="1">
      <formula>WEEKDAY($A837)=5</formula>
    </cfRule>
    <cfRule type="expression" dxfId="19649" priority="58008" stopIfTrue="1">
      <formula>WEEKDAY($A837)=6</formula>
    </cfRule>
    <cfRule type="expression" dxfId="19648" priority="58009" stopIfTrue="1">
      <formula>WEEKDAY($A837)=7</formula>
    </cfRule>
  </conditionalFormatting>
  <conditionalFormatting sqref="I837:I842">
    <cfRule type="expression" dxfId="19647" priority="57996" stopIfTrue="1">
      <formula>WEEKDAY($A837)=1</formula>
    </cfRule>
    <cfRule type="expression" dxfId="19646" priority="57997" stopIfTrue="1">
      <formula>WEEKDAY($A837)=2</formula>
    </cfRule>
    <cfRule type="expression" dxfId="19645" priority="57998" stopIfTrue="1">
      <formula>WEEKDAY($A837)=3</formula>
    </cfRule>
    <cfRule type="expression" dxfId="19644" priority="57999" stopIfTrue="1">
      <formula>WEEKDAY($A837)=4</formula>
    </cfRule>
    <cfRule type="expression" dxfId="19643" priority="58000" stopIfTrue="1">
      <formula>WEEKDAY($A837)=5</formula>
    </cfRule>
    <cfRule type="expression" dxfId="19642" priority="58001" stopIfTrue="1">
      <formula>WEEKDAY($A837)=6</formula>
    </cfRule>
    <cfRule type="expression" dxfId="19641" priority="58002" stopIfTrue="1">
      <formula>WEEKDAY($A837)=7</formula>
    </cfRule>
  </conditionalFormatting>
  <conditionalFormatting sqref="I837:I842">
    <cfRule type="expression" dxfId="19640" priority="57989" stopIfTrue="1">
      <formula>WEEKDAY($A837)=1</formula>
    </cfRule>
    <cfRule type="expression" dxfId="19639" priority="57990" stopIfTrue="1">
      <formula>WEEKDAY($A837)=2</formula>
    </cfRule>
    <cfRule type="expression" dxfId="19638" priority="57991" stopIfTrue="1">
      <formula>WEEKDAY($A837)=3</formula>
    </cfRule>
    <cfRule type="expression" dxfId="19637" priority="57992" stopIfTrue="1">
      <formula>WEEKDAY($A837)=4</formula>
    </cfRule>
    <cfRule type="expression" dxfId="19636" priority="57993" stopIfTrue="1">
      <formula>WEEKDAY($A837)=5</formula>
    </cfRule>
    <cfRule type="expression" dxfId="19635" priority="57994" stopIfTrue="1">
      <formula>WEEKDAY($A837)=6</formula>
    </cfRule>
    <cfRule type="expression" dxfId="19634" priority="57995" stopIfTrue="1">
      <formula>WEEKDAY($A837)=7</formula>
    </cfRule>
  </conditionalFormatting>
  <conditionalFormatting sqref="I837:I842">
    <cfRule type="expression" dxfId="19633" priority="57982" stopIfTrue="1">
      <formula>WEEKDAY($A837)=1</formula>
    </cfRule>
    <cfRule type="expression" dxfId="19632" priority="57983" stopIfTrue="1">
      <formula>WEEKDAY($A837)=2</formula>
    </cfRule>
    <cfRule type="expression" dxfId="19631" priority="57984" stopIfTrue="1">
      <formula>WEEKDAY($A837)=3</formula>
    </cfRule>
    <cfRule type="expression" dxfId="19630" priority="57985" stopIfTrue="1">
      <formula>WEEKDAY($A837)=4</formula>
    </cfRule>
    <cfRule type="expression" dxfId="19629" priority="57986" stopIfTrue="1">
      <formula>WEEKDAY($A837)=5</formula>
    </cfRule>
    <cfRule type="expression" dxfId="19628" priority="57987" stopIfTrue="1">
      <formula>WEEKDAY($A837)=6</formula>
    </cfRule>
    <cfRule type="expression" dxfId="19627" priority="57988" stopIfTrue="1">
      <formula>WEEKDAY($A837)=7</formula>
    </cfRule>
  </conditionalFormatting>
  <conditionalFormatting sqref="I837:I842">
    <cfRule type="expression" dxfId="19626" priority="57975" stopIfTrue="1">
      <formula>WEEKDAY($A837)=1</formula>
    </cfRule>
    <cfRule type="expression" dxfId="19625" priority="57976" stopIfTrue="1">
      <formula>WEEKDAY($A837)=2</formula>
    </cfRule>
    <cfRule type="expression" dxfId="19624" priority="57977" stopIfTrue="1">
      <formula>WEEKDAY($A837)=3</formula>
    </cfRule>
    <cfRule type="expression" dxfId="19623" priority="57978" stopIfTrue="1">
      <formula>WEEKDAY($A837)=4</formula>
    </cfRule>
    <cfRule type="expression" dxfId="19622" priority="57979" stopIfTrue="1">
      <formula>WEEKDAY($A837)=5</formula>
    </cfRule>
    <cfRule type="expression" dxfId="19621" priority="57980" stopIfTrue="1">
      <formula>WEEKDAY($A837)=6</formula>
    </cfRule>
    <cfRule type="expression" dxfId="19620" priority="57981" stopIfTrue="1">
      <formula>WEEKDAY($A837)=7</formula>
    </cfRule>
  </conditionalFormatting>
  <conditionalFormatting sqref="I837:I842">
    <cfRule type="expression" dxfId="19619" priority="57968" stopIfTrue="1">
      <formula>WEEKDAY($A837)=1</formula>
    </cfRule>
    <cfRule type="expression" dxfId="19618" priority="57969" stopIfTrue="1">
      <formula>WEEKDAY($A837)=2</formula>
    </cfRule>
    <cfRule type="expression" dxfId="19617" priority="57970" stopIfTrue="1">
      <formula>WEEKDAY($A837)=3</formula>
    </cfRule>
    <cfRule type="expression" dxfId="19616" priority="57971" stopIfTrue="1">
      <formula>WEEKDAY($A837)=4</formula>
    </cfRule>
    <cfRule type="expression" dxfId="19615" priority="57972" stopIfTrue="1">
      <formula>WEEKDAY($A837)=5</formula>
    </cfRule>
    <cfRule type="expression" dxfId="19614" priority="57973" stopIfTrue="1">
      <formula>WEEKDAY($A837)=6</formula>
    </cfRule>
    <cfRule type="expression" dxfId="19613" priority="57974" stopIfTrue="1">
      <formula>WEEKDAY($A837)=7</formula>
    </cfRule>
  </conditionalFormatting>
  <conditionalFormatting sqref="I837:I842">
    <cfRule type="expression" dxfId="19612" priority="57961" stopIfTrue="1">
      <formula>WEEKDAY($A837)=1</formula>
    </cfRule>
    <cfRule type="expression" dxfId="19611" priority="57962" stopIfTrue="1">
      <formula>WEEKDAY($A837)=2</formula>
    </cfRule>
    <cfRule type="expression" dxfId="19610" priority="57963" stopIfTrue="1">
      <formula>WEEKDAY($A837)=3</formula>
    </cfRule>
    <cfRule type="expression" dxfId="19609" priority="57964" stopIfTrue="1">
      <formula>WEEKDAY($A837)=4</formula>
    </cfRule>
    <cfRule type="expression" dxfId="19608" priority="57965" stopIfTrue="1">
      <formula>WEEKDAY($A837)=5</formula>
    </cfRule>
    <cfRule type="expression" dxfId="19607" priority="57966" stopIfTrue="1">
      <formula>WEEKDAY($A837)=6</formula>
    </cfRule>
    <cfRule type="expression" dxfId="19606" priority="57967" stopIfTrue="1">
      <formula>WEEKDAY($A837)=7</formula>
    </cfRule>
  </conditionalFormatting>
  <conditionalFormatting sqref="I837:I842">
    <cfRule type="expression" dxfId="19605" priority="57954" stopIfTrue="1">
      <formula>WEEKDAY($A837)=1</formula>
    </cfRule>
    <cfRule type="expression" dxfId="19604" priority="57955" stopIfTrue="1">
      <formula>WEEKDAY($A837)=2</formula>
    </cfRule>
    <cfRule type="expression" dxfId="19603" priority="57956" stopIfTrue="1">
      <formula>WEEKDAY($A837)=3</formula>
    </cfRule>
    <cfRule type="expression" dxfId="19602" priority="57957" stopIfTrue="1">
      <formula>WEEKDAY($A837)=4</formula>
    </cfRule>
    <cfRule type="expression" dxfId="19601" priority="57958" stopIfTrue="1">
      <formula>WEEKDAY($A837)=5</formula>
    </cfRule>
    <cfRule type="expression" dxfId="19600" priority="57959" stopIfTrue="1">
      <formula>WEEKDAY($A837)=6</formula>
    </cfRule>
    <cfRule type="expression" dxfId="19599" priority="57960" stopIfTrue="1">
      <formula>WEEKDAY($A837)=7</formula>
    </cfRule>
  </conditionalFormatting>
  <conditionalFormatting sqref="I837:I842">
    <cfRule type="expression" dxfId="19598" priority="57947" stopIfTrue="1">
      <formula>WEEKDAY($A837)=1</formula>
    </cfRule>
    <cfRule type="expression" dxfId="19597" priority="57948" stopIfTrue="1">
      <formula>WEEKDAY($A837)=2</formula>
    </cfRule>
    <cfRule type="expression" dxfId="19596" priority="57949" stopIfTrue="1">
      <formula>WEEKDAY($A837)=3</formula>
    </cfRule>
    <cfRule type="expression" dxfId="19595" priority="57950" stopIfTrue="1">
      <formula>WEEKDAY($A837)=4</formula>
    </cfRule>
    <cfRule type="expression" dxfId="19594" priority="57951" stopIfTrue="1">
      <formula>WEEKDAY($A837)=5</formula>
    </cfRule>
    <cfRule type="expression" dxfId="19593" priority="57952" stopIfTrue="1">
      <formula>WEEKDAY($A837)=6</formula>
    </cfRule>
    <cfRule type="expression" dxfId="19592" priority="57953" stopIfTrue="1">
      <formula>WEEKDAY($A837)=7</formula>
    </cfRule>
  </conditionalFormatting>
  <conditionalFormatting sqref="I837:I842">
    <cfRule type="expression" dxfId="19591" priority="57940" stopIfTrue="1">
      <formula>WEEKDAY($A837)=1</formula>
    </cfRule>
    <cfRule type="expression" dxfId="19590" priority="57941" stopIfTrue="1">
      <formula>WEEKDAY($A837)=2</formula>
    </cfRule>
    <cfRule type="expression" dxfId="19589" priority="57942" stopIfTrue="1">
      <formula>WEEKDAY($A837)=3</formula>
    </cfRule>
    <cfRule type="expression" dxfId="19588" priority="57943" stopIfTrue="1">
      <formula>WEEKDAY($A837)=4</formula>
    </cfRule>
    <cfRule type="expression" dxfId="19587" priority="57944" stopIfTrue="1">
      <formula>WEEKDAY($A837)=5</formula>
    </cfRule>
    <cfRule type="expression" dxfId="19586" priority="57945" stopIfTrue="1">
      <formula>WEEKDAY($A837)=6</formula>
    </cfRule>
    <cfRule type="expression" dxfId="19585" priority="57946" stopIfTrue="1">
      <formula>WEEKDAY($A837)=7</formula>
    </cfRule>
  </conditionalFormatting>
  <conditionalFormatting sqref="I837:I842">
    <cfRule type="expression" dxfId="19584" priority="57933" stopIfTrue="1">
      <formula>WEEKDAY($A837)=1</formula>
    </cfRule>
    <cfRule type="expression" dxfId="19583" priority="57934" stopIfTrue="1">
      <formula>WEEKDAY($A837)=2</formula>
    </cfRule>
    <cfRule type="expression" dxfId="19582" priority="57935" stopIfTrue="1">
      <formula>WEEKDAY($A837)=3</formula>
    </cfRule>
    <cfRule type="expression" dxfId="19581" priority="57936" stopIfTrue="1">
      <formula>WEEKDAY($A837)=4</formula>
    </cfRule>
    <cfRule type="expression" dxfId="19580" priority="57937" stopIfTrue="1">
      <formula>WEEKDAY($A837)=5</formula>
    </cfRule>
    <cfRule type="expression" dxfId="19579" priority="57938" stopIfTrue="1">
      <formula>WEEKDAY($A837)=6</formula>
    </cfRule>
    <cfRule type="expression" dxfId="19578" priority="57939" stopIfTrue="1">
      <formula>WEEKDAY($A837)=7</formula>
    </cfRule>
  </conditionalFormatting>
  <conditionalFormatting sqref="I837:I842">
    <cfRule type="expression" dxfId="19577" priority="57926" stopIfTrue="1">
      <formula>WEEKDAY($A837)=1</formula>
    </cfRule>
    <cfRule type="expression" dxfId="19576" priority="57927" stopIfTrue="1">
      <formula>WEEKDAY($A837)=2</formula>
    </cfRule>
    <cfRule type="expression" dxfId="19575" priority="57928" stopIfTrue="1">
      <formula>WEEKDAY($A837)=3</formula>
    </cfRule>
    <cfRule type="expression" dxfId="19574" priority="57929" stopIfTrue="1">
      <formula>WEEKDAY($A837)=4</formula>
    </cfRule>
    <cfRule type="expression" dxfId="19573" priority="57930" stopIfTrue="1">
      <formula>WEEKDAY($A837)=5</formula>
    </cfRule>
    <cfRule type="expression" dxfId="19572" priority="57931" stopIfTrue="1">
      <formula>WEEKDAY($A837)=6</formula>
    </cfRule>
    <cfRule type="expression" dxfId="19571" priority="57932" stopIfTrue="1">
      <formula>WEEKDAY($A837)=7</formula>
    </cfRule>
  </conditionalFormatting>
  <conditionalFormatting sqref="I837:I842">
    <cfRule type="expression" dxfId="19570" priority="57919" stopIfTrue="1">
      <formula>WEEKDAY($A837)=1</formula>
    </cfRule>
    <cfRule type="expression" dxfId="19569" priority="57920" stopIfTrue="1">
      <formula>WEEKDAY($A837)=2</formula>
    </cfRule>
    <cfRule type="expression" dxfId="19568" priority="57921" stopIfTrue="1">
      <formula>WEEKDAY($A837)=3</formula>
    </cfRule>
    <cfRule type="expression" dxfId="19567" priority="57922" stopIfTrue="1">
      <formula>WEEKDAY($A837)=4</formula>
    </cfRule>
    <cfRule type="expression" dxfId="19566" priority="57923" stopIfTrue="1">
      <formula>WEEKDAY($A837)=5</formula>
    </cfRule>
    <cfRule type="expression" dxfId="19565" priority="57924" stopIfTrue="1">
      <formula>WEEKDAY($A837)=6</formula>
    </cfRule>
    <cfRule type="expression" dxfId="19564" priority="57925" stopIfTrue="1">
      <formula>WEEKDAY($A837)=7</formula>
    </cfRule>
  </conditionalFormatting>
  <conditionalFormatting sqref="I837:I842">
    <cfRule type="expression" dxfId="19563" priority="57912" stopIfTrue="1">
      <formula>WEEKDAY($A837)=1</formula>
    </cfRule>
    <cfRule type="expression" dxfId="19562" priority="57913" stopIfTrue="1">
      <formula>WEEKDAY($A837)=2</formula>
    </cfRule>
    <cfRule type="expression" dxfId="19561" priority="57914" stopIfTrue="1">
      <formula>WEEKDAY($A837)=3</formula>
    </cfRule>
    <cfRule type="expression" dxfId="19560" priority="57915" stopIfTrue="1">
      <formula>WEEKDAY($A837)=4</formula>
    </cfRule>
    <cfRule type="expression" dxfId="19559" priority="57916" stopIfTrue="1">
      <formula>WEEKDAY($A837)=5</formula>
    </cfRule>
    <cfRule type="expression" dxfId="19558" priority="57917" stopIfTrue="1">
      <formula>WEEKDAY($A837)=6</formula>
    </cfRule>
    <cfRule type="expression" dxfId="19557" priority="57918" stopIfTrue="1">
      <formula>WEEKDAY($A837)=7</formula>
    </cfRule>
  </conditionalFormatting>
  <conditionalFormatting sqref="I837:I842">
    <cfRule type="expression" dxfId="19556" priority="57898" stopIfTrue="1">
      <formula>WEEKDAY($A837)=1</formula>
    </cfRule>
    <cfRule type="expression" dxfId="19555" priority="57899" stopIfTrue="1">
      <formula>WEEKDAY($A837)=2</formula>
    </cfRule>
    <cfRule type="expression" dxfId="19554" priority="57900" stopIfTrue="1">
      <formula>WEEKDAY($A837)=3</formula>
    </cfRule>
    <cfRule type="expression" dxfId="19553" priority="57901" stopIfTrue="1">
      <formula>WEEKDAY($A837)=4</formula>
    </cfRule>
    <cfRule type="expression" dxfId="19552" priority="57902" stopIfTrue="1">
      <formula>WEEKDAY($A837)=5</formula>
    </cfRule>
    <cfRule type="expression" dxfId="19551" priority="57903" stopIfTrue="1">
      <formula>WEEKDAY($A837)=6</formula>
    </cfRule>
    <cfRule type="expression" dxfId="19550" priority="57904" stopIfTrue="1">
      <formula>WEEKDAY($A837)=7</formula>
    </cfRule>
  </conditionalFormatting>
  <conditionalFormatting sqref="I837:I842">
    <cfRule type="expression" dxfId="19549" priority="57891" stopIfTrue="1">
      <formula>WEEKDAY($A837)=1</formula>
    </cfRule>
    <cfRule type="expression" dxfId="19548" priority="57892" stopIfTrue="1">
      <formula>WEEKDAY($A837)=2</formula>
    </cfRule>
    <cfRule type="expression" dxfId="19547" priority="57893" stopIfTrue="1">
      <formula>WEEKDAY($A837)=3</formula>
    </cfRule>
    <cfRule type="expression" dxfId="19546" priority="57894" stopIfTrue="1">
      <formula>WEEKDAY($A837)=4</formula>
    </cfRule>
    <cfRule type="expression" dxfId="19545" priority="57895" stopIfTrue="1">
      <formula>WEEKDAY($A837)=5</formula>
    </cfRule>
    <cfRule type="expression" dxfId="19544" priority="57896" stopIfTrue="1">
      <formula>WEEKDAY($A837)=6</formula>
    </cfRule>
    <cfRule type="expression" dxfId="19543" priority="57897" stopIfTrue="1">
      <formula>WEEKDAY($A837)=7</formula>
    </cfRule>
  </conditionalFormatting>
  <conditionalFormatting sqref="I837:I842">
    <cfRule type="expression" dxfId="19542" priority="57884" stopIfTrue="1">
      <formula>WEEKDAY($A837)=1</formula>
    </cfRule>
    <cfRule type="expression" dxfId="19541" priority="57885" stopIfTrue="1">
      <formula>WEEKDAY($A837)=2</formula>
    </cfRule>
    <cfRule type="expression" dxfId="19540" priority="57886" stopIfTrue="1">
      <formula>WEEKDAY($A837)=3</formula>
    </cfRule>
    <cfRule type="expression" dxfId="19539" priority="57887" stopIfTrue="1">
      <formula>WEEKDAY($A837)=4</formula>
    </cfRule>
    <cfRule type="expression" dxfId="19538" priority="57888" stopIfTrue="1">
      <formula>WEEKDAY($A837)=5</formula>
    </cfRule>
    <cfRule type="expression" dxfId="19537" priority="57889" stopIfTrue="1">
      <formula>WEEKDAY($A837)=6</formula>
    </cfRule>
    <cfRule type="expression" dxfId="19536" priority="57890" stopIfTrue="1">
      <formula>WEEKDAY($A837)=7</formula>
    </cfRule>
  </conditionalFormatting>
  <conditionalFormatting sqref="I837:I842">
    <cfRule type="expression" dxfId="19535" priority="57870" stopIfTrue="1">
      <formula>WEEKDAY($A837)=1</formula>
    </cfRule>
    <cfRule type="expression" dxfId="19534" priority="57871" stopIfTrue="1">
      <formula>WEEKDAY($A837)=2</formula>
    </cfRule>
    <cfRule type="expression" dxfId="19533" priority="57872" stopIfTrue="1">
      <formula>WEEKDAY($A837)=3</formula>
    </cfRule>
    <cfRule type="expression" dxfId="19532" priority="57873" stopIfTrue="1">
      <formula>WEEKDAY($A837)=4</formula>
    </cfRule>
    <cfRule type="expression" dxfId="19531" priority="57874" stopIfTrue="1">
      <formula>WEEKDAY($A837)=5</formula>
    </cfRule>
    <cfRule type="expression" dxfId="19530" priority="57875" stopIfTrue="1">
      <formula>WEEKDAY($A837)=6</formula>
    </cfRule>
    <cfRule type="expression" dxfId="19529" priority="57876" stopIfTrue="1">
      <formula>WEEKDAY($A837)=7</formula>
    </cfRule>
  </conditionalFormatting>
  <conditionalFormatting sqref="I837:I842">
    <cfRule type="expression" dxfId="19528" priority="57863" stopIfTrue="1">
      <formula>WEEKDAY($A837)=1</formula>
    </cfRule>
    <cfRule type="expression" dxfId="19527" priority="57864" stopIfTrue="1">
      <formula>WEEKDAY($A837)=2</formula>
    </cfRule>
    <cfRule type="expression" dxfId="19526" priority="57865" stopIfTrue="1">
      <formula>WEEKDAY($A837)=3</formula>
    </cfRule>
    <cfRule type="expression" dxfId="19525" priority="57866" stopIfTrue="1">
      <formula>WEEKDAY($A837)=4</formula>
    </cfRule>
    <cfRule type="expression" dxfId="19524" priority="57867" stopIfTrue="1">
      <formula>WEEKDAY($A837)=5</formula>
    </cfRule>
    <cfRule type="expression" dxfId="19523" priority="57868" stopIfTrue="1">
      <formula>WEEKDAY($A837)=6</formula>
    </cfRule>
    <cfRule type="expression" dxfId="19522" priority="57869" stopIfTrue="1">
      <formula>WEEKDAY($A837)=7</formula>
    </cfRule>
  </conditionalFormatting>
  <conditionalFormatting sqref="I837:I842">
    <cfRule type="expression" dxfId="19521" priority="57856" stopIfTrue="1">
      <formula>WEEKDAY($A837)=1</formula>
    </cfRule>
    <cfRule type="expression" dxfId="19520" priority="57857" stopIfTrue="1">
      <formula>WEEKDAY($A837)=2</formula>
    </cfRule>
    <cfRule type="expression" dxfId="19519" priority="57858" stopIfTrue="1">
      <formula>WEEKDAY($A837)=3</formula>
    </cfRule>
    <cfRule type="expression" dxfId="19518" priority="57859" stopIfTrue="1">
      <formula>WEEKDAY($A837)=4</formula>
    </cfRule>
    <cfRule type="expression" dxfId="19517" priority="57860" stopIfTrue="1">
      <formula>WEEKDAY($A837)=5</formula>
    </cfRule>
    <cfRule type="expression" dxfId="19516" priority="57861" stopIfTrue="1">
      <formula>WEEKDAY($A837)=6</formula>
    </cfRule>
    <cfRule type="expression" dxfId="19515" priority="57862" stopIfTrue="1">
      <formula>WEEKDAY($A837)=7</formula>
    </cfRule>
  </conditionalFormatting>
  <conditionalFormatting sqref="I837:I842">
    <cfRule type="expression" dxfId="19514" priority="57849" stopIfTrue="1">
      <formula>WEEKDAY($A837)=1</formula>
    </cfRule>
    <cfRule type="expression" dxfId="19513" priority="57850" stopIfTrue="1">
      <formula>WEEKDAY($A837)=2</formula>
    </cfRule>
    <cfRule type="expression" dxfId="19512" priority="57851" stopIfTrue="1">
      <formula>WEEKDAY($A837)=3</formula>
    </cfRule>
    <cfRule type="expression" dxfId="19511" priority="57852" stopIfTrue="1">
      <formula>WEEKDAY($A837)=4</formula>
    </cfRule>
    <cfRule type="expression" dxfId="19510" priority="57853" stopIfTrue="1">
      <formula>WEEKDAY($A837)=5</formula>
    </cfRule>
    <cfRule type="expression" dxfId="19509" priority="57854" stopIfTrue="1">
      <formula>WEEKDAY($A837)=6</formula>
    </cfRule>
    <cfRule type="expression" dxfId="19508" priority="57855" stopIfTrue="1">
      <formula>WEEKDAY($A837)=7</formula>
    </cfRule>
  </conditionalFormatting>
  <conditionalFormatting sqref="I837:I842">
    <cfRule type="expression" dxfId="19507" priority="57842" stopIfTrue="1">
      <formula>WEEKDAY($A837)=1</formula>
    </cfRule>
    <cfRule type="expression" dxfId="19506" priority="57843" stopIfTrue="1">
      <formula>WEEKDAY($A837)=2</formula>
    </cfRule>
    <cfRule type="expression" dxfId="19505" priority="57844" stopIfTrue="1">
      <formula>WEEKDAY($A837)=3</formula>
    </cfRule>
    <cfRule type="expression" dxfId="19504" priority="57845" stopIfTrue="1">
      <formula>WEEKDAY($A837)=4</formula>
    </cfRule>
    <cfRule type="expression" dxfId="19503" priority="57846" stopIfTrue="1">
      <formula>WEEKDAY($A837)=5</formula>
    </cfRule>
    <cfRule type="expression" dxfId="19502" priority="57847" stopIfTrue="1">
      <formula>WEEKDAY($A837)=6</formula>
    </cfRule>
    <cfRule type="expression" dxfId="19501" priority="57848" stopIfTrue="1">
      <formula>WEEKDAY($A837)=7</formula>
    </cfRule>
  </conditionalFormatting>
  <conditionalFormatting sqref="I837:I842">
    <cfRule type="expression" dxfId="19500" priority="57835" stopIfTrue="1">
      <formula>WEEKDAY($A837)=1</formula>
    </cfRule>
    <cfRule type="expression" dxfId="19499" priority="57836" stopIfTrue="1">
      <formula>WEEKDAY($A837)=2</formula>
    </cfRule>
    <cfRule type="expression" dxfId="19498" priority="57837" stopIfTrue="1">
      <formula>WEEKDAY($A837)=3</formula>
    </cfRule>
    <cfRule type="expression" dxfId="19497" priority="57838" stopIfTrue="1">
      <formula>WEEKDAY($A837)=4</formula>
    </cfRule>
    <cfRule type="expression" dxfId="19496" priority="57839" stopIfTrue="1">
      <formula>WEEKDAY($A837)=5</formula>
    </cfRule>
    <cfRule type="expression" dxfId="19495" priority="57840" stopIfTrue="1">
      <formula>WEEKDAY($A837)=6</formula>
    </cfRule>
    <cfRule type="expression" dxfId="19494" priority="57841" stopIfTrue="1">
      <formula>WEEKDAY($A837)=7</formula>
    </cfRule>
  </conditionalFormatting>
  <conditionalFormatting sqref="I837:I842">
    <cfRule type="expression" dxfId="19493" priority="57828" stopIfTrue="1">
      <formula>WEEKDAY($A837)=1</formula>
    </cfRule>
    <cfRule type="expression" dxfId="19492" priority="57829" stopIfTrue="1">
      <formula>WEEKDAY($A837)=2</formula>
    </cfRule>
    <cfRule type="expression" dxfId="19491" priority="57830" stopIfTrue="1">
      <formula>WEEKDAY($A837)=3</formula>
    </cfRule>
    <cfRule type="expression" dxfId="19490" priority="57831" stopIfTrue="1">
      <formula>WEEKDAY($A837)=4</formula>
    </cfRule>
    <cfRule type="expression" dxfId="19489" priority="57832" stopIfTrue="1">
      <formula>WEEKDAY($A837)=5</formula>
    </cfRule>
    <cfRule type="expression" dxfId="19488" priority="57833" stopIfTrue="1">
      <formula>WEEKDAY($A837)=6</formula>
    </cfRule>
    <cfRule type="expression" dxfId="19487" priority="57834" stopIfTrue="1">
      <formula>WEEKDAY($A837)=7</formula>
    </cfRule>
  </conditionalFormatting>
  <conditionalFormatting sqref="I837:I842">
    <cfRule type="expression" dxfId="19486" priority="57821" stopIfTrue="1">
      <formula>WEEKDAY($A837)=1</formula>
    </cfRule>
    <cfRule type="expression" dxfId="19485" priority="57822" stopIfTrue="1">
      <formula>WEEKDAY($A837)=2</formula>
    </cfRule>
    <cfRule type="expression" dxfId="19484" priority="57823" stopIfTrue="1">
      <formula>WEEKDAY($A837)=3</formula>
    </cfRule>
    <cfRule type="expression" dxfId="19483" priority="57824" stopIfTrue="1">
      <formula>WEEKDAY($A837)=4</formula>
    </cfRule>
    <cfRule type="expression" dxfId="19482" priority="57825" stopIfTrue="1">
      <formula>WEEKDAY($A837)=5</formula>
    </cfRule>
    <cfRule type="expression" dxfId="19481" priority="57826" stopIfTrue="1">
      <formula>WEEKDAY($A837)=6</formula>
    </cfRule>
    <cfRule type="expression" dxfId="19480" priority="57827" stopIfTrue="1">
      <formula>WEEKDAY($A837)=7</formula>
    </cfRule>
  </conditionalFormatting>
  <conditionalFormatting sqref="I837:I842">
    <cfRule type="expression" dxfId="19479" priority="57814" stopIfTrue="1">
      <formula>WEEKDAY($A837)=1</formula>
    </cfRule>
    <cfRule type="expression" dxfId="19478" priority="57815" stopIfTrue="1">
      <formula>WEEKDAY($A837)=2</formula>
    </cfRule>
    <cfRule type="expression" dxfId="19477" priority="57816" stopIfTrue="1">
      <formula>WEEKDAY($A837)=3</formula>
    </cfRule>
    <cfRule type="expression" dxfId="19476" priority="57817" stopIfTrue="1">
      <formula>WEEKDAY($A837)=4</formula>
    </cfRule>
    <cfRule type="expression" dxfId="19475" priority="57818" stopIfTrue="1">
      <formula>WEEKDAY($A837)=5</formula>
    </cfRule>
    <cfRule type="expression" dxfId="19474" priority="57819" stopIfTrue="1">
      <formula>WEEKDAY($A837)=6</formula>
    </cfRule>
    <cfRule type="expression" dxfId="19473" priority="57820" stopIfTrue="1">
      <formula>WEEKDAY($A837)=7</formula>
    </cfRule>
  </conditionalFormatting>
  <conditionalFormatting sqref="I837:I842">
    <cfRule type="expression" dxfId="19472" priority="57807" stopIfTrue="1">
      <formula>WEEKDAY($A837)=1</formula>
    </cfRule>
    <cfRule type="expression" dxfId="19471" priority="57808" stopIfTrue="1">
      <formula>WEEKDAY($A837)=2</formula>
    </cfRule>
    <cfRule type="expression" dxfId="19470" priority="57809" stopIfTrue="1">
      <formula>WEEKDAY($A837)=3</formula>
    </cfRule>
    <cfRule type="expression" dxfId="19469" priority="57810" stopIfTrue="1">
      <formula>WEEKDAY($A837)=4</formula>
    </cfRule>
    <cfRule type="expression" dxfId="19468" priority="57811" stopIfTrue="1">
      <formula>WEEKDAY($A837)=5</formula>
    </cfRule>
    <cfRule type="expression" dxfId="19467" priority="57812" stopIfTrue="1">
      <formula>WEEKDAY($A837)=6</formula>
    </cfRule>
    <cfRule type="expression" dxfId="19466" priority="57813" stopIfTrue="1">
      <formula>WEEKDAY($A837)=7</formula>
    </cfRule>
  </conditionalFormatting>
  <conditionalFormatting sqref="I837:I842">
    <cfRule type="expression" dxfId="19465" priority="57800" stopIfTrue="1">
      <formula>WEEKDAY($A837)=1</formula>
    </cfRule>
    <cfRule type="expression" dxfId="19464" priority="57801" stopIfTrue="1">
      <formula>WEEKDAY($A837)=2</formula>
    </cfRule>
    <cfRule type="expression" dxfId="19463" priority="57802" stopIfTrue="1">
      <formula>WEEKDAY($A837)=3</formula>
    </cfRule>
    <cfRule type="expression" dxfId="19462" priority="57803" stopIfTrue="1">
      <formula>WEEKDAY($A837)=4</formula>
    </cfRule>
    <cfRule type="expression" dxfId="19461" priority="57804" stopIfTrue="1">
      <formula>WEEKDAY($A837)=5</formula>
    </cfRule>
    <cfRule type="expression" dxfId="19460" priority="57805" stopIfTrue="1">
      <formula>WEEKDAY($A837)=6</formula>
    </cfRule>
    <cfRule type="expression" dxfId="19459" priority="57806" stopIfTrue="1">
      <formula>WEEKDAY($A837)=7</formula>
    </cfRule>
  </conditionalFormatting>
  <conditionalFormatting sqref="I837:I842">
    <cfRule type="expression" dxfId="19458" priority="57793" stopIfTrue="1">
      <formula>WEEKDAY($A837)=1</formula>
    </cfRule>
    <cfRule type="expression" dxfId="19457" priority="57794" stopIfTrue="1">
      <formula>WEEKDAY($A837)=2</formula>
    </cfRule>
    <cfRule type="expression" dxfId="19456" priority="57795" stopIfTrue="1">
      <formula>WEEKDAY($A837)=3</formula>
    </cfRule>
    <cfRule type="expression" dxfId="19455" priority="57796" stopIfTrue="1">
      <formula>WEEKDAY($A837)=4</formula>
    </cfRule>
    <cfRule type="expression" dxfId="19454" priority="57797" stopIfTrue="1">
      <formula>WEEKDAY($A837)=5</formula>
    </cfRule>
    <cfRule type="expression" dxfId="19453" priority="57798" stopIfTrue="1">
      <formula>WEEKDAY($A837)=6</formula>
    </cfRule>
    <cfRule type="expression" dxfId="19452" priority="57799" stopIfTrue="1">
      <formula>WEEKDAY($A837)=7</formula>
    </cfRule>
  </conditionalFormatting>
  <conditionalFormatting sqref="I837:I842">
    <cfRule type="expression" dxfId="19451" priority="57786" stopIfTrue="1">
      <formula>WEEKDAY($A837)=1</formula>
    </cfRule>
    <cfRule type="expression" dxfId="19450" priority="57787" stopIfTrue="1">
      <formula>WEEKDAY($A837)=2</formula>
    </cfRule>
    <cfRule type="expression" dxfId="19449" priority="57788" stopIfTrue="1">
      <formula>WEEKDAY($A837)=3</formula>
    </cfRule>
    <cfRule type="expression" dxfId="19448" priority="57789" stopIfTrue="1">
      <formula>WEEKDAY($A837)=4</formula>
    </cfRule>
    <cfRule type="expression" dxfId="19447" priority="57790" stopIfTrue="1">
      <formula>WEEKDAY($A837)=5</formula>
    </cfRule>
    <cfRule type="expression" dxfId="19446" priority="57791" stopIfTrue="1">
      <formula>WEEKDAY($A837)=6</formula>
    </cfRule>
    <cfRule type="expression" dxfId="19445" priority="57792" stopIfTrue="1">
      <formula>WEEKDAY($A837)=7</formula>
    </cfRule>
  </conditionalFormatting>
  <conditionalFormatting sqref="I837:I842">
    <cfRule type="expression" dxfId="19444" priority="57779" stopIfTrue="1">
      <formula>WEEKDAY($A837)=1</formula>
    </cfRule>
    <cfRule type="expression" dxfId="19443" priority="57780" stopIfTrue="1">
      <formula>WEEKDAY($A837)=2</formula>
    </cfRule>
    <cfRule type="expression" dxfId="19442" priority="57781" stopIfTrue="1">
      <formula>WEEKDAY($A837)=3</formula>
    </cfRule>
    <cfRule type="expression" dxfId="19441" priority="57782" stopIfTrue="1">
      <formula>WEEKDAY($A837)=4</formula>
    </cfRule>
    <cfRule type="expression" dxfId="19440" priority="57783" stopIfTrue="1">
      <formula>WEEKDAY($A837)=5</formula>
    </cfRule>
    <cfRule type="expression" dxfId="19439" priority="57784" stopIfTrue="1">
      <formula>WEEKDAY($A837)=6</formula>
    </cfRule>
    <cfRule type="expression" dxfId="19438" priority="57785" stopIfTrue="1">
      <formula>WEEKDAY($A837)=7</formula>
    </cfRule>
  </conditionalFormatting>
  <conditionalFormatting sqref="I837:I842">
    <cfRule type="expression" dxfId="19437" priority="57772" stopIfTrue="1">
      <formula>WEEKDAY($A837)=1</formula>
    </cfRule>
    <cfRule type="expression" dxfId="19436" priority="57773" stopIfTrue="1">
      <formula>WEEKDAY($A837)=2</formula>
    </cfRule>
    <cfRule type="expression" dxfId="19435" priority="57774" stopIfTrue="1">
      <formula>WEEKDAY($A837)=3</formula>
    </cfRule>
    <cfRule type="expression" dxfId="19434" priority="57775" stopIfTrue="1">
      <formula>WEEKDAY($A837)=4</formula>
    </cfRule>
    <cfRule type="expression" dxfId="19433" priority="57776" stopIfTrue="1">
      <formula>WEEKDAY($A837)=5</formula>
    </cfRule>
    <cfRule type="expression" dxfId="19432" priority="57777" stopIfTrue="1">
      <formula>WEEKDAY($A837)=6</formula>
    </cfRule>
    <cfRule type="expression" dxfId="19431" priority="57778" stopIfTrue="1">
      <formula>WEEKDAY($A837)=7</formula>
    </cfRule>
  </conditionalFormatting>
  <conditionalFormatting sqref="I837:I842">
    <cfRule type="expression" dxfId="19430" priority="57765" stopIfTrue="1">
      <formula>WEEKDAY($A837)=1</formula>
    </cfRule>
    <cfRule type="expression" dxfId="19429" priority="57766" stopIfTrue="1">
      <formula>WEEKDAY($A837)=2</formula>
    </cfRule>
    <cfRule type="expression" dxfId="19428" priority="57767" stopIfTrue="1">
      <formula>WEEKDAY($A837)=3</formula>
    </cfRule>
    <cfRule type="expression" dxfId="19427" priority="57768" stopIfTrue="1">
      <formula>WEEKDAY($A837)=4</formula>
    </cfRule>
    <cfRule type="expression" dxfId="19426" priority="57769" stopIfTrue="1">
      <formula>WEEKDAY($A837)=5</formula>
    </cfRule>
    <cfRule type="expression" dxfId="19425" priority="57770" stopIfTrue="1">
      <formula>WEEKDAY($A837)=6</formula>
    </cfRule>
    <cfRule type="expression" dxfId="19424" priority="57771" stopIfTrue="1">
      <formula>WEEKDAY($A837)=7</formula>
    </cfRule>
  </conditionalFormatting>
  <conditionalFormatting sqref="I837:I842">
    <cfRule type="expression" dxfId="19423" priority="57758" stopIfTrue="1">
      <formula>WEEKDAY($A837)=1</formula>
    </cfRule>
    <cfRule type="expression" dxfId="19422" priority="57759" stopIfTrue="1">
      <formula>WEEKDAY($A837)=2</formula>
    </cfRule>
    <cfRule type="expression" dxfId="19421" priority="57760" stopIfTrue="1">
      <formula>WEEKDAY($A837)=3</formula>
    </cfRule>
    <cfRule type="expression" dxfId="19420" priority="57761" stopIfTrue="1">
      <formula>WEEKDAY($A837)=4</formula>
    </cfRule>
    <cfRule type="expression" dxfId="19419" priority="57762" stopIfTrue="1">
      <formula>WEEKDAY($A837)=5</formula>
    </cfRule>
    <cfRule type="expression" dxfId="19418" priority="57763" stopIfTrue="1">
      <formula>WEEKDAY($A837)=6</formula>
    </cfRule>
    <cfRule type="expression" dxfId="19417" priority="57764" stopIfTrue="1">
      <formula>WEEKDAY($A837)=7</formula>
    </cfRule>
  </conditionalFormatting>
  <conditionalFormatting sqref="I837:I842">
    <cfRule type="expression" dxfId="19416" priority="57751" stopIfTrue="1">
      <formula>WEEKDAY($A837)=1</formula>
    </cfRule>
    <cfRule type="expression" dxfId="19415" priority="57752" stopIfTrue="1">
      <formula>WEEKDAY($A837)=2</formula>
    </cfRule>
    <cfRule type="expression" dxfId="19414" priority="57753" stopIfTrue="1">
      <formula>WEEKDAY($A837)=3</formula>
    </cfRule>
    <cfRule type="expression" dxfId="19413" priority="57754" stopIfTrue="1">
      <formula>WEEKDAY($A837)=4</formula>
    </cfRule>
    <cfRule type="expression" dxfId="19412" priority="57755" stopIfTrue="1">
      <formula>WEEKDAY($A837)=5</formula>
    </cfRule>
    <cfRule type="expression" dxfId="19411" priority="57756" stopIfTrue="1">
      <formula>WEEKDAY($A837)=6</formula>
    </cfRule>
    <cfRule type="expression" dxfId="19410" priority="57757" stopIfTrue="1">
      <formula>WEEKDAY($A837)=7</formula>
    </cfRule>
  </conditionalFormatting>
  <conditionalFormatting sqref="I837:I842">
    <cfRule type="expression" dxfId="19409" priority="57744" stopIfTrue="1">
      <formula>WEEKDAY($A837)=1</formula>
    </cfRule>
    <cfRule type="expression" dxfId="19408" priority="57745" stopIfTrue="1">
      <formula>WEEKDAY($A837)=2</formula>
    </cfRule>
    <cfRule type="expression" dxfId="19407" priority="57746" stopIfTrue="1">
      <formula>WEEKDAY($A837)=3</formula>
    </cfRule>
    <cfRule type="expression" dxfId="19406" priority="57747" stopIfTrue="1">
      <formula>WEEKDAY($A837)=4</formula>
    </cfRule>
    <cfRule type="expression" dxfId="19405" priority="57748" stopIfTrue="1">
      <formula>WEEKDAY($A837)=5</formula>
    </cfRule>
    <cfRule type="expression" dxfId="19404" priority="57749" stopIfTrue="1">
      <formula>WEEKDAY($A837)=6</formula>
    </cfRule>
    <cfRule type="expression" dxfId="19403" priority="57750" stopIfTrue="1">
      <formula>WEEKDAY($A837)=7</formula>
    </cfRule>
  </conditionalFormatting>
  <conditionalFormatting sqref="I837:I842">
    <cfRule type="expression" dxfId="19402" priority="57737" stopIfTrue="1">
      <formula>WEEKDAY($A837)=1</formula>
    </cfRule>
    <cfRule type="expression" dxfId="19401" priority="57738" stopIfTrue="1">
      <formula>WEEKDAY($A837)=2</formula>
    </cfRule>
    <cfRule type="expression" dxfId="19400" priority="57739" stopIfTrue="1">
      <formula>WEEKDAY($A837)=3</formula>
    </cfRule>
    <cfRule type="expression" dxfId="19399" priority="57740" stopIfTrue="1">
      <formula>WEEKDAY($A837)=4</formula>
    </cfRule>
    <cfRule type="expression" dxfId="19398" priority="57741" stopIfTrue="1">
      <formula>WEEKDAY($A837)=5</formula>
    </cfRule>
    <cfRule type="expression" dxfId="19397" priority="57742" stopIfTrue="1">
      <formula>WEEKDAY($A837)=6</formula>
    </cfRule>
    <cfRule type="expression" dxfId="19396" priority="57743" stopIfTrue="1">
      <formula>WEEKDAY($A837)=7</formula>
    </cfRule>
  </conditionalFormatting>
  <conditionalFormatting sqref="I837:I842">
    <cfRule type="expression" dxfId="19395" priority="57730" stopIfTrue="1">
      <formula>WEEKDAY($A837)=1</formula>
    </cfRule>
    <cfRule type="expression" dxfId="19394" priority="57731" stopIfTrue="1">
      <formula>WEEKDAY($A837)=2</formula>
    </cfRule>
    <cfRule type="expression" dxfId="19393" priority="57732" stopIfTrue="1">
      <formula>WEEKDAY($A837)=3</formula>
    </cfRule>
    <cfRule type="expression" dxfId="19392" priority="57733" stopIfTrue="1">
      <formula>WEEKDAY($A837)=4</formula>
    </cfRule>
    <cfRule type="expression" dxfId="19391" priority="57734" stopIfTrue="1">
      <formula>WEEKDAY($A837)=5</formula>
    </cfRule>
    <cfRule type="expression" dxfId="19390" priority="57735" stopIfTrue="1">
      <formula>WEEKDAY($A837)=6</formula>
    </cfRule>
    <cfRule type="expression" dxfId="19389" priority="57736" stopIfTrue="1">
      <formula>WEEKDAY($A837)=7</formula>
    </cfRule>
  </conditionalFormatting>
  <conditionalFormatting sqref="I837:I842">
    <cfRule type="expression" dxfId="19388" priority="57723" stopIfTrue="1">
      <formula>WEEKDAY($A837)=1</formula>
    </cfRule>
    <cfRule type="expression" dxfId="19387" priority="57724" stopIfTrue="1">
      <formula>WEEKDAY($A837)=2</formula>
    </cfRule>
    <cfRule type="expression" dxfId="19386" priority="57725" stopIfTrue="1">
      <formula>WEEKDAY($A837)=3</formula>
    </cfRule>
    <cfRule type="expression" dxfId="19385" priority="57726" stopIfTrue="1">
      <formula>WEEKDAY($A837)=4</formula>
    </cfRule>
    <cfRule type="expression" dxfId="19384" priority="57727" stopIfTrue="1">
      <formula>WEEKDAY($A837)=5</formula>
    </cfRule>
    <cfRule type="expression" dxfId="19383" priority="57728" stopIfTrue="1">
      <formula>WEEKDAY($A837)=6</formula>
    </cfRule>
    <cfRule type="expression" dxfId="19382" priority="57729" stopIfTrue="1">
      <formula>WEEKDAY($A837)=7</formula>
    </cfRule>
  </conditionalFormatting>
  <conditionalFormatting sqref="I837:I842">
    <cfRule type="expression" dxfId="19381" priority="57709" stopIfTrue="1">
      <formula>WEEKDAY($A837)=1</formula>
    </cfRule>
    <cfRule type="expression" dxfId="19380" priority="57710" stopIfTrue="1">
      <formula>WEEKDAY($A837)=2</formula>
    </cfRule>
    <cfRule type="expression" dxfId="19379" priority="57711" stopIfTrue="1">
      <formula>WEEKDAY($A837)=3</formula>
    </cfRule>
    <cfRule type="expression" dxfId="19378" priority="57712" stopIfTrue="1">
      <formula>WEEKDAY($A837)=4</formula>
    </cfRule>
    <cfRule type="expression" dxfId="19377" priority="57713" stopIfTrue="1">
      <formula>WEEKDAY($A837)=5</formula>
    </cfRule>
    <cfRule type="expression" dxfId="19376" priority="57714" stopIfTrue="1">
      <formula>WEEKDAY($A837)=6</formula>
    </cfRule>
    <cfRule type="expression" dxfId="19375" priority="57715" stopIfTrue="1">
      <formula>WEEKDAY($A837)=7</formula>
    </cfRule>
  </conditionalFormatting>
  <conditionalFormatting sqref="I837:I842">
    <cfRule type="expression" dxfId="19374" priority="57688" stopIfTrue="1">
      <formula>WEEKDAY($A837)=1</formula>
    </cfRule>
    <cfRule type="expression" dxfId="19373" priority="57689" stopIfTrue="1">
      <formula>WEEKDAY($A837)=2</formula>
    </cfRule>
    <cfRule type="expression" dxfId="19372" priority="57690" stopIfTrue="1">
      <formula>WEEKDAY($A837)=3</formula>
    </cfRule>
    <cfRule type="expression" dxfId="19371" priority="57691" stopIfTrue="1">
      <formula>WEEKDAY($A837)=4</formula>
    </cfRule>
    <cfRule type="expression" dxfId="19370" priority="57692" stopIfTrue="1">
      <formula>WEEKDAY($A837)=5</formula>
    </cfRule>
    <cfRule type="expression" dxfId="19369" priority="57693" stopIfTrue="1">
      <formula>WEEKDAY($A837)=6</formula>
    </cfRule>
    <cfRule type="expression" dxfId="19368" priority="57694" stopIfTrue="1">
      <formula>WEEKDAY($A837)=7</formula>
    </cfRule>
  </conditionalFormatting>
  <conditionalFormatting sqref="I837:I842">
    <cfRule type="expression" dxfId="19367" priority="57674" stopIfTrue="1">
      <formula>WEEKDAY($A837)=1</formula>
    </cfRule>
    <cfRule type="expression" dxfId="19366" priority="57675" stopIfTrue="1">
      <formula>WEEKDAY($A837)=2</formula>
    </cfRule>
    <cfRule type="expression" dxfId="19365" priority="57676" stopIfTrue="1">
      <formula>WEEKDAY($A837)=3</formula>
    </cfRule>
    <cfRule type="expression" dxfId="19364" priority="57677" stopIfTrue="1">
      <formula>WEEKDAY($A837)=4</formula>
    </cfRule>
    <cfRule type="expression" dxfId="19363" priority="57678" stopIfTrue="1">
      <formula>WEEKDAY($A837)=5</formula>
    </cfRule>
    <cfRule type="expression" dxfId="19362" priority="57679" stopIfTrue="1">
      <formula>WEEKDAY($A837)=6</formula>
    </cfRule>
    <cfRule type="expression" dxfId="19361" priority="57680" stopIfTrue="1">
      <formula>WEEKDAY($A837)=7</formula>
    </cfRule>
  </conditionalFormatting>
  <conditionalFormatting sqref="I837:I842">
    <cfRule type="expression" dxfId="19360" priority="57653" stopIfTrue="1">
      <formula>WEEKDAY($A837)=1</formula>
    </cfRule>
    <cfRule type="expression" dxfId="19359" priority="57654" stopIfTrue="1">
      <formula>WEEKDAY($A837)=2</formula>
    </cfRule>
    <cfRule type="expression" dxfId="19358" priority="57655" stopIfTrue="1">
      <formula>WEEKDAY($A837)=3</formula>
    </cfRule>
    <cfRule type="expression" dxfId="19357" priority="57656" stopIfTrue="1">
      <formula>WEEKDAY($A837)=4</formula>
    </cfRule>
    <cfRule type="expression" dxfId="19356" priority="57657" stopIfTrue="1">
      <formula>WEEKDAY($A837)=5</formula>
    </cfRule>
    <cfRule type="expression" dxfId="19355" priority="57658" stopIfTrue="1">
      <formula>WEEKDAY($A837)=6</formula>
    </cfRule>
    <cfRule type="expression" dxfId="19354" priority="57659" stopIfTrue="1">
      <formula>WEEKDAY($A837)=7</formula>
    </cfRule>
  </conditionalFormatting>
  <conditionalFormatting sqref="I837:I842">
    <cfRule type="expression" dxfId="19353" priority="57632" stopIfTrue="1">
      <formula>WEEKDAY($A837)=1</formula>
    </cfRule>
    <cfRule type="expression" dxfId="19352" priority="57633" stopIfTrue="1">
      <formula>WEEKDAY($A837)=2</formula>
    </cfRule>
    <cfRule type="expression" dxfId="19351" priority="57634" stopIfTrue="1">
      <formula>WEEKDAY($A837)=3</formula>
    </cfRule>
    <cfRule type="expression" dxfId="19350" priority="57635" stopIfTrue="1">
      <formula>WEEKDAY($A837)=4</formula>
    </cfRule>
    <cfRule type="expression" dxfId="19349" priority="57636" stopIfTrue="1">
      <formula>WEEKDAY($A837)=5</formula>
    </cfRule>
    <cfRule type="expression" dxfId="19348" priority="57637" stopIfTrue="1">
      <formula>WEEKDAY($A837)=6</formula>
    </cfRule>
    <cfRule type="expression" dxfId="19347" priority="57638" stopIfTrue="1">
      <formula>WEEKDAY($A837)=7</formula>
    </cfRule>
  </conditionalFormatting>
  <conditionalFormatting sqref="I837:I842">
    <cfRule type="expression" dxfId="19346" priority="57625" stopIfTrue="1">
      <formula>WEEKDAY($A837)=1</formula>
    </cfRule>
    <cfRule type="expression" dxfId="19345" priority="57626" stopIfTrue="1">
      <formula>WEEKDAY($A837)=2</formula>
    </cfRule>
    <cfRule type="expression" dxfId="19344" priority="57627" stopIfTrue="1">
      <formula>WEEKDAY($A837)=3</formula>
    </cfRule>
    <cfRule type="expression" dxfId="19343" priority="57628" stopIfTrue="1">
      <formula>WEEKDAY($A837)=4</formula>
    </cfRule>
    <cfRule type="expression" dxfId="19342" priority="57629" stopIfTrue="1">
      <formula>WEEKDAY($A837)=5</formula>
    </cfRule>
    <cfRule type="expression" dxfId="19341" priority="57630" stopIfTrue="1">
      <formula>WEEKDAY($A837)=6</formula>
    </cfRule>
    <cfRule type="expression" dxfId="19340" priority="57631" stopIfTrue="1">
      <formula>WEEKDAY($A837)=7</formula>
    </cfRule>
  </conditionalFormatting>
  <conditionalFormatting sqref="I837:I842">
    <cfRule type="expression" dxfId="19339" priority="57618" stopIfTrue="1">
      <formula>WEEKDAY($A837)=1</formula>
    </cfRule>
    <cfRule type="expression" dxfId="19338" priority="57619" stopIfTrue="1">
      <formula>WEEKDAY($A837)=2</formula>
    </cfRule>
    <cfRule type="expression" dxfId="19337" priority="57620" stopIfTrue="1">
      <formula>WEEKDAY($A837)=3</formula>
    </cfRule>
    <cfRule type="expression" dxfId="19336" priority="57621" stopIfTrue="1">
      <formula>WEEKDAY($A837)=4</formula>
    </cfRule>
    <cfRule type="expression" dxfId="19335" priority="57622" stopIfTrue="1">
      <formula>WEEKDAY($A837)=5</formula>
    </cfRule>
    <cfRule type="expression" dxfId="19334" priority="57623" stopIfTrue="1">
      <formula>WEEKDAY($A837)=6</formula>
    </cfRule>
    <cfRule type="expression" dxfId="19333" priority="57624" stopIfTrue="1">
      <formula>WEEKDAY($A837)=7</formula>
    </cfRule>
  </conditionalFormatting>
  <conditionalFormatting sqref="I837:I842">
    <cfRule type="expression" dxfId="19332" priority="57611" stopIfTrue="1">
      <formula>WEEKDAY($A837)=1</formula>
    </cfRule>
    <cfRule type="expression" dxfId="19331" priority="57612" stopIfTrue="1">
      <formula>WEEKDAY($A837)=2</formula>
    </cfRule>
    <cfRule type="expression" dxfId="19330" priority="57613" stopIfTrue="1">
      <formula>WEEKDAY($A837)=3</formula>
    </cfRule>
    <cfRule type="expression" dxfId="19329" priority="57614" stopIfTrue="1">
      <formula>WEEKDAY($A837)=4</formula>
    </cfRule>
    <cfRule type="expression" dxfId="19328" priority="57615" stopIfTrue="1">
      <formula>WEEKDAY($A837)=5</formula>
    </cfRule>
    <cfRule type="expression" dxfId="19327" priority="57616" stopIfTrue="1">
      <formula>WEEKDAY($A837)=6</formula>
    </cfRule>
    <cfRule type="expression" dxfId="19326" priority="57617" stopIfTrue="1">
      <formula>WEEKDAY($A837)=7</formula>
    </cfRule>
  </conditionalFormatting>
  <conditionalFormatting sqref="I837:I842">
    <cfRule type="expression" dxfId="19325" priority="57597" stopIfTrue="1">
      <formula>WEEKDAY($A837)=1</formula>
    </cfRule>
    <cfRule type="expression" dxfId="19324" priority="57598" stopIfTrue="1">
      <formula>WEEKDAY($A837)=2</formula>
    </cfRule>
    <cfRule type="expression" dxfId="19323" priority="57599" stopIfTrue="1">
      <formula>WEEKDAY($A837)=3</formula>
    </cfRule>
    <cfRule type="expression" dxfId="19322" priority="57600" stopIfTrue="1">
      <formula>WEEKDAY($A837)=4</formula>
    </cfRule>
    <cfRule type="expression" dxfId="19321" priority="57601" stopIfTrue="1">
      <formula>WEEKDAY($A837)=5</formula>
    </cfRule>
    <cfRule type="expression" dxfId="19320" priority="57602" stopIfTrue="1">
      <formula>WEEKDAY($A837)=6</formula>
    </cfRule>
    <cfRule type="expression" dxfId="19319" priority="57603" stopIfTrue="1">
      <formula>WEEKDAY($A837)=7</formula>
    </cfRule>
  </conditionalFormatting>
  <conditionalFormatting sqref="I837:I842">
    <cfRule type="expression" dxfId="19318" priority="57590" stopIfTrue="1">
      <formula>WEEKDAY($A837)=1</formula>
    </cfRule>
    <cfRule type="expression" dxfId="19317" priority="57591" stopIfTrue="1">
      <formula>WEEKDAY($A837)=2</formula>
    </cfRule>
    <cfRule type="expression" dxfId="19316" priority="57592" stopIfTrue="1">
      <formula>WEEKDAY($A837)=3</formula>
    </cfRule>
    <cfRule type="expression" dxfId="19315" priority="57593" stopIfTrue="1">
      <formula>WEEKDAY($A837)=4</formula>
    </cfRule>
    <cfRule type="expression" dxfId="19314" priority="57594" stopIfTrue="1">
      <formula>WEEKDAY($A837)=5</formula>
    </cfRule>
    <cfRule type="expression" dxfId="19313" priority="57595" stopIfTrue="1">
      <formula>WEEKDAY($A837)=6</formula>
    </cfRule>
    <cfRule type="expression" dxfId="19312" priority="57596" stopIfTrue="1">
      <formula>WEEKDAY($A837)=7</formula>
    </cfRule>
  </conditionalFormatting>
  <conditionalFormatting sqref="I837:I842">
    <cfRule type="expression" dxfId="19311" priority="57583" stopIfTrue="1">
      <formula>WEEKDAY($A837)=1</formula>
    </cfRule>
    <cfRule type="expression" dxfId="19310" priority="57584" stopIfTrue="1">
      <formula>WEEKDAY($A837)=2</formula>
    </cfRule>
    <cfRule type="expression" dxfId="19309" priority="57585" stopIfTrue="1">
      <formula>WEEKDAY($A837)=3</formula>
    </cfRule>
    <cfRule type="expression" dxfId="19308" priority="57586" stopIfTrue="1">
      <formula>WEEKDAY($A837)=4</formula>
    </cfRule>
    <cfRule type="expression" dxfId="19307" priority="57587" stopIfTrue="1">
      <formula>WEEKDAY($A837)=5</formula>
    </cfRule>
    <cfRule type="expression" dxfId="19306" priority="57588" stopIfTrue="1">
      <formula>WEEKDAY($A837)=6</formula>
    </cfRule>
    <cfRule type="expression" dxfId="19305" priority="57589" stopIfTrue="1">
      <formula>WEEKDAY($A837)=7</formula>
    </cfRule>
  </conditionalFormatting>
  <conditionalFormatting sqref="I837:I842">
    <cfRule type="expression" dxfId="19304" priority="57576" stopIfTrue="1">
      <formula>WEEKDAY($A837)=1</formula>
    </cfRule>
    <cfRule type="expression" dxfId="19303" priority="57577" stopIfTrue="1">
      <formula>WEEKDAY($A837)=2</formula>
    </cfRule>
    <cfRule type="expression" dxfId="19302" priority="57578" stopIfTrue="1">
      <formula>WEEKDAY($A837)=3</formula>
    </cfRule>
    <cfRule type="expression" dxfId="19301" priority="57579" stopIfTrue="1">
      <formula>WEEKDAY($A837)=4</formula>
    </cfRule>
    <cfRule type="expression" dxfId="19300" priority="57580" stopIfTrue="1">
      <formula>WEEKDAY($A837)=5</formula>
    </cfRule>
    <cfRule type="expression" dxfId="19299" priority="57581" stopIfTrue="1">
      <formula>WEEKDAY($A837)=6</formula>
    </cfRule>
    <cfRule type="expression" dxfId="19298" priority="57582" stopIfTrue="1">
      <formula>WEEKDAY($A837)=7</formula>
    </cfRule>
  </conditionalFormatting>
  <conditionalFormatting sqref="I837:I842">
    <cfRule type="expression" dxfId="19297" priority="57569" stopIfTrue="1">
      <formula>WEEKDAY($A837)=1</formula>
    </cfRule>
    <cfRule type="expression" dxfId="19296" priority="57570" stopIfTrue="1">
      <formula>WEEKDAY($A837)=2</formula>
    </cfRule>
    <cfRule type="expression" dxfId="19295" priority="57571" stopIfTrue="1">
      <formula>WEEKDAY($A837)=3</formula>
    </cfRule>
    <cfRule type="expression" dxfId="19294" priority="57572" stopIfTrue="1">
      <formula>WEEKDAY($A837)=4</formula>
    </cfRule>
    <cfRule type="expression" dxfId="19293" priority="57573" stopIfTrue="1">
      <formula>WEEKDAY($A837)=5</formula>
    </cfRule>
    <cfRule type="expression" dxfId="19292" priority="57574" stopIfTrue="1">
      <formula>WEEKDAY($A837)=6</formula>
    </cfRule>
    <cfRule type="expression" dxfId="19291" priority="57575" stopIfTrue="1">
      <formula>WEEKDAY($A837)=7</formula>
    </cfRule>
  </conditionalFormatting>
  <conditionalFormatting sqref="I837:I842">
    <cfRule type="expression" dxfId="19290" priority="57562" stopIfTrue="1">
      <formula>WEEKDAY($A837)=1</formula>
    </cfRule>
    <cfRule type="expression" dxfId="19289" priority="57563" stopIfTrue="1">
      <formula>WEEKDAY($A837)=2</formula>
    </cfRule>
    <cfRule type="expression" dxfId="19288" priority="57564" stopIfTrue="1">
      <formula>WEEKDAY($A837)=3</formula>
    </cfRule>
    <cfRule type="expression" dxfId="19287" priority="57565" stopIfTrue="1">
      <formula>WEEKDAY($A837)=4</formula>
    </cfRule>
    <cfRule type="expression" dxfId="19286" priority="57566" stopIfTrue="1">
      <formula>WEEKDAY($A837)=5</formula>
    </cfRule>
    <cfRule type="expression" dxfId="19285" priority="57567" stopIfTrue="1">
      <formula>WEEKDAY($A837)=6</formula>
    </cfRule>
    <cfRule type="expression" dxfId="19284" priority="57568" stopIfTrue="1">
      <formula>WEEKDAY($A837)=7</formula>
    </cfRule>
  </conditionalFormatting>
  <conditionalFormatting sqref="I837:I842">
    <cfRule type="expression" dxfId="19283" priority="57555" stopIfTrue="1">
      <formula>WEEKDAY($A837)=1</formula>
    </cfRule>
    <cfRule type="expression" dxfId="19282" priority="57556" stopIfTrue="1">
      <formula>WEEKDAY($A837)=2</formula>
    </cfRule>
    <cfRule type="expression" dxfId="19281" priority="57557" stopIfTrue="1">
      <formula>WEEKDAY($A837)=3</formula>
    </cfRule>
    <cfRule type="expression" dxfId="19280" priority="57558" stopIfTrue="1">
      <formula>WEEKDAY($A837)=4</formula>
    </cfRule>
    <cfRule type="expression" dxfId="19279" priority="57559" stopIfTrue="1">
      <formula>WEEKDAY($A837)=5</formula>
    </cfRule>
    <cfRule type="expression" dxfId="19278" priority="57560" stopIfTrue="1">
      <formula>WEEKDAY($A837)=6</formula>
    </cfRule>
    <cfRule type="expression" dxfId="19277" priority="57561" stopIfTrue="1">
      <formula>WEEKDAY($A837)=7</formula>
    </cfRule>
  </conditionalFormatting>
  <conditionalFormatting sqref="I837:I842">
    <cfRule type="expression" dxfId="19276" priority="57548" stopIfTrue="1">
      <formula>WEEKDAY($A837)=1</formula>
    </cfRule>
    <cfRule type="expression" dxfId="19275" priority="57549" stopIfTrue="1">
      <formula>WEEKDAY($A837)=2</formula>
    </cfRule>
    <cfRule type="expression" dxfId="19274" priority="57550" stopIfTrue="1">
      <formula>WEEKDAY($A837)=3</formula>
    </cfRule>
    <cfRule type="expression" dxfId="19273" priority="57551" stopIfTrue="1">
      <formula>WEEKDAY($A837)=4</formula>
    </cfRule>
    <cfRule type="expression" dxfId="19272" priority="57552" stopIfTrue="1">
      <formula>WEEKDAY($A837)=5</formula>
    </cfRule>
    <cfRule type="expression" dxfId="19271" priority="57553" stopIfTrue="1">
      <formula>WEEKDAY($A837)=6</formula>
    </cfRule>
    <cfRule type="expression" dxfId="19270" priority="57554" stopIfTrue="1">
      <formula>WEEKDAY($A837)=7</formula>
    </cfRule>
  </conditionalFormatting>
  <conditionalFormatting sqref="I837:I842">
    <cfRule type="expression" dxfId="19269" priority="57541" stopIfTrue="1">
      <formula>WEEKDAY($A837)=1</formula>
    </cfRule>
    <cfRule type="expression" dxfId="19268" priority="57542" stopIfTrue="1">
      <formula>WEEKDAY($A837)=2</formula>
    </cfRule>
    <cfRule type="expression" dxfId="19267" priority="57543" stopIfTrue="1">
      <formula>WEEKDAY($A837)=3</formula>
    </cfRule>
    <cfRule type="expression" dxfId="19266" priority="57544" stopIfTrue="1">
      <formula>WEEKDAY($A837)=4</formula>
    </cfRule>
    <cfRule type="expression" dxfId="19265" priority="57545" stopIfTrue="1">
      <formula>WEEKDAY($A837)=5</formula>
    </cfRule>
    <cfRule type="expression" dxfId="19264" priority="57546" stopIfTrue="1">
      <formula>WEEKDAY($A837)=6</formula>
    </cfRule>
    <cfRule type="expression" dxfId="19263" priority="57547" stopIfTrue="1">
      <formula>WEEKDAY($A837)=7</formula>
    </cfRule>
  </conditionalFormatting>
  <conditionalFormatting sqref="I837:I842">
    <cfRule type="expression" dxfId="19262" priority="57534" stopIfTrue="1">
      <formula>WEEKDAY($A837)=1</formula>
    </cfRule>
    <cfRule type="expression" dxfId="19261" priority="57535" stopIfTrue="1">
      <formula>WEEKDAY($A837)=2</formula>
    </cfRule>
    <cfRule type="expression" dxfId="19260" priority="57536" stopIfTrue="1">
      <formula>WEEKDAY($A837)=3</formula>
    </cfRule>
    <cfRule type="expression" dxfId="19259" priority="57537" stopIfTrue="1">
      <formula>WEEKDAY($A837)=4</formula>
    </cfRule>
    <cfRule type="expression" dxfId="19258" priority="57538" stopIfTrue="1">
      <formula>WEEKDAY($A837)=5</formula>
    </cfRule>
    <cfRule type="expression" dxfId="19257" priority="57539" stopIfTrue="1">
      <formula>WEEKDAY($A837)=6</formula>
    </cfRule>
    <cfRule type="expression" dxfId="19256" priority="57540" stopIfTrue="1">
      <formula>WEEKDAY($A837)=7</formula>
    </cfRule>
  </conditionalFormatting>
  <conditionalFormatting sqref="I837:I842">
    <cfRule type="expression" dxfId="19255" priority="57527" stopIfTrue="1">
      <formula>WEEKDAY($A837)=1</formula>
    </cfRule>
    <cfRule type="expression" dxfId="19254" priority="57528" stopIfTrue="1">
      <formula>WEEKDAY($A837)=2</formula>
    </cfRule>
    <cfRule type="expression" dxfId="19253" priority="57529" stopIfTrue="1">
      <formula>WEEKDAY($A837)=3</formula>
    </cfRule>
    <cfRule type="expression" dxfId="19252" priority="57530" stopIfTrue="1">
      <formula>WEEKDAY($A837)=4</formula>
    </cfRule>
    <cfRule type="expression" dxfId="19251" priority="57531" stopIfTrue="1">
      <formula>WEEKDAY($A837)=5</formula>
    </cfRule>
    <cfRule type="expression" dxfId="19250" priority="57532" stopIfTrue="1">
      <formula>WEEKDAY($A837)=6</formula>
    </cfRule>
    <cfRule type="expression" dxfId="19249" priority="57533" stopIfTrue="1">
      <formula>WEEKDAY($A837)=7</formula>
    </cfRule>
  </conditionalFormatting>
  <conditionalFormatting sqref="I837:I842">
    <cfRule type="expression" dxfId="19248" priority="57520" stopIfTrue="1">
      <formula>WEEKDAY($A837)=1</formula>
    </cfRule>
    <cfRule type="expression" dxfId="19247" priority="57521" stopIfTrue="1">
      <formula>WEEKDAY($A837)=2</formula>
    </cfRule>
    <cfRule type="expression" dxfId="19246" priority="57522" stopIfTrue="1">
      <formula>WEEKDAY($A837)=3</formula>
    </cfRule>
    <cfRule type="expression" dxfId="19245" priority="57523" stopIfTrue="1">
      <formula>WEEKDAY($A837)=4</formula>
    </cfRule>
    <cfRule type="expression" dxfId="19244" priority="57524" stopIfTrue="1">
      <formula>WEEKDAY($A837)=5</formula>
    </cfRule>
    <cfRule type="expression" dxfId="19243" priority="57525" stopIfTrue="1">
      <formula>WEEKDAY($A837)=6</formula>
    </cfRule>
    <cfRule type="expression" dxfId="19242" priority="57526" stopIfTrue="1">
      <formula>WEEKDAY($A837)=7</formula>
    </cfRule>
  </conditionalFormatting>
  <conditionalFormatting sqref="I837:I842">
    <cfRule type="expression" dxfId="19241" priority="57513" stopIfTrue="1">
      <formula>WEEKDAY($A837)=1</formula>
    </cfRule>
    <cfRule type="expression" dxfId="19240" priority="57514" stopIfTrue="1">
      <formula>WEEKDAY($A837)=2</formula>
    </cfRule>
    <cfRule type="expression" dxfId="19239" priority="57515" stopIfTrue="1">
      <formula>WEEKDAY($A837)=3</formula>
    </cfRule>
    <cfRule type="expression" dxfId="19238" priority="57516" stopIfTrue="1">
      <formula>WEEKDAY($A837)=4</formula>
    </cfRule>
    <cfRule type="expression" dxfId="19237" priority="57517" stopIfTrue="1">
      <formula>WEEKDAY($A837)=5</formula>
    </cfRule>
    <cfRule type="expression" dxfId="19236" priority="57518" stopIfTrue="1">
      <formula>WEEKDAY($A837)=6</formula>
    </cfRule>
    <cfRule type="expression" dxfId="19235" priority="57519" stopIfTrue="1">
      <formula>WEEKDAY($A837)=7</formula>
    </cfRule>
  </conditionalFormatting>
  <conditionalFormatting sqref="I837:I842">
    <cfRule type="expression" dxfId="19234" priority="57506" stopIfTrue="1">
      <formula>WEEKDAY($A837)=1</formula>
    </cfRule>
    <cfRule type="expression" dxfId="19233" priority="57507" stopIfTrue="1">
      <formula>WEEKDAY($A837)=2</formula>
    </cfRule>
    <cfRule type="expression" dxfId="19232" priority="57508" stopIfTrue="1">
      <formula>WEEKDAY($A837)=3</formula>
    </cfRule>
    <cfRule type="expression" dxfId="19231" priority="57509" stopIfTrue="1">
      <formula>WEEKDAY($A837)=4</formula>
    </cfRule>
    <cfRule type="expression" dxfId="19230" priority="57510" stopIfTrue="1">
      <formula>WEEKDAY($A837)=5</formula>
    </cfRule>
    <cfRule type="expression" dxfId="19229" priority="57511" stopIfTrue="1">
      <formula>WEEKDAY($A837)=6</formula>
    </cfRule>
    <cfRule type="expression" dxfId="19228" priority="57512" stopIfTrue="1">
      <formula>WEEKDAY($A837)=7</formula>
    </cfRule>
  </conditionalFormatting>
  <conditionalFormatting sqref="I837:I842">
    <cfRule type="expression" dxfId="19227" priority="57499" stopIfTrue="1">
      <formula>WEEKDAY($A837)=1</formula>
    </cfRule>
    <cfRule type="expression" dxfId="19226" priority="57500" stopIfTrue="1">
      <formula>WEEKDAY($A837)=2</formula>
    </cfRule>
    <cfRule type="expression" dxfId="19225" priority="57501" stopIfTrue="1">
      <formula>WEEKDAY($A837)=3</formula>
    </cfRule>
    <cfRule type="expression" dxfId="19224" priority="57502" stopIfTrue="1">
      <formula>WEEKDAY($A837)=4</formula>
    </cfRule>
    <cfRule type="expression" dxfId="19223" priority="57503" stopIfTrue="1">
      <formula>WEEKDAY($A837)=5</formula>
    </cfRule>
    <cfRule type="expression" dxfId="19222" priority="57504" stopIfTrue="1">
      <formula>WEEKDAY($A837)=6</formula>
    </cfRule>
    <cfRule type="expression" dxfId="19221" priority="57505" stopIfTrue="1">
      <formula>WEEKDAY($A837)=7</formula>
    </cfRule>
  </conditionalFormatting>
  <conditionalFormatting sqref="I837:I842">
    <cfRule type="expression" dxfId="19220" priority="57492" stopIfTrue="1">
      <formula>WEEKDAY($A837)=1</formula>
    </cfRule>
    <cfRule type="expression" dxfId="19219" priority="57493" stopIfTrue="1">
      <formula>WEEKDAY($A837)=2</formula>
    </cfRule>
    <cfRule type="expression" dxfId="19218" priority="57494" stopIfTrue="1">
      <formula>WEEKDAY($A837)=3</formula>
    </cfRule>
    <cfRule type="expression" dxfId="19217" priority="57495" stopIfTrue="1">
      <formula>WEEKDAY($A837)=4</formula>
    </cfRule>
    <cfRule type="expression" dxfId="19216" priority="57496" stopIfTrue="1">
      <formula>WEEKDAY($A837)=5</formula>
    </cfRule>
    <cfRule type="expression" dxfId="19215" priority="57497" stopIfTrue="1">
      <formula>WEEKDAY($A837)=6</formula>
    </cfRule>
    <cfRule type="expression" dxfId="19214" priority="57498" stopIfTrue="1">
      <formula>WEEKDAY($A837)=7</formula>
    </cfRule>
  </conditionalFormatting>
  <conditionalFormatting sqref="I837:I842">
    <cfRule type="expression" dxfId="19213" priority="57485" stopIfTrue="1">
      <formula>WEEKDAY($A837)=1</formula>
    </cfRule>
    <cfRule type="expression" dxfId="19212" priority="57486" stopIfTrue="1">
      <formula>WEEKDAY($A837)=2</formula>
    </cfRule>
    <cfRule type="expression" dxfId="19211" priority="57487" stopIfTrue="1">
      <formula>WEEKDAY($A837)=3</formula>
    </cfRule>
    <cfRule type="expression" dxfId="19210" priority="57488" stopIfTrue="1">
      <formula>WEEKDAY($A837)=4</formula>
    </cfRule>
    <cfRule type="expression" dxfId="19209" priority="57489" stopIfTrue="1">
      <formula>WEEKDAY($A837)=5</formula>
    </cfRule>
    <cfRule type="expression" dxfId="19208" priority="57490" stopIfTrue="1">
      <formula>WEEKDAY($A837)=6</formula>
    </cfRule>
    <cfRule type="expression" dxfId="19207" priority="57491" stopIfTrue="1">
      <formula>WEEKDAY($A837)=7</formula>
    </cfRule>
  </conditionalFormatting>
  <conditionalFormatting sqref="I837:I842">
    <cfRule type="expression" dxfId="19206" priority="57478" stopIfTrue="1">
      <formula>WEEKDAY($A837)=1</formula>
    </cfRule>
    <cfRule type="expression" dxfId="19205" priority="57479" stopIfTrue="1">
      <formula>WEEKDAY($A837)=2</formula>
    </cfRule>
    <cfRule type="expression" dxfId="19204" priority="57480" stopIfTrue="1">
      <formula>WEEKDAY($A837)=3</formula>
    </cfRule>
    <cfRule type="expression" dxfId="19203" priority="57481" stopIfTrue="1">
      <formula>WEEKDAY($A837)=4</formula>
    </cfRule>
    <cfRule type="expression" dxfId="19202" priority="57482" stopIfTrue="1">
      <formula>WEEKDAY($A837)=5</formula>
    </cfRule>
    <cfRule type="expression" dxfId="19201" priority="57483" stopIfTrue="1">
      <formula>WEEKDAY($A837)=6</formula>
    </cfRule>
    <cfRule type="expression" dxfId="19200" priority="57484" stopIfTrue="1">
      <formula>WEEKDAY($A837)=7</formula>
    </cfRule>
  </conditionalFormatting>
  <conditionalFormatting sqref="I837:I842">
    <cfRule type="expression" dxfId="19199" priority="57471" stopIfTrue="1">
      <formula>WEEKDAY($A837)=1</formula>
    </cfRule>
    <cfRule type="expression" dxfId="19198" priority="57472" stopIfTrue="1">
      <formula>WEEKDAY($A837)=2</formula>
    </cfRule>
    <cfRule type="expression" dxfId="19197" priority="57473" stopIfTrue="1">
      <formula>WEEKDAY($A837)=3</formula>
    </cfRule>
    <cfRule type="expression" dxfId="19196" priority="57474" stopIfTrue="1">
      <formula>WEEKDAY($A837)=4</formula>
    </cfRule>
    <cfRule type="expression" dxfId="19195" priority="57475" stopIfTrue="1">
      <formula>WEEKDAY($A837)=5</formula>
    </cfRule>
    <cfRule type="expression" dxfId="19194" priority="57476" stopIfTrue="1">
      <formula>WEEKDAY($A837)=6</formula>
    </cfRule>
    <cfRule type="expression" dxfId="19193" priority="57477" stopIfTrue="1">
      <formula>WEEKDAY($A837)=7</formula>
    </cfRule>
  </conditionalFormatting>
  <conditionalFormatting sqref="I837:I842">
    <cfRule type="expression" dxfId="19192" priority="57464" stopIfTrue="1">
      <formula>WEEKDAY($A837)=1</formula>
    </cfRule>
    <cfRule type="expression" dxfId="19191" priority="57465" stopIfTrue="1">
      <formula>WEEKDAY($A837)=2</formula>
    </cfRule>
    <cfRule type="expression" dxfId="19190" priority="57466" stopIfTrue="1">
      <formula>WEEKDAY($A837)=3</formula>
    </cfRule>
    <cfRule type="expression" dxfId="19189" priority="57467" stopIfTrue="1">
      <formula>WEEKDAY($A837)=4</formula>
    </cfRule>
    <cfRule type="expression" dxfId="19188" priority="57468" stopIfTrue="1">
      <formula>WEEKDAY($A837)=5</formula>
    </cfRule>
    <cfRule type="expression" dxfId="19187" priority="57469" stopIfTrue="1">
      <formula>WEEKDAY($A837)=6</formula>
    </cfRule>
    <cfRule type="expression" dxfId="19186" priority="57470" stopIfTrue="1">
      <formula>WEEKDAY($A837)=7</formula>
    </cfRule>
  </conditionalFormatting>
  <conditionalFormatting sqref="I837:I842">
    <cfRule type="expression" dxfId="19185" priority="57457" stopIfTrue="1">
      <formula>WEEKDAY($A837)=1</formula>
    </cfRule>
    <cfRule type="expression" dxfId="19184" priority="57458" stopIfTrue="1">
      <formula>WEEKDAY($A837)=2</formula>
    </cfRule>
    <cfRule type="expression" dxfId="19183" priority="57459" stopIfTrue="1">
      <formula>WEEKDAY($A837)=3</formula>
    </cfRule>
    <cfRule type="expression" dxfId="19182" priority="57460" stopIfTrue="1">
      <formula>WEEKDAY($A837)=4</formula>
    </cfRule>
    <cfRule type="expression" dxfId="19181" priority="57461" stopIfTrue="1">
      <formula>WEEKDAY($A837)=5</formula>
    </cfRule>
    <cfRule type="expression" dxfId="19180" priority="57462" stopIfTrue="1">
      <formula>WEEKDAY($A837)=6</formula>
    </cfRule>
    <cfRule type="expression" dxfId="19179" priority="57463" stopIfTrue="1">
      <formula>WEEKDAY($A837)=7</formula>
    </cfRule>
  </conditionalFormatting>
  <conditionalFormatting sqref="I837:I842">
    <cfRule type="expression" dxfId="19178" priority="57450" stopIfTrue="1">
      <formula>WEEKDAY($A837)=1</formula>
    </cfRule>
    <cfRule type="expression" dxfId="19177" priority="57451" stopIfTrue="1">
      <formula>WEEKDAY($A837)=2</formula>
    </cfRule>
    <cfRule type="expression" dxfId="19176" priority="57452" stopIfTrue="1">
      <formula>WEEKDAY($A837)=3</formula>
    </cfRule>
    <cfRule type="expression" dxfId="19175" priority="57453" stopIfTrue="1">
      <formula>WEEKDAY($A837)=4</formula>
    </cfRule>
    <cfRule type="expression" dxfId="19174" priority="57454" stopIfTrue="1">
      <formula>WEEKDAY($A837)=5</formula>
    </cfRule>
    <cfRule type="expression" dxfId="19173" priority="57455" stopIfTrue="1">
      <formula>WEEKDAY($A837)=6</formula>
    </cfRule>
    <cfRule type="expression" dxfId="19172" priority="57456" stopIfTrue="1">
      <formula>WEEKDAY($A837)=7</formula>
    </cfRule>
  </conditionalFormatting>
  <conditionalFormatting sqref="I837:I842">
    <cfRule type="expression" dxfId="19171" priority="57436" stopIfTrue="1">
      <formula>WEEKDAY($A837)=1</formula>
    </cfRule>
    <cfRule type="expression" dxfId="19170" priority="57437" stopIfTrue="1">
      <formula>WEEKDAY($A837)=2</formula>
    </cfRule>
    <cfRule type="expression" dxfId="19169" priority="57438" stopIfTrue="1">
      <formula>WEEKDAY($A837)=3</formula>
    </cfRule>
    <cfRule type="expression" dxfId="19168" priority="57439" stopIfTrue="1">
      <formula>WEEKDAY($A837)=4</formula>
    </cfRule>
    <cfRule type="expression" dxfId="19167" priority="57440" stopIfTrue="1">
      <formula>WEEKDAY($A837)=5</formula>
    </cfRule>
    <cfRule type="expression" dxfId="19166" priority="57441" stopIfTrue="1">
      <formula>WEEKDAY($A837)=6</formula>
    </cfRule>
    <cfRule type="expression" dxfId="19165" priority="57442" stopIfTrue="1">
      <formula>WEEKDAY($A837)=7</formula>
    </cfRule>
  </conditionalFormatting>
  <conditionalFormatting sqref="I837:I842">
    <cfRule type="expression" dxfId="19164" priority="57415" stopIfTrue="1">
      <formula>WEEKDAY($A837)=1</formula>
    </cfRule>
    <cfRule type="expression" dxfId="19163" priority="57416" stopIfTrue="1">
      <formula>WEEKDAY($A837)=2</formula>
    </cfRule>
    <cfRule type="expression" dxfId="19162" priority="57417" stopIfTrue="1">
      <formula>WEEKDAY($A837)=3</formula>
    </cfRule>
    <cfRule type="expression" dxfId="19161" priority="57418" stopIfTrue="1">
      <formula>WEEKDAY($A837)=4</formula>
    </cfRule>
    <cfRule type="expression" dxfId="19160" priority="57419" stopIfTrue="1">
      <formula>WEEKDAY($A837)=5</formula>
    </cfRule>
    <cfRule type="expression" dxfId="19159" priority="57420" stopIfTrue="1">
      <formula>WEEKDAY($A837)=6</formula>
    </cfRule>
    <cfRule type="expression" dxfId="19158" priority="57421" stopIfTrue="1">
      <formula>WEEKDAY($A837)=7</formula>
    </cfRule>
  </conditionalFormatting>
  <conditionalFormatting sqref="I837:I842">
    <cfRule type="expression" dxfId="19157" priority="57401" stopIfTrue="1">
      <formula>WEEKDAY($A837)=1</formula>
    </cfRule>
    <cfRule type="expression" dxfId="19156" priority="57402" stopIfTrue="1">
      <formula>WEEKDAY($A837)=2</formula>
    </cfRule>
    <cfRule type="expression" dxfId="19155" priority="57403" stopIfTrue="1">
      <formula>WEEKDAY($A837)=3</formula>
    </cfRule>
    <cfRule type="expression" dxfId="19154" priority="57404" stopIfTrue="1">
      <formula>WEEKDAY($A837)=4</formula>
    </cfRule>
    <cfRule type="expression" dxfId="19153" priority="57405" stopIfTrue="1">
      <formula>WEEKDAY($A837)=5</formula>
    </cfRule>
    <cfRule type="expression" dxfId="19152" priority="57406" stopIfTrue="1">
      <formula>WEEKDAY($A837)=6</formula>
    </cfRule>
    <cfRule type="expression" dxfId="19151" priority="57407" stopIfTrue="1">
      <formula>WEEKDAY($A837)=7</formula>
    </cfRule>
  </conditionalFormatting>
  <conditionalFormatting sqref="I837:I842">
    <cfRule type="expression" dxfId="19150" priority="57380" stopIfTrue="1">
      <formula>WEEKDAY($A837)=1</formula>
    </cfRule>
    <cfRule type="expression" dxfId="19149" priority="57381" stopIfTrue="1">
      <formula>WEEKDAY($A837)=2</formula>
    </cfRule>
    <cfRule type="expression" dxfId="19148" priority="57382" stopIfTrue="1">
      <formula>WEEKDAY($A837)=3</formula>
    </cfRule>
    <cfRule type="expression" dxfId="19147" priority="57383" stopIfTrue="1">
      <formula>WEEKDAY($A837)=4</formula>
    </cfRule>
    <cfRule type="expression" dxfId="19146" priority="57384" stopIfTrue="1">
      <formula>WEEKDAY($A837)=5</formula>
    </cfRule>
    <cfRule type="expression" dxfId="19145" priority="57385" stopIfTrue="1">
      <formula>WEEKDAY($A837)=6</formula>
    </cfRule>
    <cfRule type="expression" dxfId="19144" priority="57386" stopIfTrue="1">
      <formula>WEEKDAY($A837)=7</formula>
    </cfRule>
  </conditionalFormatting>
  <conditionalFormatting sqref="I837:I842">
    <cfRule type="expression" dxfId="19143" priority="57359" stopIfTrue="1">
      <formula>WEEKDAY($A837)=1</formula>
    </cfRule>
    <cfRule type="expression" dxfId="19142" priority="57360" stopIfTrue="1">
      <formula>WEEKDAY($A837)=2</formula>
    </cfRule>
    <cfRule type="expression" dxfId="19141" priority="57361" stopIfTrue="1">
      <formula>WEEKDAY($A837)=3</formula>
    </cfRule>
    <cfRule type="expression" dxfId="19140" priority="57362" stopIfTrue="1">
      <formula>WEEKDAY($A837)=4</formula>
    </cfRule>
    <cfRule type="expression" dxfId="19139" priority="57363" stopIfTrue="1">
      <formula>WEEKDAY($A837)=5</formula>
    </cfRule>
    <cfRule type="expression" dxfId="19138" priority="57364" stopIfTrue="1">
      <formula>WEEKDAY($A837)=6</formula>
    </cfRule>
    <cfRule type="expression" dxfId="19137" priority="57365" stopIfTrue="1">
      <formula>WEEKDAY($A837)=7</formula>
    </cfRule>
  </conditionalFormatting>
  <conditionalFormatting sqref="I837:I842">
    <cfRule type="expression" dxfId="19136" priority="57352" stopIfTrue="1">
      <formula>WEEKDAY($A837)=1</formula>
    </cfRule>
    <cfRule type="expression" dxfId="19135" priority="57353" stopIfTrue="1">
      <formula>WEEKDAY($A837)=2</formula>
    </cfRule>
    <cfRule type="expression" dxfId="19134" priority="57354" stopIfTrue="1">
      <formula>WEEKDAY($A837)=3</formula>
    </cfRule>
    <cfRule type="expression" dxfId="19133" priority="57355" stopIfTrue="1">
      <formula>WEEKDAY($A837)=4</formula>
    </cfRule>
    <cfRule type="expression" dxfId="19132" priority="57356" stopIfTrue="1">
      <formula>WEEKDAY($A837)=5</formula>
    </cfRule>
    <cfRule type="expression" dxfId="19131" priority="57357" stopIfTrue="1">
      <formula>WEEKDAY($A837)=6</formula>
    </cfRule>
    <cfRule type="expression" dxfId="19130" priority="57358" stopIfTrue="1">
      <formula>WEEKDAY($A837)=7</formula>
    </cfRule>
  </conditionalFormatting>
  <conditionalFormatting sqref="I837:I842">
    <cfRule type="expression" dxfId="19129" priority="57331" stopIfTrue="1">
      <formula>WEEKDAY($A837)=1</formula>
    </cfRule>
    <cfRule type="expression" dxfId="19128" priority="57332" stopIfTrue="1">
      <formula>WEEKDAY($A837)=2</formula>
    </cfRule>
    <cfRule type="expression" dxfId="19127" priority="57333" stopIfTrue="1">
      <formula>WEEKDAY($A837)=3</formula>
    </cfRule>
    <cfRule type="expression" dxfId="19126" priority="57334" stopIfTrue="1">
      <formula>WEEKDAY($A837)=4</formula>
    </cfRule>
    <cfRule type="expression" dxfId="19125" priority="57335" stopIfTrue="1">
      <formula>WEEKDAY($A837)=5</formula>
    </cfRule>
    <cfRule type="expression" dxfId="19124" priority="57336" stopIfTrue="1">
      <formula>WEEKDAY($A837)=6</formula>
    </cfRule>
    <cfRule type="expression" dxfId="19123" priority="57337" stopIfTrue="1">
      <formula>WEEKDAY($A837)=7</formula>
    </cfRule>
  </conditionalFormatting>
  <conditionalFormatting sqref="I837:I842">
    <cfRule type="expression" dxfId="19122" priority="57317" stopIfTrue="1">
      <formula>WEEKDAY($A837)=1</formula>
    </cfRule>
    <cfRule type="expression" dxfId="19121" priority="57318" stopIfTrue="1">
      <formula>WEEKDAY($A837)=2</formula>
    </cfRule>
    <cfRule type="expression" dxfId="19120" priority="57319" stopIfTrue="1">
      <formula>WEEKDAY($A837)=3</formula>
    </cfRule>
    <cfRule type="expression" dxfId="19119" priority="57320" stopIfTrue="1">
      <formula>WEEKDAY($A837)=4</formula>
    </cfRule>
    <cfRule type="expression" dxfId="19118" priority="57321" stopIfTrue="1">
      <formula>WEEKDAY($A837)=5</formula>
    </cfRule>
    <cfRule type="expression" dxfId="19117" priority="57322" stopIfTrue="1">
      <formula>WEEKDAY($A837)=6</formula>
    </cfRule>
    <cfRule type="expression" dxfId="19116" priority="57323" stopIfTrue="1">
      <formula>WEEKDAY($A837)=7</formula>
    </cfRule>
  </conditionalFormatting>
  <conditionalFormatting sqref="I837:I842">
    <cfRule type="expression" dxfId="19115" priority="57282" stopIfTrue="1">
      <formula>WEEKDAY($A837)=1</formula>
    </cfRule>
    <cfRule type="expression" dxfId="19114" priority="57283" stopIfTrue="1">
      <formula>WEEKDAY($A837)=2</formula>
    </cfRule>
    <cfRule type="expression" dxfId="19113" priority="57284" stopIfTrue="1">
      <formula>WEEKDAY($A837)=3</formula>
    </cfRule>
    <cfRule type="expression" dxfId="19112" priority="57285" stopIfTrue="1">
      <formula>WEEKDAY($A837)=4</formula>
    </cfRule>
    <cfRule type="expression" dxfId="19111" priority="57286" stopIfTrue="1">
      <formula>WEEKDAY($A837)=5</formula>
    </cfRule>
    <cfRule type="expression" dxfId="19110" priority="57287" stopIfTrue="1">
      <formula>WEEKDAY($A837)=6</formula>
    </cfRule>
    <cfRule type="expression" dxfId="19109" priority="57288" stopIfTrue="1">
      <formula>WEEKDAY($A837)=7</formula>
    </cfRule>
  </conditionalFormatting>
  <conditionalFormatting sqref="I837:I842">
    <cfRule type="expression" dxfId="19108" priority="57261" stopIfTrue="1">
      <formula>WEEKDAY($A837)=1</formula>
    </cfRule>
    <cfRule type="expression" dxfId="19107" priority="57262" stopIfTrue="1">
      <formula>WEEKDAY($A837)=2</formula>
    </cfRule>
    <cfRule type="expression" dxfId="19106" priority="57263" stopIfTrue="1">
      <formula>WEEKDAY($A837)=3</formula>
    </cfRule>
    <cfRule type="expression" dxfId="19105" priority="57264" stopIfTrue="1">
      <formula>WEEKDAY($A837)=4</formula>
    </cfRule>
    <cfRule type="expression" dxfId="19104" priority="57265" stopIfTrue="1">
      <formula>WEEKDAY($A837)=5</formula>
    </cfRule>
    <cfRule type="expression" dxfId="19103" priority="57266" stopIfTrue="1">
      <formula>WEEKDAY($A837)=6</formula>
    </cfRule>
    <cfRule type="expression" dxfId="19102" priority="57267" stopIfTrue="1">
      <formula>WEEKDAY($A837)=7</formula>
    </cfRule>
  </conditionalFormatting>
  <conditionalFormatting sqref="I837:I842">
    <cfRule type="expression" dxfId="19101" priority="57254" stopIfTrue="1">
      <formula>WEEKDAY($A837)=1</formula>
    </cfRule>
    <cfRule type="expression" dxfId="19100" priority="57255" stopIfTrue="1">
      <formula>WEEKDAY($A837)=2</formula>
    </cfRule>
    <cfRule type="expression" dxfId="19099" priority="57256" stopIfTrue="1">
      <formula>WEEKDAY($A837)=3</formula>
    </cfRule>
    <cfRule type="expression" dxfId="19098" priority="57257" stopIfTrue="1">
      <formula>WEEKDAY($A837)=4</formula>
    </cfRule>
    <cfRule type="expression" dxfId="19097" priority="57258" stopIfTrue="1">
      <formula>WEEKDAY($A837)=5</formula>
    </cfRule>
    <cfRule type="expression" dxfId="19096" priority="57259" stopIfTrue="1">
      <formula>WEEKDAY($A837)=6</formula>
    </cfRule>
    <cfRule type="expression" dxfId="19095" priority="57260" stopIfTrue="1">
      <formula>WEEKDAY($A837)=7</formula>
    </cfRule>
  </conditionalFormatting>
  <conditionalFormatting sqref="I837:I842">
    <cfRule type="expression" dxfId="19094" priority="57240" stopIfTrue="1">
      <formula>WEEKDAY($A837)=1</formula>
    </cfRule>
    <cfRule type="expression" dxfId="19093" priority="57241" stopIfTrue="1">
      <formula>WEEKDAY($A837)=2</formula>
    </cfRule>
    <cfRule type="expression" dxfId="19092" priority="57242" stopIfTrue="1">
      <formula>WEEKDAY($A837)=3</formula>
    </cfRule>
    <cfRule type="expression" dxfId="19091" priority="57243" stopIfTrue="1">
      <formula>WEEKDAY($A837)=4</formula>
    </cfRule>
    <cfRule type="expression" dxfId="19090" priority="57244" stopIfTrue="1">
      <formula>WEEKDAY($A837)=5</formula>
    </cfRule>
    <cfRule type="expression" dxfId="19089" priority="57245" stopIfTrue="1">
      <formula>WEEKDAY($A837)=6</formula>
    </cfRule>
    <cfRule type="expression" dxfId="19088" priority="57246" stopIfTrue="1">
      <formula>WEEKDAY($A837)=7</formula>
    </cfRule>
  </conditionalFormatting>
  <conditionalFormatting sqref="I837:I842">
    <cfRule type="expression" dxfId="19087" priority="57205" stopIfTrue="1">
      <formula>WEEKDAY($A837)=1</formula>
    </cfRule>
    <cfRule type="expression" dxfId="19086" priority="57206" stopIfTrue="1">
      <formula>WEEKDAY($A837)=2</formula>
    </cfRule>
    <cfRule type="expression" dxfId="19085" priority="57207" stopIfTrue="1">
      <formula>WEEKDAY($A837)=3</formula>
    </cfRule>
    <cfRule type="expression" dxfId="19084" priority="57208" stopIfTrue="1">
      <formula>WEEKDAY($A837)=4</formula>
    </cfRule>
    <cfRule type="expression" dxfId="19083" priority="57209" stopIfTrue="1">
      <formula>WEEKDAY($A837)=5</formula>
    </cfRule>
    <cfRule type="expression" dxfId="19082" priority="57210" stopIfTrue="1">
      <formula>WEEKDAY($A837)=6</formula>
    </cfRule>
    <cfRule type="expression" dxfId="19081" priority="57211" stopIfTrue="1">
      <formula>WEEKDAY($A837)=7</formula>
    </cfRule>
  </conditionalFormatting>
  <conditionalFormatting sqref="I837:I842">
    <cfRule type="expression" dxfId="19080" priority="57184" stopIfTrue="1">
      <formula>WEEKDAY($A837)=1</formula>
    </cfRule>
    <cfRule type="expression" dxfId="19079" priority="57185" stopIfTrue="1">
      <formula>WEEKDAY($A837)=2</formula>
    </cfRule>
    <cfRule type="expression" dxfId="19078" priority="57186" stopIfTrue="1">
      <formula>WEEKDAY($A837)=3</formula>
    </cfRule>
    <cfRule type="expression" dxfId="19077" priority="57187" stopIfTrue="1">
      <formula>WEEKDAY($A837)=4</formula>
    </cfRule>
    <cfRule type="expression" dxfId="19076" priority="57188" stopIfTrue="1">
      <formula>WEEKDAY($A837)=5</formula>
    </cfRule>
    <cfRule type="expression" dxfId="19075" priority="57189" stopIfTrue="1">
      <formula>WEEKDAY($A837)=6</formula>
    </cfRule>
    <cfRule type="expression" dxfId="19074" priority="57190" stopIfTrue="1">
      <formula>WEEKDAY($A837)=7</formula>
    </cfRule>
  </conditionalFormatting>
  <conditionalFormatting sqref="I837:I842">
    <cfRule type="expression" dxfId="19073" priority="57177" stopIfTrue="1">
      <formula>WEEKDAY($A837)=1</formula>
    </cfRule>
    <cfRule type="expression" dxfId="19072" priority="57178" stopIfTrue="1">
      <formula>WEEKDAY($A837)=2</formula>
    </cfRule>
    <cfRule type="expression" dxfId="19071" priority="57179" stopIfTrue="1">
      <formula>WEEKDAY($A837)=3</formula>
    </cfRule>
    <cfRule type="expression" dxfId="19070" priority="57180" stopIfTrue="1">
      <formula>WEEKDAY($A837)=4</formula>
    </cfRule>
    <cfRule type="expression" dxfId="19069" priority="57181" stopIfTrue="1">
      <formula>WEEKDAY($A837)=5</formula>
    </cfRule>
    <cfRule type="expression" dxfId="19068" priority="57182" stopIfTrue="1">
      <formula>WEEKDAY($A837)=6</formula>
    </cfRule>
    <cfRule type="expression" dxfId="19067" priority="57183" stopIfTrue="1">
      <formula>WEEKDAY($A837)=7</formula>
    </cfRule>
  </conditionalFormatting>
  <conditionalFormatting sqref="I837:I842">
    <cfRule type="expression" dxfId="19066" priority="57156" stopIfTrue="1">
      <formula>WEEKDAY($A837)=1</formula>
    </cfRule>
    <cfRule type="expression" dxfId="19065" priority="57157" stopIfTrue="1">
      <formula>WEEKDAY($A837)=2</formula>
    </cfRule>
    <cfRule type="expression" dxfId="19064" priority="57158" stopIfTrue="1">
      <formula>WEEKDAY($A837)=3</formula>
    </cfRule>
    <cfRule type="expression" dxfId="19063" priority="57159" stopIfTrue="1">
      <formula>WEEKDAY($A837)=4</formula>
    </cfRule>
    <cfRule type="expression" dxfId="19062" priority="57160" stopIfTrue="1">
      <formula>WEEKDAY($A837)=5</formula>
    </cfRule>
    <cfRule type="expression" dxfId="19061" priority="57161" stopIfTrue="1">
      <formula>WEEKDAY($A837)=6</formula>
    </cfRule>
    <cfRule type="expression" dxfId="19060" priority="57162" stopIfTrue="1">
      <formula>WEEKDAY($A837)=7</formula>
    </cfRule>
  </conditionalFormatting>
  <conditionalFormatting sqref="I837:I842">
    <cfRule type="expression" dxfId="19059" priority="57149" stopIfTrue="1">
      <formula>WEEKDAY($A837)=1</formula>
    </cfRule>
    <cfRule type="expression" dxfId="19058" priority="57150" stopIfTrue="1">
      <formula>WEEKDAY($A837)=2</formula>
    </cfRule>
    <cfRule type="expression" dxfId="19057" priority="57151" stopIfTrue="1">
      <formula>WEEKDAY($A837)=3</formula>
    </cfRule>
    <cfRule type="expression" dxfId="19056" priority="57152" stopIfTrue="1">
      <formula>WEEKDAY($A837)=4</formula>
    </cfRule>
    <cfRule type="expression" dxfId="19055" priority="57153" stopIfTrue="1">
      <formula>WEEKDAY($A837)=5</formula>
    </cfRule>
    <cfRule type="expression" dxfId="19054" priority="57154" stopIfTrue="1">
      <formula>WEEKDAY($A837)=6</formula>
    </cfRule>
    <cfRule type="expression" dxfId="19053" priority="57155" stopIfTrue="1">
      <formula>WEEKDAY($A837)=7</formula>
    </cfRule>
  </conditionalFormatting>
  <conditionalFormatting sqref="I837:I842">
    <cfRule type="expression" dxfId="19052" priority="57142" stopIfTrue="1">
      <formula>WEEKDAY($A837)=1</formula>
    </cfRule>
    <cfRule type="expression" dxfId="19051" priority="57143" stopIfTrue="1">
      <formula>WEEKDAY($A837)=2</formula>
    </cfRule>
    <cfRule type="expression" dxfId="19050" priority="57144" stopIfTrue="1">
      <formula>WEEKDAY($A837)=3</formula>
    </cfRule>
    <cfRule type="expression" dxfId="19049" priority="57145" stopIfTrue="1">
      <formula>WEEKDAY($A837)=4</formula>
    </cfRule>
    <cfRule type="expression" dxfId="19048" priority="57146" stopIfTrue="1">
      <formula>WEEKDAY($A837)=5</formula>
    </cfRule>
    <cfRule type="expression" dxfId="19047" priority="57147" stopIfTrue="1">
      <formula>WEEKDAY($A837)=6</formula>
    </cfRule>
    <cfRule type="expression" dxfId="19046" priority="57148" stopIfTrue="1">
      <formula>WEEKDAY($A837)=7</formula>
    </cfRule>
  </conditionalFormatting>
  <conditionalFormatting sqref="I837:I842">
    <cfRule type="expression" dxfId="19045" priority="57135" stopIfTrue="1">
      <formula>WEEKDAY($A837)=1</formula>
    </cfRule>
    <cfRule type="expression" dxfId="19044" priority="57136" stopIfTrue="1">
      <formula>WEEKDAY($A837)=2</formula>
    </cfRule>
    <cfRule type="expression" dxfId="19043" priority="57137" stopIfTrue="1">
      <formula>WEEKDAY($A837)=3</formula>
    </cfRule>
    <cfRule type="expression" dxfId="19042" priority="57138" stopIfTrue="1">
      <formula>WEEKDAY($A837)=4</formula>
    </cfRule>
    <cfRule type="expression" dxfId="19041" priority="57139" stopIfTrue="1">
      <formula>WEEKDAY($A837)=5</formula>
    </cfRule>
    <cfRule type="expression" dxfId="19040" priority="57140" stopIfTrue="1">
      <formula>WEEKDAY($A837)=6</formula>
    </cfRule>
    <cfRule type="expression" dxfId="19039" priority="57141" stopIfTrue="1">
      <formula>WEEKDAY($A837)=7</formula>
    </cfRule>
  </conditionalFormatting>
  <conditionalFormatting sqref="I837:I842">
    <cfRule type="expression" dxfId="19038" priority="57114" stopIfTrue="1">
      <formula>WEEKDAY($A837)=1</formula>
    </cfRule>
    <cfRule type="expression" dxfId="19037" priority="57115" stopIfTrue="1">
      <formula>WEEKDAY($A837)=2</formula>
    </cfRule>
    <cfRule type="expression" dxfId="19036" priority="57116" stopIfTrue="1">
      <formula>WEEKDAY($A837)=3</formula>
    </cfRule>
    <cfRule type="expression" dxfId="19035" priority="57117" stopIfTrue="1">
      <formula>WEEKDAY($A837)=4</formula>
    </cfRule>
    <cfRule type="expression" dxfId="19034" priority="57118" stopIfTrue="1">
      <formula>WEEKDAY($A837)=5</formula>
    </cfRule>
    <cfRule type="expression" dxfId="19033" priority="57119" stopIfTrue="1">
      <formula>WEEKDAY($A837)=6</formula>
    </cfRule>
    <cfRule type="expression" dxfId="19032" priority="57120" stopIfTrue="1">
      <formula>WEEKDAY($A837)=7</formula>
    </cfRule>
  </conditionalFormatting>
  <conditionalFormatting sqref="I837:I842">
    <cfRule type="expression" dxfId="19031" priority="57107" stopIfTrue="1">
      <formula>WEEKDAY($A837)=1</formula>
    </cfRule>
    <cfRule type="expression" dxfId="19030" priority="57108" stopIfTrue="1">
      <formula>WEEKDAY($A837)=2</formula>
    </cfRule>
    <cfRule type="expression" dxfId="19029" priority="57109" stopIfTrue="1">
      <formula>WEEKDAY($A837)=3</formula>
    </cfRule>
    <cfRule type="expression" dxfId="19028" priority="57110" stopIfTrue="1">
      <formula>WEEKDAY($A837)=4</formula>
    </cfRule>
    <cfRule type="expression" dxfId="19027" priority="57111" stopIfTrue="1">
      <formula>WEEKDAY($A837)=5</formula>
    </cfRule>
    <cfRule type="expression" dxfId="19026" priority="57112" stopIfTrue="1">
      <formula>WEEKDAY($A837)=6</formula>
    </cfRule>
    <cfRule type="expression" dxfId="19025" priority="57113" stopIfTrue="1">
      <formula>WEEKDAY($A837)=7</formula>
    </cfRule>
  </conditionalFormatting>
  <conditionalFormatting sqref="I837:I842">
    <cfRule type="expression" dxfId="19024" priority="57093" stopIfTrue="1">
      <formula>WEEKDAY($A837)=1</formula>
    </cfRule>
    <cfRule type="expression" dxfId="19023" priority="57094" stopIfTrue="1">
      <formula>WEEKDAY($A837)=2</formula>
    </cfRule>
    <cfRule type="expression" dxfId="19022" priority="57095" stopIfTrue="1">
      <formula>WEEKDAY($A837)=3</formula>
    </cfRule>
    <cfRule type="expression" dxfId="19021" priority="57096" stopIfTrue="1">
      <formula>WEEKDAY($A837)=4</formula>
    </cfRule>
    <cfRule type="expression" dxfId="19020" priority="57097" stopIfTrue="1">
      <formula>WEEKDAY($A837)=5</formula>
    </cfRule>
    <cfRule type="expression" dxfId="19019" priority="57098" stopIfTrue="1">
      <formula>WEEKDAY($A837)=6</formula>
    </cfRule>
    <cfRule type="expression" dxfId="19018" priority="57099" stopIfTrue="1">
      <formula>WEEKDAY($A837)=7</formula>
    </cfRule>
  </conditionalFormatting>
  <conditionalFormatting sqref="I837:I842">
    <cfRule type="expression" dxfId="19017" priority="57079" stopIfTrue="1">
      <formula>WEEKDAY($A837)=1</formula>
    </cfRule>
    <cfRule type="expression" dxfId="19016" priority="57080" stopIfTrue="1">
      <formula>WEEKDAY($A837)=2</formula>
    </cfRule>
    <cfRule type="expression" dxfId="19015" priority="57081" stopIfTrue="1">
      <formula>WEEKDAY($A837)=3</formula>
    </cfRule>
    <cfRule type="expression" dxfId="19014" priority="57082" stopIfTrue="1">
      <formula>WEEKDAY($A837)=4</formula>
    </cfRule>
    <cfRule type="expression" dxfId="19013" priority="57083" stopIfTrue="1">
      <formula>WEEKDAY($A837)=5</formula>
    </cfRule>
    <cfRule type="expression" dxfId="19012" priority="57084" stopIfTrue="1">
      <formula>WEEKDAY($A837)=6</formula>
    </cfRule>
    <cfRule type="expression" dxfId="19011" priority="57085" stopIfTrue="1">
      <formula>WEEKDAY($A837)=7</formula>
    </cfRule>
  </conditionalFormatting>
  <conditionalFormatting sqref="I837:I842">
    <cfRule type="expression" dxfId="19010" priority="57072" stopIfTrue="1">
      <formula>WEEKDAY($A837)=1</formula>
    </cfRule>
    <cfRule type="expression" dxfId="19009" priority="57073" stopIfTrue="1">
      <formula>WEEKDAY($A837)=2</formula>
    </cfRule>
    <cfRule type="expression" dxfId="19008" priority="57074" stopIfTrue="1">
      <formula>WEEKDAY($A837)=3</formula>
    </cfRule>
    <cfRule type="expression" dxfId="19007" priority="57075" stopIfTrue="1">
      <formula>WEEKDAY($A837)=4</formula>
    </cfRule>
    <cfRule type="expression" dxfId="19006" priority="57076" stopIfTrue="1">
      <formula>WEEKDAY($A837)=5</formula>
    </cfRule>
    <cfRule type="expression" dxfId="19005" priority="57077" stopIfTrue="1">
      <formula>WEEKDAY($A837)=6</formula>
    </cfRule>
    <cfRule type="expression" dxfId="19004" priority="57078" stopIfTrue="1">
      <formula>WEEKDAY($A837)=7</formula>
    </cfRule>
  </conditionalFormatting>
  <conditionalFormatting sqref="I837:I842">
    <cfRule type="expression" dxfId="19003" priority="57065" stopIfTrue="1">
      <formula>WEEKDAY($A837)=1</formula>
    </cfRule>
    <cfRule type="expression" dxfId="19002" priority="57066" stopIfTrue="1">
      <formula>WEEKDAY($A837)=2</formula>
    </cfRule>
    <cfRule type="expression" dxfId="19001" priority="57067" stopIfTrue="1">
      <formula>WEEKDAY($A837)=3</formula>
    </cfRule>
    <cfRule type="expression" dxfId="19000" priority="57068" stopIfTrue="1">
      <formula>WEEKDAY($A837)=4</formula>
    </cfRule>
    <cfRule type="expression" dxfId="18999" priority="57069" stopIfTrue="1">
      <formula>WEEKDAY($A837)=5</formula>
    </cfRule>
    <cfRule type="expression" dxfId="18998" priority="57070" stopIfTrue="1">
      <formula>WEEKDAY($A837)=6</formula>
    </cfRule>
    <cfRule type="expression" dxfId="18997" priority="57071" stopIfTrue="1">
      <formula>WEEKDAY($A837)=7</formula>
    </cfRule>
  </conditionalFormatting>
  <conditionalFormatting sqref="I837:I842">
    <cfRule type="expression" dxfId="18996" priority="57058" stopIfTrue="1">
      <formula>WEEKDAY($A837)=1</formula>
    </cfRule>
    <cfRule type="expression" dxfId="18995" priority="57059" stopIfTrue="1">
      <formula>WEEKDAY($A837)=2</formula>
    </cfRule>
    <cfRule type="expression" dxfId="18994" priority="57060" stopIfTrue="1">
      <formula>WEEKDAY($A837)=3</formula>
    </cfRule>
    <cfRule type="expression" dxfId="18993" priority="57061" stopIfTrue="1">
      <formula>WEEKDAY($A837)=4</formula>
    </cfRule>
    <cfRule type="expression" dxfId="18992" priority="57062" stopIfTrue="1">
      <formula>WEEKDAY($A837)=5</formula>
    </cfRule>
    <cfRule type="expression" dxfId="18991" priority="57063" stopIfTrue="1">
      <formula>WEEKDAY($A837)=6</formula>
    </cfRule>
    <cfRule type="expression" dxfId="18990" priority="57064" stopIfTrue="1">
      <formula>WEEKDAY($A837)=7</formula>
    </cfRule>
  </conditionalFormatting>
  <conditionalFormatting sqref="I837:I842">
    <cfRule type="expression" dxfId="18989" priority="57051" stopIfTrue="1">
      <formula>WEEKDAY($A837)=1</formula>
    </cfRule>
    <cfRule type="expression" dxfId="18988" priority="57052" stopIfTrue="1">
      <formula>WEEKDAY($A837)=2</formula>
    </cfRule>
    <cfRule type="expression" dxfId="18987" priority="57053" stopIfTrue="1">
      <formula>WEEKDAY($A837)=3</formula>
    </cfRule>
    <cfRule type="expression" dxfId="18986" priority="57054" stopIfTrue="1">
      <formula>WEEKDAY($A837)=4</formula>
    </cfRule>
    <cfRule type="expression" dxfId="18985" priority="57055" stopIfTrue="1">
      <formula>WEEKDAY($A837)=5</formula>
    </cfRule>
    <cfRule type="expression" dxfId="18984" priority="57056" stopIfTrue="1">
      <formula>WEEKDAY($A837)=6</formula>
    </cfRule>
    <cfRule type="expression" dxfId="18983" priority="57057" stopIfTrue="1">
      <formula>WEEKDAY($A837)=7</formula>
    </cfRule>
  </conditionalFormatting>
  <conditionalFormatting sqref="I837:I842">
    <cfRule type="expression" dxfId="18982" priority="57044" stopIfTrue="1">
      <formula>WEEKDAY($A837)=1</formula>
    </cfRule>
    <cfRule type="expression" dxfId="18981" priority="57045" stopIfTrue="1">
      <formula>WEEKDAY($A837)=2</formula>
    </cfRule>
    <cfRule type="expression" dxfId="18980" priority="57046" stopIfTrue="1">
      <formula>WEEKDAY($A837)=3</formula>
    </cfRule>
    <cfRule type="expression" dxfId="18979" priority="57047" stopIfTrue="1">
      <formula>WEEKDAY($A837)=4</formula>
    </cfRule>
    <cfRule type="expression" dxfId="18978" priority="57048" stopIfTrue="1">
      <formula>WEEKDAY($A837)=5</formula>
    </cfRule>
    <cfRule type="expression" dxfId="18977" priority="57049" stopIfTrue="1">
      <formula>WEEKDAY($A837)=6</formula>
    </cfRule>
    <cfRule type="expression" dxfId="18976" priority="57050" stopIfTrue="1">
      <formula>WEEKDAY($A837)=7</formula>
    </cfRule>
  </conditionalFormatting>
  <conditionalFormatting sqref="I837:I842">
    <cfRule type="expression" dxfId="18975" priority="57037" stopIfTrue="1">
      <formula>WEEKDAY($A837)=1</formula>
    </cfRule>
    <cfRule type="expression" dxfId="18974" priority="57038" stopIfTrue="1">
      <formula>WEEKDAY($A837)=2</formula>
    </cfRule>
    <cfRule type="expression" dxfId="18973" priority="57039" stopIfTrue="1">
      <formula>WEEKDAY($A837)=3</formula>
    </cfRule>
    <cfRule type="expression" dxfId="18972" priority="57040" stopIfTrue="1">
      <formula>WEEKDAY($A837)=4</formula>
    </cfRule>
    <cfRule type="expression" dxfId="18971" priority="57041" stopIfTrue="1">
      <formula>WEEKDAY($A837)=5</formula>
    </cfRule>
    <cfRule type="expression" dxfId="18970" priority="57042" stopIfTrue="1">
      <formula>WEEKDAY($A837)=6</formula>
    </cfRule>
    <cfRule type="expression" dxfId="18969" priority="57043" stopIfTrue="1">
      <formula>WEEKDAY($A837)=7</formula>
    </cfRule>
  </conditionalFormatting>
  <conditionalFormatting sqref="I837:I842">
    <cfRule type="expression" dxfId="18968" priority="57030" stopIfTrue="1">
      <formula>WEEKDAY($A837)=1</formula>
    </cfRule>
    <cfRule type="expression" dxfId="18967" priority="57031" stopIfTrue="1">
      <formula>WEEKDAY($A837)=2</formula>
    </cfRule>
    <cfRule type="expression" dxfId="18966" priority="57032" stopIfTrue="1">
      <formula>WEEKDAY($A837)=3</formula>
    </cfRule>
    <cfRule type="expression" dxfId="18965" priority="57033" stopIfTrue="1">
      <formula>WEEKDAY($A837)=4</formula>
    </cfRule>
    <cfRule type="expression" dxfId="18964" priority="57034" stopIfTrue="1">
      <formula>WEEKDAY($A837)=5</formula>
    </cfRule>
    <cfRule type="expression" dxfId="18963" priority="57035" stopIfTrue="1">
      <formula>WEEKDAY($A837)=6</formula>
    </cfRule>
    <cfRule type="expression" dxfId="18962" priority="57036" stopIfTrue="1">
      <formula>WEEKDAY($A837)=7</formula>
    </cfRule>
  </conditionalFormatting>
  <conditionalFormatting sqref="I837:I842">
    <cfRule type="expression" dxfId="18961" priority="57023" stopIfTrue="1">
      <formula>WEEKDAY($A837)=1</formula>
    </cfRule>
    <cfRule type="expression" dxfId="18960" priority="57024" stopIfTrue="1">
      <formula>WEEKDAY($A837)=2</formula>
    </cfRule>
    <cfRule type="expression" dxfId="18959" priority="57025" stopIfTrue="1">
      <formula>WEEKDAY($A837)=3</formula>
    </cfRule>
    <cfRule type="expression" dxfId="18958" priority="57026" stopIfTrue="1">
      <formula>WEEKDAY($A837)=4</formula>
    </cfRule>
    <cfRule type="expression" dxfId="18957" priority="57027" stopIfTrue="1">
      <formula>WEEKDAY($A837)=5</formula>
    </cfRule>
    <cfRule type="expression" dxfId="18956" priority="57028" stopIfTrue="1">
      <formula>WEEKDAY($A837)=6</formula>
    </cfRule>
    <cfRule type="expression" dxfId="18955" priority="57029" stopIfTrue="1">
      <formula>WEEKDAY($A837)=7</formula>
    </cfRule>
  </conditionalFormatting>
  <conditionalFormatting sqref="I837:I842">
    <cfRule type="expression" dxfId="18954" priority="57016" stopIfTrue="1">
      <formula>WEEKDAY($A837)=1</formula>
    </cfRule>
    <cfRule type="expression" dxfId="18953" priority="57017" stopIfTrue="1">
      <formula>WEEKDAY($A837)=2</formula>
    </cfRule>
    <cfRule type="expression" dxfId="18952" priority="57018" stopIfTrue="1">
      <formula>WEEKDAY($A837)=3</formula>
    </cfRule>
    <cfRule type="expression" dxfId="18951" priority="57019" stopIfTrue="1">
      <formula>WEEKDAY($A837)=4</formula>
    </cfRule>
    <cfRule type="expression" dxfId="18950" priority="57020" stopIfTrue="1">
      <formula>WEEKDAY($A837)=5</formula>
    </cfRule>
    <cfRule type="expression" dxfId="18949" priority="57021" stopIfTrue="1">
      <formula>WEEKDAY($A837)=6</formula>
    </cfRule>
    <cfRule type="expression" dxfId="18948" priority="57022" stopIfTrue="1">
      <formula>WEEKDAY($A837)=7</formula>
    </cfRule>
  </conditionalFormatting>
  <conditionalFormatting sqref="I837:I842">
    <cfRule type="expression" dxfId="18947" priority="57009" stopIfTrue="1">
      <formula>WEEKDAY($A837)=1</formula>
    </cfRule>
    <cfRule type="expression" dxfId="18946" priority="57010" stopIfTrue="1">
      <formula>WEEKDAY($A837)=2</formula>
    </cfRule>
    <cfRule type="expression" dxfId="18945" priority="57011" stopIfTrue="1">
      <formula>WEEKDAY($A837)=3</formula>
    </cfRule>
    <cfRule type="expression" dxfId="18944" priority="57012" stopIfTrue="1">
      <formula>WEEKDAY($A837)=4</formula>
    </cfRule>
    <cfRule type="expression" dxfId="18943" priority="57013" stopIfTrue="1">
      <formula>WEEKDAY($A837)=5</formula>
    </cfRule>
    <cfRule type="expression" dxfId="18942" priority="57014" stopIfTrue="1">
      <formula>WEEKDAY($A837)=6</formula>
    </cfRule>
    <cfRule type="expression" dxfId="18941" priority="57015" stopIfTrue="1">
      <formula>WEEKDAY($A837)=7</formula>
    </cfRule>
  </conditionalFormatting>
  <conditionalFormatting sqref="I837:I842">
    <cfRule type="expression" dxfId="18940" priority="57002" stopIfTrue="1">
      <formula>WEEKDAY($A837)=1</formula>
    </cfRule>
    <cfRule type="expression" dxfId="18939" priority="57003" stopIfTrue="1">
      <formula>WEEKDAY($A837)=2</formula>
    </cfRule>
    <cfRule type="expression" dxfId="18938" priority="57004" stopIfTrue="1">
      <formula>WEEKDAY($A837)=3</formula>
    </cfRule>
    <cfRule type="expression" dxfId="18937" priority="57005" stopIfTrue="1">
      <formula>WEEKDAY($A837)=4</formula>
    </cfRule>
    <cfRule type="expression" dxfId="18936" priority="57006" stopIfTrue="1">
      <formula>WEEKDAY($A837)=5</formula>
    </cfRule>
    <cfRule type="expression" dxfId="18935" priority="57007" stopIfTrue="1">
      <formula>WEEKDAY($A837)=6</formula>
    </cfRule>
    <cfRule type="expression" dxfId="18934" priority="57008" stopIfTrue="1">
      <formula>WEEKDAY($A837)=7</formula>
    </cfRule>
  </conditionalFormatting>
  <conditionalFormatting sqref="I837:I842">
    <cfRule type="expression" dxfId="18933" priority="56995" stopIfTrue="1">
      <formula>WEEKDAY($A837)=1</formula>
    </cfRule>
    <cfRule type="expression" dxfId="18932" priority="56996" stopIfTrue="1">
      <formula>WEEKDAY($A837)=2</formula>
    </cfRule>
    <cfRule type="expression" dxfId="18931" priority="56997" stopIfTrue="1">
      <formula>WEEKDAY($A837)=3</formula>
    </cfRule>
    <cfRule type="expression" dxfId="18930" priority="56998" stopIfTrue="1">
      <formula>WEEKDAY($A837)=4</formula>
    </cfRule>
    <cfRule type="expression" dxfId="18929" priority="56999" stopIfTrue="1">
      <formula>WEEKDAY($A837)=5</formula>
    </cfRule>
    <cfRule type="expression" dxfId="18928" priority="57000" stopIfTrue="1">
      <formula>WEEKDAY($A837)=6</formula>
    </cfRule>
    <cfRule type="expression" dxfId="18927" priority="57001" stopIfTrue="1">
      <formula>WEEKDAY($A837)=7</formula>
    </cfRule>
  </conditionalFormatting>
  <conditionalFormatting sqref="I837:I842">
    <cfRule type="expression" dxfId="18926" priority="56988" stopIfTrue="1">
      <formula>WEEKDAY($A837)=1</formula>
    </cfRule>
    <cfRule type="expression" dxfId="18925" priority="56989" stopIfTrue="1">
      <formula>WEEKDAY($A837)=2</formula>
    </cfRule>
    <cfRule type="expression" dxfId="18924" priority="56990" stopIfTrue="1">
      <formula>WEEKDAY($A837)=3</formula>
    </cfRule>
    <cfRule type="expression" dxfId="18923" priority="56991" stopIfTrue="1">
      <formula>WEEKDAY($A837)=4</formula>
    </cfRule>
    <cfRule type="expression" dxfId="18922" priority="56992" stopIfTrue="1">
      <formula>WEEKDAY($A837)=5</formula>
    </cfRule>
    <cfRule type="expression" dxfId="18921" priority="56993" stopIfTrue="1">
      <formula>WEEKDAY($A837)=6</formula>
    </cfRule>
    <cfRule type="expression" dxfId="18920" priority="56994" stopIfTrue="1">
      <formula>WEEKDAY($A837)=7</formula>
    </cfRule>
  </conditionalFormatting>
  <conditionalFormatting sqref="I837:I842">
    <cfRule type="expression" dxfId="18919" priority="56981" stopIfTrue="1">
      <formula>WEEKDAY($A837)=1</formula>
    </cfRule>
    <cfRule type="expression" dxfId="18918" priority="56982" stopIfTrue="1">
      <formula>WEEKDAY($A837)=2</formula>
    </cfRule>
    <cfRule type="expression" dxfId="18917" priority="56983" stopIfTrue="1">
      <formula>WEEKDAY($A837)=3</formula>
    </cfRule>
    <cfRule type="expression" dxfId="18916" priority="56984" stopIfTrue="1">
      <formula>WEEKDAY($A837)=4</formula>
    </cfRule>
    <cfRule type="expression" dxfId="18915" priority="56985" stopIfTrue="1">
      <formula>WEEKDAY($A837)=5</formula>
    </cfRule>
    <cfRule type="expression" dxfId="18914" priority="56986" stopIfTrue="1">
      <formula>WEEKDAY($A837)=6</formula>
    </cfRule>
    <cfRule type="expression" dxfId="18913" priority="56987" stopIfTrue="1">
      <formula>WEEKDAY($A837)=7</formula>
    </cfRule>
  </conditionalFormatting>
  <conditionalFormatting sqref="I837:I842">
    <cfRule type="expression" dxfId="18912" priority="56974" stopIfTrue="1">
      <formula>WEEKDAY($A837)=1</formula>
    </cfRule>
    <cfRule type="expression" dxfId="18911" priority="56975" stopIfTrue="1">
      <formula>WEEKDAY($A837)=2</formula>
    </cfRule>
    <cfRule type="expression" dxfId="18910" priority="56976" stopIfTrue="1">
      <formula>WEEKDAY($A837)=3</formula>
    </cfRule>
    <cfRule type="expression" dxfId="18909" priority="56977" stopIfTrue="1">
      <formula>WEEKDAY($A837)=4</formula>
    </cfRule>
    <cfRule type="expression" dxfId="18908" priority="56978" stopIfTrue="1">
      <formula>WEEKDAY($A837)=5</formula>
    </cfRule>
    <cfRule type="expression" dxfId="18907" priority="56979" stopIfTrue="1">
      <formula>WEEKDAY($A837)=6</formula>
    </cfRule>
    <cfRule type="expression" dxfId="18906" priority="56980" stopIfTrue="1">
      <formula>WEEKDAY($A837)=7</formula>
    </cfRule>
  </conditionalFormatting>
  <conditionalFormatting sqref="I837:I842">
    <cfRule type="expression" dxfId="18905" priority="56967" stopIfTrue="1">
      <formula>WEEKDAY($A837)=1</formula>
    </cfRule>
    <cfRule type="expression" dxfId="18904" priority="56968" stopIfTrue="1">
      <formula>WEEKDAY($A837)=2</formula>
    </cfRule>
    <cfRule type="expression" dxfId="18903" priority="56969" stopIfTrue="1">
      <formula>WEEKDAY($A837)=3</formula>
    </cfRule>
    <cfRule type="expression" dxfId="18902" priority="56970" stopIfTrue="1">
      <formula>WEEKDAY($A837)=4</formula>
    </cfRule>
    <cfRule type="expression" dxfId="18901" priority="56971" stopIfTrue="1">
      <formula>WEEKDAY($A837)=5</formula>
    </cfRule>
    <cfRule type="expression" dxfId="18900" priority="56972" stopIfTrue="1">
      <formula>WEEKDAY($A837)=6</formula>
    </cfRule>
    <cfRule type="expression" dxfId="18899" priority="56973" stopIfTrue="1">
      <formula>WEEKDAY($A837)=7</formula>
    </cfRule>
  </conditionalFormatting>
  <conditionalFormatting sqref="I837:I842">
    <cfRule type="expression" dxfId="18898" priority="56960" stopIfTrue="1">
      <formula>WEEKDAY($A837)=1</formula>
    </cfRule>
    <cfRule type="expression" dxfId="18897" priority="56961" stopIfTrue="1">
      <formula>WEEKDAY($A837)=2</formula>
    </cfRule>
    <cfRule type="expression" dxfId="18896" priority="56962" stopIfTrue="1">
      <formula>WEEKDAY($A837)=3</formula>
    </cfRule>
    <cfRule type="expression" dxfId="18895" priority="56963" stopIfTrue="1">
      <formula>WEEKDAY($A837)=4</formula>
    </cfRule>
    <cfRule type="expression" dxfId="18894" priority="56964" stopIfTrue="1">
      <formula>WEEKDAY($A837)=5</formula>
    </cfRule>
    <cfRule type="expression" dxfId="18893" priority="56965" stopIfTrue="1">
      <formula>WEEKDAY($A837)=6</formula>
    </cfRule>
    <cfRule type="expression" dxfId="18892" priority="56966" stopIfTrue="1">
      <formula>WEEKDAY($A837)=7</formula>
    </cfRule>
  </conditionalFormatting>
  <conditionalFormatting sqref="I837:I842">
    <cfRule type="expression" dxfId="18891" priority="56953" stopIfTrue="1">
      <formula>WEEKDAY($A837)=1</formula>
    </cfRule>
    <cfRule type="expression" dxfId="18890" priority="56954" stopIfTrue="1">
      <formula>WEEKDAY($A837)=2</formula>
    </cfRule>
    <cfRule type="expression" dxfId="18889" priority="56955" stopIfTrue="1">
      <formula>WEEKDAY($A837)=3</formula>
    </cfRule>
    <cfRule type="expression" dxfId="18888" priority="56956" stopIfTrue="1">
      <formula>WEEKDAY($A837)=4</formula>
    </cfRule>
    <cfRule type="expression" dxfId="18887" priority="56957" stopIfTrue="1">
      <formula>WEEKDAY($A837)=5</formula>
    </cfRule>
    <cfRule type="expression" dxfId="18886" priority="56958" stopIfTrue="1">
      <formula>WEEKDAY($A837)=6</formula>
    </cfRule>
    <cfRule type="expression" dxfId="18885" priority="56959" stopIfTrue="1">
      <formula>WEEKDAY($A837)=7</formula>
    </cfRule>
  </conditionalFormatting>
  <conditionalFormatting sqref="I837:I842">
    <cfRule type="expression" dxfId="18884" priority="56946" stopIfTrue="1">
      <formula>WEEKDAY($A837)=1</formula>
    </cfRule>
    <cfRule type="expression" dxfId="18883" priority="56947" stopIfTrue="1">
      <formula>WEEKDAY($A837)=2</formula>
    </cfRule>
    <cfRule type="expression" dxfId="18882" priority="56948" stopIfTrue="1">
      <formula>WEEKDAY($A837)=3</formula>
    </cfRule>
    <cfRule type="expression" dxfId="18881" priority="56949" stopIfTrue="1">
      <formula>WEEKDAY($A837)=4</formula>
    </cfRule>
    <cfRule type="expression" dxfId="18880" priority="56950" stopIfTrue="1">
      <formula>WEEKDAY($A837)=5</formula>
    </cfRule>
    <cfRule type="expression" dxfId="18879" priority="56951" stopIfTrue="1">
      <formula>WEEKDAY($A837)=6</formula>
    </cfRule>
    <cfRule type="expression" dxfId="18878" priority="56952" stopIfTrue="1">
      <formula>WEEKDAY($A837)=7</formula>
    </cfRule>
  </conditionalFormatting>
  <conditionalFormatting sqref="I837:I842">
    <cfRule type="expression" dxfId="18877" priority="56939" stopIfTrue="1">
      <formula>WEEKDAY($A837)=1</formula>
    </cfRule>
    <cfRule type="expression" dxfId="18876" priority="56940" stopIfTrue="1">
      <formula>WEEKDAY($A837)=2</formula>
    </cfRule>
    <cfRule type="expression" dxfId="18875" priority="56941" stopIfTrue="1">
      <formula>WEEKDAY($A837)=3</formula>
    </cfRule>
    <cfRule type="expression" dxfId="18874" priority="56942" stopIfTrue="1">
      <formula>WEEKDAY($A837)=4</formula>
    </cfRule>
    <cfRule type="expression" dxfId="18873" priority="56943" stopIfTrue="1">
      <formula>WEEKDAY($A837)=5</formula>
    </cfRule>
    <cfRule type="expression" dxfId="18872" priority="56944" stopIfTrue="1">
      <formula>WEEKDAY($A837)=6</formula>
    </cfRule>
    <cfRule type="expression" dxfId="18871" priority="56945" stopIfTrue="1">
      <formula>WEEKDAY($A837)=7</formula>
    </cfRule>
  </conditionalFormatting>
  <conditionalFormatting sqref="I837:I842">
    <cfRule type="expression" dxfId="18870" priority="56932" stopIfTrue="1">
      <formula>WEEKDAY($A837)=1</formula>
    </cfRule>
    <cfRule type="expression" dxfId="18869" priority="56933" stopIfTrue="1">
      <formula>WEEKDAY($A837)=2</formula>
    </cfRule>
    <cfRule type="expression" dxfId="18868" priority="56934" stopIfTrue="1">
      <formula>WEEKDAY($A837)=3</formula>
    </cfRule>
    <cfRule type="expression" dxfId="18867" priority="56935" stopIfTrue="1">
      <formula>WEEKDAY($A837)=4</formula>
    </cfRule>
    <cfRule type="expression" dxfId="18866" priority="56936" stopIfTrue="1">
      <formula>WEEKDAY($A837)=5</formula>
    </cfRule>
    <cfRule type="expression" dxfId="18865" priority="56937" stopIfTrue="1">
      <formula>WEEKDAY($A837)=6</formula>
    </cfRule>
    <cfRule type="expression" dxfId="18864" priority="56938" stopIfTrue="1">
      <formula>WEEKDAY($A837)=7</formula>
    </cfRule>
  </conditionalFormatting>
  <conditionalFormatting sqref="I837:I842">
    <cfRule type="expression" dxfId="18863" priority="56925" stopIfTrue="1">
      <formula>WEEKDAY($A837)=1</formula>
    </cfRule>
    <cfRule type="expression" dxfId="18862" priority="56926" stopIfTrue="1">
      <formula>WEEKDAY($A837)=2</formula>
    </cfRule>
    <cfRule type="expression" dxfId="18861" priority="56927" stopIfTrue="1">
      <formula>WEEKDAY($A837)=3</formula>
    </cfRule>
    <cfRule type="expression" dxfId="18860" priority="56928" stopIfTrue="1">
      <formula>WEEKDAY($A837)=4</formula>
    </cfRule>
    <cfRule type="expression" dxfId="18859" priority="56929" stopIfTrue="1">
      <formula>WEEKDAY($A837)=5</formula>
    </cfRule>
    <cfRule type="expression" dxfId="18858" priority="56930" stopIfTrue="1">
      <formula>WEEKDAY($A837)=6</formula>
    </cfRule>
    <cfRule type="expression" dxfId="18857" priority="56931" stopIfTrue="1">
      <formula>WEEKDAY($A837)=7</formula>
    </cfRule>
  </conditionalFormatting>
  <conditionalFormatting sqref="I837:I842">
    <cfRule type="expression" dxfId="18856" priority="56918" stopIfTrue="1">
      <formula>WEEKDAY($A837)=1</formula>
    </cfRule>
    <cfRule type="expression" dxfId="18855" priority="56919" stopIfTrue="1">
      <formula>WEEKDAY($A837)=2</formula>
    </cfRule>
    <cfRule type="expression" dxfId="18854" priority="56920" stopIfTrue="1">
      <formula>WEEKDAY($A837)=3</formula>
    </cfRule>
    <cfRule type="expression" dxfId="18853" priority="56921" stopIfTrue="1">
      <formula>WEEKDAY($A837)=4</formula>
    </cfRule>
    <cfRule type="expression" dxfId="18852" priority="56922" stopIfTrue="1">
      <formula>WEEKDAY($A837)=5</formula>
    </cfRule>
    <cfRule type="expression" dxfId="18851" priority="56923" stopIfTrue="1">
      <formula>WEEKDAY($A837)=6</formula>
    </cfRule>
    <cfRule type="expression" dxfId="18850" priority="56924" stopIfTrue="1">
      <formula>WEEKDAY($A837)=7</formula>
    </cfRule>
  </conditionalFormatting>
  <conditionalFormatting sqref="I837:I842">
    <cfRule type="expression" dxfId="18849" priority="56911" stopIfTrue="1">
      <formula>WEEKDAY($A837)=1</formula>
    </cfRule>
    <cfRule type="expression" dxfId="18848" priority="56912" stopIfTrue="1">
      <formula>WEEKDAY($A837)=2</formula>
    </cfRule>
    <cfRule type="expression" dxfId="18847" priority="56913" stopIfTrue="1">
      <formula>WEEKDAY($A837)=3</formula>
    </cfRule>
    <cfRule type="expression" dxfId="18846" priority="56914" stopIfTrue="1">
      <formula>WEEKDAY($A837)=4</formula>
    </cfRule>
    <cfRule type="expression" dxfId="18845" priority="56915" stopIfTrue="1">
      <formula>WEEKDAY($A837)=5</formula>
    </cfRule>
    <cfRule type="expression" dxfId="18844" priority="56916" stopIfTrue="1">
      <formula>WEEKDAY($A837)=6</formula>
    </cfRule>
    <cfRule type="expression" dxfId="18843" priority="56917" stopIfTrue="1">
      <formula>WEEKDAY($A837)=7</formula>
    </cfRule>
  </conditionalFormatting>
  <conditionalFormatting sqref="I837:I842">
    <cfRule type="expression" dxfId="18842" priority="56904" stopIfTrue="1">
      <formula>WEEKDAY($A837)=1</formula>
    </cfRule>
    <cfRule type="expression" dxfId="18841" priority="56905" stopIfTrue="1">
      <formula>WEEKDAY($A837)=2</formula>
    </cfRule>
    <cfRule type="expression" dxfId="18840" priority="56906" stopIfTrue="1">
      <formula>WEEKDAY($A837)=3</formula>
    </cfRule>
    <cfRule type="expression" dxfId="18839" priority="56907" stopIfTrue="1">
      <formula>WEEKDAY($A837)=4</formula>
    </cfRule>
    <cfRule type="expression" dxfId="18838" priority="56908" stopIfTrue="1">
      <formula>WEEKDAY($A837)=5</formula>
    </cfRule>
    <cfRule type="expression" dxfId="18837" priority="56909" stopIfTrue="1">
      <formula>WEEKDAY($A837)=6</formula>
    </cfRule>
    <cfRule type="expression" dxfId="18836" priority="56910" stopIfTrue="1">
      <formula>WEEKDAY($A837)=7</formula>
    </cfRule>
  </conditionalFormatting>
  <conditionalFormatting sqref="I837:I842">
    <cfRule type="expression" dxfId="18835" priority="56897" stopIfTrue="1">
      <formula>WEEKDAY($A837)=1</formula>
    </cfRule>
    <cfRule type="expression" dxfId="18834" priority="56898" stopIfTrue="1">
      <formula>WEEKDAY($A837)=2</formula>
    </cfRule>
    <cfRule type="expression" dxfId="18833" priority="56899" stopIfTrue="1">
      <formula>WEEKDAY($A837)=3</formula>
    </cfRule>
    <cfRule type="expression" dxfId="18832" priority="56900" stopIfTrue="1">
      <formula>WEEKDAY($A837)=4</formula>
    </cfRule>
    <cfRule type="expression" dxfId="18831" priority="56901" stopIfTrue="1">
      <formula>WEEKDAY($A837)=5</formula>
    </cfRule>
    <cfRule type="expression" dxfId="18830" priority="56902" stopIfTrue="1">
      <formula>WEEKDAY($A837)=6</formula>
    </cfRule>
    <cfRule type="expression" dxfId="18829" priority="56903" stopIfTrue="1">
      <formula>WEEKDAY($A837)=7</formula>
    </cfRule>
  </conditionalFormatting>
  <conditionalFormatting sqref="I837:I842">
    <cfRule type="expression" dxfId="18828" priority="56890" stopIfTrue="1">
      <formula>WEEKDAY($A837)=1</formula>
    </cfRule>
    <cfRule type="expression" dxfId="18827" priority="56891" stopIfTrue="1">
      <formula>WEEKDAY($A837)=2</formula>
    </cfRule>
    <cfRule type="expression" dxfId="18826" priority="56892" stopIfTrue="1">
      <formula>WEEKDAY($A837)=3</formula>
    </cfRule>
    <cfRule type="expression" dxfId="18825" priority="56893" stopIfTrue="1">
      <formula>WEEKDAY($A837)=4</formula>
    </cfRule>
    <cfRule type="expression" dxfId="18824" priority="56894" stopIfTrue="1">
      <formula>WEEKDAY($A837)=5</formula>
    </cfRule>
    <cfRule type="expression" dxfId="18823" priority="56895" stopIfTrue="1">
      <formula>WEEKDAY($A837)=6</formula>
    </cfRule>
    <cfRule type="expression" dxfId="18822" priority="56896" stopIfTrue="1">
      <formula>WEEKDAY($A837)=7</formula>
    </cfRule>
  </conditionalFormatting>
  <conditionalFormatting sqref="I837:I842">
    <cfRule type="expression" dxfId="18821" priority="56883" stopIfTrue="1">
      <formula>WEEKDAY($A837)=1</formula>
    </cfRule>
    <cfRule type="expression" dxfId="18820" priority="56884" stopIfTrue="1">
      <formula>WEEKDAY($A837)=2</formula>
    </cfRule>
    <cfRule type="expression" dxfId="18819" priority="56885" stopIfTrue="1">
      <formula>WEEKDAY($A837)=3</formula>
    </cfRule>
    <cfRule type="expression" dxfId="18818" priority="56886" stopIfTrue="1">
      <formula>WEEKDAY($A837)=4</formula>
    </cfRule>
    <cfRule type="expression" dxfId="18817" priority="56887" stopIfTrue="1">
      <formula>WEEKDAY($A837)=5</formula>
    </cfRule>
    <cfRule type="expression" dxfId="18816" priority="56888" stopIfTrue="1">
      <formula>WEEKDAY($A837)=6</formula>
    </cfRule>
    <cfRule type="expression" dxfId="18815" priority="56889" stopIfTrue="1">
      <formula>WEEKDAY($A837)=7</formula>
    </cfRule>
  </conditionalFormatting>
  <conditionalFormatting sqref="I837:I842">
    <cfRule type="expression" dxfId="18814" priority="56876" stopIfTrue="1">
      <formula>WEEKDAY($A837)=1</formula>
    </cfRule>
    <cfRule type="expression" dxfId="18813" priority="56877" stopIfTrue="1">
      <formula>WEEKDAY($A837)=2</formula>
    </cfRule>
    <cfRule type="expression" dxfId="18812" priority="56878" stopIfTrue="1">
      <formula>WEEKDAY($A837)=3</formula>
    </cfRule>
    <cfRule type="expression" dxfId="18811" priority="56879" stopIfTrue="1">
      <formula>WEEKDAY($A837)=4</formula>
    </cfRule>
    <cfRule type="expression" dxfId="18810" priority="56880" stopIfTrue="1">
      <formula>WEEKDAY($A837)=5</formula>
    </cfRule>
    <cfRule type="expression" dxfId="18809" priority="56881" stopIfTrue="1">
      <formula>WEEKDAY($A837)=6</formula>
    </cfRule>
    <cfRule type="expression" dxfId="18808" priority="56882" stopIfTrue="1">
      <formula>WEEKDAY($A837)=7</formula>
    </cfRule>
  </conditionalFormatting>
  <conditionalFormatting sqref="I837:I842">
    <cfRule type="expression" dxfId="18807" priority="56869" stopIfTrue="1">
      <formula>WEEKDAY($A837)=1</formula>
    </cfRule>
    <cfRule type="expression" dxfId="18806" priority="56870" stopIfTrue="1">
      <formula>WEEKDAY($A837)=2</formula>
    </cfRule>
    <cfRule type="expression" dxfId="18805" priority="56871" stopIfTrue="1">
      <formula>WEEKDAY($A837)=3</formula>
    </cfRule>
    <cfRule type="expression" dxfId="18804" priority="56872" stopIfTrue="1">
      <formula>WEEKDAY($A837)=4</formula>
    </cfRule>
    <cfRule type="expression" dxfId="18803" priority="56873" stopIfTrue="1">
      <formula>WEEKDAY($A837)=5</formula>
    </cfRule>
    <cfRule type="expression" dxfId="18802" priority="56874" stopIfTrue="1">
      <formula>WEEKDAY($A837)=6</formula>
    </cfRule>
    <cfRule type="expression" dxfId="18801" priority="56875" stopIfTrue="1">
      <formula>WEEKDAY($A837)=7</formula>
    </cfRule>
  </conditionalFormatting>
  <conditionalFormatting sqref="I837:I842">
    <cfRule type="expression" dxfId="18800" priority="56862" stopIfTrue="1">
      <formula>WEEKDAY($A837)=1</formula>
    </cfRule>
    <cfRule type="expression" dxfId="18799" priority="56863" stopIfTrue="1">
      <formula>WEEKDAY($A837)=2</formula>
    </cfRule>
    <cfRule type="expression" dxfId="18798" priority="56864" stopIfTrue="1">
      <formula>WEEKDAY($A837)=3</formula>
    </cfRule>
    <cfRule type="expression" dxfId="18797" priority="56865" stopIfTrue="1">
      <formula>WEEKDAY($A837)=4</formula>
    </cfRule>
    <cfRule type="expression" dxfId="18796" priority="56866" stopIfTrue="1">
      <formula>WEEKDAY($A837)=5</formula>
    </cfRule>
    <cfRule type="expression" dxfId="18795" priority="56867" stopIfTrue="1">
      <formula>WEEKDAY($A837)=6</formula>
    </cfRule>
    <cfRule type="expression" dxfId="18794" priority="56868" stopIfTrue="1">
      <formula>WEEKDAY($A837)=7</formula>
    </cfRule>
  </conditionalFormatting>
  <conditionalFormatting sqref="I837:I842">
    <cfRule type="expression" dxfId="18793" priority="56855" stopIfTrue="1">
      <formula>WEEKDAY($A837)=1</formula>
    </cfRule>
    <cfRule type="expression" dxfId="18792" priority="56856" stopIfTrue="1">
      <formula>WEEKDAY($A837)=2</formula>
    </cfRule>
    <cfRule type="expression" dxfId="18791" priority="56857" stopIfTrue="1">
      <formula>WEEKDAY($A837)=3</formula>
    </cfRule>
    <cfRule type="expression" dxfId="18790" priority="56858" stopIfTrue="1">
      <formula>WEEKDAY($A837)=4</formula>
    </cfRule>
    <cfRule type="expression" dxfId="18789" priority="56859" stopIfTrue="1">
      <formula>WEEKDAY($A837)=5</formula>
    </cfRule>
    <cfRule type="expression" dxfId="18788" priority="56860" stopIfTrue="1">
      <formula>WEEKDAY($A837)=6</formula>
    </cfRule>
    <cfRule type="expression" dxfId="18787" priority="56861" stopIfTrue="1">
      <formula>WEEKDAY($A837)=7</formula>
    </cfRule>
  </conditionalFormatting>
  <conditionalFormatting sqref="I837:I842">
    <cfRule type="expression" dxfId="18786" priority="56848" stopIfTrue="1">
      <formula>WEEKDAY($A837)=1</formula>
    </cfRule>
    <cfRule type="expression" dxfId="18785" priority="56849" stopIfTrue="1">
      <formula>WEEKDAY($A837)=2</formula>
    </cfRule>
    <cfRule type="expression" dxfId="18784" priority="56850" stopIfTrue="1">
      <formula>WEEKDAY($A837)=3</formula>
    </cfRule>
    <cfRule type="expression" dxfId="18783" priority="56851" stopIfTrue="1">
      <formula>WEEKDAY($A837)=4</formula>
    </cfRule>
    <cfRule type="expression" dxfId="18782" priority="56852" stopIfTrue="1">
      <formula>WEEKDAY($A837)=5</formula>
    </cfRule>
    <cfRule type="expression" dxfId="18781" priority="56853" stopIfTrue="1">
      <formula>WEEKDAY($A837)=6</formula>
    </cfRule>
    <cfRule type="expression" dxfId="18780" priority="56854" stopIfTrue="1">
      <formula>WEEKDAY($A837)=7</formula>
    </cfRule>
  </conditionalFormatting>
  <conditionalFormatting sqref="I837:I842">
    <cfRule type="expression" dxfId="18779" priority="56841" stopIfTrue="1">
      <formula>WEEKDAY($A837)=1</formula>
    </cfRule>
    <cfRule type="expression" dxfId="18778" priority="56842" stopIfTrue="1">
      <formula>WEEKDAY($A837)=2</formula>
    </cfRule>
    <cfRule type="expression" dxfId="18777" priority="56843" stopIfTrue="1">
      <formula>WEEKDAY($A837)=3</formula>
    </cfRule>
    <cfRule type="expression" dxfId="18776" priority="56844" stopIfTrue="1">
      <formula>WEEKDAY($A837)=4</formula>
    </cfRule>
    <cfRule type="expression" dxfId="18775" priority="56845" stopIfTrue="1">
      <formula>WEEKDAY($A837)=5</formula>
    </cfRule>
    <cfRule type="expression" dxfId="18774" priority="56846" stopIfTrue="1">
      <formula>WEEKDAY($A837)=6</formula>
    </cfRule>
    <cfRule type="expression" dxfId="18773" priority="56847" stopIfTrue="1">
      <formula>WEEKDAY($A837)=7</formula>
    </cfRule>
  </conditionalFormatting>
  <conditionalFormatting sqref="I837:I842">
    <cfRule type="expression" dxfId="18772" priority="56834" stopIfTrue="1">
      <formula>WEEKDAY($A837)=1</formula>
    </cfRule>
    <cfRule type="expression" dxfId="18771" priority="56835" stopIfTrue="1">
      <formula>WEEKDAY($A837)=2</formula>
    </cfRule>
    <cfRule type="expression" dxfId="18770" priority="56836" stopIfTrue="1">
      <formula>WEEKDAY($A837)=3</formula>
    </cfRule>
    <cfRule type="expression" dxfId="18769" priority="56837" stopIfTrue="1">
      <formula>WEEKDAY($A837)=4</formula>
    </cfRule>
    <cfRule type="expression" dxfId="18768" priority="56838" stopIfTrue="1">
      <formula>WEEKDAY($A837)=5</formula>
    </cfRule>
    <cfRule type="expression" dxfId="18767" priority="56839" stopIfTrue="1">
      <formula>WEEKDAY($A837)=6</formula>
    </cfRule>
    <cfRule type="expression" dxfId="18766" priority="56840" stopIfTrue="1">
      <formula>WEEKDAY($A837)=7</formula>
    </cfRule>
  </conditionalFormatting>
  <conditionalFormatting sqref="I837:I842">
    <cfRule type="expression" dxfId="18765" priority="56827" stopIfTrue="1">
      <formula>WEEKDAY($A837)=1</formula>
    </cfRule>
    <cfRule type="expression" dxfId="18764" priority="56828" stopIfTrue="1">
      <formula>WEEKDAY($A837)=2</formula>
    </cfRule>
    <cfRule type="expression" dxfId="18763" priority="56829" stopIfTrue="1">
      <formula>WEEKDAY($A837)=3</formula>
    </cfRule>
    <cfRule type="expression" dxfId="18762" priority="56830" stopIfTrue="1">
      <formula>WEEKDAY($A837)=4</formula>
    </cfRule>
    <cfRule type="expression" dxfId="18761" priority="56831" stopIfTrue="1">
      <formula>WEEKDAY($A837)=5</formula>
    </cfRule>
    <cfRule type="expression" dxfId="18760" priority="56832" stopIfTrue="1">
      <formula>WEEKDAY($A837)=6</formula>
    </cfRule>
    <cfRule type="expression" dxfId="18759" priority="56833" stopIfTrue="1">
      <formula>WEEKDAY($A837)=7</formula>
    </cfRule>
  </conditionalFormatting>
  <conditionalFormatting sqref="I837:I842">
    <cfRule type="expression" dxfId="18758" priority="56820" stopIfTrue="1">
      <formula>WEEKDAY($A837)=1</formula>
    </cfRule>
    <cfRule type="expression" dxfId="18757" priority="56821" stopIfTrue="1">
      <formula>WEEKDAY($A837)=2</formula>
    </cfRule>
    <cfRule type="expression" dxfId="18756" priority="56822" stopIfTrue="1">
      <formula>WEEKDAY($A837)=3</formula>
    </cfRule>
    <cfRule type="expression" dxfId="18755" priority="56823" stopIfTrue="1">
      <formula>WEEKDAY($A837)=4</formula>
    </cfRule>
    <cfRule type="expression" dxfId="18754" priority="56824" stopIfTrue="1">
      <formula>WEEKDAY($A837)=5</formula>
    </cfRule>
    <cfRule type="expression" dxfId="18753" priority="56825" stopIfTrue="1">
      <formula>WEEKDAY($A837)=6</formula>
    </cfRule>
    <cfRule type="expression" dxfId="18752" priority="56826" stopIfTrue="1">
      <formula>WEEKDAY($A837)=7</formula>
    </cfRule>
  </conditionalFormatting>
  <conditionalFormatting sqref="I837:I842">
    <cfRule type="expression" dxfId="18751" priority="56813" stopIfTrue="1">
      <formula>WEEKDAY($A837)=1</formula>
    </cfRule>
    <cfRule type="expression" dxfId="18750" priority="56814" stopIfTrue="1">
      <formula>WEEKDAY($A837)=2</formula>
    </cfRule>
    <cfRule type="expression" dxfId="18749" priority="56815" stopIfTrue="1">
      <formula>WEEKDAY($A837)=3</formula>
    </cfRule>
    <cfRule type="expression" dxfId="18748" priority="56816" stopIfTrue="1">
      <formula>WEEKDAY($A837)=4</formula>
    </cfRule>
    <cfRule type="expression" dxfId="18747" priority="56817" stopIfTrue="1">
      <formula>WEEKDAY($A837)=5</formula>
    </cfRule>
    <cfRule type="expression" dxfId="18746" priority="56818" stopIfTrue="1">
      <formula>WEEKDAY($A837)=6</formula>
    </cfRule>
    <cfRule type="expression" dxfId="18745" priority="56819" stopIfTrue="1">
      <formula>WEEKDAY($A837)=7</formula>
    </cfRule>
  </conditionalFormatting>
  <conditionalFormatting sqref="I837:I842">
    <cfRule type="expression" dxfId="18744" priority="56806" stopIfTrue="1">
      <formula>WEEKDAY($A837)=1</formula>
    </cfRule>
    <cfRule type="expression" dxfId="18743" priority="56807" stopIfTrue="1">
      <formula>WEEKDAY($A837)=2</formula>
    </cfRule>
    <cfRule type="expression" dxfId="18742" priority="56808" stopIfTrue="1">
      <formula>WEEKDAY($A837)=3</formula>
    </cfRule>
    <cfRule type="expression" dxfId="18741" priority="56809" stopIfTrue="1">
      <formula>WEEKDAY($A837)=4</formula>
    </cfRule>
    <cfRule type="expression" dxfId="18740" priority="56810" stopIfTrue="1">
      <formula>WEEKDAY($A837)=5</formula>
    </cfRule>
    <cfRule type="expression" dxfId="18739" priority="56811" stopIfTrue="1">
      <formula>WEEKDAY($A837)=6</formula>
    </cfRule>
    <cfRule type="expression" dxfId="18738" priority="56812" stopIfTrue="1">
      <formula>WEEKDAY($A837)=7</formula>
    </cfRule>
  </conditionalFormatting>
  <conditionalFormatting sqref="I837:I842">
    <cfRule type="expression" dxfId="18737" priority="56799" stopIfTrue="1">
      <formula>WEEKDAY($A837)=1</formula>
    </cfRule>
    <cfRule type="expression" dxfId="18736" priority="56800" stopIfTrue="1">
      <formula>WEEKDAY($A837)=2</formula>
    </cfRule>
    <cfRule type="expression" dxfId="18735" priority="56801" stopIfTrue="1">
      <formula>WEEKDAY($A837)=3</formula>
    </cfRule>
    <cfRule type="expression" dxfId="18734" priority="56802" stopIfTrue="1">
      <formula>WEEKDAY($A837)=4</formula>
    </cfRule>
    <cfRule type="expression" dxfId="18733" priority="56803" stopIfTrue="1">
      <formula>WEEKDAY($A837)=5</formula>
    </cfRule>
    <cfRule type="expression" dxfId="18732" priority="56804" stopIfTrue="1">
      <formula>WEEKDAY($A837)=6</formula>
    </cfRule>
    <cfRule type="expression" dxfId="18731" priority="56805" stopIfTrue="1">
      <formula>WEEKDAY($A837)=7</formula>
    </cfRule>
  </conditionalFormatting>
  <conditionalFormatting sqref="I837:I842">
    <cfRule type="expression" dxfId="18730" priority="56792" stopIfTrue="1">
      <formula>WEEKDAY($A837)=1</formula>
    </cfRule>
    <cfRule type="expression" dxfId="18729" priority="56793" stopIfTrue="1">
      <formula>WEEKDAY($A837)=2</formula>
    </cfRule>
    <cfRule type="expression" dxfId="18728" priority="56794" stopIfTrue="1">
      <formula>WEEKDAY($A837)=3</formula>
    </cfRule>
    <cfRule type="expression" dxfId="18727" priority="56795" stopIfTrue="1">
      <formula>WEEKDAY($A837)=4</formula>
    </cfRule>
    <cfRule type="expression" dxfId="18726" priority="56796" stopIfTrue="1">
      <formula>WEEKDAY($A837)=5</formula>
    </cfRule>
    <cfRule type="expression" dxfId="18725" priority="56797" stopIfTrue="1">
      <formula>WEEKDAY($A837)=6</formula>
    </cfRule>
    <cfRule type="expression" dxfId="18724" priority="56798" stopIfTrue="1">
      <formula>WEEKDAY($A837)=7</formula>
    </cfRule>
  </conditionalFormatting>
  <conditionalFormatting sqref="I837:I842">
    <cfRule type="expression" dxfId="18723" priority="56785" stopIfTrue="1">
      <formula>WEEKDAY($A837)=1</formula>
    </cfRule>
    <cfRule type="expression" dxfId="18722" priority="56786" stopIfTrue="1">
      <formula>WEEKDAY($A837)=2</formula>
    </cfRule>
    <cfRule type="expression" dxfId="18721" priority="56787" stopIfTrue="1">
      <formula>WEEKDAY($A837)=3</formula>
    </cfRule>
    <cfRule type="expression" dxfId="18720" priority="56788" stopIfTrue="1">
      <formula>WEEKDAY($A837)=4</formula>
    </cfRule>
    <cfRule type="expression" dxfId="18719" priority="56789" stopIfTrue="1">
      <formula>WEEKDAY($A837)=5</formula>
    </cfRule>
    <cfRule type="expression" dxfId="18718" priority="56790" stopIfTrue="1">
      <formula>WEEKDAY($A837)=6</formula>
    </cfRule>
    <cfRule type="expression" dxfId="18717" priority="56791" stopIfTrue="1">
      <formula>WEEKDAY($A837)=7</formula>
    </cfRule>
  </conditionalFormatting>
  <conditionalFormatting sqref="I837:I842">
    <cfRule type="expression" dxfId="18716" priority="56778" stopIfTrue="1">
      <formula>WEEKDAY($A837)=1</formula>
    </cfRule>
    <cfRule type="expression" dxfId="18715" priority="56779" stopIfTrue="1">
      <formula>WEEKDAY($A837)=2</formula>
    </cfRule>
    <cfRule type="expression" dxfId="18714" priority="56780" stopIfTrue="1">
      <formula>WEEKDAY($A837)=3</formula>
    </cfRule>
    <cfRule type="expression" dxfId="18713" priority="56781" stopIfTrue="1">
      <formula>WEEKDAY($A837)=4</formula>
    </cfRule>
    <cfRule type="expression" dxfId="18712" priority="56782" stopIfTrue="1">
      <formula>WEEKDAY($A837)=5</formula>
    </cfRule>
    <cfRule type="expression" dxfId="18711" priority="56783" stopIfTrue="1">
      <formula>WEEKDAY($A837)=6</formula>
    </cfRule>
    <cfRule type="expression" dxfId="18710" priority="56784" stopIfTrue="1">
      <formula>WEEKDAY($A837)=7</formula>
    </cfRule>
  </conditionalFormatting>
  <conditionalFormatting sqref="I837:I842">
    <cfRule type="expression" dxfId="18709" priority="56764" stopIfTrue="1">
      <formula>WEEKDAY($A837)=1</formula>
    </cfRule>
    <cfRule type="expression" dxfId="18708" priority="56765" stopIfTrue="1">
      <formula>WEEKDAY($A837)=2</formula>
    </cfRule>
    <cfRule type="expression" dxfId="18707" priority="56766" stopIfTrue="1">
      <formula>WEEKDAY($A837)=3</formula>
    </cfRule>
    <cfRule type="expression" dxfId="18706" priority="56767" stopIfTrue="1">
      <formula>WEEKDAY($A837)=4</formula>
    </cfRule>
    <cfRule type="expression" dxfId="18705" priority="56768" stopIfTrue="1">
      <formula>WEEKDAY($A837)=5</formula>
    </cfRule>
    <cfRule type="expression" dxfId="18704" priority="56769" stopIfTrue="1">
      <formula>WEEKDAY($A837)=6</formula>
    </cfRule>
    <cfRule type="expression" dxfId="18703" priority="56770" stopIfTrue="1">
      <formula>WEEKDAY($A837)=7</formula>
    </cfRule>
  </conditionalFormatting>
  <conditionalFormatting sqref="I837:I842">
    <cfRule type="expression" dxfId="18702" priority="56757" stopIfTrue="1">
      <formula>WEEKDAY($A837)=1</formula>
    </cfRule>
    <cfRule type="expression" dxfId="18701" priority="56758" stopIfTrue="1">
      <formula>WEEKDAY($A837)=2</formula>
    </cfRule>
    <cfRule type="expression" dxfId="18700" priority="56759" stopIfTrue="1">
      <formula>WEEKDAY($A837)=3</formula>
    </cfRule>
    <cfRule type="expression" dxfId="18699" priority="56760" stopIfTrue="1">
      <formula>WEEKDAY($A837)=4</formula>
    </cfRule>
    <cfRule type="expression" dxfId="18698" priority="56761" stopIfTrue="1">
      <formula>WEEKDAY($A837)=5</formula>
    </cfRule>
    <cfRule type="expression" dxfId="18697" priority="56762" stopIfTrue="1">
      <formula>WEEKDAY($A837)=6</formula>
    </cfRule>
    <cfRule type="expression" dxfId="18696" priority="56763" stopIfTrue="1">
      <formula>WEEKDAY($A837)=7</formula>
    </cfRule>
  </conditionalFormatting>
  <conditionalFormatting sqref="I837:I842">
    <cfRule type="expression" dxfId="18695" priority="56750" stopIfTrue="1">
      <formula>WEEKDAY($A837)=1</formula>
    </cfRule>
    <cfRule type="expression" dxfId="18694" priority="56751" stopIfTrue="1">
      <formula>WEEKDAY($A837)=2</formula>
    </cfRule>
    <cfRule type="expression" dxfId="18693" priority="56752" stopIfTrue="1">
      <formula>WEEKDAY($A837)=3</formula>
    </cfRule>
    <cfRule type="expression" dxfId="18692" priority="56753" stopIfTrue="1">
      <formula>WEEKDAY($A837)=4</formula>
    </cfRule>
    <cfRule type="expression" dxfId="18691" priority="56754" stopIfTrue="1">
      <formula>WEEKDAY($A837)=5</formula>
    </cfRule>
    <cfRule type="expression" dxfId="18690" priority="56755" stopIfTrue="1">
      <formula>WEEKDAY($A837)=6</formula>
    </cfRule>
    <cfRule type="expression" dxfId="18689" priority="56756" stopIfTrue="1">
      <formula>WEEKDAY($A837)=7</formula>
    </cfRule>
  </conditionalFormatting>
  <conditionalFormatting sqref="I837:I842">
    <cfRule type="expression" dxfId="18688" priority="56736" stopIfTrue="1">
      <formula>WEEKDAY($A837)=1</formula>
    </cfRule>
    <cfRule type="expression" dxfId="18687" priority="56737" stopIfTrue="1">
      <formula>WEEKDAY($A837)=2</formula>
    </cfRule>
    <cfRule type="expression" dxfId="18686" priority="56738" stopIfTrue="1">
      <formula>WEEKDAY($A837)=3</formula>
    </cfRule>
    <cfRule type="expression" dxfId="18685" priority="56739" stopIfTrue="1">
      <formula>WEEKDAY($A837)=4</formula>
    </cfRule>
    <cfRule type="expression" dxfId="18684" priority="56740" stopIfTrue="1">
      <formula>WEEKDAY($A837)=5</formula>
    </cfRule>
    <cfRule type="expression" dxfId="18683" priority="56741" stopIfTrue="1">
      <formula>WEEKDAY($A837)=6</formula>
    </cfRule>
    <cfRule type="expression" dxfId="18682" priority="56742" stopIfTrue="1">
      <formula>WEEKDAY($A837)=7</formula>
    </cfRule>
  </conditionalFormatting>
  <conditionalFormatting sqref="I837:I842">
    <cfRule type="expression" dxfId="18681" priority="56729" stopIfTrue="1">
      <formula>WEEKDAY($A837)=1</formula>
    </cfRule>
    <cfRule type="expression" dxfId="18680" priority="56730" stopIfTrue="1">
      <formula>WEEKDAY($A837)=2</formula>
    </cfRule>
    <cfRule type="expression" dxfId="18679" priority="56731" stopIfTrue="1">
      <formula>WEEKDAY($A837)=3</formula>
    </cfRule>
    <cfRule type="expression" dxfId="18678" priority="56732" stopIfTrue="1">
      <formula>WEEKDAY($A837)=4</formula>
    </cfRule>
    <cfRule type="expression" dxfId="18677" priority="56733" stopIfTrue="1">
      <formula>WEEKDAY($A837)=5</formula>
    </cfRule>
    <cfRule type="expression" dxfId="18676" priority="56734" stopIfTrue="1">
      <formula>WEEKDAY($A837)=6</formula>
    </cfRule>
    <cfRule type="expression" dxfId="18675" priority="56735" stopIfTrue="1">
      <formula>WEEKDAY($A837)=7</formula>
    </cfRule>
  </conditionalFormatting>
  <conditionalFormatting sqref="I837:I842">
    <cfRule type="expression" dxfId="18674" priority="56722" stopIfTrue="1">
      <formula>WEEKDAY($A837)=1</formula>
    </cfRule>
    <cfRule type="expression" dxfId="18673" priority="56723" stopIfTrue="1">
      <formula>WEEKDAY($A837)=2</formula>
    </cfRule>
    <cfRule type="expression" dxfId="18672" priority="56724" stopIfTrue="1">
      <formula>WEEKDAY($A837)=3</formula>
    </cfRule>
    <cfRule type="expression" dxfId="18671" priority="56725" stopIfTrue="1">
      <formula>WEEKDAY($A837)=4</formula>
    </cfRule>
    <cfRule type="expression" dxfId="18670" priority="56726" stopIfTrue="1">
      <formula>WEEKDAY($A837)=5</formula>
    </cfRule>
    <cfRule type="expression" dxfId="18669" priority="56727" stopIfTrue="1">
      <formula>WEEKDAY($A837)=6</formula>
    </cfRule>
    <cfRule type="expression" dxfId="18668" priority="56728" stopIfTrue="1">
      <formula>WEEKDAY($A837)=7</formula>
    </cfRule>
  </conditionalFormatting>
  <conditionalFormatting sqref="I837:I842">
    <cfRule type="expression" dxfId="18667" priority="56715" stopIfTrue="1">
      <formula>WEEKDAY($A837)=1</formula>
    </cfRule>
    <cfRule type="expression" dxfId="18666" priority="56716" stopIfTrue="1">
      <formula>WEEKDAY($A837)=2</formula>
    </cfRule>
    <cfRule type="expression" dxfId="18665" priority="56717" stopIfTrue="1">
      <formula>WEEKDAY($A837)=3</formula>
    </cfRule>
    <cfRule type="expression" dxfId="18664" priority="56718" stopIfTrue="1">
      <formula>WEEKDAY($A837)=4</formula>
    </cfRule>
    <cfRule type="expression" dxfId="18663" priority="56719" stopIfTrue="1">
      <formula>WEEKDAY($A837)=5</formula>
    </cfRule>
    <cfRule type="expression" dxfId="18662" priority="56720" stopIfTrue="1">
      <formula>WEEKDAY($A837)=6</formula>
    </cfRule>
    <cfRule type="expression" dxfId="18661" priority="56721" stopIfTrue="1">
      <formula>WEEKDAY($A837)=7</formula>
    </cfRule>
  </conditionalFormatting>
  <conditionalFormatting sqref="I837:I842">
    <cfRule type="expression" dxfId="18660" priority="56708" stopIfTrue="1">
      <formula>WEEKDAY($A837)=1</formula>
    </cfRule>
    <cfRule type="expression" dxfId="18659" priority="56709" stopIfTrue="1">
      <formula>WEEKDAY($A837)=2</formula>
    </cfRule>
    <cfRule type="expression" dxfId="18658" priority="56710" stopIfTrue="1">
      <formula>WEEKDAY($A837)=3</formula>
    </cfRule>
    <cfRule type="expression" dxfId="18657" priority="56711" stopIfTrue="1">
      <formula>WEEKDAY($A837)=4</formula>
    </cfRule>
    <cfRule type="expression" dxfId="18656" priority="56712" stopIfTrue="1">
      <formula>WEEKDAY($A837)=5</formula>
    </cfRule>
    <cfRule type="expression" dxfId="18655" priority="56713" stopIfTrue="1">
      <formula>WEEKDAY($A837)=6</formula>
    </cfRule>
    <cfRule type="expression" dxfId="18654" priority="56714" stopIfTrue="1">
      <formula>WEEKDAY($A837)=7</formula>
    </cfRule>
  </conditionalFormatting>
  <conditionalFormatting sqref="I837:I842">
    <cfRule type="expression" dxfId="18653" priority="56701" stopIfTrue="1">
      <formula>WEEKDAY($A837)=1</formula>
    </cfRule>
    <cfRule type="expression" dxfId="18652" priority="56702" stopIfTrue="1">
      <formula>WEEKDAY($A837)=2</formula>
    </cfRule>
    <cfRule type="expression" dxfId="18651" priority="56703" stopIfTrue="1">
      <formula>WEEKDAY($A837)=3</formula>
    </cfRule>
    <cfRule type="expression" dxfId="18650" priority="56704" stopIfTrue="1">
      <formula>WEEKDAY($A837)=4</formula>
    </cfRule>
    <cfRule type="expression" dxfId="18649" priority="56705" stopIfTrue="1">
      <formula>WEEKDAY($A837)=5</formula>
    </cfRule>
    <cfRule type="expression" dxfId="18648" priority="56706" stopIfTrue="1">
      <formula>WEEKDAY($A837)=6</formula>
    </cfRule>
    <cfRule type="expression" dxfId="18647" priority="56707" stopIfTrue="1">
      <formula>WEEKDAY($A837)=7</formula>
    </cfRule>
  </conditionalFormatting>
  <conditionalFormatting sqref="I837:I842">
    <cfRule type="expression" dxfId="18646" priority="56694" stopIfTrue="1">
      <formula>WEEKDAY($A837)=1</formula>
    </cfRule>
    <cfRule type="expression" dxfId="18645" priority="56695" stopIfTrue="1">
      <formula>WEEKDAY($A837)=2</formula>
    </cfRule>
    <cfRule type="expression" dxfId="18644" priority="56696" stopIfTrue="1">
      <formula>WEEKDAY($A837)=3</formula>
    </cfRule>
    <cfRule type="expression" dxfId="18643" priority="56697" stopIfTrue="1">
      <formula>WEEKDAY($A837)=4</formula>
    </cfRule>
    <cfRule type="expression" dxfId="18642" priority="56698" stopIfTrue="1">
      <formula>WEEKDAY($A837)=5</formula>
    </cfRule>
    <cfRule type="expression" dxfId="18641" priority="56699" stopIfTrue="1">
      <formula>WEEKDAY($A837)=6</formula>
    </cfRule>
    <cfRule type="expression" dxfId="18640" priority="56700" stopIfTrue="1">
      <formula>WEEKDAY($A837)=7</formula>
    </cfRule>
  </conditionalFormatting>
  <conditionalFormatting sqref="I837:I842">
    <cfRule type="expression" dxfId="18639" priority="56687" stopIfTrue="1">
      <formula>WEEKDAY($A837)=1</formula>
    </cfRule>
    <cfRule type="expression" dxfId="18638" priority="56688" stopIfTrue="1">
      <formula>WEEKDAY($A837)=2</formula>
    </cfRule>
    <cfRule type="expression" dxfId="18637" priority="56689" stopIfTrue="1">
      <formula>WEEKDAY($A837)=3</formula>
    </cfRule>
    <cfRule type="expression" dxfId="18636" priority="56690" stopIfTrue="1">
      <formula>WEEKDAY($A837)=4</formula>
    </cfRule>
    <cfRule type="expression" dxfId="18635" priority="56691" stopIfTrue="1">
      <formula>WEEKDAY($A837)=5</formula>
    </cfRule>
    <cfRule type="expression" dxfId="18634" priority="56692" stopIfTrue="1">
      <formula>WEEKDAY($A837)=6</formula>
    </cfRule>
    <cfRule type="expression" dxfId="18633" priority="56693" stopIfTrue="1">
      <formula>WEEKDAY($A837)=7</formula>
    </cfRule>
  </conditionalFormatting>
  <conditionalFormatting sqref="I837:I842">
    <cfRule type="expression" dxfId="18632" priority="56680" stopIfTrue="1">
      <formula>WEEKDAY($A837)=1</formula>
    </cfRule>
    <cfRule type="expression" dxfId="18631" priority="56681" stopIfTrue="1">
      <formula>WEEKDAY($A837)=2</formula>
    </cfRule>
    <cfRule type="expression" dxfId="18630" priority="56682" stopIfTrue="1">
      <formula>WEEKDAY($A837)=3</formula>
    </cfRule>
    <cfRule type="expression" dxfId="18629" priority="56683" stopIfTrue="1">
      <formula>WEEKDAY($A837)=4</formula>
    </cfRule>
    <cfRule type="expression" dxfId="18628" priority="56684" stopIfTrue="1">
      <formula>WEEKDAY($A837)=5</formula>
    </cfRule>
    <cfRule type="expression" dxfId="18627" priority="56685" stopIfTrue="1">
      <formula>WEEKDAY($A837)=6</formula>
    </cfRule>
    <cfRule type="expression" dxfId="18626" priority="56686" stopIfTrue="1">
      <formula>WEEKDAY($A837)=7</formula>
    </cfRule>
  </conditionalFormatting>
  <conditionalFormatting sqref="I837:I842">
    <cfRule type="expression" dxfId="18625" priority="56673" stopIfTrue="1">
      <formula>WEEKDAY($A837)=1</formula>
    </cfRule>
    <cfRule type="expression" dxfId="18624" priority="56674" stopIfTrue="1">
      <formula>WEEKDAY($A837)=2</formula>
    </cfRule>
    <cfRule type="expression" dxfId="18623" priority="56675" stopIfTrue="1">
      <formula>WEEKDAY($A837)=3</formula>
    </cfRule>
    <cfRule type="expression" dxfId="18622" priority="56676" stopIfTrue="1">
      <formula>WEEKDAY($A837)=4</formula>
    </cfRule>
    <cfRule type="expression" dxfId="18621" priority="56677" stopIfTrue="1">
      <formula>WEEKDAY($A837)=5</formula>
    </cfRule>
    <cfRule type="expression" dxfId="18620" priority="56678" stopIfTrue="1">
      <formula>WEEKDAY($A837)=6</formula>
    </cfRule>
    <cfRule type="expression" dxfId="18619" priority="56679" stopIfTrue="1">
      <formula>WEEKDAY($A837)=7</formula>
    </cfRule>
  </conditionalFormatting>
  <conditionalFormatting sqref="I837:I842">
    <cfRule type="expression" dxfId="18618" priority="56666" stopIfTrue="1">
      <formula>WEEKDAY($A837)=1</formula>
    </cfRule>
    <cfRule type="expression" dxfId="18617" priority="56667" stopIfTrue="1">
      <formula>WEEKDAY($A837)=2</formula>
    </cfRule>
    <cfRule type="expression" dxfId="18616" priority="56668" stopIfTrue="1">
      <formula>WEEKDAY($A837)=3</formula>
    </cfRule>
    <cfRule type="expression" dxfId="18615" priority="56669" stopIfTrue="1">
      <formula>WEEKDAY($A837)=4</formula>
    </cfRule>
    <cfRule type="expression" dxfId="18614" priority="56670" stopIfTrue="1">
      <formula>WEEKDAY($A837)=5</formula>
    </cfRule>
    <cfRule type="expression" dxfId="18613" priority="56671" stopIfTrue="1">
      <formula>WEEKDAY($A837)=6</formula>
    </cfRule>
    <cfRule type="expression" dxfId="18612" priority="56672" stopIfTrue="1">
      <formula>WEEKDAY($A837)=7</formula>
    </cfRule>
  </conditionalFormatting>
  <conditionalFormatting sqref="I837:I842">
    <cfRule type="expression" dxfId="18611" priority="56659" stopIfTrue="1">
      <formula>WEEKDAY($A837)=1</formula>
    </cfRule>
    <cfRule type="expression" dxfId="18610" priority="56660" stopIfTrue="1">
      <formula>WEEKDAY($A837)=2</formula>
    </cfRule>
    <cfRule type="expression" dxfId="18609" priority="56661" stopIfTrue="1">
      <formula>WEEKDAY($A837)=3</formula>
    </cfRule>
    <cfRule type="expression" dxfId="18608" priority="56662" stopIfTrue="1">
      <formula>WEEKDAY($A837)=4</formula>
    </cfRule>
    <cfRule type="expression" dxfId="18607" priority="56663" stopIfTrue="1">
      <formula>WEEKDAY($A837)=5</formula>
    </cfRule>
    <cfRule type="expression" dxfId="18606" priority="56664" stopIfTrue="1">
      <formula>WEEKDAY($A837)=6</formula>
    </cfRule>
    <cfRule type="expression" dxfId="18605" priority="56665" stopIfTrue="1">
      <formula>WEEKDAY($A837)=7</formula>
    </cfRule>
  </conditionalFormatting>
  <conditionalFormatting sqref="I837:I842">
    <cfRule type="expression" dxfId="18604" priority="56652" stopIfTrue="1">
      <formula>WEEKDAY($A837)=1</formula>
    </cfRule>
    <cfRule type="expression" dxfId="18603" priority="56653" stopIfTrue="1">
      <formula>WEEKDAY($A837)=2</formula>
    </cfRule>
    <cfRule type="expression" dxfId="18602" priority="56654" stopIfTrue="1">
      <formula>WEEKDAY($A837)=3</formula>
    </cfRule>
    <cfRule type="expression" dxfId="18601" priority="56655" stopIfTrue="1">
      <formula>WEEKDAY($A837)=4</formula>
    </cfRule>
    <cfRule type="expression" dxfId="18600" priority="56656" stopIfTrue="1">
      <formula>WEEKDAY($A837)=5</formula>
    </cfRule>
    <cfRule type="expression" dxfId="18599" priority="56657" stopIfTrue="1">
      <formula>WEEKDAY($A837)=6</formula>
    </cfRule>
    <cfRule type="expression" dxfId="18598" priority="56658" stopIfTrue="1">
      <formula>WEEKDAY($A837)=7</formula>
    </cfRule>
  </conditionalFormatting>
  <conditionalFormatting sqref="I837:I842">
    <cfRule type="expression" dxfId="18597" priority="56645" stopIfTrue="1">
      <formula>WEEKDAY($A837)=1</formula>
    </cfRule>
    <cfRule type="expression" dxfId="18596" priority="56646" stopIfTrue="1">
      <formula>WEEKDAY($A837)=2</formula>
    </cfRule>
    <cfRule type="expression" dxfId="18595" priority="56647" stopIfTrue="1">
      <formula>WEEKDAY($A837)=3</formula>
    </cfRule>
    <cfRule type="expression" dxfId="18594" priority="56648" stopIfTrue="1">
      <formula>WEEKDAY($A837)=4</formula>
    </cfRule>
    <cfRule type="expression" dxfId="18593" priority="56649" stopIfTrue="1">
      <formula>WEEKDAY($A837)=5</formula>
    </cfRule>
    <cfRule type="expression" dxfId="18592" priority="56650" stopIfTrue="1">
      <formula>WEEKDAY($A837)=6</formula>
    </cfRule>
    <cfRule type="expression" dxfId="18591" priority="56651" stopIfTrue="1">
      <formula>WEEKDAY($A837)=7</formula>
    </cfRule>
  </conditionalFormatting>
  <conditionalFormatting sqref="I837:I842">
    <cfRule type="expression" dxfId="18590" priority="56638" stopIfTrue="1">
      <formula>WEEKDAY($A837)=1</formula>
    </cfRule>
    <cfRule type="expression" dxfId="18589" priority="56639" stopIfTrue="1">
      <formula>WEEKDAY($A837)=2</formula>
    </cfRule>
    <cfRule type="expression" dxfId="18588" priority="56640" stopIfTrue="1">
      <formula>WEEKDAY($A837)=3</formula>
    </cfRule>
    <cfRule type="expression" dxfId="18587" priority="56641" stopIfTrue="1">
      <formula>WEEKDAY($A837)=4</formula>
    </cfRule>
    <cfRule type="expression" dxfId="18586" priority="56642" stopIfTrue="1">
      <formula>WEEKDAY($A837)=5</formula>
    </cfRule>
    <cfRule type="expression" dxfId="18585" priority="56643" stopIfTrue="1">
      <formula>WEEKDAY($A837)=6</formula>
    </cfRule>
    <cfRule type="expression" dxfId="18584" priority="56644" stopIfTrue="1">
      <formula>WEEKDAY($A837)=7</formula>
    </cfRule>
  </conditionalFormatting>
  <conditionalFormatting sqref="I837:I842">
    <cfRule type="expression" dxfId="18583" priority="56631" stopIfTrue="1">
      <formula>WEEKDAY($A837)=1</formula>
    </cfRule>
    <cfRule type="expression" dxfId="18582" priority="56632" stopIfTrue="1">
      <formula>WEEKDAY($A837)=2</formula>
    </cfRule>
    <cfRule type="expression" dxfId="18581" priority="56633" stopIfTrue="1">
      <formula>WEEKDAY($A837)=3</formula>
    </cfRule>
    <cfRule type="expression" dxfId="18580" priority="56634" stopIfTrue="1">
      <formula>WEEKDAY($A837)=4</formula>
    </cfRule>
    <cfRule type="expression" dxfId="18579" priority="56635" stopIfTrue="1">
      <formula>WEEKDAY($A837)=5</formula>
    </cfRule>
    <cfRule type="expression" dxfId="18578" priority="56636" stopIfTrue="1">
      <formula>WEEKDAY($A837)=6</formula>
    </cfRule>
    <cfRule type="expression" dxfId="18577" priority="56637" stopIfTrue="1">
      <formula>WEEKDAY($A837)=7</formula>
    </cfRule>
  </conditionalFormatting>
  <conditionalFormatting sqref="I837:I842">
    <cfRule type="expression" dxfId="18576" priority="56624" stopIfTrue="1">
      <formula>WEEKDAY($A837)=1</formula>
    </cfRule>
    <cfRule type="expression" dxfId="18575" priority="56625" stopIfTrue="1">
      <formula>WEEKDAY($A837)=2</formula>
    </cfRule>
    <cfRule type="expression" dxfId="18574" priority="56626" stopIfTrue="1">
      <formula>WEEKDAY($A837)=3</formula>
    </cfRule>
    <cfRule type="expression" dxfId="18573" priority="56627" stopIfTrue="1">
      <formula>WEEKDAY($A837)=4</formula>
    </cfRule>
    <cfRule type="expression" dxfId="18572" priority="56628" stopIfTrue="1">
      <formula>WEEKDAY($A837)=5</formula>
    </cfRule>
    <cfRule type="expression" dxfId="18571" priority="56629" stopIfTrue="1">
      <formula>WEEKDAY($A837)=6</formula>
    </cfRule>
    <cfRule type="expression" dxfId="18570" priority="56630" stopIfTrue="1">
      <formula>WEEKDAY($A837)=7</formula>
    </cfRule>
  </conditionalFormatting>
  <conditionalFormatting sqref="I837:I842">
    <cfRule type="expression" dxfId="18569" priority="56617" stopIfTrue="1">
      <formula>WEEKDAY($A837)=1</formula>
    </cfRule>
    <cfRule type="expression" dxfId="18568" priority="56618" stopIfTrue="1">
      <formula>WEEKDAY($A837)=2</formula>
    </cfRule>
    <cfRule type="expression" dxfId="18567" priority="56619" stopIfTrue="1">
      <formula>WEEKDAY($A837)=3</formula>
    </cfRule>
    <cfRule type="expression" dxfId="18566" priority="56620" stopIfTrue="1">
      <formula>WEEKDAY($A837)=4</formula>
    </cfRule>
    <cfRule type="expression" dxfId="18565" priority="56621" stopIfTrue="1">
      <formula>WEEKDAY($A837)=5</formula>
    </cfRule>
    <cfRule type="expression" dxfId="18564" priority="56622" stopIfTrue="1">
      <formula>WEEKDAY($A837)=6</formula>
    </cfRule>
    <cfRule type="expression" dxfId="18563" priority="56623" stopIfTrue="1">
      <formula>WEEKDAY($A837)=7</formula>
    </cfRule>
  </conditionalFormatting>
  <conditionalFormatting sqref="I837:I842">
    <cfRule type="expression" dxfId="18562" priority="56610" stopIfTrue="1">
      <formula>WEEKDAY($A837)=1</formula>
    </cfRule>
    <cfRule type="expression" dxfId="18561" priority="56611" stopIfTrue="1">
      <formula>WEEKDAY($A837)=2</formula>
    </cfRule>
    <cfRule type="expression" dxfId="18560" priority="56612" stopIfTrue="1">
      <formula>WEEKDAY($A837)=3</formula>
    </cfRule>
    <cfRule type="expression" dxfId="18559" priority="56613" stopIfTrue="1">
      <formula>WEEKDAY($A837)=4</formula>
    </cfRule>
    <cfRule type="expression" dxfId="18558" priority="56614" stopIfTrue="1">
      <formula>WEEKDAY($A837)=5</formula>
    </cfRule>
    <cfRule type="expression" dxfId="18557" priority="56615" stopIfTrue="1">
      <formula>WEEKDAY($A837)=6</formula>
    </cfRule>
    <cfRule type="expression" dxfId="18556" priority="56616" stopIfTrue="1">
      <formula>WEEKDAY($A837)=7</formula>
    </cfRule>
  </conditionalFormatting>
  <conditionalFormatting sqref="I837:I842">
    <cfRule type="expression" dxfId="18555" priority="56603" stopIfTrue="1">
      <formula>WEEKDAY($A837)=1</formula>
    </cfRule>
    <cfRule type="expression" dxfId="18554" priority="56604" stopIfTrue="1">
      <formula>WEEKDAY($A837)=2</formula>
    </cfRule>
    <cfRule type="expression" dxfId="18553" priority="56605" stopIfTrue="1">
      <formula>WEEKDAY($A837)=3</formula>
    </cfRule>
    <cfRule type="expression" dxfId="18552" priority="56606" stopIfTrue="1">
      <formula>WEEKDAY($A837)=4</formula>
    </cfRule>
    <cfRule type="expression" dxfId="18551" priority="56607" stopIfTrue="1">
      <formula>WEEKDAY($A837)=5</formula>
    </cfRule>
    <cfRule type="expression" dxfId="18550" priority="56608" stopIfTrue="1">
      <formula>WEEKDAY($A837)=6</formula>
    </cfRule>
    <cfRule type="expression" dxfId="18549" priority="56609" stopIfTrue="1">
      <formula>WEEKDAY($A837)=7</formula>
    </cfRule>
  </conditionalFormatting>
  <conditionalFormatting sqref="I837:I842">
    <cfRule type="expression" dxfId="18548" priority="56596" stopIfTrue="1">
      <formula>WEEKDAY($A837)=1</formula>
    </cfRule>
    <cfRule type="expression" dxfId="18547" priority="56597" stopIfTrue="1">
      <formula>WEEKDAY($A837)=2</formula>
    </cfRule>
    <cfRule type="expression" dxfId="18546" priority="56598" stopIfTrue="1">
      <formula>WEEKDAY($A837)=3</formula>
    </cfRule>
    <cfRule type="expression" dxfId="18545" priority="56599" stopIfTrue="1">
      <formula>WEEKDAY($A837)=4</formula>
    </cfRule>
    <cfRule type="expression" dxfId="18544" priority="56600" stopIfTrue="1">
      <formula>WEEKDAY($A837)=5</formula>
    </cfRule>
    <cfRule type="expression" dxfId="18543" priority="56601" stopIfTrue="1">
      <formula>WEEKDAY($A837)=6</formula>
    </cfRule>
    <cfRule type="expression" dxfId="18542" priority="56602" stopIfTrue="1">
      <formula>WEEKDAY($A837)=7</formula>
    </cfRule>
  </conditionalFormatting>
  <conditionalFormatting sqref="I837:I842">
    <cfRule type="expression" dxfId="18541" priority="56589" stopIfTrue="1">
      <formula>WEEKDAY($A837)=1</formula>
    </cfRule>
    <cfRule type="expression" dxfId="18540" priority="56590" stopIfTrue="1">
      <formula>WEEKDAY($A837)=2</formula>
    </cfRule>
    <cfRule type="expression" dxfId="18539" priority="56591" stopIfTrue="1">
      <formula>WEEKDAY($A837)=3</formula>
    </cfRule>
    <cfRule type="expression" dxfId="18538" priority="56592" stopIfTrue="1">
      <formula>WEEKDAY($A837)=4</formula>
    </cfRule>
    <cfRule type="expression" dxfId="18537" priority="56593" stopIfTrue="1">
      <formula>WEEKDAY($A837)=5</formula>
    </cfRule>
    <cfRule type="expression" dxfId="18536" priority="56594" stopIfTrue="1">
      <formula>WEEKDAY($A837)=6</formula>
    </cfRule>
    <cfRule type="expression" dxfId="18535" priority="56595" stopIfTrue="1">
      <formula>WEEKDAY($A837)=7</formula>
    </cfRule>
  </conditionalFormatting>
  <conditionalFormatting sqref="I837:I842">
    <cfRule type="expression" dxfId="18534" priority="56575" stopIfTrue="1">
      <formula>WEEKDAY($A837)=1</formula>
    </cfRule>
    <cfRule type="expression" dxfId="18533" priority="56576" stopIfTrue="1">
      <formula>WEEKDAY($A837)=2</formula>
    </cfRule>
    <cfRule type="expression" dxfId="18532" priority="56577" stopIfTrue="1">
      <formula>WEEKDAY($A837)=3</formula>
    </cfRule>
    <cfRule type="expression" dxfId="18531" priority="56578" stopIfTrue="1">
      <formula>WEEKDAY($A837)=4</formula>
    </cfRule>
    <cfRule type="expression" dxfId="18530" priority="56579" stopIfTrue="1">
      <formula>WEEKDAY($A837)=5</formula>
    </cfRule>
    <cfRule type="expression" dxfId="18529" priority="56580" stopIfTrue="1">
      <formula>WEEKDAY($A837)=6</formula>
    </cfRule>
    <cfRule type="expression" dxfId="18528" priority="56581" stopIfTrue="1">
      <formula>WEEKDAY($A837)=7</formula>
    </cfRule>
  </conditionalFormatting>
  <conditionalFormatting sqref="I837:I842">
    <cfRule type="expression" dxfId="18527" priority="56554" stopIfTrue="1">
      <formula>WEEKDAY($A837)=1</formula>
    </cfRule>
    <cfRule type="expression" dxfId="18526" priority="56555" stopIfTrue="1">
      <formula>WEEKDAY($A837)=2</formula>
    </cfRule>
    <cfRule type="expression" dxfId="18525" priority="56556" stopIfTrue="1">
      <formula>WEEKDAY($A837)=3</formula>
    </cfRule>
    <cfRule type="expression" dxfId="18524" priority="56557" stopIfTrue="1">
      <formula>WEEKDAY($A837)=4</formula>
    </cfRule>
    <cfRule type="expression" dxfId="18523" priority="56558" stopIfTrue="1">
      <formula>WEEKDAY($A837)=5</formula>
    </cfRule>
    <cfRule type="expression" dxfId="18522" priority="56559" stopIfTrue="1">
      <formula>WEEKDAY($A837)=6</formula>
    </cfRule>
    <cfRule type="expression" dxfId="18521" priority="56560" stopIfTrue="1">
      <formula>WEEKDAY($A837)=7</formula>
    </cfRule>
  </conditionalFormatting>
  <conditionalFormatting sqref="I837:I842">
    <cfRule type="expression" dxfId="18520" priority="56540" stopIfTrue="1">
      <formula>WEEKDAY($A837)=1</formula>
    </cfRule>
    <cfRule type="expression" dxfId="18519" priority="56541" stopIfTrue="1">
      <formula>WEEKDAY($A837)=2</formula>
    </cfRule>
    <cfRule type="expression" dxfId="18518" priority="56542" stopIfTrue="1">
      <formula>WEEKDAY($A837)=3</formula>
    </cfRule>
    <cfRule type="expression" dxfId="18517" priority="56543" stopIfTrue="1">
      <formula>WEEKDAY($A837)=4</formula>
    </cfRule>
    <cfRule type="expression" dxfId="18516" priority="56544" stopIfTrue="1">
      <formula>WEEKDAY($A837)=5</formula>
    </cfRule>
    <cfRule type="expression" dxfId="18515" priority="56545" stopIfTrue="1">
      <formula>WEEKDAY($A837)=6</formula>
    </cfRule>
    <cfRule type="expression" dxfId="18514" priority="56546" stopIfTrue="1">
      <formula>WEEKDAY($A837)=7</formula>
    </cfRule>
  </conditionalFormatting>
  <conditionalFormatting sqref="I837:I842">
    <cfRule type="expression" dxfId="18513" priority="56519" stopIfTrue="1">
      <formula>WEEKDAY($A837)=1</formula>
    </cfRule>
    <cfRule type="expression" dxfId="18512" priority="56520" stopIfTrue="1">
      <formula>WEEKDAY($A837)=2</formula>
    </cfRule>
    <cfRule type="expression" dxfId="18511" priority="56521" stopIfTrue="1">
      <formula>WEEKDAY($A837)=3</formula>
    </cfRule>
    <cfRule type="expression" dxfId="18510" priority="56522" stopIfTrue="1">
      <formula>WEEKDAY($A837)=4</formula>
    </cfRule>
    <cfRule type="expression" dxfId="18509" priority="56523" stopIfTrue="1">
      <formula>WEEKDAY($A837)=5</formula>
    </cfRule>
    <cfRule type="expression" dxfId="18508" priority="56524" stopIfTrue="1">
      <formula>WEEKDAY($A837)=6</formula>
    </cfRule>
    <cfRule type="expression" dxfId="18507" priority="56525" stopIfTrue="1">
      <formula>WEEKDAY($A837)=7</formula>
    </cfRule>
  </conditionalFormatting>
  <conditionalFormatting sqref="I837:I842">
    <cfRule type="expression" dxfId="18506" priority="56498" stopIfTrue="1">
      <formula>WEEKDAY($A837)=1</formula>
    </cfRule>
    <cfRule type="expression" dxfId="18505" priority="56499" stopIfTrue="1">
      <formula>WEEKDAY($A837)=2</formula>
    </cfRule>
    <cfRule type="expression" dxfId="18504" priority="56500" stopIfTrue="1">
      <formula>WEEKDAY($A837)=3</formula>
    </cfRule>
    <cfRule type="expression" dxfId="18503" priority="56501" stopIfTrue="1">
      <formula>WEEKDAY($A837)=4</formula>
    </cfRule>
    <cfRule type="expression" dxfId="18502" priority="56502" stopIfTrue="1">
      <formula>WEEKDAY($A837)=5</formula>
    </cfRule>
    <cfRule type="expression" dxfId="18501" priority="56503" stopIfTrue="1">
      <formula>WEEKDAY($A837)=6</formula>
    </cfRule>
    <cfRule type="expression" dxfId="18500" priority="56504" stopIfTrue="1">
      <formula>WEEKDAY($A837)=7</formula>
    </cfRule>
  </conditionalFormatting>
  <conditionalFormatting sqref="I837:I842">
    <cfRule type="expression" dxfId="18499" priority="56491" stopIfTrue="1">
      <formula>WEEKDAY($A837)=1</formula>
    </cfRule>
    <cfRule type="expression" dxfId="18498" priority="56492" stopIfTrue="1">
      <formula>WEEKDAY($A837)=2</formula>
    </cfRule>
    <cfRule type="expression" dxfId="18497" priority="56493" stopIfTrue="1">
      <formula>WEEKDAY($A837)=3</formula>
    </cfRule>
    <cfRule type="expression" dxfId="18496" priority="56494" stopIfTrue="1">
      <formula>WEEKDAY($A837)=4</formula>
    </cfRule>
    <cfRule type="expression" dxfId="18495" priority="56495" stopIfTrue="1">
      <formula>WEEKDAY($A837)=5</formula>
    </cfRule>
    <cfRule type="expression" dxfId="18494" priority="56496" stopIfTrue="1">
      <formula>WEEKDAY($A837)=6</formula>
    </cfRule>
    <cfRule type="expression" dxfId="18493" priority="56497" stopIfTrue="1">
      <formula>WEEKDAY($A837)=7</formula>
    </cfRule>
  </conditionalFormatting>
  <conditionalFormatting sqref="I837:I842">
    <cfRule type="expression" dxfId="18492" priority="56484" stopIfTrue="1">
      <formula>WEEKDAY($A837)=1</formula>
    </cfRule>
    <cfRule type="expression" dxfId="18491" priority="56485" stopIfTrue="1">
      <formula>WEEKDAY($A837)=2</formula>
    </cfRule>
    <cfRule type="expression" dxfId="18490" priority="56486" stopIfTrue="1">
      <formula>WEEKDAY($A837)=3</formula>
    </cfRule>
    <cfRule type="expression" dxfId="18489" priority="56487" stopIfTrue="1">
      <formula>WEEKDAY($A837)=4</formula>
    </cfRule>
    <cfRule type="expression" dxfId="18488" priority="56488" stopIfTrue="1">
      <formula>WEEKDAY($A837)=5</formula>
    </cfRule>
    <cfRule type="expression" dxfId="18487" priority="56489" stopIfTrue="1">
      <formula>WEEKDAY($A837)=6</formula>
    </cfRule>
    <cfRule type="expression" dxfId="18486" priority="56490" stopIfTrue="1">
      <formula>WEEKDAY($A837)=7</formula>
    </cfRule>
  </conditionalFormatting>
  <conditionalFormatting sqref="I837:I842">
    <cfRule type="expression" dxfId="18485" priority="56477" stopIfTrue="1">
      <formula>WEEKDAY($A837)=1</formula>
    </cfRule>
    <cfRule type="expression" dxfId="18484" priority="56478" stopIfTrue="1">
      <formula>WEEKDAY($A837)=2</formula>
    </cfRule>
    <cfRule type="expression" dxfId="18483" priority="56479" stopIfTrue="1">
      <formula>WEEKDAY($A837)=3</formula>
    </cfRule>
    <cfRule type="expression" dxfId="18482" priority="56480" stopIfTrue="1">
      <formula>WEEKDAY($A837)=4</formula>
    </cfRule>
    <cfRule type="expression" dxfId="18481" priority="56481" stopIfTrue="1">
      <formula>WEEKDAY($A837)=5</formula>
    </cfRule>
    <cfRule type="expression" dxfId="18480" priority="56482" stopIfTrue="1">
      <formula>WEEKDAY($A837)=6</formula>
    </cfRule>
    <cfRule type="expression" dxfId="18479" priority="56483" stopIfTrue="1">
      <formula>WEEKDAY($A837)=7</formula>
    </cfRule>
  </conditionalFormatting>
  <conditionalFormatting sqref="I837:I842">
    <cfRule type="expression" dxfId="18478" priority="56463" stopIfTrue="1">
      <formula>WEEKDAY($A837)=1</formula>
    </cfRule>
    <cfRule type="expression" dxfId="18477" priority="56464" stopIfTrue="1">
      <formula>WEEKDAY($A837)=2</formula>
    </cfRule>
    <cfRule type="expression" dxfId="18476" priority="56465" stopIfTrue="1">
      <formula>WEEKDAY($A837)=3</formula>
    </cfRule>
    <cfRule type="expression" dxfId="18475" priority="56466" stopIfTrue="1">
      <formula>WEEKDAY($A837)=4</formula>
    </cfRule>
    <cfRule type="expression" dxfId="18474" priority="56467" stopIfTrue="1">
      <formula>WEEKDAY($A837)=5</formula>
    </cfRule>
    <cfRule type="expression" dxfId="18473" priority="56468" stopIfTrue="1">
      <formula>WEEKDAY($A837)=6</formula>
    </cfRule>
    <cfRule type="expression" dxfId="18472" priority="56469" stopIfTrue="1">
      <formula>WEEKDAY($A837)=7</formula>
    </cfRule>
  </conditionalFormatting>
  <conditionalFormatting sqref="I837:I842">
    <cfRule type="expression" dxfId="18471" priority="56456" stopIfTrue="1">
      <formula>WEEKDAY($A837)=1</formula>
    </cfRule>
    <cfRule type="expression" dxfId="18470" priority="56457" stopIfTrue="1">
      <formula>WEEKDAY($A837)=2</formula>
    </cfRule>
    <cfRule type="expression" dxfId="18469" priority="56458" stopIfTrue="1">
      <formula>WEEKDAY($A837)=3</formula>
    </cfRule>
    <cfRule type="expression" dxfId="18468" priority="56459" stopIfTrue="1">
      <formula>WEEKDAY($A837)=4</formula>
    </cfRule>
    <cfRule type="expression" dxfId="18467" priority="56460" stopIfTrue="1">
      <formula>WEEKDAY($A837)=5</formula>
    </cfRule>
    <cfRule type="expression" dxfId="18466" priority="56461" stopIfTrue="1">
      <formula>WEEKDAY($A837)=6</formula>
    </cfRule>
    <cfRule type="expression" dxfId="18465" priority="56462" stopIfTrue="1">
      <formula>WEEKDAY($A837)=7</formula>
    </cfRule>
  </conditionalFormatting>
  <conditionalFormatting sqref="I837:I842">
    <cfRule type="expression" dxfId="18464" priority="56449" stopIfTrue="1">
      <formula>WEEKDAY($A837)=1</formula>
    </cfRule>
    <cfRule type="expression" dxfId="18463" priority="56450" stopIfTrue="1">
      <formula>WEEKDAY($A837)=2</formula>
    </cfRule>
    <cfRule type="expression" dxfId="18462" priority="56451" stopIfTrue="1">
      <formula>WEEKDAY($A837)=3</formula>
    </cfRule>
    <cfRule type="expression" dxfId="18461" priority="56452" stopIfTrue="1">
      <formula>WEEKDAY($A837)=4</formula>
    </cfRule>
    <cfRule type="expression" dxfId="18460" priority="56453" stopIfTrue="1">
      <formula>WEEKDAY($A837)=5</formula>
    </cfRule>
    <cfRule type="expression" dxfId="18459" priority="56454" stopIfTrue="1">
      <formula>WEEKDAY($A837)=6</formula>
    </cfRule>
    <cfRule type="expression" dxfId="18458" priority="56455" stopIfTrue="1">
      <formula>WEEKDAY($A837)=7</formula>
    </cfRule>
  </conditionalFormatting>
  <conditionalFormatting sqref="I837:I842">
    <cfRule type="expression" dxfId="18457" priority="56442" stopIfTrue="1">
      <formula>WEEKDAY($A837)=1</formula>
    </cfRule>
    <cfRule type="expression" dxfId="18456" priority="56443" stopIfTrue="1">
      <formula>WEEKDAY($A837)=2</formula>
    </cfRule>
    <cfRule type="expression" dxfId="18455" priority="56444" stopIfTrue="1">
      <formula>WEEKDAY($A837)=3</formula>
    </cfRule>
    <cfRule type="expression" dxfId="18454" priority="56445" stopIfTrue="1">
      <formula>WEEKDAY($A837)=4</formula>
    </cfRule>
    <cfRule type="expression" dxfId="18453" priority="56446" stopIfTrue="1">
      <formula>WEEKDAY($A837)=5</formula>
    </cfRule>
    <cfRule type="expression" dxfId="18452" priority="56447" stopIfTrue="1">
      <formula>WEEKDAY($A837)=6</formula>
    </cfRule>
    <cfRule type="expression" dxfId="18451" priority="56448" stopIfTrue="1">
      <formula>WEEKDAY($A837)=7</formula>
    </cfRule>
  </conditionalFormatting>
  <conditionalFormatting sqref="I837:I842">
    <cfRule type="expression" dxfId="18450" priority="56435" stopIfTrue="1">
      <formula>WEEKDAY($A837)=1</formula>
    </cfRule>
    <cfRule type="expression" dxfId="18449" priority="56436" stopIfTrue="1">
      <formula>WEEKDAY($A837)=2</formula>
    </cfRule>
    <cfRule type="expression" dxfId="18448" priority="56437" stopIfTrue="1">
      <formula>WEEKDAY($A837)=3</formula>
    </cfRule>
    <cfRule type="expression" dxfId="18447" priority="56438" stopIfTrue="1">
      <formula>WEEKDAY($A837)=4</formula>
    </cfRule>
    <cfRule type="expression" dxfId="18446" priority="56439" stopIfTrue="1">
      <formula>WEEKDAY($A837)=5</formula>
    </cfRule>
    <cfRule type="expression" dxfId="18445" priority="56440" stopIfTrue="1">
      <formula>WEEKDAY($A837)=6</formula>
    </cfRule>
    <cfRule type="expression" dxfId="18444" priority="56441" stopIfTrue="1">
      <formula>WEEKDAY($A837)=7</formula>
    </cfRule>
  </conditionalFormatting>
  <conditionalFormatting sqref="I837:I842">
    <cfRule type="expression" dxfId="18443" priority="56428" stopIfTrue="1">
      <formula>WEEKDAY($A837)=1</formula>
    </cfRule>
    <cfRule type="expression" dxfId="18442" priority="56429" stopIfTrue="1">
      <formula>WEEKDAY($A837)=2</formula>
    </cfRule>
    <cfRule type="expression" dxfId="18441" priority="56430" stopIfTrue="1">
      <formula>WEEKDAY($A837)=3</formula>
    </cfRule>
    <cfRule type="expression" dxfId="18440" priority="56431" stopIfTrue="1">
      <formula>WEEKDAY($A837)=4</formula>
    </cfRule>
    <cfRule type="expression" dxfId="18439" priority="56432" stopIfTrue="1">
      <formula>WEEKDAY($A837)=5</formula>
    </cfRule>
    <cfRule type="expression" dxfId="18438" priority="56433" stopIfTrue="1">
      <formula>WEEKDAY($A837)=6</formula>
    </cfRule>
    <cfRule type="expression" dxfId="18437" priority="56434" stopIfTrue="1">
      <formula>WEEKDAY($A837)=7</formula>
    </cfRule>
  </conditionalFormatting>
  <conditionalFormatting sqref="I837:I842">
    <cfRule type="expression" dxfId="18436" priority="56421" stopIfTrue="1">
      <formula>WEEKDAY($A837)=1</formula>
    </cfRule>
    <cfRule type="expression" dxfId="18435" priority="56422" stopIfTrue="1">
      <formula>WEEKDAY($A837)=2</formula>
    </cfRule>
    <cfRule type="expression" dxfId="18434" priority="56423" stopIfTrue="1">
      <formula>WEEKDAY($A837)=3</formula>
    </cfRule>
    <cfRule type="expression" dxfId="18433" priority="56424" stopIfTrue="1">
      <formula>WEEKDAY($A837)=4</formula>
    </cfRule>
    <cfRule type="expression" dxfId="18432" priority="56425" stopIfTrue="1">
      <formula>WEEKDAY($A837)=5</formula>
    </cfRule>
    <cfRule type="expression" dxfId="18431" priority="56426" stopIfTrue="1">
      <formula>WEEKDAY($A837)=6</formula>
    </cfRule>
    <cfRule type="expression" dxfId="18430" priority="56427" stopIfTrue="1">
      <formula>WEEKDAY($A837)=7</formula>
    </cfRule>
  </conditionalFormatting>
  <conditionalFormatting sqref="I837:I842">
    <cfRule type="expression" dxfId="18429" priority="56414" stopIfTrue="1">
      <formula>WEEKDAY($A837)=1</formula>
    </cfRule>
    <cfRule type="expression" dxfId="18428" priority="56415" stopIfTrue="1">
      <formula>WEEKDAY($A837)=2</formula>
    </cfRule>
    <cfRule type="expression" dxfId="18427" priority="56416" stopIfTrue="1">
      <formula>WEEKDAY($A837)=3</formula>
    </cfRule>
    <cfRule type="expression" dxfId="18426" priority="56417" stopIfTrue="1">
      <formula>WEEKDAY($A837)=4</formula>
    </cfRule>
    <cfRule type="expression" dxfId="18425" priority="56418" stopIfTrue="1">
      <formula>WEEKDAY($A837)=5</formula>
    </cfRule>
    <cfRule type="expression" dxfId="18424" priority="56419" stopIfTrue="1">
      <formula>WEEKDAY($A837)=6</formula>
    </cfRule>
    <cfRule type="expression" dxfId="18423" priority="56420" stopIfTrue="1">
      <formula>WEEKDAY($A837)=7</formula>
    </cfRule>
  </conditionalFormatting>
  <conditionalFormatting sqref="I837:I842">
    <cfRule type="expression" dxfId="18422" priority="56407" stopIfTrue="1">
      <formula>WEEKDAY($A837)=1</formula>
    </cfRule>
    <cfRule type="expression" dxfId="18421" priority="56408" stopIfTrue="1">
      <formula>WEEKDAY($A837)=2</formula>
    </cfRule>
    <cfRule type="expression" dxfId="18420" priority="56409" stopIfTrue="1">
      <formula>WEEKDAY($A837)=3</formula>
    </cfRule>
    <cfRule type="expression" dxfId="18419" priority="56410" stopIfTrue="1">
      <formula>WEEKDAY($A837)=4</formula>
    </cfRule>
    <cfRule type="expression" dxfId="18418" priority="56411" stopIfTrue="1">
      <formula>WEEKDAY($A837)=5</formula>
    </cfRule>
    <cfRule type="expression" dxfId="18417" priority="56412" stopIfTrue="1">
      <formula>WEEKDAY($A837)=6</formula>
    </cfRule>
    <cfRule type="expression" dxfId="18416" priority="56413" stopIfTrue="1">
      <formula>WEEKDAY($A837)=7</formula>
    </cfRule>
  </conditionalFormatting>
  <conditionalFormatting sqref="I837:I842">
    <cfRule type="expression" dxfId="18415" priority="56400" stopIfTrue="1">
      <formula>WEEKDAY($A837)=1</formula>
    </cfRule>
    <cfRule type="expression" dxfId="18414" priority="56401" stopIfTrue="1">
      <formula>WEEKDAY($A837)=2</formula>
    </cfRule>
    <cfRule type="expression" dxfId="18413" priority="56402" stopIfTrue="1">
      <formula>WEEKDAY($A837)=3</formula>
    </cfRule>
    <cfRule type="expression" dxfId="18412" priority="56403" stopIfTrue="1">
      <formula>WEEKDAY($A837)=4</formula>
    </cfRule>
    <cfRule type="expression" dxfId="18411" priority="56404" stopIfTrue="1">
      <formula>WEEKDAY($A837)=5</formula>
    </cfRule>
    <cfRule type="expression" dxfId="18410" priority="56405" stopIfTrue="1">
      <formula>WEEKDAY($A837)=6</formula>
    </cfRule>
    <cfRule type="expression" dxfId="18409" priority="56406" stopIfTrue="1">
      <formula>WEEKDAY($A837)=7</formula>
    </cfRule>
  </conditionalFormatting>
  <conditionalFormatting sqref="I837:I842">
    <cfRule type="expression" dxfId="18408" priority="56393" stopIfTrue="1">
      <formula>WEEKDAY($A837)=1</formula>
    </cfRule>
    <cfRule type="expression" dxfId="18407" priority="56394" stopIfTrue="1">
      <formula>WEEKDAY($A837)=2</formula>
    </cfRule>
    <cfRule type="expression" dxfId="18406" priority="56395" stopIfTrue="1">
      <formula>WEEKDAY($A837)=3</formula>
    </cfRule>
    <cfRule type="expression" dxfId="18405" priority="56396" stopIfTrue="1">
      <formula>WEEKDAY($A837)=4</formula>
    </cfRule>
    <cfRule type="expression" dxfId="18404" priority="56397" stopIfTrue="1">
      <formula>WEEKDAY($A837)=5</formula>
    </cfRule>
    <cfRule type="expression" dxfId="18403" priority="56398" stopIfTrue="1">
      <formula>WEEKDAY($A837)=6</formula>
    </cfRule>
    <cfRule type="expression" dxfId="18402" priority="56399" stopIfTrue="1">
      <formula>WEEKDAY($A837)=7</formula>
    </cfRule>
  </conditionalFormatting>
  <conditionalFormatting sqref="I837:I842">
    <cfRule type="expression" dxfId="18401" priority="56386" stopIfTrue="1">
      <formula>WEEKDAY($A837)=1</formula>
    </cfRule>
    <cfRule type="expression" dxfId="18400" priority="56387" stopIfTrue="1">
      <formula>WEEKDAY($A837)=2</formula>
    </cfRule>
    <cfRule type="expression" dxfId="18399" priority="56388" stopIfTrue="1">
      <formula>WEEKDAY($A837)=3</formula>
    </cfRule>
    <cfRule type="expression" dxfId="18398" priority="56389" stopIfTrue="1">
      <formula>WEEKDAY($A837)=4</formula>
    </cfRule>
    <cfRule type="expression" dxfId="18397" priority="56390" stopIfTrue="1">
      <formula>WEEKDAY($A837)=5</formula>
    </cfRule>
    <cfRule type="expression" dxfId="18396" priority="56391" stopIfTrue="1">
      <formula>WEEKDAY($A837)=6</formula>
    </cfRule>
    <cfRule type="expression" dxfId="18395" priority="56392" stopIfTrue="1">
      <formula>WEEKDAY($A837)=7</formula>
    </cfRule>
  </conditionalFormatting>
  <conditionalFormatting sqref="I837:I842">
    <cfRule type="expression" dxfId="18394" priority="56379" stopIfTrue="1">
      <formula>WEEKDAY($A837)=1</formula>
    </cfRule>
    <cfRule type="expression" dxfId="18393" priority="56380" stopIfTrue="1">
      <formula>WEEKDAY($A837)=2</formula>
    </cfRule>
    <cfRule type="expression" dxfId="18392" priority="56381" stopIfTrue="1">
      <formula>WEEKDAY($A837)=3</formula>
    </cfRule>
    <cfRule type="expression" dxfId="18391" priority="56382" stopIfTrue="1">
      <formula>WEEKDAY($A837)=4</formula>
    </cfRule>
    <cfRule type="expression" dxfId="18390" priority="56383" stopIfTrue="1">
      <formula>WEEKDAY($A837)=5</formula>
    </cfRule>
    <cfRule type="expression" dxfId="18389" priority="56384" stopIfTrue="1">
      <formula>WEEKDAY($A837)=6</formula>
    </cfRule>
    <cfRule type="expression" dxfId="18388" priority="56385" stopIfTrue="1">
      <formula>WEEKDAY($A837)=7</formula>
    </cfRule>
  </conditionalFormatting>
  <conditionalFormatting sqref="I837:I842">
    <cfRule type="expression" dxfId="18387" priority="56372" stopIfTrue="1">
      <formula>WEEKDAY($A837)=1</formula>
    </cfRule>
    <cfRule type="expression" dxfId="18386" priority="56373" stopIfTrue="1">
      <formula>WEEKDAY($A837)=2</formula>
    </cfRule>
    <cfRule type="expression" dxfId="18385" priority="56374" stopIfTrue="1">
      <formula>WEEKDAY($A837)=3</formula>
    </cfRule>
    <cfRule type="expression" dxfId="18384" priority="56375" stopIfTrue="1">
      <formula>WEEKDAY($A837)=4</formula>
    </cfRule>
    <cfRule type="expression" dxfId="18383" priority="56376" stopIfTrue="1">
      <formula>WEEKDAY($A837)=5</formula>
    </cfRule>
    <cfRule type="expression" dxfId="18382" priority="56377" stopIfTrue="1">
      <formula>WEEKDAY($A837)=6</formula>
    </cfRule>
    <cfRule type="expression" dxfId="18381" priority="56378" stopIfTrue="1">
      <formula>WEEKDAY($A837)=7</formula>
    </cfRule>
  </conditionalFormatting>
  <conditionalFormatting sqref="I837:I842">
    <cfRule type="expression" dxfId="18380" priority="56365" stopIfTrue="1">
      <formula>WEEKDAY($A837)=1</formula>
    </cfRule>
    <cfRule type="expression" dxfId="18379" priority="56366" stopIfTrue="1">
      <formula>WEEKDAY($A837)=2</formula>
    </cfRule>
    <cfRule type="expression" dxfId="18378" priority="56367" stopIfTrue="1">
      <formula>WEEKDAY($A837)=3</formula>
    </cfRule>
    <cfRule type="expression" dxfId="18377" priority="56368" stopIfTrue="1">
      <formula>WEEKDAY($A837)=4</formula>
    </cfRule>
    <cfRule type="expression" dxfId="18376" priority="56369" stopIfTrue="1">
      <formula>WEEKDAY($A837)=5</formula>
    </cfRule>
    <cfRule type="expression" dxfId="18375" priority="56370" stopIfTrue="1">
      <formula>WEEKDAY($A837)=6</formula>
    </cfRule>
    <cfRule type="expression" dxfId="18374" priority="56371" stopIfTrue="1">
      <formula>WEEKDAY($A837)=7</formula>
    </cfRule>
  </conditionalFormatting>
  <conditionalFormatting sqref="I837:I842">
    <cfRule type="expression" dxfId="18373" priority="56358" stopIfTrue="1">
      <formula>WEEKDAY($A837)=1</formula>
    </cfRule>
    <cfRule type="expression" dxfId="18372" priority="56359" stopIfTrue="1">
      <formula>WEEKDAY($A837)=2</formula>
    </cfRule>
    <cfRule type="expression" dxfId="18371" priority="56360" stopIfTrue="1">
      <formula>WEEKDAY($A837)=3</formula>
    </cfRule>
    <cfRule type="expression" dxfId="18370" priority="56361" stopIfTrue="1">
      <formula>WEEKDAY($A837)=4</formula>
    </cfRule>
    <cfRule type="expression" dxfId="18369" priority="56362" stopIfTrue="1">
      <formula>WEEKDAY($A837)=5</formula>
    </cfRule>
    <cfRule type="expression" dxfId="18368" priority="56363" stopIfTrue="1">
      <formula>WEEKDAY($A837)=6</formula>
    </cfRule>
    <cfRule type="expression" dxfId="18367" priority="56364" stopIfTrue="1">
      <formula>WEEKDAY($A837)=7</formula>
    </cfRule>
  </conditionalFormatting>
  <conditionalFormatting sqref="I837:I842">
    <cfRule type="expression" dxfId="18366" priority="56351" stopIfTrue="1">
      <formula>WEEKDAY($A837)=1</formula>
    </cfRule>
    <cfRule type="expression" dxfId="18365" priority="56352" stopIfTrue="1">
      <formula>WEEKDAY($A837)=2</formula>
    </cfRule>
    <cfRule type="expression" dxfId="18364" priority="56353" stopIfTrue="1">
      <formula>WEEKDAY($A837)=3</formula>
    </cfRule>
    <cfRule type="expression" dxfId="18363" priority="56354" stopIfTrue="1">
      <formula>WEEKDAY($A837)=4</formula>
    </cfRule>
    <cfRule type="expression" dxfId="18362" priority="56355" stopIfTrue="1">
      <formula>WEEKDAY($A837)=5</formula>
    </cfRule>
    <cfRule type="expression" dxfId="18361" priority="56356" stopIfTrue="1">
      <formula>WEEKDAY($A837)=6</formula>
    </cfRule>
    <cfRule type="expression" dxfId="18360" priority="56357" stopIfTrue="1">
      <formula>WEEKDAY($A837)=7</formula>
    </cfRule>
  </conditionalFormatting>
  <conditionalFormatting sqref="I837:I842">
    <cfRule type="expression" dxfId="18359" priority="56344" stopIfTrue="1">
      <formula>WEEKDAY($A837)=1</formula>
    </cfRule>
    <cfRule type="expression" dxfId="18358" priority="56345" stopIfTrue="1">
      <formula>WEEKDAY($A837)=2</formula>
    </cfRule>
    <cfRule type="expression" dxfId="18357" priority="56346" stopIfTrue="1">
      <formula>WEEKDAY($A837)=3</formula>
    </cfRule>
    <cfRule type="expression" dxfId="18356" priority="56347" stopIfTrue="1">
      <formula>WEEKDAY($A837)=4</formula>
    </cfRule>
    <cfRule type="expression" dxfId="18355" priority="56348" stopIfTrue="1">
      <formula>WEEKDAY($A837)=5</formula>
    </cfRule>
    <cfRule type="expression" dxfId="18354" priority="56349" stopIfTrue="1">
      <formula>WEEKDAY($A837)=6</formula>
    </cfRule>
    <cfRule type="expression" dxfId="18353" priority="56350" stopIfTrue="1">
      <formula>WEEKDAY($A837)=7</formula>
    </cfRule>
  </conditionalFormatting>
  <conditionalFormatting sqref="I837:I842">
    <cfRule type="expression" dxfId="18352" priority="56337" stopIfTrue="1">
      <formula>WEEKDAY($A837)=1</formula>
    </cfRule>
    <cfRule type="expression" dxfId="18351" priority="56338" stopIfTrue="1">
      <formula>WEEKDAY($A837)=2</formula>
    </cfRule>
    <cfRule type="expression" dxfId="18350" priority="56339" stopIfTrue="1">
      <formula>WEEKDAY($A837)=3</formula>
    </cfRule>
    <cfRule type="expression" dxfId="18349" priority="56340" stopIfTrue="1">
      <formula>WEEKDAY($A837)=4</formula>
    </cfRule>
    <cfRule type="expression" dxfId="18348" priority="56341" stopIfTrue="1">
      <formula>WEEKDAY($A837)=5</formula>
    </cfRule>
    <cfRule type="expression" dxfId="18347" priority="56342" stopIfTrue="1">
      <formula>WEEKDAY($A837)=6</formula>
    </cfRule>
    <cfRule type="expression" dxfId="18346" priority="56343" stopIfTrue="1">
      <formula>WEEKDAY($A837)=7</formula>
    </cfRule>
  </conditionalFormatting>
  <conditionalFormatting sqref="I837:I842">
    <cfRule type="expression" dxfId="18345" priority="56330" stopIfTrue="1">
      <formula>WEEKDAY($A837)=1</formula>
    </cfRule>
    <cfRule type="expression" dxfId="18344" priority="56331" stopIfTrue="1">
      <formula>WEEKDAY($A837)=2</formula>
    </cfRule>
    <cfRule type="expression" dxfId="18343" priority="56332" stopIfTrue="1">
      <formula>WEEKDAY($A837)=3</formula>
    </cfRule>
    <cfRule type="expression" dxfId="18342" priority="56333" stopIfTrue="1">
      <formula>WEEKDAY($A837)=4</formula>
    </cfRule>
    <cfRule type="expression" dxfId="18341" priority="56334" stopIfTrue="1">
      <formula>WEEKDAY($A837)=5</formula>
    </cfRule>
    <cfRule type="expression" dxfId="18340" priority="56335" stopIfTrue="1">
      <formula>WEEKDAY($A837)=6</formula>
    </cfRule>
    <cfRule type="expression" dxfId="18339" priority="56336" stopIfTrue="1">
      <formula>WEEKDAY($A837)=7</formula>
    </cfRule>
  </conditionalFormatting>
  <conditionalFormatting sqref="I837:I842">
    <cfRule type="expression" dxfId="18338" priority="56323" stopIfTrue="1">
      <formula>WEEKDAY($A837)=1</formula>
    </cfRule>
    <cfRule type="expression" dxfId="18337" priority="56324" stopIfTrue="1">
      <formula>WEEKDAY($A837)=2</formula>
    </cfRule>
    <cfRule type="expression" dxfId="18336" priority="56325" stopIfTrue="1">
      <formula>WEEKDAY($A837)=3</formula>
    </cfRule>
    <cfRule type="expression" dxfId="18335" priority="56326" stopIfTrue="1">
      <formula>WEEKDAY($A837)=4</formula>
    </cfRule>
    <cfRule type="expression" dxfId="18334" priority="56327" stopIfTrue="1">
      <formula>WEEKDAY($A837)=5</formula>
    </cfRule>
    <cfRule type="expression" dxfId="18333" priority="56328" stopIfTrue="1">
      <formula>WEEKDAY($A837)=6</formula>
    </cfRule>
    <cfRule type="expression" dxfId="18332" priority="56329" stopIfTrue="1">
      <formula>WEEKDAY($A837)=7</formula>
    </cfRule>
  </conditionalFormatting>
  <conditionalFormatting sqref="I837:I842">
    <cfRule type="expression" dxfId="18331" priority="56316" stopIfTrue="1">
      <formula>WEEKDAY($A837)=1</formula>
    </cfRule>
    <cfRule type="expression" dxfId="18330" priority="56317" stopIfTrue="1">
      <formula>WEEKDAY($A837)=2</formula>
    </cfRule>
    <cfRule type="expression" dxfId="18329" priority="56318" stopIfTrue="1">
      <formula>WEEKDAY($A837)=3</formula>
    </cfRule>
    <cfRule type="expression" dxfId="18328" priority="56319" stopIfTrue="1">
      <formula>WEEKDAY($A837)=4</formula>
    </cfRule>
    <cfRule type="expression" dxfId="18327" priority="56320" stopIfTrue="1">
      <formula>WEEKDAY($A837)=5</formula>
    </cfRule>
    <cfRule type="expression" dxfId="18326" priority="56321" stopIfTrue="1">
      <formula>WEEKDAY($A837)=6</formula>
    </cfRule>
    <cfRule type="expression" dxfId="18325" priority="56322" stopIfTrue="1">
      <formula>WEEKDAY($A837)=7</formula>
    </cfRule>
  </conditionalFormatting>
  <conditionalFormatting sqref="I837:I842">
    <cfRule type="expression" dxfId="18324" priority="56302" stopIfTrue="1">
      <formula>WEEKDAY($A837)=1</formula>
    </cfRule>
    <cfRule type="expression" dxfId="18323" priority="56303" stopIfTrue="1">
      <formula>WEEKDAY($A837)=2</formula>
    </cfRule>
    <cfRule type="expression" dxfId="18322" priority="56304" stopIfTrue="1">
      <formula>WEEKDAY($A837)=3</formula>
    </cfRule>
    <cfRule type="expression" dxfId="18321" priority="56305" stopIfTrue="1">
      <formula>WEEKDAY($A837)=4</formula>
    </cfRule>
    <cfRule type="expression" dxfId="18320" priority="56306" stopIfTrue="1">
      <formula>WEEKDAY($A837)=5</formula>
    </cfRule>
    <cfRule type="expression" dxfId="18319" priority="56307" stopIfTrue="1">
      <formula>WEEKDAY($A837)=6</formula>
    </cfRule>
    <cfRule type="expression" dxfId="18318" priority="56308" stopIfTrue="1">
      <formula>WEEKDAY($A837)=7</formula>
    </cfRule>
  </conditionalFormatting>
  <conditionalFormatting sqref="I837:I842">
    <cfRule type="expression" dxfId="18317" priority="56281" stopIfTrue="1">
      <formula>WEEKDAY($A837)=1</formula>
    </cfRule>
    <cfRule type="expression" dxfId="18316" priority="56282" stopIfTrue="1">
      <formula>WEEKDAY($A837)=2</formula>
    </cfRule>
    <cfRule type="expression" dxfId="18315" priority="56283" stopIfTrue="1">
      <formula>WEEKDAY($A837)=3</formula>
    </cfRule>
    <cfRule type="expression" dxfId="18314" priority="56284" stopIfTrue="1">
      <formula>WEEKDAY($A837)=4</formula>
    </cfRule>
    <cfRule type="expression" dxfId="18313" priority="56285" stopIfTrue="1">
      <formula>WEEKDAY($A837)=5</formula>
    </cfRule>
    <cfRule type="expression" dxfId="18312" priority="56286" stopIfTrue="1">
      <formula>WEEKDAY($A837)=6</formula>
    </cfRule>
    <cfRule type="expression" dxfId="18311" priority="56287" stopIfTrue="1">
      <formula>WEEKDAY($A837)=7</formula>
    </cfRule>
  </conditionalFormatting>
  <conditionalFormatting sqref="I837:I842">
    <cfRule type="expression" dxfId="18310" priority="56267" stopIfTrue="1">
      <formula>WEEKDAY($A837)=1</formula>
    </cfRule>
    <cfRule type="expression" dxfId="18309" priority="56268" stopIfTrue="1">
      <formula>WEEKDAY($A837)=2</formula>
    </cfRule>
    <cfRule type="expression" dxfId="18308" priority="56269" stopIfTrue="1">
      <formula>WEEKDAY($A837)=3</formula>
    </cfRule>
    <cfRule type="expression" dxfId="18307" priority="56270" stopIfTrue="1">
      <formula>WEEKDAY($A837)=4</formula>
    </cfRule>
    <cfRule type="expression" dxfId="18306" priority="56271" stopIfTrue="1">
      <formula>WEEKDAY($A837)=5</formula>
    </cfRule>
    <cfRule type="expression" dxfId="18305" priority="56272" stopIfTrue="1">
      <formula>WEEKDAY($A837)=6</formula>
    </cfRule>
    <cfRule type="expression" dxfId="18304" priority="56273" stopIfTrue="1">
      <formula>WEEKDAY($A837)=7</formula>
    </cfRule>
  </conditionalFormatting>
  <conditionalFormatting sqref="I837:I842">
    <cfRule type="expression" dxfId="18303" priority="56246" stopIfTrue="1">
      <formula>WEEKDAY($A837)=1</formula>
    </cfRule>
    <cfRule type="expression" dxfId="18302" priority="56247" stopIfTrue="1">
      <formula>WEEKDAY($A837)=2</formula>
    </cfRule>
    <cfRule type="expression" dxfId="18301" priority="56248" stopIfTrue="1">
      <formula>WEEKDAY($A837)=3</formula>
    </cfRule>
    <cfRule type="expression" dxfId="18300" priority="56249" stopIfTrue="1">
      <formula>WEEKDAY($A837)=4</formula>
    </cfRule>
    <cfRule type="expression" dxfId="18299" priority="56250" stopIfTrue="1">
      <formula>WEEKDAY($A837)=5</formula>
    </cfRule>
    <cfRule type="expression" dxfId="18298" priority="56251" stopIfTrue="1">
      <formula>WEEKDAY($A837)=6</formula>
    </cfRule>
    <cfRule type="expression" dxfId="18297" priority="56252" stopIfTrue="1">
      <formula>WEEKDAY($A837)=7</formula>
    </cfRule>
  </conditionalFormatting>
  <conditionalFormatting sqref="I837:I842">
    <cfRule type="expression" dxfId="18296" priority="56225" stopIfTrue="1">
      <formula>WEEKDAY($A837)=1</formula>
    </cfRule>
    <cfRule type="expression" dxfId="18295" priority="56226" stopIfTrue="1">
      <formula>WEEKDAY($A837)=2</formula>
    </cfRule>
    <cfRule type="expression" dxfId="18294" priority="56227" stopIfTrue="1">
      <formula>WEEKDAY($A837)=3</formula>
    </cfRule>
    <cfRule type="expression" dxfId="18293" priority="56228" stopIfTrue="1">
      <formula>WEEKDAY($A837)=4</formula>
    </cfRule>
    <cfRule type="expression" dxfId="18292" priority="56229" stopIfTrue="1">
      <formula>WEEKDAY($A837)=5</formula>
    </cfRule>
    <cfRule type="expression" dxfId="18291" priority="56230" stopIfTrue="1">
      <formula>WEEKDAY($A837)=6</formula>
    </cfRule>
    <cfRule type="expression" dxfId="18290" priority="56231" stopIfTrue="1">
      <formula>WEEKDAY($A837)=7</formula>
    </cfRule>
  </conditionalFormatting>
  <conditionalFormatting sqref="I837:I842">
    <cfRule type="expression" dxfId="18289" priority="56218" stopIfTrue="1">
      <formula>WEEKDAY($A837)=1</formula>
    </cfRule>
    <cfRule type="expression" dxfId="18288" priority="56219" stopIfTrue="1">
      <formula>WEEKDAY($A837)=2</formula>
    </cfRule>
    <cfRule type="expression" dxfId="18287" priority="56220" stopIfTrue="1">
      <formula>WEEKDAY($A837)=3</formula>
    </cfRule>
    <cfRule type="expression" dxfId="18286" priority="56221" stopIfTrue="1">
      <formula>WEEKDAY($A837)=4</formula>
    </cfRule>
    <cfRule type="expression" dxfId="18285" priority="56222" stopIfTrue="1">
      <formula>WEEKDAY($A837)=5</formula>
    </cfRule>
    <cfRule type="expression" dxfId="18284" priority="56223" stopIfTrue="1">
      <formula>WEEKDAY($A837)=6</formula>
    </cfRule>
    <cfRule type="expression" dxfId="18283" priority="56224" stopIfTrue="1">
      <formula>WEEKDAY($A837)=7</formula>
    </cfRule>
  </conditionalFormatting>
  <conditionalFormatting sqref="I837:I842">
    <cfRule type="expression" dxfId="18282" priority="56197" stopIfTrue="1">
      <formula>WEEKDAY($A837)=1</formula>
    </cfRule>
    <cfRule type="expression" dxfId="18281" priority="56198" stopIfTrue="1">
      <formula>WEEKDAY($A837)=2</formula>
    </cfRule>
    <cfRule type="expression" dxfId="18280" priority="56199" stopIfTrue="1">
      <formula>WEEKDAY($A837)=3</formula>
    </cfRule>
    <cfRule type="expression" dxfId="18279" priority="56200" stopIfTrue="1">
      <formula>WEEKDAY($A837)=4</formula>
    </cfRule>
    <cfRule type="expression" dxfId="18278" priority="56201" stopIfTrue="1">
      <formula>WEEKDAY($A837)=5</formula>
    </cfRule>
    <cfRule type="expression" dxfId="18277" priority="56202" stopIfTrue="1">
      <formula>WEEKDAY($A837)=6</formula>
    </cfRule>
    <cfRule type="expression" dxfId="18276" priority="56203" stopIfTrue="1">
      <formula>WEEKDAY($A837)=7</formula>
    </cfRule>
  </conditionalFormatting>
  <conditionalFormatting sqref="I837:I842">
    <cfRule type="expression" dxfId="18275" priority="56183" stopIfTrue="1">
      <formula>WEEKDAY($A837)=1</formula>
    </cfRule>
    <cfRule type="expression" dxfId="18274" priority="56184" stopIfTrue="1">
      <formula>WEEKDAY($A837)=2</formula>
    </cfRule>
    <cfRule type="expression" dxfId="18273" priority="56185" stopIfTrue="1">
      <formula>WEEKDAY($A837)=3</formula>
    </cfRule>
    <cfRule type="expression" dxfId="18272" priority="56186" stopIfTrue="1">
      <formula>WEEKDAY($A837)=4</formula>
    </cfRule>
    <cfRule type="expression" dxfId="18271" priority="56187" stopIfTrue="1">
      <formula>WEEKDAY($A837)=5</formula>
    </cfRule>
    <cfRule type="expression" dxfId="18270" priority="56188" stopIfTrue="1">
      <formula>WEEKDAY($A837)=6</formula>
    </cfRule>
    <cfRule type="expression" dxfId="18269" priority="56189" stopIfTrue="1">
      <formula>WEEKDAY($A837)=7</formula>
    </cfRule>
  </conditionalFormatting>
  <conditionalFormatting sqref="I837:I842">
    <cfRule type="expression" dxfId="18268" priority="56148" stopIfTrue="1">
      <formula>WEEKDAY($A837)=1</formula>
    </cfRule>
    <cfRule type="expression" dxfId="18267" priority="56149" stopIfTrue="1">
      <formula>WEEKDAY($A837)=2</formula>
    </cfRule>
    <cfRule type="expression" dxfId="18266" priority="56150" stopIfTrue="1">
      <formula>WEEKDAY($A837)=3</formula>
    </cfRule>
    <cfRule type="expression" dxfId="18265" priority="56151" stopIfTrue="1">
      <formula>WEEKDAY($A837)=4</formula>
    </cfRule>
    <cfRule type="expression" dxfId="18264" priority="56152" stopIfTrue="1">
      <formula>WEEKDAY($A837)=5</formula>
    </cfRule>
    <cfRule type="expression" dxfId="18263" priority="56153" stopIfTrue="1">
      <formula>WEEKDAY($A837)=6</formula>
    </cfRule>
    <cfRule type="expression" dxfId="18262" priority="56154" stopIfTrue="1">
      <formula>WEEKDAY($A837)=7</formula>
    </cfRule>
  </conditionalFormatting>
  <conditionalFormatting sqref="I837:I842">
    <cfRule type="expression" dxfId="18261" priority="56127" stopIfTrue="1">
      <formula>WEEKDAY($A837)=1</formula>
    </cfRule>
    <cfRule type="expression" dxfId="18260" priority="56128" stopIfTrue="1">
      <formula>WEEKDAY($A837)=2</formula>
    </cfRule>
    <cfRule type="expression" dxfId="18259" priority="56129" stopIfTrue="1">
      <formula>WEEKDAY($A837)=3</formula>
    </cfRule>
    <cfRule type="expression" dxfId="18258" priority="56130" stopIfTrue="1">
      <formula>WEEKDAY($A837)=4</formula>
    </cfRule>
    <cfRule type="expression" dxfId="18257" priority="56131" stopIfTrue="1">
      <formula>WEEKDAY($A837)=5</formula>
    </cfRule>
    <cfRule type="expression" dxfId="18256" priority="56132" stopIfTrue="1">
      <formula>WEEKDAY($A837)=6</formula>
    </cfRule>
    <cfRule type="expression" dxfId="18255" priority="56133" stopIfTrue="1">
      <formula>WEEKDAY($A837)=7</formula>
    </cfRule>
  </conditionalFormatting>
  <conditionalFormatting sqref="I837:I842">
    <cfRule type="expression" dxfId="18254" priority="56120" stopIfTrue="1">
      <formula>WEEKDAY($A837)=1</formula>
    </cfRule>
    <cfRule type="expression" dxfId="18253" priority="56121" stopIfTrue="1">
      <formula>WEEKDAY($A837)=2</formula>
    </cfRule>
    <cfRule type="expression" dxfId="18252" priority="56122" stopIfTrue="1">
      <formula>WEEKDAY($A837)=3</formula>
    </cfRule>
    <cfRule type="expression" dxfId="18251" priority="56123" stopIfTrue="1">
      <formula>WEEKDAY($A837)=4</formula>
    </cfRule>
    <cfRule type="expression" dxfId="18250" priority="56124" stopIfTrue="1">
      <formula>WEEKDAY($A837)=5</formula>
    </cfRule>
    <cfRule type="expression" dxfId="18249" priority="56125" stopIfTrue="1">
      <formula>WEEKDAY($A837)=6</formula>
    </cfRule>
    <cfRule type="expression" dxfId="18248" priority="56126" stopIfTrue="1">
      <formula>WEEKDAY($A837)=7</formula>
    </cfRule>
  </conditionalFormatting>
  <conditionalFormatting sqref="I837:I842">
    <cfRule type="expression" dxfId="18247" priority="56106" stopIfTrue="1">
      <formula>WEEKDAY($A837)=1</formula>
    </cfRule>
    <cfRule type="expression" dxfId="18246" priority="56107" stopIfTrue="1">
      <formula>WEEKDAY($A837)=2</formula>
    </cfRule>
    <cfRule type="expression" dxfId="18245" priority="56108" stopIfTrue="1">
      <formula>WEEKDAY($A837)=3</formula>
    </cfRule>
    <cfRule type="expression" dxfId="18244" priority="56109" stopIfTrue="1">
      <formula>WEEKDAY($A837)=4</formula>
    </cfRule>
    <cfRule type="expression" dxfId="18243" priority="56110" stopIfTrue="1">
      <formula>WEEKDAY($A837)=5</formula>
    </cfRule>
    <cfRule type="expression" dxfId="18242" priority="56111" stopIfTrue="1">
      <formula>WEEKDAY($A837)=6</formula>
    </cfRule>
    <cfRule type="expression" dxfId="18241" priority="56112" stopIfTrue="1">
      <formula>WEEKDAY($A837)=7</formula>
    </cfRule>
  </conditionalFormatting>
  <conditionalFormatting sqref="I837:I842">
    <cfRule type="expression" dxfId="18240" priority="56071" stopIfTrue="1">
      <formula>WEEKDAY($A837)=1</formula>
    </cfRule>
    <cfRule type="expression" dxfId="18239" priority="56072" stopIfTrue="1">
      <formula>WEEKDAY($A837)=2</formula>
    </cfRule>
    <cfRule type="expression" dxfId="18238" priority="56073" stopIfTrue="1">
      <formula>WEEKDAY($A837)=3</formula>
    </cfRule>
    <cfRule type="expression" dxfId="18237" priority="56074" stopIfTrue="1">
      <formula>WEEKDAY($A837)=4</formula>
    </cfRule>
    <cfRule type="expression" dxfId="18236" priority="56075" stopIfTrue="1">
      <formula>WEEKDAY($A837)=5</formula>
    </cfRule>
    <cfRule type="expression" dxfId="18235" priority="56076" stopIfTrue="1">
      <formula>WEEKDAY($A837)=6</formula>
    </cfRule>
    <cfRule type="expression" dxfId="18234" priority="56077" stopIfTrue="1">
      <formula>WEEKDAY($A837)=7</formula>
    </cfRule>
  </conditionalFormatting>
  <conditionalFormatting sqref="I837:I842">
    <cfRule type="expression" dxfId="18233" priority="56050" stopIfTrue="1">
      <formula>WEEKDAY($A837)=1</formula>
    </cfRule>
    <cfRule type="expression" dxfId="18232" priority="56051" stopIfTrue="1">
      <formula>WEEKDAY($A837)=2</formula>
    </cfRule>
    <cfRule type="expression" dxfId="18231" priority="56052" stopIfTrue="1">
      <formula>WEEKDAY($A837)=3</formula>
    </cfRule>
    <cfRule type="expression" dxfId="18230" priority="56053" stopIfTrue="1">
      <formula>WEEKDAY($A837)=4</formula>
    </cfRule>
    <cfRule type="expression" dxfId="18229" priority="56054" stopIfTrue="1">
      <formula>WEEKDAY($A837)=5</formula>
    </cfRule>
    <cfRule type="expression" dxfId="18228" priority="56055" stopIfTrue="1">
      <formula>WEEKDAY($A837)=6</formula>
    </cfRule>
    <cfRule type="expression" dxfId="18227" priority="56056" stopIfTrue="1">
      <formula>WEEKDAY($A837)=7</formula>
    </cfRule>
  </conditionalFormatting>
  <conditionalFormatting sqref="I837:I842">
    <cfRule type="expression" dxfId="18226" priority="56043" stopIfTrue="1">
      <formula>WEEKDAY($A837)=1</formula>
    </cfRule>
    <cfRule type="expression" dxfId="18225" priority="56044" stopIfTrue="1">
      <formula>WEEKDAY($A837)=2</formula>
    </cfRule>
    <cfRule type="expression" dxfId="18224" priority="56045" stopIfTrue="1">
      <formula>WEEKDAY($A837)=3</formula>
    </cfRule>
    <cfRule type="expression" dxfId="18223" priority="56046" stopIfTrue="1">
      <formula>WEEKDAY($A837)=4</formula>
    </cfRule>
    <cfRule type="expression" dxfId="18222" priority="56047" stopIfTrue="1">
      <formula>WEEKDAY($A837)=5</formula>
    </cfRule>
    <cfRule type="expression" dxfId="18221" priority="56048" stopIfTrue="1">
      <formula>WEEKDAY($A837)=6</formula>
    </cfRule>
    <cfRule type="expression" dxfId="18220" priority="56049" stopIfTrue="1">
      <formula>WEEKDAY($A837)=7</formula>
    </cfRule>
  </conditionalFormatting>
  <conditionalFormatting sqref="I837:I842">
    <cfRule type="expression" dxfId="18219" priority="56022" stopIfTrue="1">
      <formula>WEEKDAY($A837)=1</formula>
    </cfRule>
    <cfRule type="expression" dxfId="18218" priority="56023" stopIfTrue="1">
      <formula>WEEKDAY($A837)=2</formula>
    </cfRule>
    <cfRule type="expression" dxfId="18217" priority="56024" stopIfTrue="1">
      <formula>WEEKDAY($A837)=3</formula>
    </cfRule>
    <cfRule type="expression" dxfId="18216" priority="56025" stopIfTrue="1">
      <formula>WEEKDAY($A837)=4</formula>
    </cfRule>
    <cfRule type="expression" dxfId="18215" priority="56026" stopIfTrue="1">
      <formula>WEEKDAY($A837)=5</formula>
    </cfRule>
    <cfRule type="expression" dxfId="18214" priority="56027" stopIfTrue="1">
      <formula>WEEKDAY($A837)=6</formula>
    </cfRule>
    <cfRule type="expression" dxfId="18213" priority="56028" stopIfTrue="1">
      <formula>WEEKDAY($A837)=7</formula>
    </cfRule>
  </conditionalFormatting>
  <conditionalFormatting sqref="I837:I842">
    <cfRule type="expression" dxfId="18212" priority="56015" stopIfTrue="1">
      <formula>WEEKDAY($A837)=1</formula>
    </cfRule>
    <cfRule type="expression" dxfId="18211" priority="56016" stopIfTrue="1">
      <formula>WEEKDAY($A837)=2</formula>
    </cfRule>
    <cfRule type="expression" dxfId="18210" priority="56017" stopIfTrue="1">
      <formula>WEEKDAY($A837)=3</formula>
    </cfRule>
    <cfRule type="expression" dxfId="18209" priority="56018" stopIfTrue="1">
      <formula>WEEKDAY($A837)=4</formula>
    </cfRule>
    <cfRule type="expression" dxfId="18208" priority="56019" stopIfTrue="1">
      <formula>WEEKDAY($A837)=5</formula>
    </cfRule>
    <cfRule type="expression" dxfId="18207" priority="56020" stopIfTrue="1">
      <formula>WEEKDAY($A837)=6</formula>
    </cfRule>
    <cfRule type="expression" dxfId="18206" priority="56021" stopIfTrue="1">
      <formula>WEEKDAY($A837)=7</formula>
    </cfRule>
  </conditionalFormatting>
  <conditionalFormatting sqref="I837:I842">
    <cfRule type="expression" dxfId="18205" priority="56008" stopIfTrue="1">
      <formula>WEEKDAY($A837)=1</formula>
    </cfRule>
    <cfRule type="expression" dxfId="18204" priority="56009" stopIfTrue="1">
      <formula>WEEKDAY($A837)=2</formula>
    </cfRule>
    <cfRule type="expression" dxfId="18203" priority="56010" stopIfTrue="1">
      <formula>WEEKDAY($A837)=3</formula>
    </cfRule>
    <cfRule type="expression" dxfId="18202" priority="56011" stopIfTrue="1">
      <formula>WEEKDAY($A837)=4</formula>
    </cfRule>
    <cfRule type="expression" dxfId="18201" priority="56012" stopIfTrue="1">
      <formula>WEEKDAY($A837)=5</formula>
    </cfRule>
    <cfRule type="expression" dxfId="18200" priority="56013" stopIfTrue="1">
      <formula>WEEKDAY($A837)=6</formula>
    </cfRule>
    <cfRule type="expression" dxfId="18199" priority="56014" stopIfTrue="1">
      <formula>WEEKDAY($A837)=7</formula>
    </cfRule>
  </conditionalFormatting>
  <conditionalFormatting sqref="I837:I842">
    <cfRule type="expression" dxfId="18198" priority="56001" stopIfTrue="1">
      <formula>WEEKDAY($A837)=1</formula>
    </cfRule>
    <cfRule type="expression" dxfId="18197" priority="56002" stopIfTrue="1">
      <formula>WEEKDAY($A837)=2</formula>
    </cfRule>
    <cfRule type="expression" dxfId="18196" priority="56003" stopIfTrue="1">
      <formula>WEEKDAY($A837)=3</formula>
    </cfRule>
    <cfRule type="expression" dxfId="18195" priority="56004" stopIfTrue="1">
      <formula>WEEKDAY($A837)=4</formula>
    </cfRule>
    <cfRule type="expression" dxfId="18194" priority="56005" stopIfTrue="1">
      <formula>WEEKDAY($A837)=5</formula>
    </cfRule>
    <cfRule type="expression" dxfId="18193" priority="56006" stopIfTrue="1">
      <formula>WEEKDAY($A837)=6</formula>
    </cfRule>
    <cfRule type="expression" dxfId="18192" priority="56007" stopIfTrue="1">
      <formula>WEEKDAY($A837)=7</formula>
    </cfRule>
  </conditionalFormatting>
  <conditionalFormatting sqref="I837:I842">
    <cfRule type="expression" dxfId="18191" priority="55980" stopIfTrue="1">
      <formula>WEEKDAY($A837)=1</formula>
    </cfRule>
    <cfRule type="expression" dxfId="18190" priority="55981" stopIfTrue="1">
      <formula>WEEKDAY($A837)=2</formula>
    </cfRule>
    <cfRule type="expression" dxfId="18189" priority="55982" stopIfTrue="1">
      <formula>WEEKDAY($A837)=3</formula>
    </cfRule>
    <cfRule type="expression" dxfId="18188" priority="55983" stopIfTrue="1">
      <formula>WEEKDAY($A837)=4</formula>
    </cfRule>
    <cfRule type="expression" dxfId="18187" priority="55984" stopIfTrue="1">
      <formula>WEEKDAY($A837)=5</formula>
    </cfRule>
    <cfRule type="expression" dxfId="18186" priority="55985" stopIfTrue="1">
      <formula>WEEKDAY($A837)=6</formula>
    </cfRule>
    <cfRule type="expression" dxfId="18185" priority="55986" stopIfTrue="1">
      <formula>WEEKDAY($A837)=7</formula>
    </cfRule>
  </conditionalFormatting>
  <conditionalFormatting sqref="I837:I842">
    <cfRule type="expression" dxfId="18184" priority="55973" stopIfTrue="1">
      <formula>WEEKDAY($A837)=1</formula>
    </cfRule>
    <cfRule type="expression" dxfId="18183" priority="55974" stopIfTrue="1">
      <formula>WEEKDAY($A837)=2</formula>
    </cfRule>
    <cfRule type="expression" dxfId="18182" priority="55975" stopIfTrue="1">
      <formula>WEEKDAY($A837)=3</formula>
    </cfRule>
    <cfRule type="expression" dxfId="18181" priority="55976" stopIfTrue="1">
      <formula>WEEKDAY($A837)=4</formula>
    </cfRule>
    <cfRule type="expression" dxfId="18180" priority="55977" stopIfTrue="1">
      <formula>WEEKDAY($A837)=5</formula>
    </cfRule>
    <cfRule type="expression" dxfId="18179" priority="55978" stopIfTrue="1">
      <formula>WEEKDAY($A837)=6</formula>
    </cfRule>
    <cfRule type="expression" dxfId="18178" priority="55979" stopIfTrue="1">
      <formula>WEEKDAY($A837)=7</formula>
    </cfRule>
  </conditionalFormatting>
  <conditionalFormatting sqref="I837:I842">
    <cfRule type="expression" dxfId="18177" priority="55945" stopIfTrue="1">
      <formula>WEEKDAY($A837)=1</formula>
    </cfRule>
    <cfRule type="expression" dxfId="18176" priority="55946" stopIfTrue="1">
      <formula>WEEKDAY($A837)=2</formula>
    </cfRule>
    <cfRule type="expression" dxfId="18175" priority="55947" stopIfTrue="1">
      <formula>WEEKDAY($A837)=3</formula>
    </cfRule>
    <cfRule type="expression" dxfId="18174" priority="55948" stopIfTrue="1">
      <formula>WEEKDAY($A837)=4</formula>
    </cfRule>
    <cfRule type="expression" dxfId="18173" priority="55949" stopIfTrue="1">
      <formula>WEEKDAY($A837)=5</formula>
    </cfRule>
    <cfRule type="expression" dxfId="18172" priority="55950" stopIfTrue="1">
      <formula>WEEKDAY($A837)=6</formula>
    </cfRule>
    <cfRule type="expression" dxfId="18171" priority="55951" stopIfTrue="1">
      <formula>WEEKDAY($A837)=7</formula>
    </cfRule>
  </conditionalFormatting>
  <conditionalFormatting sqref="I837:I842">
    <cfRule type="expression" dxfId="18170" priority="55938" stopIfTrue="1">
      <formula>WEEKDAY($A837)=1</formula>
    </cfRule>
    <cfRule type="expression" dxfId="18169" priority="55939" stopIfTrue="1">
      <formula>WEEKDAY($A837)=2</formula>
    </cfRule>
    <cfRule type="expression" dxfId="18168" priority="55940" stopIfTrue="1">
      <formula>WEEKDAY($A837)=3</formula>
    </cfRule>
    <cfRule type="expression" dxfId="18167" priority="55941" stopIfTrue="1">
      <formula>WEEKDAY($A837)=4</formula>
    </cfRule>
    <cfRule type="expression" dxfId="18166" priority="55942" stopIfTrue="1">
      <formula>WEEKDAY($A837)=5</formula>
    </cfRule>
    <cfRule type="expression" dxfId="18165" priority="55943" stopIfTrue="1">
      <formula>WEEKDAY($A837)=6</formula>
    </cfRule>
    <cfRule type="expression" dxfId="18164" priority="55944" stopIfTrue="1">
      <formula>WEEKDAY($A837)=7</formula>
    </cfRule>
  </conditionalFormatting>
  <conditionalFormatting sqref="I837:I842">
    <cfRule type="expression" dxfId="18163" priority="55931" stopIfTrue="1">
      <formula>WEEKDAY($A837)=1</formula>
    </cfRule>
    <cfRule type="expression" dxfId="18162" priority="55932" stopIfTrue="1">
      <formula>WEEKDAY($A837)=2</formula>
    </cfRule>
    <cfRule type="expression" dxfId="18161" priority="55933" stopIfTrue="1">
      <formula>WEEKDAY($A837)=3</formula>
    </cfRule>
    <cfRule type="expression" dxfId="18160" priority="55934" stopIfTrue="1">
      <formula>WEEKDAY($A837)=4</formula>
    </cfRule>
    <cfRule type="expression" dxfId="18159" priority="55935" stopIfTrue="1">
      <formula>WEEKDAY($A837)=5</formula>
    </cfRule>
    <cfRule type="expression" dxfId="18158" priority="55936" stopIfTrue="1">
      <formula>WEEKDAY($A837)=6</formula>
    </cfRule>
    <cfRule type="expression" dxfId="18157" priority="55937" stopIfTrue="1">
      <formula>WEEKDAY($A837)=7</formula>
    </cfRule>
  </conditionalFormatting>
  <conditionalFormatting sqref="I837:I842">
    <cfRule type="expression" dxfId="18156" priority="55903" stopIfTrue="1">
      <formula>WEEKDAY($A837)=1</formula>
    </cfRule>
    <cfRule type="expression" dxfId="18155" priority="55904" stopIfTrue="1">
      <formula>WEEKDAY($A837)=2</formula>
    </cfRule>
    <cfRule type="expression" dxfId="18154" priority="55905" stopIfTrue="1">
      <formula>WEEKDAY($A837)=3</formula>
    </cfRule>
    <cfRule type="expression" dxfId="18153" priority="55906" stopIfTrue="1">
      <formula>WEEKDAY($A837)=4</formula>
    </cfRule>
    <cfRule type="expression" dxfId="18152" priority="55907" stopIfTrue="1">
      <formula>WEEKDAY($A837)=5</formula>
    </cfRule>
    <cfRule type="expression" dxfId="18151" priority="55908" stopIfTrue="1">
      <formula>WEEKDAY($A837)=6</formula>
    </cfRule>
    <cfRule type="expression" dxfId="18150" priority="55909" stopIfTrue="1">
      <formula>WEEKDAY($A837)=7</formula>
    </cfRule>
  </conditionalFormatting>
  <conditionalFormatting sqref="I837:I842">
    <cfRule type="expression" dxfId="18149" priority="55896" stopIfTrue="1">
      <formula>WEEKDAY($A837)=1</formula>
    </cfRule>
    <cfRule type="expression" dxfId="18148" priority="55897" stopIfTrue="1">
      <formula>WEEKDAY($A837)=2</formula>
    </cfRule>
    <cfRule type="expression" dxfId="18147" priority="55898" stopIfTrue="1">
      <formula>WEEKDAY($A837)=3</formula>
    </cfRule>
    <cfRule type="expression" dxfId="18146" priority="55899" stopIfTrue="1">
      <formula>WEEKDAY($A837)=4</formula>
    </cfRule>
    <cfRule type="expression" dxfId="18145" priority="55900" stopIfTrue="1">
      <formula>WEEKDAY($A837)=5</formula>
    </cfRule>
    <cfRule type="expression" dxfId="18144" priority="55901" stopIfTrue="1">
      <formula>WEEKDAY($A837)=6</formula>
    </cfRule>
    <cfRule type="expression" dxfId="18143" priority="55902" stopIfTrue="1">
      <formula>WEEKDAY($A837)=7</formula>
    </cfRule>
  </conditionalFormatting>
  <conditionalFormatting sqref="I837:I842">
    <cfRule type="expression" dxfId="18142" priority="55889" stopIfTrue="1">
      <formula>WEEKDAY($A837)=1</formula>
    </cfRule>
    <cfRule type="expression" dxfId="18141" priority="55890" stopIfTrue="1">
      <formula>WEEKDAY($A837)=2</formula>
    </cfRule>
    <cfRule type="expression" dxfId="18140" priority="55891" stopIfTrue="1">
      <formula>WEEKDAY($A837)=3</formula>
    </cfRule>
    <cfRule type="expression" dxfId="18139" priority="55892" stopIfTrue="1">
      <formula>WEEKDAY($A837)=4</formula>
    </cfRule>
    <cfRule type="expression" dxfId="18138" priority="55893" stopIfTrue="1">
      <formula>WEEKDAY($A837)=5</formula>
    </cfRule>
    <cfRule type="expression" dxfId="18137" priority="55894" stopIfTrue="1">
      <formula>WEEKDAY($A837)=6</formula>
    </cfRule>
    <cfRule type="expression" dxfId="18136" priority="55895" stopIfTrue="1">
      <formula>WEEKDAY($A837)=7</formula>
    </cfRule>
  </conditionalFormatting>
  <conditionalFormatting sqref="I837:I842">
    <cfRule type="expression" dxfId="18135" priority="55280" stopIfTrue="1">
      <formula>WEEKDAY($A837)=1</formula>
    </cfRule>
    <cfRule type="expression" dxfId="18134" priority="55281" stopIfTrue="1">
      <formula>WEEKDAY($A837)=2</formula>
    </cfRule>
    <cfRule type="expression" dxfId="18133" priority="55282" stopIfTrue="1">
      <formula>WEEKDAY($A837)=3</formula>
    </cfRule>
    <cfRule type="expression" dxfId="18132" priority="55283" stopIfTrue="1">
      <formula>WEEKDAY($A837)=4</formula>
    </cfRule>
    <cfRule type="expression" dxfId="18131" priority="55284" stopIfTrue="1">
      <formula>WEEKDAY($A837)=5</formula>
    </cfRule>
    <cfRule type="expression" dxfId="18130" priority="55285" stopIfTrue="1">
      <formula>WEEKDAY($A837)=6</formula>
    </cfRule>
    <cfRule type="expression" dxfId="18129" priority="55286" stopIfTrue="1">
      <formula>WEEKDAY($A837)=7</formula>
    </cfRule>
  </conditionalFormatting>
  <conditionalFormatting sqref="I837:I842">
    <cfRule type="expression" dxfId="18128" priority="55273" stopIfTrue="1">
      <formula>WEEKDAY($A837)=1</formula>
    </cfRule>
    <cfRule type="expression" dxfId="18127" priority="55274" stopIfTrue="1">
      <formula>WEEKDAY($A837)=2</formula>
    </cfRule>
    <cfRule type="expression" dxfId="18126" priority="55275" stopIfTrue="1">
      <formula>WEEKDAY($A837)=3</formula>
    </cfRule>
    <cfRule type="expression" dxfId="18125" priority="55276" stopIfTrue="1">
      <formula>WEEKDAY($A837)=4</formula>
    </cfRule>
    <cfRule type="expression" dxfId="18124" priority="55277" stopIfTrue="1">
      <formula>WEEKDAY($A837)=5</formula>
    </cfRule>
    <cfRule type="expression" dxfId="18123" priority="55278" stopIfTrue="1">
      <formula>WEEKDAY($A837)=6</formula>
    </cfRule>
    <cfRule type="expression" dxfId="18122" priority="55279" stopIfTrue="1">
      <formula>WEEKDAY($A837)=7</formula>
    </cfRule>
  </conditionalFormatting>
  <conditionalFormatting sqref="I837:I842">
    <cfRule type="expression" dxfId="18121" priority="55266" stopIfTrue="1">
      <formula>WEEKDAY($A837)=1</formula>
    </cfRule>
    <cfRule type="expression" dxfId="18120" priority="55267" stopIfTrue="1">
      <formula>WEEKDAY($A837)=2</formula>
    </cfRule>
    <cfRule type="expression" dxfId="18119" priority="55268" stopIfTrue="1">
      <formula>WEEKDAY($A837)=3</formula>
    </cfRule>
    <cfRule type="expression" dxfId="18118" priority="55269" stopIfTrue="1">
      <formula>WEEKDAY($A837)=4</formula>
    </cfRule>
    <cfRule type="expression" dxfId="18117" priority="55270" stopIfTrue="1">
      <formula>WEEKDAY($A837)=5</formula>
    </cfRule>
    <cfRule type="expression" dxfId="18116" priority="55271" stopIfTrue="1">
      <formula>WEEKDAY($A837)=6</formula>
    </cfRule>
    <cfRule type="expression" dxfId="18115" priority="55272" stopIfTrue="1">
      <formula>WEEKDAY($A837)=7</formula>
    </cfRule>
  </conditionalFormatting>
  <conditionalFormatting sqref="I837:I842">
    <cfRule type="expression" dxfId="18114" priority="55259" stopIfTrue="1">
      <formula>WEEKDAY($A837)=1</formula>
    </cfRule>
    <cfRule type="expression" dxfId="18113" priority="55260" stopIfTrue="1">
      <formula>WEEKDAY($A837)=2</formula>
    </cfRule>
    <cfRule type="expression" dxfId="18112" priority="55261" stopIfTrue="1">
      <formula>WEEKDAY($A837)=3</formula>
    </cfRule>
    <cfRule type="expression" dxfId="18111" priority="55262" stopIfTrue="1">
      <formula>WEEKDAY($A837)=4</formula>
    </cfRule>
    <cfRule type="expression" dxfId="18110" priority="55263" stopIfTrue="1">
      <formula>WEEKDAY($A837)=5</formula>
    </cfRule>
    <cfRule type="expression" dxfId="18109" priority="55264" stopIfTrue="1">
      <formula>WEEKDAY($A837)=6</formula>
    </cfRule>
    <cfRule type="expression" dxfId="18108" priority="55265" stopIfTrue="1">
      <formula>WEEKDAY($A837)=7</formula>
    </cfRule>
  </conditionalFormatting>
  <conditionalFormatting sqref="I837:I842">
    <cfRule type="expression" dxfId="18107" priority="55252" stopIfTrue="1">
      <formula>WEEKDAY($A837)=1</formula>
    </cfRule>
    <cfRule type="expression" dxfId="18106" priority="55253" stopIfTrue="1">
      <formula>WEEKDAY($A837)=2</formula>
    </cfRule>
    <cfRule type="expression" dxfId="18105" priority="55254" stopIfTrue="1">
      <formula>WEEKDAY($A837)=3</formula>
    </cfRule>
    <cfRule type="expression" dxfId="18104" priority="55255" stopIfTrue="1">
      <formula>WEEKDAY($A837)=4</formula>
    </cfRule>
    <cfRule type="expression" dxfId="18103" priority="55256" stopIfTrue="1">
      <formula>WEEKDAY($A837)=5</formula>
    </cfRule>
    <cfRule type="expression" dxfId="18102" priority="55257" stopIfTrue="1">
      <formula>WEEKDAY($A837)=6</formula>
    </cfRule>
    <cfRule type="expression" dxfId="18101" priority="55258" stopIfTrue="1">
      <formula>WEEKDAY($A837)=7</formula>
    </cfRule>
  </conditionalFormatting>
  <conditionalFormatting sqref="I837:I842">
    <cfRule type="expression" dxfId="18100" priority="55245" stopIfTrue="1">
      <formula>WEEKDAY($A837)=1</formula>
    </cfRule>
    <cfRule type="expression" dxfId="18099" priority="55246" stopIfTrue="1">
      <formula>WEEKDAY($A837)=2</formula>
    </cfRule>
    <cfRule type="expression" dxfId="18098" priority="55247" stopIfTrue="1">
      <formula>WEEKDAY($A837)=3</formula>
    </cfRule>
    <cfRule type="expression" dxfId="18097" priority="55248" stopIfTrue="1">
      <formula>WEEKDAY($A837)=4</formula>
    </cfRule>
    <cfRule type="expression" dxfId="18096" priority="55249" stopIfTrue="1">
      <formula>WEEKDAY($A837)=5</formula>
    </cfRule>
    <cfRule type="expression" dxfId="18095" priority="55250" stopIfTrue="1">
      <formula>WEEKDAY($A837)=6</formula>
    </cfRule>
    <cfRule type="expression" dxfId="18094" priority="55251" stopIfTrue="1">
      <formula>WEEKDAY($A837)=7</formula>
    </cfRule>
  </conditionalFormatting>
  <conditionalFormatting sqref="I837:I842">
    <cfRule type="expression" dxfId="18093" priority="55238" stopIfTrue="1">
      <formula>WEEKDAY($A837)=1</formula>
    </cfRule>
    <cfRule type="expression" dxfId="18092" priority="55239" stopIfTrue="1">
      <formula>WEEKDAY($A837)=2</formula>
    </cfRule>
    <cfRule type="expression" dxfId="18091" priority="55240" stopIfTrue="1">
      <formula>WEEKDAY($A837)=3</formula>
    </cfRule>
    <cfRule type="expression" dxfId="18090" priority="55241" stopIfTrue="1">
      <formula>WEEKDAY($A837)=4</formula>
    </cfRule>
    <cfRule type="expression" dxfId="18089" priority="55242" stopIfTrue="1">
      <formula>WEEKDAY($A837)=5</formula>
    </cfRule>
    <cfRule type="expression" dxfId="18088" priority="55243" stopIfTrue="1">
      <formula>WEEKDAY($A837)=6</formula>
    </cfRule>
    <cfRule type="expression" dxfId="18087" priority="55244" stopIfTrue="1">
      <formula>WEEKDAY($A837)=7</formula>
    </cfRule>
  </conditionalFormatting>
  <conditionalFormatting sqref="I837:I842">
    <cfRule type="expression" dxfId="18086" priority="55231" stopIfTrue="1">
      <formula>WEEKDAY($A837)=1</formula>
    </cfRule>
    <cfRule type="expression" dxfId="18085" priority="55232" stopIfTrue="1">
      <formula>WEEKDAY($A837)=2</formula>
    </cfRule>
    <cfRule type="expression" dxfId="18084" priority="55233" stopIfTrue="1">
      <formula>WEEKDAY($A837)=3</formula>
    </cfRule>
    <cfRule type="expression" dxfId="18083" priority="55234" stopIfTrue="1">
      <formula>WEEKDAY($A837)=4</formula>
    </cfRule>
    <cfRule type="expression" dxfId="18082" priority="55235" stopIfTrue="1">
      <formula>WEEKDAY($A837)=5</formula>
    </cfRule>
    <cfRule type="expression" dxfId="18081" priority="55236" stopIfTrue="1">
      <formula>WEEKDAY($A837)=6</formula>
    </cfRule>
    <cfRule type="expression" dxfId="18080" priority="55237" stopIfTrue="1">
      <formula>WEEKDAY($A837)=7</formula>
    </cfRule>
  </conditionalFormatting>
  <conditionalFormatting sqref="I837:I842">
    <cfRule type="expression" dxfId="18079" priority="55224" stopIfTrue="1">
      <formula>WEEKDAY($A837)=1</formula>
    </cfRule>
    <cfRule type="expression" dxfId="18078" priority="55225" stopIfTrue="1">
      <formula>WEEKDAY($A837)=2</formula>
    </cfRule>
    <cfRule type="expression" dxfId="18077" priority="55226" stopIfTrue="1">
      <formula>WEEKDAY($A837)=3</formula>
    </cfRule>
    <cfRule type="expression" dxfId="18076" priority="55227" stopIfTrue="1">
      <formula>WEEKDAY($A837)=4</formula>
    </cfRule>
    <cfRule type="expression" dxfId="18075" priority="55228" stopIfTrue="1">
      <formula>WEEKDAY($A837)=5</formula>
    </cfRule>
    <cfRule type="expression" dxfId="18074" priority="55229" stopIfTrue="1">
      <formula>WEEKDAY($A837)=6</formula>
    </cfRule>
    <cfRule type="expression" dxfId="18073" priority="55230" stopIfTrue="1">
      <formula>WEEKDAY($A837)=7</formula>
    </cfRule>
  </conditionalFormatting>
  <conditionalFormatting sqref="I837:I842">
    <cfRule type="expression" dxfId="18072" priority="55217" stopIfTrue="1">
      <formula>WEEKDAY($A837)=1</formula>
    </cfRule>
    <cfRule type="expression" dxfId="18071" priority="55218" stopIfTrue="1">
      <formula>WEEKDAY($A837)=2</formula>
    </cfRule>
    <cfRule type="expression" dxfId="18070" priority="55219" stopIfTrue="1">
      <formula>WEEKDAY($A837)=3</formula>
    </cfRule>
    <cfRule type="expression" dxfId="18069" priority="55220" stopIfTrue="1">
      <formula>WEEKDAY($A837)=4</formula>
    </cfRule>
    <cfRule type="expression" dxfId="18068" priority="55221" stopIfTrue="1">
      <formula>WEEKDAY($A837)=5</formula>
    </cfRule>
    <cfRule type="expression" dxfId="18067" priority="55222" stopIfTrue="1">
      <formula>WEEKDAY($A837)=6</formula>
    </cfRule>
    <cfRule type="expression" dxfId="18066" priority="55223" stopIfTrue="1">
      <formula>WEEKDAY($A837)=7</formula>
    </cfRule>
  </conditionalFormatting>
  <conditionalFormatting sqref="I837:I842">
    <cfRule type="expression" dxfId="18065" priority="55210" stopIfTrue="1">
      <formula>WEEKDAY($A837)=1</formula>
    </cfRule>
    <cfRule type="expression" dxfId="18064" priority="55211" stopIfTrue="1">
      <formula>WEEKDAY($A837)=2</formula>
    </cfRule>
    <cfRule type="expression" dxfId="18063" priority="55212" stopIfTrue="1">
      <formula>WEEKDAY($A837)=3</formula>
    </cfRule>
    <cfRule type="expression" dxfId="18062" priority="55213" stopIfTrue="1">
      <formula>WEEKDAY($A837)=4</formula>
    </cfRule>
    <cfRule type="expression" dxfId="18061" priority="55214" stopIfTrue="1">
      <formula>WEEKDAY($A837)=5</formula>
    </cfRule>
    <cfRule type="expression" dxfId="18060" priority="55215" stopIfTrue="1">
      <formula>WEEKDAY($A837)=6</formula>
    </cfRule>
    <cfRule type="expression" dxfId="18059" priority="55216" stopIfTrue="1">
      <formula>WEEKDAY($A837)=7</formula>
    </cfRule>
  </conditionalFormatting>
  <conditionalFormatting sqref="I837:I842">
    <cfRule type="expression" dxfId="18058" priority="55203" stopIfTrue="1">
      <formula>WEEKDAY($A837)=1</formula>
    </cfRule>
    <cfRule type="expression" dxfId="18057" priority="55204" stopIfTrue="1">
      <formula>WEEKDAY($A837)=2</formula>
    </cfRule>
    <cfRule type="expression" dxfId="18056" priority="55205" stopIfTrue="1">
      <formula>WEEKDAY($A837)=3</formula>
    </cfRule>
    <cfRule type="expression" dxfId="18055" priority="55206" stopIfTrue="1">
      <formula>WEEKDAY($A837)=4</formula>
    </cfRule>
    <cfRule type="expression" dxfId="18054" priority="55207" stopIfTrue="1">
      <formula>WEEKDAY($A837)=5</formula>
    </cfRule>
    <cfRule type="expression" dxfId="18053" priority="55208" stopIfTrue="1">
      <formula>WEEKDAY($A837)=6</formula>
    </cfRule>
    <cfRule type="expression" dxfId="18052" priority="55209" stopIfTrue="1">
      <formula>WEEKDAY($A837)=7</formula>
    </cfRule>
  </conditionalFormatting>
  <conditionalFormatting sqref="I837:I842">
    <cfRule type="expression" dxfId="18051" priority="55196" stopIfTrue="1">
      <formula>WEEKDAY($A837)=1</formula>
    </cfRule>
    <cfRule type="expression" dxfId="18050" priority="55197" stopIfTrue="1">
      <formula>WEEKDAY($A837)=2</formula>
    </cfRule>
    <cfRule type="expression" dxfId="18049" priority="55198" stopIfTrue="1">
      <formula>WEEKDAY($A837)=3</formula>
    </cfRule>
    <cfRule type="expression" dxfId="18048" priority="55199" stopIfTrue="1">
      <formula>WEEKDAY($A837)=4</formula>
    </cfRule>
    <cfRule type="expression" dxfId="18047" priority="55200" stopIfTrue="1">
      <formula>WEEKDAY($A837)=5</formula>
    </cfRule>
    <cfRule type="expression" dxfId="18046" priority="55201" stopIfTrue="1">
      <formula>WEEKDAY($A837)=6</formula>
    </cfRule>
    <cfRule type="expression" dxfId="18045" priority="55202" stopIfTrue="1">
      <formula>WEEKDAY($A837)=7</formula>
    </cfRule>
  </conditionalFormatting>
  <conditionalFormatting sqref="I837:I842">
    <cfRule type="expression" dxfId="18044" priority="55189" stopIfTrue="1">
      <formula>WEEKDAY($A837)=1</formula>
    </cfRule>
    <cfRule type="expression" dxfId="18043" priority="55190" stopIfTrue="1">
      <formula>WEEKDAY($A837)=2</formula>
    </cfRule>
    <cfRule type="expression" dxfId="18042" priority="55191" stopIfTrue="1">
      <formula>WEEKDAY($A837)=3</formula>
    </cfRule>
    <cfRule type="expression" dxfId="18041" priority="55192" stopIfTrue="1">
      <formula>WEEKDAY($A837)=4</formula>
    </cfRule>
    <cfRule type="expression" dxfId="18040" priority="55193" stopIfTrue="1">
      <formula>WEEKDAY($A837)=5</formula>
    </cfRule>
    <cfRule type="expression" dxfId="18039" priority="55194" stopIfTrue="1">
      <formula>WEEKDAY($A837)=6</formula>
    </cfRule>
    <cfRule type="expression" dxfId="18038" priority="55195" stopIfTrue="1">
      <formula>WEEKDAY($A837)=7</formula>
    </cfRule>
  </conditionalFormatting>
  <conditionalFormatting sqref="I837:I842">
    <cfRule type="expression" dxfId="18037" priority="55182" stopIfTrue="1">
      <formula>WEEKDAY($A837)=1</formula>
    </cfRule>
    <cfRule type="expression" dxfId="18036" priority="55183" stopIfTrue="1">
      <formula>WEEKDAY($A837)=2</formula>
    </cfRule>
    <cfRule type="expression" dxfId="18035" priority="55184" stopIfTrue="1">
      <formula>WEEKDAY($A837)=3</formula>
    </cfRule>
    <cfRule type="expression" dxfId="18034" priority="55185" stopIfTrue="1">
      <formula>WEEKDAY($A837)=4</formula>
    </cfRule>
    <cfRule type="expression" dxfId="18033" priority="55186" stopIfTrue="1">
      <formula>WEEKDAY($A837)=5</formula>
    </cfRule>
    <cfRule type="expression" dxfId="18032" priority="55187" stopIfTrue="1">
      <formula>WEEKDAY($A837)=6</formula>
    </cfRule>
    <cfRule type="expression" dxfId="18031" priority="55188" stopIfTrue="1">
      <formula>WEEKDAY($A837)=7</formula>
    </cfRule>
  </conditionalFormatting>
  <conditionalFormatting sqref="I837:I842">
    <cfRule type="expression" dxfId="18030" priority="55175" stopIfTrue="1">
      <formula>WEEKDAY($A837)=1</formula>
    </cfRule>
    <cfRule type="expression" dxfId="18029" priority="55176" stopIfTrue="1">
      <formula>WEEKDAY($A837)=2</formula>
    </cfRule>
    <cfRule type="expression" dxfId="18028" priority="55177" stopIfTrue="1">
      <formula>WEEKDAY($A837)=3</formula>
    </cfRule>
    <cfRule type="expression" dxfId="18027" priority="55178" stopIfTrue="1">
      <formula>WEEKDAY($A837)=4</formula>
    </cfRule>
    <cfRule type="expression" dxfId="18026" priority="55179" stopIfTrue="1">
      <formula>WEEKDAY($A837)=5</formula>
    </cfRule>
    <cfRule type="expression" dxfId="18025" priority="55180" stopIfTrue="1">
      <formula>WEEKDAY($A837)=6</formula>
    </cfRule>
    <cfRule type="expression" dxfId="18024" priority="55181" stopIfTrue="1">
      <formula>WEEKDAY($A837)=7</formula>
    </cfRule>
  </conditionalFormatting>
  <conditionalFormatting sqref="I837:I842">
    <cfRule type="expression" dxfId="18023" priority="55168" stopIfTrue="1">
      <formula>WEEKDAY($A837)=1</formula>
    </cfRule>
    <cfRule type="expression" dxfId="18022" priority="55169" stopIfTrue="1">
      <formula>WEEKDAY($A837)=2</formula>
    </cfRule>
    <cfRule type="expression" dxfId="18021" priority="55170" stopIfTrue="1">
      <formula>WEEKDAY($A837)=3</formula>
    </cfRule>
    <cfRule type="expression" dxfId="18020" priority="55171" stopIfTrue="1">
      <formula>WEEKDAY($A837)=4</formula>
    </cfRule>
    <cfRule type="expression" dxfId="18019" priority="55172" stopIfTrue="1">
      <formula>WEEKDAY($A837)=5</formula>
    </cfRule>
    <cfRule type="expression" dxfId="18018" priority="55173" stopIfTrue="1">
      <formula>WEEKDAY($A837)=6</formula>
    </cfRule>
    <cfRule type="expression" dxfId="18017" priority="55174" stopIfTrue="1">
      <formula>WEEKDAY($A837)=7</formula>
    </cfRule>
  </conditionalFormatting>
  <conditionalFormatting sqref="I837:I842">
    <cfRule type="expression" dxfId="18016" priority="55161" stopIfTrue="1">
      <formula>WEEKDAY($A837)=1</formula>
    </cfRule>
    <cfRule type="expression" dxfId="18015" priority="55162" stopIfTrue="1">
      <formula>WEEKDAY($A837)=2</formula>
    </cfRule>
    <cfRule type="expression" dxfId="18014" priority="55163" stopIfTrue="1">
      <formula>WEEKDAY($A837)=3</formula>
    </cfRule>
    <cfRule type="expression" dxfId="18013" priority="55164" stopIfTrue="1">
      <formula>WEEKDAY($A837)=4</formula>
    </cfRule>
    <cfRule type="expression" dxfId="18012" priority="55165" stopIfTrue="1">
      <formula>WEEKDAY($A837)=5</formula>
    </cfRule>
    <cfRule type="expression" dxfId="18011" priority="55166" stopIfTrue="1">
      <formula>WEEKDAY($A837)=6</formula>
    </cfRule>
    <cfRule type="expression" dxfId="18010" priority="55167" stopIfTrue="1">
      <formula>WEEKDAY($A837)=7</formula>
    </cfRule>
  </conditionalFormatting>
  <conditionalFormatting sqref="I837:I842">
    <cfRule type="expression" dxfId="18009" priority="55154" stopIfTrue="1">
      <formula>WEEKDAY($A837)=1</formula>
    </cfRule>
    <cfRule type="expression" dxfId="18008" priority="55155" stopIfTrue="1">
      <formula>WEEKDAY($A837)=2</formula>
    </cfRule>
    <cfRule type="expression" dxfId="18007" priority="55156" stopIfTrue="1">
      <formula>WEEKDAY($A837)=3</formula>
    </cfRule>
    <cfRule type="expression" dxfId="18006" priority="55157" stopIfTrue="1">
      <formula>WEEKDAY($A837)=4</formula>
    </cfRule>
    <cfRule type="expression" dxfId="18005" priority="55158" stopIfTrue="1">
      <formula>WEEKDAY($A837)=5</formula>
    </cfRule>
    <cfRule type="expression" dxfId="18004" priority="55159" stopIfTrue="1">
      <formula>WEEKDAY($A837)=6</formula>
    </cfRule>
    <cfRule type="expression" dxfId="18003" priority="55160" stopIfTrue="1">
      <formula>WEEKDAY($A837)=7</formula>
    </cfRule>
  </conditionalFormatting>
  <conditionalFormatting sqref="I837:I842">
    <cfRule type="expression" dxfId="18002" priority="55147" stopIfTrue="1">
      <formula>WEEKDAY($A837)=1</formula>
    </cfRule>
    <cfRule type="expression" dxfId="18001" priority="55148" stopIfTrue="1">
      <formula>WEEKDAY($A837)=2</formula>
    </cfRule>
    <cfRule type="expression" dxfId="18000" priority="55149" stopIfTrue="1">
      <formula>WEEKDAY($A837)=3</formula>
    </cfRule>
    <cfRule type="expression" dxfId="17999" priority="55150" stopIfTrue="1">
      <formula>WEEKDAY($A837)=4</formula>
    </cfRule>
    <cfRule type="expression" dxfId="17998" priority="55151" stopIfTrue="1">
      <formula>WEEKDAY($A837)=5</formula>
    </cfRule>
    <cfRule type="expression" dxfId="17997" priority="55152" stopIfTrue="1">
      <formula>WEEKDAY($A837)=6</formula>
    </cfRule>
    <cfRule type="expression" dxfId="17996" priority="55153" stopIfTrue="1">
      <formula>WEEKDAY($A837)=7</formula>
    </cfRule>
  </conditionalFormatting>
  <conditionalFormatting sqref="I837:I842">
    <cfRule type="expression" dxfId="17995" priority="55140" stopIfTrue="1">
      <formula>WEEKDAY($A837)=1</formula>
    </cfRule>
    <cfRule type="expression" dxfId="17994" priority="55141" stopIfTrue="1">
      <formula>WEEKDAY($A837)=2</formula>
    </cfRule>
    <cfRule type="expression" dxfId="17993" priority="55142" stopIfTrue="1">
      <formula>WEEKDAY($A837)=3</formula>
    </cfRule>
    <cfRule type="expression" dxfId="17992" priority="55143" stopIfTrue="1">
      <formula>WEEKDAY($A837)=4</formula>
    </cfRule>
    <cfRule type="expression" dxfId="17991" priority="55144" stopIfTrue="1">
      <formula>WEEKDAY($A837)=5</formula>
    </cfRule>
    <cfRule type="expression" dxfId="17990" priority="55145" stopIfTrue="1">
      <formula>WEEKDAY($A837)=6</formula>
    </cfRule>
    <cfRule type="expression" dxfId="17989" priority="55146" stopIfTrue="1">
      <formula>WEEKDAY($A837)=7</formula>
    </cfRule>
  </conditionalFormatting>
  <conditionalFormatting sqref="I837:I842">
    <cfRule type="expression" dxfId="17988" priority="55133" stopIfTrue="1">
      <formula>WEEKDAY($A837)=1</formula>
    </cfRule>
    <cfRule type="expression" dxfId="17987" priority="55134" stopIfTrue="1">
      <formula>WEEKDAY($A837)=2</formula>
    </cfRule>
    <cfRule type="expression" dxfId="17986" priority="55135" stopIfTrue="1">
      <formula>WEEKDAY($A837)=3</formula>
    </cfRule>
    <cfRule type="expression" dxfId="17985" priority="55136" stopIfTrue="1">
      <formula>WEEKDAY($A837)=4</formula>
    </cfRule>
    <cfRule type="expression" dxfId="17984" priority="55137" stopIfTrue="1">
      <formula>WEEKDAY($A837)=5</formula>
    </cfRule>
    <cfRule type="expression" dxfId="17983" priority="55138" stopIfTrue="1">
      <formula>WEEKDAY($A837)=6</formula>
    </cfRule>
    <cfRule type="expression" dxfId="17982" priority="55139" stopIfTrue="1">
      <formula>WEEKDAY($A837)=7</formula>
    </cfRule>
  </conditionalFormatting>
  <conditionalFormatting sqref="B837:G837 I837:M837">
    <cfRule type="expression" dxfId="17981" priority="55126" stopIfTrue="1">
      <formula>WEEKDAY($A837)=1</formula>
    </cfRule>
    <cfRule type="expression" dxfId="17980" priority="55127" stopIfTrue="1">
      <formula>WEEKDAY($A837)=2</formula>
    </cfRule>
    <cfRule type="expression" dxfId="17979" priority="55128" stopIfTrue="1">
      <formula>WEEKDAY($A837)=3</formula>
    </cfRule>
    <cfRule type="expression" dxfId="17978" priority="55129" stopIfTrue="1">
      <formula>WEEKDAY($A837)=4</formula>
    </cfRule>
    <cfRule type="expression" dxfId="17977" priority="55130" stopIfTrue="1">
      <formula>WEEKDAY($A837)=5</formula>
    </cfRule>
    <cfRule type="expression" dxfId="17976" priority="55131" stopIfTrue="1">
      <formula>WEEKDAY($A837)=6</formula>
    </cfRule>
    <cfRule type="expression" dxfId="17975" priority="55132" stopIfTrue="1">
      <formula>WEEKDAY($A837)=7</formula>
    </cfRule>
  </conditionalFormatting>
  <conditionalFormatting sqref="I837:I842">
    <cfRule type="expression" dxfId="17974" priority="55105" stopIfTrue="1">
      <formula>WEEKDAY($A837)=1</formula>
    </cfRule>
    <cfRule type="expression" dxfId="17973" priority="55106" stopIfTrue="1">
      <formula>WEEKDAY($A837)=2</formula>
    </cfRule>
    <cfRule type="expression" dxfId="17972" priority="55107" stopIfTrue="1">
      <formula>WEEKDAY($A837)=3</formula>
    </cfRule>
    <cfRule type="expression" dxfId="17971" priority="55108" stopIfTrue="1">
      <formula>WEEKDAY($A837)=4</formula>
    </cfRule>
    <cfRule type="expression" dxfId="17970" priority="55109" stopIfTrue="1">
      <formula>WEEKDAY($A837)=5</formula>
    </cfRule>
    <cfRule type="expression" dxfId="17969" priority="55110" stopIfTrue="1">
      <formula>WEEKDAY($A837)=6</formula>
    </cfRule>
    <cfRule type="expression" dxfId="17968" priority="55111" stopIfTrue="1">
      <formula>WEEKDAY($A837)=7</formula>
    </cfRule>
  </conditionalFormatting>
  <conditionalFormatting sqref="I837:I842">
    <cfRule type="expression" dxfId="17967" priority="55098" stopIfTrue="1">
      <formula>WEEKDAY($A837)=1</formula>
    </cfRule>
    <cfRule type="expression" dxfId="17966" priority="55099" stopIfTrue="1">
      <formula>WEEKDAY($A837)=2</formula>
    </cfRule>
    <cfRule type="expression" dxfId="17965" priority="55100" stopIfTrue="1">
      <formula>WEEKDAY($A837)=3</formula>
    </cfRule>
    <cfRule type="expression" dxfId="17964" priority="55101" stopIfTrue="1">
      <formula>WEEKDAY($A837)=4</formula>
    </cfRule>
    <cfRule type="expression" dxfId="17963" priority="55102" stopIfTrue="1">
      <formula>WEEKDAY($A837)=5</formula>
    </cfRule>
    <cfRule type="expression" dxfId="17962" priority="55103" stopIfTrue="1">
      <formula>WEEKDAY($A837)=6</formula>
    </cfRule>
    <cfRule type="expression" dxfId="17961" priority="55104" stopIfTrue="1">
      <formula>WEEKDAY($A837)=7</formula>
    </cfRule>
  </conditionalFormatting>
  <conditionalFormatting sqref="A837:A844">
    <cfRule type="expression" dxfId="17960" priority="55091" stopIfTrue="1">
      <formula>WEEKDAY($A837)=1</formula>
    </cfRule>
    <cfRule type="expression" dxfId="17959" priority="55092" stopIfTrue="1">
      <formula>WEEKDAY($A837)=2</formula>
    </cfRule>
    <cfRule type="expression" dxfId="17958" priority="55093" stopIfTrue="1">
      <formula>WEEKDAY($A837)=3</formula>
    </cfRule>
    <cfRule type="expression" dxfId="17957" priority="55094" stopIfTrue="1">
      <formula>WEEKDAY($A837)=4</formula>
    </cfRule>
    <cfRule type="expression" dxfId="17956" priority="55095" stopIfTrue="1">
      <formula>WEEKDAY($A837)=5</formula>
    </cfRule>
    <cfRule type="expression" dxfId="17955" priority="55096" stopIfTrue="1">
      <formula>WEEKDAY($A837)=6</formula>
    </cfRule>
    <cfRule type="expression" dxfId="17954" priority="55097" stopIfTrue="1">
      <formula>WEEKDAY($A837)=7</formula>
    </cfRule>
  </conditionalFormatting>
  <conditionalFormatting sqref="I838:I842">
    <cfRule type="expression" dxfId="17953" priority="54867" stopIfTrue="1">
      <formula>WEEKDAY($A838)=1</formula>
    </cfRule>
    <cfRule type="expression" dxfId="17952" priority="54868" stopIfTrue="1">
      <formula>WEEKDAY($A838)=2</formula>
    </cfRule>
    <cfRule type="expression" dxfId="17951" priority="54869" stopIfTrue="1">
      <formula>WEEKDAY($A838)=3</formula>
    </cfRule>
    <cfRule type="expression" dxfId="17950" priority="54870" stopIfTrue="1">
      <formula>WEEKDAY($A838)=4</formula>
    </cfRule>
    <cfRule type="expression" dxfId="17949" priority="54871" stopIfTrue="1">
      <formula>WEEKDAY($A838)=5</formula>
    </cfRule>
    <cfRule type="expression" dxfId="17948" priority="54872" stopIfTrue="1">
      <formula>WEEKDAY($A838)=6</formula>
    </cfRule>
    <cfRule type="expression" dxfId="17947" priority="54873" stopIfTrue="1">
      <formula>WEEKDAY($A838)=7</formula>
    </cfRule>
  </conditionalFormatting>
  <conditionalFormatting sqref="I838:I842">
    <cfRule type="expression" dxfId="17946" priority="54860" stopIfTrue="1">
      <formula>WEEKDAY($A838)=1</formula>
    </cfRule>
    <cfRule type="expression" dxfId="17945" priority="54861" stopIfTrue="1">
      <formula>WEEKDAY($A838)=2</formula>
    </cfRule>
    <cfRule type="expression" dxfId="17944" priority="54862" stopIfTrue="1">
      <formula>WEEKDAY($A838)=3</formula>
    </cfRule>
    <cfRule type="expression" dxfId="17943" priority="54863" stopIfTrue="1">
      <formula>WEEKDAY($A838)=4</formula>
    </cfRule>
    <cfRule type="expression" dxfId="17942" priority="54864" stopIfTrue="1">
      <formula>WEEKDAY($A838)=5</formula>
    </cfRule>
    <cfRule type="expression" dxfId="17941" priority="54865" stopIfTrue="1">
      <formula>WEEKDAY($A838)=6</formula>
    </cfRule>
    <cfRule type="expression" dxfId="17940" priority="54866" stopIfTrue="1">
      <formula>WEEKDAY($A838)=7</formula>
    </cfRule>
  </conditionalFormatting>
  <conditionalFormatting sqref="I838:I842">
    <cfRule type="expression" dxfId="17939" priority="54853" stopIfTrue="1">
      <formula>WEEKDAY($A838)=1</formula>
    </cfRule>
    <cfRule type="expression" dxfId="17938" priority="54854" stopIfTrue="1">
      <formula>WEEKDAY($A838)=2</formula>
    </cfRule>
    <cfRule type="expression" dxfId="17937" priority="54855" stopIfTrue="1">
      <formula>WEEKDAY($A838)=3</formula>
    </cfRule>
    <cfRule type="expression" dxfId="17936" priority="54856" stopIfTrue="1">
      <formula>WEEKDAY($A838)=4</formula>
    </cfRule>
    <cfRule type="expression" dxfId="17935" priority="54857" stopIfTrue="1">
      <formula>WEEKDAY($A838)=5</formula>
    </cfRule>
    <cfRule type="expression" dxfId="17934" priority="54858" stopIfTrue="1">
      <formula>WEEKDAY($A838)=6</formula>
    </cfRule>
    <cfRule type="expression" dxfId="17933" priority="54859" stopIfTrue="1">
      <formula>WEEKDAY($A838)=7</formula>
    </cfRule>
  </conditionalFormatting>
  <conditionalFormatting sqref="I838:I842">
    <cfRule type="expression" dxfId="17932" priority="54846" stopIfTrue="1">
      <formula>WEEKDAY($A838)=1</formula>
    </cfRule>
    <cfRule type="expression" dxfId="17931" priority="54847" stopIfTrue="1">
      <formula>WEEKDAY($A838)=2</formula>
    </cfRule>
    <cfRule type="expression" dxfId="17930" priority="54848" stopIfTrue="1">
      <formula>WEEKDAY($A838)=3</formula>
    </cfRule>
    <cfRule type="expression" dxfId="17929" priority="54849" stopIfTrue="1">
      <formula>WEEKDAY($A838)=4</formula>
    </cfRule>
    <cfRule type="expression" dxfId="17928" priority="54850" stopIfTrue="1">
      <formula>WEEKDAY($A838)=5</formula>
    </cfRule>
    <cfRule type="expression" dxfId="17927" priority="54851" stopIfTrue="1">
      <formula>WEEKDAY($A838)=6</formula>
    </cfRule>
    <cfRule type="expression" dxfId="17926" priority="54852" stopIfTrue="1">
      <formula>WEEKDAY($A838)=7</formula>
    </cfRule>
  </conditionalFormatting>
  <conditionalFormatting sqref="I838:I842">
    <cfRule type="expression" dxfId="17925" priority="54839" stopIfTrue="1">
      <formula>WEEKDAY($A838)=1</formula>
    </cfRule>
    <cfRule type="expression" dxfId="17924" priority="54840" stopIfTrue="1">
      <formula>WEEKDAY($A838)=2</formula>
    </cfRule>
    <cfRule type="expression" dxfId="17923" priority="54841" stopIfTrue="1">
      <formula>WEEKDAY($A838)=3</formula>
    </cfRule>
    <cfRule type="expression" dxfId="17922" priority="54842" stopIfTrue="1">
      <formula>WEEKDAY($A838)=4</formula>
    </cfRule>
    <cfRule type="expression" dxfId="17921" priority="54843" stopIfTrue="1">
      <formula>WEEKDAY($A838)=5</formula>
    </cfRule>
    <cfRule type="expression" dxfId="17920" priority="54844" stopIfTrue="1">
      <formula>WEEKDAY($A838)=6</formula>
    </cfRule>
    <cfRule type="expression" dxfId="17919" priority="54845" stopIfTrue="1">
      <formula>WEEKDAY($A838)=7</formula>
    </cfRule>
  </conditionalFormatting>
  <conditionalFormatting sqref="I838:I842">
    <cfRule type="expression" dxfId="17918" priority="54832" stopIfTrue="1">
      <formula>WEEKDAY($A838)=1</formula>
    </cfRule>
    <cfRule type="expression" dxfId="17917" priority="54833" stopIfTrue="1">
      <formula>WEEKDAY($A838)=2</formula>
    </cfRule>
    <cfRule type="expression" dxfId="17916" priority="54834" stopIfTrue="1">
      <formula>WEEKDAY($A838)=3</formula>
    </cfRule>
    <cfRule type="expression" dxfId="17915" priority="54835" stopIfTrue="1">
      <formula>WEEKDAY($A838)=4</formula>
    </cfRule>
    <cfRule type="expression" dxfId="17914" priority="54836" stopIfTrue="1">
      <formula>WEEKDAY($A838)=5</formula>
    </cfRule>
    <cfRule type="expression" dxfId="17913" priority="54837" stopIfTrue="1">
      <formula>WEEKDAY($A838)=6</formula>
    </cfRule>
    <cfRule type="expression" dxfId="17912" priority="54838" stopIfTrue="1">
      <formula>WEEKDAY($A838)=7</formula>
    </cfRule>
  </conditionalFormatting>
  <conditionalFormatting sqref="I838:I842">
    <cfRule type="expression" dxfId="17911" priority="54825" stopIfTrue="1">
      <formula>WEEKDAY($A838)=1</formula>
    </cfRule>
    <cfRule type="expression" dxfId="17910" priority="54826" stopIfTrue="1">
      <formula>WEEKDAY($A838)=2</formula>
    </cfRule>
    <cfRule type="expression" dxfId="17909" priority="54827" stopIfTrue="1">
      <formula>WEEKDAY($A838)=3</formula>
    </cfRule>
    <cfRule type="expression" dxfId="17908" priority="54828" stopIfTrue="1">
      <formula>WEEKDAY($A838)=4</formula>
    </cfRule>
    <cfRule type="expression" dxfId="17907" priority="54829" stopIfTrue="1">
      <formula>WEEKDAY($A838)=5</formula>
    </cfRule>
    <cfRule type="expression" dxfId="17906" priority="54830" stopIfTrue="1">
      <formula>WEEKDAY($A838)=6</formula>
    </cfRule>
    <cfRule type="expression" dxfId="17905" priority="54831" stopIfTrue="1">
      <formula>WEEKDAY($A838)=7</formula>
    </cfRule>
  </conditionalFormatting>
  <conditionalFormatting sqref="I838:I842">
    <cfRule type="expression" dxfId="17904" priority="54818" stopIfTrue="1">
      <formula>WEEKDAY($A838)=1</formula>
    </cfRule>
    <cfRule type="expression" dxfId="17903" priority="54819" stopIfTrue="1">
      <formula>WEEKDAY($A838)=2</formula>
    </cfRule>
    <cfRule type="expression" dxfId="17902" priority="54820" stopIfTrue="1">
      <formula>WEEKDAY($A838)=3</formula>
    </cfRule>
    <cfRule type="expression" dxfId="17901" priority="54821" stopIfTrue="1">
      <formula>WEEKDAY($A838)=4</formula>
    </cfRule>
    <cfRule type="expression" dxfId="17900" priority="54822" stopIfTrue="1">
      <formula>WEEKDAY($A838)=5</formula>
    </cfRule>
    <cfRule type="expression" dxfId="17899" priority="54823" stopIfTrue="1">
      <formula>WEEKDAY($A838)=6</formula>
    </cfRule>
    <cfRule type="expression" dxfId="17898" priority="54824" stopIfTrue="1">
      <formula>WEEKDAY($A838)=7</formula>
    </cfRule>
  </conditionalFormatting>
  <conditionalFormatting sqref="I838:I842">
    <cfRule type="expression" dxfId="17897" priority="54811" stopIfTrue="1">
      <formula>WEEKDAY($A838)=1</formula>
    </cfRule>
    <cfRule type="expression" dxfId="17896" priority="54812" stopIfTrue="1">
      <formula>WEEKDAY($A838)=2</formula>
    </cfRule>
    <cfRule type="expression" dxfId="17895" priority="54813" stopIfTrue="1">
      <formula>WEEKDAY($A838)=3</formula>
    </cfRule>
    <cfRule type="expression" dxfId="17894" priority="54814" stopIfTrue="1">
      <formula>WEEKDAY($A838)=4</formula>
    </cfRule>
    <cfRule type="expression" dxfId="17893" priority="54815" stopIfTrue="1">
      <formula>WEEKDAY($A838)=5</formula>
    </cfRule>
    <cfRule type="expression" dxfId="17892" priority="54816" stopIfTrue="1">
      <formula>WEEKDAY($A838)=6</formula>
    </cfRule>
    <cfRule type="expression" dxfId="17891" priority="54817" stopIfTrue="1">
      <formula>WEEKDAY($A838)=7</formula>
    </cfRule>
  </conditionalFormatting>
  <conditionalFormatting sqref="I838:I842">
    <cfRule type="expression" dxfId="17890" priority="54804" stopIfTrue="1">
      <formula>WEEKDAY($A838)=1</formula>
    </cfRule>
    <cfRule type="expression" dxfId="17889" priority="54805" stopIfTrue="1">
      <formula>WEEKDAY($A838)=2</formula>
    </cfRule>
    <cfRule type="expression" dxfId="17888" priority="54806" stopIfTrue="1">
      <formula>WEEKDAY($A838)=3</formula>
    </cfRule>
    <cfRule type="expression" dxfId="17887" priority="54807" stopIfTrue="1">
      <formula>WEEKDAY($A838)=4</formula>
    </cfRule>
    <cfRule type="expression" dxfId="17886" priority="54808" stopIfTrue="1">
      <formula>WEEKDAY($A838)=5</formula>
    </cfRule>
    <cfRule type="expression" dxfId="17885" priority="54809" stopIfTrue="1">
      <formula>WEEKDAY($A838)=6</formula>
    </cfRule>
    <cfRule type="expression" dxfId="17884" priority="54810" stopIfTrue="1">
      <formula>WEEKDAY($A838)=7</formula>
    </cfRule>
  </conditionalFormatting>
  <conditionalFormatting sqref="I838:I842">
    <cfRule type="expression" dxfId="17883" priority="54797" stopIfTrue="1">
      <formula>WEEKDAY($A838)=1</formula>
    </cfRule>
    <cfRule type="expression" dxfId="17882" priority="54798" stopIfTrue="1">
      <formula>WEEKDAY($A838)=2</formula>
    </cfRule>
    <cfRule type="expression" dxfId="17881" priority="54799" stopIfTrue="1">
      <formula>WEEKDAY($A838)=3</formula>
    </cfRule>
    <cfRule type="expression" dxfId="17880" priority="54800" stopIfTrue="1">
      <formula>WEEKDAY($A838)=4</formula>
    </cfRule>
    <cfRule type="expression" dxfId="17879" priority="54801" stopIfTrue="1">
      <formula>WEEKDAY($A838)=5</formula>
    </cfRule>
    <cfRule type="expression" dxfId="17878" priority="54802" stopIfTrue="1">
      <formula>WEEKDAY($A838)=6</formula>
    </cfRule>
    <cfRule type="expression" dxfId="17877" priority="54803" stopIfTrue="1">
      <formula>WEEKDAY($A838)=7</formula>
    </cfRule>
  </conditionalFormatting>
  <conditionalFormatting sqref="I838:I842">
    <cfRule type="expression" dxfId="17876" priority="54790" stopIfTrue="1">
      <formula>WEEKDAY($A838)=1</formula>
    </cfRule>
    <cfRule type="expression" dxfId="17875" priority="54791" stopIfTrue="1">
      <formula>WEEKDAY($A838)=2</formula>
    </cfRule>
    <cfRule type="expression" dxfId="17874" priority="54792" stopIfTrue="1">
      <formula>WEEKDAY($A838)=3</formula>
    </cfRule>
    <cfRule type="expression" dxfId="17873" priority="54793" stopIfTrue="1">
      <formula>WEEKDAY($A838)=4</formula>
    </cfRule>
    <cfRule type="expression" dxfId="17872" priority="54794" stopIfTrue="1">
      <formula>WEEKDAY($A838)=5</formula>
    </cfRule>
    <cfRule type="expression" dxfId="17871" priority="54795" stopIfTrue="1">
      <formula>WEEKDAY($A838)=6</formula>
    </cfRule>
    <cfRule type="expression" dxfId="17870" priority="54796" stopIfTrue="1">
      <formula>WEEKDAY($A838)=7</formula>
    </cfRule>
  </conditionalFormatting>
  <conditionalFormatting sqref="I838:I842">
    <cfRule type="expression" dxfId="17869" priority="54783" stopIfTrue="1">
      <formula>WEEKDAY($A838)=1</formula>
    </cfRule>
    <cfRule type="expression" dxfId="17868" priority="54784" stopIfTrue="1">
      <formula>WEEKDAY($A838)=2</formula>
    </cfRule>
    <cfRule type="expression" dxfId="17867" priority="54785" stopIfTrue="1">
      <formula>WEEKDAY($A838)=3</formula>
    </cfRule>
    <cfRule type="expression" dxfId="17866" priority="54786" stopIfTrue="1">
      <formula>WEEKDAY($A838)=4</formula>
    </cfRule>
    <cfRule type="expression" dxfId="17865" priority="54787" stopIfTrue="1">
      <formula>WEEKDAY($A838)=5</formula>
    </cfRule>
    <cfRule type="expression" dxfId="17864" priority="54788" stopIfTrue="1">
      <formula>WEEKDAY($A838)=6</formula>
    </cfRule>
    <cfRule type="expression" dxfId="17863" priority="54789" stopIfTrue="1">
      <formula>WEEKDAY($A838)=7</formula>
    </cfRule>
  </conditionalFormatting>
  <conditionalFormatting sqref="I838:I842">
    <cfRule type="expression" dxfId="17862" priority="54776" stopIfTrue="1">
      <formula>WEEKDAY($A838)=1</formula>
    </cfRule>
    <cfRule type="expression" dxfId="17861" priority="54777" stopIfTrue="1">
      <formula>WEEKDAY($A838)=2</formula>
    </cfRule>
    <cfRule type="expression" dxfId="17860" priority="54778" stopIfTrue="1">
      <formula>WEEKDAY($A838)=3</formula>
    </cfRule>
    <cfRule type="expression" dxfId="17859" priority="54779" stopIfTrue="1">
      <formula>WEEKDAY($A838)=4</formula>
    </cfRule>
    <cfRule type="expression" dxfId="17858" priority="54780" stopIfTrue="1">
      <formula>WEEKDAY($A838)=5</formula>
    </cfRule>
    <cfRule type="expression" dxfId="17857" priority="54781" stopIfTrue="1">
      <formula>WEEKDAY($A838)=6</formula>
    </cfRule>
    <cfRule type="expression" dxfId="17856" priority="54782" stopIfTrue="1">
      <formula>WEEKDAY($A838)=7</formula>
    </cfRule>
  </conditionalFormatting>
  <conditionalFormatting sqref="I838:I842">
    <cfRule type="expression" dxfId="17855" priority="54769" stopIfTrue="1">
      <formula>WEEKDAY($A838)=1</formula>
    </cfRule>
    <cfRule type="expression" dxfId="17854" priority="54770" stopIfTrue="1">
      <formula>WEEKDAY($A838)=2</formula>
    </cfRule>
    <cfRule type="expression" dxfId="17853" priority="54771" stopIfTrue="1">
      <formula>WEEKDAY($A838)=3</formula>
    </cfRule>
    <cfRule type="expression" dxfId="17852" priority="54772" stopIfTrue="1">
      <formula>WEEKDAY($A838)=4</formula>
    </cfRule>
    <cfRule type="expression" dxfId="17851" priority="54773" stopIfTrue="1">
      <formula>WEEKDAY($A838)=5</formula>
    </cfRule>
    <cfRule type="expression" dxfId="17850" priority="54774" stopIfTrue="1">
      <formula>WEEKDAY($A838)=6</formula>
    </cfRule>
    <cfRule type="expression" dxfId="17849" priority="54775" stopIfTrue="1">
      <formula>WEEKDAY($A838)=7</formula>
    </cfRule>
  </conditionalFormatting>
  <conditionalFormatting sqref="I838:I842">
    <cfRule type="expression" dxfId="17848" priority="54762" stopIfTrue="1">
      <formula>WEEKDAY($A838)=1</formula>
    </cfRule>
    <cfRule type="expression" dxfId="17847" priority="54763" stopIfTrue="1">
      <formula>WEEKDAY($A838)=2</formula>
    </cfRule>
    <cfRule type="expression" dxfId="17846" priority="54764" stopIfTrue="1">
      <formula>WEEKDAY($A838)=3</formula>
    </cfRule>
    <cfRule type="expression" dxfId="17845" priority="54765" stopIfTrue="1">
      <formula>WEEKDAY($A838)=4</formula>
    </cfRule>
    <cfRule type="expression" dxfId="17844" priority="54766" stopIfTrue="1">
      <formula>WEEKDAY($A838)=5</formula>
    </cfRule>
    <cfRule type="expression" dxfId="17843" priority="54767" stopIfTrue="1">
      <formula>WEEKDAY($A838)=6</formula>
    </cfRule>
    <cfRule type="expression" dxfId="17842" priority="54768" stopIfTrue="1">
      <formula>WEEKDAY($A838)=7</formula>
    </cfRule>
  </conditionalFormatting>
  <conditionalFormatting sqref="I838:I842">
    <cfRule type="expression" dxfId="17841" priority="54755" stopIfTrue="1">
      <formula>WEEKDAY($A838)=1</formula>
    </cfRule>
    <cfRule type="expression" dxfId="17840" priority="54756" stopIfTrue="1">
      <formula>WEEKDAY($A838)=2</formula>
    </cfRule>
    <cfRule type="expression" dxfId="17839" priority="54757" stopIfTrue="1">
      <formula>WEEKDAY($A838)=3</formula>
    </cfRule>
    <cfRule type="expression" dxfId="17838" priority="54758" stopIfTrue="1">
      <formula>WEEKDAY($A838)=4</formula>
    </cfRule>
    <cfRule type="expression" dxfId="17837" priority="54759" stopIfTrue="1">
      <formula>WEEKDAY($A838)=5</formula>
    </cfRule>
    <cfRule type="expression" dxfId="17836" priority="54760" stopIfTrue="1">
      <formula>WEEKDAY($A838)=6</formula>
    </cfRule>
    <cfRule type="expression" dxfId="17835" priority="54761" stopIfTrue="1">
      <formula>WEEKDAY($A838)=7</formula>
    </cfRule>
  </conditionalFormatting>
  <conditionalFormatting sqref="I838:I842">
    <cfRule type="expression" dxfId="17834" priority="54748" stopIfTrue="1">
      <formula>WEEKDAY($A838)=1</formula>
    </cfRule>
    <cfRule type="expression" dxfId="17833" priority="54749" stopIfTrue="1">
      <formula>WEEKDAY($A838)=2</formula>
    </cfRule>
    <cfRule type="expression" dxfId="17832" priority="54750" stopIfTrue="1">
      <formula>WEEKDAY($A838)=3</formula>
    </cfRule>
    <cfRule type="expression" dxfId="17831" priority="54751" stopIfTrue="1">
      <formula>WEEKDAY($A838)=4</formula>
    </cfRule>
    <cfRule type="expression" dxfId="17830" priority="54752" stopIfTrue="1">
      <formula>WEEKDAY($A838)=5</formula>
    </cfRule>
    <cfRule type="expression" dxfId="17829" priority="54753" stopIfTrue="1">
      <formula>WEEKDAY($A838)=6</formula>
    </cfRule>
    <cfRule type="expression" dxfId="17828" priority="54754" stopIfTrue="1">
      <formula>WEEKDAY($A838)=7</formula>
    </cfRule>
  </conditionalFormatting>
  <conditionalFormatting sqref="I838:I842">
    <cfRule type="expression" dxfId="17827" priority="54741" stopIfTrue="1">
      <formula>WEEKDAY($A838)=1</formula>
    </cfRule>
    <cfRule type="expression" dxfId="17826" priority="54742" stopIfTrue="1">
      <formula>WEEKDAY($A838)=2</formula>
    </cfRule>
    <cfRule type="expression" dxfId="17825" priority="54743" stopIfTrue="1">
      <formula>WEEKDAY($A838)=3</formula>
    </cfRule>
    <cfRule type="expression" dxfId="17824" priority="54744" stopIfTrue="1">
      <formula>WEEKDAY($A838)=4</formula>
    </cfRule>
    <cfRule type="expression" dxfId="17823" priority="54745" stopIfTrue="1">
      <formula>WEEKDAY($A838)=5</formula>
    </cfRule>
    <cfRule type="expression" dxfId="17822" priority="54746" stopIfTrue="1">
      <formula>WEEKDAY($A838)=6</formula>
    </cfRule>
    <cfRule type="expression" dxfId="17821" priority="54747" stopIfTrue="1">
      <formula>WEEKDAY($A838)=7</formula>
    </cfRule>
  </conditionalFormatting>
  <conditionalFormatting sqref="I838:I842">
    <cfRule type="expression" dxfId="17820" priority="54734" stopIfTrue="1">
      <formula>WEEKDAY($A838)=1</formula>
    </cfRule>
    <cfRule type="expression" dxfId="17819" priority="54735" stopIfTrue="1">
      <formula>WEEKDAY($A838)=2</formula>
    </cfRule>
    <cfRule type="expression" dxfId="17818" priority="54736" stopIfTrue="1">
      <formula>WEEKDAY($A838)=3</formula>
    </cfRule>
    <cfRule type="expression" dxfId="17817" priority="54737" stopIfTrue="1">
      <formula>WEEKDAY($A838)=4</formula>
    </cfRule>
    <cfRule type="expression" dxfId="17816" priority="54738" stopIfTrue="1">
      <formula>WEEKDAY($A838)=5</formula>
    </cfRule>
    <cfRule type="expression" dxfId="17815" priority="54739" stopIfTrue="1">
      <formula>WEEKDAY($A838)=6</formula>
    </cfRule>
    <cfRule type="expression" dxfId="17814" priority="54740" stopIfTrue="1">
      <formula>WEEKDAY($A838)=7</formula>
    </cfRule>
  </conditionalFormatting>
  <conditionalFormatting sqref="I838:I842">
    <cfRule type="expression" dxfId="17813" priority="54727" stopIfTrue="1">
      <formula>WEEKDAY($A838)=1</formula>
    </cfRule>
    <cfRule type="expression" dxfId="17812" priority="54728" stopIfTrue="1">
      <formula>WEEKDAY($A838)=2</formula>
    </cfRule>
    <cfRule type="expression" dxfId="17811" priority="54729" stopIfTrue="1">
      <formula>WEEKDAY($A838)=3</formula>
    </cfRule>
    <cfRule type="expression" dxfId="17810" priority="54730" stopIfTrue="1">
      <formula>WEEKDAY($A838)=4</formula>
    </cfRule>
    <cfRule type="expression" dxfId="17809" priority="54731" stopIfTrue="1">
      <formula>WEEKDAY($A838)=5</formula>
    </cfRule>
    <cfRule type="expression" dxfId="17808" priority="54732" stopIfTrue="1">
      <formula>WEEKDAY($A838)=6</formula>
    </cfRule>
    <cfRule type="expression" dxfId="17807" priority="54733" stopIfTrue="1">
      <formula>WEEKDAY($A838)=7</formula>
    </cfRule>
  </conditionalFormatting>
  <conditionalFormatting sqref="I838:I842">
    <cfRule type="expression" dxfId="17806" priority="54720" stopIfTrue="1">
      <formula>WEEKDAY($A838)=1</formula>
    </cfRule>
    <cfRule type="expression" dxfId="17805" priority="54721" stopIfTrue="1">
      <formula>WEEKDAY($A838)=2</formula>
    </cfRule>
    <cfRule type="expression" dxfId="17804" priority="54722" stopIfTrue="1">
      <formula>WEEKDAY($A838)=3</formula>
    </cfRule>
    <cfRule type="expression" dxfId="17803" priority="54723" stopIfTrue="1">
      <formula>WEEKDAY($A838)=4</formula>
    </cfRule>
    <cfRule type="expression" dxfId="17802" priority="54724" stopIfTrue="1">
      <formula>WEEKDAY($A838)=5</formula>
    </cfRule>
    <cfRule type="expression" dxfId="17801" priority="54725" stopIfTrue="1">
      <formula>WEEKDAY($A838)=6</formula>
    </cfRule>
    <cfRule type="expression" dxfId="17800" priority="54726" stopIfTrue="1">
      <formula>WEEKDAY($A838)=7</formula>
    </cfRule>
  </conditionalFormatting>
  <conditionalFormatting sqref="I838:I842">
    <cfRule type="expression" dxfId="17799" priority="54713" stopIfTrue="1">
      <formula>WEEKDAY($A838)=1</formula>
    </cfRule>
    <cfRule type="expression" dxfId="17798" priority="54714" stopIfTrue="1">
      <formula>WEEKDAY($A838)=2</formula>
    </cfRule>
    <cfRule type="expression" dxfId="17797" priority="54715" stopIfTrue="1">
      <formula>WEEKDAY($A838)=3</formula>
    </cfRule>
    <cfRule type="expression" dxfId="17796" priority="54716" stopIfTrue="1">
      <formula>WEEKDAY($A838)=4</formula>
    </cfRule>
    <cfRule type="expression" dxfId="17795" priority="54717" stopIfTrue="1">
      <formula>WEEKDAY($A838)=5</formula>
    </cfRule>
    <cfRule type="expression" dxfId="17794" priority="54718" stopIfTrue="1">
      <formula>WEEKDAY($A838)=6</formula>
    </cfRule>
    <cfRule type="expression" dxfId="17793" priority="54719" stopIfTrue="1">
      <formula>WEEKDAY($A838)=7</formula>
    </cfRule>
  </conditionalFormatting>
  <conditionalFormatting sqref="I838:I842">
    <cfRule type="expression" dxfId="17792" priority="54706" stopIfTrue="1">
      <formula>WEEKDAY($A838)=1</formula>
    </cfRule>
    <cfRule type="expression" dxfId="17791" priority="54707" stopIfTrue="1">
      <formula>WEEKDAY($A838)=2</formula>
    </cfRule>
    <cfRule type="expression" dxfId="17790" priority="54708" stopIfTrue="1">
      <formula>WEEKDAY($A838)=3</formula>
    </cfRule>
    <cfRule type="expression" dxfId="17789" priority="54709" stopIfTrue="1">
      <formula>WEEKDAY($A838)=4</formula>
    </cfRule>
    <cfRule type="expression" dxfId="17788" priority="54710" stopIfTrue="1">
      <formula>WEEKDAY($A838)=5</formula>
    </cfRule>
    <cfRule type="expression" dxfId="17787" priority="54711" stopIfTrue="1">
      <formula>WEEKDAY($A838)=6</formula>
    </cfRule>
    <cfRule type="expression" dxfId="17786" priority="54712" stopIfTrue="1">
      <formula>WEEKDAY($A838)=7</formula>
    </cfRule>
  </conditionalFormatting>
  <conditionalFormatting sqref="I838:I842">
    <cfRule type="expression" dxfId="17785" priority="54699" stopIfTrue="1">
      <formula>WEEKDAY($A838)=1</formula>
    </cfRule>
    <cfRule type="expression" dxfId="17784" priority="54700" stopIfTrue="1">
      <formula>WEEKDAY($A838)=2</formula>
    </cfRule>
    <cfRule type="expression" dxfId="17783" priority="54701" stopIfTrue="1">
      <formula>WEEKDAY($A838)=3</formula>
    </cfRule>
    <cfRule type="expression" dxfId="17782" priority="54702" stopIfTrue="1">
      <formula>WEEKDAY($A838)=4</formula>
    </cfRule>
    <cfRule type="expression" dxfId="17781" priority="54703" stopIfTrue="1">
      <formula>WEEKDAY($A838)=5</formula>
    </cfRule>
    <cfRule type="expression" dxfId="17780" priority="54704" stopIfTrue="1">
      <formula>WEEKDAY($A838)=6</formula>
    </cfRule>
    <cfRule type="expression" dxfId="17779" priority="54705" stopIfTrue="1">
      <formula>WEEKDAY($A838)=7</formula>
    </cfRule>
  </conditionalFormatting>
  <conditionalFormatting sqref="I838:I842">
    <cfRule type="expression" dxfId="17778" priority="54692" stopIfTrue="1">
      <formula>WEEKDAY($A838)=1</formula>
    </cfRule>
    <cfRule type="expression" dxfId="17777" priority="54693" stopIfTrue="1">
      <formula>WEEKDAY($A838)=2</formula>
    </cfRule>
    <cfRule type="expression" dxfId="17776" priority="54694" stopIfTrue="1">
      <formula>WEEKDAY($A838)=3</formula>
    </cfRule>
    <cfRule type="expression" dxfId="17775" priority="54695" stopIfTrue="1">
      <formula>WEEKDAY($A838)=4</formula>
    </cfRule>
    <cfRule type="expression" dxfId="17774" priority="54696" stopIfTrue="1">
      <formula>WEEKDAY($A838)=5</formula>
    </cfRule>
    <cfRule type="expression" dxfId="17773" priority="54697" stopIfTrue="1">
      <formula>WEEKDAY($A838)=6</formula>
    </cfRule>
    <cfRule type="expression" dxfId="17772" priority="54698" stopIfTrue="1">
      <formula>WEEKDAY($A838)=7</formula>
    </cfRule>
  </conditionalFormatting>
  <conditionalFormatting sqref="I838:I842">
    <cfRule type="expression" dxfId="17771" priority="54685" stopIfTrue="1">
      <formula>WEEKDAY($A838)=1</formula>
    </cfRule>
    <cfRule type="expression" dxfId="17770" priority="54686" stopIfTrue="1">
      <formula>WEEKDAY($A838)=2</formula>
    </cfRule>
    <cfRule type="expression" dxfId="17769" priority="54687" stopIfTrue="1">
      <formula>WEEKDAY($A838)=3</formula>
    </cfRule>
    <cfRule type="expression" dxfId="17768" priority="54688" stopIfTrue="1">
      <formula>WEEKDAY($A838)=4</formula>
    </cfRule>
    <cfRule type="expression" dxfId="17767" priority="54689" stopIfTrue="1">
      <formula>WEEKDAY($A838)=5</formula>
    </cfRule>
    <cfRule type="expression" dxfId="17766" priority="54690" stopIfTrue="1">
      <formula>WEEKDAY($A838)=6</formula>
    </cfRule>
    <cfRule type="expression" dxfId="17765" priority="54691" stopIfTrue="1">
      <formula>WEEKDAY($A838)=7</formula>
    </cfRule>
  </conditionalFormatting>
  <conditionalFormatting sqref="I838:I842">
    <cfRule type="expression" dxfId="17764" priority="54678" stopIfTrue="1">
      <formula>WEEKDAY($A838)=1</formula>
    </cfRule>
    <cfRule type="expression" dxfId="17763" priority="54679" stopIfTrue="1">
      <formula>WEEKDAY($A838)=2</formula>
    </cfRule>
    <cfRule type="expression" dxfId="17762" priority="54680" stopIfTrue="1">
      <formula>WEEKDAY($A838)=3</formula>
    </cfRule>
    <cfRule type="expression" dxfId="17761" priority="54681" stopIfTrue="1">
      <formula>WEEKDAY($A838)=4</formula>
    </cfRule>
    <cfRule type="expression" dxfId="17760" priority="54682" stopIfTrue="1">
      <formula>WEEKDAY($A838)=5</formula>
    </cfRule>
    <cfRule type="expression" dxfId="17759" priority="54683" stopIfTrue="1">
      <formula>WEEKDAY($A838)=6</formula>
    </cfRule>
    <cfRule type="expression" dxfId="17758" priority="54684" stopIfTrue="1">
      <formula>WEEKDAY($A838)=7</formula>
    </cfRule>
  </conditionalFormatting>
  <conditionalFormatting sqref="I838:I842">
    <cfRule type="expression" dxfId="17757" priority="54671" stopIfTrue="1">
      <formula>WEEKDAY($A838)=1</formula>
    </cfRule>
    <cfRule type="expression" dxfId="17756" priority="54672" stopIfTrue="1">
      <formula>WEEKDAY($A838)=2</formula>
    </cfRule>
    <cfRule type="expression" dxfId="17755" priority="54673" stopIfTrue="1">
      <formula>WEEKDAY($A838)=3</formula>
    </cfRule>
    <cfRule type="expression" dxfId="17754" priority="54674" stopIfTrue="1">
      <formula>WEEKDAY($A838)=4</formula>
    </cfRule>
    <cfRule type="expression" dxfId="17753" priority="54675" stopIfTrue="1">
      <formula>WEEKDAY($A838)=5</formula>
    </cfRule>
    <cfRule type="expression" dxfId="17752" priority="54676" stopIfTrue="1">
      <formula>WEEKDAY($A838)=6</formula>
    </cfRule>
    <cfRule type="expression" dxfId="17751" priority="54677" stopIfTrue="1">
      <formula>WEEKDAY($A838)=7</formula>
    </cfRule>
  </conditionalFormatting>
  <conditionalFormatting sqref="I838:I842">
    <cfRule type="expression" dxfId="17750" priority="54664" stopIfTrue="1">
      <formula>WEEKDAY($A838)=1</formula>
    </cfRule>
    <cfRule type="expression" dxfId="17749" priority="54665" stopIfTrue="1">
      <formula>WEEKDAY($A838)=2</formula>
    </cfRule>
    <cfRule type="expression" dxfId="17748" priority="54666" stopIfTrue="1">
      <formula>WEEKDAY($A838)=3</formula>
    </cfRule>
    <cfRule type="expression" dxfId="17747" priority="54667" stopIfTrue="1">
      <formula>WEEKDAY($A838)=4</formula>
    </cfRule>
    <cfRule type="expression" dxfId="17746" priority="54668" stopIfTrue="1">
      <formula>WEEKDAY($A838)=5</formula>
    </cfRule>
    <cfRule type="expression" dxfId="17745" priority="54669" stopIfTrue="1">
      <formula>WEEKDAY($A838)=6</formula>
    </cfRule>
    <cfRule type="expression" dxfId="17744" priority="54670" stopIfTrue="1">
      <formula>WEEKDAY($A838)=7</formula>
    </cfRule>
  </conditionalFormatting>
  <conditionalFormatting sqref="I838:I842">
    <cfRule type="expression" dxfId="17743" priority="54657" stopIfTrue="1">
      <formula>WEEKDAY($A838)=1</formula>
    </cfRule>
    <cfRule type="expression" dxfId="17742" priority="54658" stopIfTrue="1">
      <formula>WEEKDAY($A838)=2</formula>
    </cfRule>
    <cfRule type="expression" dxfId="17741" priority="54659" stopIfTrue="1">
      <formula>WEEKDAY($A838)=3</formula>
    </cfRule>
    <cfRule type="expression" dxfId="17740" priority="54660" stopIfTrue="1">
      <formula>WEEKDAY($A838)=4</formula>
    </cfRule>
    <cfRule type="expression" dxfId="17739" priority="54661" stopIfTrue="1">
      <formula>WEEKDAY($A838)=5</formula>
    </cfRule>
    <cfRule type="expression" dxfId="17738" priority="54662" stopIfTrue="1">
      <formula>WEEKDAY($A838)=6</formula>
    </cfRule>
    <cfRule type="expression" dxfId="17737" priority="54663" stopIfTrue="1">
      <formula>WEEKDAY($A838)=7</formula>
    </cfRule>
  </conditionalFormatting>
  <conditionalFormatting sqref="I838:I842">
    <cfRule type="expression" dxfId="17736" priority="54650" stopIfTrue="1">
      <formula>WEEKDAY($A838)=1</formula>
    </cfRule>
    <cfRule type="expression" dxfId="17735" priority="54651" stopIfTrue="1">
      <formula>WEEKDAY($A838)=2</formula>
    </cfRule>
    <cfRule type="expression" dxfId="17734" priority="54652" stopIfTrue="1">
      <formula>WEEKDAY($A838)=3</formula>
    </cfRule>
    <cfRule type="expression" dxfId="17733" priority="54653" stopIfTrue="1">
      <formula>WEEKDAY($A838)=4</formula>
    </cfRule>
    <cfRule type="expression" dxfId="17732" priority="54654" stopIfTrue="1">
      <formula>WEEKDAY($A838)=5</formula>
    </cfRule>
    <cfRule type="expression" dxfId="17731" priority="54655" stopIfTrue="1">
      <formula>WEEKDAY($A838)=6</formula>
    </cfRule>
    <cfRule type="expression" dxfId="17730" priority="54656" stopIfTrue="1">
      <formula>WEEKDAY($A838)=7</formula>
    </cfRule>
  </conditionalFormatting>
  <conditionalFormatting sqref="I838:I842">
    <cfRule type="expression" dxfId="17729" priority="54643" stopIfTrue="1">
      <formula>WEEKDAY($A838)=1</formula>
    </cfRule>
    <cfRule type="expression" dxfId="17728" priority="54644" stopIfTrue="1">
      <formula>WEEKDAY($A838)=2</formula>
    </cfRule>
    <cfRule type="expression" dxfId="17727" priority="54645" stopIfTrue="1">
      <formula>WEEKDAY($A838)=3</formula>
    </cfRule>
    <cfRule type="expression" dxfId="17726" priority="54646" stopIfTrue="1">
      <formula>WEEKDAY($A838)=4</formula>
    </cfRule>
    <cfRule type="expression" dxfId="17725" priority="54647" stopIfTrue="1">
      <formula>WEEKDAY($A838)=5</formula>
    </cfRule>
    <cfRule type="expression" dxfId="17724" priority="54648" stopIfTrue="1">
      <formula>WEEKDAY($A838)=6</formula>
    </cfRule>
    <cfRule type="expression" dxfId="17723" priority="54649" stopIfTrue="1">
      <formula>WEEKDAY($A838)=7</formula>
    </cfRule>
  </conditionalFormatting>
  <conditionalFormatting sqref="I838:I842">
    <cfRule type="expression" dxfId="17722" priority="54636" stopIfTrue="1">
      <formula>WEEKDAY($A838)=1</formula>
    </cfRule>
    <cfRule type="expression" dxfId="17721" priority="54637" stopIfTrue="1">
      <formula>WEEKDAY($A838)=2</formula>
    </cfRule>
    <cfRule type="expression" dxfId="17720" priority="54638" stopIfTrue="1">
      <formula>WEEKDAY($A838)=3</formula>
    </cfRule>
    <cfRule type="expression" dxfId="17719" priority="54639" stopIfTrue="1">
      <formula>WEEKDAY($A838)=4</formula>
    </cfRule>
    <cfRule type="expression" dxfId="17718" priority="54640" stopIfTrue="1">
      <formula>WEEKDAY($A838)=5</formula>
    </cfRule>
    <cfRule type="expression" dxfId="17717" priority="54641" stopIfTrue="1">
      <formula>WEEKDAY($A838)=6</formula>
    </cfRule>
    <cfRule type="expression" dxfId="17716" priority="54642" stopIfTrue="1">
      <formula>WEEKDAY($A838)=7</formula>
    </cfRule>
  </conditionalFormatting>
  <conditionalFormatting sqref="I838:I842">
    <cfRule type="expression" dxfId="17715" priority="54629" stopIfTrue="1">
      <formula>WEEKDAY($A838)=1</formula>
    </cfRule>
    <cfRule type="expression" dxfId="17714" priority="54630" stopIfTrue="1">
      <formula>WEEKDAY($A838)=2</formula>
    </cfRule>
    <cfRule type="expression" dxfId="17713" priority="54631" stopIfTrue="1">
      <formula>WEEKDAY($A838)=3</formula>
    </cfRule>
    <cfRule type="expression" dxfId="17712" priority="54632" stopIfTrue="1">
      <formula>WEEKDAY($A838)=4</formula>
    </cfRule>
    <cfRule type="expression" dxfId="17711" priority="54633" stopIfTrue="1">
      <formula>WEEKDAY($A838)=5</formula>
    </cfRule>
    <cfRule type="expression" dxfId="17710" priority="54634" stopIfTrue="1">
      <formula>WEEKDAY($A838)=6</formula>
    </cfRule>
    <cfRule type="expression" dxfId="17709" priority="54635" stopIfTrue="1">
      <formula>WEEKDAY($A838)=7</formula>
    </cfRule>
  </conditionalFormatting>
  <conditionalFormatting sqref="I838:I842">
    <cfRule type="expression" dxfId="17708" priority="54622" stopIfTrue="1">
      <formula>WEEKDAY($A838)=1</formula>
    </cfRule>
    <cfRule type="expression" dxfId="17707" priority="54623" stopIfTrue="1">
      <formula>WEEKDAY($A838)=2</formula>
    </cfRule>
    <cfRule type="expression" dxfId="17706" priority="54624" stopIfTrue="1">
      <formula>WEEKDAY($A838)=3</formula>
    </cfRule>
    <cfRule type="expression" dxfId="17705" priority="54625" stopIfTrue="1">
      <formula>WEEKDAY($A838)=4</formula>
    </cfRule>
    <cfRule type="expression" dxfId="17704" priority="54626" stopIfTrue="1">
      <formula>WEEKDAY($A838)=5</formula>
    </cfRule>
    <cfRule type="expression" dxfId="17703" priority="54627" stopIfTrue="1">
      <formula>WEEKDAY($A838)=6</formula>
    </cfRule>
    <cfRule type="expression" dxfId="17702" priority="54628" stopIfTrue="1">
      <formula>WEEKDAY($A838)=7</formula>
    </cfRule>
  </conditionalFormatting>
  <conditionalFormatting sqref="I838:I842">
    <cfRule type="expression" dxfId="17701" priority="54615" stopIfTrue="1">
      <formula>WEEKDAY($A838)=1</formula>
    </cfRule>
    <cfRule type="expression" dxfId="17700" priority="54616" stopIfTrue="1">
      <formula>WEEKDAY($A838)=2</formula>
    </cfRule>
    <cfRule type="expression" dxfId="17699" priority="54617" stopIfTrue="1">
      <formula>WEEKDAY($A838)=3</formula>
    </cfRule>
    <cfRule type="expression" dxfId="17698" priority="54618" stopIfTrue="1">
      <formula>WEEKDAY($A838)=4</formula>
    </cfRule>
    <cfRule type="expression" dxfId="17697" priority="54619" stopIfTrue="1">
      <formula>WEEKDAY($A838)=5</formula>
    </cfRule>
    <cfRule type="expression" dxfId="17696" priority="54620" stopIfTrue="1">
      <formula>WEEKDAY($A838)=6</formula>
    </cfRule>
    <cfRule type="expression" dxfId="17695" priority="54621" stopIfTrue="1">
      <formula>WEEKDAY($A838)=7</formula>
    </cfRule>
  </conditionalFormatting>
  <conditionalFormatting sqref="I838:I842">
    <cfRule type="expression" dxfId="17694" priority="54608" stopIfTrue="1">
      <formula>WEEKDAY($A838)=1</formula>
    </cfRule>
    <cfRule type="expression" dxfId="17693" priority="54609" stopIfTrue="1">
      <formula>WEEKDAY($A838)=2</formula>
    </cfRule>
    <cfRule type="expression" dxfId="17692" priority="54610" stopIfTrue="1">
      <formula>WEEKDAY($A838)=3</formula>
    </cfRule>
    <cfRule type="expression" dxfId="17691" priority="54611" stopIfTrue="1">
      <formula>WEEKDAY($A838)=4</formula>
    </cfRule>
    <cfRule type="expression" dxfId="17690" priority="54612" stopIfTrue="1">
      <formula>WEEKDAY($A838)=5</formula>
    </cfRule>
    <cfRule type="expression" dxfId="17689" priority="54613" stopIfTrue="1">
      <formula>WEEKDAY($A838)=6</formula>
    </cfRule>
    <cfRule type="expression" dxfId="17688" priority="54614" stopIfTrue="1">
      <formula>WEEKDAY($A838)=7</formula>
    </cfRule>
  </conditionalFormatting>
  <conditionalFormatting sqref="I838:I842">
    <cfRule type="expression" dxfId="17687" priority="54601" stopIfTrue="1">
      <formula>WEEKDAY($A838)=1</formula>
    </cfRule>
    <cfRule type="expression" dxfId="17686" priority="54602" stopIfTrue="1">
      <formula>WEEKDAY($A838)=2</formula>
    </cfRule>
    <cfRule type="expression" dxfId="17685" priority="54603" stopIfTrue="1">
      <formula>WEEKDAY($A838)=3</formula>
    </cfRule>
    <cfRule type="expression" dxfId="17684" priority="54604" stopIfTrue="1">
      <formula>WEEKDAY($A838)=4</formula>
    </cfRule>
    <cfRule type="expression" dxfId="17683" priority="54605" stopIfTrue="1">
      <formula>WEEKDAY($A838)=5</formula>
    </cfRule>
    <cfRule type="expression" dxfId="17682" priority="54606" stopIfTrue="1">
      <formula>WEEKDAY($A838)=6</formula>
    </cfRule>
    <cfRule type="expression" dxfId="17681" priority="54607" stopIfTrue="1">
      <formula>WEEKDAY($A838)=7</formula>
    </cfRule>
  </conditionalFormatting>
  <conditionalFormatting sqref="I838:I842">
    <cfRule type="expression" dxfId="17680" priority="54594" stopIfTrue="1">
      <formula>WEEKDAY($A838)=1</formula>
    </cfRule>
    <cfRule type="expression" dxfId="17679" priority="54595" stopIfTrue="1">
      <formula>WEEKDAY($A838)=2</formula>
    </cfRule>
    <cfRule type="expression" dxfId="17678" priority="54596" stopIfTrue="1">
      <formula>WEEKDAY($A838)=3</formula>
    </cfRule>
    <cfRule type="expression" dxfId="17677" priority="54597" stopIfTrue="1">
      <formula>WEEKDAY($A838)=4</formula>
    </cfRule>
    <cfRule type="expression" dxfId="17676" priority="54598" stopIfTrue="1">
      <formula>WEEKDAY($A838)=5</formula>
    </cfRule>
    <cfRule type="expression" dxfId="17675" priority="54599" stopIfTrue="1">
      <formula>WEEKDAY($A838)=6</formula>
    </cfRule>
    <cfRule type="expression" dxfId="17674" priority="54600" stopIfTrue="1">
      <formula>WEEKDAY($A838)=7</formula>
    </cfRule>
  </conditionalFormatting>
  <conditionalFormatting sqref="I838:I842">
    <cfRule type="expression" dxfId="17673" priority="54587" stopIfTrue="1">
      <formula>WEEKDAY($A838)=1</formula>
    </cfRule>
    <cfRule type="expression" dxfId="17672" priority="54588" stopIfTrue="1">
      <formula>WEEKDAY($A838)=2</formula>
    </cfRule>
    <cfRule type="expression" dxfId="17671" priority="54589" stopIfTrue="1">
      <formula>WEEKDAY($A838)=3</formula>
    </cfRule>
    <cfRule type="expression" dxfId="17670" priority="54590" stopIfTrue="1">
      <formula>WEEKDAY($A838)=4</formula>
    </cfRule>
    <cfRule type="expression" dxfId="17669" priority="54591" stopIfTrue="1">
      <formula>WEEKDAY($A838)=5</formula>
    </cfRule>
    <cfRule type="expression" dxfId="17668" priority="54592" stopIfTrue="1">
      <formula>WEEKDAY($A838)=6</formula>
    </cfRule>
    <cfRule type="expression" dxfId="17667" priority="54593" stopIfTrue="1">
      <formula>WEEKDAY($A838)=7</formula>
    </cfRule>
  </conditionalFormatting>
  <conditionalFormatting sqref="I838:I842">
    <cfRule type="expression" dxfId="17666" priority="54580" stopIfTrue="1">
      <formula>WEEKDAY($A838)=1</formula>
    </cfRule>
    <cfRule type="expression" dxfId="17665" priority="54581" stopIfTrue="1">
      <formula>WEEKDAY($A838)=2</formula>
    </cfRule>
    <cfRule type="expression" dxfId="17664" priority="54582" stopIfTrue="1">
      <formula>WEEKDAY($A838)=3</formula>
    </cfRule>
    <cfRule type="expression" dxfId="17663" priority="54583" stopIfTrue="1">
      <formula>WEEKDAY($A838)=4</formula>
    </cfRule>
    <cfRule type="expression" dxfId="17662" priority="54584" stopIfTrue="1">
      <formula>WEEKDAY($A838)=5</formula>
    </cfRule>
    <cfRule type="expression" dxfId="17661" priority="54585" stopIfTrue="1">
      <formula>WEEKDAY($A838)=6</formula>
    </cfRule>
    <cfRule type="expression" dxfId="17660" priority="54586" stopIfTrue="1">
      <formula>WEEKDAY($A838)=7</formula>
    </cfRule>
  </conditionalFormatting>
  <conditionalFormatting sqref="I838:I842">
    <cfRule type="expression" dxfId="17659" priority="54573" stopIfTrue="1">
      <formula>WEEKDAY($A838)=1</formula>
    </cfRule>
    <cfRule type="expression" dxfId="17658" priority="54574" stopIfTrue="1">
      <formula>WEEKDAY($A838)=2</formula>
    </cfRule>
    <cfRule type="expression" dxfId="17657" priority="54575" stopIfTrue="1">
      <formula>WEEKDAY($A838)=3</formula>
    </cfRule>
    <cfRule type="expression" dxfId="17656" priority="54576" stopIfTrue="1">
      <formula>WEEKDAY($A838)=4</formula>
    </cfRule>
    <cfRule type="expression" dxfId="17655" priority="54577" stopIfTrue="1">
      <formula>WEEKDAY($A838)=5</formula>
    </cfRule>
    <cfRule type="expression" dxfId="17654" priority="54578" stopIfTrue="1">
      <formula>WEEKDAY($A838)=6</formula>
    </cfRule>
    <cfRule type="expression" dxfId="17653" priority="54579" stopIfTrue="1">
      <formula>WEEKDAY($A838)=7</formula>
    </cfRule>
  </conditionalFormatting>
  <conditionalFormatting sqref="I838:I842">
    <cfRule type="expression" dxfId="17652" priority="54559" stopIfTrue="1">
      <formula>WEEKDAY($A838)=1</formula>
    </cfRule>
    <cfRule type="expression" dxfId="17651" priority="54560" stopIfTrue="1">
      <formula>WEEKDAY($A838)=2</formula>
    </cfRule>
    <cfRule type="expression" dxfId="17650" priority="54561" stopIfTrue="1">
      <formula>WEEKDAY($A838)=3</formula>
    </cfRule>
    <cfRule type="expression" dxfId="17649" priority="54562" stopIfTrue="1">
      <formula>WEEKDAY($A838)=4</formula>
    </cfRule>
    <cfRule type="expression" dxfId="17648" priority="54563" stopIfTrue="1">
      <formula>WEEKDAY($A838)=5</formula>
    </cfRule>
    <cfRule type="expression" dxfId="17647" priority="54564" stopIfTrue="1">
      <formula>WEEKDAY($A838)=6</formula>
    </cfRule>
    <cfRule type="expression" dxfId="17646" priority="54565" stopIfTrue="1">
      <formula>WEEKDAY($A838)=7</formula>
    </cfRule>
  </conditionalFormatting>
  <conditionalFormatting sqref="I838:I842">
    <cfRule type="expression" dxfId="17645" priority="54552" stopIfTrue="1">
      <formula>WEEKDAY($A838)=1</formula>
    </cfRule>
    <cfRule type="expression" dxfId="17644" priority="54553" stopIfTrue="1">
      <formula>WEEKDAY($A838)=2</formula>
    </cfRule>
    <cfRule type="expression" dxfId="17643" priority="54554" stopIfTrue="1">
      <formula>WEEKDAY($A838)=3</formula>
    </cfRule>
    <cfRule type="expression" dxfId="17642" priority="54555" stopIfTrue="1">
      <formula>WEEKDAY($A838)=4</formula>
    </cfRule>
    <cfRule type="expression" dxfId="17641" priority="54556" stopIfTrue="1">
      <formula>WEEKDAY($A838)=5</formula>
    </cfRule>
    <cfRule type="expression" dxfId="17640" priority="54557" stopIfTrue="1">
      <formula>WEEKDAY($A838)=6</formula>
    </cfRule>
    <cfRule type="expression" dxfId="17639" priority="54558" stopIfTrue="1">
      <formula>WEEKDAY($A838)=7</formula>
    </cfRule>
  </conditionalFormatting>
  <conditionalFormatting sqref="I838:I842">
    <cfRule type="expression" dxfId="17638" priority="54545" stopIfTrue="1">
      <formula>WEEKDAY($A838)=1</formula>
    </cfRule>
    <cfRule type="expression" dxfId="17637" priority="54546" stopIfTrue="1">
      <formula>WEEKDAY($A838)=2</formula>
    </cfRule>
    <cfRule type="expression" dxfId="17636" priority="54547" stopIfTrue="1">
      <formula>WEEKDAY($A838)=3</formula>
    </cfRule>
    <cfRule type="expression" dxfId="17635" priority="54548" stopIfTrue="1">
      <formula>WEEKDAY($A838)=4</formula>
    </cfRule>
    <cfRule type="expression" dxfId="17634" priority="54549" stopIfTrue="1">
      <formula>WEEKDAY($A838)=5</formula>
    </cfRule>
    <cfRule type="expression" dxfId="17633" priority="54550" stopIfTrue="1">
      <formula>WEEKDAY($A838)=6</formula>
    </cfRule>
    <cfRule type="expression" dxfId="17632" priority="54551" stopIfTrue="1">
      <formula>WEEKDAY($A838)=7</formula>
    </cfRule>
  </conditionalFormatting>
  <conditionalFormatting sqref="I838:I842">
    <cfRule type="expression" dxfId="17631" priority="54531" stopIfTrue="1">
      <formula>WEEKDAY($A838)=1</formula>
    </cfRule>
    <cfRule type="expression" dxfId="17630" priority="54532" stopIfTrue="1">
      <formula>WEEKDAY($A838)=2</formula>
    </cfRule>
    <cfRule type="expression" dxfId="17629" priority="54533" stopIfTrue="1">
      <formula>WEEKDAY($A838)=3</formula>
    </cfRule>
    <cfRule type="expression" dxfId="17628" priority="54534" stopIfTrue="1">
      <formula>WEEKDAY($A838)=4</formula>
    </cfRule>
    <cfRule type="expression" dxfId="17627" priority="54535" stopIfTrue="1">
      <formula>WEEKDAY($A838)=5</formula>
    </cfRule>
    <cfRule type="expression" dxfId="17626" priority="54536" stopIfTrue="1">
      <formula>WEEKDAY($A838)=6</formula>
    </cfRule>
    <cfRule type="expression" dxfId="17625" priority="54537" stopIfTrue="1">
      <formula>WEEKDAY($A838)=7</formula>
    </cfRule>
  </conditionalFormatting>
  <conditionalFormatting sqref="I838:I842">
    <cfRule type="expression" dxfId="17624" priority="54517" stopIfTrue="1">
      <formula>WEEKDAY($A838)=1</formula>
    </cfRule>
    <cfRule type="expression" dxfId="17623" priority="54518" stopIfTrue="1">
      <formula>WEEKDAY($A838)=2</formula>
    </cfRule>
    <cfRule type="expression" dxfId="17622" priority="54519" stopIfTrue="1">
      <formula>WEEKDAY($A838)=3</formula>
    </cfRule>
    <cfRule type="expression" dxfId="17621" priority="54520" stopIfTrue="1">
      <formula>WEEKDAY($A838)=4</formula>
    </cfRule>
    <cfRule type="expression" dxfId="17620" priority="54521" stopIfTrue="1">
      <formula>WEEKDAY($A838)=5</formula>
    </cfRule>
    <cfRule type="expression" dxfId="17619" priority="54522" stopIfTrue="1">
      <formula>WEEKDAY($A838)=6</formula>
    </cfRule>
    <cfRule type="expression" dxfId="17618" priority="54523" stopIfTrue="1">
      <formula>WEEKDAY($A838)=7</formula>
    </cfRule>
  </conditionalFormatting>
  <conditionalFormatting sqref="I838:I842">
    <cfRule type="expression" dxfId="17617" priority="54503" stopIfTrue="1">
      <formula>WEEKDAY($A838)=1</formula>
    </cfRule>
    <cfRule type="expression" dxfId="17616" priority="54504" stopIfTrue="1">
      <formula>WEEKDAY($A838)=2</formula>
    </cfRule>
    <cfRule type="expression" dxfId="17615" priority="54505" stopIfTrue="1">
      <formula>WEEKDAY($A838)=3</formula>
    </cfRule>
    <cfRule type="expression" dxfId="17614" priority="54506" stopIfTrue="1">
      <formula>WEEKDAY($A838)=4</formula>
    </cfRule>
    <cfRule type="expression" dxfId="17613" priority="54507" stopIfTrue="1">
      <formula>WEEKDAY($A838)=5</formula>
    </cfRule>
    <cfRule type="expression" dxfId="17612" priority="54508" stopIfTrue="1">
      <formula>WEEKDAY($A838)=6</formula>
    </cfRule>
    <cfRule type="expression" dxfId="17611" priority="54509" stopIfTrue="1">
      <formula>WEEKDAY($A838)=7</formula>
    </cfRule>
  </conditionalFormatting>
  <conditionalFormatting sqref="I838:I842">
    <cfRule type="expression" dxfId="17610" priority="54489" stopIfTrue="1">
      <formula>WEEKDAY($A838)=1</formula>
    </cfRule>
    <cfRule type="expression" dxfId="17609" priority="54490" stopIfTrue="1">
      <formula>WEEKDAY($A838)=2</formula>
    </cfRule>
    <cfRule type="expression" dxfId="17608" priority="54491" stopIfTrue="1">
      <formula>WEEKDAY($A838)=3</formula>
    </cfRule>
    <cfRule type="expression" dxfId="17607" priority="54492" stopIfTrue="1">
      <formula>WEEKDAY($A838)=4</formula>
    </cfRule>
    <cfRule type="expression" dxfId="17606" priority="54493" stopIfTrue="1">
      <formula>WEEKDAY($A838)=5</formula>
    </cfRule>
    <cfRule type="expression" dxfId="17605" priority="54494" stopIfTrue="1">
      <formula>WEEKDAY($A838)=6</formula>
    </cfRule>
    <cfRule type="expression" dxfId="17604" priority="54495" stopIfTrue="1">
      <formula>WEEKDAY($A838)=7</formula>
    </cfRule>
  </conditionalFormatting>
  <conditionalFormatting sqref="I838:I842">
    <cfRule type="expression" dxfId="17603" priority="54475" stopIfTrue="1">
      <formula>WEEKDAY($A838)=1</formula>
    </cfRule>
    <cfRule type="expression" dxfId="17602" priority="54476" stopIfTrue="1">
      <formula>WEEKDAY($A838)=2</formula>
    </cfRule>
    <cfRule type="expression" dxfId="17601" priority="54477" stopIfTrue="1">
      <formula>WEEKDAY($A838)=3</formula>
    </cfRule>
    <cfRule type="expression" dxfId="17600" priority="54478" stopIfTrue="1">
      <formula>WEEKDAY($A838)=4</formula>
    </cfRule>
    <cfRule type="expression" dxfId="17599" priority="54479" stopIfTrue="1">
      <formula>WEEKDAY($A838)=5</formula>
    </cfRule>
    <cfRule type="expression" dxfId="17598" priority="54480" stopIfTrue="1">
      <formula>WEEKDAY($A838)=6</formula>
    </cfRule>
    <cfRule type="expression" dxfId="17597" priority="54481" stopIfTrue="1">
      <formula>WEEKDAY($A838)=7</formula>
    </cfRule>
  </conditionalFormatting>
  <conditionalFormatting sqref="I838:I842">
    <cfRule type="expression" dxfId="17596" priority="54461" stopIfTrue="1">
      <formula>WEEKDAY($A838)=1</formula>
    </cfRule>
    <cfRule type="expression" dxfId="17595" priority="54462" stopIfTrue="1">
      <formula>WEEKDAY($A838)=2</formula>
    </cfRule>
    <cfRule type="expression" dxfId="17594" priority="54463" stopIfTrue="1">
      <formula>WEEKDAY($A838)=3</formula>
    </cfRule>
    <cfRule type="expression" dxfId="17593" priority="54464" stopIfTrue="1">
      <formula>WEEKDAY($A838)=4</formula>
    </cfRule>
    <cfRule type="expression" dxfId="17592" priority="54465" stopIfTrue="1">
      <formula>WEEKDAY($A838)=5</formula>
    </cfRule>
    <cfRule type="expression" dxfId="17591" priority="54466" stopIfTrue="1">
      <formula>WEEKDAY($A838)=6</formula>
    </cfRule>
    <cfRule type="expression" dxfId="17590" priority="54467" stopIfTrue="1">
      <formula>WEEKDAY($A838)=7</formula>
    </cfRule>
  </conditionalFormatting>
  <conditionalFormatting sqref="I838:I842">
    <cfRule type="expression" dxfId="17589" priority="54447" stopIfTrue="1">
      <formula>WEEKDAY($A838)=1</formula>
    </cfRule>
    <cfRule type="expression" dxfId="17588" priority="54448" stopIfTrue="1">
      <formula>WEEKDAY($A838)=2</formula>
    </cfRule>
    <cfRule type="expression" dxfId="17587" priority="54449" stopIfTrue="1">
      <formula>WEEKDAY($A838)=3</formula>
    </cfRule>
    <cfRule type="expression" dxfId="17586" priority="54450" stopIfTrue="1">
      <formula>WEEKDAY($A838)=4</formula>
    </cfRule>
    <cfRule type="expression" dxfId="17585" priority="54451" stopIfTrue="1">
      <formula>WEEKDAY($A838)=5</formula>
    </cfRule>
    <cfRule type="expression" dxfId="17584" priority="54452" stopIfTrue="1">
      <formula>WEEKDAY($A838)=6</formula>
    </cfRule>
    <cfRule type="expression" dxfId="17583" priority="54453" stopIfTrue="1">
      <formula>WEEKDAY($A838)=7</formula>
    </cfRule>
  </conditionalFormatting>
  <conditionalFormatting sqref="I838:I842">
    <cfRule type="expression" dxfId="17582" priority="54440" stopIfTrue="1">
      <formula>WEEKDAY($A838)=1</formula>
    </cfRule>
    <cfRule type="expression" dxfId="17581" priority="54441" stopIfTrue="1">
      <formula>WEEKDAY($A838)=2</formula>
    </cfRule>
    <cfRule type="expression" dxfId="17580" priority="54442" stopIfTrue="1">
      <formula>WEEKDAY($A838)=3</formula>
    </cfRule>
    <cfRule type="expression" dxfId="17579" priority="54443" stopIfTrue="1">
      <formula>WEEKDAY($A838)=4</formula>
    </cfRule>
    <cfRule type="expression" dxfId="17578" priority="54444" stopIfTrue="1">
      <formula>WEEKDAY($A838)=5</formula>
    </cfRule>
    <cfRule type="expression" dxfId="17577" priority="54445" stopIfTrue="1">
      <formula>WEEKDAY($A838)=6</formula>
    </cfRule>
    <cfRule type="expression" dxfId="17576" priority="54446" stopIfTrue="1">
      <formula>WEEKDAY($A838)=7</formula>
    </cfRule>
  </conditionalFormatting>
  <conditionalFormatting sqref="I838:I842">
    <cfRule type="expression" dxfId="17575" priority="54433" stopIfTrue="1">
      <formula>WEEKDAY($A838)=1</formula>
    </cfRule>
    <cfRule type="expression" dxfId="17574" priority="54434" stopIfTrue="1">
      <formula>WEEKDAY($A838)=2</formula>
    </cfRule>
    <cfRule type="expression" dxfId="17573" priority="54435" stopIfTrue="1">
      <formula>WEEKDAY($A838)=3</formula>
    </cfRule>
    <cfRule type="expression" dxfId="17572" priority="54436" stopIfTrue="1">
      <formula>WEEKDAY($A838)=4</formula>
    </cfRule>
    <cfRule type="expression" dxfId="17571" priority="54437" stopIfTrue="1">
      <formula>WEEKDAY($A838)=5</formula>
    </cfRule>
    <cfRule type="expression" dxfId="17570" priority="54438" stopIfTrue="1">
      <formula>WEEKDAY($A838)=6</formula>
    </cfRule>
    <cfRule type="expression" dxfId="17569" priority="54439" stopIfTrue="1">
      <formula>WEEKDAY($A838)=7</formula>
    </cfRule>
  </conditionalFormatting>
  <conditionalFormatting sqref="I838:I842">
    <cfRule type="expression" dxfId="17568" priority="54426" stopIfTrue="1">
      <formula>WEEKDAY($A838)=1</formula>
    </cfRule>
    <cfRule type="expression" dxfId="17567" priority="54427" stopIfTrue="1">
      <formula>WEEKDAY($A838)=2</formula>
    </cfRule>
    <cfRule type="expression" dxfId="17566" priority="54428" stopIfTrue="1">
      <formula>WEEKDAY($A838)=3</formula>
    </cfRule>
    <cfRule type="expression" dxfId="17565" priority="54429" stopIfTrue="1">
      <formula>WEEKDAY($A838)=4</formula>
    </cfRule>
    <cfRule type="expression" dxfId="17564" priority="54430" stopIfTrue="1">
      <formula>WEEKDAY($A838)=5</formula>
    </cfRule>
    <cfRule type="expression" dxfId="17563" priority="54431" stopIfTrue="1">
      <formula>WEEKDAY($A838)=6</formula>
    </cfRule>
    <cfRule type="expression" dxfId="17562" priority="54432" stopIfTrue="1">
      <formula>WEEKDAY($A838)=7</formula>
    </cfRule>
  </conditionalFormatting>
  <conditionalFormatting sqref="I838:I842">
    <cfRule type="expression" dxfId="17561" priority="54419" stopIfTrue="1">
      <formula>WEEKDAY($A838)=1</formula>
    </cfRule>
    <cfRule type="expression" dxfId="17560" priority="54420" stopIfTrue="1">
      <formula>WEEKDAY($A838)=2</formula>
    </cfRule>
    <cfRule type="expression" dxfId="17559" priority="54421" stopIfTrue="1">
      <formula>WEEKDAY($A838)=3</formula>
    </cfRule>
    <cfRule type="expression" dxfId="17558" priority="54422" stopIfTrue="1">
      <formula>WEEKDAY($A838)=4</formula>
    </cfRule>
    <cfRule type="expression" dxfId="17557" priority="54423" stopIfTrue="1">
      <formula>WEEKDAY($A838)=5</formula>
    </cfRule>
    <cfRule type="expression" dxfId="17556" priority="54424" stopIfTrue="1">
      <formula>WEEKDAY($A838)=6</formula>
    </cfRule>
    <cfRule type="expression" dxfId="17555" priority="54425" stopIfTrue="1">
      <formula>WEEKDAY($A838)=7</formula>
    </cfRule>
  </conditionalFormatting>
  <conditionalFormatting sqref="I838:I842">
    <cfRule type="expression" dxfId="17554" priority="54412" stopIfTrue="1">
      <formula>WEEKDAY($A838)=1</formula>
    </cfRule>
    <cfRule type="expression" dxfId="17553" priority="54413" stopIfTrue="1">
      <formula>WEEKDAY($A838)=2</formula>
    </cfRule>
    <cfRule type="expression" dxfId="17552" priority="54414" stopIfTrue="1">
      <formula>WEEKDAY($A838)=3</formula>
    </cfRule>
    <cfRule type="expression" dxfId="17551" priority="54415" stopIfTrue="1">
      <formula>WEEKDAY($A838)=4</formula>
    </cfRule>
    <cfRule type="expression" dxfId="17550" priority="54416" stopIfTrue="1">
      <formula>WEEKDAY($A838)=5</formula>
    </cfRule>
    <cfRule type="expression" dxfId="17549" priority="54417" stopIfTrue="1">
      <formula>WEEKDAY($A838)=6</formula>
    </cfRule>
    <cfRule type="expression" dxfId="17548" priority="54418" stopIfTrue="1">
      <formula>WEEKDAY($A838)=7</formula>
    </cfRule>
  </conditionalFormatting>
  <conditionalFormatting sqref="I838:I842">
    <cfRule type="expression" dxfId="17547" priority="54405" stopIfTrue="1">
      <formula>WEEKDAY($A838)=1</formula>
    </cfRule>
    <cfRule type="expression" dxfId="17546" priority="54406" stopIfTrue="1">
      <formula>WEEKDAY($A838)=2</formula>
    </cfRule>
    <cfRule type="expression" dxfId="17545" priority="54407" stopIfTrue="1">
      <formula>WEEKDAY($A838)=3</formula>
    </cfRule>
    <cfRule type="expression" dxfId="17544" priority="54408" stopIfTrue="1">
      <formula>WEEKDAY($A838)=4</formula>
    </cfRule>
    <cfRule type="expression" dxfId="17543" priority="54409" stopIfTrue="1">
      <formula>WEEKDAY($A838)=5</formula>
    </cfRule>
    <cfRule type="expression" dxfId="17542" priority="54410" stopIfTrue="1">
      <formula>WEEKDAY($A838)=6</formula>
    </cfRule>
    <cfRule type="expression" dxfId="17541" priority="54411" stopIfTrue="1">
      <formula>WEEKDAY($A838)=7</formula>
    </cfRule>
  </conditionalFormatting>
  <conditionalFormatting sqref="I838:I842">
    <cfRule type="expression" dxfId="17540" priority="54398" stopIfTrue="1">
      <formula>WEEKDAY($A838)=1</formula>
    </cfRule>
    <cfRule type="expression" dxfId="17539" priority="54399" stopIfTrue="1">
      <formula>WEEKDAY($A838)=2</formula>
    </cfRule>
    <cfRule type="expression" dxfId="17538" priority="54400" stopIfTrue="1">
      <formula>WEEKDAY($A838)=3</formula>
    </cfRule>
    <cfRule type="expression" dxfId="17537" priority="54401" stopIfTrue="1">
      <formula>WEEKDAY($A838)=4</formula>
    </cfRule>
    <cfRule type="expression" dxfId="17536" priority="54402" stopIfTrue="1">
      <formula>WEEKDAY($A838)=5</formula>
    </cfRule>
    <cfRule type="expression" dxfId="17535" priority="54403" stopIfTrue="1">
      <formula>WEEKDAY($A838)=6</formula>
    </cfRule>
    <cfRule type="expression" dxfId="17534" priority="54404" stopIfTrue="1">
      <formula>WEEKDAY($A838)=7</formula>
    </cfRule>
  </conditionalFormatting>
  <conditionalFormatting sqref="I838:I842">
    <cfRule type="expression" dxfId="17533" priority="54391" stopIfTrue="1">
      <formula>WEEKDAY($A838)=1</formula>
    </cfRule>
    <cfRule type="expression" dxfId="17532" priority="54392" stopIfTrue="1">
      <formula>WEEKDAY($A838)=2</formula>
    </cfRule>
    <cfRule type="expression" dxfId="17531" priority="54393" stopIfTrue="1">
      <formula>WEEKDAY($A838)=3</formula>
    </cfRule>
    <cfRule type="expression" dxfId="17530" priority="54394" stopIfTrue="1">
      <formula>WEEKDAY($A838)=4</formula>
    </cfRule>
    <cfRule type="expression" dxfId="17529" priority="54395" stopIfTrue="1">
      <formula>WEEKDAY($A838)=5</formula>
    </cfRule>
    <cfRule type="expression" dxfId="17528" priority="54396" stopIfTrue="1">
      <formula>WEEKDAY($A838)=6</formula>
    </cfRule>
    <cfRule type="expression" dxfId="17527" priority="54397" stopIfTrue="1">
      <formula>WEEKDAY($A838)=7</formula>
    </cfRule>
  </conditionalFormatting>
  <conditionalFormatting sqref="I838:I842">
    <cfRule type="expression" dxfId="17526" priority="54384" stopIfTrue="1">
      <formula>WEEKDAY($A838)=1</formula>
    </cfRule>
    <cfRule type="expression" dxfId="17525" priority="54385" stopIfTrue="1">
      <formula>WEEKDAY($A838)=2</formula>
    </cfRule>
    <cfRule type="expression" dxfId="17524" priority="54386" stopIfTrue="1">
      <formula>WEEKDAY($A838)=3</formula>
    </cfRule>
    <cfRule type="expression" dxfId="17523" priority="54387" stopIfTrue="1">
      <formula>WEEKDAY($A838)=4</formula>
    </cfRule>
    <cfRule type="expression" dxfId="17522" priority="54388" stopIfTrue="1">
      <formula>WEEKDAY($A838)=5</formula>
    </cfRule>
    <cfRule type="expression" dxfId="17521" priority="54389" stopIfTrue="1">
      <formula>WEEKDAY($A838)=6</formula>
    </cfRule>
    <cfRule type="expression" dxfId="17520" priority="54390" stopIfTrue="1">
      <formula>WEEKDAY($A838)=7</formula>
    </cfRule>
  </conditionalFormatting>
  <conditionalFormatting sqref="I838:I842">
    <cfRule type="expression" dxfId="17519" priority="54377" stopIfTrue="1">
      <formula>WEEKDAY($A838)=1</formula>
    </cfRule>
    <cfRule type="expression" dxfId="17518" priority="54378" stopIfTrue="1">
      <formula>WEEKDAY($A838)=2</formula>
    </cfRule>
    <cfRule type="expression" dxfId="17517" priority="54379" stopIfTrue="1">
      <formula>WEEKDAY($A838)=3</formula>
    </cfRule>
    <cfRule type="expression" dxfId="17516" priority="54380" stopIfTrue="1">
      <formula>WEEKDAY($A838)=4</formula>
    </cfRule>
    <cfRule type="expression" dxfId="17515" priority="54381" stopIfTrue="1">
      <formula>WEEKDAY($A838)=5</formula>
    </cfRule>
    <cfRule type="expression" dxfId="17514" priority="54382" stopIfTrue="1">
      <formula>WEEKDAY($A838)=6</formula>
    </cfRule>
    <cfRule type="expression" dxfId="17513" priority="54383" stopIfTrue="1">
      <formula>WEEKDAY($A838)=7</formula>
    </cfRule>
  </conditionalFormatting>
  <conditionalFormatting sqref="I838:I842">
    <cfRule type="expression" dxfId="17512" priority="54370" stopIfTrue="1">
      <formula>WEEKDAY($A838)=1</formula>
    </cfRule>
    <cfRule type="expression" dxfId="17511" priority="54371" stopIfTrue="1">
      <formula>WEEKDAY($A838)=2</formula>
    </cfRule>
    <cfRule type="expression" dxfId="17510" priority="54372" stopIfTrue="1">
      <formula>WEEKDAY($A838)=3</formula>
    </cfRule>
    <cfRule type="expression" dxfId="17509" priority="54373" stopIfTrue="1">
      <formula>WEEKDAY($A838)=4</formula>
    </cfRule>
    <cfRule type="expression" dxfId="17508" priority="54374" stopIfTrue="1">
      <formula>WEEKDAY($A838)=5</formula>
    </cfRule>
    <cfRule type="expression" dxfId="17507" priority="54375" stopIfTrue="1">
      <formula>WEEKDAY($A838)=6</formula>
    </cfRule>
    <cfRule type="expression" dxfId="17506" priority="54376" stopIfTrue="1">
      <formula>WEEKDAY($A838)=7</formula>
    </cfRule>
  </conditionalFormatting>
  <conditionalFormatting sqref="I838:I842">
    <cfRule type="expression" dxfId="17505" priority="54363" stopIfTrue="1">
      <formula>WEEKDAY($A838)=1</formula>
    </cfRule>
    <cfRule type="expression" dxfId="17504" priority="54364" stopIfTrue="1">
      <formula>WEEKDAY($A838)=2</formula>
    </cfRule>
    <cfRule type="expression" dxfId="17503" priority="54365" stopIfTrue="1">
      <formula>WEEKDAY($A838)=3</formula>
    </cfRule>
    <cfRule type="expression" dxfId="17502" priority="54366" stopIfTrue="1">
      <formula>WEEKDAY($A838)=4</formula>
    </cfRule>
    <cfRule type="expression" dxfId="17501" priority="54367" stopIfTrue="1">
      <formula>WEEKDAY($A838)=5</formula>
    </cfRule>
    <cfRule type="expression" dxfId="17500" priority="54368" stopIfTrue="1">
      <formula>WEEKDAY($A838)=6</formula>
    </cfRule>
    <cfRule type="expression" dxfId="17499" priority="54369" stopIfTrue="1">
      <formula>WEEKDAY($A838)=7</formula>
    </cfRule>
  </conditionalFormatting>
  <conditionalFormatting sqref="I838:I842">
    <cfRule type="expression" dxfId="17498" priority="54356" stopIfTrue="1">
      <formula>WEEKDAY($A838)=1</formula>
    </cfRule>
    <cfRule type="expression" dxfId="17497" priority="54357" stopIfTrue="1">
      <formula>WEEKDAY($A838)=2</formula>
    </cfRule>
    <cfRule type="expression" dxfId="17496" priority="54358" stopIfTrue="1">
      <formula>WEEKDAY($A838)=3</formula>
    </cfRule>
    <cfRule type="expression" dxfId="17495" priority="54359" stopIfTrue="1">
      <formula>WEEKDAY($A838)=4</formula>
    </cfRule>
    <cfRule type="expression" dxfId="17494" priority="54360" stopIfTrue="1">
      <formula>WEEKDAY($A838)=5</formula>
    </cfRule>
    <cfRule type="expression" dxfId="17493" priority="54361" stopIfTrue="1">
      <formula>WEEKDAY($A838)=6</formula>
    </cfRule>
    <cfRule type="expression" dxfId="17492" priority="54362" stopIfTrue="1">
      <formula>WEEKDAY($A838)=7</formula>
    </cfRule>
  </conditionalFormatting>
  <conditionalFormatting sqref="I838:I842">
    <cfRule type="expression" dxfId="17491" priority="54349" stopIfTrue="1">
      <formula>WEEKDAY($A838)=1</formula>
    </cfRule>
    <cfRule type="expression" dxfId="17490" priority="54350" stopIfTrue="1">
      <formula>WEEKDAY($A838)=2</formula>
    </cfRule>
    <cfRule type="expression" dxfId="17489" priority="54351" stopIfTrue="1">
      <formula>WEEKDAY($A838)=3</formula>
    </cfRule>
    <cfRule type="expression" dxfId="17488" priority="54352" stopIfTrue="1">
      <formula>WEEKDAY($A838)=4</formula>
    </cfRule>
    <cfRule type="expression" dxfId="17487" priority="54353" stopIfTrue="1">
      <formula>WEEKDAY($A838)=5</formula>
    </cfRule>
    <cfRule type="expression" dxfId="17486" priority="54354" stopIfTrue="1">
      <formula>WEEKDAY($A838)=6</formula>
    </cfRule>
    <cfRule type="expression" dxfId="17485" priority="54355" stopIfTrue="1">
      <formula>WEEKDAY($A838)=7</formula>
    </cfRule>
  </conditionalFormatting>
  <conditionalFormatting sqref="I838:I842">
    <cfRule type="expression" dxfId="17484" priority="54342" stopIfTrue="1">
      <formula>WEEKDAY($A838)=1</formula>
    </cfRule>
    <cfRule type="expression" dxfId="17483" priority="54343" stopIfTrue="1">
      <formula>WEEKDAY($A838)=2</formula>
    </cfRule>
    <cfRule type="expression" dxfId="17482" priority="54344" stopIfTrue="1">
      <formula>WEEKDAY($A838)=3</formula>
    </cfRule>
    <cfRule type="expression" dxfId="17481" priority="54345" stopIfTrue="1">
      <formula>WEEKDAY($A838)=4</formula>
    </cfRule>
    <cfRule type="expression" dxfId="17480" priority="54346" stopIfTrue="1">
      <formula>WEEKDAY($A838)=5</formula>
    </cfRule>
    <cfRule type="expression" dxfId="17479" priority="54347" stopIfTrue="1">
      <formula>WEEKDAY($A838)=6</formula>
    </cfRule>
    <cfRule type="expression" dxfId="17478" priority="54348" stopIfTrue="1">
      <formula>WEEKDAY($A838)=7</formula>
    </cfRule>
  </conditionalFormatting>
  <conditionalFormatting sqref="I838:I842">
    <cfRule type="expression" dxfId="17477" priority="54335" stopIfTrue="1">
      <formula>WEEKDAY($A838)=1</formula>
    </cfRule>
    <cfRule type="expression" dxfId="17476" priority="54336" stopIfTrue="1">
      <formula>WEEKDAY($A838)=2</formula>
    </cfRule>
    <cfRule type="expression" dxfId="17475" priority="54337" stopIfTrue="1">
      <formula>WEEKDAY($A838)=3</formula>
    </cfRule>
    <cfRule type="expression" dxfId="17474" priority="54338" stopIfTrue="1">
      <formula>WEEKDAY($A838)=4</formula>
    </cfRule>
    <cfRule type="expression" dxfId="17473" priority="54339" stopIfTrue="1">
      <formula>WEEKDAY($A838)=5</formula>
    </cfRule>
    <cfRule type="expression" dxfId="17472" priority="54340" stopIfTrue="1">
      <formula>WEEKDAY($A838)=6</formula>
    </cfRule>
    <cfRule type="expression" dxfId="17471" priority="54341" stopIfTrue="1">
      <formula>WEEKDAY($A838)=7</formula>
    </cfRule>
  </conditionalFormatting>
  <conditionalFormatting sqref="I838:I842">
    <cfRule type="expression" dxfId="17470" priority="54328" stopIfTrue="1">
      <formula>WEEKDAY($A838)=1</formula>
    </cfRule>
    <cfRule type="expression" dxfId="17469" priority="54329" stopIfTrue="1">
      <formula>WEEKDAY($A838)=2</formula>
    </cfRule>
    <cfRule type="expression" dxfId="17468" priority="54330" stopIfTrue="1">
      <formula>WEEKDAY($A838)=3</formula>
    </cfRule>
    <cfRule type="expression" dxfId="17467" priority="54331" stopIfTrue="1">
      <formula>WEEKDAY($A838)=4</formula>
    </cfRule>
    <cfRule type="expression" dxfId="17466" priority="54332" stopIfTrue="1">
      <formula>WEEKDAY($A838)=5</formula>
    </cfRule>
    <cfRule type="expression" dxfId="17465" priority="54333" stopIfTrue="1">
      <formula>WEEKDAY($A838)=6</formula>
    </cfRule>
    <cfRule type="expression" dxfId="17464" priority="54334" stopIfTrue="1">
      <formula>WEEKDAY($A838)=7</formula>
    </cfRule>
  </conditionalFormatting>
  <conditionalFormatting sqref="I838:I842">
    <cfRule type="expression" dxfId="17463" priority="54321" stopIfTrue="1">
      <formula>WEEKDAY($A838)=1</formula>
    </cfRule>
    <cfRule type="expression" dxfId="17462" priority="54322" stopIfTrue="1">
      <formula>WEEKDAY($A838)=2</formula>
    </cfRule>
    <cfRule type="expression" dxfId="17461" priority="54323" stopIfTrue="1">
      <formula>WEEKDAY($A838)=3</formula>
    </cfRule>
    <cfRule type="expression" dxfId="17460" priority="54324" stopIfTrue="1">
      <formula>WEEKDAY($A838)=4</formula>
    </cfRule>
    <cfRule type="expression" dxfId="17459" priority="54325" stopIfTrue="1">
      <formula>WEEKDAY($A838)=5</formula>
    </cfRule>
    <cfRule type="expression" dxfId="17458" priority="54326" stopIfTrue="1">
      <formula>WEEKDAY($A838)=6</formula>
    </cfRule>
    <cfRule type="expression" dxfId="17457" priority="54327" stopIfTrue="1">
      <formula>WEEKDAY($A838)=7</formula>
    </cfRule>
  </conditionalFormatting>
  <conditionalFormatting sqref="I838:I842">
    <cfRule type="expression" dxfId="17456" priority="54314" stopIfTrue="1">
      <formula>WEEKDAY($A838)=1</formula>
    </cfRule>
    <cfRule type="expression" dxfId="17455" priority="54315" stopIfTrue="1">
      <formula>WEEKDAY($A838)=2</formula>
    </cfRule>
    <cfRule type="expression" dxfId="17454" priority="54316" stopIfTrue="1">
      <formula>WEEKDAY($A838)=3</formula>
    </cfRule>
    <cfRule type="expression" dxfId="17453" priority="54317" stopIfTrue="1">
      <formula>WEEKDAY($A838)=4</formula>
    </cfRule>
    <cfRule type="expression" dxfId="17452" priority="54318" stopIfTrue="1">
      <formula>WEEKDAY($A838)=5</formula>
    </cfRule>
    <cfRule type="expression" dxfId="17451" priority="54319" stopIfTrue="1">
      <formula>WEEKDAY($A838)=6</formula>
    </cfRule>
    <cfRule type="expression" dxfId="17450" priority="54320" stopIfTrue="1">
      <formula>WEEKDAY($A838)=7</formula>
    </cfRule>
  </conditionalFormatting>
  <conditionalFormatting sqref="I838:I842">
    <cfRule type="expression" dxfId="17449" priority="54307" stopIfTrue="1">
      <formula>WEEKDAY($A838)=1</formula>
    </cfRule>
    <cfRule type="expression" dxfId="17448" priority="54308" stopIfTrue="1">
      <formula>WEEKDAY($A838)=2</formula>
    </cfRule>
    <cfRule type="expression" dxfId="17447" priority="54309" stopIfTrue="1">
      <formula>WEEKDAY($A838)=3</formula>
    </cfRule>
    <cfRule type="expression" dxfId="17446" priority="54310" stopIfTrue="1">
      <formula>WEEKDAY($A838)=4</formula>
    </cfRule>
    <cfRule type="expression" dxfId="17445" priority="54311" stopIfTrue="1">
      <formula>WEEKDAY($A838)=5</formula>
    </cfRule>
    <cfRule type="expression" dxfId="17444" priority="54312" stopIfTrue="1">
      <formula>WEEKDAY($A838)=6</formula>
    </cfRule>
    <cfRule type="expression" dxfId="17443" priority="54313" stopIfTrue="1">
      <formula>WEEKDAY($A838)=7</formula>
    </cfRule>
  </conditionalFormatting>
  <conditionalFormatting sqref="I838:I842">
    <cfRule type="expression" dxfId="17442" priority="54300" stopIfTrue="1">
      <formula>WEEKDAY($A838)=1</formula>
    </cfRule>
    <cfRule type="expression" dxfId="17441" priority="54301" stopIfTrue="1">
      <formula>WEEKDAY($A838)=2</formula>
    </cfRule>
    <cfRule type="expression" dxfId="17440" priority="54302" stopIfTrue="1">
      <formula>WEEKDAY($A838)=3</formula>
    </cfRule>
    <cfRule type="expression" dxfId="17439" priority="54303" stopIfTrue="1">
      <formula>WEEKDAY($A838)=4</formula>
    </cfRule>
    <cfRule type="expression" dxfId="17438" priority="54304" stopIfTrue="1">
      <formula>WEEKDAY($A838)=5</formula>
    </cfRule>
    <cfRule type="expression" dxfId="17437" priority="54305" stopIfTrue="1">
      <formula>WEEKDAY($A838)=6</formula>
    </cfRule>
    <cfRule type="expression" dxfId="17436" priority="54306" stopIfTrue="1">
      <formula>WEEKDAY($A838)=7</formula>
    </cfRule>
  </conditionalFormatting>
  <conditionalFormatting sqref="I838:I842">
    <cfRule type="expression" dxfId="17435" priority="54293" stopIfTrue="1">
      <formula>WEEKDAY($A838)=1</formula>
    </cfRule>
    <cfRule type="expression" dxfId="17434" priority="54294" stopIfTrue="1">
      <formula>WEEKDAY($A838)=2</formula>
    </cfRule>
    <cfRule type="expression" dxfId="17433" priority="54295" stopIfTrue="1">
      <formula>WEEKDAY($A838)=3</formula>
    </cfRule>
    <cfRule type="expression" dxfId="17432" priority="54296" stopIfTrue="1">
      <formula>WEEKDAY($A838)=4</formula>
    </cfRule>
    <cfRule type="expression" dxfId="17431" priority="54297" stopIfTrue="1">
      <formula>WEEKDAY($A838)=5</formula>
    </cfRule>
    <cfRule type="expression" dxfId="17430" priority="54298" stopIfTrue="1">
      <formula>WEEKDAY($A838)=6</formula>
    </cfRule>
    <cfRule type="expression" dxfId="17429" priority="54299" stopIfTrue="1">
      <formula>WEEKDAY($A838)=7</formula>
    </cfRule>
  </conditionalFormatting>
  <conditionalFormatting sqref="I838:I842">
    <cfRule type="expression" dxfId="17428" priority="54286" stopIfTrue="1">
      <formula>WEEKDAY($A838)=1</formula>
    </cfRule>
    <cfRule type="expression" dxfId="17427" priority="54287" stopIfTrue="1">
      <formula>WEEKDAY($A838)=2</formula>
    </cfRule>
    <cfRule type="expression" dxfId="17426" priority="54288" stopIfTrue="1">
      <formula>WEEKDAY($A838)=3</formula>
    </cfRule>
    <cfRule type="expression" dxfId="17425" priority="54289" stopIfTrue="1">
      <formula>WEEKDAY($A838)=4</formula>
    </cfRule>
    <cfRule type="expression" dxfId="17424" priority="54290" stopIfTrue="1">
      <formula>WEEKDAY($A838)=5</formula>
    </cfRule>
    <cfRule type="expression" dxfId="17423" priority="54291" stopIfTrue="1">
      <formula>WEEKDAY($A838)=6</formula>
    </cfRule>
    <cfRule type="expression" dxfId="17422" priority="54292" stopIfTrue="1">
      <formula>WEEKDAY($A838)=7</formula>
    </cfRule>
  </conditionalFormatting>
  <conditionalFormatting sqref="I838:I842">
    <cfRule type="expression" dxfId="17421" priority="54279" stopIfTrue="1">
      <formula>WEEKDAY($A838)=1</formula>
    </cfRule>
    <cfRule type="expression" dxfId="17420" priority="54280" stopIfTrue="1">
      <formula>WEEKDAY($A838)=2</formula>
    </cfRule>
    <cfRule type="expression" dxfId="17419" priority="54281" stopIfTrue="1">
      <formula>WEEKDAY($A838)=3</formula>
    </cfRule>
    <cfRule type="expression" dxfId="17418" priority="54282" stopIfTrue="1">
      <formula>WEEKDAY($A838)=4</formula>
    </cfRule>
    <cfRule type="expression" dxfId="17417" priority="54283" stopIfTrue="1">
      <formula>WEEKDAY($A838)=5</formula>
    </cfRule>
    <cfRule type="expression" dxfId="17416" priority="54284" stopIfTrue="1">
      <formula>WEEKDAY($A838)=6</formula>
    </cfRule>
    <cfRule type="expression" dxfId="17415" priority="54285" stopIfTrue="1">
      <formula>WEEKDAY($A838)=7</formula>
    </cfRule>
  </conditionalFormatting>
  <conditionalFormatting sqref="I838:I842">
    <cfRule type="expression" dxfId="17414" priority="54272" stopIfTrue="1">
      <formula>WEEKDAY($A838)=1</formula>
    </cfRule>
    <cfRule type="expression" dxfId="17413" priority="54273" stopIfTrue="1">
      <formula>WEEKDAY($A838)=2</formula>
    </cfRule>
    <cfRule type="expression" dxfId="17412" priority="54274" stopIfTrue="1">
      <formula>WEEKDAY($A838)=3</formula>
    </cfRule>
    <cfRule type="expression" dxfId="17411" priority="54275" stopIfTrue="1">
      <formula>WEEKDAY($A838)=4</formula>
    </cfRule>
    <cfRule type="expression" dxfId="17410" priority="54276" stopIfTrue="1">
      <formula>WEEKDAY($A838)=5</formula>
    </cfRule>
    <cfRule type="expression" dxfId="17409" priority="54277" stopIfTrue="1">
      <formula>WEEKDAY($A838)=6</formula>
    </cfRule>
    <cfRule type="expression" dxfId="17408" priority="54278" stopIfTrue="1">
      <formula>WEEKDAY($A838)=7</formula>
    </cfRule>
  </conditionalFormatting>
  <conditionalFormatting sqref="I838:I842">
    <cfRule type="expression" dxfId="17407" priority="54265" stopIfTrue="1">
      <formula>WEEKDAY($A838)=1</formula>
    </cfRule>
    <cfRule type="expression" dxfId="17406" priority="54266" stopIfTrue="1">
      <formula>WEEKDAY($A838)=2</formula>
    </cfRule>
    <cfRule type="expression" dxfId="17405" priority="54267" stopIfTrue="1">
      <formula>WEEKDAY($A838)=3</formula>
    </cfRule>
    <cfRule type="expression" dxfId="17404" priority="54268" stopIfTrue="1">
      <formula>WEEKDAY($A838)=4</formula>
    </cfRule>
    <cfRule type="expression" dxfId="17403" priority="54269" stopIfTrue="1">
      <formula>WEEKDAY($A838)=5</formula>
    </cfRule>
    <cfRule type="expression" dxfId="17402" priority="54270" stopIfTrue="1">
      <formula>WEEKDAY($A838)=6</formula>
    </cfRule>
    <cfRule type="expression" dxfId="17401" priority="54271" stopIfTrue="1">
      <formula>WEEKDAY($A838)=7</formula>
    </cfRule>
  </conditionalFormatting>
  <conditionalFormatting sqref="I838:I842">
    <cfRule type="expression" dxfId="17400" priority="54258" stopIfTrue="1">
      <formula>WEEKDAY($A838)=1</formula>
    </cfRule>
    <cfRule type="expression" dxfId="17399" priority="54259" stopIfTrue="1">
      <formula>WEEKDAY($A838)=2</formula>
    </cfRule>
    <cfRule type="expression" dxfId="17398" priority="54260" stopIfTrue="1">
      <formula>WEEKDAY($A838)=3</formula>
    </cfRule>
    <cfRule type="expression" dxfId="17397" priority="54261" stopIfTrue="1">
      <formula>WEEKDAY($A838)=4</formula>
    </cfRule>
    <cfRule type="expression" dxfId="17396" priority="54262" stopIfTrue="1">
      <formula>WEEKDAY($A838)=5</formula>
    </cfRule>
    <cfRule type="expression" dxfId="17395" priority="54263" stopIfTrue="1">
      <formula>WEEKDAY($A838)=6</formula>
    </cfRule>
    <cfRule type="expression" dxfId="17394" priority="54264" stopIfTrue="1">
      <formula>WEEKDAY($A838)=7</formula>
    </cfRule>
  </conditionalFormatting>
  <conditionalFormatting sqref="I838:I842">
    <cfRule type="expression" dxfId="17393" priority="54251" stopIfTrue="1">
      <formula>WEEKDAY($A838)=1</formula>
    </cfRule>
    <cfRule type="expression" dxfId="17392" priority="54252" stopIfTrue="1">
      <formula>WEEKDAY($A838)=2</formula>
    </cfRule>
    <cfRule type="expression" dxfId="17391" priority="54253" stopIfTrue="1">
      <formula>WEEKDAY($A838)=3</formula>
    </cfRule>
    <cfRule type="expression" dxfId="17390" priority="54254" stopIfTrue="1">
      <formula>WEEKDAY($A838)=4</formula>
    </cfRule>
    <cfRule type="expression" dxfId="17389" priority="54255" stopIfTrue="1">
      <formula>WEEKDAY($A838)=5</formula>
    </cfRule>
    <cfRule type="expression" dxfId="17388" priority="54256" stopIfTrue="1">
      <formula>WEEKDAY($A838)=6</formula>
    </cfRule>
    <cfRule type="expression" dxfId="17387" priority="54257" stopIfTrue="1">
      <formula>WEEKDAY($A838)=7</formula>
    </cfRule>
  </conditionalFormatting>
  <conditionalFormatting sqref="I838:I842">
    <cfRule type="expression" dxfId="17386" priority="54244" stopIfTrue="1">
      <formula>WEEKDAY($A838)=1</formula>
    </cfRule>
    <cfRule type="expression" dxfId="17385" priority="54245" stopIfTrue="1">
      <formula>WEEKDAY($A838)=2</formula>
    </cfRule>
    <cfRule type="expression" dxfId="17384" priority="54246" stopIfTrue="1">
      <formula>WEEKDAY($A838)=3</formula>
    </cfRule>
    <cfRule type="expression" dxfId="17383" priority="54247" stopIfTrue="1">
      <formula>WEEKDAY($A838)=4</formula>
    </cfRule>
    <cfRule type="expression" dxfId="17382" priority="54248" stopIfTrue="1">
      <formula>WEEKDAY($A838)=5</formula>
    </cfRule>
    <cfRule type="expression" dxfId="17381" priority="54249" stopIfTrue="1">
      <formula>WEEKDAY($A838)=6</formula>
    </cfRule>
    <cfRule type="expression" dxfId="17380" priority="54250" stopIfTrue="1">
      <formula>WEEKDAY($A838)=7</formula>
    </cfRule>
  </conditionalFormatting>
  <conditionalFormatting sqref="I838:I842">
    <cfRule type="expression" dxfId="17379" priority="54237" stopIfTrue="1">
      <formula>WEEKDAY($A838)=1</formula>
    </cfRule>
    <cfRule type="expression" dxfId="17378" priority="54238" stopIfTrue="1">
      <formula>WEEKDAY($A838)=2</formula>
    </cfRule>
    <cfRule type="expression" dxfId="17377" priority="54239" stopIfTrue="1">
      <formula>WEEKDAY($A838)=3</formula>
    </cfRule>
    <cfRule type="expression" dxfId="17376" priority="54240" stopIfTrue="1">
      <formula>WEEKDAY($A838)=4</formula>
    </cfRule>
    <cfRule type="expression" dxfId="17375" priority="54241" stopIfTrue="1">
      <formula>WEEKDAY($A838)=5</formula>
    </cfRule>
    <cfRule type="expression" dxfId="17374" priority="54242" stopIfTrue="1">
      <formula>WEEKDAY($A838)=6</formula>
    </cfRule>
    <cfRule type="expression" dxfId="17373" priority="54243" stopIfTrue="1">
      <formula>WEEKDAY($A838)=7</formula>
    </cfRule>
  </conditionalFormatting>
  <conditionalFormatting sqref="I838:I842">
    <cfRule type="expression" dxfId="17372" priority="54230" stopIfTrue="1">
      <formula>WEEKDAY($A838)=1</formula>
    </cfRule>
    <cfRule type="expression" dxfId="17371" priority="54231" stopIfTrue="1">
      <formula>WEEKDAY($A838)=2</formula>
    </cfRule>
    <cfRule type="expression" dxfId="17370" priority="54232" stopIfTrue="1">
      <formula>WEEKDAY($A838)=3</formula>
    </cfRule>
    <cfRule type="expression" dxfId="17369" priority="54233" stopIfTrue="1">
      <formula>WEEKDAY($A838)=4</formula>
    </cfRule>
    <cfRule type="expression" dxfId="17368" priority="54234" stopIfTrue="1">
      <formula>WEEKDAY($A838)=5</formula>
    </cfRule>
    <cfRule type="expression" dxfId="17367" priority="54235" stopIfTrue="1">
      <formula>WEEKDAY($A838)=6</formula>
    </cfRule>
    <cfRule type="expression" dxfId="17366" priority="54236" stopIfTrue="1">
      <formula>WEEKDAY($A838)=7</formula>
    </cfRule>
  </conditionalFormatting>
  <conditionalFormatting sqref="I838:I842">
    <cfRule type="expression" dxfId="17365" priority="54223" stopIfTrue="1">
      <formula>WEEKDAY($A838)=1</formula>
    </cfRule>
    <cfRule type="expression" dxfId="17364" priority="54224" stopIfTrue="1">
      <formula>WEEKDAY($A838)=2</formula>
    </cfRule>
    <cfRule type="expression" dxfId="17363" priority="54225" stopIfTrue="1">
      <formula>WEEKDAY($A838)=3</formula>
    </cfRule>
    <cfRule type="expression" dxfId="17362" priority="54226" stopIfTrue="1">
      <formula>WEEKDAY($A838)=4</formula>
    </cfRule>
    <cfRule type="expression" dxfId="17361" priority="54227" stopIfTrue="1">
      <formula>WEEKDAY($A838)=5</formula>
    </cfRule>
    <cfRule type="expression" dxfId="17360" priority="54228" stopIfTrue="1">
      <formula>WEEKDAY($A838)=6</formula>
    </cfRule>
    <cfRule type="expression" dxfId="17359" priority="54229" stopIfTrue="1">
      <formula>WEEKDAY($A838)=7</formula>
    </cfRule>
  </conditionalFormatting>
  <conditionalFormatting sqref="I838:I842">
    <cfRule type="expression" dxfId="17358" priority="54216" stopIfTrue="1">
      <formula>WEEKDAY($A838)=1</formula>
    </cfRule>
    <cfRule type="expression" dxfId="17357" priority="54217" stopIfTrue="1">
      <formula>WEEKDAY($A838)=2</formula>
    </cfRule>
    <cfRule type="expression" dxfId="17356" priority="54218" stopIfTrue="1">
      <formula>WEEKDAY($A838)=3</formula>
    </cfRule>
    <cfRule type="expression" dxfId="17355" priority="54219" stopIfTrue="1">
      <formula>WEEKDAY($A838)=4</formula>
    </cfRule>
    <cfRule type="expression" dxfId="17354" priority="54220" stopIfTrue="1">
      <formula>WEEKDAY($A838)=5</formula>
    </cfRule>
    <cfRule type="expression" dxfId="17353" priority="54221" stopIfTrue="1">
      <formula>WEEKDAY($A838)=6</formula>
    </cfRule>
    <cfRule type="expression" dxfId="17352" priority="54222" stopIfTrue="1">
      <formula>WEEKDAY($A838)=7</formula>
    </cfRule>
  </conditionalFormatting>
  <conditionalFormatting sqref="I838:I842">
    <cfRule type="expression" dxfId="17351" priority="54209" stopIfTrue="1">
      <formula>WEEKDAY($A838)=1</formula>
    </cfRule>
    <cfRule type="expression" dxfId="17350" priority="54210" stopIfTrue="1">
      <formula>WEEKDAY($A838)=2</formula>
    </cfRule>
    <cfRule type="expression" dxfId="17349" priority="54211" stopIfTrue="1">
      <formula>WEEKDAY($A838)=3</formula>
    </cfRule>
    <cfRule type="expression" dxfId="17348" priority="54212" stopIfTrue="1">
      <formula>WEEKDAY($A838)=4</formula>
    </cfRule>
    <cfRule type="expression" dxfId="17347" priority="54213" stopIfTrue="1">
      <formula>WEEKDAY($A838)=5</formula>
    </cfRule>
    <cfRule type="expression" dxfId="17346" priority="54214" stopIfTrue="1">
      <formula>WEEKDAY($A838)=6</formula>
    </cfRule>
    <cfRule type="expression" dxfId="17345" priority="54215" stopIfTrue="1">
      <formula>WEEKDAY($A838)=7</formula>
    </cfRule>
  </conditionalFormatting>
  <conditionalFormatting sqref="I838:I842">
    <cfRule type="expression" dxfId="17344" priority="54202" stopIfTrue="1">
      <formula>WEEKDAY($A838)=1</formula>
    </cfRule>
    <cfRule type="expression" dxfId="17343" priority="54203" stopIfTrue="1">
      <formula>WEEKDAY($A838)=2</formula>
    </cfRule>
    <cfRule type="expression" dxfId="17342" priority="54204" stopIfTrue="1">
      <formula>WEEKDAY($A838)=3</formula>
    </cfRule>
    <cfRule type="expression" dxfId="17341" priority="54205" stopIfTrue="1">
      <formula>WEEKDAY($A838)=4</formula>
    </cfRule>
    <cfRule type="expression" dxfId="17340" priority="54206" stopIfTrue="1">
      <formula>WEEKDAY($A838)=5</formula>
    </cfRule>
    <cfRule type="expression" dxfId="17339" priority="54207" stopIfTrue="1">
      <formula>WEEKDAY($A838)=6</formula>
    </cfRule>
    <cfRule type="expression" dxfId="17338" priority="54208" stopIfTrue="1">
      <formula>WEEKDAY($A838)=7</formula>
    </cfRule>
  </conditionalFormatting>
  <conditionalFormatting sqref="I838:I842">
    <cfRule type="expression" dxfId="17337" priority="54195" stopIfTrue="1">
      <formula>WEEKDAY($A838)=1</formula>
    </cfRule>
    <cfRule type="expression" dxfId="17336" priority="54196" stopIfTrue="1">
      <formula>WEEKDAY($A838)=2</formula>
    </cfRule>
    <cfRule type="expression" dxfId="17335" priority="54197" stopIfTrue="1">
      <formula>WEEKDAY($A838)=3</formula>
    </cfRule>
    <cfRule type="expression" dxfId="17334" priority="54198" stopIfTrue="1">
      <formula>WEEKDAY($A838)=4</formula>
    </cfRule>
    <cfRule type="expression" dxfId="17333" priority="54199" stopIfTrue="1">
      <formula>WEEKDAY($A838)=5</formula>
    </cfRule>
    <cfRule type="expression" dxfId="17332" priority="54200" stopIfTrue="1">
      <formula>WEEKDAY($A838)=6</formula>
    </cfRule>
    <cfRule type="expression" dxfId="17331" priority="54201" stopIfTrue="1">
      <formula>WEEKDAY($A838)=7</formula>
    </cfRule>
  </conditionalFormatting>
  <conditionalFormatting sqref="I838:I842">
    <cfRule type="expression" dxfId="17330" priority="54188" stopIfTrue="1">
      <formula>WEEKDAY($A838)=1</formula>
    </cfRule>
    <cfRule type="expression" dxfId="17329" priority="54189" stopIfTrue="1">
      <formula>WEEKDAY($A838)=2</formula>
    </cfRule>
    <cfRule type="expression" dxfId="17328" priority="54190" stopIfTrue="1">
      <formula>WEEKDAY($A838)=3</formula>
    </cfRule>
    <cfRule type="expression" dxfId="17327" priority="54191" stopIfTrue="1">
      <formula>WEEKDAY($A838)=4</formula>
    </cfRule>
    <cfRule type="expression" dxfId="17326" priority="54192" stopIfTrue="1">
      <formula>WEEKDAY($A838)=5</formula>
    </cfRule>
    <cfRule type="expression" dxfId="17325" priority="54193" stopIfTrue="1">
      <formula>WEEKDAY($A838)=6</formula>
    </cfRule>
    <cfRule type="expression" dxfId="17324" priority="54194" stopIfTrue="1">
      <formula>WEEKDAY($A838)=7</formula>
    </cfRule>
  </conditionalFormatting>
  <conditionalFormatting sqref="I838:I842">
    <cfRule type="expression" dxfId="17323" priority="54181" stopIfTrue="1">
      <formula>WEEKDAY($A838)=1</formula>
    </cfRule>
    <cfRule type="expression" dxfId="17322" priority="54182" stopIfTrue="1">
      <formula>WEEKDAY($A838)=2</formula>
    </cfRule>
    <cfRule type="expression" dxfId="17321" priority="54183" stopIfTrue="1">
      <formula>WEEKDAY($A838)=3</formula>
    </cfRule>
    <cfRule type="expression" dxfId="17320" priority="54184" stopIfTrue="1">
      <formula>WEEKDAY($A838)=4</formula>
    </cfRule>
    <cfRule type="expression" dxfId="17319" priority="54185" stopIfTrue="1">
      <formula>WEEKDAY($A838)=5</formula>
    </cfRule>
    <cfRule type="expression" dxfId="17318" priority="54186" stopIfTrue="1">
      <formula>WEEKDAY($A838)=6</formula>
    </cfRule>
    <cfRule type="expression" dxfId="17317" priority="54187" stopIfTrue="1">
      <formula>WEEKDAY($A838)=7</formula>
    </cfRule>
  </conditionalFormatting>
  <conditionalFormatting sqref="I838:I842">
    <cfRule type="expression" dxfId="17316" priority="54174" stopIfTrue="1">
      <formula>WEEKDAY($A838)=1</formula>
    </cfRule>
    <cfRule type="expression" dxfId="17315" priority="54175" stopIfTrue="1">
      <formula>WEEKDAY($A838)=2</formula>
    </cfRule>
    <cfRule type="expression" dxfId="17314" priority="54176" stopIfTrue="1">
      <formula>WEEKDAY($A838)=3</formula>
    </cfRule>
    <cfRule type="expression" dxfId="17313" priority="54177" stopIfTrue="1">
      <formula>WEEKDAY($A838)=4</formula>
    </cfRule>
    <cfRule type="expression" dxfId="17312" priority="54178" stopIfTrue="1">
      <formula>WEEKDAY($A838)=5</formula>
    </cfRule>
    <cfRule type="expression" dxfId="17311" priority="54179" stopIfTrue="1">
      <formula>WEEKDAY($A838)=6</formula>
    </cfRule>
    <cfRule type="expression" dxfId="17310" priority="54180" stopIfTrue="1">
      <formula>WEEKDAY($A838)=7</formula>
    </cfRule>
  </conditionalFormatting>
  <conditionalFormatting sqref="I838:I842">
    <cfRule type="expression" dxfId="17309" priority="54167" stopIfTrue="1">
      <formula>WEEKDAY($A838)=1</formula>
    </cfRule>
    <cfRule type="expression" dxfId="17308" priority="54168" stopIfTrue="1">
      <formula>WEEKDAY($A838)=2</formula>
    </cfRule>
    <cfRule type="expression" dxfId="17307" priority="54169" stopIfTrue="1">
      <formula>WEEKDAY($A838)=3</formula>
    </cfRule>
    <cfRule type="expression" dxfId="17306" priority="54170" stopIfTrue="1">
      <formula>WEEKDAY($A838)=4</formula>
    </cfRule>
    <cfRule type="expression" dxfId="17305" priority="54171" stopIfTrue="1">
      <formula>WEEKDAY($A838)=5</formula>
    </cfRule>
    <cfRule type="expression" dxfId="17304" priority="54172" stopIfTrue="1">
      <formula>WEEKDAY($A838)=6</formula>
    </cfRule>
    <cfRule type="expression" dxfId="17303" priority="54173" stopIfTrue="1">
      <formula>WEEKDAY($A838)=7</formula>
    </cfRule>
  </conditionalFormatting>
  <conditionalFormatting sqref="I838:I842">
    <cfRule type="expression" dxfId="17302" priority="54160" stopIfTrue="1">
      <formula>WEEKDAY($A838)=1</formula>
    </cfRule>
    <cfRule type="expression" dxfId="17301" priority="54161" stopIfTrue="1">
      <formula>WEEKDAY($A838)=2</formula>
    </cfRule>
    <cfRule type="expression" dxfId="17300" priority="54162" stopIfTrue="1">
      <formula>WEEKDAY($A838)=3</formula>
    </cfRule>
    <cfRule type="expression" dxfId="17299" priority="54163" stopIfTrue="1">
      <formula>WEEKDAY($A838)=4</formula>
    </cfRule>
    <cfRule type="expression" dxfId="17298" priority="54164" stopIfTrue="1">
      <formula>WEEKDAY($A838)=5</formula>
    </cfRule>
    <cfRule type="expression" dxfId="17297" priority="54165" stopIfTrue="1">
      <formula>WEEKDAY($A838)=6</formula>
    </cfRule>
    <cfRule type="expression" dxfId="17296" priority="54166" stopIfTrue="1">
      <formula>WEEKDAY($A838)=7</formula>
    </cfRule>
  </conditionalFormatting>
  <conditionalFormatting sqref="I838:I842">
    <cfRule type="expression" dxfId="17295" priority="54153" stopIfTrue="1">
      <formula>WEEKDAY($A838)=1</formula>
    </cfRule>
    <cfRule type="expression" dxfId="17294" priority="54154" stopIfTrue="1">
      <formula>WEEKDAY($A838)=2</formula>
    </cfRule>
    <cfRule type="expression" dxfId="17293" priority="54155" stopIfTrue="1">
      <formula>WEEKDAY($A838)=3</formula>
    </cfRule>
    <cfRule type="expression" dxfId="17292" priority="54156" stopIfTrue="1">
      <formula>WEEKDAY($A838)=4</formula>
    </cfRule>
    <cfRule type="expression" dxfId="17291" priority="54157" stopIfTrue="1">
      <formula>WEEKDAY($A838)=5</formula>
    </cfRule>
    <cfRule type="expression" dxfId="17290" priority="54158" stopIfTrue="1">
      <formula>WEEKDAY($A838)=6</formula>
    </cfRule>
    <cfRule type="expression" dxfId="17289" priority="54159" stopIfTrue="1">
      <formula>WEEKDAY($A838)=7</formula>
    </cfRule>
  </conditionalFormatting>
  <conditionalFormatting sqref="I838:I842">
    <cfRule type="expression" dxfId="17288" priority="54146" stopIfTrue="1">
      <formula>WEEKDAY($A838)=1</formula>
    </cfRule>
    <cfRule type="expression" dxfId="17287" priority="54147" stopIfTrue="1">
      <formula>WEEKDAY($A838)=2</formula>
    </cfRule>
    <cfRule type="expression" dxfId="17286" priority="54148" stopIfTrue="1">
      <formula>WEEKDAY($A838)=3</formula>
    </cfRule>
    <cfRule type="expression" dxfId="17285" priority="54149" stopIfTrue="1">
      <formula>WEEKDAY($A838)=4</formula>
    </cfRule>
    <cfRule type="expression" dxfId="17284" priority="54150" stopIfTrue="1">
      <formula>WEEKDAY($A838)=5</formula>
    </cfRule>
    <cfRule type="expression" dxfId="17283" priority="54151" stopIfTrue="1">
      <formula>WEEKDAY($A838)=6</formula>
    </cfRule>
    <cfRule type="expression" dxfId="17282" priority="54152" stopIfTrue="1">
      <formula>WEEKDAY($A838)=7</formula>
    </cfRule>
  </conditionalFormatting>
  <conditionalFormatting sqref="I838:I842">
    <cfRule type="expression" dxfId="17281" priority="54132" stopIfTrue="1">
      <formula>WEEKDAY($A838)=1</formula>
    </cfRule>
    <cfRule type="expression" dxfId="17280" priority="54133" stopIfTrue="1">
      <formula>WEEKDAY($A838)=2</formula>
    </cfRule>
    <cfRule type="expression" dxfId="17279" priority="54134" stopIfTrue="1">
      <formula>WEEKDAY($A838)=3</formula>
    </cfRule>
    <cfRule type="expression" dxfId="17278" priority="54135" stopIfTrue="1">
      <formula>WEEKDAY($A838)=4</formula>
    </cfRule>
    <cfRule type="expression" dxfId="17277" priority="54136" stopIfTrue="1">
      <formula>WEEKDAY($A838)=5</formula>
    </cfRule>
    <cfRule type="expression" dxfId="17276" priority="54137" stopIfTrue="1">
      <formula>WEEKDAY($A838)=6</formula>
    </cfRule>
    <cfRule type="expression" dxfId="17275" priority="54138" stopIfTrue="1">
      <formula>WEEKDAY($A838)=7</formula>
    </cfRule>
  </conditionalFormatting>
  <conditionalFormatting sqref="I838:I842">
    <cfRule type="expression" dxfId="17274" priority="54125" stopIfTrue="1">
      <formula>WEEKDAY($A838)=1</formula>
    </cfRule>
    <cfRule type="expression" dxfId="17273" priority="54126" stopIfTrue="1">
      <formula>WEEKDAY($A838)=2</formula>
    </cfRule>
    <cfRule type="expression" dxfId="17272" priority="54127" stopIfTrue="1">
      <formula>WEEKDAY($A838)=3</formula>
    </cfRule>
    <cfRule type="expression" dxfId="17271" priority="54128" stopIfTrue="1">
      <formula>WEEKDAY($A838)=4</formula>
    </cfRule>
    <cfRule type="expression" dxfId="17270" priority="54129" stopIfTrue="1">
      <formula>WEEKDAY($A838)=5</formula>
    </cfRule>
    <cfRule type="expression" dxfId="17269" priority="54130" stopIfTrue="1">
      <formula>WEEKDAY($A838)=6</formula>
    </cfRule>
    <cfRule type="expression" dxfId="17268" priority="54131" stopIfTrue="1">
      <formula>WEEKDAY($A838)=7</formula>
    </cfRule>
  </conditionalFormatting>
  <conditionalFormatting sqref="I838:I842">
    <cfRule type="expression" dxfId="17267" priority="54118" stopIfTrue="1">
      <formula>WEEKDAY($A838)=1</formula>
    </cfRule>
    <cfRule type="expression" dxfId="17266" priority="54119" stopIfTrue="1">
      <formula>WEEKDAY($A838)=2</formula>
    </cfRule>
    <cfRule type="expression" dxfId="17265" priority="54120" stopIfTrue="1">
      <formula>WEEKDAY($A838)=3</formula>
    </cfRule>
    <cfRule type="expression" dxfId="17264" priority="54121" stopIfTrue="1">
      <formula>WEEKDAY($A838)=4</formula>
    </cfRule>
    <cfRule type="expression" dxfId="17263" priority="54122" stopIfTrue="1">
      <formula>WEEKDAY($A838)=5</formula>
    </cfRule>
    <cfRule type="expression" dxfId="17262" priority="54123" stopIfTrue="1">
      <formula>WEEKDAY($A838)=6</formula>
    </cfRule>
    <cfRule type="expression" dxfId="17261" priority="54124" stopIfTrue="1">
      <formula>WEEKDAY($A838)=7</formula>
    </cfRule>
  </conditionalFormatting>
  <conditionalFormatting sqref="I838:I842">
    <cfRule type="expression" dxfId="17260" priority="54104" stopIfTrue="1">
      <formula>WEEKDAY($A838)=1</formula>
    </cfRule>
    <cfRule type="expression" dxfId="17259" priority="54105" stopIfTrue="1">
      <formula>WEEKDAY($A838)=2</formula>
    </cfRule>
    <cfRule type="expression" dxfId="17258" priority="54106" stopIfTrue="1">
      <formula>WEEKDAY($A838)=3</formula>
    </cfRule>
    <cfRule type="expression" dxfId="17257" priority="54107" stopIfTrue="1">
      <formula>WEEKDAY($A838)=4</formula>
    </cfRule>
    <cfRule type="expression" dxfId="17256" priority="54108" stopIfTrue="1">
      <formula>WEEKDAY($A838)=5</formula>
    </cfRule>
    <cfRule type="expression" dxfId="17255" priority="54109" stopIfTrue="1">
      <formula>WEEKDAY($A838)=6</formula>
    </cfRule>
    <cfRule type="expression" dxfId="17254" priority="54110" stopIfTrue="1">
      <formula>WEEKDAY($A838)=7</formula>
    </cfRule>
  </conditionalFormatting>
  <conditionalFormatting sqref="I838:I842">
    <cfRule type="expression" dxfId="17253" priority="54097" stopIfTrue="1">
      <formula>WEEKDAY($A838)=1</formula>
    </cfRule>
    <cfRule type="expression" dxfId="17252" priority="54098" stopIfTrue="1">
      <formula>WEEKDAY($A838)=2</formula>
    </cfRule>
    <cfRule type="expression" dxfId="17251" priority="54099" stopIfTrue="1">
      <formula>WEEKDAY($A838)=3</formula>
    </cfRule>
    <cfRule type="expression" dxfId="17250" priority="54100" stopIfTrue="1">
      <formula>WEEKDAY($A838)=4</formula>
    </cfRule>
    <cfRule type="expression" dxfId="17249" priority="54101" stopIfTrue="1">
      <formula>WEEKDAY($A838)=5</formula>
    </cfRule>
    <cfRule type="expression" dxfId="17248" priority="54102" stopIfTrue="1">
      <formula>WEEKDAY($A838)=6</formula>
    </cfRule>
    <cfRule type="expression" dxfId="17247" priority="54103" stopIfTrue="1">
      <formula>WEEKDAY($A838)=7</formula>
    </cfRule>
  </conditionalFormatting>
  <conditionalFormatting sqref="I838:I842">
    <cfRule type="expression" dxfId="17246" priority="54090" stopIfTrue="1">
      <formula>WEEKDAY($A838)=1</formula>
    </cfRule>
    <cfRule type="expression" dxfId="17245" priority="54091" stopIfTrue="1">
      <formula>WEEKDAY($A838)=2</formula>
    </cfRule>
    <cfRule type="expression" dxfId="17244" priority="54092" stopIfTrue="1">
      <formula>WEEKDAY($A838)=3</formula>
    </cfRule>
    <cfRule type="expression" dxfId="17243" priority="54093" stopIfTrue="1">
      <formula>WEEKDAY($A838)=4</formula>
    </cfRule>
    <cfRule type="expression" dxfId="17242" priority="54094" stopIfTrue="1">
      <formula>WEEKDAY($A838)=5</formula>
    </cfRule>
    <cfRule type="expression" dxfId="17241" priority="54095" stopIfTrue="1">
      <formula>WEEKDAY($A838)=6</formula>
    </cfRule>
    <cfRule type="expression" dxfId="17240" priority="54096" stopIfTrue="1">
      <formula>WEEKDAY($A838)=7</formula>
    </cfRule>
  </conditionalFormatting>
  <conditionalFormatting sqref="I838:I842">
    <cfRule type="expression" dxfId="17239" priority="54083" stopIfTrue="1">
      <formula>WEEKDAY($A838)=1</formula>
    </cfRule>
    <cfRule type="expression" dxfId="17238" priority="54084" stopIfTrue="1">
      <formula>WEEKDAY($A838)=2</formula>
    </cfRule>
    <cfRule type="expression" dxfId="17237" priority="54085" stopIfTrue="1">
      <formula>WEEKDAY($A838)=3</formula>
    </cfRule>
    <cfRule type="expression" dxfId="17236" priority="54086" stopIfTrue="1">
      <formula>WEEKDAY($A838)=4</formula>
    </cfRule>
    <cfRule type="expression" dxfId="17235" priority="54087" stopIfTrue="1">
      <formula>WEEKDAY($A838)=5</formula>
    </cfRule>
    <cfRule type="expression" dxfId="17234" priority="54088" stopIfTrue="1">
      <formula>WEEKDAY($A838)=6</formula>
    </cfRule>
    <cfRule type="expression" dxfId="17233" priority="54089" stopIfTrue="1">
      <formula>WEEKDAY($A838)=7</formula>
    </cfRule>
  </conditionalFormatting>
  <conditionalFormatting sqref="I838:I842">
    <cfRule type="expression" dxfId="17232" priority="54076" stopIfTrue="1">
      <formula>WEEKDAY($A838)=1</formula>
    </cfRule>
    <cfRule type="expression" dxfId="17231" priority="54077" stopIfTrue="1">
      <formula>WEEKDAY($A838)=2</formula>
    </cfRule>
    <cfRule type="expression" dxfId="17230" priority="54078" stopIfTrue="1">
      <formula>WEEKDAY($A838)=3</formula>
    </cfRule>
    <cfRule type="expression" dxfId="17229" priority="54079" stopIfTrue="1">
      <formula>WEEKDAY($A838)=4</formula>
    </cfRule>
    <cfRule type="expression" dxfId="17228" priority="54080" stopIfTrue="1">
      <formula>WEEKDAY($A838)=5</formula>
    </cfRule>
    <cfRule type="expression" dxfId="17227" priority="54081" stopIfTrue="1">
      <formula>WEEKDAY($A838)=6</formula>
    </cfRule>
    <cfRule type="expression" dxfId="17226" priority="54082" stopIfTrue="1">
      <formula>WEEKDAY($A838)=7</formula>
    </cfRule>
  </conditionalFormatting>
  <conditionalFormatting sqref="I838:I842">
    <cfRule type="expression" dxfId="17225" priority="54069" stopIfTrue="1">
      <formula>WEEKDAY($A838)=1</formula>
    </cfRule>
    <cfRule type="expression" dxfId="17224" priority="54070" stopIfTrue="1">
      <formula>WEEKDAY($A838)=2</formula>
    </cfRule>
    <cfRule type="expression" dxfId="17223" priority="54071" stopIfTrue="1">
      <formula>WEEKDAY($A838)=3</formula>
    </cfRule>
    <cfRule type="expression" dxfId="17222" priority="54072" stopIfTrue="1">
      <formula>WEEKDAY($A838)=4</formula>
    </cfRule>
    <cfRule type="expression" dxfId="17221" priority="54073" stopIfTrue="1">
      <formula>WEEKDAY($A838)=5</formula>
    </cfRule>
    <cfRule type="expression" dxfId="17220" priority="54074" stopIfTrue="1">
      <formula>WEEKDAY($A838)=6</formula>
    </cfRule>
    <cfRule type="expression" dxfId="17219" priority="54075" stopIfTrue="1">
      <formula>WEEKDAY($A838)=7</formula>
    </cfRule>
  </conditionalFormatting>
  <conditionalFormatting sqref="I838:I842">
    <cfRule type="expression" dxfId="17218" priority="54062" stopIfTrue="1">
      <formula>WEEKDAY($A838)=1</formula>
    </cfRule>
    <cfRule type="expression" dxfId="17217" priority="54063" stopIfTrue="1">
      <formula>WEEKDAY($A838)=2</formula>
    </cfRule>
    <cfRule type="expression" dxfId="17216" priority="54064" stopIfTrue="1">
      <formula>WEEKDAY($A838)=3</formula>
    </cfRule>
    <cfRule type="expression" dxfId="17215" priority="54065" stopIfTrue="1">
      <formula>WEEKDAY($A838)=4</formula>
    </cfRule>
    <cfRule type="expression" dxfId="17214" priority="54066" stopIfTrue="1">
      <formula>WEEKDAY($A838)=5</formula>
    </cfRule>
    <cfRule type="expression" dxfId="17213" priority="54067" stopIfTrue="1">
      <formula>WEEKDAY($A838)=6</formula>
    </cfRule>
    <cfRule type="expression" dxfId="17212" priority="54068" stopIfTrue="1">
      <formula>WEEKDAY($A838)=7</formula>
    </cfRule>
  </conditionalFormatting>
  <conditionalFormatting sqref="I838:I842">
    <cfRule type="expression" dxfId="17211" priority="54055" stopIfTrue="1">
      <formula>WEEKDAY($A838)=1</formula>
    </cfRule>
    <cfRule type="expression" dxfId="17210" priority="54056" stopIfTrue="1">
      <formula>WEEKDAY($A838)=2</formula>
    </cfRule>
    <cfRule type="expression" dxfId="17209" priority="54057" stopIfTrue="1">
      <formula>WEEKDAY($A838)=3</formula>
    </cfRule>
    <cfRule type="expression" dxfId="17208" priority="54058" stopIfTrue="1">
      <formula>WEEKDAY($A838)=4</formula>
    </cfRule>
    <cfRule type="expression" dxfId="17207" priority="54059" stopIfTrue="1">
      <formula>WEEKDAY($A838)=5</formula>
    </cfRule>
    <cfRule type="expression" dxfId="17206" priority="54060" stopIfTrue="1">
      <formula>WEEKDAY($A838)=6</formula>
    </cfRule>
    <cfRule type="expression" dxfId="17205" priority="54061" stopIfTrue="1">
      <formula>WEEKDAY($A838)=7</formula>
    </cfRule>
  </conditionalFormatting>
  <conditionalFormatting sqref="I838:I842">
    <cfRule type="expression" dxfId="17204" priority="54048" stopIfTrue="1">
      <formula>WEEKDAY($A838)=1</formula>
    </cfRule>
    <cfRule type="expression" dxfId="17203" priority="54049" stopIfTrue="1">
      <formula>WEEKDAY($A838)=2</formula>
    </cfRule>
    <cfRule type="expression" dxfId="17202" priority="54050" stopIfTrue="1">
      <formula>WEEKDAY($A838)=3</formula>
    </cfRule>
    <cfRule type="expression" dxfId="17201" priority="54051" stopIfTrue="1">
      <formula>WEEKDAY($A838)=4</formula>
    </cfRule>
    <cfRule type="expression" dxfId="17200" priority="54052" stopIfTrue="1">
      <formula>WEEKDAY($A838)=5</formula>
    </cfRule>
    <cfRule type="expression" dxfId="17199" priority="54053" stopIfTrue="1">
      <formula>WEEKDAY($A838)=6</formula>
    </cfRule>
    <cfRule type="expression" dxfId="17198" priority="54054" stopIfTrue="1">
      <formula>WEEKDAY($A838)=7</formula>
    </cfRule>
  </conditionalFormatting>
  <conditionalFormatting sqref="I838:I842">
    <cfRule type="expression" dxfId="17197" priority="54041" stopIfTrue="1">
      <formula>WEEKDAY($A838)=1</formula>
    </cfRule>
    <cfRule type="expression" dxfId="17196" priority="54042" stopIfTrue="1">
      <formula>WEEKDAY($A838)=2</formula>
    </cfRule>
    <cfRule type="expression" dxfId="17195" priority="54043" stopIfTrue="1">
      <formula>WEEKDAY($A838)=3</formula>
    </cfRule>
    <cfRule type="expression" dxfId="17194" priority="54044" stopIfTrue="1">
      <formula>WEEKDAY($A838)=4</formula>
    </cfRule>
    <cfRule type="expression" dxfId="17193" priority="54045" stopIfTrue="1">
      <formula>WEEKDAY($A838)=5</formula>
    </cfRule>
    <cfRule type="expression" dxfId="17192" priority="54046" stopIfTrue="1">
      <formula>WEEKDAY($A838)=6</formula>
    </cfRule>
    <cfRule type="expression" dxfId="17191" priority="54047" stopIfTrue="1">
      <formula>WEEKDAY($A838)=7</formula>
    </cfRule>
  </conditionalFormatting>
  <conditionalFormatting sqref="I838:I842">
    <cfRule type="expression" dxfId="17190" priority="54034" stopIfTrue="1">
      <formula>WEEKDAY($A838)=1</formula>
    </cfRule>
    <cfRule type="expression" dxfId="17189" priority="54035" stopIfTrue="1">
      <formula>WEEKDAY($A838)=2</formula>
    </cfRule>
    <cfRule type="expression" dxfId="17188" priority="54036" stopIfTrue="1">
      <formula>WEEKDAY($A838)=3</formula>
    </cfRule>
    <cfRule type="expression" dxfId="17187" priority="54037" stopIfTrue="1">
      <formula>WEEKDAY($A838)=4</formula>
    </cfRule>
    <cfRule type="expression" dxfId="17186" priority="54038" stopIfTrue="1">
      <formula>WEEKDAY($A838)=5</formula>
    </cfRule>
    <cfRule type="expression" dxfId="17185" priority="54039" stopIfTrue="1">
      <formula>WEEKDAY($A838)=6</formula>
    </cfRule>
    <cfRule type="expression" dxfId="17184" priority="54040" stopIfTrue="1">
      <formula>WEEKDAY($A838)=7</formula>
    </cfRule>
  </conditionalFormatting>
  <conditionalFormatting sqref="I838:I842">
    <cfRule type="expression" dxfId="17183" priority="54027" stopIfTrue="1">
      <formula>WEEKDAY($A838)=1</formula>
    </cfRule>
    <cfRule type="expression" dxfId="17182" priority="54028" stopIfTrue="1">
      <formula>WEEKDAY($A838)=2</formula>
    </cfRule>
    <cfRule type="expression" dxfId="17181" priority="54029" stopIfTrue="1">
      <formula>WEEKDAY($A838)=3</formula>
    </cfRule>
    <cfRule type="expression" dxfId="17180" priority="54030" stopIfTrue="1">
      <formula>WEEKDAY($A838)=4</formula>
    </cfRule>
    <cfRule type="expression" dxfId="17179" priority="54031" stopIfTrue="1">
      <formula>WEEKDAY($A838)=5</formula>
    </cfRule>
    <cfRule type="expression" dxfId="17178" priority="54032" stopIfTrue="1">
      <formula>WEEKDAY($A838)=6</formula>
    </cfRule>
    <cfRule type="expression" dxfId="17177" priority="54033" stopIfTrue="1">
      <formula>WEEKDAY($A838)=7</formula>
    </cfRule>
  </conditionalFormatting>
  <conditionalFormatting sqref="I838:I842">
    <cfRule type="expression" dxfId="17176" priority="54020" stopIfTrue="1">
      <formula>WEEKDAY($A838)=1</formula>
    </cfRule>
    <cfRule type="expression" dxfId="17175" priority="54021" stopIfTrue="1">
      <formula>WEEKDAY($A838)=2</formula>
    </cfRule>
    <cfRule type="expression" dxfId="17174" priority="54022" stopIfTrue="1">
      <formula>WEEKDAY($A838)=3</formula>
    </cfRule>
    <cfRule type="expression" dxfId="17173" priority="54023" stopIfTrue="1">
      <formula>WEEKDAY($A838)=4</formula>
    </cfRule>
    <cfRule type="expression" dxfId="17172" priority="54024" stopIfTrue="1">
      <formula>WEEKDAY($A838)=5</formula>
    </cfRule>
    <cfRule type="expression" dxfId="17171" priority="54025" stopIfTrue="1">
      <formula>WEEKDAY($A838)=6</formula>
    </cfRule>
    <cfRule type="expression" dxfId="17170" priority="54026" stopIfTrue="1">
      <formula>WEEKDAY($A838)=7</formula>
    </cfRule>
  </conditionalFormatting>
  <conditionalFormatting sqref="I838:I842">
    <cfRule type="expression" dxfId="17169" priority="54013" stopIfTrue="1">
      <formula>WEEKDAY($A838)=1</formula>
    </cfRule>
    <cfRule type="expression" dxfId="17168" priority="54014" stopIfTrue="1">
      <formula>WEEKDAY($A838)=2</formula>
    </cfRule>
    <cfRule type="expression" dxfId="17167" priority="54015" stopIfTrue="1">
      <formula>WEEKDAY($A838)=3</formula>
    </cfRule>
    <cfRule type="expression" dxfId="17166" priority="54016" stopIfTrue="1">
      <formula>WEEKDAY($A838)=4</formula>
    </cfRule>
    <cfRule type="expression" dxfId="17165" priority="54017" stopIfTrue="1">
      <formula>WEEKDAY($A838)=5</formula>
    </cfRule>
    <cfRule type="expression" dxfId="17164" priority="54018" stopIfTrue="1">
      <formula>WEEKDAY($A838)=6</formula>
    </cfRule>
    <cfRule type="expression" dxfId="17163" priority="54019" stopIfTrue="1">
      <formula>WEEKDAY($A838)=7</formula>
    </cfRule>
  </conditionalFormatting>
  <conditionalFormatting sqref="I838:I842">
    <cfRule type="expression" dxfId="17162" priority="54006" stopIfTrue="1">
      <formula>WEEKDAY($A838)=1</formula>
    </cfRule>
    <cfRule type="expression" dxfId="17161" priority="54007" stopIfTrue="1">
      <formula>WEEKDAY($A838)=2</formula>
    </cfRule>
    <cfRule type="expression" dxfId="17160" priority="54008" stopIfTrue="1">
      <formula>WEEKDAY($A838)=3</formula>
    </cfRule>
    <cfRule type="expression" dxfId="17159" priority="54009" stopIfTrue="1">
      <formula>WEEKDAY($A838)=4</formula>
    </cfRule>
    <cfRule type="expression" dxfId="17158" priority="54010" stopIfTrue="1">
      <formula>WEEKDAY($A838)=5</formula>
    </cfRule>
    <cfRule type="expression" dxfId="17157" priority="54011" stopIfTrue="1">
      <formula>WEEKDAY($A838)=6</formula>
    </cfRule>
    <cfRule type="expression" dxfId="17156" priority="54012" stopIfTrue="1">
      <formula>WEEKDAY($A838)=7</formula>
    </cfRule>
  </conditionalFormatting>
  <conditionalFormatting sqref="I838:I842">
    <cfRule type="expression" dxfId="17155" priority="53999" stopIfTrue="1">
      <formula>WEEKDAY($A838)=1</formula>
    </cfRule>
    <cfRule type="expression" dxfId="17154" priority="54000" stopIfTrue="1">
      <formula>WEEKDAY($A838)=2</formula>
    </cfRule>
    <cfRule type="expression" dxfId="17153" priority="54001" stopIfTrue="1">
      <formula>WEEKDAY($A838)=3</formula>
    </cfRule>
    <cfRule type="expression" dxfId="17152" priority="54002" stopIfTrue="1">
      <formula>WEEKDAY($A838)=4</formula>
    </cfRule>
    <cfRule type="expression" dxfId="17151" priority="54003" stopIfTrue="1">
      <formula>WEEKDAY($A838)=5</formula>
    </cfRule>
    <cfRule type="expression" dxfId="17150" priority="54004" stopIfTrue="1">
      <formula>WEEKDAY($A838)=6</formula>
    </cfRule>
    <cfRule type="expression" dxfId="17149" priority="54005" stopIfTrue="1">
      <formula>WEEKDAY($A838)=7</formula>
    </cfRule>
  </conditionalFormatting>
  <conditionalFormatting sqref="I838:I842">
    <cfRule type="expression" dxfId="17148" priority="53992" stopIfTrue="1">
      <formula>WEEKDAY($A838)=1</formula>
    </cfRule>
    <cfRule type="expression" dxfId="17147" priority="53993" stopIfTrue="1">
      <formula>WEEKDAY($A838)=2</formula>
    </cfRule>
    <cfRule type="expression" dxfId="17146" priority="53994" stopIfTrue="1">
      <formula>WEEKDAY($A838)=3</formula>
    </cfRule>
    <cfRule type="expression" dxfId="17145" priority="53995" stopIfTrue="1">
      <formula>WEEKDAY($A838)=4</formula>
    </cfRule>
    <cfRule type="expression" dxfId="17144" priority="53996" stopIfTrue="1">
      <formula>WEEKDAY($A838)=5</formula>
    </cfRule>
    <cfRule type="expression" dxfId="17143" priority="53997" stopIfTrue="1">
      <formula>WEEKDAY($A838)=6</formula>
    </cfRule>
    <cfRule type="expression" dxfId="17142" priority="53998" stopIfTrue="1">
      <formula>WEEKDAY($A838)=7</formula>
    </cfRule>
  </conditionalFormatting>
  <conditionalFormatting sqref="I838:I842">
    <cfRule type="expression" dxfId="17141" priority="53985" stopIfTrue="1">
      <formula>WEEKDAY($A838)=1</formula>
    </cfRule>
    <cfRule type="expression" dxfId="17140" priority="53986" stopIfTrue="1">
      <formula>WEEKDAY($A838)=2</formula>
    </cfRule>
    <cfRule type="expression" dxfId="17139" priority="53987" stopIfTrue="1">
      <formula>WEEKDAY($A838)=3</formula>
    </cfRule>
    <cfRule type="expression" dxfId="17138" priority="53988" stopIfTrue="1">
      <formula>WEEKDAY($A838)=4</formula>
    </cfRule>
    <cfRule type="expression" dxfId="17137" priority="53989" stopIfTrue="1">
      <formula>WEEKDAY($A838)=5</formula>
    </cfRule>
    <cfRule type="expression" dxfId="17136" priority="53990" stopIfTrue="1">
      <formula>WEEKDAY($A838)=6</formula>
    </cfRule>
    <cfRule type="expression" dxfId="17135" priority="53991" stopIfTrue="1">
      <formula>WEEKDAY($A838)=7</formula>
    </cfRule>
  </conditionalFormatting>
  <conditionalFormatting sqref="I838:I842">
    <cfRule type="expression" dxfId="17134" priority="53978" stopIfTrue="1">
      <formula>WEEKDAY($A838)=1</formula>
    </cfRule>
    <cfRule type="expression" dxfId="17133" priority="53979" stopIfTrue="1">
      <formula>WEEKDAY($A838)=2</formula>
    </cfRule>
    <cfRule type="expression" dxfId="17132" priority="53980" stopIfTrue="1">
      <formula>WEEKDAY($A838)=3</formula>
    </cfRule>
    <cfRule type="expression" dxfId="17131" priority="53981" stopIfTrue="1">
      <formula>WEEKDAY($A838)=4</formula>
    </cfRule>
    <cfRule type="expression" dxfId="17130" priority="53982" stopIfTrue="1">
      <formula>WEEKDAY($A838)=5</formula>
    </cfRule>
    <cfRule type="expression" dxfId="17129" priority="53983" stopIfTrue="1">
      <formula>WEEKDAY($A838)=6</formula>
    </cfRule>
    <cfRule type="expression" dxfId="17128" priority="53984" stopIfTrue="1">
      <formula>WEEKDAY($A838)=7</formula>
    </cfRule>
  </conditionalFormatting>
  <conditionalFormatting sqref="I838:I842">
    <cfRule type="expression" dxfId="17127" priority="53971" stopIfTrue="1">
      <formula>WEEKDAY($A838)=1</formula>
    </cfRule>
    <cfRule type="expression" dxfId="17126" priority="53972" stopIfTrue="1">
      <formula>WEEKDAY($A838)=2</formula>
    </cfRule>
    <cfRule type="expression" dxfId="17125" priority="53973" stopIfTrue="1">
      <formula>WEEKDAY($A838)=3</formula>
    </cfRule>
    <cfRule type="expression" dxfId="17124" priority="53974" stopIfTrue="1">
      <formula>WEEKDAY($A838)=4</formula>
    </cfRule>
    <cfRule type="expression" dxfId="17123" priority="53975" stopIfTrue="1">
      <formula>WEEKDAY($A838)=5</formula>
    </cfRule>
    <cfRule type="expression" dxfId="17122" priority="53976" stopIfTrue="1">
      <formula>WEEKDAY($A838)=6</formula>
    </cfRule>
    <cfRule type="expression" dxfId="17121" priority="53977" stopIfTrue="1">
      <formula>WEEKDAY($A838)=7</formula>
    </cfRule>
  </conditionalFormatting>
  <conditionalFormatting sqref="I838:I842">
    <cfRule type="expression" dxfId="17120" priority="53964" stopIfTrue="1">
      <formula>WEEKDAY($A838)=1</formula>
    </cfRule>
    <cfRule type="expression" dxfId="17119" priority="53965" stopIfTrue="1">
      <formula>WEEKDAY($A838)=2</formula>
    </cfRule>
    <cfRule type="expression" dxfId="17118" priority="53966" stopIfTrue="1">
      <formula>WEEKDAY($A838)=3</formula>
    </cfRule>
    <cfRule type="expression" dxfId="17117" priority="53967" stopIfTrue="1">
      <formula>WEEKDAY($A838)=4</formula>
    </cfRule>
    <cfRule type="expression" dxfId="17116" priority="53968" stopIfTrue="1">
      <formula>WEEKDAY($A838)=5</formula>
    </cfRule>
    <cfRule type="expression" dxfId="17115" priority="53969" stopIfTrue="1">
      <formula>WEEKDAY($A838)=6</formula>
    </cfRule>
    <cfRule type="expression" dxfId="17114" priority="53970" stopIfTrue="1">
      <formula>WEEKDAY($A838)=7</formula>
    </cfRule>
  </conditionalFormatting>
  <conditionalFormatting sqref="I838:I842">
    <cfRule type="expression" dxfId="17113" priority="53957" stopIfTrue="1">
      <formula>WEEKDAY($A838)=1</formula>
    </cfRule>
    <cfRule type="expression" dxfId="17112" priority="53958" stopIfTrue="1">
      <formula>WEEKDAY($A838)=2</formula>
    </cfRule>
    <cfRule type="expression" dxfId="17111" priority="53959" stopIfTrue="1">
      <formula>WEEKDAY($A838)=3</formula>
    </cfRule>
    <cfRule type="expression" dxfId="17110" priority="53960" stopIfTrue="1">
      <formula>WEEKDAY($A838)=4</formula>
    </cfRule>
    <cfRule type="expression" dxfId="17109" priority="53961" stopIfTrue="1">
      <formula>WEEKDAY($A838)=5</formula>
    </cfRule>
    <cfRule type="expression" dxfId="17108" priority="53962" stopIfTrue="1">
      <formula>WEEKDAY($A838)=6</formula>
    </cfRule>
    <cfRule type="expression" dxfId="17107" priority="53963" stopIfTrue="1">
      <formula>WEEKDAY($A838)=7</formula>
    </cfRule>
  </conditionalFormatting>
  <conditionalFormatting sqref="I838:I842">
    <cfRule type="expression" dxfId="17106" priority="53943" stopIfTrue="1">
      <formula>WEEKDAY($A838)=1</formula>
    </cfRule>
    <cfRule type="expression" dxfId="17105" priority="53944" stopIfTrue="1">
      <formula>WEEKDAY($A838)=2</formula>
    </cfRule>
    <cfRule type="expression" dxfId="17104" priority="53945" stopIfTrue="1">
      <formula>WEEKDAY($A838)=3</formula>
    </cfRule>
    <cfRule type="expression" dxfId="17103" priority="53946" stopIfTrue="1">
      <formula>WEEKDAY($A838)=4</formula>
    </cfRule>
    <cfRule type="expression" dxfId="17102" priority="53947" stopIfTrue="1">
      <formula>WEEKDAY($A838)=5</formula>
    </cfRule>
    <cfRule type="expression" dxfId="17101" priority="53948" stopIfTrue="1">
      <formula>WEEKDAY($A838)=6</formula>
    </cfRule>
    <cfRule type="expression" dxfId="17100" priority="53949" stopIfTrue="1">
      <formula>WEEKDAY($A838)=7</formula>
    </cfRule>
  </conditionalFormatting>
  <conditionalFormatting sqref="B838:I838 K838:M838">
    <cfRule type="expression" dxfId="17099" priority="53936" stopIfTrue="1">
      <formula>WEEKDAY($A838)=1</formula>
    </cfRule>
    <cfRule type="expression" dxfId="17098" priority="53937" stopIfTrue="1">
      <formula>WEEKDAY($A838)=2</formula>
    </cfRule>
    <cfRule type="expression" dxfId="17097" priority="53938" stopIfTrue="1">
      <formula>WEEKDAY($A838)=3</formula>
    </cfRule>
    <cfRule type="expression" dxfId="17096" priority="53939" stopIfTrue="1">
      <formula>WEEKDAY($A838)=4</formula>
    </cfRule>
    <cfRule type="expression" dxfId="17095" priority="53940" stopIfTrue="1">
      <formula>WEEKDAY($A838)=5</formula>
    </cfRule>
    <cfRule type="expression" dxfId="17094" priority="53941" stopIfTrue="1">
      <formula>WEEKDAY($A838)=6</formula>
    </cfRule>
    <cfRule type="expression" dxfId="17093" priority="53942" stopIfTrue="1">
      <formula>WEEKDAY($A838)=7</formula>
    </cfRule>
  </conditionalFormatting>
  <conditionalFormatting sqref="B838:I838 K838:M838">
    <cfRule type="expression" dxfId="17092" priority="53929" stopIfTrue="1">
      <formula>WEEKDAY($A838)=1</formula>
    </cfRule>
    <cfRule type="expression" dxfId="17091" priority="53930" stopIfTrue="1">
      <formula>WEEKDAY($A838)=2</formula>
    </cfRule>
    <cfRule type="expression" dxfId="17090" priority="53931" stopIfTrue="1">
      <formula>WEEKDAY($A838)=3</formula>
    </cfRule>
    <cfRule type="expression" dxfId="17089" priority="53932" stopIfTrue="1">
      <formula>WEEKDAY($A838)=4</formula>
    </cfRule>
    <cfRule type="expression" dxfId="17088" priority="53933" stopIfTrue="1">
      <formula>WEEKDAY($A838)=5</formula>
    </cfRule>
    <cfRule type="expression" dxfId="17087" priority="53934" stopIfTrue="1">
      <formula>WEEKDAY($A838)=6</formula>
    </cfRule>
    <cfRule type="expression" dxfId="17086" priority="53935" stopIfTrue="1">
      <formula>WEEKDAY($A838)=7</formula>
    </cfRule>
  </conditionalFormatting>
  <conditionalFormatting sqref="I838:I842">
    <cfRule type="expression" dxfId="17085" priority="53908" stopIfTrue="1">
      <formula>WEEKDAY($A838)=1</formula>
    </cfRule>
    <cfRule type="expression" dxfId="17084" priority="53909" stopIfTrue="1">
      <formula>WEEKDAY($A838)=2</formula>
    </cfRule>
    <cfRule type="expression" dxfId="17083" priority="53910" stopIfTrue="1">
      <formula>WEEKDAY($A838)=3</formula>
    </cfRule>
    <cfRule type="expression" dxfId="17082" priority="53911" stopIfTrue="1">
      <formula>WEEKDAY($A838)=4</formula>
    </cfRule>
    <cfRule type="expression" dxfId="17081" priority="53912" stopIfTrue="1">
      <formula>WEEKDAY($A838)=5</formula>
    </cfRule>
    <cfRule type="expression" dxfId="17080" priority="53913" stopIfTrue="1">
      <formula>WEEKDAY($A838)=6</formula>
    </cfRule>
    <cfRule type="expression" dxfId="17079" priority="53914" stopIfTrue="1">
      <formula>WEEKDAY($A838)=7</formula>
    </cfRule>
  </conditionalFormatting>
  <conditionalFormatting sqref="I838:I842">
    <cfRule type="expression" dxfId="17078" priority="53894" stopIfTrue="1">
      <formula>WEEKDAY($A838)=1</formula>
    </cfRule>
    <cfRule type="expression" dxfId="17077" priority="53895" stopIfTrue="1">
      <formula>WEEKDAY($A838)=2</formula>
    </cfRule>
    <cfRule type="expression" dxfId="17076" priority="53896" stopIfTrue="1">
      <formula>WEEKDAY($A838)=3</formula>
    </cfRule>
    <cfRule type="expression" dxfId="17075" priority="53897" stopIfTrue="1">
      <formula>WEEKDAY($A838)=4</formula>
    </cfRule>
    <cfRule type="expression" dxfId="17074" priority="53898" stopIfTrue="1">
      <formula>WEEKDAY($A838)=5</formula>
    </cfRule>
    <cfRule type="expression" dxfId="17073" priority="53899" stopIfTrue="1">
      <formula>WEEKDAY($A838)=6</formula>
    </cfRule>
    <cfRule type="expression" dxfId="17072" priority="53900" stopIfTrue="1">
      <formula>WEEKDAY($A838)=7</formula>
    </cfRule>
  </conditionalFormatting>
  <conditionalFormatting sqref="I838:I842">
    <cfRule type="expression" dxfId="17071" priority="53887" stopIfTrue="1">
      <formula>WEEKDAY($A838)=1</formula>
    </cfRule>
    <cfRule type="expression" dxfId="17070" priority="53888" stopIfTrue="1">
      <formula>WEEKDAY($A838)=2</formula>
    </cfRule>
    <cfRule type="expression" dxfId="17069" priority="53889" stopIfTrue="1">
      <formula>WEEKDAY($A838)=3</formula>
    </cfRule>
    <cfRule type="expression" dxfId="17068" priority="53890" stopIfTrue="1">
      <formula>WEEKDAY($A838)=4</formula>
    </cfRule>
    <cfRule type="expression" dxfId="17067" priority="53891" stopIfTrue="1">
      <formula>WEEKDAY($A838)=5</formula>
    </cfRule>
    <cfRule type="expression" dxfId="17066" priority="53892" stopIfTrue="1">
      <formula>WEEKDAY($A838)=6</formula>
    </cfRule>
    <cfRule type="expression" dxfId="17065" priority="53893" stopIfTrue="1">
      <formula>WEEKDAY($A838)=7</formula>
    </cfRule>
  </conditionalFormatting>
  <conditionalFormatting sqref="I838:I842">
    <cfRule type="expression" dxfId="17064" priority="53880" stopIfTrue="1">
      <formula>WEEKDAY($A838)=1</formula>
    </cfRule>
    <cfRule type="expression" dxfId="17063" priority="53881" stopIfTrue="1">
      <formula>WEEKDAY($A838)=2</formula>
    </cfRule>
    <cfRule type="expression" dxfId="17062" priority="53882" stopIfTrue="1">
      <formula>WEEKDAY($A838)=3</formula>
    </cfRule>
    <cfRule type="expression" dxfId="17061" priority="53883" stopIfTrue="1">
      <formula>WEEKDAY($A838)=4</formula>
    </cfRule>
    <cfRule type="expression" dxfId="17060" priority="53884" stopIfTrue="1">
      <formula>WEEKDAY($A838)=5</formula>
    </cfRule>
    <cfRule type="expression" dxfId="17059" priority="53885" stopIfTrue="1">
      <formula>WEEKDAY($A838)=6</formula>
    </cfRule>
    <cfRule type="expression" dxfId="17058" priority="53886" stopIfTrue="1">
      <formula>WEEKDAY($A838)=7</formula>
    </cfRule>
  </conditionalFormatting>
  <conditionalFormatting sqref="I838:I842">
    <cfRule type="expression" dxfId="17057" priority="53866" stopIfTrue="1">
      <formula>WEEKDAY($A838)=1</formula>
    </cfRule>
    <cfRule type="expression" dxfId="17056" priority="53867" stopIfTrue="1">
      <formula>WEEKDAY($A838)=2</formula>
    </cfRule>
    <cfRule type="expression" dxfId="17055" priority="53868" stopIfTrue="1">
      <formula>WEEKDAY($A838)=3</formula>
    </cfRule>
    <cfRule type="expression" dxfId="17054" priority="53869" stopIfTrue="1">
      <formula>WEEKDAY($A838)=4</formula>
    </cfRule>
    <cfRule type="expression" dxfId="17053" priority="53870" stopIfTrue="1">
      <formula>WEEKDAY($A838)=5</formula>
    </cfRule>
    <cfRule type="expression" dxfId="17052" priority="53871" stopIfTrue="1">
      <formula>WEEKDAY($A838)=6</formula>
    </cfRule>
    <cfRule type="expression" dxfId="17051" priority="53872" stopIfTrue="1">
      <formula>WEEKDAY($A838)=7</formula>
    </cfRule>
  </conditionalFormatting>
  <conditionalFormatting sqref="J838:J839">
    <cfRule type="expression" dxfId="17050" priority="53859" stopIfTrue="1">
      <formula>WEEKDAY($A838)=1</formula>
    </cfRule>
    <cfRule type="expression" dxfId="17049" priority="53860" stopIfTrue="1">
      <formula>WEEKDAY($A838)=2</formula>
    </cfRule>
    <cfRule type="expression" dxfId="17048" priority="53861" stopIfTrue="1">
      <formula>WEEKDAY($A838)=3</formula>
    </cfRule>
    <cfRule type="expression" dxfId="17047" priority="53862" stopIfTrue="1">
      <formula>WEEKDAY($A838)=4</formula>
    </cfRule>
    <cfRule type="expression" dxfId="17046" priority="53863" stopIfTrue="1">
      <formula>WEEKDAY($A838)=5</formula>
    </cfRule>
    <cfRule type="expression" dxfId="17045" priority="53864" stopIfTrue="1">
      <formula>WEEKDAY($A838)=6</formula>
    </cfRule>
    <cfRule type="expression" dxfId="17044" priority="53865" stopIfTrue="1">
      <formula>WEEKDAY($A838)=7</formula>
    </cfRule>
  </conditionalFormatting>
  <conditionalFormatting sqref="I838:I842">
    <cfRule type="expression" dxfId="17043" priority="53845" stopIfTrue="1">
      <formula>WEEKDAY($A838)=1</formula>
    </cfRule>
    <cfRule type="expression" dxfId="17042" priority="53846" stopIfTrue="1">
      <formula>WEEKDAY($A838)=2</formula>
    </cfRule>
    <cfRule type="expression" dxfId="17041" priority="53847" stopIfTrue="1">
      <formula>WEEKDAY($A838)=3</formula>
    </cfRule>
    <cfRule type="expression" dxfId="17040" priority="53848" stopIfTrue="1">
      <formula>WEEKDAY($A838)=4</formula>
    </cfRule>
    <cfRule type="expression" dxfId="17039" priority="53849" stopIfTrue="1">
      <formula>WEEKDAY($A838)=5</formula>
    </cfRule>
    <cfRule type="expression" dxfId="17038" priority="53850" stopIfTrue="1">
      <formula>WEEKDAY($A838)=6</formula>
    </cfRule>
    <cfRule type="expression" dxfId="17037" priority="53851" stopIfTrue="1">
      <formula>WEEKDAY($A838)=7</formula>
    </cfRule>
  </conditionalFormatting>
  <conditionalFormatting sqref="I838:I842">
    <cfRule type="expression" dxfId="17036" priority="53831" stopIfTrue="1">
      <formula>WEEKDAY($A838)=1</formula>
    </cfRule>
    <cfRule type="expression" dxfId="17035" priority="53832" stopIfTrue="1">
      <formula>WEEKDAY($A838)=2</formula>
    </cfRule>
    <cfRule type="expression" dxfId="17034" priority="53833" stopIfTrue="1">
      <formula>WEEKDAY($A838)=3</formula>
    </cfRule>
    <cfRule type="expression" dxfId="17033" priority="53834" stopIfTrue="1">
      <formula>WEEKDAY($A838)=4</formula>
    </cfRule>
    <cfRule type="expression" dxfId="17032" priority="53835" stopIfTrue="1">
      <formula>WEEKDAY($A838)=5</formula>
    </cfRule>
    <cfRule type="expression" dxfId="17031" priority="53836" stopIfTrue="1">
      <formula>WEEKDAY($A838)=6</formula>
    </cfRule>
    <cfRule type="expression" dxfId="17030" priority="53837" stopIfTrue="1">
      <formula>WEEKDAY($A838)=7</formula>
    </cfRule>
  </conditionalFormatting>
  <conditionalFormatting sqref="I838:I842">
    <cfRule type="expression" dxfId="17029" priority="53817" stopIfTrue="1">
      <formula>WEEKDAY($A838)=1</formula>
    </cfRule>
    <cfRule type="expression" dxfId="17028" priority="53818" stopIfTrue="1">
      <formula>WEEKDAY($A838)=2</formula>
    </cfRule>
    <cfRule type="expression" dxfId="17027" priority="53819" stopIfTrue="1">
      <formula>WEEKDAY($A838)=3</formula>
    </cfRule>
    <cfRule type="expression" dxfId="17026" priority="53820" stopIfTrue="1">
      <formula>WEEKDAY($A838)=4</formula>
    </cfRule>
    <cfRule type="expression" dxfId="17025" priority="53821" stopIfTrue="1">
      <formula>WEEKDAY($A838)=5</formula>
    </cfRule>
    <cfRule type="expression" dxfId="17024" priority="53822" stopIfTrue="1">
      <formula>WEEKDAY($A838)=6</formula>
    </cfRule>
    <cfRule type="expression" dxfId="17023" priority="53823" stopIfTrue="1">
      <formula>WEEKDAY($A838)=7</formula>
    </cfRule>
  </conditionalFormatting>
  <conditionalFormatting sqref="I838:I842">
    <cfRule type="expression" dxfId="17022" priority="53803" stopIfTrue="1">
      <formula>WEEKDAY($A838)=1</formula>
    </cfRule>
    <cfRule type="expression" dxfId="17021" priority="53804" stopIfTrue="1">
      <formula>WEEKDAY($A838)=2</formula>
    </cfRule>
    <cfRule type="expression" dxfId="17020" priority="53805" stopIfTrue="1">
      <formula>WEEKDAY($A838)=3</formula>
    </cfRule>
    <cfRule type="expression" dxfId="17019" priority="53806" stopIfTrue="1">
      <formula>WEEKDAY($A838)=4</formula>
    </cfRule>
    <cfRule type="expression" dxfId="17018" priority="53807" stopIfTrue="1">
      <formula>WEEKDAY($A838)=5</formula>
    </cfRule>
    <cfRule type="expression" dxfId="17017" priority="53808" stopIfTrue="1">
      <formula>WEEKDAY($A838)=6</formula>
    </cfRule>
    <cfRule type="expression" dxfId="17016" priority="53809" stopIfTrue="1">
      <formula>WEEKDAY($A838)=7</formula>
    </cfRule>
  </conditionalFormatting>
  <conditionalFormatting sqref="I838:I842">
    <cfRule type="expression" dxfId="17015" priority="53789" stopIfTrue="1">
      <formula>WEEKDAY($A838)=1</formula>
    </cfRule>
    <cfRule type="expression" dxfId="17014" priority="53790" stopIfTrue="1">
      <formula>WEEKDAY($A838)=2</formula>
    </cfRule>
    <cfRule type="expression" dxfId="17013" priority="53791" stopIfTrue="1">
      <formula>WEEKDAY($A838)=3</formula>
    </cfRule>
    <cfRule type="expression" dxfId="17012" priority="53792" stopIfTrue="1">
      <formula>WEEKDAY($A838)=4</formula>
    </cfRule>
    <cfRule type="expression" dxfId="17011" priority="53793" stopIfTrue="1">
      <formula>WEEKDAY($A838)=5</formula>
    </cfRule>
    <cfRule type="expression" dxfId="17010" priority="53794" stopIfTrue="1">
      <formula>WEEKDAY($A838)=6</formula>
    </cfRule>
    <cfRule type="expression" dxfId="17009" priority="53795" stopIfTrue="1">
      <formula>WEEKDAY($A838)=7</formula>
    </cfRule>
  </conditionalFormatting>
  <conditionalFormatting sqref="I838:I842">
    <cfRule type="expression" dxfId="17008" priority="53775" stopIfTrue="1">
      <formula>WEEKDAY($A838)=1</formula>
    </cfRule>
    <cfRule type="expression" dxfId="17007" priority="53776" stopIfTrue="1">
      <formula>WEEKDAY($A838)=2</formula>
    </cfRule>
    <cfRule type="expression" dxfId="17006" priority="53777" stopIfTrue="1">
      <formula>WEEKDAY($A838)=3</formula>
    </cfRule>
    <cfRule type="expression" dxfId="17005" priority="53778" stopIfTrue="1">
      <formula>WEEKDAY($A838)=4</formula>
    </cfRule>
    <cfRule type="expression" dxfId="17004" priority="53779" stopIfTrue="1">
      <formula>WEEKDAY($A838)=5</formula>
    </cfRule>
    <cfRule type="expression" dxfId="17003" priority="53780" stopIfTrue="1">
      <formula>WEEKDAY($A838)=6</formula>
    </cfRule>
    <cfRule type="expression" dxfId="17002" priority="53781" stopIfTrue="1">
      <formula>WEEKDAY($A838)=7</formula>
    </cfRule>
  </conditionalFormatting>
  <conditionalFormatting sqref="I838:I842">
    <cfRule type="expression" dxfId="17001" priority="53761" stopIfTrue="1">
      <formula>WEEKDAY($A838)=1</formula>
    </cfRule>
    <cfRule type="expression" dxfId="17000" priority="53762" stopIfTrue="1">
      <formula>WEEKDAY($A838)=2</formula>
    </cfRule>
    <cfRule type="expression" dxfId="16999" priority="53763" stopIfTrue="1">
      <formula>WEEKDAY($A838)=3</formula>
    </cfRule>
    <cfRule type="expression" dxfId="16998" priority="53764" stopIfTrue="1">
      <formula>WEEKDAY($A838)=4</formula>
    </cfRule>
    <cfRule type="expression" dxfId="16997" priority="53765" stopIfTrue="1">
      <formula>WEEKDAY($A838)=5</formula>
    </cfRule>
    <cfRule type="expression" dxfId="16996" priority="53766" stopIfTrue="1">
      <formula>WEEKDAY($A838)=6</formula>
    </cfRule>
    <cfRule type="expression" dxfId="16995" priority="53767" stopIfTrue="1">
      <formula>WEEKDAY($A838)=7</formula>
    </cfRule>
  </conditionalFormatting>
  <conditionalFormatting sqref="I838:I842">
    <cfRule type="expression" dxfId="16994" priority="53747" stopIfTrue="1">
      <formula>WEEKDAY($A838)=1</formula>
    </cfRule>
    <cfRule type="expression" dxfId="16993" priority="53748" stopIfTrue="1">
      <formula>WEEKDAY($A838)=2</formula>
    </cfRule>
    <cfRule type="expression" dxfId="16992" priority="53749" stopIfTrue="1">
      <formula>WEEKDAY($A838)=3</formula>
    </cfRule>
    <cfRule type="expression" dxfId="16991" priority="53750" stopIfTrue="1">
      <formula>WEEKDAY($A838)=4</formula>
    </cfRule>
    <cfRule type="expression" dxfId="16990" priority="53751" stopIfTrue="1">
      <formula>WEEKDAY($A838)=5</formula>
    </cfRule>
    <cfRule type="expression" dxfId="16989" priority="53752" stopIfTrue="1">
      <formula>WEEKDAY($A838)=6</formula>
    </cfRule>
    <cfRule type="expression" dxfId="16988" priority="53753" stopIfTrue="1">
      <formula>WEEKDAY($A838)=7</formula>
    </cfRule>
  </conditionalFormatting>
  <conditionalFormatting sqref="I838:I842">
    <cfRule type="expression" dxfId="16987" priority="53726" stopIfTrue="1">
      <formula>WEEKDAY($A838)=1</formula>
    </cfRule>
    <cfRule type="expression" dxfId="16986" priority="53727" stopIfTrue="1">
      <formula>WEEKDAY($A838)=2</formula>
    </cfRule>
    <cfRule type="expression" dxfId="16985" priority="53728" stopIfTrue="1">
      <formula>WEEKDAY($A838)=3</formula>
    </cfRule>
    <cfRule type="expression" dxfId="16984" priority="53729" stopIfTrue="1">
      <formula>WEEKDAY($A838)=4</formula>
    </cfRule>
    <cfRule type="expression" dxfId="16983" priority="53730" stopIfTrue="1">
      <formula>WEEKDAY($A838)=5</formula>
    </cfRule>
    <cfRule type="expression" dxfId="16982" priority="53731" stopIfTrue="1">
      <formula>WEEKDAY($A838)=6</formula>
    </cfRule>
    <cfRule type="expression" dxfId="16981" priority="53732" stopIfTrue="1">
      <formula>WEEKDAY($A838)=7</formula>
    </cfRule>
  </conditionalFormatting>
  <conditionalFormatting sqref="I838:I842">
    <cfRule type="expression" dxfId="16980" priority="53719" stopIfTrue="1">
      <formula>WEEKDAY($A838)=1</formula>
    </cfRule>
    <cfRule type="expression" dxfId="16979" priority="53720" stopIfTrue="1">
      <formula>WEEKDAY($A838)=2</formula>
    </cfRule>
    <cfRule type="expression" dxfId="16978" priority="53721" stopIfTrue="1">
      <formula>WEEKDAY($A838)=3</formula>
    </cfRule>
    <cfRule type="expression" dxfId="16977" priority="53722" stopIfTrue="1">
      <formula>WEEKDAY($A838)=4</formula>
    </cfRule>
    <cfRule type="expression" dxfId="16976" priority="53723" stopIfTrue="1">
      <formula>WEEKDAY($A838)=5</formula>
    </cfRule>
    <cfRule type="expression" dxfId="16975" priority="53724" stopIfTrue="1">
      <formula>WEEKDAY($A838)=6</formula>
    </cfRule>
    <cfRule type="expression" dxfId="16974" priority="53725" stopIfTrue="1">
      <formula>WEEKDAY($A838)=7</formula>
    </cfRule>
  </conditionalFormatting>
  <conditionalFormatting sqref="B839:I839 K839:M839 I840:I842">
    <cfRule type="expression" dxfId="16973" priority="53712" stopIfTrue="1">
      <formula>WEEKDAY($A839)=1</formula>
    </cfRule>
    <cfRule type="expression" dxfId="16972" priority="53713" stopIfTrue="1">
      <formula>WEEKDAY($A839)=2</formula>
    </cfRule>
    <cfRule type="expression" dxfId="16971" priority="53714" stopIfTrue="1">
      <formula>WEEKDAY($A839)=3</formula>
    </cfRule>
    <cfRule type="expression" dxfId="16970" priority="53715" stopIfTrue="1">
      <formula>WEEKDAY($A839)=4</formula>
    </cfRule>
    <cfRule type="expression" dxfId="16969" priority="53716" stopIfTrue="1">
      <formula>WEEKDAY($A839)=5</formula>
    </cfRule>
    <cfRule type="expression" dxfId="16968" priority="53717" stopIfTrue="1">
      <formula>WEEKDAY($A839)=6</formula>
    </cfRule>
    <cfRule type="expression" dxfId="16967" priority="53718" stopIfTrue="1">
      <formula>WEEKDAY($A839)=7</formula>
    </cfRule>
  </conditionalFormatting>
  <conditionalFormatting sqref="B839:I839 K839:M839 I840:I842">
    <cfRule type="expression" dxfId="16966" priority="53705" stopIfTrue="1">
      <formula>WEEKDAY($A839)=1</formula>
    </cfRule>
    <cfRule type="expression" dxfId="16965" priority="53706" stopIfTrue="1">
      <formula>WEEKDAY($A839)=2</formula>
    </cfRule>
    <cfRule type="expression" dxfId="16964" priority="53707" stopIfTrue="1">
      <formula>WEEKDAY($A839)=3</formula>
    </cfRule>
    <cfRule type="expression" dxfId="16963" priority="53708" stopIfTrue="1">
      <formula>WEEKDAY($A839)=4</formula>
    </cfRule>
    <cfRule type="expression" dxfId="16962" priority="53709" stopIfTrue="1">
      <formula>WEEKDAY($A839)=5</formula>
    </cfRule>
    <cfRule type="expression" dxfId="16961" priority="53710" stopIfTrue="1">
      <formula>WEEKDAY($A839)=6</formula>
    </cfRule>
    <cfRule type="expression" dxfId="16960" priority="53711" stopIfTrue="1">
      <formula>WEEKDAY($A839)=7</formula>
    </cfRule>
  </conditionalFormatting>
  <conditionalFormatting sqref="I840:I842">
    <cfRule type="expression" dxfId="16959" priority="53481" stopIfTrue="1">
      <formula>WEEKDAY($A840)=1</formula>
    </cfRule>
    <cfRule type="expression" dxfId="16958" priority="53482" stopIfTrue="1">
      <formula>WEEKDAY($A840)=2</formula>
    </cfRule>
    <cfRule type="expression" dxfId="16957" priority="53483" stopIfTrue="1">
      <formula>WEEKDAY($A840)=3</formula>
    </cfRule>
    <cfRule type="expression" dxfId="16956" priority="53484" stopIfTrue="1">
      <formula>WEEKDAY($A840)=4</formula>
    </cfRule>
    <cfRule type="expression" dxfId="16955" priority="53485" stopIfTrue="1">
      <formula>WEEKDAY($A840)=5</formula>
    </cfRule>
    <cfRule type="expression" dxfId="16954" priority="53486" stopIfTrue="1">
      <formula>WEEKDAY($A840)=6</formula>
    </cfRule>
    <cfRule type="expression" dxfId="16953" priority="53487" stopIfTrue="1">
      <formula>WEEKDAY($A840)=7</formula>
    </cfRule>
  </conditionalFormatting>
  <conditionalFormatting sqref="I840:I842">
    <cfRule type="expression" dxfId="16952" priority="53474" stopIfTrue="1">
      <formula>WEEKDAY($A840)=1</formula>
    </cfRule>
    <cfRule type="expression" dxfId="16951" priority="53475" stopIfTrue="1">
      <formula>WEEKDAY($A840)=2</formula>
    </cfRule>
    <cfRule type="expression" dxfId="16950" priority="53476" stopIfTrue="1">
      <formula>WEEKDAY($A840)=3</formula>
    </cfRule>
    <cfRule type="expression" dxfId="16949" priority="53477" stopIfTrue="1">
      <formula>WEEKDAY($A840)=4</formula>
    </cfRule>
    <cfRule type="expression" dxfId="16948" priority="53478" stopIfTrue="1">
      <formula>WEEKDAY($A840)=5</formula>
    </cfRule>
    <cfRule type="expression" dxfId="16947" priority="53479" stopIfTrue="1">
      <formula>WEEKDAY($A840)=6</formula>
    </cfRule>
    <cfRule type="expression" dxfId="16946" priority="53480" stopIfTrue="1">
      <formula>WEEKDAY($A840)=7</formula>
    </cfRule>
  </conditionalFormatting>
  <conditionalFormatting sqref="I840:I842">
    <cfRule type="expression" dxfId="16945" priority="53467" stopIfTrue="1">
      <formula>WEEKDAY($A840)=1</formula>
    </cfRule>
    <cfRule type="expression" dxfId="16944" priority="53468" stopIfTrue="1">
      <formula>WEEKDAY($A840)=2</formula>
    </cfRule>
    <cfRule type="expression" dxfId="16943" priority="53469" stopIfTrue="1">
      <formula>WEEKDAY($A840)=3</formula>
    </cfRule>
    <cfRule type="expression" dxfId="16942" priority="53470" stopIfTrue="1">
      <formula>WEEKDAY($A840)=4</formula>
    </cfRule>
    <cfRule type="expression" dxfId="16941" priority="53471" stopIfTrue="1">
      <formula>WEEKDAY($A840)=5</formula>
    </cfRule>
    <cfRule type="expression" dxfId="16940" priority="53472" stopIfTrue="1">
      <formula>WEEKDAY($A840)=6</formula>
    </cfRule>
    <cfRule type="expression" dxfId="16939" priority="53473" stopIfTrue="1">
      <formula>WEEKDAY($A840)=7</formula>
    </cfRule>
  </conditionalFormatting>
  <conditionalFormatting sqref="I840:I842">
    <cfRule type="expression" dxfId="16938" priority="53460" stopIfTrue="1">
      <formula>WEEKDAY($A840)=1</formula>
    </cfRule>
    <cfRule type="expression" dxfId="16937" priority="53461" stopIfTrue="1">
      <formula>WEEKDAY($A840)=2</formula>
    </cfRule>
    <cfRule type="expression" dxfId="16936" priority="53462" stopIfTrue="1">
      <formula>WEEKDAY($A840)=3</formula>
    </cfRule>
    <cfRule type="expression" dxfId="16935" priority="53463" stopIfTrue="1">
      <formula>WEEKDAY($A840)=4</formula>
    </cfRule>
    <cfRule type="expression" dxfId="16934" priority="53464" stopIfTrue="1">
      <formula>WEEKDAY($A840)=5</formula>
    </cfRule>
    <cfRule type="expression" dxfId="16933" priority="53465" stopIfTrue="1">
      <formula>WEEKDAY($A840)=6</formula>
    </cfRule>
    <cfRule type="expression" dxfId="16932" priority="53466" stopIfTrue="1">
      <formula>WEEKDAY($A840)=7</formula>
    </cfRule>
  </conditionalFormatting>
  <conditionalFormatting sqref="I840:I842">
    <cfRule type="expression" dxfId="16931" priority="53453" stopIfTrue="1">
      <formula>WEEKDAY($A840)=1</formula>
    </cfRule>
    <cfRule type="expression" dxfId="16930" priority="53454" stopIfTrue="1">
      <formula>WEEKDAY($A840)=2</formula>
    </cfRule>
    <cfRule type="expression" dxfId="16929" priority="53455" stopIfTrue="1">
      <formula>WEEKDAY($A840)=3</formula>
    </cfRule>
    <cfRule type="expression" dxfId="16928" priority="53456" stopIfTrue="1">
      <formula>WEEKDAY($A840)=4</formula>
    </cfRule>
    <cfRule type="expression" dxfId="16927" priority="53457" stopIfTrue="1">
      <formula>WEEKDAY($A840)=5</formula>
    </cfRule>
    <cfRule type="expression" dxfId="16926" priority="53458" stopIfTrue="1">
      <formula>WEEKDAY($A840)=6</formula>
    </cfRule>
    <cfRule type="expression" dxfId="16925" priority="53459" stopIfTrue="1">
      <formula>WEEKDAY($A840)=7</formula>
    </cfRule>
  </conditionalFormatting>
  <conditionalFormatting sqref="I840:I842">
    <cfRule type="expression" dxfId="16924" priority="53446" stopIfTrue="1">
      <formula>WEEKDAY($A840)=1</formula>
    </cfRule>
    <cfRule type="expression" dxfId="16923" priority="53447" stopIfTrue="1">
      <formula>WEEKDAY($A840)=2</formula>
    </cfRule>
    <cfRule type="expression" dxfId="16922" priority="53448" stopIfTrue="1">
      <formula>WEEKDAY($A840)=3</formula>
    </cfRule>
    <cfRule type="expression" dxfId="16921" priority="53449" stopIfTrue="1">
      <formula>WEEKDAY($A840)=4</formula>
    </cfRule>
    <cfRule type="expression" dxfId="16920" priority="53450" stopIfTrue="1">
      <formula>WEEKDAY($A840)=5</formula>
    </cfRule>
    <cfRule type="expression" dxfId="16919" priority="53451" stopIfTrue="1">
      <formula>WEEKDAY($A840)=6</formula>
    </cfRule>
    <cfRule type="expression" dxfId="16918" priority="53452" stopIfTrue="1">
      <formula>WEEKDAY($A840)=7</formula>
    </cfRule>
  </conditionalFormatting>
  <conditionalFormatting sqref="I840:I842">
    <cfRule type="expression" dxfId="16917" priority="53439" stopIfTrue="1">
      <formula>WEEKDAY($A840)=1</formula>
    </cfRule>
    <cfRule type="expression" dxfId="16916" priority="53440" stopIfTrue="1">
      <formula>WEEKDAY($A840)=2</formula>
    </cfRule>
    <cfRule type="expression" dxfId="16915" priority="53441" stopIfTrue="1">
      <formula>WEEKDAY($A840)=3</formula>
    </cfRule>
    <cfRule type="expression" dxfId="16914" priority="53442" stopIfTrue="1">
      <formula>WEEKDAY($A840)=4</formula>
    </cfRule>
    <cfRule type="expression" dxfId="16913" priority="53443" stopIfTrue="1">
      <formula>WEEKDAY($A840)=5</formula>
    </cfRule>
    <cfRule type="expression" dxfId="16912" priority="53444" stopIfTrue="1">
      <formula>WEEKDAY($A840)=6</formula>
    </cfRule>
    <cfRule type="expression" dxfId="16911" priority="53445" stopIfTrue="1">
      <formula>WEEKDAY($A840)=7</formula>
    </cfRule>
  </conditionalFormatting>
  <conditionalFormatting sqref="I840:I842">
    <cfRule type="expression" dxfId="16910" priority="53432" stopIfTrue="1">
      <formula>WEEKDAY($A840)=1</formula>
    </cfRule>
    <cfRule type="expression" dxfId="16909" priority="53433" stopIfTrue="1">
      <formula>WEEKDAY($A840)=2</formula>
    </cfRule>
    <cfRule type="expression" dxfId="16908" priority="53434" stopIfTrue="1">
      <formula>WEEKDAY($A840)=3</formula>
    </cfRule>
    <cfRule type="expression" dxfId="16907" priority="53435" stopIfTrue="1">
      <formula>WEEKDAY($A840)=4</formula>
    </cfRule>
    <cfRule type="expression" dxfId="16906" priority="53436" stopIfTrue="1">
      <formula>WEEKDAY($A840)=5</formula>
    </cfRule>
    <cfRule type="expression" dxfId="16905" priority="53437" stopIfTrue="1">
      <formula>WEEKDAY($A840)=6</formula>
    </cfRule>
    <cfRule type="expression" dxfId="16904" priority="53438" stopIfTrue="1">
      <formula>WEEKDAY($A840)=7</formula>
    </cfRule>
  </conditionalFormatting>
  <conditionalFormatting sqref="I840:I842">
    <cfRule type="expression" dxfId="16903" priority="53425" stopIfTrue="1">
      <formula>WEEKDAY($A840)=1</formula>
    </cfRule>
    <cfRule type="expression" dxfId="16902" priority="53426" stopIfTrue="1">
      <formula>WEEKDAY($A840)=2</formula>
    </cfRule>
    <cfRule type="expression" dxfId="16901" priority="53427" stopIfTrue="1">
      <formula>WEEKDAY($A840)=3</formula>
    </cfRule>
    <cfRule type="expression" dxfId="16900" priority="53428" stopIfTrue="1">
      <formula>WEEKDAY($A840)=4</formula>
    </cfRule>
    <cfRule type="expression" dxfId="16899" priority="53429" stopIfTrue="1">
      <formula>WEEKDAY($A840)=5</formula>
    </cfRule>
    <cfRule type="expression" dxfId="16898" priority="53430" stopIfTrue="1">
      <formula>WEEKDAY($A840)=6</formula>
    </cfRule>
    <cfRule type="expression" dxfId="16897" priority="53431" stopIfTrue="1">
      <formula>WEEKDAY($A840)=7</formula>
    </cfRule>
  </conditionalFormatting>
  <conditionalFormatting sqref="I840:I842">
    <cfRule type="expression" dxfId="16896" priority="53418" stopIfTrue="1">
      <formula>WEEKDAY($A840)=1</formula>
    </cfRule>
    <cfRule type="expression" dxfId="16895" priority="53419" stopIfTrue="1">
      <formula>WEEKDAY($A840)=2</formula>
    </cfRule>
    <cfRule type="expression" dxfId="16894" priority="53420" stopIfTrue="1">
      <formula>WEEKDAY($A840)=3</formula>
    </cfRule>
    <cfRule type="expression" dxfId="16893" priority="53421" stopIfTrue="1">
      <formula>WEEKDAY($A840)=4</formula>
    </cfRule>
    <cfRule type="expression" dxfId="16892" priority="53422" stopIfTrue="1">
      <formula>WEEKDAY($A840)=5</formula>
    </cfRule>
    <cfRule type="expression" dxfId="16891" priority="53423" stopIfTrue="1">
      <formula>WEEKDAY($A840)=6</formula>
    </cfRule>
    <cfRule type="expression" dxfId="16890" priority="53424" stopIfTrue="1">
      <formula>WEEKDAY($A840)=7</formula>
    </cfRule>
  </conditionalFormatting>
  <conditionalFormatting sqref="I840:I842">
    <cfRule type="expression" dxfId="16889" priority="53411" stopIfTrue="1">
      <formula>WEEKDAY($A840)=1</formula>
    </cfRule>
    <cfRule type="expression" dxfId="16888" priority="53412" stopIfTrue="1">
      <formula>WEEKDAY($A840)=2</formula>
    </cfRule>
    <cfRule type="expression" dxfId="16887" priority="53413" stopIfTrue="1">
      <formula>WEEKDAY($A840)=3</formula>
    </cfRule>
    <cfRule type="expression" dxfId="16886" priority="53414" stopIfTrue="1">
      <formula>WEEKDAY($A840)=4</formula>
    </cfRule>
    <cfRule type="expression" dxfId="16885" priority="53415" stopIfTrue="1">
      <formula>WEEKDAY($A840)=5</formula>
    </cfRule>
    <cfRule type="expression" dxfId="16884" priority="53416" stopIfTrue="1">
      <formula>WEEKDAY($A840)=6</formula>
    </cfRule>
    <cfRule type="expression" dxfId="16883" priority="53417" stopIfTrue="1">
      <formula>WEEKDAY($A840)=7</formula>
    </cfRule>
  </conditionalFormatting>
  <conditionalFormatting sqref="I840:I842">
    <cfRule type="expression" dxfId="16882" priority="53404" stopIfTrue="1">
      <formula>WEEKDAY($A840)=1</formula>
    </cfRule>
    <cfRule type="expression" dxfId="16881" priority="53405" stopIfTrue="1">
      <formula>WEEKDAY($A840)=2</formula>
    </cfRule>
    <cfRule type="expression" dxfId="16880" priority="53406" stopIfTrue="1">
      <formula>WEEKDAY($A840)=3</formula>
    </cfRule>
    <cfRule type="expression" dxfId="16879" priority="53407" stopIfTrue="1">
      <formula>WEEKDAY($A840)=4</formula>
    </cfRule>
    <cfRule type="expression" dxfId="16878" priority="53408" stopIfTrue="1">
      <formula>WEEKDAY($A840)=5</formula>
    </cfRule>
    <cfRule type="expression" dxfId="16877" priority="53409" stopIfTrue="1">
      <formula>WEEKDAY($A840)=6</formula>
    </cfRule>
    <cfRule type="expression" dxfId="16876" priority="53410" stopIfTrue="1">
      <formula>WEEKDAY($A840)=7</formula>
    </cfRule>
  </conditionalFormatting>
  <conditionalFormatting sqref="I840:I842">
    <cfRule type="expression" dxfId="16875" priority="53397" stopIfTrue="1">
      <formula>WEEKDAY($A840)=1</formula>
    </cfRule>
    <cfRule type="expression" dxfId="16874" priority="53398" stopIfTrue="1">
      <formula>WEEKDAY($A840)=2</formula>
    </cfRule>
    <cfRule type="expression" dxfId="16873" priority="53399" stopIfTrue="1">
      <formula>WEEKDAY($A840)=3</formula>
    </cfRule>
    <cfRule type="expression" dxfId="16872" priority="53400" stopIfTrue="1">
      <formula>WEEKDAY($A840)=4</formula>
    </cfRule>
    <cfRule type="expression" dxfId="16871" priority="53401" stopIfTrue="1">
      <formula>WEEKDAY($A840)=5</formula>
    </cfRule>
    <cfRule type="expression" dxfId="16870" priority="53402" stopIfTrue="1">
      <formula>WEEKDAY($A840)=6</formula>
    </cfRule>
    <cfRule type="expression" dxfId="16869" priority="53403" stopIfTrue="1">
      <formula>WEEKDAY($A840)=7</formula>
    </cfRule>
  </conditionalFormatting>
  <conditionalFormatting sqref="I840:I842">
    <cfRule type="expression" dxfId="16868" priority="53390" stopIfTrue="1">
      <formula>WEEKDAY($A840)=1</formula>
    </cfRule>
    <cfRule type="expression" dxfId="16867" priority="53391" stopIfTrue="1">
      <formula>WEEKDAY($A840)=2</formula>
    </cfRule>
    <cfRule type="expression" dxfId="16866" priority="53392" stopIfTrue="1">
      <formula>WEEKDAY($A840)=3</formula>
    </cfRule>
    <cfRule type="expression" dxfId="16865" priority="53393" stopIfTrue="1">
      <formula>WEEKDAY($A840)=4</formula>
    </cfRule>
    <cfRule type="expression" dxfId="16864" priority="53394" stopIfTrue="1">
      <formula>WEEKDAY($A840)=5</formula>
    </cfRule>
    <cfRule type="expression" dxfId="16863" priority="53395" stopIfTrue="1">
      <formula>WEEKDAY($A840)=6</formula>
    </cfRule>
    <cfRule type="expression" dxfId="16862" priority="53396" stopIfTrue="1">
      <formula>WEEKDAY($A840)=7</formula>
    </cfRule>
  </conditionalFormatting>
  <conditionalFormatting sqref="I840:I842">
    <cfRule type="expression" dxfId="16861" priority="53383" stopIfTrue="1">
      <formula>WEEKDAY($A840)=1</formula>
    </cfRule>
    <cfRule type="expression" dxfId="16860" priority="53384" stopIfTrue="1">
      <formula>WEEKDAY($A840)=2</formula>
    </cfRule>
    <cfRule type="expression" dxfId="16859" priority="53385" stopIfTrue="1">
      <formula>WEEKDAY($A840)=3</formula>
    </cfRule>
    <cfRule type="expression" dxfId="16858" priority="53386" stopIfTrue="1">
      <formula>WEEKDAY($A840)=4</formula>
    </cfRule>
    <cfRule type="expression" dxfId="16857" priority="53387" stopIfTrue="1">
      <formula>WEEKDAY($A840)=5</formula>
    </cfRule>
    <cfRule type="expression" dxfId="16856" priority="53388" stopIfTrue="1">
      <formula>WEEKDAY($A840)=6</formula>
    </cfRule>
    <cfRule type="expression" dxfId="16855" priority="53389" stopIfTrue="1">
      <formula>WEEKDAY($A840)=7</formula>
    </cfRule>
  </conditionalFormatting>
  <conditionalFormatting sqref="I840:I842">
    <cfRule type="expression" dxfId="16854" priority="53376" stopIfTrue="1">
      <formula>WEEKDAY($A840)=1</formula>
    </cfRule>
    <cfRule type="expression" dxfId="16853" priority="53377" stopIfTrue="1">
      <formula>WEEKDAY($A840)=2</formula>
    </cfRule>
    <cfRule type="expression" dxfId="16852" priority="53378" stopIfTrue="1">
      <formula>WEEKDAY($A840)=3</formula>
    </cfRule>
    <cfRule type="expression" dxfId="16851" priority="53379" stopIfTrue="1">
      <formula>WEEKDAY($A840)=4</formula>
    </cfRule>
    <cfRule type="expression" dxfId="16850" priority="53380" stopIfTrue="1">
      <formula>WEEKDAY($A840)=5</formula>
    </cfRule>
    <cfRule type="expression" dxfId="16849" priority="53381" stopIfTrue="1">
      <formula>WEEKDAY($A840)=6</formula>
    </cfRule>
    <cfRule type="expression" dxfId="16848" priority="53382" stopIfTrue="1">
      <formula>WEEKDAY($A840)=7</formula>
    </cfRule>
  </conditionalFormatting>
  <conditionalFormatting sqref="I840:I842">
    <cfRule type="expression" dxfId="16847" priority="53369" stopIfTrue="1">
      <formula>WEEKDAY($A840)=1</formula>
    </cfRule>
    <cfRule type="expression" dxfId="16846" priority="53370" stopIfTrue="1">
      <formula>WEEKDAY($A840)=2</formula>
    </cfRule>
    <cfRule type="expression" dxfId="16845" priority="53371" stopIfTrue="1">
      <formula>WEEKDAY($A840)=3</formula>
    </cfRule>
    <cfRule type="expression" dxfId="16844" priority="53372" stopIfTrue="1">
      <formula>WEEKDAY($A840)=4</formula>
    </cfRule>
    <cfRule type="expression" dxfId="16843" priority="53373" stopIfTrue="1">
      <formula>WEEKDAY($A840)=5</formula>
    </cfRule>
    <cfRule type="expression" dxfId="16842" priority="53374" stopIfTrue="1">
      <formula>WEEKDAY($A840)=6</formula>
    </cfRule>
    <cfRule type="expression" dxfId="16841" priority="53375" stopIfTrue="1">
      <formula>WEEKDAY($A840)=7</formula>
    </cfRule>
  </conditionalFormatting>
  <conditionalFormatting sqref="I840:I842">
    <cfRule type="expression" dxfId="16840" priority="53362" stopIfTrue="1">
      <formula>WEEKDAY($A840)=1</formula>
    </cfRule>
    <cfRule type="expression" dxfId="16839" priority="53363" stopIfTrue="1">
      <formula>WEEKDAY($A840)=2</formula>
    </cfRule>
    <cfRule type="expression" dxfId="16838" priority="53364" stopIfTrue="1">
      <formula>WEEKDAY($A840)=3</formula>
    </cfRule>
    <cfRule type="expression" dxfId="16837" priority="53365" stopIfTrue="1">
      <formula>WEEKDAY($A840)=4</formula>
    </cfRule>
    <cfRule type="expression" dxfId="16836" priority="53366" stopIfTrue="1">
      <formula>WEEKDAY($A840)=5</formula>
    </cfRule>
    <cfRule type="expression" dxfId="16835" priority="53367" stopIfTrue="1">
      <formula>WEEKDAY($A840)=6</formula>
    </cfRule>
    <cfRule type="expression" dxfId="16834" priority="53368" stopIfTrue="1">
      <formula>WEEKDAY($A840)=7</formula>
    </cfRule>
  </conditionalFormatting>
  <conditionalFormatting sqref="I840:I842">
    <cfRule type="expression" dxfId="16833" priority="53355" stopIfTrue="1">
      <formula>WEEKDAY($A840)=1</formula>
    </cfRule>
    <cfRule type="expression" dxfId="16832" priority="53356" stopIfTrue="1">
      <formula>WEEKDAY($A840)=2</formula>
    </cfRule>
    <cfRule type="expression" dxfId="16831" priority="53357" stopIfTrue="1">
      <formula>WEEKDAY($A840)=3</formula>
    </cfRule>
    <cfRule type="expression" dxfId="16830" priority="53358" stopIfTrue="1">
      <formula>WEEKDAY($A840)=4</formula>
    </cfRule>
    <cfRule type="expression" dxfId="16829" priority="53359" stopIfTrue="1">
      <formula>WEEKDAY($A840)=5</formula>
    </cfRule>
    <cfRule type="expression" dxfId="16828" priority="53360" stopIfTrue="1">
      <formula>WEEKDAY($A840)=6</formula>
    </cfRule>
    <cfRule type="expression" dxfId="16827" priority="53361" stopIfTrue="1">
      <formula>WEEKDAY($A840)=7</formula>
    </cfRule>
  </conditionalFormatting>
  <conditionalFormatting sqref="I840:I842">
    <cfRule type="expression" dxfId="16826" priority="53348" stopIfTrue="1">
      <formula>WEEKDAY($A840)=1</formula>
    </cfRule>
    <cfRule type="expression" dxfId="16825" priority="53349" stopIfTrue="1">
      <formula>WEEKDAY($A840)=2</formula>
    </cfRule>
    <cfRule type="expression" dxfId="16824" priority="53350" stopIfTrue="1">
      <formula>WEEKDAY($A840)=3</formula>
    </cfRule>
    <cfRule type="expression" dxfId="16823" priority="53351" stopIfTrue="1">
      <formula>WEEKDAY($A840)=4</formula>
    </cfRule>
    <cfRule type="expression" dxfId="16822" priority="53352" stopIfTrue="1">
      <formula>WEEKDAY($A840)=5</formula>
    </cfRule>
    <cfRule type="expression" dxfId="16821" priority="53353" stopIfTrue="1">
      <formula>WEEKDAY($A840)=6</formula>
    </cfRule>
    <cfRule type="expression" dxfId="16820" priority="53354" stopIfTrue="1">
      <formula>WEEKDAY($A840)=7</formula>
    </cfRule>
  </conditionalFormatting>
  <conditionalFormatting sqref="I840:I842">
    <cfRule type="expression" dxfId="16819" priority="53341" stopIfTrue="1">
      <formula>WEEKDAY($A840)=1</formula>
    </cfRule>
    <cfRule type="expression" dxfId="16818" priority="53342" stopIfTrue="1">
      <formula>WEEKDAY($A840)=2</formula>
    </cfRule>
    <cfRule type="expression" dxfId="16817" priority="53343" stopIfTrue="1">
      <formula>WEEKDAY($A840)=3</formula>
    </cfRule>
    <cfRule type="expression" dxfId="16816" priority="53344" stopIfTrue="1">
      <formula>WEEKDAY($A840)=4</formula>
    </cfRule>
    <cfRule type="expression" dxfId="16815" priority="53345" stopIfTrue="1">
      <formula>WEEKDAY($A840)=5</formula>
    </cfRule>
    <cfRule type="expression" dxfId="16814" priority="53346" stopIfTrue="1">
      <formula>WEEKDAY($A840)=6</formula>
    </cfRule>
    <cfRule type="expression" dxfId="16813" priority="53347" stopIfTrue="1">
      <formula>WEEKDAY($A840)=7</formula>
    </cfRule>
  </conditionalFormatting>
  <conditionalFormatting sqref="I840:I842">
    <cfRule type="expression" dxfId="16812" priority="53334" stopIfTrue="1">
      <formula>WEEKDAY($A840)=1</formula>
    </cfRule>
    <cfRule type="expression" dxfId="16811" priority="53335" stopIfTrue="1">
      <formula>WEEKDAY($A840)=2</formula>
    </cfRule>
    <cfRule type="expression" dxfId="16810" priority="53336" stopIfTrue="1">
      <formula>WEEKDAY($A840)=3</formula>
    </cfRule>
    <cfRule type="expression" dxfId="16809" priority="53337" stopIfTrue="1">
      <formula>WEEKDAY($A840)=4</formula>
    </cfRule>
    <cfRule type="expression" dxfId="16808" priority="53338" stopIfTrue="1">
      <formula>WEEKDAY($A840)=5</formula>
    </cfRule>
    <cfRule type="expression" dxfId="16807" priority="53339" stopIfTrue="1">
      <formula>WEEKDAY($A840)=6</formula>
    </cfRule>
    <cfRule type="expression" dxfId="16806" priority="53340" stopIfTrue="1">
      <formula>WEEKDAY($A840)=7</formula>
    </cfRule>
  </conditionalFormatting>
  <conditionalFormatting sqref="I840:I842">
    <cfRule type="expression" dxfId="16805" priority="53327" stopIfTrue="1">
      <formula>WEEKDAY($A840)=1</formula>
    </cfRule>
    <cfRule type="expression" dxfId="16804" priority="53328" stopIfTrue="1">
      <formula>WEEKDAY($A840)=2</formula>
    </cfRule>
    <cfRule type="expression" dxfId="16803" priority="53329" stopIfTrue="1">
      <formula>WEEKDAY($A840)=3</formula>
    </cfRule>
    <cfRule type="expression" dxfId="16802" priority="53330" stopIfTrue="1">
      <formula>WEEKDAY($A840)=4</formula>
    </cfRule>
    <cfRule type="expression" dxfId="16801" priority="53331" stopIfTrue="1">
      <formula>WEEKDAY($A840)=5</formula>
    </cfRule>
    <cfRule type="expression" dxfId="16800" priority="53332" stopIfTrue="1">
      <formula>WEEKDAY($A840)=6</formula>
    </cfRule>
    <cfRule type="expression" dxfId="16799" priority="53333" stopIfTrue="1">
      <formula>WEEKDAY($A840)=7</formula>
    </cfRule>
  </conditionalFormatting>
  <conditionalFormatting sqref="I840:I842">
    <cfRule type="expression" dxfId="16798" priority="53320" stopIfTrue="1">
      <formula>WEEKDAY($A840)=1</formula>
    </cfRule>
    <cfRule type="expression" dxfId="16797" priority="53321" stopIfTrue="1">
      <formula>WEEKDAY($A840)=2</formula>
    </cfRule>
    <cfRule type="expression" dxfId="16796" priority="53322" stopIfTrue="1">
      <formula>WEEKDAY($A840)=3</formula>
    </cfRule>
    <cfRule type="expression" dxfId="16795" priority="53323" stopIfTrue="1">
      <formula>WEEKDAY($A840)=4</formula>
    </cfRule>
    <cfRule type="expression" dxfId="16794" priority="53324" stopIfTrue="1">
      <formula>WEEKDAY($A840)=5</formula>
    </cfRule>
    <cfRule type="expression" dxfId="16793" priority="53325" stopIfTrue="1">
      <formula>WEEKDAY($A840)=6</formula>
    </cfRule>
    <cfRule type="expression" dxfId="16792" priority="53326" stopIfTrue="1">
      <formula>WEEKDAY($A840)=7</formula>
    </cfRule>
  </conditionalFormatting>
  <conditionalFormatting sqref="I840:I842">
    <cfRule type="expression" dxfId="16791" priority="53313" stopIfTrue="1">
      <formula>WEEKDAY($A840)=1</formula>
    </cfRule>
    <cfRule type="expression" dxfId="16790" priority="53314" stopIfTrue="1">
      <formula>WEEKDAY($A840)=2</formula>
    </cfRule>
    <cfRule type="expression" dxfId="16789" priority="53315" stopIfTrue="1">
      <formula>WEEKDAY($A840)=3</formula>
    </cfRule>
    <cfRule type="expression" dxfId="16788" priority="53316" stopIfTrue="1">
      <formula>WEEKDAY($A840)=4</formula>
    </cfRule>
    <cfRule type="expression" dxfId="16787" priority="53317" stopIfTrue="1">
      <formula>WEEKDAY($A840)=5</formula>
    </cfRule>
    <cfRule type="expression" dxfId="16786" priority="53318" stopIfTrue="1">
      <formula>WEEKDAY($A840)=6</formula>
    </cfRule>
    <cfRule type="expression" dxfId="16785" priority="53319" stopIfTrue="1">
      <formula>WEEKDAY($A840)=7</formula>
    </cfRule>
  </conditionalFormatting>
  <conditionalFormatting sqref="I840:I842">
    <cfRule type="expression" dxfId="16784" priority="53306" stopIfTrue="1">
      <formula>WEEKDAY($A840)=1</formula>
    </cfRule>
    <cfRule type="expression" dxfId="16783" priority="53307" stopIfTrue="1">
      <formula>WEEKDAY($A840)=2</formula>
    </cfRule>
    <cfRule type="expression" dxfId="16782" priority="53308" stopIfTrue="1">
      <formula>WEEKDAY($A840)=3</formula>
    </cfRule>
    <cfRule type="expression" dxfId="16781" priority="53309" stopIfTrue="1">
      <formula>WEEKDAY($A840)=4</formula>
    </cfRule>
    <cfRule type="expression" dxfId="16780" priority="53310" stopIfTrue="1">
      <formula>WEEKDAY($A840)=5</formula>
    </cfRule>
    <cfRule type="expression" dxfId="16779" priority="53311" stopIfTrue="1">
      <formula>WEEKDAY($A840)=6</formula>
    </cfRule>
    <cfRule type="expression" dxfId="16778" priority="53312" stopIfTrue="1">
      <formula>WEEKDAY($A840)=7</formula>
    </cfRule>
  </conditionalFormatting>
  <conditionalFormatting sqref="I840:I842">
    <cfRule type="expression" dxfId="16777" priority="53299" stopIfTrue="1">
      <formula>WEEKDAY($A840)=1</formula>
    </cfRule>
    <cfRule type="expression" dxfId="16776" priority="53300" stopIfTrue="1">
      <formula>WEEKDAY($A840)=2</formula>
    </cfRule>
    <cfRule type="expression" dxfId="16775" priority="53301" stopIfTrue="1">
      <formula>WEEKDAY($A840)=3</formula>
    </cfRule>
    <cfRule type="expression" dxfId="16774" priority="53302" stopIfTrue="1">
      <formula>WEEKDAY($A840)=4</formula>
    </cfRule>
    <cfRule type="expression" dxfId="16773" priority="53303" stopIfTrue="1">
      <formula>WEEKDAY($A840)=5</formula>
    </cfRule>
    <cfRule type="expression" dxfId="16772" priority="53304" stopIfTrue="1">
      <formula>WEEKDAY($A840)=6</formula>
    </cfRule>
    <cfRule type="expression" dxfId="16771" priority="53305" stopIfTrue="1">
      <formula>WEEKDAY($A840)=7</formula>
    </cfRule>
  </conditionalFormatting>
  <conditionalFormatting sqref="I840:I842">
    <cfRule type="expression" dxfId="16770" priority="53292" stopIfTrue="1">
      <formula>WEEKDAY($A840)=1</formula>
    </cfRule>
    <cfRule type="expression" dxfId="16769" priority="53293" stopIfTrue="1">
      <formula>WEEKDAY($A840)=2</formula>
    </cfRule>
    <cfRule type="expression" dxfId="16768" priority="53294" stopIfTrue="1">
      <formula>WEEKDAY($A840)=3</formula>
    </cfRule>
    <cfRule type="expression" dxfId="16767" priority="53295" stopIfTrue="1">
      <formula>WEEKDAY($A840)=4</formula>
    </cfRule>
    <cfRule type="expression" dxfId="16766" priority="53296" stopIfTrue="1">
      <formula>WEEKDAY($A840)=5</formula>
    </cfRule>
    <cfRule type="expression" dxfId="16765" priority="53297" stopIfTrue="1">
      <formula>WEEKDAY($A840)=6</formula>
    </cfRule>
    <cfRule type="expression" dxfId="16764" priority="53298" stopIfTrue="1">
      <formula>WEEKDAY($A840)=7</formula>
    </cfRule>
  </conditionalFormatting>
  <conditionalFormatting sqref="I840:I842">
    <cfRule type="expression" dxfId="16763" priority="53285" stopIfTrue="1">
      <formula>WEEKDAY($A840)=1</formula>
    </cfRule>
    <cfRule type="expression" dxfId="16762" priority="53286" stopIfTrue="1">
      <formula>WEEKDAY($A840)=2</formula>
    </cfRule>
    <cfRule type="expression" dxfId="16761" priority="53287" stopIfTrue="1">
      <formula>WEEKDAY($A840)=3</formula>
    </cfRule>
    <cfRule type="expression" dxfId="16760" priority="53288" stopIfTrue="1">
      <formula>WEEKDAY($A840)=4</formula>
    </cfRule>
    <cfRule type="expression" dxfId="16759" priority="53289" stopIfTrue="1">
      <formula>WEEKDAY($A840)=5</formula>
    </cfRule>
    <cfRule type="expression" dxfId="16758" priority="53290" stopIfTrue="1">
      <formula>WEEKDAY($A840)=6</formula>
    </cfRule>
    <cfRule type="expression" dxfId="16757" priority="53291" stopIfTrue="1">
      <formula>WEEKDAY($A840)=7</formula>
    </cfRule>
  </conditionalFormatting>
  <conditionalFormatting sqref="I840:I842">
    <cfRule type="expression" dxfId="16756" priority="53278" stopIfTrue="1">
      <formula>WEEKDAY($A840)=1</formula>
    </cfRule>
    <cfRule type="expression" dxfId="16755" priority="53279" stopIfTrue="1">
      <formula>WEEKDAY($A840)=2</formula>
    </cfRule>
    <cfRule type="expression" dxfId="16754" priority="53280" stopIfTrue="1">
      <formula>WEEKDAY($A840)=3</formula>
    </cfRule>
    <cfRule type="expression" dxfId="16753" priority="53281" stopIfTrue="1">
      <formula>WEEKDAY($A840)=4</formula>
    </cfRule>
    <cfRule type="expression" dxfId="16752" priority="53282" stopIfTrue="1">
      <formula>WEEKDAY($A840)=5</formula>
    </cfRule>
    <cfRule type="expression" dxfId="16751" priority="53283" stopIfTrue="1">
      <formula>WEEKDAY($A840)=6</formula>
    </cfRule>
    <cfRule type="expression" dxfId="16750" priority="53284" stopIfTrue="1">
      <formula>WEEKDAY($A840)=7</formula>
    </cfRule>
  </conditionalFormatting>
  <conditionalFormatting sqref="I840:I842">
    <cfRule type="expression" dxfId="16749" priority="53271" stopIfTrue="1">
      <formula>WEEKDAY($A840)=1</formula>
    </cfRule>
    <cfRule type="expression" dxfId="16748" priority="53272" stopIfTrue="1">
      <formula>WEEKDAY($A840)=2</formula>
    </cfRule>
    <cfRule type="expression" dxfId="16747" priority="53273" stopIfTrue="1">
      <formula>WEEKDAY($A840)=3</formula>
    </cfRule>
    <cfRule type="expression" dxfId="16746" priority="53274" stopIfTrue="1">
      <formula>WEEKDAY($A840)=4</formula>
    </cfRule>
    <cfRule type="expression" dxfId="16745" priority="53275" stopIfTrue="1">
      <formula>WEEKDAY($A840)=5</formula>
    </cfRule>
    <cfRule type="expression" dxfId="16744" priority="53276" stopIfTrue="1">
      <formula>WEEKDAY($A840)=6</formula>
    </cfRule>
    <cfRule type="expression" dxfId="16743" priority="53277" stopIfTrue="1">
      <formula>WEEKDAY($A840)=7</formula>
    </cfRule>
  </conditionalFormatting>
  <conditionalFormatting sqref="I840:I842">
    <cfRule type="expression" dxfId="16742" priority="53264" stopIfTrue="1">
      <formula>WEEKDAY($A840)=1</formula>
    </cfRule>
    <cfRule type="expression" dxfId="16741" priority="53265" stopIfTrue="1">
      <formula>WEEKDAY($A840)=2</formula>
    </cfRule>
    <cfRule type="expression" dxfId="16740" priority="53266" stopIfTrue="1">
      <formula>WEEKDAY($A840)=3</formula>
    </cfRule>
    <cfRule type="expression" dxfId="16739" priority="53267" stopIfTrue="1">
      <formula>WEEKDAY($A840)=4</formula>
    </cfRule>
    <cfRule type="expression" dxfId="16738" priority="53268" stopIfTrue="1">
      <formula>WEEKDAY($A840)=5</formula>
    </cfRule>
    <cfRule type="expression" dxfId="16737" priority="53269" stopIfTrue="1">
      <formula>WEEKDAY($A840)=6</formula>
    </cfRule>
    <cfRule type="expression" dxfId="16736" priority="53270" stopIfTrue="1">
      <formula>WEEKDAY($A840)=7</formula>
    </cfRule>
  </conditionalFormatting>
  <conditionalFormatting sqref="I840:I842">
    <cfRule type="expression" dxfId="16735" priority="53257" stopIfTrue="1">
      <formula>WEEKDAY($A840)=1</formula>
    </cfRule>
    <cfRule type="expression" dxfId="16734" priority="53258" stopIfTrue="1">
      <formula>WEEKDAY($A840)=2</formula>
    </cfRule>
    <cfRule type="expression" dxfId="16733" priority="53259" stopIfTrue="1">
      <formula>WEEKDAY($A840)=3</formula>
    </cfRule>
    <cfRule type="expression" dxfId="16732" priority="53260" stopIfTrue="1">
      <formula>WEEKDAY($A840)=4</formula>
    </cfRule>
    <cfRule type="expression" dxfId="16731" priority="53261" stopIfTrue="1">
      <formula>WEEKDAY($A840)=5</formula>
    </cfRule>
    <cfRule type="expression" dxfId="16730" priority="53262" stopIfTrue="1">
      <formula>WEEKDAY($A840)=6</formula>
    </cfRule>
    <cfRule type="expression" dxfId="16729" priority="53263" stopIfTrue="1">
      <formula>WEEKDAY($A840)=7</formula>
    </cfRule>
  </conditionalFormatting>
  <conditionalFormatting sqref="I840:I842">
    <cfRule type="expression" dxfId="16728" priority="53250" stopIfTrue="1">
      <formula>WEEKDAY($A840)=1</formula>
    </cfRule>
    <cfRule type="expression" dxfId="16727" priority="53251" stopIfTrue="1">
      <formula>WEEKDAY($A840)=2</formula>
    </cfRule>
    <cfRule type="expression" dxfId="16726" priority="53252" stopIfTrue="1">
      <formula>WEEKDAY($A840)=3</formula>
    </cfRule>
    <cfRule type="expression" dxfId="16725" priority="53253" stopIfTrue="1">
      <formula>WEEKDAY($A840)=4</formula>
    </cfRule>
    <cfRule type="expression" dxfId="16724" priority="53254" stopIfTrue="1">
      <formula>WEEKDAY($A840)=5</formula>
    </cfRule>
    <cfRule type="expression" dxfId="16723" priority="53255" stopIfTrue="1">
      <formula>WEEKDAY($A840)=6</formula>
    </cfRule>
    <cfRule type="expression" dxfId="16722" priority="53256" stopIfTrue="1">
      <formula>WEEKDAY($A840)=7</formula>
    </cfRule>
  </conditionalFormatting>
  <conditionalFormatting sqref="I840:I842">
    <cfRule type="expression" dxfId="16721" priority="53243" stopIfTrue="1">
      <formula>WEEKDAY($A840)=1</formula>
    </cfRule>
    <cfRule type="expression" dxfId="16720" priority="53244" stopIfTrue="1">
      <formula>WEEKDAY($A840)=2</formula>
    </cfRule>
    <cfRule type="expression" dxfId="16719" priority="53245" stopIfTrue="1">
      <formula>WEEKDAY($A840)=3</formula>
    </cfRule>
    <cfRule type="expression" dxfId="16718" priority="53246" stopIfTrue="1">
      <formula>WEEKDAY($A840)=4</formula>
    </cfRule>
    <cfRule type="expression" dxfId="16717" priority="53247" stopIfTrue="1">
      <formula>WEEKDAY($A840)=5</formula>
    </cfRule>
    <cfRule type="expression" dxfId="16716" priority="53248" stopIfTrue="1">
      <formula>WEEKDAY($A840)=6</formula>
    </cfRule>
    <cfRule type="expression" dxfId="16715" priority="53249" stopIfTrue="1">
      <formula>WEEKDAY($A840)=7</formula>
    </cfRule>
  </conditionalFormatting>
  <conditionalFormatting sqref="I840:I842">
    <cfRule type="expression" dxfId="16714" priority="53236" stopIfTrue="1">
      <formula>WEEKDAY($A840)=1</formula>
    </cfRule>
    <cfRule type="expression" dxfId="16713" priority="53237" stopIfTrue="1">
      <formula>WEEKDAY($A840)=2</formula>
    </cfRule>
    <cfRule type="expression" dxfId="16712" priority="53238" stopIfTrue="1">
      <formula>WEEKDAY($A840)=3</formula>
    </cfRule>
    <cfRule type="expression" dxfId="16711" priority="53239" stopIfTrue="1">
      <formula>WEEKDAY($A840)=4</formula>
    </cfRule>
    <cfRule type="expression" dxfId="16710" priority="53240" stopIfTrue="1">
      <formula>WEEKDAY($A840)=5</formula>
    </cfRule>
    <cfRule type="expression" dxfId="16709" priority="53241" stopIfTrue="1">
      <formula>WEEKDAY($A840)=6</formula>
    </cfRule>
    <cfRule type="expression" dxfId="16708" priority="53242" stopIfTrue="1">
      <formula>WEEKDAY($A840)=7</formula>
    </cfRule>
  </conditionalFormatting>
  <conditionalFormatting sqref="I840:I842">
    <cfRule type="expression" dxfId="16707" priority="53229" stopIfTrue="1">
      <formula>WEEKDAY($A840)=1</formula>
    </cfRule>
    <cfRule type="expression" dxfId="16706" priority="53230" stopIfTrue="1">
      <formula>WEEKDAY($A840)=2</formula>
    </cfRule>
    <cfRule type="expression" dxfId="16705" priority="53231" stopIfTrue="1">
      <formula>WEEKDAY($A840)=3</formula>
    </cfRule>
    <cfRule type="expression" dxfId="16704" priority="53232" stopIfTrue="1">
      <formula>WEEKDAY($A840)=4</formula>
    </cfRule>
    <cfRule type="expression" dxfId="16703" priority="53233" stopIfTrue="1">
      <formula>WEEKDAY($A840)=5</formula>
    </cfRule>
    <cfRule type="expression" dxfId="16702" priority="53234" stopIfTrue="1">
      <formula>WEEKDAY($A840)=6</formula>
    </cfRule>
    <cfRule type="expression" dxfId="16701" priority="53235" stopIfTrue="1">
      <formula>WEEKDAY($A840)=7</formula>
    </cfRule>
  </conditionalFormatting>
  <conditionalFormatting sqref="I840:I842">
    <cfRule type="expression" dxfId="16700" priority="53222" stopIfTrue="1">
      <formula>WEEKDAY($A840)=1</formula>
    </cfRule>
    <cfRule type="expression" dxfId="16699" priority="53223" stopIfTrue="1">
      <formula>WEEKDAY($A840)=2</formula>
    </cfRule>
    <cfRule type="expression" dxfId="16698" priority="53224" stopIfTrue="1">
      <formula>WEEKDAY($A840)=3</formula>
    </cfRule>
    <cfRule type="expression" dxfId="16697" priority="53225" stopIfTrue="1">
      <formula>WEEKDAY($A840)=4</formula>
    </cfRule>
    <cfRule type="expression" dxfId="16696" priority="53226" stopIfTrue="1">
      <formula>WEEKDAY($A840)=5</formula>
    </cfRule>
    <cfRule type="expression" dxfId="16695" priority="53227" stopIfTrue="1">
      <formula>WEEKDAY($A840)=6</formula>
    </cfRule>
    <cfRule type="expression" dxfId="16694" priority="53228" stopIfTrue="1">
      <formula>WEEKDAY($A840)=7</formula>
    </cfRule>
  </conditionalFormatting>
  <conditionalFormatting sqref="I840:I842">
    <cfRule type="expression" dxfId="16693" priority="53215" stopIfTrue="1">
      <formula>WEEKDAY($A840)=1</formula>
    </cfRule>
    <cfRule type="expression" dxfId="16692" priority="53216" stopIfTrue="1">
      <formula>WEEKDAY($A840)=2</formula>
    </cfRule>
    <cfRule type="expression" dxfId="16691" priority="53217" stopIfTrue="1">
      <formula>WEEKDAY($A840)=3</formula>
    </cfRule>
    <cfRule type="expression" dxfId="16690" priority="53218" stopIfTrue="1">
      <formula>WEEKDAY($A840)=4</formula>
    </cfRule>
    <cfRule type="expression" dxfId="16689" priority="53219" stopIfTrue="1">
      <formula>WEEKDAY($A840)=5</formula>
    </cfRule>
    <cfRule type="expression" dxfId="16688" priority="53220" stopIfTrue="1">
      <formula>WEEKDAY($A840)=6</formula>
    </cfRule>
    <cfRule type="expression" dxfId="16687" priority="53221" stopIfTrue="1">
      <formula>WEEKDAY($A840)=7</formula>
    </cfRule>
  </conditionalFormatting>
  <conditionalFormatting sqref="I840:I842">
    <cfRule type="expression" dxfId="16686" priority="53208" stopIfTrue="1">
      <formula>WEEKDAY($A840)=1</formula>
    </cfRule>
    <cfRule type="expression" dxfId="16685" priority="53209" stopIfTrue="1">
      <formula>WEEKDAY($A840)=2</formula>
    </cfRule>
    <cfRule type="expression" dxfId="16684" priority="53210" stopIfTrue="1">
      <formula>WEEKDAY($A840)=3</formula>
    </cfRule>
    <cfRule type="expression" dxfId="16683" priority="53211" stopIfTrue="1">
      <formula>WEEKDAY($A840)=4</formula>
    </cfRule>
    <cfRule type="expression" dxfId="16682" priority="53212" stopIfTrue="1">
      <formula>WEEKDAY($A840)=5</formula>
    </cfRule>
    <cfRule type="expression" dxfId="16681" priority="53213" stopIfTrue="1">
      <formula>WEEKDAY($A840)=6</formula>
    </cfRule>
    <cfRule type="expression" dxfId="16680" priority="53214" stopIfTrue="1">
      <formula>WEEKDAY($A840)=7</formula>
    </cfRule>
  </conditionalFormatting>
  <conditionalFormatting sqref="I840:I842">
    <cfRule type="expression" dxfId="16679" priority="53201" stopIfTrue="1">
      <formula>WEEKDAY($A840)=1</formula>
    </cfRule>
    <cfRule type="expression" dxfId="16678" priority="53202" stopIfTrue="1">
      <formula>WEEKDAY($A840)=2</formula>
    </cfRule>
    <cfRule type="expression" dxfId="16677" priority="53203" stopIfTrue="1">
      <formula>WEEKDAY($A840)=3</formula>
    </cfRule>
    <cfRule type="expression" dxfId="16676" priority="53204" stopIfTrue="1">
      <formula>WEEKDAY($A840)=4</formula>
    </cfRule>
    <cfRule type="expression" dxfId="16675" priority="53205" stopIfTrue="1">
      <formula>WEEKDAY($A840)=5</formula>
    </cfRule>
    <cfRule type="expression" dxfId="16674" priority="53206" stopIfTrue="1">
      <formula>WEEKDAY($A840)=6</formula>
    </cfRule>
    <cfRule type="expression" dxfId="16673" priority="53207" stopIfTrue="1">
      <formula>WEEKDAY($A840)=7</formula>
    </cfRule>
  </conditionalFormatting>
  <conditionalFormatting sqref="I840:I842">
    <cfRule type="expression" dxfId="16672" priority="53194" stopIfTrue="1">
      <formula>WEEKDAY($A840)=1</formula>
    </cfRule>
    <cfRule type="expression" dxfId="16671" priority="53195" stopIfTrue="1">
      <formula>WEEKDAY($A840)=2</formula>
    </cfRule>
    <cfRule type="expression" dxfId="16670" priority="53196" stopIfTrue="1">
      <formula>WEEKDAY($A840)=3</formula>
    </cfRule>
    <cfRule type="expression" dxfId="16669" priority="53197" stopIfTrue="1">
      <formula>WEEKDAY($A840)=4</formula>
    </cfRule>
    <cfRule type="expression" dxfId="16668" priority="53198" stopIfTrue="1">
      <formula>WEEKDAY($A840)=5</formula>
    </cfRule>
    <cfRule type="expression" dxfId="16667" priority="53199" stopIfTrue="1">
      <formula>WEEKDAY($A840)=6</formula>
    </cfRule>
    <cfRule type="expression" dxfId="16666" priority="53200" stopIfTrue="1">
      <formula>WEEKDAY($A840)=7</formula>
    </cfRule>
  </conditionalFormatting>
  <conditionalFormatting sqref="I840:I842">
    <cfRule type="expression" dxfId="16665" priority="53187" stopIfTrue="1">
      <formula>WEEKDAY($A840)=1</formula>
    </cfRule>
    <cfRule type="expression" dxfId="16664" priority="53188" stopIfTrue="1">
      <formula>WEEKDAY($A840)=2</formula>
    </cfRule>
    <cfRule type="expression" dxfId="16663" priority="53189" stopIfTrue="1">
      <formula>WEEKDAY($A840)=3</formula>
    </cfRule>
    <cfRule type="expression" dxfId="16662" priority="53190" stopIfTrue="1">
      <formula>WEEKDAY($A840)=4</formula>
    </cfRule>
    <cfRule type="expression" dxfId="16661" priority="53191" stopIfTrue="1">
      <formula>WEEKDAY($A840)=5</formula>
    </cfRule>
    <cfRule type="expression" dxfId="16660" priority="53192" stopIfTrue="1">
      <formula>WEEKDAY($A840)=6</formula>
    </cfRule>
    <cfRule type="expression" dxfId="16659" priority="53193" stopIfTrue="1">
      <formula>WEEKDAY($A840)=7</formula>
    </cfRule>
  </conditionalFormatting>
  <conditionalFormatting sqref="I840:I842">
    <cfRule type="expression" dxfId="16658" priority="53173" stopIfTrue="1">
      <formula>WEEKDAY($A840)=1</formula>
    </cfRule>
    <cfRule type="expression" dxfId="16657" priority="53174" stopIfTrue="1">
      <formula>WEEKDAY($A840)=2</formula>
    </cfRule>
    <cfRule type="expression" dxfId="16656" priority="53175" stopIfTrue="1">
      <formula>WEEKDAY($A840)=3</formula>
    </cfRule>
    <cfRule type="expression" dxfId="16655" priority="53176" stopIfTrue="1">
      <formula>WEEKDAY($A840)=4</formula>
    </cfRule>
    <cfRule type="expression" dxfId="16654" priority="53177" stopIfTrue="1">
      <formula>WEEKDAY($A840)=5</formula>
    </cfRule>
    <cfRule type="expression" dxfId="16653" priority="53178" stopIfTrue="1">
      <formula>WEEKDAY($A840)=6</formula>
    </cfRule>
    <cfRule type="expression" dxfId="16652" priority="53179" stopIfTrue="1">
      <formula>WEEKDAY($A840)=7</formula>
    </cfRule>
  </conditionalFormatting>
  <conditionalFormatting sqref="I840:I842">
    <cfRule type="expression" dxfId="16651" priority="53166" stopIfTrue="1">
      <formula>WEEKDAY($A840)=1</formula>
    </cfRule>
    <cfRule type="expression" dxfId="16650" priority="53167" stopIfTrue="1">
      <formula>WEEKDAY($A840)=2</formula>
    </cfRule>
    <cfRule type="expression" dxfId="16649" priority="53168" stopIfTrue="1">
      <formula>WEEKDAY($A840)=3</formula>
    </cfRule>
    <cfRule type="expression" dxfId="16648" priority="53169" stopIfTrue="1">
      <formula>WEEKDAY($A840)=4</formula>
    </cfRule>
    <cfRule type="expression" dxfId="16647" priority="53170" stopIfTrue="1">
      <formula>WEEKDAY($A840)=5</formula>
    </cfRule>
    <cfRule type="expression" dxfId="16646" priority="53171" stopIfTrue="1">
      <formula>WEEKDAY($A840)=6</formula>
    </cfRule>
    <cfRule type="expression" dxfId="16645" priority="53172" stopIfTrue="1">
      <formula>WEEKDAY($A840)=7</formula>
    </cfRule>
  </conditionalFormatting>
  <conditionalFormatting sqref="I840:I842">
    <cfRule type="expression" dxfId="16644" priority="53159" stopIfTrue="1">
      <formula>WEEKDAY($A840)=1</formula>
    </cfRule>
    <cfRule type="expression" dxfId="16643" priority="53160" stopIfTrue="1">
      <formula>WEEKDAY($A840)=2</formula>
    </cfRule>
    <cfRule type="expression" dxfId="16642" priority="53161" stopIfTrue="1">
      <formula>WEEKDAY($A840)=3</formula>
    </cfRule>
    <cfRule type="expression" dxfId="16641" priority="53162" stopIfTrue="1">
      <formula>WEEKDAY($A840)=4</formula>
    </cfRule>
    <cfRule type="expression" dxfId="16640" priority="53163" stopIfTrue="1">
      <formula>WEEKDAY($A840)=5</formula>
    </cfRule>
    <cfRule type="expression" dxfId="16639" priority="53164" stopIfTrue="1">
      <formula>WEEKDAY($A840)=6</formula>
    </cfRule>
    <cfRule type="expression" dxfId="16638" priority="53165" stopIfTrue="1">
      <formula>WEEKDAY($A840)=7</formula>
    </cfRule>
  </conditionalFormatting>
  <conditionalFormatting sqref="I840:I842">
    <cfRule type="expression" dxfId="16637" priority="53145" stopIfTrue="1">
      <formula>WEEKDAY($A840)=1</formula>
    </cfRule>
    <cfRule type="expression" dxfId="16636" priority="53146" stopIfTrue="1">
      <formula>WEEKDAY($A840)=2</formula>
    </cfRule>
    <cfRule type="expression" dxfId="16635" priority="53147" stopIfTrue="1">
      <formula>WEEKDAY($A840)=3</formula>
    </cfRule>
    <cfRule type="expression" dxfId="16634" priority="53148" stopIfTrue="1">
      <formula>WEEKDAY($A840)=4</formula>
    </cfRule>
    <cfRule type="expression" dxfId="16633" priority="53149" stopIfTrue="1">
      <formula>WEEKDAY($A840)=5</formula>
    </cfRule>
    <cfRule type="expression" dxfId="16632" priority="53150" stopIfTrue="1">
      <formula>WEEKDAY($A840)=6</formula>
    </cfRule>
    <cfRule type="expression" dxfId="16631" priority="53151" stopIfTrue="1">
      <formula>WEEKDAY($A840)=7</formula>
    </cfRule>
  </conditionalFormatting>
  <conditionalFormatting sqref="I840:I842">
    <cfRule type="expression" dxfId="16630" priority="53131" stopIfTrue="1">
      <formula>WEEKDAY($A840)=1</formula>
    </cfRule>
    <cfRule type="expression" dxfId="16629" priority="53132" stopIfTrue="1">
      <formula>WEEKDAY($A840)=2</formula>
    </cfRule>
    <cfRule type="expression" dxfId="16628" priority="53133" stopIfTrue="1">
      <formula>WEEKDAY($A840)=3</formula>
    </cfRule>
    <cfRule type="expression" dxfId="16627" priority="53134" stopIfTrue="1">
      <formula>WEEKDAY($A840)=4</formula>
    </cfRule>
    <cfRule type="expression" dxfId="16626" priority="53135" stopIfTrue="1">
      <formula>WEEKDAY($A840)=5</formula>
    </cfRule>
    <cfRule type="expression" dxfId="16625" priority="53136" stopIfTrue="1">
      <formula>WEEKDAY($A840)=6</formula>
    </cfRule>
    <cfRule type="expression" dxfId="16624" priority="53137" stopIfTrue="1">
      <formula>WEEKDAY($A840)=7</formula>
    </cfRule>
  </conditionalFormatting>
  <conditionalFormatting sqref="I840:I842">
    <cfRule type="expression" dxfId="16623" priority="53117" stopIfTrue="1">
      <formula>WEEKDAY($A840)=1</formula>
    </cfRule>
    <cfRule type="expression" dxfId="16622" priority="53118" stopIfTrue="1">
      <formula>WEEKDAY($A840)=2</formula>
    </cfRule>
    <cfRule type="expression" dxfId="16621" priority="53119" stopIfTrue="1">
      <formula>WEEKDAY($A840)=3</formula>
    </cfRule>
    <cfRule type="expression" dxfId="16620" priority="53120" stopIfTrue="1">
      <formula>WEEKDAY($A840)=4</formula>
    </cfRule>
    <cfRule type="expression" dxfId="16619" priority="53121" stopIfTrue="1">
      <formula>WEEKDAY($A840)=5</formula>
    </cfRule>
    <cfRule type="expression" dxfId="16618" priority="53122" stopIfTrue="1">
      <formula>WEEKDAY($A840)=6</formula>
    </cfRule>
    <cfRule type="expression" dxfId="16617" priority="53123" stopIfTrue="1">
      <formula>WEEKDAY($A840)=7</formula>
    </cfRule>
  </conditionalFormatting>
  <conditionalFormatting sqref="I840:I842">
    <cfRule type="expression" dxfId="16616" priority="53103" stopIfTrue="1">
      <formula>WEEKDAY($A840)=1</formula>
    </cfRule>
    <cfRule type="expression" dxfId="16615" priority="53104" stopIfTrue="1">
      <formula>WEEKDAY($A840)=2</formula>
    </cfRule>
    <cfRule type="expression" dxfId="16614" priority="53105" stopIfTrue="1">
      <formula>WEEKDAY($A840)=3</formula>
    </cfRule>
    <cfRule type="expression" dxfId="16613" priority="53106" stopIfTrue="1">
      <formula>WEEKDAY($A840)=4</formula>
    </cfRule>
    <cfRule type="expression" dxfId="16612" priority="53107" stopIfTrue="1">
      <formula>WEEKDAY($A840)=5</formula>
    </cfRule>
    <cfRule type="expression" dxfId="16611" priority="53108" stopIfTrue="1">
      <formula>WEEKDAY($A840)=6</formula>
    </cfRule>
    <cfRule type="expression" dxfId="16610" priority="53109" stopIfTrue="1">
      <formula>WEEKDAY($A840)=7</formula>
    </cfRule>
  </conditionalFormatting>
  <conditionalFormatting sqref="I840:I842">
    <cfRule type="expression" dxfId="16609" priority="53089" stopIfTrue="1">
      <formula>WEEKDAY($A840)=1</formula>
    </cfRule>
    <cfRule type="expression" dxfId="16608" priority="53090" stopIfTrue="1">
      <formula>WEEKDAY($A840)=2</formula>
    </cfRule>
    <cfRule type="expression" dxfId="16607" priority="53091" stopIfTrue="1">
      <formula>WEEKDAY($A840)=3</formula>
    </cfRule>
    <cfRule type="expression" dxfId="16606" priority="53092" stopIfTrue="1">
      <formula>WEEKDAY($A840)=4</formula>
    </cfRule>
    <cfRule type="expression" dxfId="16605" priority="53093" stopIfTrue="1">
      <formula>WEEKDAY($A840)=5</formula>
    </cfRule>
    <cfRule type="expression" dxfId="16604" priority="53094" stopIfTrue="1">
      <formula>WEEKDAY($A840)=6</formula>
    </cfRule>
    <cfRule type="expression" dxfId="16603" priority="53095" stopIfTrue="1">
      <formula>WEEKDAY($A840)=7</formula>
    </cfRule>
  </conditionalFormatting>
  <conditionalFormatting sqref="I840:I842">
    <cfRule type="expression" dxfId="16602" priority="53075" stopIfTrue="1">
      <formula>WEEKDAY($A840)=1</formula>
    </cfRule>
    <cfRule type="expression" dxfId="16601" priority="53076" stopIfTrue="1">
      <formula>WEEKDAY($A840)=2</formula>
    </cfRule>
    <cfRule type="expression" dxfId="16600" priority="53077" stopIfTrue="1">
      <formula>WEEKDAY($A840)=3</formula>
    </cfRule>
    <cfRule type="expression" dxfId="16599" priority="53078" stopIfTrue="1">
      <formula>WEEKDAY($A840)=4</formula>
    </cfRule>
    <cfRule type="expression" dxfId="16598" priority="53079" stopIfTrue="1">
      <formula>WEEKDAY($A840)=5</formula>
    </cfRule>
    <cfRule type="expression" dxfId="16597" priority="53080" stopIfTrue="1">
      <formula>WEEKDAY($A840)=6</formula>
    </cfRule>
    <cfRule type="expression" dxfId="16596" priority="53081" stopIfTrue="1">
      <formula>WEEKDAY($A840)=7</formula>
    </cfRule>
  </conditionalFormatting>
  <conditionalFormatting sqref="I840:I842">
    <cfRule type="expression" dxfId="16595" priority="53061" stopIfTrue="1">
      <formula>WEEKDAY($A840)=1</formula>
    </cfRule>
    <cfRule type="expression" dxfId="16594" priority="53062" stopIfTrue="1">
      <formula>WEEKDAY($A840)=2</formula>
    </cfRule>
    <cfRule type="expression" dxfId="16593" priority="53063" stopIfTrue="1">
      <formula>WEEKDAY($A840)=3</formula>
    </cfRule>
    <cfRule type="expression" dxfId="16592" priority="53064" stopIfTrue="1">
      <formula>WEEKDAY($A840)=4</formula>
    </cfRule>
    <cfRule type="expression" dxfId="16591" priority="53065" stopIfTrue="1">
      <formula>WEEKDAY($A840)=5</formula>
    </cfRule>
    <cfRule type="expression" dxfId="16590" priority="53066" stopIfTrue="1">
      <formula>WEEKDAY($A840)=6</formula>
    </cfRule>
    <cfRule type="expression" dxfId="16589" priority="53067" stopIfTrue="1">
      <formula>WEEKDAY($A840)=7</formula>
    </cfRule>
  </conditionalFormatting>
  <conditionalFormatting sqref="I840:I842">
    <cfRule type="expression" dxfId="16588" priority="53054" stopIfTrue="1">
      <formula>WEEKDAY($A840)=1</formula>
    </cfRule>
    <cfRule type="expression" dxfId="16587" priority="53055" stopIfTrue="1">
      <formula>WEEKDAY($A840)=2</formula>
    </cfRule>
    <cfRule type="expression" dxfId="16586" priority="53056" stopIfTrue="1">
      <formula>WEEKDAY($A840)=3</formula>
    </cfRule>
    <cfRule type="expression" dxfId="16585" priority="53057" stopIfTrue="1">
      <formula>WEEKDAY($A840)=4</formula>
    </cfRule>
    <cfRule type="expression" dxfId="16584" priority="53058" stopIfTrue="1">
      <formula>WEEKDAY($A840)=5</formula>
    </cfRule>
    <cfRule type="expression" dxfId="16583" priority="53059" stopIfTrue="1">
      <formula>WEEKDAY($A840)=6</formula>
    </cfRule>
    <cfRule type="expression" dxfId="16582" priority="53060" stopIfTrue="1">
      <formula>WEEKDAY($A840)=7</formula>
    </cfRule>
  </conditionalFormatting>
  <conditionalFormatting sqref="I840:I842">
    <cfRule type="expression" dxfId="16581" priority="53047" stopIfTrue="1">
      <formula>WEEKDAY($A840)=1</formula>
    </cfRule>
    <cfRule type="expression" dxfId="16580" priority="53048" stopIfTrue="1">
      <formula>WEEKDAY($A840)=2</formula>
    </cfRule>
    <cfRule type="expression" dxfId="16579" priority="53049" stopIfTrue="1">
      <formula>WEEKDAY($A840)=3</formula>
    </cfRule>
    <cfRule type="expression" dxfId="16578" priority="53050" stopIfTrue="1">
      <formula>WEEKDAY($A840)=4</formula>
    </cfRule>
    <cfRule type="expression" dxfId="16577" priority="53051" stopIfTrue="1">
      <formula>WEEKDAY($A840)=5</formula>
    </cfRule>
    <cfRule type="expression" dxfId="16576" priority="53052" stopIfTrue="1">
      <formula>WEEKDAY($A840)=6</formula>
    </cfRule>
    <cfRule type="expression" dxfId="16575" priority="53053" stopIfTrue="1">
      <formula>WEEKDAY($A840)=7</formula>
    </cfRule>
  </conditionalFormatting>
  <conditionalFormatting sqref="I840:I842">
    <cfRule type="expression" dxfId="16574" priority="53040" stopIfTrue="1">
      <formula>WEEKDAY($A840)=1</formula>
    </cfRule>
    <cfRule type="expression" dxfId="16573" priority="53041" stopIfTrue="1">
      <formula>WEEKDAY($A840)=2</formula>
    </cfRule>
    <cfRule type="expression" dxfId="16572" priority="53042" stopIfTrue="1">
      <formula>WEEKDAY($A840)=3</formula>
    </cfRule>
    <cfRule type="expression" dxfId="16571" priority="53043" stopIfTrue="1">
      <formula>WEEKDAY($A840)=4</formula>
    </cfRule>
    <cfRule type="expression" dxfId="16570" priority="53044" stopIfTrue="1">
      <formula>WEEKDAY($A840)=5</formula>
    </cfRule>
    <cfRule type="expression" dxfId="16569" priority="53045" stopIfTrue="1">
      <formula>WEEKDAY($A840)=6</formula>
    </cfRule>
    <cfRule type="expression" dxfId="16568" priority="53046" stopIfTrue="1">
      <formula>WEEKDAY($A840)=7</formula>
    </cfRule>
  </conditionalFormatting>
  <conditionalFormatting sqref="I840:I842">
    <cfRule type="expression" dxfId="16567" priority="53033" stopIfTrue="1">
      <formula>WEEKDAY($A840)=1</formula>
    </cfRule>
    <cfRule type="expression" dxfId="16566" priority="53034" stopIfTrue="1">
      <formula>WEEKDAY($A840)=2</formula>
    </cfRule>
    <cfRule type="expression" dxfId="16565" priority="53035" stopIfTrue="1">
      <formula>WEEKDAY($A840)=3</formula>
    </cfRule>
    <cfRule type="expression" dxfId="16564" priority="53036" stopIfTrue="1">
      <formula>WEEKDAY($A840)=4</formula>
    </cfRule>
    <cfRule type="expression" dxfId="16563" priority="53037" stopIfTrue="1">
      <formula>WEEKDAY($A840)=5</formula>
    </cfRule>
    <cfRule type="expression" dxfId="16562" priority="53038" stopIfTrue="1">
      <formula>WEEKDAY($A840)=6</formula>
    </cfRule>
    <cfRule type="expression" dxfId="16561" priority="53039" stopIfTrue="1">
      <formula>WEEKDAY($A840)=7</formula>
    </cfRule>
  </conditionalFormatting>
  <conditionalFormatting sqref="I840:I842">
    <cfRule type="expression" dxfId="16560" priority="53026" stopIfTrue="1">
      <formula>WEEKDAY($A840)=1</formula>
    </cfRule>
    <cfRule type="expression" dxfId="16559" priority="53027" stopIfTrue="1">
      <formula>WEEKDAY($A840)=2</formula>
    </cfRule>
    <cfRule type="expression" dxfId="16558" priority="53028" stopIfTrue="1">
      <formula>WEEKDAY($A840)=3</formula>
    </cfRule>
    <cfRule type="expression" dxfId="16557" priority="53029" stopIfTrue="1">
      <formula>WEEKDAY($A840)=4</formula>
    </cfRule>
    <cfRule type="expression" dxfId="16556" priority="53030" stopIfTrue="1">
      <formula>WEEKDAY($A840)=5</formula>
    </cfRule>
    <cfRule type="expression" dxfId="16555" priority="53031" stopIfTrue="1">
      <formula>WEEKDAY($A840)=6</formula>
    </cfRule>
    <cfRule type="expression" dxfId="16554" priority="53032" stopIfTrue="1">
      <formula>WEEKDAY($A840)=7</formula>
    </cfRule>
  </conditionalFormatting>
  <conditionalFormatting sqref="I840:I842">
    <cfRule type="expression" dxfId="16553" priority="53019" stopIfTrue="1">
      <formula>WEEKDAY($A840)=1</formula>
    </cfRule>
    <cfRule type="expression" dxfId="16552" priority="53020" stopIfTrue="1">
      <formula>WEEKDAY($A840)=2</formula>
    </cfRule>
    <cfRule type="expression" dxfId="16551" priority="53021" stopIfTrue="1">
      <formula>WEEKDAY($A840)=3</formula>
    </cfRule>
    <cfRule type="expression" dxfId="16550" priority="53022" stopIfTrue="1">
      <formula>WEEKDAY($A840)=4</formula>
    </cfRule>
    <cfRule type="expression" dxfId="16549" priority="53023" stopIfTrue="1">
      <formula>WEEKDAY($A840)=5</formula>
    </cfRule>
    <cfRule type="expression" dxfId="16548" priority="53024" stopIfTrue="1">
      <formula>WEEKDAY($A840)=6</formula>
    </cfRule>
    <cfRule type="expression" dxfId="16547" priority="53025" stopIfTrue="1">
      <formula>WEEKDAY($A840)=7</formula>
    </cfRule>
  </conditionalFormatting>
  <conditionalFormatting sqref="I840:I842">
    <cfRule type="expression" dxfId="16546" priority="53012" stopIfTrue="1">
      <formula>WEEKDAY($A840)=1</formula>
    </cfRule>
    <cfRule type="expression" dxfId="16545" priority="53013" stopIfTrue="1">
      <formula>WEEKDAY($A840)=2</formula>
    </cfRule>
    <cfRule type="expression" dxfId="16544" priority="53014" stopIfTrue="1">
      <formula>WEEKDAY($A840)=3</formula>
    </cfRule>
    <cfRule type="expression" dxfId="16543" priority="53015" stopIfTrue="1">
      <formula>WEEKDAY($A840)=4</formula>
    </cfRule>
    <cfRule type="expression" dxfId="16542" priority="53016" stopIfTrue="1">
      <formula>WEEKDAY($A840)=5</formula>
    </cfRule>
    <cfRule type="expression" dxfId="16541" priority="53017" stopIfTrue="1">
      <formula>WEEKDAY($A840)=6</formula>
    </cfRule>
    <cfRule type="expression" dxfId="16540" priority="53018" stopIfTrue="1">
      <formula>WEEKDAY($A840)=7</formula>
    </cfRule>
  </conditionalFormatting>
  <conditionalFormatting sqref="I840:I842">
    <cfRule type="expression" dxfId="16539" priority="53005" stopIfTrue="1">
      <formula>WEEKDAY($A840)=1</formula>
    </cfRule>
    <cfRule type="expression" dxfId="16538" priority="53006" stopIfTrue="1">
      <formula>WEEKDAY($A840)=2</formula>
    </cfRule>
    <cfRule type="expression" dxfId="16537" priority="53007" stopIfTrue="1">
      <formula>WEEKDAY($A840)=3</formula>
    </cfRule>
    <cfRule type="expression" dxfId="16536" priority="53008" stopIfTrue="1">
      <formula>WEEKDAY($A840)=4</formula>
    </cfRule>
    <cfRule type="expression" dxfId="16535" priority="53009" stopIfTrue="1">
      <formula>WEEKDAY($A840)=5</formula>
    </cfRule>
    <cfRule type="expression" dxfId="16534" priority="53010" stopIfTrue="1">
      <formula>WEEKDAY($A840)=6</formula>
    </cfRule>
    <cfRule type="expression" dxfId="16533" priority="53011" stopIfTrue="1">
      <formula>WEEKDAY($A840)=7</formula>
    </cfRule>
  </conditionalFormatting>
  <conditionalFormatting sqref="I840:I842">
    <cfRule type="expression" dxfId="16532" priority="52998" stopIfTrue="1">
      <formula>WEEKDAY($A840)=1</formula>
    </cfRule>
    <cfRule type="expression" dxfId="16531" priority="52999" stopIfTrue="1">
      <formula>WEEKDAY($A840)=2</formula>
    </cfRule>
    <cfRule type="expression" dxfId="16530" priority="53000" stopIfTrue="1">
      <formula>WEEKDAY($A840)=3</formula>
    </cfRule>
    <cfRule type="expression" dxfId="16529" priority="53001" stopIfTrue="1">
      <formula>WEEKDAY($A840)=4</formula>
    </cfRule>
    <cfRule type="expression" dxfId="16528" priority="53002" stopIfTrue="1">
      <formula>WEEKDAY($A840)=5</formula>
    </cfRule>
    <cfRule type="expression" dxfId="16527" priority="53003" stopIfTrue="1">
      <formula>WEEKDAY($A840)=6</formula>
    </cfRule>
    <cfRule type="expression" dxfId="16526" priority="53004" stopIfTrue="1">
      <formula>WEEKDAY($A840)=7</formula>
    </cfRule>
  </conditionalFormatting>
  <conditionalFormatting sqref="I840:I842">
    <cfRule type="expression" dxfId="16525" priority="52991" stopIfTrue="1">
      <formula>WEEKDAY($A840)=1</formula>
    </cfRule>
    <cfRule type="expression" dxfId="16524" priority="52992" stopIfTrue="1">
      <formula>WEEKDAY($A840)=2</formula>
    </cfRule>
    <cfRule type="expression" dxfId="16523" priority="52993" stopIfTrue="1">
      <formula>WEEKDAY($A840)=3</formula>
    </cfRule>
    <cfRule type="expression" dxfId="16522" priority="52994" stopIfTrue="1">
      <formula>WEEKDAY($A840)=4</formula>
    </cfRule>
    <cfRule type="expression" dxfId="16521" priority="52995" stopIfTrue="1">
      <formula>WEEKDAY($A840)=5</formula>
    </cfRule>
    <cfRule type="expression" dxfId="16520" priority="52996" stopIfTrue="1">
      <formula>WEEKDAY($A840)=6</formula>
    </cfRule>
    <cfRule type="expression" dxfId="16519" priority="52997" stopIfTrue="1">
      <formula>WEEKDAY($A840)=7</formula>
    </cfRule>
  </conditionalFormatting>
  <conditionalFormatting sqref="I840:I842">
    <cfRule type="expression" dxfId="16518" priority="52984" stopIfTrue="1">
      <formula>WEEKDAY($A840)=1</formula>
    </cfRule>
    <cfRule type="expression" dxfId="16517" priority="52985" stopIfTrue="1">
      <formula>WEEKDAY($A840)=2</formula>
    </cfRule>
    <cfRule type="expression" dxfId="16516" priority="52986" stopIfTrue="1">
      <formula>WEEKDAY($A840)=3</formula>
    </cfRule>
    <cfRule type="expression" dxfId="16515" priority="52987" stopIfTrue="1">
      <formula>WEEKDAY($A840)=4</formula>
    </cfRule>
    <cfRule type="expression" dxfId="16514" priority="52988" stopIfTrue="1">
      <formula>WEEKDAY($A840)=5</formula>
    </cfRule>
    <cfRule type="expression" dxfId="16513" priority="52989" stopIfTrue="1">
      <formula>WEEKDAY($A840)=6</formula>
    </cfRule>
    <cfRule type="expression" dxfId="16512" priority="52990" stopIfTrue="1">
      <formula>WEEKDAY($A840)=7</formula>
    </cfRule>
  </conditionalFormatting>
  <conditionalFormatting sqref="I840:I842">
    <cfRule type="expression" dxfId="16511" priority="52977" stopIfTrue="1">
      <formula>WEEKDAY($A840)=1</formula>
    </cfRule>
    <cfRule type="expression" dxfId="16510" priority="52978" stopIfTrue="1">
      <formula>WEEKDAY($A840)=2</formula>
    </cfRule>
    <cfRule type="expression" dxfId="16509" priority="52979" stopIfTrue="1">
      <formula>WEEKDAY($A840)=3</formula>
    </cfRule>
    <cfRule type="expression" dxfId="16508" priority="52980" stopIfTrue="1">
      <formula>WEEKDAY($A840)=4</formula>
    </cfRule>
    <cfRule type="expression" dxfId="16507" priority="52981" stopIfTrue="1">
      <formula>WEEKDAY($A840)=5</formula>
    </cfRule>
    <cfRule type="expression" dxfId="16506" priority="52982" stopIfTrue="1">
      <formula>WEEKDAY($A840)=6</formula>
    </cfRule>
    <cfRule type="expression" dxfId="16505" priority="52983" stopIfTrue="1">
      <formula>WEEKDAY($A840)=7</formula>
    </cfRule>
  </conditionalFormatting>
  <conditionalFormatting sqref="I840:I842">
    <cfRule type="expression" dxfId="16504" priority="52970" stopIfTrue="1">
      <formula>WEEKDAY($A840)=1</formula>
    </cfRule>
    <cfRule type="expression" dxfId="16503" priority="52971" stopIfTrue="1">
      <formula>WEEKDAY($A840)=2</formula>
    </cfRule>
    <cfRule type="expression" dxfId="16502" priority="52972" stopIfTrue="1">
      <formula>WEEKDAY($A840)=3</formula>
    </cfRule>
    <cfRule type="expression" dxfId="16501" priority="52973" stopIfTrue="1">
      <formula>WEEKDAY($A840)=4</formula>
    </cfRule>
    <cfRule type="expression" dxfId="16500" priority="52974" stopIfTrue="1">
      <formula>WEEKDAY($A840)=5</formula>
    </cfRule>
    <cfRule type="expression" dxfId="16499" priority="52975" stopIfTrue="1">
      <formula>WEEKDAY($A840)=6</formula>
    </cfRule>
    <cfRule type="expression" dxfId="16498" priority="52976" stopIfTrue="1">
      <formula>WEEKDAY($A840)=7</formula>
    </cfRule>
  </conditionalFormatting>
  <conditionalFormatting sqref="I840:I842">
    <cfRule type="expression" dxfId="16497" priority="52963" stopIfTrue="1">
      <formula>WEEKDAY($A840)=1</formula>
    </cfRule>
    <cfRule type="expression" dxfId="16496" priority="52964" stopIfTrue="1">
      <formula>WEEKDAY($A840)=2</formula>
    </cfRule>
    <cfRule type="expression" dxfId="16495" priority="52965" stopIfTrue="1">
      <formula>WEEKDAY($A840)=3</formula>
    </cfRule>
    <cfRule type="expression" dxfId="16494" priority="52966" stopIfTrue="1">
      <formula>WEEKDAY($A840)=4</formula>
    </cfRule>
    <cfRule type="expression" dxfId="16493" priority="52967" stopIfTrue="1">
      <formula>WEEKDAY($A840)=5</formula>
    </cfRule>
    <cfRule type="expression" dxfId="16492" priority="52968" stopIfTrue="1">
      <formula>WEEKDAY($A840)=6</formula>
    </cfRule>
    <cfRule type="expression" dxfId="16491" priority="52969" stopIfTrue="1">
      <formula>WEEKDAY($A840)=7</formula>
    </cfRule>
  </conditionalFormatting>
  <conditionalFormatting sqref="I840:I842">
    <cfRule type="expression" dxfId="16490" priority="52956" stopIfTrue="1">
      <formula>WEEKDAY($A840)=1</formula>
    </cfRule>
    <cfRule type="expression" dxfId="16489" priority="52957" stopIfTrue="1">
      <formula>WEEKDAY($A840)=2</formula>
    </cfRule>
    <cfRule type="expression" dxfId="16488" priority="52958" stopIfTrue="1">
      <formula>WEEKDAY($A840)=3</formula>
    </cfRule>
    <cfRule type="expression" dxfId="16487" priority="52959" stopIfTrue="1">
      <formula>WEEKDAY($A840)=4</formula>
    </cfRule>
    <cfRule type="expression" dxfId="16486" priority="52960" stopIfTrue="1">
      <formula>WEEKDAY($A840)=5</formula>
    </cfRule>
    <cfRule type="expression" dxfId="16485" priority="52961" stopIfTrue="1">
      <formula>WEEKDAY($A840)=6</formula>
    </cfRule>
    <cfRule type="expression" dxfId="16484" priority="52962" stopIfTrue="1">
      <formula>WEEKDAY($A840)=7</formula>
    </cfRule>
  </conditionalFormatting>
  <conditionalFormatting sqref="I840:I842">
    <cfRule type="expression" dxfId="16483" priority="52949" stopIfTrue="1">
      <formula>WEEKDAY($A840)=1</formula>
    </cfRule>
    <cfRule type="expression" dxfId="16482" priority="52950" stopIfTrue="1">
      <formula>WEEKDAY($A840)=2</formula>
    </cfRule>
    <cfRule type="expression" dxfId="16481" priority="52951" stopIfTrue="1">
      <formula>WEEKDAY($A840)=3</formula>
    </cfRule>
    <cfRule type="expression" dxfId="16480" priority="52952" stopIfTrue="1">
      <formula>WEEKDAY($A840)=4</formula>
    </cfRule>
    <cfRule type="expression" dxfId="16479" priority="52953" stopIfTrue="1">
      <formula>WEEKDAY($A840)=5</formula>
    </cfRule>
    <cfRule type="expression" dxfId="16478" priority="52954" stopIfTrue="1">
      <formula>WEEKDAY($A840)=6</formula>
    </cfRule>
    <cfRule type="expression" dxfId="16477" priority="52955" stopIfTrue="1">
      <formula>WEEKDAY($A840)=7</formula>
    </cfRule>
  </conditionalFormatting>
  <conditionalFormatting sqref="I840:I842">
    <cfRule type="expression" dxfId="16476" priority="52942" stopIfTrue="1">
      <formula>WEEKDAY($A840)=1</formula>
    </cfRule>
    <cfRule type="expression" dxfId="16475" priority="52943" stopIfTrue="1">
      <formula>WEEKDAY($A840)=2</formula>
    </cfRule>
    <cfRule type="expression" dxfId="16474" priority="52944" stopIfTrue="1">
      <formula>WEEKDAY($A840)=3</formula>
    </cfRule>
    <cfRule type="expression" dxfId="16473" priority="52945" stopIfTrue="1">
      <formula>WEEKDAY($A840)=4</formula>
    </cfRule>
    <cfRule type="expression" dxfId="16472" priority="52946" stopIfTrue="1">
      <formula>WEEKDAY($A840)=5</formula>
    </cfRule>
    <cfRule type="expression" dxfId="16471" priority="52947" stopIfTrue="1">
      <formula>WEEKDAY($A840)=6</formula>
    </cfRule>
    <cfRule type="expression" dxfId="16470" priority="52948" stopIfTrue="1">
      <formula>WEEKDAY($A840)=7</formula>
    </cfRule>
  </conditionalFormatting>
  <conditionalFormatting sqref="I840:I842">
    <cfRule type="expression" dxfId="16469" priority="52935" stopIfTrue="1">
      <formula>WEEKDAY($A840)=1</formula>
    </cfRule>
    <cfRule type="expression" dxfId="16468" priority="52936" stopIfTrue="1">
      <formula>WEEKDAY($A840)=2</formula>
    </cfRule>
    <cfRule type="expression" dxfId="16467" priority="52937" stopIfTrue="1">
      <formula>WEEKDAY($A840)=3</formula>
    </cfRule>
    <cfRule type="expression" dxfId="16466" priority="52938" stopIfTrue="1">
      <formula>WEEKDAY($A840)=4</formula>
    </cfRule>
    <cfRule type="expression" dxfId="16465" priority="52939" stopIfTrue="1">
      <formula>WEEKDAY($A840)=5</formula>
    </cfRule>
    <cfRule type="expression" dxfId="16464" priority="52940" stopIfTrue="1">
      <formula>WEEKDAY($A840)=6</formula>
    </cfRule>
    <cfRule type="expression" dxfId="16463" priority="52941" stopIfTrue="1">
      <formula>WEEKDAY($A840)=7</formula>
    </cfRule>
  </conditionalFormatting>
  <conditionalFormatting sqref="I840:I842">
    <cfRule type="expression" dxfId="16462" priority="52928" stopIfTrue="1">
      <formula>WEEKDAY($A840)=1</formula>
    </cfRule>
    <cfRule type="expression" dxfId="16461" priority="52929" stopIfTrue="1">
      <formula>WEEKDAY($A840)=2</formula>
    </cfRule>
    <cfRule type="expression" dxfId="16460" priority="52930" stopIfTrue="1">
      <formula>WEEKDAY($A840)=3</formula>
    </cfRule>
    <cfRule type="expression" dxfId="16459" priority="52931" stopIfTrue="1">
      <formula>WEEKDAY($A840)=4</formula>
    </cfRule>
    <cfRule type="expression" dxfId="16458" priority="52932" stopIfTrue="1">
      <formula>WEEKDAY($A840)=5</formula>
    </cfRule>
    <cfRule type="expression" dxfId="16457" priority="52933" stopIfTrue="1">
      <formula>WEEKDAY($A840)=6</formula>
    </cfRule>
    <cfRule type="expression" dxfId="16456" priority="52934" stopIfTrue="1">
      <formula>WEEKDAY($A840)=7</formula>
    </cfRule>
  </conditionalFormatting>
  <conditionalFormatting sqref="I840:I842">
    <cfRule type="expression" dxfId="16455" priority="52921" stopIfTrue="1">
      <formula>WEEKDAY($A840)=1</formula>
    </cfRule>
    <cfRule type="expression" dxfId="16454" priority="52922" stopIfTrue="1">
      <formula>WEEKDAY($A840)=2</formula>
    </cfRule>
    <cfRule type="expression" dxfId="16453" priority="52923" stopIfTrue="1">
      <formula>WEEKDAY($A840)=3</formula>
    </cfRule>
    <cfRule type="expression" dxfId="16452" priority="52924" stopIfTrue="1">
      <formula>WEEKDAY($A840)=4</formula>
    </cfRule>
    <cfRule type="expression" dxfId="16451" priority="52925" stopIfTrue="1">
      <formula>WEEKDAY($A840)=5</formula>
    </cfRule>
    <cfRule type="expression" dxfId="16450" priority="52926" stopIfTrue="1">
      <formula>WEEKDAY($A840)=6</formula>
    </cfRule>
    <cfRule type="expression" dxfId="16449" priority="52927" stopIfTrue="1">
      <formula>WEEKDAY($A840)=7</formula>
    </cfRule>
  </conditionalFormatting>
  <conditionalFormatting sqref="I840:I842">
    <cfRule type="expression" dxfId="16448" priority="52914" stopIfTrue="1">
      <formula>WEEKDAY($A840)=1</formula>
    </cfRule>
    <cfRule type="expression" dxfId="16447" priority="52915" stopIfTrue="1">
      <formula>WEEKDAY($A840)=2</formula>
    </cfRule>
    <cfRule type="expression" dxfId="16446" priority="52916" stopIfTrue="1">
      <formula>WEEKDAY($A840)=3</formula>
    </cfRule>
    <cfRule type="expression" dxfId="16445" priority="52917" stopIfTrue="1">
      <formula>WEEKDAY($A840)=4</formula>
    </cfRule>
    <cfRule type="expression" dxfId="16444" priority="52918" stopIfTrue="1">
      <formula>WEEKDAY($A840)=5</formula>
    </cfRule>
    <cfRule type="expression" dxfId="16443" priority="52919" stopIfTrue="1">
      <formula>WEEKDAY($A840)=6</formula>
    </cfRule>
    <cfRule type="expression" dxfId="16442" priority="52920" stopIfTrue="1">
      <formula>WEEKDAY($A840)=7</formula>
    </cfRule>
  </conditionalFormatting>
  <conditionalFormatting sqref="I840:I842">
    <cfRule type="expression" dxfId="16441" priority="52907" stopIfTrue="1">
      <formula>WEEKDAY($A840)=1</formula>
    </cfRule>
    <cfRule type="expression" dxfId="16440" priority="52908" stopIfTrue="1">
      <formula>WEEKDAY($A840)=2</formula>
    </cfRule>
    <cfRule type="expression" dxfId="16439" priority="52909" stopIfTrue="1">
      <formula>WEEKDAY($A840)=3</formula>
    </cfRule>
    <cfRule type="expression" dxfId="16438" priority="52910" stopIfTrue="1">
      <formula>WEEKDAY($A840)=4</formula>
    </cfRule>
    <cfRule type="expression" dxfId="16437" priority="52911" stopIfTrue="1">
      <formula>WEEKDAY($A840)=5</formula>
    </cfRule>
    <cfRule type="expression" dxfId="16436" priority="52912" stopIfTrue="1">
      <formula>WEEKDAY($A840)=6</formula>
    </cfRule>
    <cfRule type="expression" dxfId="16435" priority="52913" stopIfTrue="1">
      <formula>WEEKDAY($A840)=7</formula>
    </cfRule>
  </conditionalFormatting>
  <conditionalFormatting sqref="I840:I842">
    <cfRule type="expression" dxfId="16434" priority="52900" stopIfTrue="1">
      <formula>WEEKDAY($A840)=1</formula>
    </cfRule>
    <cfRule type="expression" dxfId="16433" priority="52901" stopIfTrue="1">
      <formula>WEEKDAY($A840)=2</formula>
    </cfRule>
    <cfRule type="expression" dxfId="16432" priority="52902" stopIfTrue="1">
      <formula>WEEKDAY($A840)=3</formula>
    </cfRule>
    <cfRule type="expression" dxfId="16431" priority="52903" stopIfTrue="1">
      <formula>WEEKDAY($A840)=4</formula>
    </cfRule>
    <cfRule type="expression" dxfId="16430" priority="52904" stopIfTrue="1">
      <formula>WEEKDAY($A840)=5</formula>
    </cfRule>
    <cfRule type="expression" dxfId="16429" priority="52905" stopIfTrue="1">
      <formula>WEEKDAY($A840)=6</formula>
    </cfRule>
    <cfRule type="expression" dxfId="16428" priority="52906" stopIfTrue="1">
      <formula>WEEKDAY($A840)=7</formula>
    </cfRule>
  </conditionalFormatting>
  <conditionalFormatting sqref="I840:I842">
    <cfRule type="expression" dxfId="16427" priority="52893" stopIfTrue="1">
      <formula>WEEKDAY($A840)=1</formula>
    </cfRule>
    <cfRule type="expression" dxfId="16426" priority="52894" stopIfTrue="1">
      <formula>WEEKDAY($A840)=2</formula>
    </cfRule>
    <cfRule type="expression" dxfId="16425" priority="52895" stopIfTrue="1">
      <formula>WEEKDAY($A840)=3</formula>
    </cfRule>
    <cfRule type="expression" dxfId="16424" priority="52896" stopIfTrue="1">
      <formula>WEEKDAY($A840)=4</formula>
    </cfRule>
    <cfRule type="expression" dxfId="16423" priority="52897" stopIfTrue="1">
      <formula>WEEKDAY($A840)=5</formula>
    </cfRule>
    <cfRule type="expression" dxfId="16422" priority="52898" stopIfTrue="1">
      <formula>WEEKDAY($A840)=6</formula>
    </cfRule>
    <cfRule type="expression" dxfId="16421" priority="52899" stopIfTrue="1">
      <formula>WEEKDAY($A840)=7</formula>
    </cfRule>
  </conditionalFormatting>
  <conditionalFormatting sqref="I840:I842">
    <cfRule type="expression" dxfId="16420" priority="52886" stopIfTrue="1">
      <formula>WEEKDAY($A840)=1</formula>
    </cfRule>
    <cfRule type="expression" dxfId="16419" priority="52887" stopIfTrue="1">
      <formula>WEEKDAY($A840)=2</formula>
    </cfRule>
    <cfRule type="expression" dxfId="16418" priority="52888" stopIfTrue="1">
      <formula>WEEKDAY($A840)=3</formula>
    </cfRule>
    <cfRule type="expression" dxfId="16417" priority="52889" stopIfTrue="1">
      <formula>WEEKDAY($A840)=4</formula>
    </cfRule>
    <cfRule type="expression" dxfId="16416" priority="52890" stopIfTrue="1">
      <formula>WEEKDAY($A840)=5</formula>
    </cfRule>
    <cfRule type="expression" dxfId="16415" priority="52891" stopIfTrue="1">
      <formula>WEEKDAY($A840)=6</formula>
    </cfRule>
    <cfRule type="expression" dxfId="16414" priority="52892" stopIfTrue="1">
      <formula>WEEKDAY($A840)=7</formula>
    </cfRule>
  </conditionalFormatting>
  <conditionalFormatting sqref="I840:I842">
    <cfRule type="expression" dxfId="16413" priority="52879" stopIfTrue="1">
      <formula>WEEKDAY($A840)=1</formula>
    </cfRule>
    <cfRule type="expression" dxfId="16412" priority="52880" stopIfTrue="1">
      <formula>WEEKDAY($A840)=2</formula>
    </cfRule>
    <cfRule type="expression" dxfId="16411" priority="52881" stopIfTrue="1">
      <formula>WEEKDAY($A840)=3</formula>
    </cfRule>
    <cfRule type="expression" dxfId="16410" priority="52882" stopIfTrue="1">
      <formula>WEEKDAY($A840)=4</formula>
    </cfRule>
    <cfRule type="expression" dxfId="16409" priority="52883" stopIfTrue="1">
      <formula>WEEKDAY($A840)=5</formula>
    </cfRule>
    <cfRule type="expression" dxfId="16408" priority="52884" stopIfTrue="1">
      <formula>WEEKDAY($A840)=6</formula>
    </cfRule>
    <cfRule type="expression" dxfId="16407" priority="52885" stopIfTrue="1">
      <formula>WEEKDAY($A840)=7</formula>
    </cfRule>
  </conditionalFormatting>
  <conditionalFormatting sqref="I840:I842">
    <cfRule type="expression" dxfId="16406" priority="52872" stopIfTrue="1">
      <formula>WEEKDAY($A840)=1</formula>
    </cfRule>
    <cfRule type="expression" dxfId="16405" priority="52873" stopIfTrue="1">
      <formula>WEEKDAY($A840)=2</formula>
    </cfRule>
    <cfRule type="expression" dxfId="16404" priority="52874" stopIfTrue="1">
      <formula>WEEKDAY($A840)=3</formula>
    </cfRule>
    <cfRule type="expression" dxfId="16403" priority="52875" stopIfTrue="1">
      <formula>WEEKDAY($A840)=4</formula>
    </cfRule>
    <cfRule type="expression" dxfId="16402" priority="52876" stopIfTrue="1">
      <formula>WEEKDAY($A840)=5</formula>
    </cfRule>
    <cfRule type="expression" dxfId="16401" priority="52877" stopIfTrue="1">
      <formula>WEEKDAY($A840)=6</formula>
    </cfRule>
    <cfRule type="expression" dxfId="16400" priority="52878" stopIfTrue="1">
      <formula>WEEKDAY($A840)=7</formula>
    </cfRule>
  </conditionalFormatting>
  <conditionalFormatting sqref="I840:I842">
    <cfRule type="expression" dxfId="16399" priority="52865" stopIfTrue="1">
      <formula>WEEKDAY($A840)=1</formula>
    </cfRule>
    <cfRule type="expression" dxfId="16398" priority="52866" stopIfTrue="1">
      <formula>WEEKDAY($A840)=2</formula>
    </cfRule>
    <cfRule type="expression" dxfId="16397" priority="52867" stopIfTrue="1">
      <formula>WEEKDAY($A840)=3</formula>
    </cfRule>
    <cfRule type="expression" dxfId="16396" priority="52868" stopIfTrue="1">
      <formula>WEEKDAY($A840)=4</formula>
    </cfRule>
    <cfRule type="expression" dxfId="16395" priority="52869" stopIfTrue="1">
      <formula>WEEKDAY($A840)=5</formula>
    </cfRule>
    <cfRule type="expression" dxfId="16394" priority="52870" stopIfTrue="1">
      <formula>WEEKDAY($A840)=6</formula>
    </cfRule>
    <cfRule type="expression" dxfId="16393" priority="52871" stopIfTrue="1">
      <formula>WEEKDAY($A840)=7</formula>
    </cfRule>
  </conditionalFormatting>
  <conditionalFormatting sqref="I840:I842">
    <cfRule type="expression" dxfId="16392" priority="52858" stopIfTrue="1">
      <formula>WEEKDAY($A840)=1</formula>
    </cfRule>
    <cfRule type="expression" dxfId="16391" priority="52859" stopIfTrue="1">
      <formula>WEEKDAY($A840)=2</formula>
    </cfRule>
    <cfRule type="expression" dxfId="16390" priority="52860" stopIfTrue="1">
      <formula>WEEKDAY($A840)=3</formula>
    </cfRule>
    <cfRule type="expression" dxfId="16389" priority="52861" stopIfTrue="1">
      <formula>WEEKDAY($A840)=4</formula>
    </cfRule>
    <cfRule type="expression" dxfId="16388" priority="52862" stopIfTrue="1">
      <formula>WEEKDAY($A840)=5</formula>
    </cfRule>
    <cfRule type="expression" dxfId="16387" priority="52863" stopIfTrue="1">
      <formula>WEEKDAY($A840)=6</formula>
    </cfRule>
    <cfRule type="expression" dxfId="16386" priority="52864" stopIfTrue="1">
      <formula>WEEKDAY($A840)=7</formula>
    </cfRule>
  </conditionalFormatting>
  <conditionalFormatting sqref="I840:I842">
    <cfRule type="expression" dxfId="16385" priority="52851" stopIfTrue="1">
      <formula>WEEKDAY($A840)=1</formula>
    </cfRule>
    <cfRule type="expression" dxfId="16384" priority="52852" stopIfTrue="1">
      <formula>WEEKDAY($A840)=2</formula>
    </cfRule>
    <cfRule type="expression" dxfId="16383" priority="52853" stopIfTrue="1">
      <formula>WEEKDAY($A840)=3</formula>
    </cfRule>
    <cfRule type="expression" dxfId="16382" priority="52854" stopIfTrue="1">
      <formula>WEEKDAY($A840)=4</formula>
    </cfRule>
    <cfRule type="expression" dxfId="16381" priority="52855" stopIfTrue="1">
      <formula>WEEKDAY($A840)=5</formula>
    </cfRule>
    <cfRule type="expression" dxfId="16380" priority="52856" stopIfTrue="1">
      <formula>WEEKDAY($A840)=6</formula>
    </cfRule>
    <cfRule type="expression" dxfId="16379" priority="52857" stopIfTrue="1">
      <formula>WEEKDAY($A840)=7</formula>
    </cfRule>
  </conditionalFormatting>
  <conditionalFormatting sqref="I840:I842">
    <cfRule type="expression" dxfId="16378" priority="52844" stopIfTrue="1">
      <formula>WEEKDAY($A840)=1</formula>
    </cfRule>
    <cfRule type="expression" dxfId="16377" priority="52845" stopIfTrue="1">
      <formula>WEEKDAY($A840)=2</formula>
    </cfRule>
    <cfRule type="expression" dxfId="16376" priority="52846" stopIfTrue="1">
      <formula>WEEKDAY($A840)=3</formula>
    </cfRule>
    <cfRule type="expression" dxfId="16375" priority="52847" stopIfTrue="1">
      <formula>WEEKDAY($A840)=4</formula>
    </cfRule>
    <cfRule type="expression" dxfId="16374" priority="52848" stopIfTrue="1">
      <formula>WEEKDAY($A840)=5</formula>
    </cfRule>
    <cfRule type="expression" dxfId="16373" priority="52849" stopIfTrue="1">
      <formula>WEEKDAY($A840)=6</formula>
    </cfRule>
    <cfRule type="expression" dxfId="16372" priority="52850" stopIfTrue="1">
      <formula>WEEKDAY($A840)=7</formula>
    </cfRule>
  </conditionalFormatting>
  <conditionalFormatting sqref="I840:I842">
    <cfRule type="expression" dxfId="16371" priority="52837" stopIfTrue="1">
      <formula>WEEKDAY($A840)=1</formula>
    </cfRule>
    <cfRule type="expression" dxfId="16370" priority="52838" stopIfTrue="1">
      <formula>WEEKDAY($A840)=2</formula>
    </cfRule>
    <cfRule type="expression" dxfId="16369" priority="52839" stopIfTrue="1">
      <formula>WEEKDAY($A840)=3</formula>
    </cfRule>
    <cfRule type="expression" dxfId="16368" priority="52840" stopIfTrue="1">
      <formula>WEEKDAY($A840)=4</formula>
    </cfRule>
    <cfRule type="expression" dxfId="16367" priority="52841" stopIfTrue="1">
      <formula>WEEKDAY($A840)=5</formula>
    </cfRule>
    <cfRule type="expression" dxfId="16366" priority="52842" stopIfTrue="1">
      <formula>WEEKDAY($A840)=6</formula>
    </cfRule>
    <cfRule type="expression" dxfId="16365" priority="52843" stopIfTrue="1">
      <formula>WEEKDAY($A840)=7</formula>
    </cfRule>
  </conditionalFormatting>
  <conditionalFormatting sqref="I840:I842">
    <cfRule type="expression" dxfId="16364" priority="52830" stopIfTrue="1">
      <formula>WEEKDAY($A840)=1</formula>
    </cfRule>
    <cfRule type="expression" dxfId="16363" priority="52831" stopIfTrue="1">
      <formula>WEEKDAY($A840)=2</formula>
    </cfRule>
    <cfRule type="expression" dxfId="16362" priority="52832" stopIfTrue="1">
      <formula>WEEKDAY($A840)=3</formula>
    </cfRule>
    <cfRule type="expression" dxfId="16361" priority="52833" stopIfTrue="1">
      <formula>WEEKDAY($A840)=4</formula>
    </cfRule>
    <cfRule type="expression" dxfId="16360" priority="52834" stopIfTrue="1">
      <formula>WEEKDAY($A840)=5</formula>
    </cfRule>
    <cfRule type="expression" dxfId="16359" priority="52835" stopIfTrue="1">
      <formula>WEEKDAY($A840)=6</formula>
    </cfRule>
    <cfRule type="expression" dxfId="16358" priority="52836" stopIfTrue="1">
      <formula>WEEKDAY($A840)=7</formula>
    </cfRule>
  </conditionalFormatting>
  <conditionalFormatting sqref="I840:I842">
    <cfRule type="expression" dxfId="16357" priority="52823" stopIfTrue="1">
      <formula>WEEKDAY($A840)=1</formula>
    </cfRule>
    <cfRule type="expression" dxfId="16356" priority="52824" stopIfTrue="1">
      <formula>WEEKDAY($A840)=2</formula>
    </cfRule>
    <cfRule type="expression" dxfId="16355" priority="52825" stopIfTrue="1">
      <formula>WEEKDAY($A840)=3</formula>
    </cfRule>
    <cfRule type="expression" dxfId="16354" priority="52826" stopIfTrue="1">
      <formula>WEEKDAY($A840)=4</formula>
    </cfRule>
    <cfRule type="expression" dxfId="16353" priority="52827" stopIfTrue="1">
      <formula>WEEKDAY($A840)=5</formula>
    </cfRule>
    <cfRule type="expression" dxfId="16352" priority="52828" stopIfTrue="1">
      <formula>WEEKDAY($A840)=6</formula>
    </cfRule>
    <cfRule type="expression" dxfId="16351" priority="52829" stopIfTrue="1">
      <formula>WEEKDAY($A840)=7</formula>
    </cfRule>
  </conditionalFormatting>
  <conditionalFormatting sqref="I840:I842">
    <cfRule type="expression" dxfId="16350" priority="52816" stopIfTrue="1">
      <formula>WEEKDAY($A840)=1</formula>
    </cfRule>
    <cfRule type="expression" dxfId="16349" priority="52817" stopIfTrue="1">
      <formula>WEEKDAY($A840)=2</formula>
    </cfRule>
    <cfRule type="expression" dxfId="16348" priority="52818" stopIfTrue="1">
      <formula>WEEKDAY($A840)=3</formula>
    </cfRule>
    <cfRule type="expression" dxfId="16347" priority="52819" stopIfTrue="1">
      <formula>WEEKDAY($A840)=4</formula>
    </cfRule>
    <cfRule type="expression" dxfId="16346" priority="52820" stopIfTrue="1">
      <formula>WEEKDAY($A840)=5</formula>
    </cfRule>
    <cfRule type="expression" dxfId="16345" priority="52821" stopIfTrue="1">
      <formula>WEEKDAY($A840)=6</formula>
    </cfRule>
    <cfRule type="expression" dxfId="16344" priority="52822" stopIfTrue="1">
      <formula>WEEKDAY($A840)=7</formula>
    </cfRule>
  </conditionalFormatting>
  <conditionalFormatting sqref="I840:I842">
    <cfRule type="expression" dxfId="16343" priority="52809" stopIfTrue="1">
      <formula>WEEKDAY($A840)=1</formula>
    </cfRule>
    <cfRule type="expression" dxfId="16342" priority="52810" stopIfTrue="1">
      <formula>WEEKDAY($A840)=2</formula>
    </cfRule>
    <cfRule type="expression" dxfId="16341" priority="52811" stopIfTrue="1">
      <formula>WEEKDAY($A840)=3</formula>
    </cfRule>
    <cfRule type="expression" dxfId="16340" priority="52812" stopIfTrue="1">
      <formula>WEEKDAY($A840)=4</formula>
    </cfRule>
    <cfRule type="expression" dxfId="16339" priority="52813" stopIfTrue="1">
      <formula>WEEKDAY($A840)=5</formula>
    </cfRule>
    <cfRule type="expression" dxfId="16338" priority="52814" stopIfTrue="1">
      <formula>WEEKDAY($A840)=6</formula>
    </cfRule>
    <cfRule type="expression" dxfId="16337" priority="52815" stopIfTrue="1">
      <formula>WEEKDAY($A840)=7</formula>
    </cfRule>
  </conditionalFormatting>
  <conditionalFormatting sqref="I840:I842">
    <cfRule type="expression" dxfId="16336" priority="52802" stopIfTrue="1">
      <formula>WEEKDAY($A840)=1</formula>
    </cfRule>
    <cfRule type="expression" dxfId="16335" priority="52803" stopIfTrue="1">
      <formula>WEEKDAY($A840)=2</formula>
    </cfRule>
    <cfRule type="expression" dxfId="16334" priority="52804" stopIfTrue="1">
      <formula>WEEKDAY($A840)=3</formula>
    </cfRule>
    <cfRule type="expression" dxfId="16333" priority="52805" stopIfTrue="1">
      <formula>WEEKDAY($A840)=4</formula>
    </cfRule>
    <cfRule type="expression" dxfId="16332" priority="52806" stopIfTrue="1">
      <formula>WEEKDAY($A840)=5</formula>
    </cfRule>
    <cfRule type="expression" dxfId="16331" priority="52807" stopIfTrue="1">
      <formula>WEEKDAY($A840)=6</formula>
    </cfRule>
    <cfRule type="expression" dxfId="16330" priority="52808" stopIfTrue="1">
      <formula>WEEKDAY($A840)=7</formula>
    </cfRule>
  </conditionalFormatting>
  <conditionalFormatting sqref="I840:I842">
    <cfRule type="expression" dxfId="16329" priority="52795" stopIfTrue="1">
      <formula>WEEKDAY($A840)=1</formula>
    </cfRule>
    <cfRule type="expression" dxfId="16328" priority="52796" stopIfTrue="1">
      <formula>WEEKDAY($A840)=2</formula>
    </cfRule>
    <cfRule type="expression" dxfId="16327" priority="52797" stopIfTrue="1">
      <formula>WEEKDAY($A840)=3</formula>
    </cfRule>
    <cfRule type="expression" dxfId="16326" priority="52798" stopIfTrue="1">
      <formula>WEEKDAY($A840)=4</formula>
    </cfRule>
    <cfRule type="expression" dxfId="16325" priority="52799" stopIfTrue="1">
      <formula>WEEKDAY($A840)=5</formula>
    </cfRule>
    <cfRule type="expression" dxfId="16324" priority="52800" stopIfTrue="1">
      <formula>WEEKDAY($A840)=6</formula>
    </cfRule>
    <cfRule type="expression" dxfId="16323" priority="52801" stopIfTrue="1">
      <formula>WEEKDAY($A840)=7</formula>
    </cfRule>
  </conditionalFormatting>
  <conditionalFormatting sqref="I840:I842">
    <cfRule type="expression" dxfId="16322" priority="52788" stopIfTrue="1">
      <formula>WEEKDAY($A840)=1</formula>
    </cfRule>
    <cfRule type="expression" dxfId="16321" priority="52789" stopIfTrue="1">
      <formula>WEEKDAY($A840)=2</formula>
    </cfRule>
    <cfRule type="expression" dxfId="16320" priority="52790" stopIfTrue="1">
      <formula>WEEKDAY($A840)=3</formula>
    </cfRule>
    <cfRule type="expression" dxfId="16319" priority="52791" stopIfTrue="1">
      <formula>WEEKDAY($A840)=4</formula>
    </cfRule>
    <cfRule type="expression" dxfId="16318" priority="52792" stopIfTrue="1">
      <formula>WEEKDAY($A840)=5</formula>
    </cfRule>
    <cfRule type="expression" dxfId="16317" priority="52793" stopIfTrue="1">
      <formula>WEEKDAY($A840)=6</formula>
    </cfRule>
    <cfRule type="expression" dxfId="16316" priority="52794" stopIfTrue="1">
      <formula>WEEKDAY($A840)=7</formula>
    </cfRule>
  </conditionalFormatting>
  <conditionalFormatting sqref="I840:I842">
    <cfRule type="expression" dxfId="16315" priority="52781" stopIfTrue="1">
      <formula>WEEKDAY($A840)=1</formula>
    </cfRule>
    <cfRule type="expression" dxfId="16314" priority="52782" stopIfTrue="1">
      <formula>WEEKDAY($A840)=2</formula>
    </cfRule>
    <cfRule type="expression" dxfId="16313" priority="52783" stopIfTrue="1">
      <formula>WEEKDAY($A840)=3</formula>
    </cfRule>
    <cfRule type="expression" dxfId="16312" priority="52784" stopIfTrue="1">
      <formula>WEEKDAY($A840)=4</formula>
    </cfRule>
    <cfRule type="expression" dxfId="16311" priority="52785" stopIfTrue="1">
      <formula>WEEKDAY($A840)=5</formula>
    </cfRule>
    <cfRule type="expression" dxfId="16310" priority="52786" stopIfTrue="1">
      <formula>WEEKDAY($A840)=6</formula>
    </cfRule>
    <cfRule type="expression" dxfId="16309" priority="52787" stopIfTrue="1">
      <formula>WEEKDAY($A840)=7</formula>
    </cfRule>
  </conditionalFormatting>
  <conditionalFormatting sqref="I840:I842">
    <cfRule type="expression" dxfId="16308" priority="52774" stopIfTrue="1">
      <formula>WEEKDAY($A840)=1</formula>
    </cfRule>
    <cfRule type="expression" dxfId="16307" priority="52775" stopIfTrue="1">
      <formula>WEEKDAY($A840)=2</formula>
    </cfRule>
    <cfRule type="expression" dxfId="16306" priority="52776" stopIfTrue="1">
      <formula>WEEKDAY($A840)=3</formula>
    </cfRule>
    <cfRule type="expression" dxfId="16305" priority="52777" stopIfTrue="1">
      <formula>WEEKDAY($A840)=4</formula>
    </cfRule>
    <cfRule type="expression" dxfId="16304" priority="52778" stopIfTrue="1">
      <formula>WEEKDAY($A840)=5</formula>
    </cfRule>
    <cfRule type="expression" dxfId="16303" priority="52779" stopIfTrue="1">
      <formula>WEEKDAY($A840)=6</formula>
    </cfRule>
    <cfRule type="expression" dxfId="16302" priority="52780" stopIfTrue="1">
      <formula>WEEKDAY($A840)=7</formula>
    </cfRule>
  </conditionalFormatting>
  <conditionalFormatting sqref="I840:I842">
    <cfRule type="expression" dxfId="16301" priority="52767" stopIfTrue="1">
      <formula>WEEKDAY($A840)=1</formula>
    </cfRule>
    <cfRule type="expression" dxfId="16300" priority="52768" stopIfTrue="1">
      <formula>WEEKDAY($A840)=2</formula>
    </cfRule>
    <cfRule type="expression" dxfId="16299" priority="52769" stopIfTrue="1">
      <formula>WEEKDAY($A840)=3</formula>
    </cfRule>
    <cfRule type="expression" dxfId="16298" priority="52770" stopIfTrue="1">
      <formula>WEEKDAY($A840)=4</formula>
    </cfRule>
    <cfRule type="expression" dxfId="16297" priority="52771" stopIfTrue="1">
      <formula>WEEKDAY($A840)=5</formula>
    </cfRule>
    <cfRule type="expression" dxfId="16296" priority="52772" stopIfTrue="1">
      <formula>WEEKDAY($A840)=6</formula>
    </cfRule>
    <cfRule type="expression" dxfId="16295" priority="52773" stopIfTrue="1">
      <formula>WEEKDAY($A840)=7</formula>
    </cfRule>
  </conditionalFormatting>
  <conditionalFormatting sqref="I840:I842">
    <cfRule type="expression" dxfId="16294" priority="52760" stopIfTrue="1">
      <formula>WEEKDAY($A840)=1</formula>
    </cfRule>
    <cfRule type="expression" dxfId="16293" priority="52761" stopIfTrue="1">
      <formula>WEEKDAY($A840)=2</formula>
    </cfRule>
    <cfRule type="expression" dxfId="16292" priority="52762" stopIfTrue="1">
      <formula>WEEKDAY($A840)=3</formula>
    </cfRule>
    <cfRule type="expression" dxfId="16291" priority="52763" stopIfTrue="1">
      <formula>WEEKDAY($A840)=4</formula>
    </cfRule>
    <cfRule type="expression" dxfId="16290" priority="52764" stopIfTrue="1">
      <formula>WEEKDAY($A840)=5</formula>
    </cfRule>
    <cfRule type="expression" dxfId="16289" priority="52765" stopIfTrue="1">
      <formula>WEEKDAY($A840)=6</formula>
    </cfRule>
    <cfRule type="expression" dxfId="16288" priority="52766" stopIfTrue="1">
      <formula>WEEKDAY($A840)=7</formula>
    </cfRule>
  </conditionalFormatting>
  <conditionalFormatting sqref="I840:I842">
    <cfRule type="expression" dxfId="16287" priority="52746" stopIfTrue="1">
      <formula>WEEKDAY($A840)=1</formula>
    </cfRule>
    <cfRule type="expression" dxfId="16286" priority="52747" stopIfTrue="1">
      <formula>WEEKDAY($A840)=2</formula>
    </cfRule>
    <cfRule type="expression" dxfId="16285" priority="52748" stopIfTrue="1">
      <formula>WEEKDAY($A840)=3</formula>
    </cfRule>
    <cfRule type="expression" dxfId="16284" priority="52749" stopIfTrue="1">
      <formula>WEEKDAY($A840)=4</formula>
    </cfRule>
    <cfRule type="expression" dxfId="16283" priority="52750" stopIfTrue="1">
      <formula>WEEKDAY($A840)=5</formula>
    </cfRule>
    <cfRule type="expression" dxfId="16282" priority="52751" stopIfTrue="1">
      <formula>WEEKDAY($A840)=6</formula>
    </cfRule>
    <cfRule type="expression" dxfId="16281" priority="52752" stopIfTrue="1">
      <formula>WEEKDAY($A840)=7</formula>
    </cfRule>
  </conditionalFormatting>
  <conditionalFormatting sqref="I840:I842">
    <cfRule type="expression" dxfId="16280" priority="52739" stopIfTrue="1">
      <formula>WEEKDAY($A840)=1</formula>
    </cfRule>
    <cfRule type="expression" dxfId="16279" priority="52740" stopIfTrue="1">
      <formula>WEEKDAY($A840)=2</formula>
    </cfRule>
    <cfRule type="expression" dxfId="16278" priority="52741" stopIfTrue="1">
      <formula>WEEKDAY($A840)=3</formula>
    </cfRule>
    <cfRule type="expression" dxfId="16277" priority="52742" stopIfTrue="1">
      <formula>WEEKDAY($A840)=4</formula>
    </cfRule>
    <cfRule type="expression" dxfId="16276" priority="52743" stopIfTrue="1">
      <formula>WEEKDAY($A840)=5</formula>
    </cfRule>
    <cfRule type="expression" dxfId="16275" priority="52744" stopIfTrue="1">
      <formula>WEEKDAY($A840)=6</formula>
    </cfRule>
    <cfRule type="expression" dxfId="16274" priority="52745" stopIfTrue="1">
      <formula>WEEKDAY($A840)=7</formula>
    </cfRule>
  </conditionalFormatting>
  <conditionalFormatting sqref="I840:I842">
    <cfRule type="expression" dxfId="16273" priority="52732" stopIfTrue="1">
      <formula>WEEKDAY($A840)=1</formula>
    </cfRule>
    <cfRule type="expression" dxfId="16272" priority="52733" stopIfTrue="1">
      <formula>WEEKDAY($A840)=2</formula>
    </cfRule>
    <cfRule type="expression" dxfId="16271" priority="52734" stopIfTrue="1">
      <formula>WEEKDAY($A840)=3</formula>
    </cfRule>
    <cfRule type="expression" dxfId="16270" priority="52735" stopIfTrue="1">
      <formula>WEEKDAY($A840)=4</formula>
    </cfRule>
    <cfRule type="expression" dxfId="16269" priority="52736" stopIfTrue="1">
      <formula>WEEKDAY($A840)=5</formula>
    </cfRule>
    <cfRule type="expression" dxfId="16268" priority="52737" stopIfTrue="1">
      <formula>WEEKDAY($A840)=6</formula>
    </cfRule>
    <cfRule type="expression" dxfId="16267" priority="52738" stopIfTrue="1">
      <formula>WEEKDAY($A840)=7</formula>
    </cfRule>
  </conditionalFormatting>
  <conditionalFormatting sqref="I840:I842">
    <cfRule type="expression" dxfId="16266" priority="52718" stopIfTrue="1">
      <formula>WEEKDAY($A840)=1</formula>
    </cfRule>
    <cfRule type="expression" dxfId="16265" priority="52719" stopIfTrue="1">
      <formula>WEEKDAY($A840)=2</formula>
    </cfRule>
    <cfRule type="expression" dxfId="16264" priority="52720" stopIfTrue="1">
      <formula>WEEKDAY($A840)=3</formula>
    </cfRule>
    <cfRule type="expression" dxfId="16263" priority="52721" stopIfTrue="1">
      <formula>WEEKDAY($A840)=4</formula>
    </cfRule>
    <cfRule type="expression" dxfId="16262" priority="52722" stopIfTrue="1">
      <formula>WEEKDAY($A840)=5</formula>
    </cfRule>
    <cfRule type="expression" dxfId="16261" priority="52723" stopIfTrue="1">
      <formula>WEEKDAY($A840)=6</formula>
    </cfRule>
    <cfRule type="expression" dxfId="16260" priority="52724" stopIfTrue="1">
      <formula>WEEKDAY($A840)=7</formula>
    </cfRule>
  </conditionalFormatting>
  <conditionalFormatting sqref="I840:I842">
    <cfRule type="expression" dxfId="16259" priority="52711" stopIfTrue="1">
      <formula>WEEKDAY($A840)=1</formula>
    </cfRule>
    <cfRule type="expression" dxfId="16258" priority="52712" stopIfTrue="1">
      <formula>WEEKDAY($A840)=2</formula>
    </cfRule>
    <cfRule type="expression" dxfId="16257" priority="52713" stopIfTrue="1">
      <formula>WEEKDAY($A840)=3</formula>
    </cfRule>
    <cfRule type="expression" dxfId="16256" priority="52714" stopIfTrue="1">
      <formula>WEEKDAY($A840)=4</formula>
    </cfRule>
    <cfRule type="expression" dxfId="16255" priority="52715" stopIfTrue="1">
      <formula>WEEKDAY($A840)=5</formula>
    </cfRule>
    <cfRule type="expression" dxfId="16254" priority="52716" stopIfTrue="1">
      <formula>WEEKDAY($A840)=6</formula>
    </cfRule>
    <cfRule type="expression" dxfId="16253" priority="52717" stopIfTrue="1">
      <formula>WEEKDAY($A840)=7</formula>
    </cfRule>
  </conditionalFormatting>
  <conditionalFormatting sqref="I840:I842">
    <cfRule type="expression" dxfId="16252" priority="52704" stopIfTrue="1">
      <formula>WEEKDAY($A840)=1</formula>
    </cfRule>
    <cfRule type="expression" dxfId="16251" priority="52705" stopIfTrue="1">
      <formula>WEEKDAY($A840)=2</formula>
    </cfRule>
    <cfRule type="expression" dxfId="16250" priority="52706" stopIfTrue="1">
      <formula>WEEKDAY($A840)=3</formula>
    </cfRule>
    <cfRule type="expression" dxfId="16249" priority="52707" stopIfTrue="1">
      <formula>WEEKDAY($A840)=4</formula>
    </cfRule>
    <cfRule type="expression" dxfId="16248" priority="52708" stopIfTrue="1">
      <formula>WEEKDAY($A840)=5</formula>
    </cfRule>
    <cfRule type="expression" dxfId="16247" priority="52709" stopIfTrue="1">
      <formula>WEEKDAY($A840)=6</formula>
    </cfRule>
    <cfRule type="expression" dxfId="16246" priority="52710" stopIfTrue="1">
      <formula>WEEKDAY($A840)=7</formula>
    </cfRule>
  </conditionalFormatting>
  <conditionalFormatting sqref="I840:I842">
    <cfRule type="expression" dxfId="16245" priority="52697" stopIfTrue="1">
      <formula>WEEKDAY($A840)=1</formula>
    </cfRule>
    <cfRule type="expression" dxfId="16244" priority="52698" stopIfTrue="1">
      <formula>WEEKDAY($A840)=2</formula>
    </cfRule>
    <cfRule type="expression" dxfId="16243" priority="52699" stopIfTrue="1">
      <formula>WEEKDAY($A840)=3</formula>
    </cfRule>
    <cfRule type="expression" dxfId="16242" priority="52700" stopIfTrue="1">
      <formula>WEEKDAY($A840)=4</formula>
    </cfRule>
    <cfRule type="expression" dxfId="16241" priority="52701" stopIfTrue="1">
      <formula>WEEKDAY($A840)=5</formula>
    </cfRule>
    <cfRule type="expression" dxfId="16240" priority="52702" stopIfTrue="1">
      <formula>WEEKDAY($A840)=6</formula>
    </cfRule>
    <cfRule type="expression" dxfId="16239" priority="52703" stopIfTrue="1">
      <formula>WEEKDAY($A840)=7</formula>
    </cfRule>
  </conditionalFormatting>
  <conditionalFormatting sqref="I840:I842">
    <cfRule type="expression" dxfId="16238" priority="52690" stopIfTrue="1">
      <formula>WEEKDAY($A840)=1</formula>
    </cfRule>
    <cfRule type="expression" dxfId="16237" priority="52691" stopIfTrue="1">
      <formula>WEEKDAY($A840)=2</formula>
    </cfRule>
    <cfRule type="expression" dxfId="16236" priority="52692" stopIfTrue="1">
      <formula>WEEKDAY($A840)=3</formula>
    </cfRule>
    <cfRule type="expression" dxfId="16235" priority="52693" stopIfTrue="1">
      <formula>WEEKDAY($A840)=4</formula>
    </cfRule>
    <cfRule type="expression" dxfId="16234" priority="52694" stopIfTrue="1">
      <formula>WEEKDAY($A840)=5</formula>
    </cfRule>
    <cfRule type="expression" dxfId="16233" priority="52695" stopIfTrue="1">
      <formula>WEEKDAY($A840)=6</formula>
    </cfRule>
    <cfRule type="expression" dxfId="16232" priority="52696" stopIfTrue="1">
      <formula>WEEKDAY($A840)=7</formula>
    </cfRule>
  </conditionalFormatting>
  <conditionalFormatting sqref="I840:I842">
    <cfRule type="expression" dxfId="16231" priority="52683" stopIfTrue="1">
      <formula>WEEKDAY($A840)=1</formula>
    </cfRule>
    <cfRule type="expression" dxfId="16230" priority="52684" stopIfTrue="1">
      <formula>WEEKDAY($A840)=2</formula>
    </cfRule>
    <cfRule type="expression" dxfId="16229" priority="52685" stopIfTrue="1">
      <formula>WEEKDAY($A840)=3</formula>
    </cfRule>
    <cfRule type="expression" dxfId="16228" priority="52686" stopIfTrue="1">
      <formula>WEEKDAY($A840)=4</formula>
    </cfRule>
    <cfRule type="expression" dxfId="16227" priority="52687" stopIfTrue="1">
      <formula>WEEKDAY($A840)=5</formula>
    </cfRule>
    <cfRule type="expression" dxfId="16226" priority="52688" stopIfTrue="1">
      <formula>WEEKDAY($A840)=6</formula>
    </cfRule>
    <cfRule type="expression" dxfId="16225" priority="52689" stopIfTrue="1">
      <formula>WEEKDAY($A840)=7</formula>
    </cfRule>
  </conditionalFormatting>
  <conditionalFormatting sqref="I840:I842">
    <cfRule type="expression" dxfId="16224" priority="52676" stopIfTrue="1">
      <formula>WEEKDAY($A840)=1</formula>
    </cfRule>
    <cfRule type="expression" dxfId="16223" priority="52677" stopIfTrue="1">
      <formula>WEEKDAY($A840)=2</formula>
    </cfRule>
    <cfRule type="expression" dxfId="16222" priority="52678" stopIfTrue="1">
      <formula>WEEKDAY($A840)=3</formula>
    </cfRule>
    <cfRule type="expression" dxfId="16221" priority="52679" stopIfTrue="1">
      <formula>WEEKDAY($A840)=4</formula>
    </cfRule>
    <cfRule type="expression" dxfId="16220" priority="52680" stopIfTrue="1">
      <formula>WEEKDAY($A840)=5</formula>
    </cfRule>
    <cfRule type="expression" dxfId="16219" priority="52681" stopIfTrue="1">
      <formula>WEEKDAY($A840)=6</formula>
    </cfRule>
    <cfRule type="expression" dxfId="16218" priority="52682" stopIfTrue="1">
      <formula>WEEKDAY($A840)=7</formula>
    </cfRule>
  </conditionalFormatting>
  <conditionalFormatting sqref="I840:I842">
    <cfRule type="expression" dxfId="16217" priority="52669" stopIfTrue="1">
      <formula>WEEKDAY($A840)=1</formula>
    </cfRule>
    <cfRule type="expression" dxfId="16216" priority="52670" stopIfTrue="1">
      <formula>WEEKDAY($A840)=2</formula>
    </cfRule>
    <cfRule type="expression" dxfId="16215" priority="52671" stopIfTrue="1">
      <formula>WEEKDAY($A840)=3</formula>
    </cfRule>
    <cfRule type="expression" dxfId="16214" priority="52672" stopIfTrue="1">
      <formula>WEEKDAY($A840)=4</formula>
    </cfRule>
    <cfRule type="expression" dxfId="16213" priority="52673" stopIfTrue="1">
      <formula>WEEKDAY($A840)=5</formula>
    </cfRule>
    <cfRule type="expression" dxfId="16212" priority="52674" stopIfTrue="1">
      <formula>WEEKDAY($A840)=6</formula>
    </cfRule>
    <cfRule type="expression" dxfId="16211" priority="52675" stopIfTrue="1">
      <formula>WEEKDAY($A840)=7</formula>
    </cfRule>
  </conditionalFormatting>
  <conditionalFormatting sqref="I840:I842">
    <cfRule type="expression" dxfId="16210" priority="52662" stopIfTrue="1">
      <formula>WEEKDAY($A840)=1</formula>
    </cfRule>
    <cfRule type="expression" dxfId="16209" priority="52663" stopIfTrue="1">
      <formula>WEEKDAY($A840)=2</formula>
    </cfRule>
    <cfRule type="expression" dxfId="16208" priority="52664" stopIfTrue="1">
      <formula>WEEKDAY($A840)=3</formula>
    </cfRule>
    <cfRule type="expression" dxfId="16207" priority="52665" stopIfTrue="1">
      <formula>WEEKDAY($A840)=4</formula>
    </cfRule>
    <cfRule type="expression" dxfId="16206" priority="52666" stopIfTrue="1">
      <formula>WEEKDAY($A840)=5</formula>
    </cfRule>
    <cfRule type="expression" dxfId="16205" priority="52667" stopIfTrue="1">
      <formula>WEEKDAY($A840)=6</formula>
    </cfRule>
    <cfRule type="expression" dxfId="16204" priority="52668" stopIfTrue="1">
      <formula>WEEKDAY($A840)=7</formula>
    </cfRule>
  </conditionalFormatting>
  <conditionalFormatting sqref="I840:I842">
    <cfRule type="expression" dxfId="16203" priority="52655" stopIfTrue="1">
      <formula>WEEKDAY($A840)=1</formula>
    </cfRule>
    <cfRule type="expression" dxfId="16202" priority="52656" stopIfTrue="1">
      <formula>WEEKDAY($A840)=2</formula>
    </cfRule>
    <cfRule type="expression" dxfId="16201" priority="52657" stopIfTrue="1">
      <formula>WEEKDAY($A840)=3</formula>
    </cfRule>
    <cfRule type="expression" dxfId="16200" priority="52658" stopIfTrue="1">
      <formula>WEEKDAY($A840)=4</formula>
    </cfRule>
    <cfRule type="expression" dxfId="16199" priority="52659" stopIfTrue="1">
      <formula>WEEKDAY($A840)=5</formula>
    </cfRule>
    <cfRule type="expression" dxfId="16198" priority="52660" stopIfTrue="1">
      <formula>WEEKDAY($A840)=6</formula>
    </cfRule>
    <cfRule type="expression" dxfId="16197" priority="52661" stopIfTrue="1">
      <formula>WEEKDAY($A840)=7</formula>
    </cfRule>
  </conditionalFormatting>
  <conditionalFormatting sqref="I840:I842">
    <cfRule type="expression" dxfId="16196" priority="52648" stopIfTrue="1">
      <formula>WEEKDAY($A840)=1</formula>
    </cfRule>
    <cfRule type="expression" dxfId="16195" priority="52649" stopIfTrue="1">
      <formula>WEEKDAY($A840)=2</formula>
    </cfRule>
    <cfRule type="expression" dxfId="16194" priority="52650" stopIfTrue="1">
      <formula>WEEKDAY($A840)=3</formula>
    </cfRule>
    <cfRule type="expression" dxfId="16193" priority="52651" stopIfTrue="1">
      <formula>WEEKDAY($A840)=4</formula>
    </cfRule>
    <cfRule type="expression" dxfId="16192" priority="52652" stopIfTrue="1">
      <formula>WEEKDAY($A840)=5</formula>
    </cfRule>
    <cfRule type="expression" dxfId="16191" priority="52653" stopIfTrue="1">
      <formula>WEEKDAY($A840)=6</formula>
    </cfRule>
    <cfRule type="expression" dxfId="16190" priority="52654" stopIfTrue="1">
      <formula>WEEKDAY($A840)=7</formula>
    </cfRule>
  </conditionalFormatting>
  <conditionalFormatting sqref="I840:I842">
    <cfRule type="expression" dxfId="16189" priority="52641" stopIfTrue="1">
      <formula>WEEKDAY($A840)=1</formula>
    </cfRule>
    <cfRule type="expression" dxfId="16188" priority="52642" stopIfTrue="1">
      <formula>WEEKDAY($A840)=2</formula>
    </cfRule>
    <cfRule type="expression" dxfId="16187" priority="52643" stopIfTrue="1">
      <formula>WEEKDAY($A840)=3</formula>
    </cfRule>
    <cfRule type="expression" dxfId="16186" priority="52644" stopIfTrue="1">
      <formula>WEEKDAY($A840)=4</formula>
    </cfRule>
    <cfRule type="expression" dxfId="16185" priority="52645" stopIfTrue="1">
      <formula>WEEKDAY($A840)=5</formula>
    </cfRule>
    <cfRule type="expression" dxfId="16184" priority="52646" stopIfTrue="1">
      <formula>WEEKDAY($A840)=6</formula>
    </cfRule>
    <cfRule type="expression" dxfId="16183" priority="52647" stopIfTrue="1">
      <formula>WEEKDAY($A840)=7</formula>
    </cfRule>
  </conditionalFormatting>
  <conditionalFormatting sqref="I840:I842">
    <cfRule type="expression" dxfId="16182" priority="52634" stopIfTrue="1">
      <formula>WEEKDAY($A840)=1</formula>
    </cfRule>
    <cfRule type="expression" dxfId="16181" priority="52635" stopIfTrue="1">
      <formula>WEEKDAY($A840)=2</formula>
    </cfRule>
    <cfRule type="expression" dxfId="16180" priority="52636" stopIfTrue="1">
      <formula>WEEKDAY($A840)=3</formula>
    </cfRule>
    <cfRule type="expression" dxfId="16179" priority="52637" stopIfTrue="1">
      <formula>WEEKDAY($A840)=4</formula>
    </cfRule>
    <cfRule type="expression" dxfId="16178" priority="52638" stopIfTrue="1">
      <formula>WEEKDAY($A840)=5</formula>
    </cfRule>
    <cfRule type="expression" dxfId="16177" priority="52639" stopIfTrue="1">
      <formula>WEEKDAY($A840)=6</formula>
    </cfRule>
    <cfRule type="expression" dxfId="16176" priority="52640" stopIfTrue="1">
      <formula>WEEKDAY($A840)=7</formula>
    </cfRule>
  </conditionalFormatting>
  <conditionalFormatting sqref="I840:I842">
    <cfRule type="expression" dxfId="16175" priority="52627" stopIfTrue="1">
      <formula>WEEKDAY($A840)=1</formula>
    </cfRule>
    <cfRule type="expression" dxfId="16174" priority="52628" stopIfTrue="1">
      <formula>WEEKDAY($A840)=2</formula>
    </cfRule>
    <cfRule type="expression" dxfId="16173" priority="52629" stopIfTrue="1">
      <formula>WEEKDAY($A840)=3</formula>
    </cfRule>
    <cfRule type="expression" dxfId="16172" priority="52630" stopIfTrue="1">
      <formula>WEEKDAY($A840)=4</formula>
    </cfRule>
    <cfRule type="expression" dxfId="16171" priority="52631" stopIfTrue="1">
      <formula>WEEKDAY($A840)=5</formula>
    </cfRule>
    <cfRule type="expression" dxfId="16170" priority="52632" stopIfTrue="1">
      <formula>WEEKDAY($A840)=6</formula>
    </cfRule>
    <cfRule type="expression" dxfId="16169" priority="52633" stopIfTrue="1">
      <formula>WEEKDAY($A840)=7</formula>
    </cfRule>
  </conditionalFormatting>
  <conditionalFormatting sqref="I840:I842">
    <cfRule type="expression" dxfId="16168" priority="52620" stopIfTrue="1">
      <formula>WEEKDAY($A840)=1</formula>
    </cfRule>
    <cfRule type="expression" dxfId="16167" priority="52621" stopIfTrue="1">
      <formula>WEEKDAY($A840)=2</formula>
    </cfRule>
    <cfRule type="expression" dxfId="16166" priority="52622" stopIfTrue="1">
      <formula>WEEKDAY($A840)=3</formula>
    </cfRule>
    <cfRule type="expression" dxfId="16165" priority="52623" stopIfTrue="1">
      <formula>WEEKDAY($A840)=4</formula>
    </cfRule>
    <cfRule type="expression" dxfId="16164" priority="52624" stopIfTrue="1">
      <formula>WEEKDAY($A840)=5</formula>
    </cfRule>
    <cfRule type="expression" dxfId="16163" priority="52625" stopIfTrue="1">
      <formula>WEEKDAY($A840)=6</formula>
    </cfRule>
    <cfRule type="expression" dxfId="16162" priority="52626" stopIfTrue="1">
      <formula>WEEKDAY($A840)=7</formula>
    </cfRule>
  </conditionalFormatting>
  <conditionalFormatting sqref="I840:I842">
    <cfRule type="expression" dxfId="16161" priority="52613" stopIfTrue="1">
      <formula>WEEKDAY($A840)=1</formula>
    </cfRule>
    <cfRule type="expression" dxfId="16160" priority="52614" stopIfTrue="1">
      <formula>WEEKDAY($A840)=2</formula>
    </cfRule>
    <cfRule type="expression" dxfId="16159" priority="52615" stopIfTrue="1">
      <formula>WEEKDAY($A840)=3</formula>
    </cfRule>
    <cfRule type="expression" dxfId="16158" priority="52616" stopIfTrue="1">
      <formula>WEEKDAY($A840)=4</formula>
    </cfRule>
    <cfRule type="expression" dxfId="16157" priority="52617" stopIfTrue="1">
      <formula>WEEKDAY($A840)=5</formula>
    </cfRule>
    <cfRule type="expression" dxfId="16156" priority="52618" stopIfTrue="1">
      <formula>WEEKDAY($A840)=6</formula>
    </cfRule>
    <cfRule type="expression" dxfId="16155" priority="52619" stopIfTrue="1">
      <formula>WEEKDAY($A840)=7</formula>
    </cfRule>
  </conditionalFormatting>
  <conditionalFormatting sqref="I840:I842">
    <cfRule type="expression" dxfId="16154" priority="52606" stopIfTrue="1">
      <formula>WEEKDAY($A840)=1</formula>
    </cfRule>
    <cfRule type="expression" dxfId="16153" priority="52607" stopIfTrue="1">
      <formula>WEEKDAY($A840)=2</formula>
    </cfRule>
    <cfRule type="expression" dxfId="16152" priority="52608" stopIfTrue="1">
      <formula>WEEKDAY($A840)=3</formula>
    </cfRule>
    <cfRule type="expression" dxfId="16151" priority="52609" stopIfTrue="1">
      <formula>WEEKDAY($A840)=4</formula>
    </cfRule>
    <cfRule type="expression" dxfId="16150" priority="52610" stopIfTrue="1">
      <formula>WEEKDAY($A840)=5</formula>
    </cfRule>
    <cfRule type="expression" dxfId="16149" priority="52611" stopIfTrue="1">
      <formula>WEEKDAY($A840)=6</formula>
    </cfRule>
    <cfRule type="expression" dxfId="16148" priority="52612" stopIfTrue="1">
      <formula>WEEKDAY($A840)=7</formula>
    </cfRule>
  </conditionalFormatting>
  <conditionalFormatting sqref="I840:I842">
    <cfRule type="expression" dxfId="16147" priority="52599" stopIfTrue="1">
      <formula>WEEKDAY($A840)=1</formula>
    </cfRule>
    <cfRule type="expression" dxfId="16146" priority="52600" stopIfTrue="1">
      <formula>WEEKDAY($A840)=2</formula>
    </cfRule>
    <cfRule type="expression" dxfId="16145" priority="52601" stopIfTrue="1">
      <formula>WEEKDAY($A840)=3</formula>
    </cfRule>
    <cfRule type="expression" dxfId="16144" priority="52602" stopIfTrue="1">
      <formula>WEEKDAY($A840)=4</formula>
    </cfRule>
    <cfRule type="expression" dxfId="16143" priority="52603" stopIfTrue="1">
      <formula>WEEKDAY($A840)=5</formula>
    </cfRule>
    <cfRule type="expression" dxfId="16142" priority="52604" stopIfTrue="1">
      <formula>WEEKDAY($A840)=6</formula>
    </cfRule>
    <cfRule type="expression" dxfId="16141" priority="52605" stopIfTrue="1">
      <formula>WEEKDAY($A840)=7</formula>
    </cfRule>
  </conditionalFormatting>
  <conditionalFormatting sqref="I840:I842">
    <cfRule type="expression" dxfId="16140" priority="52592" stopIfTrue="1">
      <formula>WEEKDAY($A840)=1</formula>
    </cfRule>
    <cfRule type="expression" dxfId="16139" priority="52593" stopIfTrue="1">
      <formula>WEEKDAY($A840)=2</formula>
    </cfRule>
    <cfRule type="expression" dxfId="16138" priority="52594" stopIfTrue="1">
      <formula>WEEKDAY($A840)=3</formula>
    </cfRule>
    <cfRule type="expression" dxfId="16137" priority="52595" stopIfTrue="1">
      <formula>WEEKDAY($A840)=4</formula>
    </cfRule>
    <cfRule type="expression" dxfId="16136" priority="52596" stopIfTrue="1">
      <formula>WEEKDAY($A840)=5</formula>
    </cfRule>
    <cfRule type="expression" dxfId="16135" priority="52597" stopIfTrue="1">
      <formula>WEEKDAY($A840)=6</formula>
    </cfRule>
    <cfRule type="expression" dxfId="16134" priority="52598" stopIfTrue="1">
      <formula>WEEKDAY($A840)=7</formula>
    </cfRule>
  </conditionalFormatting>
  <conditionalFormatting sqref="I840:I842">
    <cfRule type="expression" dxfId="16133" priority="52585" stopIfTrue="1">
      <formula>WEEKDAY($A840)=1</formula>
    </cfRule>
    <cfRule type="expression" dxfId="16132" priority="52586" stopIfTrue="1">
      <formula>WEEKDAY($A840)=2</formula>
    </cfRule>
    <cfRule type="expression" dxfId="16131" priority="52587" stopIfTrue="1">
      <formula>WEEKDAY($A840)=3</formula>
    </cfRule>
    <cfRule type="expression" dxfId="16130" priority="52588" stopIfTrue="1">
      <formula>WEEKDAY($A840)=4</formula>
    </cfRule>
    <cfRule type="expression" dxfId="16129" priority="52589" stopIfTrue="1">
      <formula>WEEKDAY($A840)=5</formula>
    </cfRule>
    <cfRule type="expression" dxfId="16128" priority="52590" stopIfTrue="1">
      <formula>WEEKDAY($A840)=6</formula>
    </cfRule>
    <cfRule type="expression" dxfId="16127" priority="52591" stopIfTrue="1">
      <formula>WEEKDAY($A840)=7</formula>
    </cfRule>
  </conditionalFormatting>
  <conditionalFormatting sqref="I840:I842">
    <cfRule type="expression" dxfId="16126" priority="52578" stopIfTrue="1">
      <formula>WEEKDAY($A840)=1</formula>
    </cfRule>
    <cfRule type="expression" dxfId="16125" priority="52579" stopIfTrue="1">
      <formula>WEEKDAY($A840)=2</formula>
    </cfRule>
    <cfRule type="expression" dxfId="16124" priority="52580" stopIfTrue="1">
      <formula>WEEKDAY($A840)=3</formula>
    </cfRule>
    <cfRule type="expression" dxfId="16123" priority="52581" stopIfTrue="1">
      <formula>WEEKDAY($A840)=4</formula>
    </cfRule>
    <cfRule type="expression" dxfId="16122" priority="52582" stopIfTrue="1">
      <formula>WEEKDAY($A840)=5</formula>
    </cfRule>
    <cfRule type="expression" dxfId="16121" priority="52583" stopIfTrue="1">
      <formula>WEEKDAY($A840)=6</formula>
    </cfRule>
    <cfRule type="expression" dxfId="16120" priority="52584" stopIfTrue="1">
      <formula>WEEKDAY($A840)=7</formula>
    </cfRule>
  </conditionalFormatting>
  <conditionalFormatting sqref="I840:I842">
    <cfRule type="expression" dxfId="16119" priority="52571" stopIfTrue="1">
      <formula>WEEKDAY($A840)=1</formula>
    </cfRule>
    <cfRule type="expression" dxfId="16118" priority="52572" stopIfTrue="1">
      <formula>WEEKDAY($A840)=2</formula>
    </cfRule>
    <cfRule type="expression" dxfId="16117" priority="52573" stopIfTrue="1">
      <formula>WEEKDAY($A840)=3</formula>
    </cfRule>
    <cfRule type="expression" dxfId="16116" priority="52574" stopIfTrue="1">
      <formula>WEEKDAY($A840)=4</formula>
    </cfRule>
    <cfRule type="expression" dxfId="16115" priority="52575" stopIfTrue="1">
      <formula>WEEKDAY($A840)=5</formula>
    </cfRule>
    <cfRule type="expression" dxfId="16114" priority="52576" stopIfTrue="1">
      <formula>WEEKDAY($A840)=6</formula>
    </cfRule>
    <cfRule type="expression" dxfId="16113" priority="52577" stopIfTrue="1">
      <formula>WEEKDAY($A840)=7</formula>
    </cfRule>
  </conditionalFormatting>
  <conditionalFormatting sqref="I840:I842">
    <cfRule type="expression" dxfId="16112" priority="52557" stopIfTrue="1">
      <formula>WEEKDAY($A840)=1</formula>
    </cfRule>
    <cfRule type="expression" dxfId="16111" priority="52558" stopIfTrue="1">
      <formula>WEEKDAY($A840)=2</formula>
    </cfRule>
    <cfRule type="expression" dxfId="16110" priority="52559" stopIfTrue="1">
      <formula>WEEKDAY($A840)=3</formula>
    </cfRule>
    <cfRule type="expression" dxfId="16109" priority="52560" stopIfTrue="1">
      <formula>WEEKDAY($A840)=4</formula>
    </cfRule>
    <cfRule type="expression" dxfId="16108" priority="52561" stopIfTrue="1">
      <formula>WEEKDAY($A840)=5</formula>
    </cfRule>
    <cfRule type="expression" dxfId="16107" priority="52562" stopIfTrue="1">
      <formula>WEEKDAY($A840)=6</formula>
    </cfRule>
    <cfRule type="expression" dxfId="16106" priority="52563" stopIfTrue="1">
      <formula>WEEKDAY($A840)=7</formula>
    </cfRule>
  </conditionalFormatting>
  <conditionalFormatting sqref="I840:I842">
    <cfRule type="expression" dxfId="16105" priority="52536" stopIfTrue="1">
      <formula>WEEKDAY($A840)=1</formula>
    </cfRule>
    <cfRule type="expression" dxfId="16104" priority="52537" stopIfTrue="1">
      <formula>WEEKDAY($A840)=2</formula>
    </cfRule>
    <cfRule type="expression" dxfId="16103" priority="52538" stopIfTrue="1">
      <formula>WEEKDAY($A840)=3</formula>
    </cfRule>
    <cfRule type="expression" dxfId="16102" priority="52539" stopIfTrue="1">
      <formula>WEEKDAY($A840)=4</formula>
    </cfRule>
    <cfRule type="expression" dxfId="16101" priority="52540" stopIfTrue="1">
      <formula>WEEKDAY($A840)=5</formula>
    </cfRule>
    <cfRule type="expression" dxfId="16100" priority="52541" stopIfTrue="1">
      <formula>WEEKDAY($A840)=6</formula>
    </cfRule>
    <cfRule type="expression" dxfId="16099" priority="52542" stopIfTrue="1">
      <formula>WEEKDAY($A840)=7</formula>
    </cfRule>
  </conditionalFormatting>
  <conditionalFormatting sqref="I840:I842">
    <cfRule type="expression" dxfId="16098" priority="52522" stopIfTrue="1">
      <formula>WEEKDAY($A840)=1</formula>
    </cfRule>
    <cfRule type="expression" dxfId="16097" priority="52523" stopIfTrue="1">
      <formula>WEEKDAY($A840)=2</formula>
    </cfRule>
    <cfRule type="expression" dxfId="16096" priority="52524" stopIfTrue="1">
      <formula>WEEKDAY($A840)=3</formula>
    </cfRule>
    <cfRule type="expression" dxfId="16095" priority="52525" stopIfTrue="1">
      <formula>WEEKDAY($A840)=4</formula>
    </cfRule>
    <cfRule type="expression" dxfId="16094" priority="52526" stopIfTrue="1">
      <formula>WEEKDAY($A840)=5</formula>
    </cfRule>
    <cfRule type="expression" dxfId="16093" priority="52527" stopIfTrue="1">
      <formula>WEEKDAY($A840)=6</formula>
    </cfRule>
    <cfRule type="expression" dxfId="16092" priority="52528" stopIfTrue="1">
      <formula>WEEKDAY($A840)=7</formula>
    </cfRule>
  </conditionalFormatting>
  <conditionalFormatting sqref="I840:I842">
    <cfRule type="expression" dxfId="16091" priority="52501" stopIfTrue="1">
      <formula>WEEKDAY($A840)=1</formula>
    </cfRule>
    <cfRule type="expression" dxfId="16090" priority="52502" stopIfTrue="1">
      <formula>WEEKDAY($A840)=2</formula>
    </cfRule>
    <cfRule type="expression" dxfId="16089" priority="52503" stopIfTrue="1">
      <formula>WEEKDAY($A840)=3</formula>
    </cfRule>
    <cfRule type="expression" dxfId="16088" priority="52504" stopIfTrue="1">
      <formula>WEEKDAY($A840)=4</formula>
    </cfRule>
    <cfRule type="expression" dxfId="16087" priority="52505" stopIfTrue="1">
      <formula>WEEKDAY($A840)=5</formula>
    </cfRule>
    <cfRule type="expression" dxfId="16086" priority="52506" stopIfTrue="1">
      <formula>WEEKDAY($A840)=6</formula>
    </cfRule>
    <cfRule type="expression" dxfId="16085" priority="52507" stopIfTrue="1">
      <formula>WEEKDAY($A840)=7</formula>
    </cfRule>
  </conditionalFormatting>
  <conditionalFormatting sqref="I840:I842">
    <cfRule type="expression" dxfId="16084" priority="52480" stopIfTrue="1">
      <formula>WEEKDAY($A840)=1</formula>
    </cfRule>
    <cfRule type="expression" dxfId="16083" priority="52481" stopIfTrue="1">
      <formula>WEEKDAY($A840)=2</formula>
    </cfRule>
    <cfRule type="expression" dxfId="16082" priority="52482" stopIfTrue="1">
      <formula>WEEKDAY($A840)=3</formula>
    </cfRule>
    <cfRule type="expression" dxfId="16081" priority="52483" stopIfTrue="1">
      <formula>WEEKDAY($A840)=4</formula>
    </cfRule>
    <cfRule type="expression" dxfId="16080" priority="52484" stopIfTrue="1">
      <formula>WEEKDAY($A840)=5</formula>
    </cfRule>
    <cfRule type="expression" dxfId="16079" priority="52485" stopIfTrue="1">
      <formula>WEEKDAY($A840)=6</formula>
    </cfRule>
    <cfRule type="expression" dxfId="16078" priority="52486" stopIfTrue="1">
      <formula>WEEKDAY($A840)=7</formula>
    </cfRule>
  </conditionalFormatting>
  <conditionalFormatting sqref="I840:I842">
    <cfRule type="expression" dxfId="16077" priority="52473" stopIfTrue="1">
      <formula>WEEKDAY($A840)=1</formula>
    </cfRule>
    <cfRule type="expression" dxfId="16076" priority="52474" stopIfTrue="1">
      <formula>WEEKDAY($A840)=2</formula>
    </cfRule>
    <cfRule type="expression" dxfId="16075" priority="52475" stopIfTrue="1">
      <formula>WEEKDAY($A840)=3</formula>
    </cfRule>
    <cfRule type="expression" dxfId="16074" priority="52476" stopIfTrue="1">
      <formula>WEEKDAY($A840)=4</formula>
    </cfRule>
    <cfRule type="expression" dxfId="16073" priority="52477" stopIfTrue="1">
      <formula>WEEKDAY($A840)=5</formula>
    </cfRule>
    <cfRule type="expression" dxfId="16072" priority="52478" stopIfTrue="1">
      <formula>WEEKDAY($A840)=6</formula>
    </cfRule>
    <cfRule type="expression" dxfId="16071" priority="52479" stopIfTrue="1">
      <formula>WEEKDAY($A840)=7</formula>
    </cfRule>
  </conditionalFormatting>
  <conditionalFormatting sqref="I840:I842">
    <cfRule type="expression" dxfId="16070" priority="52466" stopIfTrue="1">
      <formula>WEEKDAY($A840)=1</formula>
    </cfRule>
    <cfRule type="expression" dxfId="16069" priority="52467" stopIfTrue="1">
      <formula>WEEKDAY($A840)=2</formula>
    </cfRule>
    <cfRule type="expression" dxfId="16068" priority="52468" stopIfTrue="1">
      <formula>WEEKDAY($A840)=3</formula>
    </cfRule>
    <cfRule type="expression" dxfId="16067" priority="52469" stopIfTrue="1">
      <formula>WEEKDAY($A840)=4</formula>
    </cfRule>
    <cfRule type="expression" dxfId="16066" priority="52470" stopIfTrue="1">
      <formula>WEEKDAY($A840)=5</formula>
    </cfRule>
    <cfRule type="expression" dxfId="16065" priority="52471" stopIfTrue="1">
      <formula>WEEKDAY($A840)=6</formula>
    </cfRule>
    <cfRule type="expression" dxfId="16064" priority="52472" stopIfTrue="1">
      <formula>WEEKDAY($A840)=7</formula>
    </cfRule>
  </conditionalFormatting>
  <conditionalFormatting sqref="I840:I842">
    <cfRule type="expression" dxfId="16063" priority="52459" stopIfTrue="1">
      <formula>WEEKDAY($A840)=1</formula>
    </cfRule>
    <cfRule type="expression" dxfId="16062" priority="52460" stopIfTrue="1">
      <formula>WEEKDAY($A840)=2</formula>
    </cfRule>
    <cfRule type="expression" dxfId="16061" priority="52461" stopIfTrue="1">
      <formula>WEEKDAY($A840)=3</formula>
    </cfRule>
    <cfRule type="expression" dxfId="16060" priority="52462" stopIfTrue="1">
      <formula>WEEKDAY($A840)=4</formula>
    </cfRule>
    <cfRule type="expression" dxfId="16059" priority="52463" stopIfTrue="1">
      <formula>WEEKDAY($A840)=5</formula>
    </cfRule>
    <cfRule type="expression" dxfId="16058" priority="52464" stopIfTrue="1">
      <formula>WEEKDAY($A840)=6</formula>
    </cfRule>
    <cfRule type="expression" dxfId="16057" priority="52465" stopIfTrue="1">
      <formula>WEEKDAY($A840)=7</formula>
    </cfRule>
  </conditionalFormatting>
  <conditionalFormatting sqref="I840:I842">
    <cfRule type="expression" dxfId="16056" priority="52445" stopIfTrue="1">
      <formula>WEEKDAY($A840)=1</formula>
    </cfRule>
    <cfRule type="expression" dxfId="16055" priority="52446" stopIfTrue="1">
      <formula>WEEKDAY($A840)=2</formula>
    </cfRule>
    <cfRule type="expression" dxfId="16054" priority="52447" stopIfTrue="1">
      <formula>WEEKDAY($A840)=3</formula>
    </cfRule>
    <cfRule type="expression" dxfId="16053" priority="52448" stopIfTrue="1">
      <formula>WEEKDAY($A840)=4</formula>
    </cfRule>
    <cfRule type="expression" dxfId="16052" priority="52449" stopIfTrue="1">
      <formula>WEEKDAY($A840)=5</formula>
    </cfRule>
    <cfRule type="expression" dxfId="16051" priority="52450" stopIfTrue="1">
      <formula>WEEKDAY($A840)=6</formula>
    </cfRule>
    <cfRule type="expression" dxfId="16050" priority="52451" stopIfTrue="1">
      <formula>WEEKDAY($A840)=7</formula>
    </cfRule>
  </conditionalFormatting>
  <conditionalFormatting sqref="I840:I842">
    <cfRule type="expression" dxfId="16049" priority="52431" stopIfTrue="1">
      <formula>WEEKDAY($A840)=1</formula>
    </cfRule>
    <cfRule type="expression" dxfId="16048" priority="52432" stopIfTrue="1">
      <formula>WEEKDAY($A840)=2</formula>
    </cfRule>
    <cfRule type="expression" dxfId="16047" priority="52433" stopIfTrue="1">
      <formula>WEEKDAY($A840)=3</formula>
    </cfRule>
    <cfRule type="expression" dxfId="16046" priority="52434" stopIfTrue="1">
      <formula>WEEKDAY($A840)=4</formula>
    </cfRule>
    <cfRule type="expression" dxfId="16045" priority="52435" stopIfTrue="1">
      <formula>WEEKDAY($A840)=5</formula>
    </cfRule>
    <cfRule type="expression" dxfId="16044" priority="52436" stopIfTrue="1">
      <formula>WEEKDAY($A840)=6</formula>
    </cfRule>
    <cfRule type="expression" dxfId="16043" priority="52437" stopIfTrue="1">
      <formula>WEEKDAY($A840)=7</formula>
    </cfRule>
  </conditionalFormatting>
  <conditionalFormatting sqref="I840:I842">
    <cfRule type="expression" dxfId="16042" priority="52417" stopIfTrue="1">
      <formula>WEEKDAY($A840)=1</formula>
    </cfRule>
    <cfRule type="expression" dxfId="16041" priority="52418" stopIfTrue="1">
      <formula>WEEKDAY($A840)=2</formula>
    </cfRule>
    <cfRule type="expression" dxfId="16040" priority="52419" stopIfTrue="1">
      <formula>WEEKDAY($A840)=3</formula>
    </cfRule>
    <cfRule type="expression" dxfId="16039" priority="52420" stopIfTrue="1">
      <formula>WEEKDAY($A840)=4</formula>
    </cfRule>
    <cfRule type="expression" dxfId="16038" priority="52421" stopIfTrue="1">
      <formula>WEEKDAY($A840)=5</formula>
    </cfRule>
    <cfRule type="expression" dxfId="16037" priority="52422" stopIfTrue="1">
      <formula>WEEKDAY($A840)=6</formula>
    </cfRule>
    <cfRule type="expression" dxfId="16036" priority="52423" stopIfTrue="1">
      <formula>WEEKDAY($A840)=7</formula>
    </cfRule>
  </conditionalFormatting>
  <conditionalFormatting sqref="I840:I842">
    <cfRule type="expression" dxfId="16035" priority="52403" stopIfTrue="1">
      <formula>WEEKDAY($A840)=1</formula>
    </cfRule>
    <cfRule type="expression" dxfId="16034" priority="52404" stopIfTrue="1">
      <formula>WEEKDAY($A840)=2</formula>
    </cfRule>
    <cfRule type="expression" dxfId="16033" priority="52405" stopIfTrue="1">
      <formula>WEEKDAY($A840)=3</formula>
    </cfRule>
    <cfRule type="expression" dxfId="16032" priority="52406" stopIfTrue="1">
      <formula>WEEKDAY($A840)=4</formula>
    </cfRule>
    <cfRule type="expression" dxfId="16031" priority="52407" stopIfTrue="1">
      <formula>WEEKDAY($A840)=5</formula>
    </cfRule>
    <cfRule type="expression" dxfId="16030" priority="52408" stopIfTrue="1">
      <formula>WEEKDAY($A840)=6</formula>
    </cfRule>
    <cfRule type="expression" dxfId="16029" priority="52409" stopIfTrue="1">
      <formula>WEEKDAY($A840)=7</formula>
    </cfRule>
  </conditionalFormatting>
  <conditionalFormatting sqref="I840:I842">
    <cfRule type="expression" dxfId="16028" priority="52389" stopIfTrue="1">
      <formula>WEEKDAY($A840)=1</formula>
    </cfRule>
    <cfRule type="expression" dxfId="16027" priority="52390" stopIfTrue="1">
      <formula>WEEKDAY($A840)=2</formula>
    </cfRule>
    <cfRule type="expression" dxfId="16026" priority="52391" stopIfTrue="1">
      <formula>WEEKDAY($A840)=3</formula>
    </cfRule>
    <cfRule type="expression" dxfId="16025" priority="52392" stopIfTrue="1">
      <formula>WEEKDAY($A840)=4</formula>
    </cfRule>
    <cfRule type="expression" dxfId="16024" priority="52393" stopIfTrue="1">
      <formula>WEEKDAY($A840)=5</formula>
    </cfRule>
    <cfRule type="expression" dxfId="16023" priority="52394" stopIfTrue="1">
      <formula>WEEKDAY($A840)=6</formula>
    </cfRule>
    <cfRule type="expression" dxfId="16022" priority="52395" stopIfTrue="1">
      <formula>WEEKDAY($A840)=7</formula>
    </cfRule>
  </conditionalFormatting>
  <conditionalFormatting sqref="I840:I842">
    <cfRule type="expression" dxfId="16021" priority="52375" stopIfTrue="1">
      <formula>WEEKDAY($A840)=1</formula>
    </cfRule>
    <cfRule type="expression" dxfId="16020" priority="52376" stopIfTrue="1">
      <formula>WEEKDAY($A840)=2</formula>
    </cfRule>
    <cfRule type="expression" dxfId="16019" priority="52377" stopIfTrue="1">
      <formula>WEEKDAY($A840)=3</formula>
    </cfRule>
    <cfRule type="expression" dxfId="16018" priority="52378" stopIfTrue="1">
      <formula>WEEKDAY($A840)=4</formula>
    </cfRule>
    <cfRule type="expression" dxfId="16017" priority="52379" stopIfTrue="1">
      <formula>WEEKDAY($A840)=5</formula>
    </cfRule>
    <cfRule type="expression" dxfId="16016" priority="52380" stopIfTrue="1">
      <formula>WEEKDAY($A840)=6</formula>
    </cfRule>
    <cfRule type="expression" dxfId="16015" priority="52381" stopIfTrue="1">
      <formula>WEEKDAY($A840)=7</formula>
    </cfRule>
  </conditionalFormatting>
  <conditionalFormatting sqref="I840:I842">
    <cfRule type="expression" dxfId="16014" priority="52361" stopIfTrue="1">
      <formula>WEEKDAY($A840)=1</formula>
    </cfRule>
    <cfRule type="expression" dxfId="16013" priority="52362" stopIfTrue="1">
      <formula>WEEKDAY($A840)=2</formula>
    </cfRule>
    <cfRule type="expression" dxfId="16012" priority="52363" stopIfTrue="1">
      <formula>WEEKDAY($A840)=3</formula>
    </cfRule>
    <cfRule type="expression" dxfId="16011" priority="52364" stopIfTrue="1">
      <formula>WEEKDAY($A840)=4</formula>
    </cfRule>
    <cfRule type="expression" dxfId="16010" priority="52365" stopIfTrue="1">
      <formula>WEEKDAY($A840)=5</formula>
    </cfRule>
    <cfRule type="expression" dxfId="16009" priority="52366" stopIfTrue="1">
      <formula>WEEKDAY($A840)=6</formula>
    </cfRule>
    <cfRule type="expression" dxfId="16008" priority="52367" stopIfTrue="1">
      <formula>WEEKDAY($A840)=7</formula>
    </cfRule>
  </conditionalFormatting>
  <conditionalFormatting sqref="I840:I842">
    <cfRule type="expression" dxfId="16007" priority="52347" stopIfTrue="1">
      <formula>WEEKDAY($A840)=1</formula>
    </cfRule>
    <cfRule type="expression" dxfId="16006" priority="52348" stopIfTrue="1">
      <formula>WEEKDAY($A840)=2</formula>
    </cfRule>
    <cfRule type="expression" dxfId="16005" priority="52349" stopIfTrue="1">
      <formula>WEEKDAY($A840)=3</formula>
    </cfRule>
    <cfRule type="expression" dxfId="16004" priority="52350" stopIfTrue="1">
      <formula>WEEKDAY($A840)=4</formula>
    </cfRule>
    <cfRule type="expression" dxfId="16003" priority="52351" stopIfTrue="1">
      <formula>WEEKDAY($A840)=5</formula>
    </cfRule>
    <cfRule type="expression" dxfId="16002" priority="52352" stopIfTrue="1">
      <formula>WEEKDAY($A840)=6</formula>
    </cfRule>
    <cfRule type="expression" dxfId="16001" priority="52353" stopIfTrue="1">
      <formula>WEEKDAY($A840)=7</formula>
    </cfRule>
  </conditionalFormatting>
  <conditionalFormatting sqref="I840:I842">
    <cfRule type="expression" dxfId="16000" priority="52333" stopIfTrue="1">
      <formula>WEEKDAY($A840)=1</formula>
    </cfRule>
    <cfRule type="expression" dxfId="15999" priority="52334" stopIfTrue="1">
      <formula>WEEKDAY($A840)=2</formula>
    </cfRule>
    <cfRule type="expression" dxfId="15998" priority="52335" stopIfTrue="1">
      <formula>WEEKDAY($A840)=3</formula>
    </cfRule>
    <cfRule type="expression" dxfId="15997" priority="52336" stopIfTrue="1">
      <formula>WEEKDAY($A840)=4</formula>
    </cfRule>
    <cfRule type="expression" dxfId="15996" priority="52337" stopIfTrue="1">
      <formula>WEEKDAY($A840)=5</formula>
    </cfRule>
    <cfRule type="expression" dxfId="15995" priority="52338" stopIfTrue="1">
      <formula>WEEKDAY($A840)=6</formula>
    </cfRule>
    <cfRule type="expression" dxfId="15994" priority="52339" stopIfTrue="1">
      <formula>WEEKDAY($A840)=7</formula>
    </cfRule>
  </conditionalFormatting>
  <conditionalFormatting sqref="I840:I842">
    <cfRule type="expression" dxfId="15993" priority="52312" stopIfTrue="1">
      <formula>WEEKDAY($A840)=1</formula>
    </cfRule>
    <cfRule type="expression" dxfId="15992" priority="52313" stopIfTrue="1">
      <formula>WEEKDAY($A840)=2</formula>
    </cfRule>
    <cfRule type="expression" dxfId="15991" priority="52314" stopIfTrue="1">
      <formula>WEEKDAY($A840)=3</formula>
    </cfRule>
    <cfRule type="expression" dxfId="15990" priority="52315" stopIfTrue="1">
      <formula>WEEKDAY($A840)=4</formula>
    </cfRule>
    <cfRule type="expression" dxfId="15989" priority="52316" stopIfTrue="1">
      <formula>WEEKDAY($A840)=5</formula>
    </cfRule>
    <cfRule type="expression" dxfId="15988" priority="52317" stopIfTrue="1">
      <formula>WEEKDAY($A840)=6</formula>
    </cfRule>
    <cfRule type="expression" dxfId="15987" priority="52318" stopIfTrue="1">
      <formula>WEEKDAY($A840)=7</formula>
    </cfRule>
  </conditionalFormatting>
  <conditionalFormatting sqref="B840:M840">
    <cfRule type="expression" dxfId="15986" priority="52305" stopIfTrue="1">
      <formula>WEEKDAY($A840)=1</formula>
    </cfRule>
    <cfRule type="expression" dxfId="15985" priority="52306" stopIfTrue="1">
      <formula>WEEKDAY($A840)=2</formula>
    </cfRule>
    <cfRule type="expression" dxfId="15984" priority="52307" stopIfTrue="1">
      <formula>WEEKDAY($A840)=3</formula>
    </cfRule>
    <cfRule type="expression" dxfId="15983" priority="52308" stopIfTrue="1">
      <formula>WEEKDAY($A840)=4</formula>
    </cfRule>
    <cfRule type="expression" dxfId="15982" priority="52309" stopIfTrue="1">
      <formula>WEEKDAY($A840)=5</formula>
    </cfRule>
    <cfRule type="expression" dxfId="15981" priority="52310" stopIfTrue="1">
      <formula>WEEKDAY($A840)=6</formula>
    </cfRule>
    <cfRule type="expression" dxfId="15980" priority="52311" stopIfTrue="1">
      <formula>WEEKDAY($A840)=7</formula>
    </cfRule>
  </conditionalFormatting>
  <conditionalFormatting sqref="B840:M840">
    <cfRule type="expression" dxfId="15979" priority="52298" stopIfTrue="1">
      <formula>WEEKDAY($A840)=1</formula>
    </cfRule>
    <cfRule type="expression" dxfId="15978" priority="52299" stopIfTrue="1">
      <formula>WEEKDAY($A840)=2</formula>
    </cfRule>
    <cfRule type="expression" dxfId="15977" priority="52300" stopIfTrue="1">
      <formula>WEEKDAY($A840)=3</formula>
    </cfRule>
    <cfRule type="expression" dxfId="15976" priority="52301" stopIfTrue="1">
      <formula>WEEKDAY($A840)=4</formula>
    </cfRule>
    <cfRule type="expression" dxfId="15975" priority="52302" stopIfTrue="1">
      <formula>WEEKDAY($A840)=5</formula>
    </cfRule>
    <cfRule type="expression" dxfId="15974" priority="52303" stopIfTrue="1">
      <formula>WEEKDAY($A840)=6</formula>
    </cfRule>
    <cfRule type="expression" dxfId="15973" priority="52304" stopIfTrue="1">
      <formula>WEEKDAY($A840)=7</formula>
    </cfRule>
  </conditionalFormatting>
  <conditionalFormatting sqref="I840:I842">
    <cfRule type="expression" dxfId="15972" priority="52277" stopIfTrue="1">
      <formula>WEEKDAY($A840)=1</formula>
    </cfRule>
    <cfRule type="expression" dxfId="15971" priority="52278" stopIfTrue="1">
      <formula>WEEKDAY($A840)=2</formula>
    </cfRule>
    <cfRule type="expression" dxfId="15970" priority="52279" stopIfTrue="1">
      <formula>WEEKDAY($A840)=3</formula>
    </cfRule>
    <cfRule type="expression" dxfId="15969" priority="52280" stopIfTrue="1">
      <formula>WEEKDAY($A840)=4</formula>
    </cfRule>
    <cfRule type="expression" dxfId="15968" priority="52281" stopIfTrue="1">
      <formula>WEEKDAY($A840)=5</formula>
    </cfRule>
    <cfRule type="expression" dxfId="15967" priority="52282" stopIfTrue="1">
      <formula>WEEKDAY($A840)=6</formula>
    </cfRule>
    <cfRule type="expression" dxfId="15966" priority="52283" stopIfTrue="1">
      <formula>WEEKDAY($A840)=7</formula>
    </cfRule>
  </conditionalFormatting>
  <conditionalFormatting sqref="I840:I842">
    <cfRule type="expression" dxfId="15965" priority="52270" stopIfTrue="1">
      <formula>WEEKDAY($A840)=1</formula>
    </cfRule>
    <cfRule type="expression" dxfId="15964" priority="52271" stopIfTrue="1">
      <formula>WEEKDAY($A840)=2</formula>
    </cfRule>
    <cfRule type="expression" dxfId="15963" priority="52272" stopIfTrue="1">
      <formula>WEEKDAY($A840)=3</formula>
    </cfRule>
    <cfRule type="expression" dxfId="15962" priority="52273" stopIfTrue="1">
      <formula>WEEKDAY($A840)=4</formula>
    </cfRule>
    <cfRule type="expression" dxfId="15961" priority="52274" stopIfTrue="1">
      <formula>WEEKDAY($A840)=5</formula>
    </cfRule>
    <cfRule type="expression" dxfId="15960" priority="52275" stopIfTrue="1">
      <formula>WEEKDAY($A840)=6</formula>
    </cfRule>
    <cfRule type="expression" dxfId="15959" priority="52276" stopIfTrue="1">
      <formula>WEEKDAY($A840)=7</formula>
    </cfRule>
  </conditionalFormatting>
  <conditionalFormatting sqref="I840:I842">
    <cfRule type="expression" dxfId="15958" priority="52263" stopIfTrue="1">
      <formula>WEEKDAY($A840)=1</formula>
    </cfRule>
    <cfRule type="expression" dxfId="15957" priority="52264" stopIfTrue="1">
      <formula>WEEKDAY($A840)=2</formula>
    </cfRule>
    <cfRule type="expression" dxfId="15956" priority="52265" stopIfTrue="1">
      <formula>WEEKDAY($A840)=3</formula>
    </cfRule>
    <cfRule type="expression" dxfId="15955" priority="52266" stopIfTrue="1">
      <formula>WEEKDAY($A840)=4</formula>
    </cfRule>
    <cfRule type="expression" dxfId="15954" priority="52267" stopIfTrue="1">
      <formula>WEEKDAY($A840)=5</formula>
    </cfRule>
    <cfRule type="expression" dxfId="15953" priority="52268" stopIfTrue="1">
      <formula>WEEKDAY($A840)=6</formula>
    </cfRule>
    <cfRule type="expression" dxfId="15952" priority="52269" stopIfTrue="1">
      <formula>WEEKDAY($A840)=7</formula>
    </cfRule>
  </conditionalFormatting>
  <conditionalFormatting sqref="I840:I842">
    <cfRule type="expression" dxfId="15951" priority="52256" stopIfTrue="1">
      <formula>WEEKDAY($A840)=1</formula>
    </cfRule>
    <cfRule type="expression" dxfId="15950" priority="52257" stopIfTrue="1">
      <formula>WEEKDAY($A840)=2</formula>
    </cfRule>
    <cfRule type="expression" dxfId="15949" priority="52258" stopIfTrue="1">
      <formula>WEEKDAY($A840)=3</formula>
    </cfRule>
    <cfRule type="expression" dxfId="15948" priority="52259" stopIfTrue="1">
      <formula>WEEKDAY($A840)=4</formula>
    </cfRule>
    <cfRule type="expression" dxfId="15947" priority="52260" stopIfTrue="1">
      <formula>WEEKDAY($A840)=5</formula>
    </cfRule>
    <cfRule type="expression" dxfId="15946" priority="52261" stopIfTrue="1">
      <formula>WEEKDAY($A840)=6</formula>
    </cfRule>
    <cfRule type="expression" dxfId="15945" priority="52262" stopIfTrue="1">
      <formula>WEEKDAY($A840)=7</formula>
    </cfRule>
  </conditionalFormatting>
  <conditionalFormatting sqref="B841:M841">
    <cfRule type="expression" dxfId="15944" priority="52032" stopIfTrue="1">
      <formula>WEEKDAY($A841)=1</formula>
    </cfRule>
    <cfRule type="expression" dxfId="15943" priority="52033" stopIfTrue="1">
      <formula>WEEKDAY($A841)=2</formula>
    </cfRule>
    <cfRule type="expression" dxfId="15942" priority="52034" stopIfTrue="1">
      <formula>WEEKDAY($A841)=3</formula>
    </cfRule>
    <cfRule type="expression" dxfId="15941" priority="52035" stopIfTrue="1">
      <formula>WEEKDAY($A841)=4</formula>
    </cfRule>
    <cfRule type="expression" dxfId="15940" priority="52036" stopIfTrue="1">
      <formula>WEEKDAY($A841)=5</formula>
    </cfRule>
    <cfRule type="expression" dxfId="15939" priority="52037" stopIfTrue="1">
      <formula>WEEKDAY($A841)=6</formula>
    </cfRule>
    <cfRule type="expression" dxfId="15938" priority="52038" stopIfTrue="1">
      <formula>WEEKDAY($A841)=7</formula>
    </cfRule>
  </conditionalFormatting>
  <conditionalFormatting sqref="I841:I842">
    <cfRule type="expression" dxfId="15937" priority="52025" stopIfTrue="1">
      <formula>WEEKDAY($A841)=1</formula>
    </cfRule>
    <cfRule type="expression" dxfId="15936" priority="52026" stopIfTrue="1">
      <formula>WEEKDAY($A841)=2</formula>
    </cfRule>
    <cfRule type="expression" dxfId="15935" priority="52027" stopIfTrue="1">
      <formula>WEEKDAY($A841)=3</formula>
    </cfRule>
    <cfRule type="expression" dxfId="15934" priority="52028" stopIfTrue="1">
      <formula>WEEKDAY($A841)=4</formula>
    </cfRule>
    <cfRule type="expression" dxfId="15933" priority="52029" stopIfTrue="1">
      <formula>WEEKDAY($A841)=5</formula>
    </cfRule>
    <cfRule type="expression" dxfId="15932" priority="52030" stopIfTrue="1">
      <formula>WEEKDAY($A841)=6</formula>
    </cfRule>
    <cfRule type="expression" dxfId="15931" priority="52031" stopIfTrue="1">
      <formula>WEEKDAY($A841)=7</formula>
    </cfRule>
  </conditionalFormatting>
  <conditionalFormatting sqref="I841:I842">
    <cfRule type="expression" dxfId="15930" priority="52018" stopIfTrue="1">
      <formula>WEEKDAY($A841)=1</formula>
    </cfRule>
    <cfRule type="expression" dxfId="15929" priority="52019" stopIfTrue="1">
      <formula>WEEKDAY($A841)=2</formula>
    </cfRule>
    <cfRule type="expression" dxfId="15928" priority="52020" stopIfTrue="1">
      <formula>WEEKDAY($A841)=3</formula>
    </cfRule>
    <cfRule type="expression" dxfId="15927" priority="52021" stopIfTrue="1">
      <formula>WEEKDAY($A841)=4</formula>
    </cfRule>
    <cfRule type="expression" dxfId="15926" priority="52022" stopIfTrue="1">
      <formula>WEEKDAY($A841)=5</formula>
    </cfRule>
    <cfRule type="expression" dxfId="15925" priority="52023" stopIfTrue="1">
      <formula>WEEKDAY($A841)=6</formula>
    </cfRule>
    <cfRule type="expression" dxfId="15924" priority="52024" stopIfTrue="1">
      <formula>WEEKDAY($A841)=7</formula>
    </cfRule>
  </conditionalFormatting>
  <conditionalFormatting sqref="I842">
    <cfRule type="expression" dxfId="15923" priority="51794" stopIfTrue="1">
      <formula>WEEKDAY($A842)=1</formula>
    </cfRule>
    <cfRule type="expression" dxfId="15922" priority="51795" stopIfTrue="1">
      <formula>WEEKDAY($A842)=2</formula>
    </cfRule>
    <cfRule type="expression" dxfId="15921" priority="51796" stopIfTrue="1">
      <formula>WEEKDAY($A842)=3</formula>
    </cfRule>
    <cfRule type="expression" dxfId="15920" priority="51797" stopIfTrue="1">
      <formula>WEEKDAY($A842)=4</formula>
    </cfRule>
    <cfRule type="expression" dxfId="15919" priority="51798" stopIfTrue="1">
      <formula>WEEKDAY($A842)=5</formula>
    </cfRule>
    <cfRule type="expression" dxfId="15918" priority="51799" stopIfTrue="1">
      <formula>WEEKDAY($A842)=6</formula>
    </cfRule>
    <cfRule type="expression" dxfId="15917" priority="51800" stopIfTrue="1">
      <formula>WEEKDAY($A842)=7</formula>
    </cfRule>
  </conditionalFormatting>
  <conditionalFormatting sqref="I842">
    <cfRule type="expression" dxfId="15916" priority="51787" stopIfTrue="1">
      <formula>WEEKDAY($A842)=1</formula>
    </cfRule>
    <cfRule type="expression" dxfId="15915" priority="51788" stopIfTrue="1">
      <formula>WEEKDAY($A842)=2</formula>
    </cfRule>
    <cfRule type="expression" dxfId="15914" priority="51789" stopIfTrue="1">
      <formula>WEEKDAY($A842)=3</formula>
    </cfRule>
    <cfRule type="expression" dxfId="15913" priority="51790" stopIfTrue="1">
      <formula>WEEKDAY($A842)=4</formula>
    </cfRule>
    <cfRule type="expression" dxfId="15912" priority="51791" stopIfTrue="1">
      <formula>WEEKDAY($A842)=5</formula>
    </cfRule>
    <cfRule type="expression" dxfId="15911" priority="51792" stopIfTrue="1">
      <formula>WEEKDAY($A842)=6</formula>
    </cfRule>
    <cfRule type="expression" dxfId="15910" priority="51793" stopIfTrue="1">
      <formula>WEEKDAY($A842)=7</formula>
    </cfRule>
  </conditionalFormatting>
  <conditionalFormatting sqref="I842">
    <cfRule type="expression" dxfId="15909" priority="51780" stopIfTrue="1">
      <formula>WEEKDAY($A842)=1</formula>
    </cfRule>
    <cfRule type="expression" dxfId="15908" priority="51781" stopIfTrue="1">
      <formula>WEEKDAY($A842)=2</formula>
    </cfRule>
    <cfRule type="expression" dxfId="15907" priority="51782" stopIfTrue="1">
      <formula>WEEKDAY($A842)=3</formula>
    </cfRule>
    <cfRule type="expression" dxfId="15906" priority="51783" stopIfTrue="1">
      <formula>WEEKDAY($A842)=4</formula>
    </cfRule>
    <cfRule type="expression" dxfId="15905" priority="51784" stopIfTrue="1">
      <formula>WEEKDAY($A842)=5</formula>
    </cfRule>
    <cfRule type="expression" dxfId="15904" priority="51785" stopIfTrue="1">
      <formula>WEEKDAY($A842)=6</formula>
    </cfRule>
    <cfRule type="expression" dxfId="15903" priority="51786" stopIfTrue="1">
      <formula>WEEKDAY($A842)=7</formula>
    </cfRule>
  </conditionalFormatting>
  <conditionalFormatting sqref="I842">
    <cfRule type="expression" dxfId="15902" priority="51773" stopIfTrue="1">
      <formula>WEEKDAY($A842)=1</formula>
    </cfRule>
    <cfRule type="expression" dxfId="15901" priority="51774" stopIfTrue="1">
      <formula>WEEKDAY($A842)=2</formula>
    </cfRule>
    <cfRule type="expression" dxfId="15900" priority="51775" stopIfTrue="1">
      <formula>WEEKDAY($A842)=3</formula>
    </cfRule>
    <cfRule type="expression" dxfId="15899" priority="51776" stopIfTrue="1">
      <formula>WEEKDAY($A842)=4</formula>
    </cfRule>
    <cfRule type="expression" dxfId="15898" priority="51777" stopIfTrue="1">
      <formula>WEEKDAY($A842)=5</formula>
    </cfRule>
    <cfRule type="expression" dxfId="15897" priority="51778" stopIfTrue="1">
      <formula>WEEKDAY($A842)=6</formula>
    </cfRule>
    <cfRule type="expression" dxfId="15896" priority="51779" stopIfTrue="1">
      <formula>WEEKDAY($A842)=7</formula>
    </cfRule>
  </conditionalFormatting>
  <conditionalFormatting sqref="I842">
    <cfRule type="expression" dxfId="15895" priority="51766" stopIfTrue="1">
      <formula>WEEKDAY($A842)=1</formula>
    </cfRule>
    <cfRule type="expression" dxfId="15894" priority="51767" stopIfTrue="1">
      <formula>WEEKDAY($A842)=2</formula>
    </cfRule>
    <cfRule type="expression" dxfId="15893" priority="51768" stopIfTrue="1">
      <formula>WEEKDAY($A842)=3</formula>
    </cfRule>
    <cfRule type="expression" dxfId="15892" priority="51769" stopIfTrue="1">
      <formula>WEEKDAY($A842)=4</formula>
    </cfRule>
    <cfRule type="expression" dxfId="15891" priority="51770" stopIfTrue="1">
      <formula>WEEKDAY($A842)=5</formula>
    </cfRule>
    <cfRule type="expression" dxfId="15890" priority="51771" stopIfTrue="1">
      <formula>WEEKDAY($A842)=6</formula>
    </cfRule>
    <cfRule type="expression" dxfId="15889" priority="51772" stopIfTrue="1">
      <formula>WEEKDAY($A842)=7</formula>
    </cfRule>
  </conditionalFormatting>
  <conditionalFormatting sqref="I842">
    <cfRule type="expression" dxfId="15888" priority="51759" stopIfTrue="1">
      <formula>WEEKDAY($A842)=1</formula>
    </cfRule>
    <cfRule type="expression" dxfId="15887" priority="51760" stopIfTrue="1">
      <formula>WEEKDAY($A842)=2</formula>
    </cfRule>
    <cfRule type="expression" dxfId="15886" priority="51761" stopIfTrue="1">
      <formula>WEEKDAY($A842)=3</formula>
    </cfRule>
    <cfRule type="expression" dxfId="15885" priority="51762" stopIfTrue="1">
      <formula>WEEKDAY($A842)=4</formula>
    </cfRule>
    <cfRule type="expression" dxfId="15884" priority="51763" stopIfTrue="1">
      <formula>WEEKDAY($A842)=5</formula>
    </cfRule>
    <cfRule type="expression" dxfId="15883" priority="51764" stopIfTrue="1">
      <formula>WEEKDAY($A842)=6</formula>
    </cfRule>
    <cfRule type="expression" dxfId="15882" priority="51765" stopIfTrue="1">
      <formula>WEEKDAY($A842)=7</formula>
    </cfRule>
  </conditionalFormatting>
  <conditionalFormatting sqref="I842">
    <cfRule type="expression" dxfId="15881" priority="51752" stopIfTrue="1">
      <formula>WEEKDAY($A842)=1</formula>
    </cfRule>
    <cfRule type="expression" dxfId="15880" priority="51753" stopIfTrue="1">
      <formula>WEEKDAY($A842)=2</formula>
    </cfRule>
    <cfRule type="expression" dxfId="15879" priority="51754" stopIfTrue="1">
      <formula>WEEKDAY($A842)=3</formula>
    </cfRule>
    <cfRule type="expression" dxfId="15878" priority="51755" stopIfTrue="1">
      <formula>WEEKDAY($A842)=4</formula>
    </cfRule>
    <cfRule type="expression" dxfId="15877" priority="51756" stopIfTrue="1">
      <formula>WEEKDAY($A842)=5</formula>
    </cfRule>
    <cfRule type="expression" dxfId="15876" priority="51757" stopIfTrue="1">
      <formula>WEEKDAY($A842)=6</formula>
    </cfRule>
    <cfRule type="expression" dxfId="15875" priority="51758" stopIfTrue="1">
      <formula>WEEKDAY($A842)=7</formula>
    </cfRule>
  </conditionalFormatting>
  <conditionalFormatting sqref="I842">
    <cfRule type="expression" dxfId="15874" priority="51745" stopIfTrue="1">
      <formula>WEEKDAY($A842)=1</formula>
    </cfRule>
    <cfRule type="expression" dxfId="15873" priority="51746" stopIfTrue="1">
      <formula>WEEKDAY($A842)=2</formula>
    </cfRule>
    <cfRule type="expression" dxfId="15872" priority="51747" stopIfTrue="1">
      <formula>WEEKDAY($A842)=3</formula>
    </cfRule>
    <cfRule type="expression" dxfId="15871" priority="51748" stopIfTrue="1">
      <formula>WEEKDAY($A842)=4</formula>
    </cfRule>
    <cfRule type="expression" dxfId="15870" priority="51749" stopIfTrue="1">
      <formula>WEEKDAY($A842)=5</formula>
    </cfRule>
    <cfRule type="expression" dxfId="15869" priority="51750" stopIfTrue="1">
      <formula>WEEKDAY($A842)=6</formula>
    </cfRule>
    <cfRule type="expression" dxfId="15868" priority="51751" stopIfTrue="1">
      <formula>WEEKDAY($A842)=7</formula>
    </cfRule>
  </conditionalFormatting>
  <conditionalFormatting sqref="I842">
    <cfRule type="expression" dxfId="15867" priority="51738" stopIfTrue="1">
      <formula>WEEKDAY($A842)=1</formula>
    </cfRule>
    <cfRule type="expression" dxfId="15866" priority="51739" stopIfTrue="1">
      <formula>WEEKDAY($A842)=2</formula>
    </cfRule>
    <cfRule type="expression" dxfId="15865" priority="51740" stopIfTrue="1">
      <formula>WEEKDAY($A842)=3</formula>
    </cfRule>
    <cfRule type="expression" dxfId="15864" priority="51741" stopIfTrue="1">
      <formula>WEEKDAY($A842)=4</formula>
    </cfRule>
    <cfRule type="expression" dxfId="15863" priority="51742" stopIfTrue="1">
      <formula>WEEKDAY($A842)=5</formula>
    </cfRule>
    <cfRule type="expression" dxfId="15862" priority="51743" stopIfTrue="1">
      <formula>WEEKDAY($A842)=6</formula>
    </cfRule>
    <cfRule type="expression" dxfId="15861" priority="51744" stopIfTrue="1">
      <formula>WEEKDAY($A842)=7</formula>
    </cfRule>
  </conditionalFormatting>
  <conditionalFormatting sqref="I842">
    <cfRule type="expression" dxfId="15860" priority="51731" stopIfTrue="1">
      <formula>WEEKDAY($A842)=1</formula>
    </cfRule>
    <cfRule type="expression" dxfId="15859" priority="51732" stopIfTrue="1">
      <formula>WEEKDAY($A842)=2</formula>
    </cfRule>
    <cfRule type="expression" dxfId="15858" priority="51733" stopIfTrue="1">
      <formula>WEEKDAY($A842)=3</formula>
    </cfRule>
    <cfRule type="expression" dxfId="15857" priority="51734" stopIfTrue="1">
      <formula>WEEKDAY($A842)=4</formula>
    </cfRule>
    <cfRule type="expression" dxfId="15856" priority="51735" stopIfTrue="1">
      <formula>WEEKDAY($A842)=5</formula>
    </cfRule>
    <cfRule type="expression" dxfId="15855" priority="51736" stopIfTrue="1">
      <formula>WEEKDAY($A842)=6</formula>
    </cfRule>
    <cfRule type="expression" dxfId="15854" priority="51737" stopIfTrue="1">
      <formula>WEEKDAY($A842)=7</formula>
    </cfRule>
  </conditionalFormatting>
  <conditionalFormatting sqref="I842">
    <cfRule type="expression" dxfId="15853" priority="51724" stopIfTrue="1">
      <formula>WEEKDAY($A842)=1</formula>
    </cfRule>
    <cfRule type="expression" dxfId="15852" priority="51725" stopIfTrue="1">
      <formula>WEEKDAY($A842)=2</formula>
    </cfRule>
    <cfRule type="expression" dxfId="15851" priority="51726" stopIfTrue="1">
      <formula>WEEKDAY($A842)=3</formula>
    </cfRule>
    <cfRule type="expression" dxfId="15850" priority="51727" stopIfTrue="1">
      <formula>WEEKDAY($A842)=4</formula>
    </cfRule>
    <cfRule type="expression" dxfId="15849" priority="51728" stopIfTrue="1">
      <formula>WEEKDAY($A842)=5</formula>
    </cfRule>
    <cfRule type="expression" dxfId="15848" priority="51729" stopIfTrue="1">
      <formula>WEEKDAY($A842)=6</formula>
    </cfRule>
    <cfRule type="expression" dxfId="15847" priority="51730" stopIfTrue="1">
      <formula>WEEKDAY($A842)=7</formula>
    </cfRule>
  </conditionalFormatting>
  <conditionalFormatting sqref="I842">
    <cfRule type="expression" dxfId="15846" priority="51717" stopIfTrue="1">
      <formula>WEEKDAY($A842)=1</formula>
    </cfRule>
    <cfRule type="expression" dxfId="15845" priority="51718" stopIfTrue="1">
      <formula>WEEKDAY($A842)=2</formula>
    </cfRule>
    <cfRule type="expression" dxfId="15844" priority="51719" stopIfTrue="1">
      <formula>WEEKDAY($A842)=3</formula>
    </cfRule>
    <cfRule type="expression" dxfId="15843" priority="51720" stopIfTrue="1">
      <formula>WEEKDAY($A842)=4</formula>
    </cfRule>
    <cfRule type="expression" dxfId="15842" priority="51721" stopIfTrue="1">
      <formula>WEEKDAY($A842)=5</formula>
    </cfRule>
    <cfRule type="expression" dxfId="15841" priority="51722" stopIfTrue="1">
      <formula>WEEKDAY($A842)=6</formula>
    </cfRule>
    <cfRule type="expression" dxfId="15840" priority="51723" stopIfTrue="1">
      <formula>WEEKDAY($A842)=7</formula>
    </cfRule>
  </conditionalFormatting>
  <conditionalFormatting sqref="I842">
    <cfRule type="expression" dxfId="15839" priority="51710" stopIfTrue="1">
      <formula>WEEKDAY($A842)=1</formula>
    </cfRule>
    <cfRule type="expression" dxfId="15838" priority="51711" stopIfTrue="1">
      <formula>WEEKDAY($A842)=2</formula>
    </cfRule>
    <cfRule type="expression" dxfId="15837" priority="51712" stopIfTrue="1">
      <formula>WEEKDAY($A842)=3</formula>
    </cfRule>
    <cfRule type="expression" dxfId="15836" priority="51713" stopIfTrue="1">
      <formula>WEEKDAY($A842)=4</formula>
    </cfRule>
    <cfRule type="expression" dxfId="15835" priority="51714" stopIfTrue="1">
      <formula>WEEKDAY($A842)=5</formula>
    </cfRule>
    <cfRule type="expression" dxfId="15834" priority="51715" stopIfTrue="1">
      <formula>WEEKDAY($A842)=6</formula>
    </cfRule>
    <cfRule type="expression" dxfId="15833" priority="51716" stopIfTrue="1">
      <formula>WEEKDAY($A842)=7</formula>
    </cfRule>
  </conditionalFormatting>
  <conditionalFormatting sqref="I842">
    <cfRule type="expression" dxfId="15832" priority="51703" stopIfTrue="1">
      <formula>WEEKDAY($A842)=1</formula>
    </cfRule>
    <cfRule type="expression" dxfId="15831" priority="51704" stopIfTrue="1">
      <formula>WEEKDAY($A842)=2</formula>
    </cfRule>
    <cfRule type="expression" dxfId="15830" priority="51705" stopIfTrue="1">
      <formula>WEEKDAY($A842)=3</formula>
    </cfRule>
    <cfRule type="expression" dxfId="15829" priority="51706" stopIfTrue="1">
      <formula>WEEKDAY($A842)=4</formula>
    </cfRule>
    <cfRule type="expression" dxfId="15828" priority="51707" stopIfTrue="1">
      <formula>WEEKDAY($A842)=5</formula>
    </cfRule>
    <cfRule type="expression" dxfId="15827" priority="51708" stopIfTrue="1">
      <formula>WEEKDAY($A842)=6</formula>
    </cfRule>
    <cfRule type="expression" dxfId="15826" priority="51709" stopIfTrue="1">
      <formula>WEEKDAY($A842)=7</formula>
    </cfRule>
  </conditionalFormatting>
  <conditionalFormatting sqref="I842">
    <cfRule type="expression" dxfId="15825" priority="51696" stopIfTrue="1">
      <formula>WEEKDAY($A842)=1</formula>
    </cfRule>
    <cfRule type="expression" dxfId="15824" priority="51697" stopIfTrue="1">
      <formula>WEEKDAY($A842)=2</formula>
    </cfRule>
    <cfRule type="expression" dxfId="15823" priority="51698" stopIfTrue="1">
      <formula>WEEKDAY($A842)=3</formula>
    </cfRule>
    <cfRule type="expression" dxfId="15822" priority="51699" stopIfTrue="1">
      <formula>WEEKDAY($A842)=4</formula>
    </cfRule>
    <cfRule type="expression" dxfId="15821" priority="51700" stopIfTrue="1">
      <formula>WEEKDAY($A842)=5</formula>
    </cfRule>
    <cfRule type="expression" dxfId="15820" priority="51701" stopIfTrue="1">
      <formula>WEEKDAY($A842)=6</formula>
    </cfRule>
    <cfRule type="expression" dxfId="15819" priority="51702" stopIfTrue="1">
      <formula>WEEKDAY($A842)=7</formula>
    </cfRule>
  </conditionalFormatting>
  <conditionalFormatting sqref="I842">
    <cfRule type="expression" dxfId="15818" priority="51689" stopIfTrue="1">
      <formula>WEEKDAY($A842)=1</formula>
    </cfRule>
    <cfRule type="expression" dxfId="15817" priority="51690" stopIfTrue="1">
      <formula>WEEKDAY($A842)=2</formula>
    </cfRule>
    <cfRule type="expression" dxfId="15816" priority="51691" stopIfTrue="1">
      <formula>WEEKDAY($A842)=3</formula>
    </cfRule>
    <cfRule type="expression" dxfId="15815" priority="51692" stopIfTrue="1">
      <formula>WEEKDAY($A842)=4</formula>
    </cfRule>
    <cfRule type="expression" dxfId="15814" priority="51693" stopIfTrue="1">
      <formula>WEEKDAY($A842)=5</formula>
    </cfRule>
    <cfRule type="expression" dxfId="15813" priority="51694" stopIfTrue="1">
      <formula>WEEKDAY($A842)=6</formula>
    </cfRule>
    <cfRule type="expression" dxfId="15812" priority="51695" stopIfTrue="1">
      <formula>WEEKDAY($A842)=7</formula>
    </cfRule>
  </conditionalFormatting>
  <conditionalFormatting sqref="I842">
    <cfRule type="expression" dxfId="15811" priority="51682" stopIfTrue="1">
      <formula>WEEKDAY($A842)=1</formula>
    </cfRule>
    <cfRule type="expression" dxfId="15810" priority="51683" stopIfTrue="1">
      <formula>WEEKDAY($A842)=2</formula>
    </cfRule>
    <cfRule type="expression" dxfId="15809" priority="51684" stopIfTrue="1">
      <formula>WEEKDAY($A842)=3</formula>
    </cfRule>
    <cfRule type="expression" dxfId="15808" priority="51685" stopIfTrue="1">
      <formula>WEEKDAY($A842)=4</formula>
    </cfRule>
    <cfRule type="expression" dxfId="15807" priority="51686" stopIfTrue="1">
      <formula>WEEKDAY($A842)=5</formula>
    </cfRule>
    <cfRule type="expression" dxfId="15806" priority="51687" stopIfTrue="1">
      <formula>WEEKDAY($A842)=6</formula>
    </cfRule>
    <cfRule type="expression" dxfId="15805" priority="51688" stopIfTrue="1">
      <formula>WEEKDAY($A842)=7</formula>
    </cfRule>
  </conditionalFormatting>
  <conditionalFormatting sqref="I842">
    <cfRule type="expression" dxfId="15804" priority="51675" stopIfTrue="1">
      <formula>WEEKDAY($A842)=1</formula>
    </cfRule>
    <cfRule type="expression" dxfId="15803" priority="51676" stopIfTrue="1">
      <formula>WEEKDAY($A842)=2</formula>
    </cfRule>
    <cfRule type="expression" dxfId="15802" priority="51677" stopIfTrue="1">
      <formula>WEEKDAY($A842)=3</formula>
    </cfRule>
    <cfRule type="expression" dxfId="15801" priority="51678" stopIfTrue="1">
      <formula>WEEKDAY($A842)=4</formula>
    </cfRule>
    <cfRule type="expression" dxfId="15800" priority="51679" stopIfTrue="1">
      <formula>WEEKDAY($A842)=5</formula>
    </cfRule>
    <cfRule type="expression" dxfId="15799" priority="51680" stopIfTrue="1">
      <formula>WEEKDAY($A842)=6</formula>
    </cfRule>
    <cfRule type="expression" dxfId="15798" priority="51681" stopIfTrue="1">
      <formula>WEEKDAY($A842)=7</formula>
    </cfRule>
  </conditionalFormatting>
  <conditionalFormatting sqref="I842">
    <cfRule type="expression" dxfId="15797" priority="51668" stopIfTrue="1">
      <formula>WEEKDAY($A842)=1</formula>
    </cfRule>
    <cfRule type="expression" dxfId="15796" priority="51669" stopIfTrue="1">
      <formula>WEEKDAY($A842)=2</formula>
    </cfRule>
    <cfRule type="expression" dxfId="15795" priority="51670" stopIfTrue="1">
      <formula>WEEKDAY($A842)=3</formula>
    </cfRule>
    <cfRule type="expression" dxfId="15794" priority="51671" stopIfTrue="1">
      <formula>WEEKDAY($A842)=4</formula>
    </cfRule>
    <cfRule type="expression" dxfId="15793" priority="51672" stopIfTrue="1">
      <formula>WEEKDAY($A842)=5</formula>
    </cfRule>
    <cfRule type="expression" dxfId="15792" priority="51673" stopIfTrue="1">
      <formula>WEEKDAY($A842)=6</formula>
    </cfRule>
    <cfRule type="expression" dxfId="15791" priority="51674" stopIfTrue="1">
      <formula>WEEKDAY($A842)=7</formula>
    </cfRule>
  </conditionalFormatting>
  <conditionalFormatting sqref="I842">
    <cfRule type="expression" dxfId="15790" priority="51661" stopIfTrue="1">
      <formula>WEEKDAY($A842)=1</formula>
    </cfRule>
    <cfRule type="expression" dxfId="15789" priority="51662" stopIfTrue="1">
      <formula>WEEKDAY($A842)=2</formula>
    </cfRule>
    <cfRule type="expression" dxfId="15788" priority="51663" stopIfTrue="1">
      <formula>WEEKDAY($A842)=3</formula>
    </cfRule>
    <cfRule type="expression" dxfId="15787" priority="51664" stopIfTrue="1">
      <formula>WEEKDAY($A842)=4</formula>
    </cfRule>
    <cfRule type="expression" dxfId="15786" priority="51665" stopIfTrue="1">
      <formula>WEEKDAY($A842)=5</formula>
    </cfRule>
    <cfRule type="expression" dxfId="15785" priority="51666" stopIfTrue="1">
      <formula>WEEKDAY($A842)=6</formula>
    </cfRule>
    <cfRule type="expression" dxfId="15784" priority="51667" stopIfTrue="1">
      <formula>WEEKDAY($A842)=7</formula>
    </cfRule>
  </conditionalFormatting>
  <conditionalFormatting sqref="I842">
    <cfRule type="expression" dxfId="15783" priority="51654" stopIfTrue="1">
      <formula>WEEKDAY($A842)=1</formula>
    </cfRule>
    <cfRule type="expression" dxfId="15782" priority="51655" stopIfTrue="1">
      <formula>WEEKDAY($A842)=2</formula>
    </cfRule>
    <cfRule type="expression" dxfId="15781" priority="51656" stopIfTrue="1">
      <formula>WEEKDAY($A842)=3</formula>
    </cfRule>
    <cfRule type="expression" dxfId="15780" priority="51657" stopIfTrue="1">
      <formula>WEEKDAY($A842)=4</formula>
    </cfRule>
    <cfRule type="expression" dxfId="15779" priority="51658" stopIfTrue="1">
      <formula>WEEKDAY($A842)=5</formula>
    </cfRule>
    <cfRule type="expression" dxfId="15778" priority="51659" stopIfTrue="1">
      <formula>WEEKDAY($A842)=6</formula>
    </cfRule>
    <cfRule type="expression" dxfId="15777" priority="51660" stopIfTrue="1">
      <formula>WEEKDAY($A842)=7</formula>
    </cfRule>
  </conditionalFormatting>
  <conditionalFormatting sqref="I842">
    <cfRule type="expression" dxfId="15776" priority="51647" stopIfTrue="1">
      <formula>WEEKDAY($A842)=1</formula>
    </cfRule>
    <cfRule type="expression" dxfId="15775" priority="51648" stopIfTrue="1">
      <formula>WEEKDAY($A842)=2</formula>
    </cfRule>
    <cfRule type="expression" dxfId="15774" priority="51649" stopIfTrue="1">
      <formula>WEEKDAY($A842)=3</formula>
    </cfRule>
    <cfRule type="expression" dxfId="15773" priority="51650" stopIfTrue="1">
      <formula>WEEKDAY($A842)=4</formula>
    </cfRule>
    <cfRule type="expression" dxfId="15772" priority="51651" stopIfTrue="1">
      <formula>WEEKDAY($A842)=5</formula>
    </cfRule>
    <cfRule type="expression" dxfId="15771" priority="51652" stopIfTrue="1">
      <formula>WEEKDAY($A842)=6</formula>
    </cfRule>
    <cfRule type="expression" dxfId="15770" priority="51653" stopIfTrue="1">
      <formula>WEEKDAY($A842)=7</formula>
    </cfRule>
  </conditionalFormatting>
  <conditionalFormatting sqref="I842">
    <cfRule type="expression" dxfId="15769" priority="51640" stopIfTrue="1">
      <formula>WEEKDAY($A842)=1</formula>
    </cfRule>
    <cfRule type="expression" dxfId="15768" priority="51641" stopIfTrue="1">
      <formula>WEEKDAY($A842)=2</formula>
    </cfRule>
    <cfRule type="expression" dxfId="15767" priority="51642" stopIfTrue="1">
      <formula>WEEKDAY($A842)=3</formula>
    </cfRule>
    <cfRule type="expression" dxfId="15766" priority="51643" stopIfTrue="1">
      <formula>WEEKDAY($A842)=4</formula>
    </cfRule>
    <cfRule type="expression" dxfId="15765" priority="51644" stopIfTrue="1">
      <formula>WEEKDAY($A842)=5</formula>
    </cfRule>
    <cfRule type="expression" dxfId="15764" priority="51645" stopIfTrue="1">
      <formula>WEEKDAY($A842)=6</formula>
    </cfRule>
    <cfRule type="expression" dxfId="15763" priority="51646" stopIfTrue="1">
      <formula>WEEKDAY($A842)=7</formula>
    </cfRule>
  </conditionalFormatting>
  <conditionalFormatting sqref="I842">
    <cfRule type="expression" dxfId="15762" priority="51633" stopIfTrue="1">
      <formula>WEEKDAY($A842)=1</formula>
    </cfRule>
    <cfRule type="expression" dxfId="15761" priority="51634" stopIfTrue="1">
      <formula>WEEKDAY($A842)=2</formula>
    </cfRule>
    <cfRule type="expression" dxfId="15760" priority="51635" stopIfTrue="1">
      <formula>WEEKDAY($A842)=3</formula>
    </cfRule>
    <cfRule type="expression" dxfId="15759" priority="51636" stopIfTrue="1">
      <formula>WEEKDAY($A842)=4</formula>
    </cfRule>
    <cfRule type="expression" dxfId="15758" priority="51637" stopIfTrue="1">
      <formula>WEEKDAY($A842)=5</formula>
    </cfRule>
    <cfRule type="expression" dxfId="15757" priority="51638" stopIfTrue="1">
      <formula>WEEKDAY($A842)=6</formula>
    </cfRule>
    <cfRule type="expression" dxfId="15756" priority="51639" stopIfTrue="1">
      <formula>WEEKDAY($A842)=7</formula>
    </cfRule>
  </conditionalFormatting>
  <conditionalFormatting sqref="I842">
    <cfRule type="expression" dxfId="15755" priority="51626" stopIfTrue="1">
      <formula>WEEKDAY($A842)=1</formula>
    </cfRule>
    <cfRule type="expression" dxfId="15754" priority="51627" stopIfTrue="1">
      <formula>WEEKDAY($A842)=2</formula>
    </cfRule>
    <cfRule type="expression" dxfId="15753" priority="51628" stopIfTrue="1">
      <formula>WEEKDAY($A842)=3</formula>
    </cfRule>
    <cfRule type="expression" dxfId="15752" priority="51629" stopIfTrue="1">
      <formula>WEEKDAY($A842)=4</formula>
    </cfRule>
    <cfRule type="expression" dxfId="15751" priority="51630" stopIfTrue="1">
      <formula>WEEKDAY($A842)=5</formula>
    </cfRule>
    <cfRule type="expression" dxfId="15750" priority="51631" stopIfTrue="1">
      <formula>WEEKDAY($A842)=6</formula>
    </cfRule>
    <cfRule type="expression" dxfId="15749" priority="51632" stopIfTrue="1">
      <formula>WEEKDAY($A842)=7</formula>
    </cfRule>
  </conditionalFormatting>
  <conditionalFormatting sqref="I842">
    <cfRule type="expression" dxfId="15748" priority="51619" stopIfTrue="1">
      <formula>WEEKDAY($A842)=1</formula>
    </cfRule>
    <cfRule type="expression" dxfId="15747" priority="51620" stopIfTrue="1">
      <formula>WEEKDAY($A842)=2</formula>
    </cfRule>
    <cfRule type="expression" dxfId="15746" priority="51621" stopIfTrue="1">
      <formula>WEEKDAY($A842)=3</formula>
    </cfRule>
    <cfRule type="expression" dxfId="15745" priority="51622" stopIfTrue="1">
      <formula>WEEKDAY($A842)=4</formula>
    </cfRule>
    <cfRule type="expression" dxfId="15744" priority="51623" stopIfTrue="1">
      <formula>WEEKDAY($A842)=5</formula>
    </cfRule>
    <cfRule type="expression" dxfId="15743" priority="51624" stopIfTrue="1">
      <formula>WEEKDAY($A842)=6</formula>
    </cfRule>
    <cfRule type="expression" dxfId="15742" priority="51625" stopIfTrue="1">
      <formula>WEEKDAY($A842)=7</formula>
    </cfRule>
  </conditionalFormatting>
  <conditionalFormatting sqref="I842">
    <cfRule type="expression" dxfId="15741" priority="51612" stopIfTrue="1">
      <formula>WEEKDAY($A842)=1</formula>
    </cfRule>
    <cfRule type="expression" dxfId="15740" priority="51613" stopIfTrue="1">
      <formula>WEEKDAY($A842)=2</formula>
    </cfRule>
    <cfRule type="expression" dxfId="15739" priority="51614" stopIfTrue="1">
      <formula>WEEKDAY($A842)=3</formula>
    </cfRule>
    <cfRule type="expression" dxfId="15738" priority="51615" stopIfTrue="1">
      <formula>WEEKDAY($A842)=4</formula>
    </cfRule>
    <cfRule type="expression" dxfId="15737" priority="51616" stopIfTrue="1">
      <formula>WEEKDAY($A842)=5</formula>
    </cfRule>
    <cfRule type="expression" dxfId="15736" priority="51617" stopIfTrue="1">
      <formula>WEEKDAY($A842)=6</formula>
    </cfRule>
    <cfRule type="expression" dxfId="15735" priority="51618" stopIfTrue="1">
      <formula>WEEKDAY($A842)=7</formula>
    </cfRule>
  </conditionalFormatting>
  <conditionalFormatting sqref="I842">
    <cfRule type="expression" dxfId="15734" priority="51605" stopIfTrue="1">
      <formula>WEEKDAY($A842)=1</formula>
    </cfRule>
    <cfRule type="expression" dxfId="15733" priority="51606" stopIfTrue="1">
      <formula>WEEKDAY($A842)=2</formula>
    </cfRule>
    <cfRule type="expression" dxfId="15732" priority="51607" stopIfTrue="1">
      <formula>WEEKDAY($A842)=3</formula>
    </cfRule>
    <cfRule type="expression" dxfId="15731" priority="51608" stopIfTrue="1">
      <formula>WEEKDAY($A842)=4</formula>
    </cfRule>
    <cfRule type="expression" dxfId="15730" priority="51609" stopIfTrue="1">
      <formula>WEEKDAY($A842)=5</formula>
    </cfRule>
    <cfRule type="expression" dxfId="15729" priority="51610" stopIfTrue="1">
      <formula>WEEKDAY($A842)=6</formula>
    </cfRule>
    <cfRule type="expression" dxfId="15728" priority="51611" stopIfTrue="1">
      <formula>WEEKDAY($A842)=7</formula>
    </cfRule>
  </conditionalFormatting>
  <conditionalFormatting sqref="I842">
    <cfRule type="expression" dxfId="15727" priority="51598" stopIfTrue="1">
      <formula>WEEKDAY($A842)=1</formula>
    </cfRule>
    <cfRule type="expression" dxfId="15726" priority="51599" stopIfTrue="1">
      <formula>WEEKDAY($A842)=2</formula>
    </cfRule>
    <cfRule type="expression" dxfId="15725" priority="51600" stopIfTrue="1">
      <formula>WEEKDAY($A842)=3</formula>
    </cfRule>
    <cfRule type="expression" dxfId="15724" priority="51601" stopIfTrue="1">
      <formula>WEEKDAY($A842)=4</formula>
    </cfRule>
    <cfRule type="expression" dxfId="15723" priority="51602" stopIfTrue="1">
      <formula>WEEKDAY($A842)=5</formula>
    </cfRule>
    <cfRule type="expression" dxfId="15722" priority="51603" stopIfTrue="1">
      <formula>WEEKDAY($A842)=6</formula>
    </cfRule>
    <cfRule type="expression" dxfId="15721" priority="51604" stopIfTrue="1">
      <formula>WEEKDAY($A842)=7</formula>
    </cfRule>
  </conditionalFormatting>
  <conditionalFormatting sqref="I842">
    <cfRule type="expression" dxfId="15720" priority="51591" stopIfTrue="1">
      <formula>WEEKDAY($A842)=1</formula>
    </cfRule>
    <cfRule type="expression" dxfId="15719" priority="51592" stopIfTrue="1">
      <formula>WEEKDAY($A842)=2</formula>
    </cfRule>
    <cfRule type="expression" dxfId="15718" priority="51593" stopIfTrue="1">
      <formula>WEEKDAY($A842)=3</formula>
    </cfRule>
    <cfRule type="expression" dxfId="15717" priority="51594" stopIfTrue="1">
      <formula>WEEKDAY($A842)=4</formula>
    </cfRule>
    <cfRule type="expression" dxfId="15716" priority="51595" stopIfTrue="1">
      <formula>WEEKDAY($A842)=5</formula>
    </cfRule>
    <cfRule type="expression" dxfId="15715" priority="51596" stopIfTrue="1">
      <formula>WEEKDAY($A842)=6</formula>
    </cfRule>
    <cfRule type="expression" dxfId="15714" priority="51597" stopIfTrue="1">
      <formula>WEEKDAY($A842)=7</formula>
    </cfRule>
  </conditionalFormatting>
  <conditionalFormatting sqref="I842">
    <cfRule type="expression" dxfId="15713" priority="51584" stopIfTrue="1">
      <formula>WEEKDAY($A842)=1</formula>
    </cfRule>
    <cfRule type="expression" dxfId="15712" priority="51585" stopIfTrue="1">
      <formula>WEEKDAY($A842)=2</formula>
    </cfRule>
    <cfRule type="expression" dxfId="15711" priority="51586" stopIfTrue="1">
      <formula>WEEKDAY($A842)=3</formula>
    </cfRule>
    <cfRule type="expression" dxfId="15710" priority="51587" stopIfTrue="1">
      <formula>WEEKDAY($A842)=4</formula>
    </cfRule>
    <cfRule type="expression" dxfId="15709" priority="51588" stopIfTrue="1">
      <formula>WEEKDAY($A842)=5</formula>
    </cfRule>
    <cfRule type="expression" dxfId="15708" priority="51589" stopIfTrue="1">
      <formula>WEEKDAY($A842)=6</formula>
    </cfRule>
    <cfRule type="expression" dxfId="15707" priority="51590" stopIfTrue="1">
      <formula>WEEKDAY($A842)=7</formula>
    </cfRule>
  </conditionalFormatting>
  <conditionalFormatting sqref="I842">
    <cfRule type="expression" dxfId="15706" priority="51577" stopIfTrue="1">
      <formula>WEEKDAY($A842)=1</formula>
    </cfRule>
    <cfRule type="expression" dxfId="15705" priority="51578" stopIfTrue="1">
      <formula>WEEKDAY($A842)=2</formula>
    </cfRule>
    <cfRule type="expression" dxfId="15704" priority="51579" stopIfTrue="1">
      <formula>WEEKDAY($A842)=3</formula>
    </cfRule>
    <cfRule type="expression" dxfId="15703" priority="51580" stopIfTrue="1">
      <formula>WEEKDAY($A842)=4</formula>
    </cfRule>
    <cfRule type="expression" dxfId="15702" priority="51581" stopIfTrue="1">
      <formula>WEEKDAY($A842)=5</formula>
    </cfRule>
    <cfRule type="expression" dxfId="15701" priority="51582" stopIfTrue="1">
      <formula>WEEKDAY($A842)=6</formula>
    </cfRule>
    <cfRule type="expression" dxfId="15700" priority="51583" stopIfTrue="1">
      <formula>WEEKDAY($A842)=7</formula>
    </cfRule>
  </conditionalFormatting>
  <conditionalFormatting sqref="I842">
    <cfRule type="expression" dxfId="15699" priority="51570" stopIfTrue="1">
      <formula>WEEKDAY($A842)=1</formula>
    </cfRule>
    <cfRule type="expression" dxfId="15698" priority="51571" stopIfTrue="1">
      <formula>WEEKDAY($A842)=2</formula>
    </cfRule>
    <cfRule type="expression" dxfId="15697" priority="51572" stopIfTrue="1">
      <formula>WEEKDAY($A842)=3</formula>
    </cfRule>
    <cfRule type="expression" dxfId="15696" priority="51573" stopIfTrue="1">
      <formula>WEEKDAY($A842)=4</formula>
    </cfRule>
    <cfRule type="expression" dxfId="15695" priority="51574" stopIfTrue="1">
      <formula>WEEKDAY($A842)=5</formula>
    </cfRule>
    <cfRule type="expression" dxfId="15694" priority="51575" stopIfTrue="1">
      <formula>WEEKDAY($A842)=6</formula>
    </cfRule>
    <cfRule type="expression" dxfId="15693" priority="51576" stopIfTrue="1">
      <formula>WEEKDAY($A842)=7</formula>
    </cfRule>
  </conditionalFormatting>
  <conditionalFormatting sqref="I842">
    <cfRule type="expression" dxfId="15692" priority="51563" stopIfTrue="1">
      <formula>WEEKDAY($A842)=1</formula>
    </cfRule>
    <cfRule type="expression" dxfId="15691" priority="51564" stopIfTrue="1">
      <formula>WEEKDAY($A842)=2</formula>
    </cfRule>
    <cfRule type="expression" dxfId="15690" priority="51565" stopIfTrue="1">
      <formula>WEEKDAY($A842)=3</formula>
    </cfRule>
    <cfRule type="expression" dxfId="15689" priority="51566" stopIfTrue="1">
      <formula>WEEKDAY($A842)=4</formula>
    </cfRule>
    <cfRule type="expression" dxfId="15688" priority="51567" stopIfTrue="1">
      <formula>WEEKDAY($A842)=5</formula>
    </cfRule>
    <cfRule type="expression" dxfId="15687" priority="51568" stopIfTrue="1">
      <formula>WEEKDAY($A842)=6</formula>
    </cfRule>
    <cfRule type="expression" dxfId="15686" priority="51569" stopIfTrue="1">
      <formula>WEEKDAY($A842)=7</formula>
    </cfRule>
  </conditionalFormatting>
  <conditionalFormatting sqref="I842">
    <cfRule type="expression" dxfId="15685" priority="51556" stopIfTrue="1">
      <formula>WEEKDAY($A842)=1</formula>
    </cfRule>
    <cfRule type="expression" dxfId="15684" priority="51557" stopIfTrue="1">
      <formula>WEEKDAY($A842)=2</formula>
    </cfRule>
    <cfRule type="expression" dxfId="15683" priority="51558" stopIfTrue="1">
      <formula>WEEKDAY($A842)=3</formula>
    </cfRule>
    <cfRule type="expression" dxfId="15682" priority="51559" stopIfTrue="1">
      <formula>WEEKDAY($A842)=4</formula>
    </cfRule>
    <cfRule type="expression" dxfId="15681" priority="51560" stopIfTrue="1">
      <formula>WEEKDAY($A842)=5</formula>
    </cfRule>
    <cfRule type="expression" dxfId="15680" priority="51561" stopIfTrue="1">
      <formula>WEEKDAY($A842)=6</formula>
    </cfRule>
    <cfRule type="expression" dxfId="15679" priority="51562" stopIfTrue="1">
      <formula>WEEKDAY($A842)=7</formula>
    </cfRule>
  </conditionalFormatting>
  <conditionalFormatting sqref="I842">
    <cfRule type="expression" dxfId="15678" priority="51549" stopIfTrue="1">
      <formula>WEEKDAY($A842)=1</formula>
    </cfRule>
    <cfRule type="expression" dxfId="15677" priority="51550" stopIfTrue="1">
      <formula>WEEKDAY($A842)=2</formula>
    </cfRule>
    <cfRule type="expression" dxfId="15676" priority="51551" stopIfTrue="1">
      <formula>WEEKDAY($A842)=3</formula>
    </cfRule>
    <cfRule type="expression" dxfId="15675" priority="51552" stopIfTrue="1">
      <formula>WEEKDAY($A842)=4</formula>
    </cfRule>
    <cfRule type="expression" dxfId="15674" priority="51553" stopIfTrue="1">
      <formula>WEEKDAY($A842)=5</formula>
    </cfRule>
    <cfRule type="expression" dxfId="15673" priority="51554" stopIfTrue="1">
      <formula>WEEKDAY($A842)=6</formula>
    </cfRule>
    <cfRule type="expression" dxfId="15672" priority="51555" stopIfTrue="1">
      <formula>WEEKDAY($A842)=7</formula>
    </cfRule>
  </conditionalFormatting>
  <conditionalFormatting sqref="I842">
    <cfRule type="expression" dxfId="15671" priority="51542" stopIfTrue="1">
      <formula>WEEKDAY($A842)=1</formula>
    </cfRule>
    <cfRule type="expression" dxfId="15670" priority="51543" stopIfTrue="1">
      <formula>WEEKDAY($A842)=2</formula>
    </cfRule>
    <cfRule type="expression" dxfId="15669" priority="51544" stopIfTrue="1">
      <formula>WEEKDAY($A842)=3</formula>
    </cfRule>
    <cfRule type="expression" dxfId="15668" priority="51545" stopIfTrue="1">
      <formula>WEEKDAY($A842)=4</formula>
    </cfRule>
    <cfRule type="expression" dxfId="15667" priority="51546" stopIfTrue="1">
      <formula>WEEKDAY($A842)=5</formula>
    </cfRule>
    <cfRule type="expression" dxfId="15666" priority="51547" stopIfTrue="1">
      <formula>WEEKDAY($A842)=6</formula>
    </cfRule>
    <cfRule type="expression" dxfId="15665" priority="51548" stopIfTrue="1">
      <formula>WEEKDAY($A842)=7</formula>
    </cfRule>
  </conditionalFormatting>
  <conditionalFormatting sqref="I842">
    <cfRule type="expression" dxfId="15664" priority="51535" stopIfTrue="1">
      <formula>WEEKDAY($A842)=1</formula>
    </cfRule>
    <cfRule type="expression" dxfId="15663" priority="51536" stopIfTrue="1">
      <formula>WEEKDAY($A842)=2</formula>
    </cfRule>
    <cfRule type="expression" dxfId="15662" priority="51537" stopIfTrue="1">
      <formula>WEEKDAY($A842)=3</formula>
    </cfRule>
    <cfRule type="expression" dxfId="15661" priority="51538" stopIfTrue="1">
      <formula>WEEKDAY($A842)=4</formula>
    </cfRule>
    <cfRule type="expression" dxfId="15660" priority="51539" stopIfTrue="1">
      <formula>WEEKDAY($A842)=5</formula>
    </cfRule>
    <cfRule type="expression" dxfId="15659" priority="51540" stopIfTrue="1">
      <formula>WEEKDAY($A842)=6</formula>
    </cfRule>
    <cfRule type="expression" dxfId="15658" priority="51541" stopIfTrue="1">
      <formula>WEEKDAY($A842)=7</formula>
    </cfRule>
  </conditionalFormatting>
  <conditionalFormatting sqref="I842">
    <cfRule type="expression" dxfId="15657" priority="51528" stopIfTrue="1">
      <formula>WEEKDAY($A842)=1</formula>
    </cfRule>
    <cfRule type="expression" dxfId="15656" priority="51529" stopIfTrue="1">
      <formula>WEEKDAY($A842)=2</formula>
    </cfRule>
    <cfRule type="expression" dxfId="15655" priority="51530" stopIfTrue="1">
      <formula>WEEKDAY($A842)=3</formula>
    </cfRule>
    <cfRule type="expression" dxfId="15654" priority="51531" stopIfTrue="1">
      <formula>WEEKDAY($A842)=4</formula>
    </cfRule>
    <cfRule type="expression" dxfId="15653" priority="51532" stopIfTrue="1">
      <formula>WEEKDAY($A842)=5</formula>
    </cfRule>
    <cfRule type="expression" dxfId="15652" priority="51533" stopIfTrue="1">
      <formula>WEEKDAY($A842)=6</formula>
    </cfRule>
    <cfRule type="expression" dxfId="15651" priority="51534" stopIfTrue="1">
      <formula>WEEKDAY($A842)=7</formula>
    </cfRule>
  </conditionalFormatting>
  <conditionalFormatting sqref="I842">
    <cfRule type="expression" dxfId="15650" priority="51521" stopIfTrue="1">
      <formula>WEEKDAY($A842)=1</formula>
    </cfRule>
    <cfRule type="expression" dxfId="15649" priority="51522" stopIfTrue="1">
      <formula>WEEKDAY($A842)=2</formula>
    </cfRule>
    <cfRule type="expression" dxfId="15648" priority="51523" stopIfTrue="1">
      <formula>WEEKDAY($A842)=3</formula>
    </cfRule>
    <cfRule type="expression" dxfId="15647" priority="51524" stopIfTrue="1">
      <formula>WEEKDAY($A842)=4</formula>
    </cfRule>
    <cfRule type="expression" dxfId="15646" priority="51525" stopIfTrue="1">
      <formula>WEEKDAY($A842)=5</formula>
    </cfRule>
    <cfRule type="expression" dxfId="15645" priority="51526" stopIfTrue="1">
      <formula>WEEKDAY($A842)=6</formula>
    </cfRule>
    <cfRule type="expression" dxfId="15644" priority="51527" stopIfTrue="1">
      <formula>WEEKDAY($A842)=7</formula>
    </cfRule>
  </conditionalFormatting>
  <conditionalFormatting sqref="I842">
    <cfRule type="expression" dxfId="15643" priority="51514" stopIfTrue="1">
      <formula>WEEKDAY($A842)=1</formula>
    </cfRule>
    <cfRule type="expression" dxfId="15642" priority="51515" stopIfTrue="1">
      <formula>WEEKDAY($A842)=2</formula>
    </cfRule>
    <cfRule type="expression" dxfId="15641" priority="51516" stopIfTrue="1">
      <formula>WEEKDAY($A842)=3</formula>
    </cfRule>
    <cfRule type="expression" dxfId="15640" priority="51517" stopIfTrue="1">
      <formula>WEEKDAY($A842)=4</formula>
    </cfRule>
    <cfRule type="expression" dxfId="15639" priority="51518" stopIfTrue="1">
      <formula>WEEKDAY($A842)=5</formula>
    </cfRule>
    <cfRule type="expression" dxfId="15638" priority="51519" stopIfTrue="1">
      <formula>WEEKDAY($A842)=6</formula>
    </cfRule>
    <cfRule type="expression" dxfId="15637" priority="51520" stopIfTrue="1">
      <formula>WEEKDAY($A842)=7</formula>
    </cfRule>
  </conditionalFormatting>
  <conditionalFormatting sqref="I842">
    <cfRule type="expression" dxfId="15636" priority="51507" stopIfTrue="1">
      <formula>WEEKDAY($A842)=1</formula>
    </cfRule>
    <cfRule type="expression" dxfId="15635" priority="51508" stopIfTrue="1">
      <formula>WEEKDAY($A842)=2</formula>
    </cfRule>
    <cfRule type="expression" dxfId="15634" priority="51509" stopIfTrue="1">
      <formula>WEEKDAY($A842)=3</formula>
    </cfRule>
    <cfRule type="expression" dxfId="15633" priority="51510" stopIfTrue="1">
      <formula>WEEKDAY($A842)=4</formula>
    </cfRule>
    <cfRule type="expression" dxfId="15632" priority="51511" stopIfTrue="1">
      <formula>WEEKDAY($A842)=5</formula>
    </cfRule>
    <cfRule type="expression" dxfId="15631" priority="51512" stopIfTrue="1">
      <formula>WEEKDAY($A842)=6</formula>
    </cfRule>
    <cfRule type="expression" dxfId="15630" priority="51513" stopIfTrue="1">
      <formula>WEEKDAY($A842)=7</formula>
    </cfRule>
  </conditionalFormatting>
  <conditionalFormatting sqref="I842">
    <cfRule type="expression" dxfId="15629" priority="51500" stopIfTrue="1">
      <formula>WEEKDAY($A842)=1</formula>
    </cfRule>
    <cfRule type="expression" dxfId="15628" priority="51501" stopIfTrue="1">
      <formula>WEEKDAY($A842)=2</formula>
    </cfRule>
    <cfRule type="expression" dxfId="15627" priority="51502" stopIfTrue="1">
      <formula>WEEKDAY($A842)=3</formula>
    </cfRule>
    <cfRule type="expression" dxfId="15626" priority="51503" stopIfTrue="1">
      <formula>WEEKDAY($A842)=4</formula>
    </cfRule>
    <cfRule type="expression" dxfId="15625" priority="51504" stopIfTrue="1">
      <formula>WEEKDAY($A842)=5</formula>
    </cfRule>
    <cfRule type="expression" dxfId="15624" priority="51505" stopIfTrue="1">
      <formula>WEEKDAY($A842)=6</formula>
    </cfRule>
    <cfRule type="expression" dxfId="15623" priority="51506" stopIfTrue="1">
      <formula>WEEKDAY($A842)=7</formula>
    </cfRule>
  </conditionalFormatting>
  <conditionalFormatting sqref="I842">
    <cfRule type="expression" dxfId="15622" priority="51493" stopIfTrue="1">
      <formula>WEEKDAY($A842)=1</formula>
    </cfRule>
    <cfRule type="expression" dxfId="15621" priority="51494" stopIfTrue="1">
      <formula>WEEKDAY($A842)=2</formula>
    </cfRule>
    <cfRule type="expression" dxfId="15620" priority="51495" stopIfTrue="1">
      <formula>WEEKDAY($A842)=3</formula>
    </cfRule>
    <cfRule type="expression" dxfId="15619" priority="51496" stopIfTrue="1">
      <formula>WEEKDAY($A842)=4</formula>
    </cfRule>
    <cfRule type="expression" dxfId="15618" priority="51497" stopIfTrue="1">
      <formula>WEEKDAY($A842)=5</formula>
    </cfRule>
    <cfRule type="expression" dxfId="15617" priority="51498" stopIfTrue="1">
      <formula>WEEKDAY($A842)=6</formula>
    </cfRule>
    <cfRule type="expression" dxfId="15616" priority="51499" stopIfTrue="1">
      <formula>WEEKDAY($A842)=7</formula>
    </cfRule>
  </conditionalFormatting>
  <conditionalFormatting sqref="I842">
    <cfRule type="expression" dxfId="15615" priority="51486" stopIfTrue="1">
      <formula>WEEKDAY($A842)=1</formula>
    </cfRule>
    <cfRule type="expression" dxfId="15614" priority="51487" stopIfTrue="1">
      <formula>WEEKDAY($A842)=2</formula>
    </cfRule>
    <cfRule type="expression" dxfId="15613" priority="51488" stopIfTrue="1">
      <formula>WEEKDAY($A842)=3</formula>
    </cfRule>
    <cfRule type="expression" dxfId="15612" priority="51489" stopIfTrue="1">
      <formula>WEEKDAY($A842)=4</formula>
    </cfRule>
    <cfRule type="expression" dxfId="15611" priority="51490" stopIfTrue="1">
      <formula>WEEKDAY($A842)=5</formula>
    </cfRule>
    <cfRule type="expression" dxfId="15610" priority="51491" stopIfTrue="1">
      <formula>WEEKDAY($A842)=6</formula>
    </cfRule>
    <cfRule type="expression" dxfId="15609" priority="51492" stopIfTrue="1">
      <formula>WEEKDAY($A842)=7</formula>
    </cfRule>
  </conditionalFormatting>
  <conditionalFormatting sqref="I842">
    <cfRule type="expression" dxfId="15608" priority="51479" stopIfTrue="1">
      <formula>WEEKDAY($A842)=1</formula>
    </cfRule>
    <cfRule type="expression" dxfId="15607" priority="51480" stopIfTrue="1">
      <formula>WEEKDAY($A842)=2</formula>
    </cfRule>
    <cfRule type="expression" dxfId="15606" priority="51481" stopIfTrue="1">
      <formula>WEEKDAY($A842)=3</formula>
    </cfRule>
    <cfRule type="expression" dxfId="15605" priority="51482" stopIfTrue="1">
      <formula>WEEKDAY($A842)=4</formula>
    </cfRule>
    <cfRule type="expression" dxfId="15604" priority="51483" stopIfTrue="1">
      <formula>WEEKDAY($A842)=5</formula>
    </cfRule>
    <cfRule type="expression" dxfId="15603" priority="51484" stopIfTrue="1">
      <formula>WEEKDAY($A842)=6</formula>
    </cfRule>
    <cfRule type="expression" dxfId="15602" priority="51485" stopIfTrue="1">
      <formula>WEEKDAY($A842)=7</formula>
    </cfRule>
  </conditionalFormatting>
  <conditionalFormatting sqref="I842">
    <cfRule type="expression" dxfId="15601" priority="51472" stopIfTrue="1">
      <formula>WEEKDAY($A842)=1</formula>
    </cfRule>
    <cfRule type="expression" dxfId="15600" priority="51473" stopIfTrue="1">
      <formula>WEEKDAY($A842)=2</formula>
    </cfRule>
    <cfRule type="expression" dxfId="15599" priority="51474" stopIfTrue="1">
      <formula>WEEKDAY($A842)=3</formula>
    </cfRule>
    <cfRule type="expression" dxfId="15598" priority="51475" stopIfTrue="1">
      <formula>WEEKDAY($A842)=4</formula>
    </cfRule>
    <cfRule type="expression" dxfId="15597" priority="51476" stopIfTrue="1">
      <formula>WEEKDAY($A842)=5</formula>
    </cfRule>
    <cfRule type="expression" dxfId="15596" priority="51477" stopIfTrue="1">
      <formula>WEEKDAY($A842)=6</formula>
    </cfRule>
    <cfRule type="expression" dxfId="15595" priority="51478" stopIfTrue="1">
      <formula>WEEKDAY($A842)=7</formula>
    </cfRule>
  </conditionalFormatting>
  <conditionalFormatting sqref="I842">
    <cfRule type="expression" dxfId="15594" priority="51465" stopIfTrue="1">
      <formula>WEEKDAY($A842)=1</formula>
    </cfRule>
    <cfRule type="expression" dxfId="15593" priority="51466" stopIfTrue="1">
      <formula>WEEKDAY($A842)=2</formula>
    </cfRule>
    <cfRule type="expression" dxfId="15592" priority="51467" stopIfTrue="1">
      <formula>WEEKDAY($A842)=3</formula>
    </cfRule>
    <cfRule type="expression" dxfId="15591" priority="51468" stopIfTrue="1">
      <formula>WEEKDAY($A842)=4</formula>
    </cfRule>
    <cfRule type="expression" dxfId="15590" priority="51469" stopIfTrue="1">
      <formula>WEEKDAY($A842)=5</formula>
    </cfRule>
    <cfRule type="expression" dxfId="15589" priority="51470" stopIfTrue="1">
      <formula>WEEKDAY($A842)=6</formula>
    </cfRule>
    <cfRule type="expression" dxfId="15588" priority="51471" stopIfTrue="1">
      <formula>WEEKDAY($A842)=7</formula>
    </cfRule>
  </conditionalFormatting>
  <conditionalFormatting sqref="I842">
    <cfRule type="expression" dxfId="15587" priority="51458" stopIfTrue="1">
      <formula>WEEKDAY($A842)=1</formula>
    </cfRule>
    <cfRule type="expression" dxfId="15586" priority="51459" stopIfTrue="1">
      <formula>WEEKDAY($A842)=2</formula>
    </cfRule>
    <cfRule type="expression" dxfId="15585" priority="51460" stopIfTrue="1">
      <formula>WEEKDAY($A842)=3</formula>
    </cfRule>
    <cfRule type="expression" dxfId="15584" priority="51461" stopIfTrue="1">
      <formula>WEEKDAY($A842)=4</formula>
    </cfRule>
    <cfRule type="expression" dxfId="15583" priority="51462" stopIfTrue="1">
      <formula>WEEKDAY($A842)=5</formula>
    </cfRule>
    <cfRule type="expression" dxfId="15582" priority="51463" stopIfTrue="1">
      <formula>WEEKDAY($A842)=6</formula>
    </cfRule>
    <cfRule type="expression" dxfId="15581" priority="51464" stopIfTrue="1">
      <formula>WEEKDAY($A842)=7</formula>
    </cfRule>
  </conditionalFormatting>
  <conditionalFormatting sqref="I842">
    <cfRule type="expression" dxfId="15580" priority="51451" stopIfTrue="1">
      <formula>WEEKDAY($A842)=1</formula>
    </cfRule>
    <cfRule type="expression" dxfId="15579" priority="51452" stopIfTrue="1">
      <formula>WEEKDAY($A842)=2</formula>
    </cfRule>
    <cfRule type="expression" dxfId="15578" priority="51453" stopIfTrue="1">
      <formula>WEEKDAY($A842)=3</formula>
    </cfRule>
    <cfRule type="expression" dxfId="15577" priority="51454" stopIfTrue="1">
      <formula>WEEKDAY($A842)=4</formula>
    </cfRule>
    <cfRule type="expression" dxfId="15576" priority="51455" stopIfTrue="1">
      <formula>WEEKDAY($A842)=5</formula>
    </cfRule>
    <cfRule type="expression" dxfId="15575" priority="51456" stopIfTrue="1">
      <formula>WEEKDAY($A842)=6</formula>
    </cfRule>
    <cfRule type="expression" dxfId="15574" priority="51457" stopIfTrue="1">
      <formula>WEEKDAY($A842)=7</formula>
    </cfRule>
  </conditionalFormatting>
  <conditionalFormatting sqref="I842">
    <cfRule type="expression" dxfId="15573" priority="51444" stopIfTrue="1">
      <formula>WEEKDAY($A842)=1</formula>
    </cfRule>
    <cfRule type="expression" dxfId="15572" priority="51445" stopIfTrue="1">
      <formula>WEEKDAY($A842)=2</formula>
    </cfRule>
    <cfRule type="expression" dxfId="15571" priority="51446" stopIfTrue="1">
      <formula>WEEKDAY($A842)=3</formula>
    </cfRule>
    <cfRule type="expression" dxfId="15570" priority="51447" stopIfTrue="1">
      <formula>WEEKDAY($A842)=4</formula>
    </cfRule>
    <cfRule type="expression" dxfId="15569" priority="51448" stopIfTrue="1">
      <formula>WEEKDAY($A842)=5</formula>
    </cfRule>
    <cfRule type="expression" dxfId="15568" priority="51449" stopIfTrue="1">
      <formula>WEEKDAY($A842)=6</formula>
    </cfRule>
    <cfRule type="expression" dxfId="15567" priority="51450" stopIfTrue="1">
      <formula>WEEKDAY($A842)=7</formula>
    </cfRule>
  </conditionalFormatting>
  <conditionalFormatting sqref="I842">
    <cfRule type="expression" dxfId="15566" priority="51437" stopIfTrue="1">
      <formula>WEEKDAY($A842)=1</formula>
    </cfRule>
    <cfRule type="expression" dxfId="15565" priority="51438" stopIfTrue="1">
      <formula>WEEKDAY($A842)=2</formula>
    </cfRule>
    <cfRule type="expression" dxfId="15564" priority="51439" stopIfTrue="1">
      <formula>WEEKDAY($A842)=3</formula>
    </cfRule>
    <cfRule type="expression" dxfId="15563" priority="51440" stopIfTrue="1">
      <formula>WEEKDAY($A842)=4</formula>
    </cfRule>
    <cfRule type="expression" dxfId="15562" priority="51441" stopIfTrue="1">
      <formula>WEEKDAY($A842)=5</formula>
    </cfRule>
    <cfRule type="expression" dxfId="15561" priority="51442" stopIfTrue="1">
      <formula>WEEKDAY($A842)=6</formula>
    </cfRule>
    <cfRule type="expression" dxfId="15560" priority="51443" stopIfTrue="1">
      <formula>WEEKDAY($A842)=7</formula>
    </cfRule>
  </conditionalFormatting>
  <conditionalFormatting sqref="I842">
    <cfRule type="expression" dxfId="15559" priority="51430" stopIfTrue="1">
      <formula>WEEKDAY($A842)=1</formula>
    </cfRule>
    <cfRule type="expression" dxfId="15558" priority="51431" stopIfTrue="1">
      <formula>WEEKDAY($A842)=2</formula>
    </cfRule>
    <cfRule type="expression" dxfId="15557" priority="51432" stopIfTrue="1">
      <formula>WEEKDAY($A842)=3</formula>
    </cfRule>
    <cfRule type="expression" dxfId="15556" priority="51433" stopIfTrue="1">
      <formula>WEEKDAY($A842)=4</formula>
    </cfRule>
    <cfRule type="expression" dxfId="15555" priority="51434" stopIfTrue="1">
      <formula>WEEKDAY($A842)=5</formula>
    </cfRule>
    <cfRule type="expression" dxfId="15554" priority="51435" stopIfTrue="1">
      <formula>WEEKDAY($A842)=6</formula>
    </cfRule>
    <cfRule type="expression" dxfId="15553" priority="51436" stopIfTrue="1">
      <formula>WEEKDAY($A842)=7</formula>
    </cfRule>
  </conditionalFormatting>
  <conditionalFormatting sqref="I842">
    <cfRule type="expression" dxfId="15552" priority="51423" stopIfTrue="1">
      <formula>WEEKDAY($A842)=1</formula>
    </cfRule>
    <cfRule type="expression" dxfId="15551" priority="51424" stopIfTrue="1">
      <formula>WEEKDAY($A842)=2</formula>
    </cfRule>
    <cfRule type="expression" dxfId="15550" priority="51425" stopIfTrue="1">
      <formula>WEEKDAY($A842)=3</formula>
    </cfRule>
    <cfRule type="expression" dxfId="15549" priority="51426" stopIfTrue="1">
      <formula>WEEKDAY($A842)=4</formula>
    </cfRule>
    <cfRule type="expression" dxfId="15548" priority="51427" stopIfTrue="1">
      <formula>WEEKDAY($A842)=5</formula>
    </cfRule>
    <cfRule type="expression" dxfId="15547" priority="51428" stopIfTrue="1">
      <formula>WEEKDAY($A842)=6</formula>
    </cfRule>
    <cfRule type="expression" dxfId="15546" priority="51429" stopIfTrue="1">
      <formula>WEEKDAY($A842)=7</formula>
    </cfRule>
  </conditionalFormatting>
  <conditionalFormatting sqref="I842">
    <cfRule type="expression" dxfId="15545" priority="51416" stopIfTrue="1">
      <formula>WEEKDAY($A842)=1</formula>
    </cfRule>
    <cfRule type="expression" dxfId="15544" priority="51417" stopIfTrue="1">
      <formula>WEEKDAY($A842)=2</formula>
    </cfRule>
    <cfRule type="expression" dxfId="15543" priority="51418" stopIfTrue="1">
      <formula>WEEKDAY($A842)=3</formula>
    </cfRule>
    <cfRule type="expression" dxfId="15542" priority="51419" stopIfTrue="1">
      <formula>WEEKDAY($A842)=4</formula>
    </cfRule>
    <cfRule type="expression" dxfId="15541" priority="51420" stopIfTrue="1">
      <formula>WEEKDAY($A842)=5</formula>
    </cfRule>
    <cfRule type="expression" dxfId="15540" priority="51421" stopIfTrue="1">
      <formula>WEEKDAY($A842)=6</formula>
    </cfRule>
    <cfRule type="expression" dxfId="15539" priority="51422" stopIfTrue="1">
      <formula>WEEKDAY($A842)=7</formula>
    </cfRule>
  </conditionalFormatting>
  <conditionalFormatting sqref="I842">
    <cfRule type="expression" dxfId="15538" priority="51409" stopIfTrue="1">
      <formula>WEEKDAY($A842)=1</formula>
    </cfRule>
    <cfRule type="expression" dxfId="15537" priority="51410" stopIfTrue="1">
      <formula>WEEKDAY($A842)=2</formula>
    </cfRule>
    <cfRule type="expression" dxfId="15536" priority="51411" stopIfTrue="1">
      <formula>WEEKDAY($A842)=3</formula>
    </cfRule>
    <cfRule type="expression" dxfId="15535" priority="51412" stopIfTrue="1">
      <formula>WEEKDAY($A842)=4</formula>
    </cfRule>
    <cfRule type="expression" dxfId="15534" priority="51413" stopIfTrue="1">
      <formula>WEEKDAY($A842)=5</formula>
    </cfRule>
    <cfRule type="expression" dxfId="15533" priority="51414" stopIfTrue="1">
      <formula>WEEKDAY($A842)=6</formula>
    </cfRule>
    <cfRule type="expression" dxfId="15532" priority="51415" stopIfTrue="1">
      <formula>WEEKDAY($A842)=7</formula>
    </cfRule>
  </conditionalFormatting>
  <conditionalFormatting sqref="I842">
    <cfRule type="expression" dxfId="15531" priority="51402" stopIfTrue="1">
      <formula>WEEKDAY($A842)=1</formula>
    </cfRule>
    <cfRule type="expression" dxfId="15530" priority="51403" stopIfTrue="1">
      <formula>WEEKDAY($A842)=2</formula>
    </cfRule>
    <cfRule type="expression" dxfId="15529" priority="51404" stopIfTrue="1">
      <formula>WEEKDAY($A842)=3</formula>
    </cfRule>
    <cfRule type="expression" dxfId="15528" priority="51405" stopIfTrue="1">
      <formula>WEEKDAY($A842)=4</formula>
    </cfRule>
    <cfRule type="expression" dxfId="15527" priority="51406" stopIfTrue="1">
      <formula>WEEKDAY($A842)=5</formula>
    </cfRule>
    <cfRule type="expression" dxfId="15526" priority="51407" stopIfTrue="1">
      <formula>WEEKDAY($A842)=6</formula>
    </cfRule>
    <cfRule type="expression" dxfId="15525" priority="51408" stopIfTrue="1">
      <formula>WEEKDAY($A842)=7</formula>
    </cfRule>
  </conditionalFormatting>
  <conditionalFormatting sqref="I842">
    <cfRule type="expression" dxfId="15524" priority="51395" stopIfTrue="1">
      <formula>WEEKDAY($A842)=1</formula>
    </cfRule>
    <cfRule type="expression" dxfId="15523" priority="51396" stopIfTrue="1">
      <formula>WEEKDAY($A842)=2</formula>
    </cfRule>
    <cfRule type="expression" dxfId="15522" priority="51397" stopIfTrue="1">
      <formula>WEEKDAY($A842)=3</formula>
    </cfRule>
    <cfRule type="expression" dxfId="15521" priority="51398" stopIfTrue="1">
      <formula>WEEKDAY($A842)=4</formula>
    </cfRule>
    <cfRule type="expression" dxfId="15520" priority="51399" stopIfTrue="1">
      <formula>WEEKDAY($A842)=5</formula>
    </cfRule>
    <cfRule type="expression" dxfId="15519" priority="51400" stopIfTrue="1">
      <formula>WEEKDAY($A842)=6</formula>
    </cfRule>
    <cfRule type="expression" dxfId="15518" priority="51401" stopIfTrue="1">
      <formula>WEEKDAY($A842)=7</formula>
    </cfRule>
  </conditionalFormatting>
  <conditionalFormatting sqref="I842">
    <cfRule type="expression" dxfId="15517" priority="51388" stopIfTrue="1">
      <formula>WEEKDAY($A842)=1</formula>
    </cfRule>
    <cfRule type="expression" dxfId="15516" priority="51389" stopIfTrue="1">
      <formula>WEEKDAY($A842)=2</formula>
    </cfRule>
    <cfRule type="expression" dxfId="15515" priority="51390" stopIfTrue="1">
      <formula>WEEKDAY($A842)=3</formula>
    </cfRule>
    <cfRule type="expression" dxfId="15514" priority="51391" stopIfTrue="1">
      <formula>WEEKDAY($A842)=4</formula>
    </cfRule>
    <cfRule type="expression" dxfId="15513" priority="51392" stopIfTrue="1">
      <formula>WEEKDAY($A842)=5</formula>
    </cfRule>
    <cfRule type="expression" dxfId="15512" priority="51393" stopIfTrue="1">
      <formula>WEEKDAY($A842)=6</formula>
    </cfRule>
    <cfRule type="expression" dxfId="15511" priority="51394" stopIfTrue="1">
      <formula>WEEKDAY($A842)=7</formula>
    </cfRule>
  </conditionalFormatting>
  <conditionalFormatting sqref="I842">
    <cfRule type="expression" dxfId="15510" priority="51381" stopIfTrue="1">
      <formula>WEEKDAY($A842)=1</formula>
    </cfRule>
    <cfRule type="expression" dxfId="15509" priority="51382" stopIfTrue="1">
      <formula>WEEKDAY($A842)=2</formula>
    </cfRule>
    <cfRule type="expression" dxfId="15508" priority="51383" stopIfTrue="1">
      <formula>WEEKDAY($A842)=3</formula>
    </cfRule>
    <cfRule type="expression" dxfId="15507" priority="51384" stopIfTrue="1">
      <formula>WEEKDAY($A842)=4</formula>
    </cfRule>
    <cfRule type="expression" dxfId="15506" priority="51385" stopIfTrue="1">
      <formula>WEEKDAY($A842)=5</formula>
    </cfRule>
    <cfRule type="expression" dxfId="15505" priority="51386" stopIfTrue="1">
      <formula>WEEKDAY($A842)=6</formula>
    </cfRule>
    <cfRule type="expression" dxfId="15504" priority="51387" stopIfTrue="1">
      <formula>WEEKDAY($A842)=7</formula>
    </cfRule>
  </conditionalFormatting>
  <conditionalFormatting sqref="I842">
    <cfRule type="expression" dxfId="15503" priority="51374" stopIfTrue="1">
      <formula>WEEKDAY($A842)=1</formula>
    </cfRule>
    <cfRule type="expression" dxfId="15502" priority="51375" stopIfTrue="1">
      <formula>WEEKDAY($A842)=2</formula>
    </cfRule>
    <cfRule type="expression" dxfId="15501" priority="51376" stopIfTrue="1">
      <formula>WEEKDAY($A842)=3</formula>
    </cfRule>
    <cfRule type="expression" dxfId="15500" priority="51377" stopIfTrue="1">
      <formula>WEEKDAY($A842)=4</formula>
    </cfRule>
    <cfRule type="expression" dxfId="15499" priority="51378" stopIfTrue="1">
      <formula>WEEKDAY($A842)=5</formula>
    </cfRule>
    <cfRule type="expression" dxfId="15498" priority="51379" stopIfTrue="1">
      <formula>WEEKDAY($A842)=6</formula>
    </cfRule>
    <cfRule type="expression" dxfId="15497" priority="51380" stopIfTrue="1">
      <formula>WEEKDAY($A842)=7</formula>
    </cfRule>
  </conditionalFormatting>
  <conditionalFormatting sqref="I842">
    <cfRule type="expression" dxfId="15496" priority="51367" stopIfTrue="1">
      <formula>WEEKDAY($A842)=1</formula>
    </cfRule>
    <cfRule type="expression" dxfId="15495" priority="51368" stopIfTrue="1">
      <formula>WEEKDAY($A842)=2</formula>
    </cfRule>
    <cfRule type="expression" dxfId="15494" priority="51369" stopIfTrue="1">
      <formula>WEEKDAY($A842)=3</formula>
    </cfRule>
    <cfRule type="expression" dxfId="15493" priority="51370" stopIfTrue="1">
      <formula>WEEKDAY($A842)=4</formula>
    </cfRule>
    <cfRule type="expression" dxfId="15492" priority="51371" stopIfTrue="1">
      <formula>WEEKDAY($A842)=5</formula>
    </cfRule>
    <cfRule type="expression" dxfId="15491" priority="51372" stopIfTrue="1">
      <formula>WEEKDAY($A842)=6</formula>
    </cfRule>
    <cfRule type="expression" dxfId="15490" priority="51373" stopIfTrue="1">
      <formula>WEEKDAY($A842)=7</formula>
    </cfRule>
  </conditionalFormatting>
  <conditionalFormatting sqref="I842">
    <cfRule type="expression" dxfId="15489" priority="51360" stopIfTrue="1">
      <formula>WEEKDAY($A842)=1</formula>
    </cfRule>
    <cfRule type="expression" dxfId="15488" priority="51361" stopIfTrue="1">
      <formula>WEEKDAY($A842)=2</formula>
    </cfRule>
    <cfRule type="expression" dxfId="15487" priority="51362" stopIfTrue="1">
      <formula>WEEKDAY($A842)=3</formula>
    </cfRule>
    <cfRule type="expression" dxfId="15486" priority="51363" stopIfTrue="1">
      <formula>WEEKDAY($A842)=4</formula>
    </cfRule>
    <cfRule type="expression" dxfId="15485" priority="51364" stopIfTrue="1">
      <formula>WEEKDAY($A842)=5</formula>
    </cfRule>
    <cfRule type="expression" dxfId="15484" priority="51365" stopIfTrue="1">
      <formula>WEEKDAY($A842)=6</formula>
    </cfRule>
    <cfRule type="expression" dxfId="15483" priority="51366" stopIfTrue="1">
      <formula>WEEKDAY($A842)=7</formula>
    </cfRule>
  </conditionalFormatting>
  <conditionalFormatting sqref="I842">
    <cfRule type="expression" dxfId="15482" priority="51353" stopIfTrue="1">
      <formula>WEEKDAY($A842)=1</formula>
    </cfRule>
    <cfRule type="expression" dxfId="15481" priority="51354" stopIfTrue="1">
      <formula>WEEKDAY($A842)=2</formula>
    </cfRule>
    <cfRule type="expression" dxfId="15480" priority="51355" stopIfTrue="1">
      <formula>WEEKDAY($A842)=3</formula>
    </cfRule>
    <cfRule type="expression" dxfId="15479" priority="51356" stopIfTrue="1">
      <formula>WEEKDAY($A842)=4</formula>
    </cfRule>
    <cfRule type="expression" dxfId="15478" priority="51357" stopIfTrue="1">
      <formula>WEEKDAY($A842)=5</formula>
    </cfRule>
    <cfRule type="expression" dxfId="15477" priority="51358" stopIfTrue="1">
      <formula>WEEKDAY($A842)=6</formula>
    </cfRule>
    <cfRule type="expression" dxfId="15476" priority="51359" stopIfTrue="1">
      <formula>WEEKDAY($A842)=7</formula>
    </cfRule>
  </conditionalFormatting>
  <conditionalFormatting sqref="I842">
    <cfRule type="expression" dxfId="15475" priority="51346" stopIfTrue="1">
      <formula>WEEKDAY($A842)=1</formula>
    </cfRule>
    <cfRule type="expression" dxfId="15474" priority="51347" stopIfTrue="1">
      <formula>WEEKDAY($A842)=2</formula>
    </cfRule>
    <cfRule type="expression" dxfId="15473" priority="51348" stopIfTrue="1">
      <formula>WEEKDAY($A842)=3</formula>
    </cfRule>
    <cfRule type="expression" dxfId="15472" priority="51349" stopIfTrue="1">
      <formula>WEEKDAY($A842)=4</formula>
    </cfRule>
    <cfRule type="expression" dxfId="15471" priority="51350" stopIfTrue="1">
      <formula>WEEKDAY($A842)=5</formula>
    </cfRule>
    <cfRule type="expression" dxfId="15470" priority="51351" stopIfTrue="1">
      <formula>WEEKDAY($A842)=6</formula>
    </cfRule>
    <cfRule type="expression" dxfId="15469" priority="51352" stopIfTrue="1">
      <formula>WEEKDAY($A842)=7</formula>
    </cfRule>
  </conditionalFormatting>
  <conditionalFormatting sqref="I842">
    <cfRule type="expression" dxfId="15468" priority="51332" stopIfTrue="1">
      <formula>WEEKDAY($A842)=1</formula>
    </cfRule>
    <cfRule type="expression" dxfId="15467" priority="51333" stopIfTrue="1">
      <formula>WEEKDAY($A842)=2</formula>
    </cfRule>
    <cfRule type="expression" dxfId="15466" priority="51334" stopIfTrue="1">
      <formula>WEEKDAY($A842)=3</formula>
    </cfRule>
    <cfRule type="expression" dxfId="15465" priority="51335" stopIfTrue="1">
      <formula>WEEKDAY($A842)=4</formula>
    </cfRule>
    <cfRule type="expression" dxfId="15464" priority="51336" stopIfTrue="1">
      <formula>WEEKDAY($A842)=5</formula>
    </cfRule>
    <cfRule type="expression" dxfId="15463" priority="51337" stopIfTrue="1">
      <formula>WEEKDAY($A842)=6</formula>
    </cfRule>
    <cfRule type="expression" dxfId="15462" priority="51338" stopIfTrue="1">
      <formula>WEEKDAY($A842)=7</formula>
    </cfRule>
  </conditionalFormatting>
  <conditionalFormatting sqref="I842">
    <cfRule type="expression" dxfId="15461" priority="51325" stopIfTrue="1">
      <formula>WEEKDAY($A842)=1</formula>
    </cfRule>
    <cfRule type="expression" dxfId="15460" priority="51326" stopIfTrue="1">
      <formula>WEEKDAY($A842)=2</formula>
    </cfRule>
    <cfRule type="expression" dxfId="15459" priority="51327" stopIfTrue="1">
      <formula>WEEKDAY($A842)=3</formula>
    </cfRule>
    <cfRule type="expression" dxfId="15458" priority="51328" stopIfTrue="1">
      <formula>WEEKDAY($A842)=4</formula>
    </cfRule>
    <cfRule type="expression" dxfId="15457" priority="51329" stopIfTrue="1">
      <formula>WEEKDAY($A842)=5</formula>
    </cfRule>
    <cfRule type="expression" dxfId="15456" priority="51330" stopIfTrue="1">
      <formula>WEEKDAY($A842)=6</formula>
    </cfRule>
    <cfRule type="expression" dxfId="15455" priority="51331" stopIfTrue="1">
      <formula>WEEKDAY($A842)=7</formula>
    </cfRule>
  </conditionalFormatting>
  <conditionalFormatting sqref="I842">
    <cfRule type="expression" dxfId="15454" priority="51318" stopIfTrue="1">
      <formula>WEEKDAY($A842)=1</formula>
    </cfRule>
    <cfRule type="expression" dxfId="15453" priority="51319" stopIfTrue="1">
      <formula>WEEKDAY($A842)=2</formula>
    </cfRule>
    <cfRule type="expression" dxfId="15452" priority="51320" stopIfTrue="1">
      <formula>WEEKDAY($A842)=3</formula>
    </cfRule>
    <cfRule type="expression" dxfId="15451" priority="51321" stopIfTrue="1">
      <formula>WEEKDAY($A842)=4</formula>
    </cfRule>
    <cfRule type="expression" dxfId="15450" priority="51322" stopIfTrue="1">
      <formula>WEEKDAY($A842)=5</formula>
    </cfRule>
    <cfRule type="expression" dxfId="15449" priority="51323" stopIfTrue="1">
      <formula>WEEKDAY($A842)=6</formula>
    </cfRule>
    <cfRule type="expression" dxfId="15448" priority="51324" stopIfTrue="1">
      <formula>WEEKDAY($A842)=7</formula>
    </cfRule>
  </conditionalFormatting>
  <conditionalFormatting sqref="I842">
    <cfRule type="expression" dxfId="15447" priority="51304" stopIfTrue="1">
      <formula>WEEKDAY($A842)=1</formula>
    </cfRule>
    <cfRule type="expression" dxfId="15446" priority="51305" stopIfTrue="1">
      <formula>WEEKDAY($A842)=2</formula>
    </cfRule>
    <cfRule type="expression" dxfId="15445" priority="51306" stopIfTrue="1">
      <formula>WEEKDAY($A842)=3</formula>
    </cfRule>
    <cfRule type="expression" dxfId="15444" priority="51307" stopIfTrue="1">
      <formula>WEEKDAY($A842)=4</formula>
    </cfRule>
    <cfRule type="expression" dxfId="15443" priority="51308" stopIfTrue="1">
      <formula>WEEKDAY($A842)=5</formula>
    </cfRule>
    <cfRule type="expression" dxfId="15442" priority="51309" stopIfTrue="1">
      <formula>WEEKDAY($A842)=6</formula>
    </cfRule>
    <cfRule type="expression" dxfId="15441" priority="51310" stopIfTrue="1">
      <formula>WEEKDAY($A842)=7</formula>
    </cfRule>
  </conditionalFormatting>
  <conditionalFormatting sqref="I842">
    <cfRule type="expression" dxfId="15440" priority="51290" stopIfTrue="1">
      <formula>WEEKDAY($A842)=1</formula>
    </cfRule>
    <cfRule type="expression" dxfId="15439" priority="51291" stopIfTrue="1">
      <formula>WEEKDAY($A842)=2</formula>
    </cfRule>
    <cfRule type="expression" dxfId="15438" priority="51292" stopIfTrue="1">
      <formula>WEEKDAY($A842)=3</formula>
    </cfRule>
    <cfRule type="expression" dxfId="15437" priority="51293" stopIfTrue="1">
      <formula>WEEKDAY($A842)=4</formula>
    </cfRule>
    <cfRule type="expression" dxfId="15436" priority="51294" stopIfTrue="1">
      <formula>WEEKDAY($A842)=5</formula>
    </cfRule>
    <cfRule type="expression" dxfId="15435" priority="51295" stopIfTrue="1">
      <formula>WEEKDAY($A842)=6</formula>
    </cfRule>
    <cfRule type="expression" dxfId="15434" priority="51296" stopIfTrue="1">
      <formula>WEEKDAY($A842)=7</formula>
    </cfRule>
  </conditionalFormatting>
  <conditionalFormatting sqref="I842">
    <cfRule type="expression" dxfId="15433" priority="51276" stopIfTrue="1">
      <formula>WEEKDAY($A842)=1</formula>
    </cfRule>
    <cfRule type="expression" dxfId="15432" priority="51277" stopIfTrue="1">
      <formula>WEEKDAY($A842)=2</formula>
    </cfRule>
    <cfRule type="expression" dxfId="15431" priority="51278" stopIfTrue="1">
      <formula>WEEKDAY($A842)=3</formula>
    </cfRule>
    <cfRule type="expression" dxfId="15430" priority="51279" stopIfTrue="1">
      <formula>WEEKDAY($A842)=4</formula>
    </cfRule>
    <cfRule type="expression" dxfId="15429" priority="51280" stopIfTrue="1">
      <formula>WEEKDAY($A842)=5</formula>
    </cfRule>
    <cfRule type="expression" dxfId="15428" priority="51281" stopIfTrue="1">
      <formula>WEEKDAY($A842)=6</formula>
    </cfRule>
    <cfRule type="expression" dxfId="15427" priority="51282" stopIfTrue="1">
      <formula>WEEKDAY($A842)=7</formula>
    </cfRule>
  </conditionalFormatting>
  <conditionalFormatting sqref="I842">
    <cfRule type="expression" dxfId="15426" priority="51262" stopIfTrue="1">
      <formula>WEEKDAY($A842)=1</formula>
    </cfRule>
    <cfRule type="expression" dxfId="15425" priority="51263" stopIfTrue="1">
      <formula>WEEKDAY($A842)=2</formula>
    </cfRule>
    <cfRule type="expression" dxfId="15424" priority="51264" stopIfTrue="1">
      <formula>WEEKDAY($A842)=3</formula>
    </cfRule>
    <cfRule type="expression" dxfId="15423" priority="51265" stopIfTrue="1">
      <formula>WEEKDAY($A842)=4</formula>
    </cfRule>
    <cfRule type="expression" dxfId="15422" priority="51266" stopIfTrue="1">
      <formula>WEEKDAY($A842)=5</formula>
    </cfRule>
    <cfRule type="expression" dxfId="15421" priority="51267" stopIfTrue="1">
      <formula>WEEKDAY($A842)=6</formula>
    </cfRule>
    <cfRule type="expression" dxfId="15420" priority="51268" stopIfTrue="1">
      <formula>WEEKDAY($A842)=7</formula>
    </cfRule>
  </conditionalFormatting>
  <conditionalFormatting sqref="I842">
    <cfRule type="expression" dxfId="15419" priority="51248" stopIfTrue="1">
      <formula>WEEKDAY($A842)=1</formula>
    </cfRule>
    <cfRule type="expression" dxfId="15418" priority="51249" stopIfTrue="1">
      <formula>WEEKDAY($A842)=2</formula>
    </cfRule>
    <cfRule type="expression" dxfId="15417" priority="51250" stopIfTrue="1">
      <formula>WEEKDAY($A842)=3</formula>
    </cfRule>
    <cfRule type="expression" dxfId="15416" priority="51251" stopIfTrue="1">
      <formula>WEEKDAY($A842)=4</formula>
    </cfRule>
    <cfRule type="expression" dxfId="15415" priority="51252" stopIfTrue="1">
      <formula>WEEKDAY($A842)=5</formula>
    </cfRule>
    <cfRule type="expression" dxfId="15414" priority="51253" stopIfTrue="1">
      <formula>WEEKDAY($A842)=6</formula>
    </cfRule>
    <cfRule type="expression" dxfId="15413" priority="51254" stopIfTrue="1">
      <formula>WEEKDAY($A842)=7</formula>
    </cfRule>
  </conditionalFormatting>
  <conditionalFormatting sqref="I842">
    <cfRule type="expression" dxfId="15412" priority="51234" stopIfTrue="1">
      <formula>WEEKDAY($A842)=1</formula>
    </cfRule>
    <cfRule type="expression" dxfId="15411" priority="51235" stopIfTrue="1">
      <formula>WEEKDAY($A842)=2</formula>
    </cfRule>
    <cfRule type="expression" dxfId="15410" priority="51236" stopIfTrue="1">
      <formula>WEEKDAY($A842)=3</formula>
    </cfRule>
    <cfRule type="expression" dxfId="15409" priority="51237" stopIfTrue="1">
      <formula>WEEKDAY($A842)=4</formula>
    </cfRule>
    <cfRule type="expression" dxfId="15408" priority="51238" stopIfTrue="1">
      <formula>WEEKDAY($A842)=5</formula>
    </cfRule>
    <cfRule type="expression" dxfId="15407" priority="51239" stopIfTrue="1">
      <formula>WEEKDAY($A842)=6</formula>
    </cfRule>
    <cfRule type="expression" dxfId="15406" priority="51240" stopIfTrue="1">
      <formula>WEEKDAY($A842)=7</formula>
    </cfRule>
  </conditionalFormatting>
  <conditionalFormatting sqref="I842">
    <cfRule type="expression" dxfId="15405" priority="51220" stopIfTrue="1">
      <formula>WEEKDAY($A842)=1</formula>
    </cfRule>
    <cfRule type="expression" dxfId="15404" priority="51221" stopIfTrue="1">
      <formula>WEEKDAY($A842)=2</formula>
    </cfRule>
    <cfRule type="expression" dxfId="15403" priority="51222" stopIfTrue="1">
      <formula>WEEKDAY($A842)=3</formula>
    </cfRule>
    <cfRule type="expression" dxfId="15402" priority="51223" stopIfTrue="1">
      <formula>WEEKDAY($A842)=4</formula>
    </cfRule>
    <cfRule type="expression" dxfId="15401" priority="51224" stopIfTrue="1">
      <formula>WEEKDAY($A842)=5</formula>
    </cfRule>
    <cfRule type="expression" dxfId="15400" priority="51225" stopIfTrue="1">
      <formula>WEEKDAY($A842)=6</formula>
    </cfRule>
    <cfRule type="expression" dxfId="15399" priority="51226" stopIfTrue="1">
      <formula>WEEKDAY($A842)=7</formula>
    </cfRule>
  </conditionalFormatting>
  <conditionalFormatting sqref="I842">
    <cfRule type="expression" dxfId="15398" priority="51213" stopIfTrue="1">
      <formula>WEEKDAY($A842)=1</formula>
    </cfRule>
    <cfRule type="expression" dxfId="15397" priority="51214" stopIfTrue="1">
      <formula>WEEKDAY($A842)=2</formula>
    </cfRule>
    <cfRule type="expression" dxfId="15396" priority="51215" stopIfTrue="1">
      <formula>WEEKDAY($A842)=3</formula>
    </cfRule>
    <cfRule type="expression" dxfId="15395" priority="51216" stopIfTrue="1">
      <formula>WEEKDAY($A842)=4</formula>
    </cfRule>
    <cfRule type="expression" dxfId="15394" priority="51217" stopIfTrue="1">
      <formula>WEEKDAY($A842)=5</formula>
    </cfRule>
    <cfRule type="expression" dxfId="15393" priority="51218" stopIfTrue="1">
      <formula>WEEKDAY($A842)=6</formula>
    </cfRule>
    <cfRule type="expression" dxfId="15392" priority="51219" stopIfTrue="1">
      <formula>WEEKDAY($A842)=7</formula>
    </cfRule>
  </conditionalFormatting>
  <conditionalFormatting sqref="I842">
    <cfRule type="expression" dxfId="15391" priority="51206" stopIfTrue="1">
      <formula>WEEKDAY($A842)=1</formula>
    </cfRule>
    <cfRule type="expression" dxfId="15390" priority="51207" stopIfTrue="1">
      <formula>WEEKDAY($A842)=2</formula>
    </cfRule>
    <cfRule type="expression" dxfId="15389" priority="51208" stopIfTrue="1">
      <formula>WEEKDAY($A842)=3</formula>
    </cfRule>
    <cfRule type="expression" dxfId="15388" priority="51209" stopIfTrue="1">
      <formula>WEEKDAY($A842)=4</formula>
    </cfRule>
    <cfRule type="expression" dxfId="15387" priority="51210" stopIfTrue="1">
      <formula>WEEKDAY($A842)=5</formula>
    </cfRule>
    <cfRule type="expression" dxfId="15386" priority="51211" stopIfTrue="1">
      <formula>WEEKDAY($A842)=6</formula>
    </cfRule>
    <cfRule type="expression" dxfId="15385" priority="51212" stopIfTrue="1">
      <formula>WEEKDAY($A842)=7</formula>
    </cfRule>
  </conditionalFormatting>
  <conditionalFormatting sqref="I842">
    <cfRule type="expression" dxfId="15384" priority="51199" stopIfTrue="1">
      <formula>WEEKDAY($A842)=1</formula>
    </cfRule>
    <cfRule type="expression" dxfId="15383" priority="51200" stopIfTrue="1">
      <formula>WEEKDAY($A842)=2</formula>
    </cfRule>
    <cfRule type="expression" dxfId="15382" priority="51201" stopIfTrue="1">
      <formula>WEEKDAY($A842)=3</formula>
    </cfRule>
    <cfRule type="expression" dxfId="15381" priority="51202" stopIfTrue="1">
      <formula>WEEKDAY($A842)=4</formula>
    </cfRule>
    <cfRule type="expression" dxfId="15380" priority="51203" stopIfTrue="1">
      <formula>WEEKDAY($A842)=5</formula>
    </cfRule>
    <cfRule type="expression" dxfId="15379" priority="51204" stopIfTrue="1">
      <formula>WEEKDAY($A842)=6</formula>
    </cfRule>
    <cfRule type="expression" dxfId="15378" priority="51205" stopIfTrue="1">
      <formula>WEEKDAY($A842)=7</formula>
    </cfRule>
  </conditionalFormatting>
  <conditionalFormatting sqref="I842">
    <cfRule type="expression" dxfId="15377" priority="51192" stopIfTrue="1">
      <formula>WEEKDAY($A842)=1</formula>
    </cfRule>
    <cfRule type="expression" dxfId="15376" priority="51193" stopIfTrue="1">
      <formula>WEEKDAY($A842)=2</formula>
    </cfRule>
    <cfRule type="expression" dxfId="15375" priority="51194" stopIfTrue="1">
      <formula>WEEKDAY($A842)=3</formula>
    </cfRule>
    <cfRule type="expression" dxfId="15374" priority="51195" stopIfTrue="1">
      <formula>WEEKDAY($A842)=4</formula>
    </cfRule>
    <cfRule type="expression" dxfId="15373" priority="51196" stopIfTrue="1">
      <formula>WEEKDAY($A842)=5</formula>
    </cfRule>
    <cfRule type="expression" dxfId="15372" priority="51197" stopIfTrue="1">
      <formula>WEEKDAY($A842)=6</formula>
    </cfRule>
    <cfRule type="expression" dxfId="15371" priority="51198" stopIfTrue="1">
      <formula>WEEKDAY($A842)=7</formula>
    </cfRule>
  </conditionalFormatting>
  <conditionalFormatting sqref="I842">
    <cfRule type="expression" dxfId="15370" priority="51185" stopIfTrue="1">
      <formula>WEEKDAY($A842)=1</formula>
    </cfRule>
    <cfRule type="expression" dxfId="15369" priority="51186" stopIfTrue="1">
      <formula>WEEKDAY($A842)=2</formula>
    </cfRule>
    <cfRule type="expression" dxfId="15368" priority="51187" stopIfTrue="1">
      <formula>WEEKDAY($A842)=3</formula>
    </cfRule>
    <cfRule type="expression" dxfId="15367" priority="51188" stopIfTrue="1">
      <formula>WEEKDAY($A842)=4</formula>
    </cfRule>
    <cfRule type="expression" dxfId="15366" priority="51189" stopIfTrue="1">
      <formula>WEEKDAY($A842)=5</formula>
    </cfRule>
    <cfRule type="expression" dxfId="15365" priority="51190" stopIfTrue="1">
      <formula>WEEKDAY($A842)=6</formula>
    </cfRule>
    <cfRule type="expression" dxfId="15364" priority="51191" stopIfTrue="1">
      <formula>WEEKDAY($A842)=7</formula>
    </cfRule>
  </conditionalFormatting>
  <conditionalFormatting sqref="I842">
    <cfRule type="expression" dxfId="15363" priority="51178" stopIfTrue="1">
      <formula>WEEKDAY($A842)=1</formula>
    </cfRule>
    <cfRule type="expression" dxfId="15362" priority="51179" stopIfTrue="1">
      <formula>WEEKDAY($A842)=2</formula>
    </cfRule>
    <cfRule type="expression" dxfId="15361" priority="51180" stopIfTrue="1">
      <formula>WEEKDAY($A842)=3</formula>
    </cfRule>
    <cfRule type="expression" dxfId="15360" priority="51181" stopIfTrue="1">
      <formula>WEEKDAY($A842)=4</formula>
    </cfRule>
    <cfRule type="expression" dxfId="15359" priority="51182" stopIfTrue="1">
      <formula>WEEKDAY($A842)=5</formula>
    </cfRule>
    <cfRule type="expression" dxfId="15358" priority="51183" stopIfTrue="1">
      <formula>WEEKDAY($A842)=6</formula>
    </cfRule>
    <cfRule type="expression" dxfId="15357" priority="51184" stopIfTrue="1">
      <formula>WEEKDAY($A842)=7</formula>
    </cfRule>
  </conditionalFormatting>
  <conditionalFormatting sqref="I842">
    <cfRule type="expression" dxfId="15356" priority="51171" stopIfTrue="1">
      <formula>WEEKDAY($A842)=1</formula>
    </cfRule>
    <cfRule type="expression" dxfId="15355" priority="51172" stopIfTrue="1">
      <formula>WEEKDAY($A842)=2</formula>
    </cfRule>
    <cfRule type="expression" dxfId="15354" priority="51173" stopIfTrue="1">
      <formula>WEEKDAY($A842)=3</formula>
    </cfRule>
    <cfRule type="expression" dxfId="15353" priority="51174" stopIfTrue="1">
      <formula>WEEKDAY($A842)=4</formula>
    </cfRule>
    <cfRule type="expression" dxfId="15352" priority="51175" stopIfTrue="1">
      <formula>WEEKDAY($A842)=5</formula>
    </cfRule>
    <cfRule type="expression" dxfId="15351" priority="51176" stopIfTrue="1">
      <formula>WEEKDAY($A842)=6</formula>
    </cfRule>
    <cfRule type="expression" dxfId="15350" priority="51177" stopIfTrue="1">
      <formula>WEEKDAY($A842)=7</formula>
    </cfRule>
  </conditionalFormatting>
  <conditionalFormatting sqref="I842">
    <cfRule type="expression" dxfId="15349" priority="51164" stopIfTrue="1">
      <formula>WEEKDAY($A842)=1</formula>
    </cfRule>
    <cfRule type="expression" dxfId="15348" priority="51165" stopIfTrue="1">
      <formula>WEEKDAY($A842)=2</formula>
    </cfRule>
    <cfRule type="expression" dxfId="15347" priority="51166" stopIfTrue="1">
      <formula>WEEKDAY($A842)=3</formula>
    </cfRule>
    <cfRule type="expression" dxfId="15346" priority="51167" stopIfTrue="1">
      <formula>WEEKDAY($A842)=4</formula>
    </cfRule>
    <cfRule type="expression" dxfId="15345" priority="51168" stopIfTrue="1">
      <formula>WEEKDAY($A842)=5</formula>
    </cfRule>
    <cfRule type="expression" dxfId="15344" priority="51169" stopIfTrue="1">
      <formula>WEEKDAY($A842)=6</formula>
    </cfRule>
    <cfRule type="expression" dxfId="15343" priority="51170" stopIfTrue="1">
      <formula>WEEKDAY($A842)=7</formula>
    </cfRule>
  </conditionalFormatting>
  <conditionalFormatting sqref="I842">
    <cfRule type="expression" dxfId="15342" priority="51157" stopIfTrue="1">
      <formula>WEEKDAY($A842)=1</formula>
    </cfRule>
    <cfRule type="expression" dxfId="15341" priority="51158" stopIfTrue="1">
      <formula>WEEKDAY($A842)=2</formula>
    </cfRule>
    <cfRule type="expression" dxfId="15340" priority="51159" stopIfTrue="1">
      <formula>WEEKDAY($A842)=3</formula>
    </cfRule>
    <cfRule type="expression" dxfId="15339" priority="51160" stopIfTrue="1">
      <formula>WEEKDAY($A842)=4</formula>
    </cfRule>
    <cfRule type="expression" dxfId="15338" priority="51161" stopIfTrue="1">
      <formula>WEEKDAY($A842)=5</formula>
    </cfRule>
    <cfRule type="expression" dxfId="15337" priority="51162" stopIfTrue="1">
      <formula>WEEKDAY($A842)=6</formula>
    </cfRule>
    <cfRule type="expression" dxfId="15336" priority="51163" stopIfTrue="1">
      <formula>WEEKDAY($A842)=7</formula>
    </cfRule>
  </conditionalFormatting>
  <conditionalFormatting sqref="I842">
    <cfRule type="expression" dxfId="15335" priority="51150" stopIfTrue="1">
      <formula>WEEKDAY($A842)=1</formula>
    </cfRule>
    <cfRule type="expression" dxfId="15334" priority="51151" stopIfTrue="1">
      <formula>WEEKDAY($A842)=2</formula>
    </cfRule>
    <cfRule type="expression" dxfId="15333" priority="51152" stopIfTrue="1">
      <formula>WEEKDAY($A842)=3</formula>
    </cfRule>
    <cfRule type="expression" dxfId="15332" priority="51153" stopIfTrue="1">
      <formula>WEEKDAY($A842)=4</formula>
    </cfRule>
    <cfRule type="expression" dxfId="15331" priority="51154" stopIfTrue="1">
      <formula>WEEKDAY($A842)=5</formula>
    </cfRule>
    <cfRule type="expression" dxfId="15330" priority="51155" stopIfTrue="1">
      <formula>WEEKDAY($A842)=6</formula>
    </cfRule>
    <cfRule type="expression" dxfId="15329" priority="51156" stopIfTrue="1">
      <formula>WEEKDAY($A842)=7</formula>
    </cfRule>
  </conditionalFormatting>
  <conditionalFormatting sqref="I842">
    <cfRule type="expression" dxfId="15328" priority="51143" stopIfTrue="1">
      <formula>WEEKDAY($A842)=1</formula>
    </cfRule>
    <cfRule type="expression" dxfId="15327" priority="51144" stopIfTrue="1">
      <formula>WEEKDAY($A842)=2</formula>
    </cfRule>
    <cfRule type="expression" dxfId="15326" priority="51145" stopIfTrue="1">
      <formula>WEEKDAY($A842)=3</formula>
    </cfRule>
    <cfRule type="expression" dxfId="15325" priority="51146" stopIfTrue="1">
      <formula>WEEKDAY($A842)=4</formula>
    </cfRule>
    <cfRule type="expression" dxfId="15324" priority="51147" stopIfTrue="1">
      <formula>WEEKDAY($A842)=5</formula>
    </cfRule>
    <cfRule type="expression" dxfId="15323" priority="51148" stopIfTrue="1">
      <formula>WEEKDAY($A842)=6</formula>
    </cfRule>
    <cfRule type="expression" dxfId="15322" priority="51149" stopIfTrue="1">
      <formula>WEEKDAY($A842)=7</formula>
    </cfRule>
  </conditionalFormatting>
  <conditionalFormatting sqref="I842">
    <cfRule type="expression" dxfId="15321" priority="51136" stopIfTrue="1">
      <formula>WEEKDAY($A842)=1</formula>
    </cfRule>
    <cfRule type="expression" dxfId="15320" priority="51137" stopIfTrue="1">
      <formula>WEEKDAY($A842)=2</formula>
    </cfRule>
    <cfRule type="expression" dxfId="15319" priority="51138" stopIfTrue="1">
      <formula>WEEKDAY($A842)=3</formula>
    </cfRule>
    <cfRule type="expression" dxfId="15318" priority="51139" stopIfTrue="1">
      <formula>WEEKDAY($A842)=4</formula>
    </cfRule>
    <cfRule type="expression" dxfId="15317" priority="51140" stopIfTrue="1">
      <formula>WEEKDAY($A842)=5</formula>
    </cfRule>
    <cfRule type="expression" dxfId="15316" priority="51141" stopIfTrue="1">
      <formula>WEEKDAY($A842)=6</formula>
    </cfRule>
    <cfRule type="expression" dxfId="15315" priority="51142" stopIfTrue="1">
      <formula>WEEKDAY($A842)=7</formula>
    </cfRule>
  </conditionalFormatting>
  <conditionalFormatting sqref="I842">
    <cfRule type="expression" dxfId="15314" priority="51129" stopIfTrue="1">
      <formula>WEEKDAY($A842)=1</formula>
    </cfRule>
    <cfRule type="expression" dxfId="15313" priority="51130" stopIfTrue="1">
      <formula>WEEKDAY($A842)=2</formula>
    </cfRule>
    <cfRule type="expression" dxfId="15312" priority="51131" stopIfTrue="1">
      <formula>WEEKDAY($A842)=3</formula>
    </cfRule>
    <cfRule type="expression" dxfId="15311" priority="51132" stopIfTrue="1">
      <formula>WEEKDAY($A842)=4</formula>
    </cfRule>
    <cfRule type="expression" dxfId="15310" priority="51133" stopIfTrue="1">
      <formula>WEEKDAY($A842)=5</formula>
    </cfRule>
    <cfRule type="expression" dxfId="15309" priority="51134" stopIfTrue="1">
      <formula>WEEKDAY($A842)=6</formula>
    </cfRule>
    <cfRule type="expression" dxfId="15308" priority="51135" stopIfTrue="1">
      <formula>WEEKDAY($A842)=7</formula>
    </cfRule>
  </conditionalFormatting>
  <conditionalFormatting sqref="I842">
    <cfRule type="expression" dxfId="15307" priority="51122" stopIfTrue="1">
      <formula>WEEKDAY($A842)=1</formula>
    </cfRule>
    <cfRule type="expression" dxfId="15306" priority="51123" stopIfTrue="1">
      <formula>WEEKDAY($A842)=2</formula>
    </cfRule>
    <cfRule type="expression" dxfId="15305" priority="51124" stopIfTrue="1">
      <formula>WEEKDAY($A842)=3</formula>
    </cfRule>
    <cfRule type="expression" dxfId="15304" priority="51125" stopIfTrue="1">
      <formula>WEEKDAY($A842)=4</formula>
    </cfRule>
    <cfRule type="expression" dxfId="15303" priority="51126" stopIfTrue="1">
      <formula>WEEKDAY($A842)=5</formula>
    </cfRule>
    <cfRule type="expression" dxfId="15302" priority="51127" stopIfTrue="1">
      <formula>WEEKDAY($A842)=6</formula>
    </cfRule>
    <cfRule type="expression" dxfId="15301" priority="51128" stopIfTrue="1">
      <formula>WEEKDAY($A842)=7</formula>
    </cfRule>
  </conditionalFormatting>
  <conditionalFormatting sqref="I842">
    <cfRule type="expression" dxfId="15300" priority="51115" stopIfTrue="1">
      <formula>WEEKDAY($A842)=1</formula>
    </cfRule>
    <cfRule type="expression" dxfId="15299" priority="51116" stopIfTrue="1">
      <formula>WEEKDAY($A842)=2</formula>
    </cfRule>
    <cfRule type="expression" dxfId="15298" priority="51117" stopIfTrue="1">
      <formula>WEEKDAY($A842)=3</formula>
    </cfRule>
    <cfRule type="expression" dxfId="15297" priority="51118" stopIfTrue="1">
      <formula>WEEKDAY($A842)=4</formula>
    </cfRule>
    <cfRule type="expression" dxfId="15296" priority="51119" stopIfTrue="1">
      <formula>WEEKDAY($A842)=5</formula>
    </cfRule>
    <cfRule type="expression" dxfId="15295" priority="51120" stopIfTrue="1">
      <formula>WEEKDAY($A842)=6</formula>
    </cfRule>
    <cfRule type="expression" dxfId="15294" priority="51121" stopIfTrue="1">
      <formula>WEEKDAY($A842)=7</formula>
    </cfRule>
  </conditionalFormatting>
  <conditionalFormatting sqref="I842">
    <cfRule type="expression" dxfId="15293" priority="51108" stopIfTrue="1">
      <formula>WEEKDAY($A842)=1</formula>
    </cfRule>
    <cfRule type="expression" dxfId="15292" priority="51109" stopIfTrue="1">
      <formula>WEEKDAY($A842)=2</formula>
    </cfRule>
    <cfRule type="expression" dxfId="15291" priority="51110" stopIfTrue="1">
      <formula>WEEKDAY($A842)=3</formula>
    </cfRule>
    <cfRule type="expression" dxfId="15290" priority="51111" stopIfTrue="1">
      <formula>WEEKDAY($A842)=4</formula>
    </cfRule>
    <cfRule type="expression" dxfId="15289" priority="51112" stopIfTrue="1">
      <formula>WEEKDAY($A842)=5</formula>
    </cfRule>
    <cfRule type="expression" dxfId="15288" priority="51113" stopIfTrue="1">
      <formula>WEEKDAY($A842)=6</formula>
    </cfRule>
    <cfRule type="expression" dxfId="15287" priority="51114" stopIfTrue="1">
      <formula>WEEKDAY($A842)=7</formula>
    </cfRule>
  </conditionalFormatting>
  <conditionalFormatting sqref="I842">
    <cfRule type="expression" dxfId="15286" priority="51101" stopIfTrue="1">
      <formula>WEEKDAY($A842)=1</formula>
    </cfRule>
    <cfRule type="expression" dxfId="15285" priority="51102" stopIfTrue="1">
      <formula>WEEKDAY($A842)=2</formula>
    </cfRule>
    <cfRule type="expression" dxfId="15284" priority="51103" stopIfTrue="1">
      <formula>WEEKDAY($A842)=3</formula>
    </cfRule>
    <cfRule type="expression" dxfId="15283" priority="51104" stopIfTrue="1">
      <formula>WEEKDAY($A842)=4</formula>
    </cfRule>
    <cfRule type="expression" dxfId="15282" priority="51105" stopIfTrue="1">
      <formula>WEEKDAY($A842)=5</formula>
    </cfRule>
    <cfRule type="expression" dxfId="15281" priority="51106" stopIfTrue="1">
      <formula>WEEKDAY($A842)=6</formula>
    </cfRule>
    <cfRule type="expression" dxfId="15280" priority="51107" stopIfTrue="1">
      <formula>WEEKDAY($A842)=7</formula>
    </cfRule>
  </conditionalFormatting>
  <conditionalFormatting sqref="I842">
    <cfRule type="expression" dxfId="15279" priority="51094" stopIfTrue="1">
      <formula>WEEKDAY($A842)=1</formula>
    </cfRule>
    <cfRule type="expression" dxfId="15278" priority="51095" stopIfTrue="1">
      <formula>WEEKDAY($A842)=2</formula>
    </cfRule>
    <cfRule type="expression" dxfId="15277" priority="51096" stopIfTrue="1">
      <formula>WEEKDAY($A842)=3</formula>
    </cfRule>
    <cfRule type="expression" dxfId="15276" priority="51097" stopIfTrue="1">
      <formula>WEEKDAY($A842)=4</formula>
    </cfRule>
    <cfRule type="expression" dxfId="15275" priority="51098" stopIfTrue="1">
      <formula>WEEKDAY($A842)=5</formula>
    </cfRule>
    <cfRule type="expression" dxfId="15274" priority="51099" stopIfTrue="1">
      <formula>WEEKDAY($A842)=6</formula>
    </cfRule>
    <cfRule type="expression" dxfId="15273" priority="51100" stopIfTrue="1">
      <formula>WEEKDAY($A842)=7</formula>
    </cfRule>
  </conditionalFormatting>
  <conditionalFormatting sqref="I842">
    <cfRule type="expression" dxfId="15272" priority="51087" stopIfTrue="1">
      <formula>WEEKDAY($A842)=1</formula>
    </cfRule>
    <cfRule type="expression" dxfId="15271" priority="51088" stopIfTrue="1">
      <formula>WEEKDAY($A842)=2</formula>
    </cfRule>
    <cfRule type="expression" dxfId="15270" priority="51089" stopIfTrue="1">
      <formula>WEEKDAY($A842)=3</formula>
    </cfRule>
    <cfRule type="expression" dxfId="15269" priority="51090" stopIfTrue="1">
      <formula>WEEKDAY($A842)=4</formula>
    </cfRule>
    <cfRule type="expression" dxfId="15268" priority="51091" stopIfTrue="1">
      <formula>WEEKDAY($A842)=5</formula>
    </cfRule>
    <cfRule type="expression" dxfId="15267" priority="51092" stopIfTrue="1">
      <formula>WEEKDAY($A842)=6</formula>
    </cfRule>
    <cfRule type="expression" dxfId="15266" priority="51093" stopIfTrue="1">
      <formula>WEEKDAY($A842)=7</formula>
    </cfRule>
  </conditionalFormatting>
  <conditionalFormatting sqref="I842">
    <cfRule type="expression" dxfId="15265" priority="51080" stopIfTrue="1">
      <formula>WEEKDAY($A842)=1</formula>
    </cfRule>
    <cfRule type="expression" dxfId="15264" priority="51081" stopIfTrue="1">
      <formula>WEEKDAY($A842)=2</formula>
    </cfRule>
    <cfRule type="expression" dxfId="15263" priority="51082" stopIfTrue="1">
      <formula>WEEKDAY($A842)=3</formula>
    </cfRule>
    <cfRule type="expression" dxfId="15262" priority="51083" stopIfTrue="1">
      <formula>WEEKDAY($A842)=4</formula>
    </cfRule>
    <cfRule type="expression" dxfId="15261" priority="51084" stopIfTrue="1">
      <formula>WEEKDAY($A842)=5</formula>
    </cfRule>
    <cfRule type="expression" dxfId="15260" priority="51085" stopIfTrue="1">
      <formula>WEEKDAY($A842)=6</formula>
    </cfRule>
    <cfRule type="expression" dxfId="15259" priority="51086" stopIfTrue="1">
      <formula>WEEKDAY($A842)=7</formula>
    </cfRule>
  </conditionalFormatting>
  <conditionalFormatting sqref="I842">
    <cfRule type="expression" dxfId="15258" priority="51073" stopIfTrue="1">
      <formula>WEEKDAY($A842)=1</formula>
    </cfRule>
    <cfRule type="expression" dxfId="15257" priority="51074" stopIfTrue="1">
      <formula>WEEKDAY($A842)=2</formula>
    </cfRule>
    <cfRule type="expression" dxfId="15256" priority="51075" stopIfTrue="1">
      <formula>WEEKDAY($A842)=3</formula>
    </cfRule>
    <cfRule type="expression" dxfId="15255" priority="51076" stopIfTrue="1">
      <formula>WEEKDAY($A842)=4</formula>
    </cfRule>
    <cfRule type="expression" dxfId="15254" priority="51077" stopIfTrue="1">
      <formula>WEEKDAY($A842)=5</formula>
    </cfRule>
    <cfRule type="expression" dxfId="15253" priority="51078" stopIfTrue="1">
      <formula>WEEKDAY($A842)=6</formula>
    </cfRule>
    <cfRule type="expression" dxfId="15252" priority="51079" stopIfTrue="1">
      <formula>WEEKDAY($A842)=7</formula>
    </cfRule>
  </conditionalFormatting>
  <conditionalFormatting sqref="I842">
    <cfRule type="expression" dxfId="15251" priority="51066" stopIfTrue="1">
      <formula>WEEKDAY($A842)=1</formula>
    </cfRule>
    <cfRule type="expression" dxfId="15250" priority="51067" stopIfTrue="1">
      <formula>WEEKDAY($A842)=2</formula>
    </cfRule>
    <cfRule type="expression" dxfId="15249" priority="51068" stopIfTrue="1">
      <formula>WEEKDAY($A842)=3</formula>
    </cfRule>
    <cfRule type="expression" dxfId="15248" priority="51069" stopIfTrue="1">
      <formula>WEEKDAY($A842)=4</formula>
    </cfRule>
    <cfRule type="expression" dxfId="15247" priority="51070" stopIfTrue="1">
      <formula>WEEKDAY($A842)=5</formula>
    </cfRule>
    <cfRule type="expression" dxfId="15246" priority="51071" stopIfTrue="1">
      <formula>WEEKDAY($A842)=6</formula>
    </cfRule>
    <cfRule type="expression" dxfId="15245" priority="51072" stopIfTrue="1">
      <formula>WEEKDAY($A842)=7</formula>
    </cfRule>
  </conditionalFormatting>
  <conditionalFormatting sqref="I842">
    <cfRule type="expression" dxfId="15244" priority="51059" stopIfTrue="1">
      <formula>WEEKDAY($A842)=1</formula>
    </cfRule>
    <cfRule type="expression" dxfId="15243" priority="51060" stopIfTrue="1">
      <formula>WEEKDAY($A842)=2</formula>
    </cfRule>
    <cfRule type="expression" dxfId="15242" priority="51061" stopIfTrue="1">
      <formula>WEEKDAY($A842)=3</formula>
    </cfRule>
    <cfRule type="expression" dxfId="15241" priority="51062" stopIfTrue="1">
      <formula>WEEKDAY($A842)=4</formula>
    </cfRule>
    <cfRule type="expression" dxfId="15240" priority="51063" stopIfTrue="1">
      <formula>WEEKDAY($A842)=5</formula>
    </cfRule>
    <cfRule type="expression" dxfId="15239" priority="51064" stopIfTrue="1">
      <formula>WEEKDAY($A842)=6</formula>
    </cfRule>
    <cfRule type="expression" dxfId="15238" priority="51065" stopIfTrue="1">
      <formula>WEEKDAY($A842)=7</formula>
    </cfRule>
  </conditionalFormatting>
  <conditionalFormatting sqref="I842">
    <cfRule type="expression" dxfId="15237" priority="51052" stopIfTrue="1">
      <formula>WEEKDAY($A842)=1</formula>
    </cfRule>
    <cfRule type="expression" dxfId="15236" priority="51053" stopIfTrue="1">
      <formula>WEEKDAY($A842)=2</formula>
    </cfRule>
    <cfRule type="expression" dxfId="15235" priority="51054" stopIfTrue="1">
      <formula>WEEKDAY($A842)=3</formula>
    </cfRule>
    <cfRule type="expression" dxfId="15234" priority="51055" stopIfTrue="1">
      <formula>WEEKDAY($A842)=4</formula>
    </cfRule>
    <cfRule type="expression" dxfId="15233" priority="51056" stopIfTrue="1">
      <formula>WEEKDAY($A842)=5</formula>
    </cfRule>
    <cfRule type="expression" dxfId="15232" priority="51057" stopIfTrue="1">
      <formula>WEEKDAY($A842)=6</formula>
    </cfRule>
    <cfRule type="expression" dxfId="15231" priority="51058" stopIfTrue="1">
      <formula>WEEKDAY($A842)=7</formula>
    </cfRule>
  </conditionalFormatting>
  <conditionalFormatting sqref="I842">
    <cfRule type="expression" dxfId="15230" priority="51045" stopIfTrue="1">
      <formula>WEEKDAY($A842)=1</formula>
    </cfRule>
    <cfRule type="expression" dxfId="15229" priority="51046" stopIfTrue="1">
      <formula>WEEKDAY($A842)=2</formula>
    </cfRule>
    <cfRule type="expression" dxfId="15228" priority="51047" stopIfTrue="1">
      <formula>WEEKDAY($A842)=3</formula>
    </cfRule>
    <cfRule type="expression" dxfId="15227" priority="51048" stopIfTrue="1">
      <formula>WEEKDAY($A842)=4</formula>
    </cfRule>
    <cfRule type="expression" dxfId="15226" priority="51049" stopIfTrue="1">
      <formula>WEEKDAY($A842)=5</formula>
    </cfRule>
    <cfRule type="expression" dxfId="15225" priority="51050" stopIfTrue="1">
      <formula>WEEKDAY($A842)=6</formula>
    </cfRule>
    <cfRule type="expression" dxfId="15224" priority="51051" stopIfTrue="1">
      <formula>WEEKDAY($A842)=7</formula>
    </cfRule>
  </conditionalFormatting>
  <conditionalFormatting sqref="I842">
    <cfRule type="expression" dxfId="15223" priority="51038" stopIfTrue="1">
      <formula>WEEKDAY($A842)=1</formula>
    </cfRule>
    <cfRule type="expression" dxfId="15222" priority="51039" stopIfTrue="1">
      <formula>WEEKDAY($A842)=2</formula>
    </cfRule>
    <cfRule type="expression" dxfId="15221" priority="51040" stopIfTrue="1">
      <formula>WEEKDAY($A842)=3</formula>
    </cfRule>
    <cfRule type="expression" dxfId="15220" priority="51041" stopIfTrue="1">
      <formula>WEEKDAY($A842)=4</formula>
    </cfRule>
    <cfRule type="expression" dxfId="15219" priority="51042" stopIfTrue="1">
      <formula>WEEKDAY($A842)=5</formula>
    </cfRule>
    <cfRule type="expression" dxfId="15218" priority="51043" stopIfTrue="1">
      <formula>WEEKDAY($A842)=6</formula>
    </cfRule>
    <cfRule type="expression" dxfId="15217" priority="51044" stopIfTrue="1">
      <formula>WEEKDAY($A842)=7</formula>
    </cfRule>
  </conditionalFormatting>
  <conditionalFormatting sqref="I842">
    <cfRule type="expression" dxfId="15216" priority="51031" stopIfTrue="1">
      <formula>WEEKDAY($A842)=1</formula>
    </cfRule>
    <cfRule type="expression" dxfId="15215" priority="51032" stopIfTrue="1">
      <formula>WEEKDAY($A842)=2</formula>
    </cfRule>
    <cfRule type="expression" dxfId="15214" priority="51033" stopIfTrue="1">
      <formula>WEEKDAY($A842)=3</formula>
    </cfRule>
    <cfRule type="expression" dxfId="15213" priority="51034" stopIfTrue="1">
      <formula>WEEKDAY($A842)=4</formula>
    </cfRule>
    <cfRule type="expression" dxfId="15212" priority="51035" stopIfTrue="1">
      <formula>WEEKDAY($A842)=5</formula>
    </cfRule>
    <cfRule type="expression" dxfId="15211" priority="51036" stopIfTrue="1">
      <formula>WEEKDAY($A842)=6</formula>
    </cfRule>
    <cfRule type="expression" dxfId="15210" priority="51037" stopIfTrue="1">
      <formula>WEEKDAY($A842)=7</formula>
    </cfRule>
  </conditionalFormatting>
  <conditionalFormatting sqref="I842">
    <cfRule type="expression" dxfId="15209" priority="51024" stopIfTrue="1">
      <formula>WEEKDAY($A842)=1</formula>
    </cfRule>
    <cfRule type="expression" dxfId="15208" priority="51025" stopIfTrue="1">
      <formula>WEEKDAY($A842)=2</formula>
    </cfRule>
    <cfRule type="expression" dxfId="15207" priority="51026" stopIfTrue="1">
      <formula>WEEKDAY($A842)=3</formula>
    </cfRule>
    <cfRule type="expression" dxfId="15206" priority="51027" stopIfTrue="1">
      <formula>WEEKDAY($A842)=4</formula>
    </cfRule>
    <cfRule type="expression" dxfId="15205" priority="51028" stopIfTrue="1">
      <formula>WEEKDAY($A842)=5</formula>
    </cfRule>
    <cfRule type="expression" dxfId="15204" priority="51029" stopIfTrue="1">
      <formula>WEEKDAY($A842)=6</formula>
    </cfRule>
    <cfRule type="expression" dxfId="15203" priority="51030" stopIfTrue="1">
      <formula>WEEKDAY($A842)=7</formula>
    </cfRule>
  </conditionalFormatting>
  <conditionalFormatting sqref="I842">
    <cfRule type="expression" dxfId="15202" priority="51017" stopIfTrue="1">
      <formula>WEEKDAY($A842)=1</formula>
    </cfRule>
    <cfRule type="expression" dxfId="15201" priority="51018" stopIfTrue="1">
      <formula>WEEKDAY($A842)=2</formula>
    </cfRule>
    <cfRule type="expression" dxfId="15200" priority="51019" stopIfTrue="1">
      <formula>WEEKDAY($A842)=3</formula>
    </cfRule>
    <cfRule type="expression" dxfId="15199" priority="51020" stopIfTrue="1">
      <formula>WEEKDAY($A842)=4</formula>
    </cfRule>
    <cfRule type="expression" dxfId="15198" priority="51021" stopIfTrue="1">
      <formula>WEEKDAY($A842)=5</formula>
    </cfRule>
    <cfRule type="expression" dxfId="15197" priority="51022" stopIfTrue="1">
      <formula>WEEKDAY($A842)=6</formula>
    </cfRule>
    <cfRule type="expression" dxfId="15196" priority="51023" stopIfTrue="1">
      <formula>WEEKDAY($A842)=7</formula>
    </cfRule>
  </conditionalFormatting>
  <conditionalFormatting sqref="I842">
    <cfRule type="expression" dxfId="15195" priority="51010" stopIfTrue="1">
      <formula>WEEKDAY($A842)=1</formula>
    </cfRule>
    <cfRule type="expression" dxfId="15194" priority="51011" stopIfTrue="1">
      <formula>WEEKDAY($A842)=2</formula>
    </cfRule>
    <cfRule type="expression" dxfId="15193" priority="51012" stopIfTrue="1">
      <formula>WEEKDAY($A842)=3</formula>
    </cfRule>
    <cfRule type="expression" dxfId="15192" priority="51013" stopIfTrue="1">
      <formula>WEEKDAY($A842)=4</formula>
    </cfRule>
    <cfRule type="expression" dxfId="15191" priority="51014" stopIfTrue="1">
      <formula>WEEKDAY($A842)=5</formula>
    </cfRule>
    <cfRule type="expression" dxfId="15190" priority="51015" stopIfTrue="1">
      <formula>WEEKDAY($A842)=6</formula>
    </cfRule>
    <cfRule type="expression" dxfId="15189" priority="51016" stopIfTrue="1">
      <formula>WEEKDAY($A842)=7</formula>
    </cfRule>
  </conditionalFormatting>
  <conditionalFormatting sqref="I842">
    <cfRule type="expression" dxfId="15188" priority="51003" stopIfTrue="1">
      <formula>WEEKDAY($A842)=1</formula>
    </cfRule>
    <cfRule type="expression" dxfId="15187" priority="51004" stopIfTrue="1">
      <formula>WEEKDAY($A842)=2</formula>
    </cfRule>
    <cfRule type="expression" dxfId="15186" priority="51005" stopIfTrue="1">
      <formula>WEEKDAY($A842)=3</formula>
    </cfRule>
    <cfRule type="expression" dxfId="15185" priority="51006" stopIfTrue="1">
      <formula>WEEKDAY($A842)=4</formula>
    </cfRule>
    <cfRule type="expression" dxfId="15184" priority="51007" stopIfTrue="1">
      <formula>WEEKDAY($A842)=5</formula>
    </cfRule>
    <cfRule type="expression" dxfId="15183" priority="51008" stopIfTrue="1">
      <formula>WEEKDAY($A842)=6</formula>
    </cfRule>
    <cfRule type="expression" dxfId="15182" priority="51009" stopIfTrue="1">
      <formula>WEEKDAY($A842)=7</formula>
    </cfRule>
  </conditionalFormatting>
  <conditionalFormatting sqref="I842">
    <cfRule type="expression" dxfId="15181" priority="50996" stopIfTrue="1">
      <formula>WEEKDAY($A842)=1</formula>
    </cfRule>
    <cfRule type="expression" dxfId="15180" priority="50997" stopIfTrue="1">
      <formula>WEEKDAY($A842)=2</formula>
    </cfRule>
    <cfRule type="expression" dxfId="15179" priority="50998" stopIfTrue="1">
      <formula>WEEKDAY($A842)=3</formula>
    </cfRule>
    <cfRule type="expression" dxfId="15178" priority="50999" stopIfTrue="1">
      <formula>WEEKDAY($A842)=4</formula>
    </cfRule>
    <cfRule type="expression" dxfId="15177" priority="51000" stopIfTrue="1">
      <formula>WEEKDAY($A842)=5</formula>
    </cfRule>
    <cfRule type="expression" dxfId="15176" priority="51001" stopIfTrue="1">
      <formula>WEEKDAY($A842)=6</formula>
    </cfRule>
    <cfRule type="expression" dxfId="15175" priority="51002" stopIfTrue="1">
      <formula>WEEKDAY($A842)=7</formula>
    </cfRule>
  </conditionalFormatting>
  <conditionalFormatting sqref="I842">
    <cfRule type="expression" dxfId="15174" priority="50989" stopIfTrue="1">
      <formula>WEEKDAY($A842)=1</formula>
    </cfRule>
    <cfRule type="expression" dxfId="15173" priority="50990" stopIfTrue="1">
      <formula>WEEKDAY($A842)=2</formula>
    </cfRule>
    <cfRule type="expression" dxfId="15172" priority="50991" stopIfTrue="1">
      <formula>WEEKDAY($A842)=3</formula>
    </cfRule>
    <cfRule type="expression" dxfId="15171" priority="50992" stopIfTrue="1">
      <formula>WEEKDAY($A842)=4</formula>
    </cfRule>
    <cfRule type="expression" dxfId="15170" priority="50993" stopIfTrue="1">
      <formula>WEEKDAY($A842)=5</formula>
    </cfRule>
    <cfRule type="expression" dxfId="15169" priority="50994" stopIfTrue="1">
      <formula>WEEKDAY($A842)=6</formula>
    </cfRule>
    <cfRule type="expression" dxfId="15168" priority="50995" stopIfTrue="1">
      <formula>WEEKDAY($A842)=7</formula>
    </cfRule>
  </conditionalFormatting>
  <conditionalFormatting sqref="I842">
    <cfRule type="expression" dxfId="15167" priority="50982" stopIfTrue="1">
      <formula>WEEKDAY($A842)=1</formula>
    </cfRule>
    <cfRule type="expression" dxfId="15166" priority="50983" stopIfTrue="1">
      <formula>WEEKDAY($A842)=2</formula>
    </cfRule>
    <cfRule type="expression" dxfId="15165" priority="50984" stopIfTrue="1">
      <formula>WEEKDAY($A842)=3</formula>
    </cfRule>
    <cfRule type="expression" dxfId="15164" priority="50985" stopIfTrue="1">
      <formula>WEEKDAY($A842)=4</formula>
    </cfRule>
    <cfRule type="expression" dxfId="15163" priority="50986" stopIfTrue="1">
      <formula>WEEKDAY($A842)=5</formula>
    </cfRule>
    <cfRule type="expression" dxfId="15162" priority="50987" stopIfTrue="1">
      <formula>WEEKDAY($A842)=6</formula>
    </cfRule>
    <cfRule type="expression" dxfId="15161" priority="50988" stopIfTrue="1">
      <formula>WEEKDAY($A842)=7</formula>
    </cfRule>
  </conditionalFormatting>
  <conditionalFormatting sqref="I842">
    <cfRule type="expression" dxfId="15160" priority="50975" stopIfTrue="1">
      <formula>WEEKDAY($A842)=1</formula>
    </cfRule>
    <cfRule type="expression" dxfId="15159" priority="50976" stopIfTrue="1">
      <formula>WEEKDAY($A842)=2</formula>
    </cfRule>
    <cfRule type="expression" dxfId="15158" priority="50977" stopIfTrue="1">
      <formula>WEEKDAY($A842)=3</formula>
    </cfRule>
    <cfRule type="expression" dxfId="15157" priority="50978" stopIfTrue="1">
      <formula>WEEKDAY($A842)=4</formula>
    </cfRule>
    <cfRule type="expression" dxfId="15156" priority="50979" stopIfTrue="1">
      <formula>WEEKDAY($A842)=5</formula>
    </cfRule>
    <cfRule type="expression" dxfId="15155" priority="50980" stopIfTrue="1">
      <formula>WEEKDAY($A842)=6</formula>
    </cfRule>
    <cfRule type="expression" dxfId="15154" priority="50981" stopIfTrue="1">
      <formula>WEEKDAY($A842)=7</formula>
    </cfRule>
  </conditionalFormatting>
  <conditionalFormatting sqref="I842">
    <cfRule type="expression" dxfId="15153" priority="50968" stopIfTrue="1">
      <formula>WEEKDAY($A842)=1</formula>
    </cfRule>
    <cfRule type="expression" dxfId="15152" priority="50969" stopIfTrue="1">
      <formula>WEEKDAY($A842)=2</formula>
    </cfRule>
    <cfRule type="expression" dxfId="15151" priority="50970" stopIfTrue="1">
      <formula>WEEKDAY($A842)=3</formula>
    </cfRule>
    <cfRule type="expression" dxfId="15150" priority="50971" stopIfTrue="1">
      <formula>WEEKDAY($A842)=4</formula>
    </cfRule>
    <cfRule type="expression" dxfId="15149" priority="50972" stopIfTrue="1">
      <formula>WEEKDAY($A842)=5</formula>
    </cfRule>
    <cfRule type="expression" dxfId="15148" priority="50973" stopIfTrue="1">
      <formula>WEEKDAY($A842)=6</formula>
    </cfRule>
    <cfRule type="expression" dxfId="15147" priority="50974" stopIfTrue="1">
      <formula>WEEKDAY($A842)=7</formula>
    </cfRule>
  </conditionalFormatting>
  <conditionalFormatting sqref="I842">
    <cfRule type="expression" dxfId="15146" priority="50961" stopIfTrue="1">
      <formula>WEEKDAY($A842)=1</formula>
    </cfRule>
    <cfRule type="expression" dxfId="15145" priority="50962" stopIfTrue="1">
      <formula>WEEKDAY($A842)=2</formula>
    </cfRule>
    <cfRule type="expression" dxfId="15144" priority="50963" stopIfTrue="1">
      <formula>WEEKDAY($A842)=3</formula>
    </cfRule>
    <cfRule type="expression" dxfId="15143" priority="50964" stopIfTrue="1">
      <formula>WEEKDAY($A842)=4</formula>
    </cfRule>
    <cfRule type="expression" dxfId="15142" priority="50965" stopIfTrue="1">
      <formula>WEEKDAY($A842)=5</formula>
    </cfRule>
    <cfRule type="expression" dxfId="15141" priority="50966" stopIfTrue="1">
      <formula>WEEKDAY($A842)=6</formula>
    </cfRule>
    <cfRule type="expression" dxfId="15140" priority="50967" stopIfTrue="1">
      <formula>WEEKDAY($A842)=7</formula>
    </cfRule>
  </conditionalFormatting>
  <conditionalFormatting sqref="I842">
    <cfRule type="expression" dxfId="15139" priority="50954" stopIfTrue="1">
      <formula>WEEKDAY($A842)=1</formula>
    </cfRule>
    <cfRule type="expression" dxfId="15138" priority="50955" stopIfTrue="1">
      <formula>WEEKDAY($A842)=2</formula>
    </cfRule>
    <cfRule type="expression" dxfId="15137" priority="50956" stopIfTrue="1">
      <formula>WEEKDAY($A842)=3</formula>
    </cfRule>
    <cfRule type="expression" dxfId="15136" priority="50957" stopIfTrue="1">
      <formula>WEEKDAY($A842)=4</formula>
    </cfRule>
    <cfRule type="expression" dxfId="15135" priority="50958" stopIfTrue="1">
      <formula>WEEKDAY($A842)=5</formula>
    </cfRule>
    <cfRule type="expression" dxfId="15134" priority="50959" stopIfTrue="1">
      <formula>WEEKDAY($A842)=6</formula>
    </cfRule>
    <cfRule type="expression" dxfId="15133" priority="50960" stopIfTrue="1">
      <formula>WEEKDAY($A842)=7</formula>
    </cfRule>
  </conditionalFormatting>
  <conditionalFormatting sqref="I842">
    <cfRule type="expression" dxfId="15132" priority="50947" stopIfTrue="1">
      <formula>WEEKDAY($A842)=1</formula>
    </cfRule>
    <cfRule type="expression" dxfId="15131" priority="50948" stopIfTrue="1">
      <formula>WEEKDAY($A842)=2</formula>
    </cfRule>
    <cfRule type="expression" dxfId="15130" priority="50949" stopIfTrue="1">
      <formula>WEEKDAY($A842)=3</formula>
    </cfRule>
    <cfRule type="expression" dxfId="15129" priority="50950" stopIfTrue="1">
      <formula>WEEKDAY($A842)=4</formula>
    </cfRule>
    <cfRule type="expression" dxfId="15128" priority="50951" stopIfTrue="1">
      <formula>WEEKDAY($A842)=5</formula>
    </cfRule>
    <cfRule type="expression" dxfId="15127" priority="50952" stopIfTrue="1">
      <formula>WEEKDAY($A842)=6</formula>
    </cfRule>
    <cfRule type="expression" dxfId="15126" priority="50953" stopIfTrue="1">
      <formula>WEEKDAY($A842)=7</formula>
    </cfRule>
  </conditionalFormatting>
  <conditionalFormatting sqref="I842">
    <cfRule type="expression" dxfId="15125" priority="50940" stopIfTrue="1">
      <formula>WEEKDAY($A842)=1</formula>
    </cfRule>
    <cfRule type="expression" dxfId="15124" priority="50941" stopIfTrue="1">
      <formula>WEEKDAY($A842)=2</formula>
    </cfRule>
    <cfRule type="expression" dxfId="15123" priority="50942" stopIfTrue="1">
      <formula>WEEKDAY($A842)=3</formula>
    </cfRule>
    <cfRule type="expression" dxfId="15122" priority="50943" stopIfTrue="1">
      <formula>WEEKDAY($A842)=4</formula>
    </cfRule>
    <cfRule type="expression" dxfId="15121" priority="50944" stopIfTrue="1">
      <formula>WEEKDAY($A842)=5</formula>
    </cfRule>
    <cfRule type="expression" dxfId="15120" priority="50945" stopIfTrue="1">
      <formula>WEEKDAY($A842)=6</formula>
    </cfRule>
    <cfRule type="expression" dxfId="15119" priority="50946" stopIfTrue="1">
      <formula>WEEKDAY($A842)=7</formula>
    </cfRule>
  </conditionalFormatting>
  <conditionalFormatting sqref="I842">
    <cfRule type="expression" dxfId="15118" priority="50933" stopIfTrue="1">
      <formula>WEEKDAY($A842)=1</formula>
    </cfRule>
    <cfRule type="expression" dxfId="15117" priority="50934" stopIfTrue="1">
      <formula>WEEKDAY($A842)=2</formula>
    </cfRule>
    <cfRule type="expression" dxfId="15116" priority="50935" stopIfTrue="1">
      <formula>WEEKDAY($A842)=3</formula>
    </cfRule>
    <cfRule type="expression" dxfId="15115" priority="50936" stopIfTrue="1">
      <formula>WEEKDAY($A842)=4</formula>
    </cfRule>
    <cfRule type="expression" dxfId="15114" priority="50937" stopIfTrue="1">
      <formula>WEEKDAY($A842)=5</formula>
    </cfRule>
    <cfRule type="expression" dxfId="15113" priority="50938" stopIfTrue="1">
      <formula>WEEKDAY($A842)=6</formula>
    </cfRule>
    <cfRule type="expression" dxfId="15112" priority="50939" stopIfTrue="1">
      <formula>WEEKDAY($A842)=7</formula>
    </cfRule>
  </conditionalFormatting>
  <conditionalFormatting sqref="I842">
    <cfRule type="expression" dxfId="15111" priority="50926" stopIfTrue="1">
      <formula>WEEKDAY($A842)=1</formula>
    </cfRule>
    <cfRule type="expression" dxfId="15110" priority="50927" stopIfTrue="1">
      <formula>WEEKDAY($A842)=2</formula>
    </cfRule>
    <cfRule type="expression" dxfId="15109" priority="50928" stopIfTrue="1">
      <formula>WEEKDAY($A842)=3</formula>
    </cfRule>
    <cfRule type="expression" dxfId="15108" priority="50929" stopIfTrue="1">
      <formula>WEEKDAY($A842)=4</formula>
    </cfRule>
    <cfRule type="expression" dxfId="15107" priority="50930" stopIfTrue="1">
      <formula>WEEKDAY($A842)=5</formula>
    </cfRule>
    <cfRule type="expression" dxfId="15106" priority="50931" stopIfTrue="1">
      <formula>WEEKDAY($A842)=6</formula>
    </cfRule>
    <cfRule type="expression" dxfId="15105" priority="50932" stopIfTrue="1">
      <formula>WEEKDAY($A842)=7</formula>
    </cfRule>
  </conditionalFormatting>
  <conditionalFormatting sqref="I842">
    <cfRule type="expression" dxfId="15104" priority="50919" stopIfTrue="1">
      <formula>WEEKDAY($A842)=1</formula>
    </cfRule>
    <cfRule type="expression" dxfId="15103" priority="50920" stopIfTrue="1">
      <formula>WEEKDAY($A842)=2</formula>
    </cfRule>
    <cfRule type="expression" dxfId="15102" priority="50921" stopIfTrue="1">
      <formula>WEEKDAY($A842)=3</formula>
    </cfRule>
    <cfRule type="expression" dxfId="15101" priority="50922" stopIfTrue="1">
      <formula>WEEKDAY($A842)=4</formula>
    </cfRule>
    <cfRule type="expression" dxfId="15100" priority="50923" stopIfTrue="1">
      <formula>WEEKDAY($A842)=5</formula>
    </cfRule>
    <cfRule type="expression" dxfId="15099" priority="50924" stopIfTrue="1">
      <formula>WEEKDAY($A842)=6</formula>
    </cfRule>
    <cfRule type="expression" dxfId="15098" priority="50925" stopIfTrue="1">
      <formula>WEEKDAY($A842)=7</formula>
    </cfRule>
  </conditionalFormatting>
  <conditionalFormatting sqref="I842">
    <cfRule type="expression" dxfId="15097" priority="50905" stopIfTrue="1">
      <formula>WEEKDAY($A842)=1</formula>
    </cfRule>
    <cfRule type="expression" dxfId="15096" priority="50906" stopIfTrue="1">
      <formula>WEEKDAY($A842)=2</formula>
    </cfRule>
    <cfRule type="expression" dxfId="15095" priority="50907" stopIfTrue="1">
      <formula>WEEKDAY($A842)=3</formula>
    </cfRule>
    <cfRule type="expression" dxfId="15094" priority="50908" stopIfTrue="1">
      <formula>WEEKDAY($A842)=4</formula>
    </cfRule>
    <cfRule type="expression" dxfId="15093" priority="50909" stopIfTrue="1">
      <formula>WEEKDAY($A842)=5</formula>
    </cfRule>
    <cfRule type="expression" dxfId="15092" priority="50910" stopIfTrue="1">
      <formula>WEEKDAY($A842)=6</formula>
    </cfRule>
    <cfRule type="expression" dxfId="15091" priority="50911" stopIfTrue="1">
      <formula>WEEKDAY($A842)=7</formula>
    </cfRule>
  </conditionalFormatting>
  <conditionalFormatting sqref="I842">
    <cfRule type="expression" dxfId="15090" priority="50898" stopIfTrue="1">
      <formula>WEEKDAY($A842)=1</formula>
    </cfRule>
    <cfRule type="expression" dxfId="15089" priority="50899" stopIfTrue="1">
      <formula>WEEKDAY($A842)=2</formula>
    </cfRule>
    <cfRule type="expression" dxfId="15088" priority="50900" stopIfTrue="1">
      <formula>WEEKDAY($A842)=3</formula>
    </cfRule>
    <cfRule type="expression" dxfId="15087" priority="50901" stopIfTrue="1">
      <formula>WEEKDAY($A842)=4</formula>
    </cfRule>
    <cfRule type="expression" dxfId="15086" priority="50902" stopIfTrue="1">
      <formula>WEEKDAY($A842)=5</formula>
    </cfRule>
    <cfRule type="expression" dxfId="15085" priority="50903" stopIfTrue="1">
      <formula>WEEKDAY($A842)=6</formula>
    </cfRule>
    <cfRule type="expression" dxfId="15084" priority="50904" stopIfTrue="1">
      <formula>WEEKDAY($A842)=7</formula>
    </cfRule>
  </conditionalFormatting>
  <conditionalFormatting sqref="I842">
    <cfRule type="expression" dxfId="15083" priority="50891" stopIfTrue="1">
      <formula>WEEKDAY($A842)=1</formula>
    </cfRule>
    <cfRule type="expression" dxfId="15082" priority="50892" stopIfTrue="1">
      <formula>WEEKDAY($A842)=2</formula>
    </cfRule>
    <cfRule type="expression" dxfId="15081" priority="50893" stopIfTrue="1">
      <formula>WEEKDAY($A842)=3</formula>
    </cfRule>
    <cfRule type="expression" dxfId="15080" priority="50894" stopIfTrue="1">
      <formula>WEEKDAY($A842)=4</formula>
    </cfRule>
    <cfRule type="expression" dxfId="15079" priority="50895" stopIfTrue="1">
      <formula>WEEKDAY($A842)=5</formula>
    </cfRule>
    <cfRule type="expression" dxfId="15078" priority="50896" stopIfTrue="1">
      <formula>WEEKDAY($A842)=6</formula>
    </cfRule>
    <cfRule type="expression" dxfId="15077" priority="50897" stopIfTrue="1">
      <formula>WEEKDAY($A842)=7</formula>
    </cfRule>
  </conditionalFormatting>
  <conditionalFormatting sqref="I842">
    <cfRule type="expression" dxfId="15076" priority="50877" stopIfTrue="1">
      <formula>WEEKDAY($A842)=1</formula>
    </cfRule>
    <cfRule type="expression" dxfId="15075" priority="50878" stopIfTrue="1">
      <formula>WEEKDAY($A842)=2</formula>
    </cfRule>
    <cfRule type="expression" dxfId="15074" priority="50879" stopIfTrue="1">
      <formula>WEEKDAY($A842)=3</formula>
    </cfRule>
    <cfRule type="expression" dxfId="15073" priority="50880" stopIfTrue="1">
      <formula>WEEKDAY($A842)=4</formula>
    </cfRule>
    <cfRule type="expression" dxfId="15072" priority="50881" stopIfTrue="1">
      <formula>WEEKDAY($A842)=5</formula>
    </cfRule>
    <cfRule type="expression" dxfId="15071" priority="50882" stopIfTrue="1">
      <formula>WEEKDAY($A842)=6</formula>
    </cfRule>
    <cfRule type="expression" dxfId="15070" priority="50883" stopIfTrue="1">
      <formula>WEEKDAY($A842)=7</formula>
    </cfRule>
  </conditionalFormatting>
  <conditionalFormatting sqref="I842">
    <cfRule type="expression" dxfId="15069" priority="50870" stopIfTrue="1">
      <formula>WEEKDAY($A842)=1</formula>
    </cfRule>
    <cfRule type="expression" dxfId="15068" priority="50871" stopIfTrue="1">
      <formula>WEEKDAY($A842)=2</formula>
    </cfRule>
    <cfRule type="expression" dxfId="15067" priority="50872" stopIfTrue="1">
      <formula>WEEKDAY($A842)=3</formula>
    </cfRule>
    <cfRule type="expression" dxfId="15066" priority="50873" stopIfTrue="1">
      <formula>WEEKDAY($A842)=4</formula>
    </cfRule>
    <cfRule type="expression" dxfId="15065" priority="50874" stopIfTrue="1">
      <formula>WEEKDAY($A842)=5</formula>
    </cfRule>
    <cfRule type="expression" dxfId="15064" priority="50875" stopIfTrue="1">
      <formula>WEEKDAY($A842)=6</formula>
    </cfRule>
    <cfRule type="expression" dxfId="15063" priority="50876" stopIfTrue="1">
      <formula>WEEKDAY($A842)=7</formula>
    </cfRule>
  </conditionalFormatting>
  <conditionalFormatting sqref="I842">
    <cfRule type="expression" dxfId="15062" priority="50863" stopIfTrue="1">
      <formula>WEEKDAY($A842)=1</formula>
    </cfRule>
    <cfRule type="expression" dxfId="15061" priority="50864" stopIfTrue="1">
      <formula>WEEKDAY($A842)=2</formula>
    </cfRule>
    <cfRule type="expression" dxfId="15060" priority="50865" stopIfTrue="1">
      <formula>WEEKDAY($A842)=3</formula>
    </cfRule>
    <cfRule type="expression" dxfId="15059" priority="50866" stopIfTrue="1">
      <formula>WEEKDAY($A842)=4</formula>
    </cfRule>
    <cfRule type="expression" dxfId="15058" priority="50867" stopIfTrue="1">
      <formula>WEEKDAY($A842)=5</formula>
    </cfRule>
    <cfRule type="expression" dxfId="15057" priority="50868" stopIfTrue="1">
      <formula>WEEKDAY($A842)=6</formula>
    </cfRule>
    <cfRule type="expression" dxfId="15056" priority="50869" stopIfTrue="1">
      <formula>WEEKDAY($A842)=7</formula>
    </cfRule>
  </conditionalFormatting>
  <conditionalFormatting sqref="I842">
    <cfRule type="expression" dxfId="15055" priority="50856" stopIfTrue="1">
      <formula>WEEKDAY($A842)=1</formula>
    </cfRule>
    <cfRule type="expression" dxfId="15054" priority="50857" stopIfTrue="1">
      <formula>WEEKDAY($A842)=2</formula>
    </cfRule>
    <cfRule type="expression" dxfId="15053" priority="50858" stopIfTrue="1">
      <formula>WEEKDAY($A842)=3</formula>
    </cfRule>
    <cfRule type="expression" dxfId="15052" priority="50859" stopIfTrue="1">
      <formula>WEEKDAY($A842)=4</formula>
    </cfRule>
    <cfRule type="expression" dxfId="15051" priority="50860" stopIfTrue="1">
      <formula>WEEKDAY($A842)=5</formula>
    </cfRule>
    <cfRule type="expression" dxfId="15050" priority="50861" stopIfTrue="1">
      <formula>WEEKDAY($A842)=6</formula>
    </cfRule>
    <cfRule type="expression" dxfId="15049" priority="50862" stopIfTrue="1">
      <formula>WEEKDAY($A842)=7</formula>
    </cfRule>
  </conditionalFormatting>
  <conditionalFormatting sqref="I842">
    <cfRule type="expression" dxfId="15048" priority="50849" stopIfTrue="1">
      <formula>WEEKDAY($A842)=1</formula>
    </cfRule>
    <cfRule type="expression" dxfId="15047" priority="50850" stopIfTrue="1">
      <formula>WEEKDAY($A842)=2</formula>
    </cfRule>
    <cfRule type="expression" dxfId="15046" priority="50851" stopIfTrue="1">
      <formula>WEEKDAY($A842)=3</formula>
    </cfRule>
    <cfRule type="expression" dxfId="15045" priority="50852" stopIfTrue="1">
      <formula>WEEKDAY($A842)=4</formula>
    </cfRule>
    <cfRule type="expression" dxfId="15044" priority="50853" stopIfTrue="1">
      <formula>WEEKDAY($A842)=5</formula>
    </cfRule>
    <cfRule type="expression" dxfId="15043" priority="50854" stopIfTrue="1">
      <formula>WEEKDAY($A842)=6</formula>
    </cfRule>
    <cfRule type="expression" dxfId="15042" priority="50855" stopIfTrue="1">
      <formula>WEEKDAY($A842)=7</formula>
    </cfRule>
  </conditionalFormatting>
  <conditionalFormatting sqref="I842">
    <cfRule type="expression" dxfId="15041" priority="50842" stopIfTrue="1">
      <formula>WEEKDAY($A842)=1</formula>
    </cfRule>
    <cfRule type="expression" dxfId="15040" priority="50843" stopIfTrue="1">
      <formula>WEEKDAY($A842)=2</formula>
    </cfRule>
    <cfRule type="expression" dxfId="15039" priority="50844" stopIfTrue="1">
      <formula>WEEKDAY($A842)=3</formula>
    </cfRule>
    <cfRule type="expression" dxfId="15038" priority="50845" stopIfTrue="1">
      <formula>WEEKDAY($A842)=4</formula>
    </cfRule>
    <cfRule type="expression" dxfId="15037" priority="50846" stopIfTrue="1">
      <formula>WEEKDAY($A842)=5</formula>
    </cfRule>
    <cfRule type="expression" dxfId="15036" priority="50847" stopIfTrue="1">
      <formula>WEEKDAY($A842)=6</formula>
    </cfRule>
    <cfRule type="expression" dxfId="15035" priority="50848" stopIfTrue="1">
      <formula>WEEKDAY($A842)=7</formula>
    </cfRule>
  </conditionalFormatting>
  <conditionalFormatting sqref="I842">
    <cfRule type="expression" dxfId="15034" priority="50835" stopIfTrue="1">
      <formula>WEEKDAY($A842)=1</formula>
    </cfRule>
    <cfRule type="expression" dxfId="15033" priority="50836" stopIfTrue="1">
      <formula>WEEKDAY($A842)=2</formula>
    </cfRule>
    <cfRule type="expression" dxfId="15032" priority="50837" stopIfTrue="1">
      <formula>WEEKDAY($A842)=3</formula>
    </cfRule>
    <cfRule type="expression" dxfId="15031" priority="50838" stopIfTrue="1">
      <formula>WEEKDAY($A842)=4</formula>
    </cfRule>
    <cfRule type="expression" dxfId="15030" priority="50839" stopIfTrue="1">
      <formula>WEEKDAY($A842)=5</formula>
    </cfRule>
    <cfRule type="expression" dxfId="15029" priority="50840" stopIfTrue="1">
      <formula>WEEKDAY($A842)=6</formula>
    </cfRule>
    <cfRule type="expression" dxfId="15028" priority="50841" stopIfTrue="1">
      <formula>WEEKDAY($A842)=7</formula>
    </cfRule>
  </conditionalFormatting>
  <conditionalFormatting sqref="I842">
    <cfRule type="expression" dxfId="15027" priority="50828" stopIfTrue="1">
      <formula>WEEKDAY($A842)=1</formula>
    </cfRule>
    <cfRule type="expression" dxfId="15026" priority="50829" stopIfTrue="1">
      <formula>WEEKDAY($A842)=2</formula>
    </cfRule>
    <cfRule type="expression" dxfId="15025" priority="50830" stopIfTrue="1">
      <formula>WEEKDAY($A842)=3</formula>
    </cfRule>
    <cfRule type="expression" dxfId="15024" priority="50831" stopIfTrue="1">
      <formula>WEEKDAY($A842)=4</formula>
    </cfRule>
    <cfRule type="expression" dxfId="15023" priority="50832" stopIfTrue="1">
      <formula>WEEKDAY($A842)=5</formula>
    </cfRule>
    <cfRule type="expression" dxfId="15022" priority="50833" stopIfTrue="1">
      <formula>WEEKDAY($A842)=6</formula>
    </cfRule>
    <cfRule type="expression" dxfId="15021" priority="50834" stopIfTrue="1">
      <formula>WEEKDAY($A842)=7</formula>
    </cfRule>
  </conditionalFormatting>
  <conditionalFormatting sqref="I842">
    <cfRule type="expression" dxfId="15020" priority="50821" stopIfTrue="1">
      <formula>WEEKDAY($A842)=1</formula>
    </cfRule>
    <cfRule type="expression" dxfId="15019" priority="50822" stopIfTrue="1">
      <formula>WEEKDAY($A842)=2</formula>
    </cfRule>
    <cfRule type="expression" dxfId="15018" priority="50823" stopIfTrue="1">
      <formula>WEEKDAY($A842)=3</formula>
    </cfRule>
    <cfRule type="expression" dxfId="15017" priority="50824" stopIfTrue="1">
      <formula>WEEKDAY($A842)=4</formula>
    </cfRule>
    <cfRule type="expression" dxfId="15016" priority="50825" stopIfTrue="1">
      <formula>WEEKDAY($A842)=5</formula>
    </cfRule>
    <cfRule type="expression" dxfId="15015" priority="50826" stopIfTrue="1">
      <formula>WEEKDAY($A842)=6</formula>
    </cfRule>
    <cfRule type="expression" dxfId="15014" priority="50827" stopIfTrue="1">
      <formula>WEEKDAY($A842)=7</formula>
    </cfRule>
  </conditionalFormatting>
  <conditionalFormatting sqref="I842">
    <cfRule type="expression" dxfId="15013" priority="50814" stopIfTrue="1">
      <formula>WEEKDAY($A842)=1</formula>
    </cfRule>
    <cfRule type="expression" dxfId="15012" priority="50815" stopIfTrue="1">
      <formula>WEEKDAY($A842)=2</formula>
    </cfRule>
    <cfRule type="expression" dxfId="15011" priority="50816" stopIfTrue="1">
      <formula>WEEKDAY($A842)=3</formula>
    </cfRule>
    <cfRule type="expression" dxfId="15010" priority="50817" stopIfTrue="1">
      <formula>WEEKDAY($A842)=4</formula>
    </cfRule>
    <cfRule type="expression" dxfId="15009" priority="50818" stopIfTrue="1">
      <formula>WEEKDAY($A842)=5</formula>
    </cfRule>
    <cfRule type="expression" dxfId="15008" priority="50819" stopIfTrue="1">
      <formula>WEEKDAY($A842)=6</formula>
    </cfRule>
    <cfRule type="expression" dxfId="15007" priority="50820" stopIfTrue="1">
      <formula>WEEKDAY($A842)=7</formula>
    </cfRule>
  </conditionalFormatting>
  <conditionalFormatting sqref="I842">
    <cfRule type="expression" dxfId="15006" priority="50807" stopIfTrue="1">
      <formula>WEEKDAY($A842)=1</formula>
    </cfRule>
    <cfRule type="expression" dxfId="15005" priority="50808" stopIfTrue="1">
      <formula>WEEKDAY($A842)=2</formula>
    </cfRule>
    <cfRule type="expression" dxfId="15004" priority="50809" stopIfTrue="1">
      <formula>WEEKDAY($A842)=3</formula>
    </cfRule>
    <cfRule type="expression" dxfId="15003" priority="50810" stopIfTrue="1">
      <formula>WEEKDAY($A842)=4</formula>
    </cfRule>
    <cfRule type="expression" dxfId="15002" priority="50811" stopIfTrue="1">
      <formula>WEEKDAY($A842)=5</formula>
    </cfRule>
    <cfRule type="expression" dxfId="15001" priority="50812" stopIfTrue="1">
      <formula>WEEKDAY($A842)=6</formula>
    </cfRule>
    <cfRule type="expression" dxfId="15000" priority="50813" stopIfTrue="1">
      <formula>WEEKDAY($A842)=7</formula>
    </cfRule>
  </conditionalFormatting>
  <conditionalFormatting sqref="I842">
    <cfRule type="expression" dxfId="14999" priority="50800" stopIfTrue="1">
      <formula>WEEKDAY($A842)=1</formula>
    </cfRule>
    <cfRule type="expression" dxfId="14998" priority="50801" stopIfTrue="1">
      <formula>WEEKDAY($A842)=2</formula>
    </cfRule>
    <cfRule type="expression" dxfId="14997" priority="50802" stopIfTrue="1">
      <formula>WEEKDAY($A842)=3</formula>
    </cfRule>
    <cfRule type="expression" dxfId="14996" priority="50803" stopIfTrue="1">
      <formula>WEEKDAY($A842)=4</formula>
    </cfRule>
    <cfRule type="expression" dxfId="14995" priority="50804" stopIfTrue="1">
      <formula>WEEKDAY($A842)=5</formula>
    </cfRule>
    <cfRule type="expression" dxfId="14994" priority="50805" stopIfTrue="1">
      <formula>WEEKDAY($A842)=6</formula>
    </cfRule>
    <cfRule type="expression" dxfId="14993" priority="50806" stopIfTrue="1">
      <formula>WEEKDAY($A842)=7</formula>
    </cfRule>
  </conditionalFormatting>
  <conditionalFormatting sqref="I842">
    <cfRule type="expression" dxfId="14992" priority="50793" stopIfTrue="1">
      <formula>WEEKDAY($A842)=1</formula>
    </cfRule>
    <cfRule type="expression" dxfId="14991" priority="50794" stopIfTrue="1">
      <formula>WEEKDAY($A842)=2</formula>
    </cfRule>
    <cfRule type="expression" dxfId="14990" priority="50795" stopIfTrue="1">
      <formula>WEEKDAY($A842)=3</formula>
    </cfRule>
    <cfRule type="expression" dxfId="14989" priority="50796" stopIfTrue="1">
      <formula>WEEKDAY($A842)=4</formula>
    </cfRule>
    <cfRule type="expression" dxfId="14988" priority="50797" stopIfTrue="1">
      <formula>WEEKDAY($A842)=5</formula>
    </cfRule>
    <cfRule type="expression" dxfId="14987" priority="50798" stopIfTrue="1">
      <formula>WEEKDAY($A842)=6</formula>
    </cfRule>
    <cfRule type="expression" dxfId="14986" priority="50799" stopIfTrue="1">
      <formula>WEEKDAY($A842)=7</formula>
    </cfRule>
  </conditionalFormatting>
  <conditionalFormatting sqref="I842">
    <cfRule type="expression" dxfId="14985" priority="50786" stopIfTrue="1">
      <formula>WEEKDAY($A842)=1</formula>
    </cfRule>
    <cfRule type="expression" dxfId="14984" priority="50787" stopIfTrue="1">
      <formula>WEEKDAY($A842)=2</formula>
    </cfRule>
    <cfRule type="expression" dxfId="14983" priority="50788" stopIfTrue="1">
      <formula>WEEKDAY($A842)=3</formula>
    </cfRule>
    <cfRule type="expression" dxfId="14982" priority="50789" stopIfTrue="1">
      <formula>WEEKDAY($A842)=4</formula>
    </cfRule>
    <cfRule type="expression" dxfId="14981" priority="50790" stopIfTrue="1">
      <formula>WEEKDAY($A842)=5</formula>
    </cfRule>
    <cfRule type="expression" dxfId="14980" priority="50791" stopIfTrue="1">
      <formula>WEEKDAY($A842)=6</formula>
    </cfRule>
    <cfRule type="expression" dxfId="14979" priority="50792" stopIfTrue="1">
      <formula>WEEKDAY($A842)=7</formula>
    </cfRule>
  </conditionalFormatting>
  <conditionalFormatting sqref="I842">
    <cfRule type="expression" dxfId="14978" priority="50779" stopIfTrue="1">
      <formula>WEEKDAY($A842)=1</formula>
    </cfRule>
    <cfRule type="expression" dxfId="14977" priority="50780" stopIfTrue="1">
      <formula>WEEKDAY($A842)=2</formula>
    </cfRule>
    <cfRule type="expression" dxfId="14976" priority="50781" stopIfTrue="1">
      <formula>WEEKDAY($A842)=3</formula>
    </cfRule>
    <cfRule type="expression" dxfId="14975" priority="50782" stopIfTrue="1">
      <formula>WEEKDAY($A842)=4</formula>
    </cfRule>
    <cfRule type="expression" dxfId="14974" priority="50783" stopIfTrue="1">
      <formula>WEEKDAY($A842)=5</formula>
    </cfRule>
    <cfRule type="expression" dxfId="14973" priority="50784" stopIfTrue="1">
      <formula>WEEKDAY($A842)=6</formula>
    </cfRule>
    <cfRule type="expression" dxfId="14972" priority="50785" stopIfTrue="1">
      <formula>WEEKDAY($A842)=7</formula>
    </cfRule>
  </conditionalFormatting>
  <conditionalFormatting sqref="I842">
    <cfRule type="expression" dxfId="14971" priority="50772" stopIfTrue="1">
      <formula>WEEKDAY($A842)=1</formula>
    </cfRule>
    <cfRule type="expression" dxfId="14970" priority="50773" stopIfTrue="1">
      <formula>WEEKDAY($A842)=2</formula>
    </cfRule>
    <cfRule type="expression" dxfId="14969" priority="50774" stopIfTrue="1">
      <formula>WEEKDAY($A842)=3</formula>
    </cfRule>
    <cfRule type="expression" dxfId="14968" priority="50775" stopIfTrue="1">
      <formula>WEEKDAY($A842)=4</formula>
    </cfRule>
    <cfRule type="expression" dxfId="14967" priority="50776" stopIfTrue="1">
      <formula>WEEKDAY($A842)=5</formula>
    </cfRule>
    <cfRule type="expression" dxfId="14966" priority="50777" stopIfTrue="1">
      <formula>WEEKDAY($A842)=6</formula>
    </cfRule>
    <cfRule type="expression" dxfId="14965" priority="50778" stopIfTrue="1">
      <formula>WEEKDAY($A842)=7</formula>
    </cfRule>
  </conditionalFormatting>
  <conditionalFormatting sqref="I842">
    <cfRule type="expression" dxfId="14964" priority="50765" stopIfTrue="1">
      <formula>WEEKDAY($A842)=1</formula>
    </cfRule>
    <cfRule type="expression" dxfId="14963" priority="50766" stopIfTrue="1">
      <formula>WEEKDAY($A842)=2</formula>
    </cfRule>
    <cfRule type="expression" dxfId="14962" priority="50767" stopIfTrue="1">
      <formula>WEEKDAY($A842)=3</formula>
    </cfRule>
    <cfRule type="expression" dxfId="14961" priority="50768" stopIfTrue="1">
      <formula>WEEKDAY($A842)=4</formula>
    </cfRule>
    <cfRule type="expression" dxfId="14960" priority="50769" stopIfTrue="1">
      <formula>WEEKDAY($A842)=5</formula>
    </cfRule>
    <cfRule type="expression" dxfId="14959" priority="50770" stopIfTrue="1">
      <formula>WEEKDAY($A842)=6</formula>
    </cfRule>
    <cfRule type="expression" dxfId="14958" priority="50771" stopIfTrue="1">
      <formula>WEEKDAY($A842)=7</formula>
    </cfRule>
  </conditionalFormatting>
  <conditionalFormatting sqref="I842">
    <cfRule type="expression" dxfId="14957" priority="50758" stopIfTrue="1">
      <formula>WEEKDAY($A842)=1</formula>
    </cfRule>
    <cfRule type="expression" dxfId="14956" priority="50759" stopIfTrue="1">
      <formula>WEEKDAY($A842)=2</formula>
    </cfRule>
    <cfRule type="expression" dxfId="14955" priority="50760" stopIfTrue="1">
      <formula>WEEKDAY($A842)=3</formula>
    </cfRule>
    <cfRule type="expression" dxfId="14954" priority="50761" stopIfTrue="1">
      <formula>WEEKDAY($A842)=4</formula>
    </cfRule>
    <cfRule type="expression" dxfId="14953" priority="50762" stopIfTrue="1">
      <formula>WEEKDAY($A842)=5</formula>
    </cfRule>
    <cfRule type="expression" dxfId="14952" priority="50763" stopIfTrue="1">
      <formula>WEEKDAY($A842)=6</formula>
    </cfRule>
    <cfRule type="expression" dxfId="14951" priority="50764" stopIfTrue="1">
      <formula>WEEKDAY($A842)=7</formula>
    </cfRule>
  </conditionalFormatting>
  <conditionalFormatting sqref="I842">
    <cfRule type="expression" dxfId="14950" priority="50751" stopIfTrue="1">
      <formula>WEEKDAY($A842)=1</formula>
    </cfRule>
    <cfRule type="expression" dxfId="14949" priority="50752" stopIfTrue="1">
      <formula>WEEKDAY($A842)=2</formula>
    </cfRule>
    <cfRule type="expression" dxfId="14948" priority="50753" stopIfTrue="1">
      <formula>WEEKDAY($A842)=3</formula>
    </cfRule>
    <cfRule type="expression" dxfId="14947" priority="50754" stopIfTrue="1">
      <formula>WEEKDAY($A842)=4</formula>
    </cfRule>
    <cfRule type="expression" dxfId="14946" priority="50755" stopIfTrue="1">
      <formula>WEEKDAY($A842)=5</formula>
    </cfRule>
    <cfRule type="expression" dxfId="14945" priority="50756" stopIfTrue="1">
      <formula>WEEKDAY($A842)=6</formula>
    </cfRule>
    <cfRule type="expression" dxfId="14944" priority="50757" stopIfTrue="1">
      <formula>WEEKDAY($A842)=7</formula>
    </cfRule>
  </conditionalFormatting>
  <conditionalFormatting sqref="I842">
    <cfRule type="expression" dxfId="14943" priority="50744" stopIfTrue="1">
      <formula>WEEKDAY($A842)=1</formula>
    </cfRule>
    <cfRule type="expression" dxfId="14942" priority="50745" stopIfTrue="1">
      <formula>WEEKDAY($A842)=2</formula>
    </cfRule>
    <cfRule type="expression" dxfId="14941" priority="50746" stopIfTrue="1">
      <formula>WEEKDAY($A842)=3</formula>
    </cfRule>
    <cfRule type="expression" dxfId="14940" priority="50747" stopIfTrue="1">
      <formula>WEEKDAY($A842)=4</formula>
    </cfRule>
    <cfRule type="expression" dxfId="14939" priority="50748" stopIfTrue="1">
      <formula>WEEKDAY($A842)=5</formula>
    </cfRule>
    <cfRule type="expression" dxfId="14938" priority="50749" stopIfTrue="1">
      <formula>WEEKDAY($A842)=6</formula>
    </cfRule>
    <cfRule type="expression" dxfId="14937" priority="50750" stopIfTrue="1">
      <formula>WEEKDAY($A842)=7</formula>
    </cfRule>
  </conditionalFormatting>
  <conditionalFormatting sqref="I842">
    <cfRule type="expression" dxfId="14936" priority="50737" stopIfTrue="1">
      <formula>WEEKDAY($A842)=1</formula>
    </cfRule>
    <cfRule type="expression" dxfId="14935" priority="50738" stopIfTrue="1">
      <formula>WEEKDAY($A842)=2</formula>
    </cfRule>
    <cfRule type="expression" dxfId="14934" priority="50739" stopIfTrue="1">
      <formula>WEEKDAY($A842)=3</formula>
    </cfRule>
    <cfRule type="expression" dxfId="14933" priority="50740" stopIfTrue="1">
      <formula>WEEKDAY($A842)=4</formula>
    </cfRule>
    <cfRule type="expression" dxfId="14932" priority="50741" stopIfTrue="1">
      <formula>WEEKDAY($A842)=5</formula>
    </cfRule>
    <cfRule type="expression" dxfId="14931" priority="50742" stopIfTrue="1">
      <formula>WEEKDAY($A842)=6</formula>
    </cfRule>
    <cfRule type="expression" dxfId="14930" priority="50743" stopIfTrue="1">
      <formula>WEEKDAY($A842)=7</formula>
    </cfRule>
  </conditionalFormatting>
  <conditionalFormatting sqref="I842">
    <cfRule type="expression" dxfId="14929" priority="50730" stopIfTrue="1">
      <formula>WEEKDAY($A842)=1</formula>
    </cfRule>
    <cfRule type="expression" dxfId="14928" priority="50731" stopIfTrue="1">
      <formula>WEEKDAY($A842)=2</formula>
    </cfRule>
    <cfRule type="expression" dxfId="14927" priority="50732" stopIfTrue="1">
      <formula>WEEKDAY($A842)=3</formula>
    </cfRule>
    <cfRule type="expression" dxfId="14926" priority="50733" stopIfTrue="1">
      <formula>WEEKDAY($A842)=4</formula>
    </cfRule>
    <cfRule type="expression" dxfId="14925" priority="50734" stopIfTrue="1">
      <formula>WEEKDAY($A842)=5</formula>
    </cfRule>
    <cfRule type="expression" dxfId="14924" priority="50735" stopIfTrue="1">
      <formula>WEEKDAY($A842)=6</formula>
    </cfRule>
    <cfRule type="expression" dxfId="14923" priority="50736" stopIfTrue="1">
      <formula>WEEKDAY($A842)=7</formula>
    </cfRule>
  </conditionalFormatting>
  <conditionalFormatting sqref="I842">
    <cfRule type="expression" dxfId="14922" priority="50716" stopIfTrue="1">
      <formula>WEEKDAY($A842)=1</formula>
    </cfRule>
    <cfRule type="expression" dxfId="14921" priority="50717" stopIfTrue="1">
      <formula>WEEKDAY($A842)=2</formula>
    </cfRule>
    <cfRule type="expression" dxfId="14920" priority="50718" stopIfTrue="1">
      <formula>WEEKDAY($A842)=3</formula>
    </cfRule>
    <cfRule type="expression" dxfId="14919" priority="50719" stopIfTrue="1">
      <formula>WEEKDAY($A842)=4</formula>
    </cfRule>
    <cfRule type="expression" dxfId="14918" priority="50720" stopIfTrue="1">
      <formula>WEEKDAY($A842)=5</formula>
    </cfRule>
    <cfRule type="expression" dxfId="14917" priority="50721" stopIfTrue="1">
      <formula>WEEKDAY($A842)=6</formula>
    </cfRule>
    <cfRule type="expression" dxfId="14916" priority="50722" stopIfTrue="1">
      <formula>WEEKDAY($A842)=7</formula>
    </cfRule>
  </conditionalFormatting>
  <conditionalFormatting sqref="I842">
    <cfRule type="expression" dxfId="14915" priority="50695" stopIfTrue="1">
      <formula>WEEKDAY($A842)=1</formula>
    </cfRule>
    <cfRule type="expression" dxfId="14914" priority="50696" stopIfTrue="1">
      <formula>WEEKDAY($A842)=2</formula>
    </cfRule>
    <cfRule type="expression" dxfId="14913" priority="50697" stopIfTrue="1">
      <formula>WEEKDAY($A842)=3</formula>
    </cfRule>
    <cfRule type="expression" dxfId="14912" priority="50698" stopIfTrue="1">
      <formula>WEEKDAY($A842)=4</formula>
    </cfRule>
    <cfRule type="expression" dxfId="14911" priority="50699" stopIfTrue="1">
      <formula>WEEKDAY($A842)=5</formula>
    </cfRule>
    <cfRule type="expression" dxfId="14910" priority="50700" stopIfTrue="1">
      <formula>WEEKDAY($A842)=6</formula>
    </cfRule>
    <cfRule type="expression" dxfId="14909" priority="50701" stopIfTrue="1">
      <formula>WEEKDAY($A842)=7</formula>
    </cfRule>
  </conditionalFormatting>
  <conditionalFormatting sqref="I842">
    <cfRule type="expression" dxfId="14908" priority="50681" stopIfTrue="1">
      <formula>WEEKDAY($A842)=1</formula>
    </cfRule>
    <cfRule type="expression" dxfId="14907" priority="50682" stopIfTrue="1">
      <formula>WEEKDAY($A842)=2</formula>
    </cfRule>
    <cfRule type="expression" dxfId="14906" priority="50683" stopIfTrue="1">
      <formula>WEEKDAY($A842)=3</formula>
    </cfRule>
    <cfRule type="expression" dxfId="14905" priority="50684" stopIfTrue="1">
      <formula>WEEKDAY($A842)=4</formula>
    </cfRule>
    <cfRule type="expression" dxfId="14904" priority="50685" stopIfTrue="1">
      <formula>WEEKDAY($A842)=5</formula>
    </cfRule>
    <cfRule type="expression" dxfId="14903" priority="50686" stopIfTrue="1">
      <formula>WEEKDAY($A842)=6</formula>
    </cfRule>
    <cfRule type="expression" dxfId="14902" priority="50687" stopIfTrue="1">
      <formula>WEEKDAY($A842)=7</formula>
    </cfRule>
  </conditionalFormatting>
  <conditionalFormatting sqref="I842">
    <cfRule type="expression" dxfId="14901" priority="50660" stopIfTrue="1">
      <formula>WEEKDAY($A842)=1</formula>
    </cfRule>
    <cfRule type="expression" dxfId="14900" priority="50661" stopIfTrue="1">
      <formula>WEEKDAY($A842)=2</formula>
    </cfRule>
    <cfRule type="expression" dxfId="14899" priority="50662" stopIfTrue="1">
      <formula>WEEKDAY($A842)=3</formula>
    </cfRule>
    <cfRule type="expression" dxfId="14898" priority="50663" stopIfTrue="1">
      <formula>WEEKDAY($A842)=4</formula>
    </cfRule>
    <cfRule type="expression" dxfId="14897" priority="50664" stopIfTrue="1">
      <formula>WEEKDAY($A842)=5</formula>
    </cfRule>
    <cfRule type="expression" dxfId="14896" priority="50665" stopIfTrue="1">
      <formula>WEEKDAY($A842)=6</formula>
    </cfRule>
    <cfRule type="expression" dxfId="14895" priority="50666" stopIfTrue="1">
      <formula>WEEKDAY($A842)=7</formula>
    </cfRule>
  </conditionalFormatting>
  <conditionalFormatting sqref="I842">
    <cfRule type="expression" dxfId="14894" priority="50639" stopIfTrue="1">
      <formula>WEEKDAY($A842)=1</formula>
    </cfRule>
    <cfRule type="expression" dxfId="14893" priority="50640" stopIfTrue="1">
      <formula>WEEKDAY($A842)=2</formula>
    </cfRule>
    <cfRule type="expression" dxfId="14892" priority="50641" stopIfTrue="1">
      <formula>WEEKDAY($A842)=3</formula>
    </cfRule>
    <cfRule type="expression" dxfId="14891" priority="50642" stopIfTrue="1">
      <formula>WEEKDAY($A842)=4</formula>
    </cfRule>
    <cfRule type="expression" dxfId="14890" priority="50643" stopIfTrue="1">
      <formula>WEEKDAY($A842)=5</formula>
    </cfRule>
    <cfRule type="expression" dxfId="14889" priority="50644" stopIfTrue="1">
      <formula>WEEKDAY($A842)=6</formula>
    </cfRule>
    <cfRule type="expression" dxfId="14888" priority="50645" stopIfTrue="1">
      <formula>WEEKDAY($A842)=7</formula>
    </cfRule>
  </conditionalFormatting>
  <conditionalFormatting sqref="I842">
    <cfRule type="expression" dxfId="14887" priority="50632" stopIfTrue="1">
      <formula>WEEKDAY($A842)=1</formula>
    </cfRule>
    <cfRule type="expression" dxfId="14886" priority="50633" stopIfTrue="1">
      <formula>WEEKDAY($A842)=2</formula>
    </cfRule>
    <cfRule type="expression" dxfId="14885" priority="50634" stopIfTrue="1">
      <formula>WEEKDAY($A842)=3</formula>
    </cfRule>
    <cfRule type="expression" dxfId="14884" priority="50635" stopIfTrue="1">
      <formula>WEEKDAY($A842)=4</formula>
    </cfRule>
    <cfRule type="expression" dxfId="14883" priority="50636" stopIfTrue="1">
      <formula>WEEKDAY($A842)=5</formula>
    </cfRule>
    <cfRule type="expression" dxfId="14882" priority="50637" stopIfTrue="1">
      <formula>WEEKDAY($A842)=6</formula>
    </cfRule>
    <cfRule type="expression" dxfId="14881" priority="50638" stopIfTrue="1">
      <formula>WEEKDAY($A842)=7</formula>
    </cfRule>
  </conditionalFormatting>
  <conditionalFormatting sqref="I842">
    <cfRule type="expression" dxfId="14880" priority="50625" stopIfTrue="1">
      <formula>WEEKDAY($A842)=1</formula>
    </cfRule>
    <cfRule type="expression" dxfId="14879" priority="50626" stopIfTrue="1">
      <formula>WEEKDAY($A842)=2</formula>
    </cfRule>
    <cfRule type="expression" dxfId="14878" priority="50627" stopIfTrue="1">
      <formula>WEEKDAY($A842)=3</formula>
    </cfRule>
    <cfRule type="expression" dxfId="14877" priority="50628" stopIfTrue="1">
      <formula>WEEKDAY($A842)=4</formula>
    </cfRule>
    <cfRule type="expression" dxfId="14876" priority="50629" stopIfTrue="1">
      <formula>WEEKDAY($A842)=5</formula>
    </cfRule>
    <cfRule type="expression" dxfId="14875" priority="50630" stopIfTrue="1">
      <formula>WEEKDAY($A842)=6</formula>
    </cfRule>
    <cfRule type="expression" dxfId="14874" priority="50631" stopIfTrue="1">
      <formula>WEEKDAY($A842)=7</formula>
    </cfRule>
  </conditionalFormatting>
  <conditionalFormatting sqref="I842">
    <cfRule type="expression" dxfId="14873" priority="50618" stopIfTrue="1">
      <formula>WEEKDAY($A842)=1</formula>
    </cfRule>
    <cfRule type="expression" dxfId="14872" priority="50619" stopIfTrue="1">
      <formula>WEEKDAY($A842)=2</formula>
    </cfRule>
    <cfRule type="expression" dxfId="14871" priority="50620" stopIfTrue="1">
      <formula>WEEKDAY($A842)=3</formula>
    </cfRule>
    <cfRule type="expression" dxfId="14870" priority="50621" stopIfTrue="1">
      <formula>WEEKDAY($A842)=4</formula>
    </cfRule>
    <cfRule type="expression" dxfId="14869" priority="50622" stopIfTrue="1">
      <formula>WEEKDAY($A842)=5</formula>
    </cfRule>
    <cfRule type="expression" dxfId="14868" priority="50623" stopIfTrue="1">
      <formula>WEEKDAY($A842)=6</formula>
    </cfRule>
    <cfRule type="expression" dxfId="14867" priority="50624" stopIfTrue="1">
      <formula>WEEKDAY($A842)=7</formula>
    </cfRule>
  </conditionalFormatting>
  <conditionalFormatting sqref="I842">
    <cfRule type="expression" dxfId="14866" priority="50604" stopIfTrue="1">
      <formula>WEEKDAY($A842)=1</formula>
    </cfRule>
    <cfRule type="expression" dxfId="14865" priority="50605" stopIfTrue="1">
      <formula>WEEKDAY($A842)=2</formula>
    </cfRule>
    <cfRule type="expression" dxfId="14864" priority="50606" stopIfTrue="1">
      <formula>WEEKDAY($A842)=3</formula>
    </cfRule>
    <cfRule type="expression" dxfId="14863" priority="50607" stopIfTrue="1">
      <formula>WEEKDAY($A842)=4</formula>
    </cfRule>
    <cfRule type="expression" dxfId="14862" priority="50608" stopIfTrue="1">
      <formula>WEEKDAY($A842)=5</formula>
    </cfRule>
    <cfRule type="expression" dxfId="14861" priority="50609" stopIfTrue="1">
      <formula>WEEKDAY($A842)=6</formula>
    </cfRule>
    <cfRule type="expression" dxfId="14860" priority="50610" stopIfTrue="1">
      <formula>WEEKDAY($A842)=7</formula>
    </cfRule>
  </conditionalFormatting>
  <conditionalFormatting sqref="I842">
    <cfRule type="expression" dxfId="14859" priority="50590" stopIfTrue="1">
      <formula>WEEKDAY($A842)=1</formula>
    </cfRule>
    <cfRule type="expression" dxfId="14858" priority="50591" stopIfTrue="1">
      <formula>WEEKDAY($A842)=2</formula>
    </cfRule>
    <cfRule type="expression" dxfId="14857" priority="50592" stopIfTrue="1">
      <formula>WEEKDAY($A842)=3</formula>
    </cfRule>
    <cfRule type="expression" dxfId="14856" priority="50593" stopIfTrue="1">
      <formula>WEEKDAY($A842)=4</formula>
    </cfRule>
    <cfRule type="expression" dxfId="14855" priority="50594" stopIfTrue="1">
      <formula>WEEKDAY($A842)=5</formula>
    </cfRule>
    <cfRule type="expression" dxfId="14854" priority="50595" stopIfTrue="1">
      <formula>WEEKDAY($A842)=6</formula>
    </cfRule>
    <cfRule type="expression" dxfId="14853" priority="50596" stopIfTrue="1">
      <formula>WEEKDAY($A842)=7</formula>
    </cfRule>
  </conditionalFormatting>
  <conditionalFormatting sqref="I842">
    <cfRule type="expression" dxfId="14852" priority="50576" stopIfTrue="1">
      <formula>WEEKDAY($A842)=1</formula>
    </cfRule>
    <cfRule type="expression" dxfId="14851" priority="50577" stopIfTrue="1">
      <formula>WEEKDAY($A842)=2</formula>
    </cfRule>
    <cfRule type="expression" dxfId="14850" priority="50578" stopIfTrue="1">
      <formula>WEEKDAY($A842)=3</formula>
    </cfRule>
    <cfRule type="expression" dxfId="14849" priority="50579" stopIfTrue="1">
      <formula>WEEKDAY($A842)=4</formula>
    </cfRule>
    <cfRule type="expression" dxfId="14848" priority="50580" stopIfTrue="1">
      <formula>WEEKDAY($A842)=5</formula>
    </cfRule>
    <cfRule type="expression" dxfId="14847" priority="50581" stopIfTrue="1">
      <formula>WEEKDAY($A842)=6</formula>
    </cfRule>
    <cfRule type="expression" dxfId="14846" priority="50582" stopIfTrue="1">
      <formula>WEEKDAY($A842)=7</formula>
    </cfRule>
  </conditionalFormatting>
  <conditionalFormatting sqref="I842">
    <cfRule type="expression" dxfId="14845" priority="50562" stopIfTrue="1">
      <formula>WEEKDAY($A842)=1</formula>
    </cfRule>
    <cfRule type="expression" dxfId="14844" priority="50563" stopIfTrue="1">
      <formula>WEEKDAY($A842)=2</formula>
    </cfRule>
    <cfRule type="expression" dxfId="14843" priority="50564" stopIfTrue="1">
      <formula>WEEKDAY($A842)=3</formula>
    </cfRule>
    <cfRule type="expression" dxfId="14842" priority="50565" stopIfTrue="1">
      <formula>WEEKDAY($A842)=4</formula>
    </cfRule>
    <cfRule type="expression" dxfId="14841" priority="50566" stopIfTrue="1">
      <formula>WEEKDAY($A842)=5</formula>
    </cfRule>
    <cfRule type="expression" dxfId="14840" priority="50567" stopIfTrue="1">
      <formula>WEEKDAY($A842)=6</formula>
    </cfRule>
    <cfRule type="expression" dxfId="14839" priority="50568" stopIfTrue="1">
      <formula>WEEKDAY($A842)=7</formula>
    </cfRule>
  </conditionalFormatting>
  <conditionalFormatting sqref="I842">
    <cfRule type="expression" dxfId="14838" priority="50548" stopIfTrue="1">
      <formula>WEEKDAY($A842)=1</formula>
    </cfRule>
    <cfRule type="expression" dxfId="14837" priority="50549" stopIfTrue="1">
      <formula>WEEKDAY($A842)=2</formula>
    </cfRule>
    <cfRule type="expression" dxfId="14836" priority="50550" stopIfTrue="1">
      <formula>WEEKDAY($A842)=3</formula>
    </cfRule>
    <cfRule type="expression" dxfId="14835" priority="50551" stopIfTrue="1">
      <formula>WEEKDAY($A842)=4</formula>
    </cfRule>
    <cfRule type="expression" dxfId="14834" priority="50552" stopIfTrue="1">
      <formula>WEEKDAY($A842)=5</formula>
    </cfRule>
    <cfRule type="expression" dxfId="14833" priority="50553" stopIfTrue="1">
      <formula>WEEKDAY($A842)=6</formula>
    </cfRule>
    <cfRule type="expression" dxfId="14832" priority="50554" stopIfTrue="1">
      <formula>WEEKDAY($A842)=7</formula>
    </cfRule>
  </conditionalFormatting>
  <conditionalFormatting sqref="I842">
    <cfRule type="expression" dxfId="14831" priority="50534" stopIfTrue="1">
      <formula>WEEKDAY($A842)=1</formula>
    </cfRule>
    <cfRule type="expression" dxfId="14830" priority="50535" stopIfTrue="1">
      <formula>WEEKDAY($A842)=2</formula>
    </cfRule>
    <cfRule type="expression" dxfId="14829" priority="50536" stopIfTrue="1">
      <formula>WEEKDAY($A842)=3</formula>
    </cfRule>
    <cfRule type="expression" dxfId="14828" priority="50537" stopIfTrue="1">
      <formula>WEEKDAY($A842)=4</formula>
    </cfRule>
    <cfRule type="expression" dxfId="14827" priority="50538" stopIfTrue="1">
      <formula>WEEKDAY($A842)=5</formula>
    </cfRule>
    <cfRule type="expression" dxfId="14826" priority="50539" stopIfTrue="1">
      <formula>WEEKDAY($A842)=6</formula>
    </cfRule>
    <cfRule type="expression" dxfId="14825" priority="50540" stopIfTrue="1">
      <formula>WEEKDAY($A842)=7</formula>
    </cfRule>
  </conditionalFormatting>
  <conditionalFormatting sqref="I842">
    <cfRule type="expression" dxfId="14824" priority="50520" stopIfTrue="1">
      <formula>WEEKDAY($A842)=1</formula>
    </cfRule>
    <cfRule type="expression" dxfId="14823" priority="50521" stopIfTrue="1">
      <formula>WEEKDAY($A842)=2</formula>
    </cfRule>
    <cfRule type="expression" dxfId="14822" priority="50522" stopIfTrue="1">
      <formula>WEEKDAY($A842)=3</formula>
    </cfRule>
    <cfRule type="expression" dxfId="14821" priority="50523" stopIfTrue="1">
      <formula>WEEKDAY($A842)=4</formula>
    </cfRule>
    <cfRule type="expression" dxfId="14820" priority="50524" stopIfTrue="1">
      <formula>WEEKDAY($A842)=5</formula>
    </cfRule>
    <cfRule type="expression" dxfId="14819" priority="50525" stopIfTrue="1">
      <formula>WEEKDAY($A842)=6</formula>
    </cfRule>
    <cfRule type="expression" dxfId="14818" priority="50526" stopIfTrue="1">
      <formula>WEEKDAY($A842)=7</formula>
    </cfRule>
  </conditionalFormatting>
  <conditionalFormatting sqref="I842">
    <cfRule type="expression" dxfId="14817" priority="50513" stopIfTrue="1">
      <formula>WEEKDAY($A842)=1</formula>
    </cfRule>
    <cfRule type="expression" dxfId="14816" priority="50514" stopIfTrue="1">
      <formula>WEEKDAY($A842)=2</formula>
    </cfRule>
    <cfRule type="expression" dxfId="14815" priority="50515" stopIfTrue="1">
      <formula>WEEKDAY($A842)=3</formula>
    </cfRule>
    <cfRule type="expression" dxfId="14814" priority="50516" stopIfTrue="1">
      <formula>WEEKDAY($A842)=4</formula>
    </cfRule>
    <cfRule type="expression" dxfId="14813" priority="50517" stopIfTrue="1">
      <formula>WEEKDAY($A842)=5</formula>
    </cfRule>
    <cfRule type="expression" dxfId="14812" priority="50518" stopIfTrue="1">
      <formula>WEEKDAY($A842)=6</formula>
    </cfRule>
    <cfRule type="expression" dxfId="14811" priority="50519" stopIfTrue="1">
      <formula>WEEKDAY($A842)=7</formula>
    </cfRule>
  </conditionalFormatting>
  <conditionalFormatting sqref="I842">
    <cfRule type="expression" dxfId="14810" priority="50506" stopIfTrue="1">
      <formula>WEEKDAY($A842)=1</formula>
    </cfRule>
    <cfRule type="expression" dxfId="14809" priority="50507" stopIfTrue="1">
      <formula>WEEKDAY($A842)=2</formula>
    </cfRule>
    <cfRule type="expression" dxfId="14808" priority="50508" stopIfTrue="1">
      <formula>WEEKDAY($A842)=3</formula>
    </cfRule>
    <cfRule type="expression" dxfId="14807" priority="50509" stopIfTrue="1">
      <formula>WEEKDAY($A842)=4</formula>
    </cfRule>
    <cfRule type="expression" dxfId="14806" priority="50510" stopIfTrue="1">
      <formula>WEEKDAY($A842)=5</formula>
    </cfRule>
    <cfRule type="expression" dxfId="14805" priority="50511" stopIfTrue="1">
      <formula>WEEKDAY($A842)=6</formula>
    </cfRule>
    <cfRule type="expression" dxfId="14804" priority="50512" stopIfTrue="1">
      <formula>WEEKDAY($A842)=7</formula>
    </cfRule>
  </conditionalFormatting>
  <conditionalFormatting sqref="I842">
    <cfRule type="expression" dxfId="14803" priority="50499" stopIfTrue="1">
      <formula>WEEKDAY($A842)=1</formula>
    </cfRule>
    <cfRule type="expression" dxfId="14802" priority="50500" stopIfTrue="1">
      <formula>WEEKDAY($A842)=2</formula>
    </cfRule>
    <cfRule type="expression" dxfId="14801" priority="50501" stopIfTrue="1">
      <formula>WEEKDAY($A842)=3</formula>
    </cfRule>
    <cfRule type="expression" dxfId="14800" priority="50502" stopIfTrue="1">
      <formula>WEEKDAY($A842)=4</formula>
    </cfRule>
    <cfRule type="expression" dxfId="14799" priority="50503" stopIfTrue="1">
      <formula>WEEKDAY($A842)=5</formula>
    </cfRule>
    <cfRule type="expression" dxfId="14798" priority="50504" stopIfTrue="1">
      <formula>WEEKDAY($A842)=6</formula>
    </cfRule>
    <cfRule type="expression" dxfId="14797" priority="50505" stopIfTrue="1">
      <formula>WEEKDAY($A842)=7</formula>
    </cfRule>
  </conditionalFormatting>
  <conditionalFormatting sqref="I842">
    <cfRule type="expression" dxfId="14796" priority="50492" stopIfTrue="1">
      <formula>WEEKDAY($A842)=1</formula>
    </cfRule>
    <cfRule type="expression" dxfId="14795" priority="50493" stopIfTrue="1">
      <formula>WEEKDAY($A842)=2</formula>
    </cfRule>
    <cfRule type="expression" dxfId="14794" priority="50494" stopIfTrue="1">
      <formula>WEEKDAY($A842)=3</formula>
    </cfRule>
    <cfRule type="expression" dxfId="14793" priority="50495" stopIfTrue="1">
      <formula>WEEKDAY($A842)=4</formula>
    </cfRule>
    <cfRule type="expression" dxfId="14792" priority="50496" stopIfTrue="1">
      <formula>WEEKDAY($A842)=5</formula>
    </cfRule>
    <cfRule type="expression" dxfId="14791" priority="50497" stopIfTrue="1">
      <formula>WEEKDAY($A842)=6</formula>
    </cfRule>
    <cfRule type="expression" dxfId="14790" priority="50498" stopIfTrue="1">
      <formula>WEEKDAY($A842)=7</formula>
    </cfRule>
  </conditionalFormatting>
  <conditionalFormatting sqref="I842">
    <cfRule type="expression" dxfId="14789" priority="50485" stopIfTrue="1">
      <formula>WEEKDAY($A842)=1</formula>
    </cfRule>
    <cfRule type="expression" dxfId="14788" priority="50486" stopIfTrue="1">
      <formula>WEEKDAY($A842)=2</formula>
    </cfRule>
    <cfRule type="expression" dxfId="14787" priority="50487" stopIfTrue="1">
      <formula>WEEKDAY($A842)=3</formula>
    </cfRule>
    <cfRule type="expression" dxfId="14786" priority="50488" stopIfTrue="1">
      <formula>WEEKDAY($A842)=4</formula>
    </cfRule>
    <cfRule type="expression" dxfId="14785" priority="50489" stopIfTrue="1">
      <formula>WEEKDAY($A842)=5</formula>
    </cfRule>
    <cfRule type="expression" dxfId="14784" priority="50490" stopIfTrue="1">
      <formula>WEEKDAY($A842)=6</formula>
    </cfRule>
    <cfRule type="expression" dxfId="14783" priority="50491" stopIfTrue="1">
      <formula>WEEKDAY($A842)=7</formula>
    </cfRule>
  </conditionalFormatting>
  <conditionalFormatting sqref="I842">
    <cfRule type="expression" dxfId="14782" priority="50478" stopIfTrue="1">
      <formula>WEEKDAY($A842)=1</formula>
    </cfRule>
    <cfRule type="expression" dxfId="14781" priority="50479" stopIfTrue="1">
      <formula>WEEKDAY($A842)=2</formula>
    </cfRule>
    <cfRule type="expression" dxfId="14780" priority="50480" stopIfTrue="1">
      <formula>WEEKDAY($A842)=3</formula>
    </cfRule>
    <cfRule type="expression" dxfId="14779" priority="50481" stopIfTrue="1">
      <formula>WEEKDAY($A842)=4</formula>
    </cfRule>
    <cfRule type="expression" dxfId="14778" priority="50482" stopIfTrue="1">
      <formula>WEEKDAY($A842)=5</formula>
    </cfRule>
    <cfRule type="expression" dxfId="14777" priority="50483" stopIfTrue="1">
      <formula>WEEKDAY($A842)=6</formula>
    </cfRule>
    <cfRule type="expression" dxfId="14776" priority="50484" stopIfTrue="1">
      <formula>WEEKDAY($A842)=7</formula>
    </cfRule>
  </conditionalFormatting>
  <conditionalFormatting sqref="I842">
    <cfRule type="expression" dxfId="14775" priority="50471" stopIfTrue="1">
      <formula>WEEKDAY($A842)=1</formula>
    </cfRule>
    <cfRule type="expression" dxfId="14774" priority="50472" stopIfTrue="1">
      <formula>WEEKDAY($A842)=2</formula>
    </cfRule>
    <cfRule type="expression" dxfId="14773" priority="50473" stopIfTrue="1">
      <formula>WEEKDAY($A842)=3</formula>
    </cfRule>
    <cfRule type="expression" dxfId="14772" priority="50474" stopIfTrue="1">
      <formula>WEEKDAY($A842)=4</formula>
    </cfRule>
    <cfRule type="expression" dxfId="14771" priority="50475" stopIfTrue="1">
      <formula>WEEKDAY($A842)=5</formula>
    </cfRule>
    <cfRule type="expression" dxfId="14770" priority="50476" stopIfTrue="1">
      <formula>WEEKDAY($A842)=6</formula>
    </cfRule>
    <cfRule type="expression" dxfId="14769" priority="50477" stopIfTrue="1">
      <formula>WEEKDAY($A842)=7</formula>
    </cfRule>
  </conditionalFormatting>
  <conditionalFormatting sqref="I842">
    <cfRule type="expression" dxfId="14768" priority="50464" stopIfTrue="1">
      <formula>WEEKDAY($A842)=1</formula>
    </cfRule>
    <cfRule type="expression" dxfId="14767" priority="50465" stopIfTrue="1">
      <formula>WEEKDAY($A842)=2</formula>
    </cfRule>
    <cfRule type="expression" dxfId="14766" priority="50466" stopIfTrue="1">
      <formula>WEEKDAY($A842)=3</formula>
    </cfRule>
    <cfRule type="expression" dxfId="14765" priority="50467" stopIfTrue="1">
      <formula>WEEKDAY($A842)=4</formula>
    </cfRule>
    <cfRule type="expression" dxfId="14764" priority="50468" stopIfTrue="1">
      <formula>WEEKDAY($A842)=5</formula>
    </cfRule>
    <cfRule type="expression" dxfId="14763" priority="50469" stopIfTrue="1">
      <formula>WEEKDAY($A842)=6</formula>
    </cfRule>
    <cfRule type="expression" dxfId="14762" priority="50470" stopIfTrue="1">
      <formula>WEEKDAY($A842)=7</formula>
    </cfRule>
  </conditionalFormatting>
  <conditionalFormatting sqref="I842">
    <cfRule type="expression" dxfId="14761" priority="50457" stopIfTrue="1">
      <formula>WEEKDAY($A842)=1</formula>
    </cfRule>
    <cfRule type="expression" dxfId="14760" priority="50458" stopIfTrue="1">
      <formula>WEEKDAY($A842)=2</formula>
    </cfRule>
    <cfRule type="expression" dxfId="14759" priority="50459" stopIfTrue="1">
      <formula>WEEKDAY($A842)=3</formula>
    </cfRule>
    <cfRule type="expression" dxfId="14758" priority="50460" stopIfTrue="1">
      <formula>WEEKDAY($A842)=4</formula>
    </cfRule>
    <cfRule type="expression" dxfId="14757" priority="50461" stopIfTrue="1">
      <formula>WEEKDAY($A842)=5</formula>
    </cfRule>
    <cfRule type="expression" dxfId="14756" priority="50462" stopIfTrue="1">
      <formula>WEEKDAY($A842)=6</formula>
    </cfRule>
    <cfRule type="expression" dxfId="14755" priority="50463" stopIfTrue="1">
      <formula>WEEKDAY($A842)=7</formula>
    </cfRule>
  </conditionalFormatting>
  <conditionalFormatting sqref="I842">
    <cfRule type="expression" dxfId="14754" priority="50450" stopIfTrue="1">
      <formula>WEEKDAY($A842)=1</formula>
    </cfRule>
    <cfRule type="expression" dxfId="14753" priority="50451" stopIfTrue="1">
      <formula>WEEKDAY($A842)=2</formula>
    </cfRule>
    <cfRule type="expression" dxfId="14752" priority="50452" stopIfTrue="1">
      <formula>WEEKDAY($A842)=3</formula>
    </cfRule>
    <cfRule type="expression" dxfId="14751" priority="50453" stopIfTrue="1">
      <formula>WEEKDAY($A842)=4</formula>
    </cfRule>
    <cfRule type="expression" dxfId="14750" priority="50454" stopIfTrue="1">
      <formula>WEEKDAY($A842)=5</formula>
    </cfRule>
    <cfRule type="expression" dxfId="14749" priority="50455" stopIfTrue="1">
      <formula>WEEKDAY($A842)=6</formula>
    </cfRule>
    <cfRule type="expression" dxfId="14748" priority="50456" stopIfTrue="1">
      <formula>WEEKDAY($A842)=7</formula>
    </cfRule>
  </conditionalFormatting>
  <conditionalFormatting sqref="I842">
    <cfRule type="expression" dxfId="14747" priority="50443" stopIfTrue="1">
      <formula>WEEKDAY($A842)=1</formula>
    </cfRule>
    <cfRule type="expression" dxfId="14746" priority="50444" stopIfTrue="1">
      <formula>WEEKDAY($A842)=2</formula>
    </cfRule>
    <cfRule type="expression" dxfId="14745" priority="50445" stopIfTrue="1">
      <formula>WEEKDAY($A842)=3</formula>
    </cfRule>
    <cfRule type="expression" dxfId="14744" priority="50446" stopIfTrue="1">
      <formula>WEEKDAY($A842)=4</formula>
    </cfRule>
    <cfRule type="expression" dxfId="14743" priority="50447" stopIfTrue="1">
      <formula>WEEKDAY($A842)=5</formula>
    </cfRule>
    <cfRule type="expression" dxfId="14742" priority="50448" stopIfTrue="1">
      <formula>WEEKDAY($A842)=6</formula>
    </cfRule>
    <cfRule type="expression" dxfId="14741" priority="50449" stopIfTrue="1">
      <formula>WEEKDAY($A842)=7</formula>
    </cfRule>
  </conditionalFormatting>
  <conditionalFormatting sqref="I842">
    <cfRule type="expression" dxfId="14740" priority="50436" stopIfTrue="1">
      <formula>WEEKDAY($A842)=1</formula>
    </cfRule>
    <cfRule type="expression" dxfId="14739" priority="50437" stopIfTrue="1">
      <formula>WEEKDAY($A842)=2</formula>
    </cfRule>
    <cfRule type="expression" dxfId="14738" priority="50438" stopIfTrue="1">
      <formula>WEEKDAY($A842)=3</formula>
    </cfRule>
    <cfRule type="expression" dxfId="14737" priority="50439" stopIfTrue="1">
      <formula>WEEKDAY($A842)=4</formula>
    </cfRule>
    <cfRule type="expression" dxfId="14736" priority="50440" stopIfTrue="1">
      <formula>WEEKDAY($A842)=5</formula>
    </cfRule>
    <cfRule type="expression" dxfId="14735" priority="50441" stopIfTrue="1">
      <formula>WEEKDAY($A842)=6</formula>
    </cfRule>
    <cfRule type="expression" dxfId="14734" priority="50442" stopIfTrue="1">
      <formula>WEEKDAY($A842)=7</formula>
    </cfRule>
  </conditionalFormatting>
  <conditionalFormatting sqref="I842">
    <cfRule type="expression" dxfId="14733" priority="50429" stopIfTrue="1">
      <formula>WEEKDAY($A842)=1</formula>
    </cfRule>
    <cfRule type="expression" dxfId="14732" priority="50430" stopIfTrue="1">
      <formula>WEEKDAY($A842)=2</formula>
    </cfRule>
    <cfRule type="expression" dxfId="14731" priority="50431" stopIfTrue="1">
      <formula>WEEKDAY($A842)=3</formula>
    </cfRule>
    <cfRule type="expression" dxfId="14730" priority="50432" stopIfTrue="1">
      <formula>WEEKDAY($A842)=4</formula>
    </cfRule>
    <cfRule type="expression" dxfId="14729" priority="50433" stopIfTrue="1">
      <formula>WEEKDAY($A842)=5</formula>
    </cfRule>
    <cfRule type="expression" dxfId="14728" priority="50434" stopIfTrue="1">
      <formula>WEEKDAY($A842)=6</formula>
    </cfRule>
    <cfRule type="expression" dxfId="14727" priority="50435" stopIfTrue="1">
      <formula>WEEKDAY($A842)=7</formula>
    </cfRule>
  </conditionalFormatting>
  <conditionalFormatting sqref="I842">
    <cfRule type="expression" dxfId="14726" priority="50422" stopIfTrue="1">
      <formula>WEEKDAY($A842)=1</formula>
    </cfRule>
    <cfRule type="expression" dxfId="14725" priority="50423" stopIfTrue="1">
      <formula>WEEKDAY($A842)=2</formula>
    </cfRule>
    <cfRule type="expression" dxfId="14724" priority="50424" stopIfTrue="1">
      <formula>WEEKDAY($A842)=3</formula>
    </cfRule>
    <cfRule type="expression" dxfId="14723" priority="50425" stopIfTrue="1">
      <formula>WEEKDAY($A842)=4</formula>
    </cfRule>
    <cfRule type="expression" dxfId="14722" priority="50426" stopIfTrue="1">
      <formula>WEEKDAY($A842)=5</formula>
    </cfRule>
    <cfRule type="expression" dxfId="14721" priority="50427" stopIfTrue="1">
      <formula>WEEKDAY($A842)=6</formula>
    </cfRule>
    <cfRule type="expression" dxfId="14720" priority="50428" stopIfTrue="1">
      <formula>WEEKDAY($A842)=7</formula>
    </cfRule>
  </conditionalFormatting>
  <conditionalFormatting sqref="I842">
    <cfRule type="expression" dxfId="14719" priority="50415" stopIfTrue="1">
      <formula>WEEKDAY($A842)=1</formula>
    </cfRule>
    <cfRule type="expression" dxfId="14718" priority="50416" stopIfTrue="1">
      <formula>WEEKDAY($A842)=2</formula>
    </cfRule>
    <cfRule type="expression" dxfId="14717" priority="50417" stopIfTrue="1">
      <formula>WEEKDAY($A842)=3</formula>
    </cfRule>
    <cfRule type="expression" dxfId="14716" priority="50418" stopIfTrue="1">
      <formula>WEEKDAY($A842)=4</formula>
    </cfRule>
    <cfRule type="expression" dxfId="14715" priority="50419" stopIfTrue="1">
      <formula>WEEKDAY($A842)=5</formula>
    </cfRule>
    <cfRule type="expression" dxfId="14714" priority="50420" stopIfTrue="1">
      <formula>WEEKDAY($A842)=6</formula>
    </cfRule>
    <cfRule type="expression" dxfId="14713" priority="50421" stopIfTrue="1">
      <formula>WEEKDAY($A842)=7</formula>
    </cfRule>
  </conditionalFormatting>
  <conditionalFormatting sqref="I842">
    <cfRule type="expression" dxfId="14712" priority="50408" stopIfTrue="1">
      <formula>WEEKDAY($A842)=1</formula>
    </cfRule>
    <cfRule type="expression" dxfId="14711" priority="50409" stopIfTrue="1">
      <formula>WEEKDAY($A842)=2</formula>
    </cfRule>
    <cfRule type="expression" dxfId="14710" priority="50410" stopIfTrue="1">
      <formula>WEEKDAY($A842)=3</formula>
    </cfRule>
    <cfRule type="expression" dxfId="14709" priority="50411" stopIfTrue="1">
      <formula>WEEKDAY($A842)=4</formula>
    </cfRule>
    <cfRule type="expression" dxfId="14708" priority="50412" stopIfTrue="1">
      <formula>WEEKDAY($A842)=5</formula>
    </cfRule>
    <cfRule type="expression" dxfId="14707" priority="50413" stopIfTrue="1">
      <formula>WEEKDAY($A842)=6</formula>
    </cfRule>
    <cfRule type="expression" dxfId="14706" priority="50414" stopIfTrue="1">
      <formula>WEEKDAY($A842)=7</formula>
    </cfRule>
  </conditionalFormatting>
  <conditionalFormatting sqref="I842">
    <cfRule type="expression" dxfId="14705" priority="50401" stopIfTrue="1">
      <formula>WEEKDAY($A842)=1</formula>
    </cfRule>
    <cfRule type="expression" dxfId="14704" priority="50402" stopIfTrue="1">
      <formula>WEEKDAY($A842)=2</formula>
    </cfRule>
    <cfRule type="expression" dxfId="14703" priority="50403" stopIfTrue="1">
      <formula>WEEKDAY($A842)=3</formula>
    </cfRule>
    <cfRule type="expression" dxfId="14702" priority="50404" stopIfTrue="1">
      <formula>WEEKDAY($A842)=4</formula>
    </cfRule>
    <cfRule type="expression" dxfId="14701" priority="50405" stopIfTrue="1">
      <formula>WEEKDAY($A842)=5</formula>
    </cfRule>
    <cfRule type="expression" dxfId="14700" priority="50406" stopIfTrue="1">
      <formula>WEEKDAY($A842)=6</formula>
    </cfRule>
    <cfRule type="expression" dxfId="14699" priority="50407" stopIfTrue="1">
      <formula>WEEKDAY($A842)=7</formula>
    </cfRule>
  </conditionalFormatting>
  <conditionalFormatting sqref="I842">
    <cfRule type="expression" dxfId="14698" priority="50394" stopIfTrue="1">
      <formula>WEEKDAY($A842)=1</formula>
    </cfRule>
    <cfRule type="expression" dxfId="14697" priority="50395" stopIfTrue="1">
      <formula>WEEKDAY($A842)=2</formula>
    </cfRule>
    <cfRule type="expression" dxfId="14696" priority="50396" stopIfTrue="1">
      <formula>WEEKDAY($A842)=3</formula>
    </cfRule>
    <cfRule type="expression" dxfId="14695" priority="50397" stopIfTrue="1">
      <formula>WEEKDAY($A842)=4</formula>
    </cfRule>
    <cfRule type="expression" dxfId="14694" priority="50398" stopIfTrue="1">
      <formula>WEEKDAY($A842)=5</formula>
    </cfRule>
    <cfRule type="expression" dxfId="14693" priority="50399" stopIfTrue="1">
      <formula>WEEKDAY($A842)=6</formula>
    </cfRule>
    <cfRule type="expression" dxfId="14692" priority="50400" stopIfTrue="1">
      <formula>WEEKDAY($A842)=7</formula>
    </cfRule>
  </conditionalFormatting>
  <conditionalFormatting sqref="I842">
    <cfRule type="expression" dxfId="14691" priority="50387" stopIfTrue="1">
      <formula>WEEKDAY($A842)=1</formula>
    </cfRule>
    <cfRule type="expression" dxfId="14690" priority="50388" stopIfTrue="1">
      <formula>WEEKDAY($A842)=2</formula>
    </cfRule>
    <cfRule type="expression" dxfId="14689" priority="50389" stopIfTrue="1">
      <formula>WEEKDAY($A842)=3</formula>
    </cfRule>
    <cfRule type="expression" dxfId="14688" priority="50390" stopIfTrue="1">
      <formula>WEEKDAY($A842)=4</formula>
    </cfRule>
    <cfRule type="expression" dxfId="14687" priority="50391" stopIfTrue="1">
      <formula>WEEKDAY($A842)=5</formula>
    </cfRule>
    <cfRule type="expression" dxfId="14686" priority="50392" stopIfTrue="1">
      <formula>WEEKDAY($A842)=6</formula>
    </cfRule>
    <cfRule type="expression" dxfId="14685" priority="50393" stopIfTrue="1">
      <formula>WEEKDAY($A842)=7</formula>
    </cfRule>
  </conditionalFormatting>
  <conditionalFormatting sqref="I842">
    <cfRule type="expression" dxfId="14684" priority="50380" stopIfTrue="1">
      <formula>WEEKDAY($A842)=1</formula>
    </cfRule>
    <cfRule type="expression" dxfId="14683" priority="50381" stopIfTrue="1">
      <formula>WEEKDAY($A842)=2</formula>
    </cfRule>
    <cfRule type="expression" dxfId="14682" priority="50382" stopIfTrue="1">
      <formula>WEEKDAY($A842)=3</formula>
    </cfRule>
    <cfRule type="expression" dxfId="14681" priority="50383" stopIfTrue="1">
      <formula>WEEKDAY($A842)=4</formula>
    </cfRule>
    <cfRule type="expression" dxfId="14680" priority="50384" stopIfTrue="1">
      <formula>WEEKDAY($A842)=5</formula>
    </cfRule>
    <cfRule type="expression" dxfId="14679" priority="50385" stopIfTrue="1">
      <formula>WEEKDAY($A842)=6</formula>
    </cfRule>
    <cfRule type="expression" dxfId="14678" priority="50386" stopIfTrue="1">
      <formula>WEEKDAY($A842)=7</formula>
    </cfRule>
  </conditionalFormatting>
  <conditionalFormatting sqref="I842">
    <cfRule type="expression" dxfId="14677" priority="50373" stopIfTrue="1">
      <formula>WEEKDAY($A842)=1</formula>
    </cfRule>
    <cfRule type="expression" dxfId="14676" priority="50374" stopIfTrue="1">
      <formula>WEEKDAY($A842)=2</formula>
    </cfRule>
    <cfRule type="expression" dxfId="14675" priority="50375" stopIfTrue="1">
      <formula>WEEKDAY($A842)=3</formula>
    </cfRule>
    <cfRule type="expression" dxfId="14674" priority="50376" stopIfTrue="1">
      <formula>WEEKDAY($A842)=4</formula>
    </cfRule>
    <cfRule type="expression" dxfId="14673" priority="50377" stopIfTrue="1">
      <formula>WEEKDAY($A842)=5</formula>
    </cfRule>
    <cfRule type="expression" dxfId="14672" priority="50378" stopIfTrue="1">
      <formula>WEEKDAY($A842)=6</formula>
    </cfRule>
    <cfRule type="expression" dxfId="14671" priority="50379" stopIfTrue="1">
      <formula>WEEKDAY($A842)=7</formula>
    </cfRule>
  </conditionalFormatting>
  <conditionalFormatting sqref="I842">
    <cfRule type="expression" dxfId="14670" priority="50366" stopIfTrue="1">
      <formula>WEEKDAY($A842)=1</formula>
    </cfRule>
    <cfRule type="expression" dxfId="14669" priority="50367" stopIfTrue="1">
      <formula>WEEKDAY($A842)=2</formula>
    </cfRule>
    <cfRule type="expression" dxfId="14668" priority="50368" stopIfTrue="1">
      <formula>WEEKDAY($A842)=3</formula>
    </cfRule>
    <cfRule type="expression" dxfId="14667" priority="50369" stopIfTrue="1">
      <formula>WEEKDAY($A842)=4</formula>
    </cfRule>
    <cfRule type="expression" dxfId="14666" priority="50370" stopIfTrue="1">
      <formula>WEEKDAY($A842)=5</formula>
    </cfRule>
    <cfRule type="expression" dxfId="14665" priority="50371" stopIfTrue="1">
      <formula>WEEKDAY($A842)=6</formula>
    </cfRule>
    <cfRule type="expression" dxfId="14664" priority="50372" stopIfTrue="1">
      <formula>WEEKDAY($A842)=7</formula>
    </cfRule>
  </conditionalFormatting>
  <conditionalFormatting sqref="I842">
    <cfRule type="expression" dxfId="14663" priority="50359" stopIfTrue="1">
      <formula>WEEKDAY($A842)=1</formula>
    </cfRule>
    <cfRule type="expression" dxfId="14662" priority="50360" stopIfTrue="1">
      <formula>WEEKDAY($A842)=2</formula>
    </cfRule>
    <cfRule type="expression" dxfId="14661" priority="50361" stopIfTrue="1">
      <formula>WEEKDAY($A842)=3</formula>
    </cfRule>
    <cfRule type="expression" dxfId="14660" priority="50362" stopIfTrue="1">
      <formula>WEEKDAY($A842)=4</formula>
    </cfRule>
    <cfRule type="expression" dxfId="14659" priority="50363" stopIfTrue="1">
      <formula>WEEKDAY($A842)=5</formula>
    </cfRule>
    <cfRule type="expression" dxfId="14658" priority="50364" stopIfTrue="1">
      <formula>WEEKDAY($A842)=6</formula>
    </cfRule>
    <cfRule type="expression" dxfId="14657" priority="50365" stopIfTrue="1">
      <formula>WEEKDAY($A842)=7</formula>
    </cfRule>
  </conditionalFormatting>
  <conditionalFormatting sqref="I842">
    <cfRule type="expression" dxfId="14656" priority="50352" stopIfTrue="1">
      <formula>WEEKDAY($A842)=1</formula>
    </cfRule>
    <cfRule type="expression" dxfId="14655" priority="50353" stopIfTrue="1">
      <formula>WEEKDAY($A842)=2</formula>
    </cfRule>
    <cfRule type="expression" dxfId="14654" priority="50354" stopIfTrue="1">
      <formula>WEEKDAY($A842)=3</formula>
    </cfRule>
    <cfRule type="expression" dxfId="14653" priority="50355" stopIfTrue="1">
      <formula>WEEKDAY($A842)=4</formula>
    </cfRule>
    <cfRule type="expression" dxfId="14652" priority="50356" stopIfTrue="1">
      <formula>WEEKDAY($A842)=5</formula>
    </cfRule>
    <cfRule type="expression" dxfId="14651" priority="50357" stopIfTrue="1">
      <formula>WEEKDAY($A842)=6</formula>
    </cfRule>
    <cfRule type="expression" dxfId="14650" priority="50358" stopIfTrue="1">
      <formula>WEEKDAY($A842)=7</formula>
    </cfRule>
  </conditionalFormatting>
  <conditionalFormatting sqref="I842">
    <cfRule type="expression" dxfId="14649" priority="50345" stopIfTrue="1">
      <formula>WEEKDAY($A842)=1</formula>
    </cfRule>
    <cfRule type="expression" dxfId="14648" priority="50346" stopIfTrue="1">
      <formula>WEEKDAY($A842)=2</formula>
    </cfRule>
    <cfRule type="expression" dxfId="14647" priority="50347" stopIfTrue="1">
      <formula>WEEKDAY($A842)=3</formula>
    </cfRule>
    <cfRule type="expression" dxfId="14646" priority="50348" stopIfTrue="1">
      <formula>WEEKDAY($A842)=4</formula>
    </cfRule>
    <cfRule type="expression" dxfId="14645" priority="50349" stopIfTrue="1">
      <formula>WEEKDAY($A842)=5</formula>
    </cfRule>
    <cfRule type="expression" dxfId="14644" priority="50350" stopIfTrue="1">
      <formula>WEEKDAY($A842)=6</formula>
    </cfRule>
    <cfRule type="expression" dxfId="14643" priority="50351" stopIfTrue="1">
      <formula>WEEKDAY($A842)=7</formula>
    </cfRule>
  </conditionalFormatting>
  <conditionalFormatting sqref="I842">
    <cfRule type="expression" dxfId="14642" priority="50338" stopIfTrue="1">
      <formula>WEEKDAY($A842)=1</formula>
    </cfRule>
    <cfRule type="expression" dxfId="14641" priority="50339" stopIfTrue="1">
      <formula>WEEKDAY($A842)=2</formula>
    </cfRule>
    <cfRule type="expression" dxfId="14640" priority="50340" stopIfTrue="1">
      <formula>WEEKDAY($A842)=3</formula>
    </cfRule>
    <cfRule type="expression" dxfId="14639" priority="50341" stopIfTrue="1">
      <formula>WEEKDAY($A842)=4</formula>
    </cfRule>
    <cfRule type="expression" dxfId="14638" priority="50342" stopIfTrue="1">
      <formula>WEEKDAY($A842)=5</formula>
    </cfRule>
    <cfRule type="expression" dxfId="14637" priority="50343" stopIfTrue="1">
      <formula>WEEKDAY($A842)=6</formula>
    </cfRule>
    <cfRule type="expression" dxfId="14636" priority="50344" stopIfTrue="1">
      <formula>WEEKDAY($A842)=7</formula>
    </cfRule>
  </conditionalFormatting>
  <conditionalFormatting sqref="I842">
    <cfRule type="expression" dxfId="14635" priority="50331" stopIfTrue="1">
      <formula>WEEKDAY($A842)=1</formula>
    </cfRule>
    <cfRule type="expression" dxfId="14634" priority="50332" stopIfTrue="1">
      <formula>WEEKDAY($A842)=2</formula>
    </cfRule>
    <cfRule type="expression" dxfId="14633" priority="50333" stopIfTrue="1">
      <formula>WEEKDAY($A842)=3</formula>
    </cfRule>
    <cfRule type="expression" dxfId="14632" priority="50334" stopIfTrue="1">
      <formula>WEEKDAY($A842)=4</formula>
    </cfRule>
    <cfRule type="expression" dxfId="14631" priority="50335" stopIfTrue="1">
      <formula>WEEKDAY($A842)=5</formula>
    </cfRule>
    <cfRule type="expression" dxfId="14630" priority="50336" stopIfTrue="1">
      <formula>WEEKDAY($A842)=6</formula>
    </cfRule>
    <cfRule type="expression" dxfId="14629" priority="50337" stopIfTrue="1">
      <formula>WEEKDAY($A842)=7</formula>
    </cfRule>
  </conditionalFormatting>
  <conditionalFormatting sqref="I842">
    <cfRule type="expression" dxfId="14628" priority="50324" stopIfTrue="1">
      <formula>WEEKDAY($A842)=1</formula>
    </cfRule>
    <cfRule type="expression" dxfId="14627" priority="50325" stopIfTrue="1">
      <formula>WEEKDAY($A842)=2</formula>
    </cfRule>
    <cfRule type="expression" dxfId="14626" priority="50326" stopIfTrue="1">
      <formula>WEEKDAY($A842)=3</formula>
    </cfRule>
    <cfRule type="expression" dxfId="14625" priority="50327" stopIfTrue="1">
      <formula>WEEKDAY($A842)=4</formula>
    </cfRule>
    <cfRule type="expression" dxfId="14624" priority="50328" stopIfTrue="1">
      <formula>WEEKDAY($A842)=5</formula>
    </cfRule>
    <cfRule type="expression" dxfId="14623" priority="50329" stopIfTrue="1">
      <formula>WEEKDAY($A842)=6</formula>
    </cfRule>
    <cfRule type="expression" dxfId="14622" priority="50330" stopIfTrue="1">
      <formula>WEEKDAY($A842)=7</formula>
    </cfRule>
  </conditionalFormatting>
  <conditionalFormatting sqref="I842">
    <cfRule type="expression" dxfId="14621" priority="50317" stopIfTrue="1">
      <formula>WEEKDAY($A842)=1</formula>
    </cfRule>
    <cfRule type="expression" dxfId="14620" priority="50318" stopIfTrue="1">
      <formula>WEEKDAY($A842)=2</formula>
    </cfRule>
    <cfRule type="expression" dxfId="14619" priority="50319" stopIfTrue="1">
      <formula>WEEKDAY($A842)=3</formula>
    </cfRule>
    <cfRule type="expression" dxfId="14618" priority="50320" stopIfTrue="1">
      <formula>WEEKDAY($A842)=4</formula>
    </cfRule>
    <cfRule type="expression" dxfId="14617" priority="50321" stopIfTrue="1">
      <formula>WEEKDAY($A842)=5</formula>
    </cfRule>
    <cfRule type="expression" dxfId="14616" priority="50322" stopIfTrue="1">
      <formula>WEEKDAY($A842)=6</formula>
    </cfRule>
    <cfRule type="expression" dxfId="14615" priority="50323" stopIfTrue="1">
      <formula>WEEKDAY($A842)=7</formula>
    </cfRule>
  </conditionalFormatting>
  <conditionalFormatting sqref="I842">
    <cfRule type="expression" dxfId="14614" priority="50310" stopIfTrue="1">
      <formula>WEEKDAY($A842)=1</formula>
    </cfRule>
    <cfRule type="expression" dxfId="14613" priority="50311" stopIfTrue="1">
      <formula>WEEKDAY($A842)=2</formula>
    </cfRule>
    <cfRule type="expression" dxfId="14612" priority="50312" stopIfTrue="1">
      <formula>WEEKDAY($A842)=3</formula>
    </cfRule>
    <cfRule type="expression" dxfId="14611" priority="50313" stopIfTrue="1">
      <formula>WEEKDAY($A842)=4</formula>
    </cfRule>
    <cfRule type="expression" dxfId="14610" priority="50314" stopIfTrue="1">
      <formula>WEEKDAY($A842)=5</formula>
    </cfRule>
    <cfRule type="expression" dxfId="14609" priority="50315" stopIfTrue="1">
      <formula>WEEKDAY($A842)=6</formula>
    </cfRule>
    <cfRule type="expression" dxfId="14608" priority="50316" stopIfTrue="1">
      <formula>WEEKDAY($A842)=7</formula>
    </cfRule>
  </conditionalFormatting>
  <conditionalFormatting sqref="I842">
    <cfRule type="expression" dxfId="14607" priority="50303" stopIfTrue="1">
      <formula>WEEKDAY($A842)=1</formula>
    </cfRule>
    <cfRule type="expression" dxfId="14606" priority="50304" stopIfTrue="1">
      <formula>WEEKDAY($A842)=2</formula>
    </cfRule>
    <cfRule type="expression" dxfId="14605" priority="50305" stopIfTrue="1">
      <formula>WEEKDAY($A842)=3</formula>
    </cfRule>
    <cfRule type="expression" dxfId="14604" priority="50306" stopIfTrue="1">
      <formula>WEEKDAY($A842)=4</formula>
    </cfRule>
    <cfRule type="expression" dxfId="14603" priority="50307" stopIfTrue="1">
      <formula>WEEKDAY($A842)=5</formula>
    </cfRule>
    <cfRule type="expression" dxfId="14602" priority="50308" stopIfTrue="1">
      <formula>WEEKDAY($A842)=6</formula>
    </cfRule>
    <cfRule type="expression" dxfId="14601" priority="50309" stopIfTrue="1">
      <formula>WEEKDAY($A842)=7</formula>
    </cfRule>
  </conditionalFormatting>
  <conditionalFormatting sqref="I842">
    <cfRule type="expression" dxfId="14600" priority="50296" stopIfTrue="1">
      <formula>WEEKDAY($A842)=1</formula>
    </cfRule>
    <cfRule type="expression" dxfId="14599" priority="50297" stopIfTrue="1">
      <formula>WEEKDAY($A842)=2</formula>
    </cfRule>
    <cfRule type="expression" dxfId="14598" priority="50298" stopIfTrue="1">
      <formula>WEEKDAY($A842)=3</formula>
    </cfRule>
    <cfRule type="expression" dxfId="14597" priority="50299" stopIfTrue="1">
      <formula>WEEKDAY($A842)=4</formula>
    </cfRule>
    <cfRule type="expression" dxfId="14596" priority="50300" stopIfTrue="1">
      <formula>WEEKDAY($A842)=5</formula>
    </cfRule>
    <cfRule type="expression" dxfId="14595" priority="50301" stopIfTrue="1">
      <formula>WEEKDAY($A842)=6</formula>
    </cfRule>
    <cfRule type="expression" dxfId="14594" priority="50302" stopIfTrue="1">
      <formula>WEEKDAY($A842)=7</formula>
    </cfRule>
  </conditionalFormatting>
  <conditionalFormatting sqref="I842">
    <cfRule type="expression" dxfId="14593" priority="50289" stopIfTrue="1">
      <formula>WEEKDAY($A842)=1</formula>
    </cfRule>
    <cfRule type="expression" dxfId="14592" priority="50290" stopIfTrue="1">
      <formula>WEEKDAY($A842)=2</formula>
    </cfRule>
    <cfRule type="expression" dxfId="14591" priority="50291" stopIfTrue="1">
      <formula>WEEKDAY($A842)=3</formula>
    </cfRule>
    <cfRule type="expression" dxfId="14590" priority="50292" stopIfTrue="1">
      <formula>WEEKDAY($A842)=4</formula>
    </cfRule>
    <cfRule type="expression" dxfId="14589" priority="50293" stopIfTrue="1">
      <formula>WEEKDAY($A842)=5</formula>
    </cfRule>
    <cfRule type="expression" dxfId="14588" priority="50294" stopIfTrue="1">
      <formula>WEEKDAY($A842)=6</formula>
    </cfRule>
    <cfRule type="expression" dxfId="14587" priority="50295" stopIfTrue="1">
      <formula>WEEKDAY($A842)=7</formula>
    </cfRule>
  </conditionalFormatting>
  <conditionalFormatting sqref="I842">
    <cfRule type="expression" dxfId="14586" priority="50282" stopIfTrue="1">
      <formula>WEEKDAY($A842)=1</formula>
    </cfRule>
    <cfRule type="expression" dxfId="14585" priority="50283" stopIfTrue="1">
      <formula>WEEKDAY($A842)=2</formula>
    </cfRule>
    <cfRule type="expression" dxfId="14584" priority="50284" stopIfTrue="1">
      <formula>WEEKDAY($A842)=3</formula>
    </cfRule>
    <cfRule type="expression" dxfId="14583" priority="50285" stopIfTrue="1">
      <formula>WEEKDAY($A842)=4</formula>
    </cfRule>
    <cfRule type="expression" dxfId="14582" priority="50286" stopIfTrue="1">
      <formula>WEEKDAY($A842)=5</formula>
    </cfRule>
    <cfRule type="expression" dxfId="14581" priority="50287" stopIfTrue="1">
      <formula>WEEKDAY($A842)=6</formula>
    </cfRule>
    <cfRule type="expression" dxfId="14580" priority="50288" stopIfTrue="1">
      <formula>WEEKDAY($A842)=7</formula>
    </cfRule>
  </conditionalFormatting>
  <conditionalFormatting sqref="I842">
    <cfRule type="expression" dxfId="14579" priority="50275" stopIfTrue="1">
      <formula>WEEKDAY($A842)=1</formula>
    </cfRule>
    <cfRule type="expression" dxfId="14578" priority="50276" stopIfTrue="1">
      <formula>WEEKDAY($A842)=2</formula>
    </cfRule>
    <cfRule type="expression" dxfId="14577" priority="50277" stopIfTrue="1">
      <formula>WEEKDAY($A842)=3</formula>
    </cfRule>
    <cfRule type="expression" dxfId="14576" priority="50278" stopIfTrue="1">
      <formula>WEEKDAY($A842)=4</formula>
    </cfRule>
    <cfRule type="expression" dxfId="14575" priority="50279" stopIfTrue="1">
      <formula>WEEKDAY($A842)=5</formula>
    </cfRule>
    <cfRule type="expression" dxfId="14574" priority="50280" stopIfTrue="1">
      <formula>WEEKDAY($A842)=6</formula>
    </cfRule>
    <cfRule type="expression" dxfId="14573" priority="50281" stopIfTrue="1">
      <formula>WEEKDAY($A842)=7</formula>
    </cfRule>
  </conditionalFormatting>
  <conditionalFormatting sqref="I842">
    <cfRule type="expression" dxfId="14572" priority="50268" stopIfTrue="1">
      <formula>WEEKDAY($A842)=1</formula>
    </cfRule>
    <cfRule type="expression" dxfId="14571" priority="50269" stopIfTrue="1">
      <formula>WEEKDAY($A842)=2</formula>
    </cfRule>
    <cfRule type="expression" dxfId="14570" priority="50270" stopIfTrue="1">
      <formula>WEEKDAY($A842)=3</formula>
    </cfRule>
    <cfRule type="expression" dxfId="14569" priority="50271" stopIfTrue="1">
      <formula>WEEKDAY($A842)=4</formula>
    </cfRule>
    <cfRule type="expression" dxfId="14568" priority="50272" stopIfTrue="1">
      <formula>WEEKDAY($A842)=5</formula>
    </cfRule>
    <cfRule type="expression" dxfId="14567" priority="50273" stopIfTrue="1">
      <formula>WEEKDAY($A842)=6</formula>
    </cfRule>
    <cfRule type="expression" dxfId="14566" priority="50274" stopIfTrue="1">
      <formula>WEEKDAY($A842)=7</formula>
    </cfRule>
  </conditionalFormatting>
  <conditionalFormatting sqref="I842">
    <cfRule type="expression" dxfId="14565" priority="50261" stopIfTrue="1">
      <formula>WEEKDAY($A842)=1</formula>
    </cfRule>
    <cfRule type="expression" dxfId="14564" priority="50262" stopIfTrue="1">
      <formula>WEEKDAY($A842)=2</formula>
    </cfRule>
    <cfRule type="expression" dxfId="14563" priority="50263" stopIfTrue="1">
      <formula>WEEKDAY($A842)=3</formula>
    </cfRule>
    <cfRule type="expression" dxfId="14562" priority="50264" stopIfTrue="1">
      <formula>WEEKDAY($A842)=4</formula>
    </cfRule>
    <cfRule type="expression" dxfId="14561" priority="50265" stopIfTrue="1">
      <formula>WEEKDAY($A842)=5</formula>
    </cfRule>
    <cfRule type="expression" dxfId="14560" priority="50266" stopIfTrue="1">
      <formula>WEEKDAY($A842)=6</formula>
    </cfRule>
    <cfRule type="expression" dxfId="14559" priority="50267" stopIfTrue="1">
      <formula>WEEKDAY($A842)=7</formula>
    </cfRule>
  </conditionalFormatting>
  <conditionalFormatting sqref="I842">
    <cfRule type="expression" dxfId="14558" priority="50254" stopIfTrue="1">
      <formula>WEEKDAY($A842)=1</formula>
    </cfRule>
    <cfRule type="expression" dxfId="14557" priority="50255" stopIfTrue="1">
      <formula>WEEKDAY($A842)=2</formula>
    </cfRule>
    <cfRule type="expression" dxfId="14556" priority="50256" stopIfTrue="1">
      <formula>WEEKDAY($A842)=3</formula>
    </cfRule>
    <cfRule type="expression" dxfId="14555" priority="50257" stopIfTrue="1">
      <formula>WEEKDAY($A842)=4</formula>
    </cfRule>
    <cfRule type="expression" dxfId="14554" priority="50258" stopIfTrue="1">
      <formula>WEEKDAY($A842)=5</formula>
    </cfRule>
    <cfRule type="expression" dxfId="14553" priority="50259" stopIfTrue="1">
      <formula>WEEKDAY($A842)=6</formula>
    </cfRule>
    <cfRule type="expression" dxfId="14552" priority="50260" stopIfTrue="1">
      <formula>WEEKDAY($A842)=7</formula>
    </cfRule>
  </conditionalFormatting>
  <conditionalFormatting sqref="I842">
    <cfRule type="expression" dxfId="14551" priority="50247" stopIfTrue="1">
      <formula>WEEKDAY($A842)=1</formula>
    </cfRule>
    <cfRule type="expression" dxfId="14550" priority="50248" stopIfTrue="1">
      <formula>WEEKDAY($A842)=2</formula>
    </cfRule>
    <cfRule type="expression" dxfId="14549" priority="50249" stopIfTrue="1">
      <formula>WEEKDAY($A842)=3</formula>
    </cfRule>
    <cfRule type="expression" dxfId="14548" priority="50250" stopIfTrue="1">
      <formula>WEEKDAY($A842)=4</formula>
    </cfRule>
    <cfRule type="expression" dxfId="14547" priority="50251" stopIfTrue="1">
      <formula>WEEKDAY($A842)=5</formula>
    </cfRule>
    <cfRule type="expression" dxfId="14546" priority="50252" stopIfTrue="1">
      <formula>WEEKDAY($A842)=6</formula>
    </cfRule>
    <cfRule type="expression" dxfId="14545" priority="50253" stopIfTrue="1">
      <formula>WEEKDAY($A842)=7</formula>
    </cfRule>
  </conditionalFormatting>
  <conditionalFormatting sqref="I842">
    <cfRule type="expression" dxfId="14544" priority="50240" stopIfTrue="1">
      <formula>WEEKDAY($A842)=1</formula>
    </cfRule>
    <cfRule type="expression" dxfId="14543" priority="50241" stopIfTrue="1">
      <formula>WEEKDAY($A842)=2</formula>
    </cfRule>
    <cfRule type="expression" dxfId="14542" priority="50242" stopIfTrue="1">
      <formula>WEEKDAY($A842)=3</formula>
    </cfRule>
    <cfRule type="expression" dxfId="14541" priority="50243" stopIfTrue="1">
      <formula>WEEKDAY($A842)=4</formula>
    </cfRule>
    <cfRule type="expression" dxfId="14540" priority="50244" stopIfTrue="1">
      <formula>WEEKDAY($A842)=5</formula>
    </cfRule>
    <cfRule type="expression" dxfId="14539" priority="50245" stopIfTrue="1">
      <formula>WEEKDAY($A842)=6</formula>
    </cfRule>
    <cfRule type="expression" dxfId="14538" priority="50246" stopIfTrue="1">
      <formula>WEEKDAY($A842)=7</formula>
    </cfRule>
  </conditionalFormatting>
  <conditionalFormatting sqref="I842">
    <cfRule type="expression" dxfId="14537" priority="50233" stopIfTrue="1">
      <formula>WEEKDAY($A842)=1</formula>
    </cfRule>
    <cfRule type="expression" dxfId="14536" priority="50234" stopIfTrue="1">
      <formula>WEEKDAY($A842)=2</formula>
    </cfRule>
    <cfRule type="expression" dxfId="14535" priority="50235" stopIfTrue="1">
      <formula>WEEKDAY($A842)=3</formula>
    </cfRule>
    <cfRule type="expression" dxfId="14534" priority="50236" stopIfTrue="1">
      <formula>WEEKDAY($A842)=4</formula>
    </cfRule>
    <cfRule type="expression" dxfId="14533" priority="50237" stopIfTrue="1">
      <formula>WEEKDAY($A842)=5</formula>
    </cfRule>
    <cfRule type="expression" dxfId="14532" priority="50238" stopIfTrue="1">
      <formula>WEEKDAY($A842)=6</formula>
    </cfRule>
    <cfRule type="expression" dxfId="14531" priority="50239" stopIfTrue="1">
      <formula>WEEKDAY($A842)=7</formula>
    </cfRule>
  </conditionalFormatting>
  <conditionalFormatting sqref="I842">
    <cfRule type="expression" dxfId="14530" priority="50226" stopIfTrue="1">
      <formula>WEEKDAY($A842)=1</formula>
    </cfRule>
    <cfRule type="expression" dxfId="14529" priority="50227" stopIfTrue="1">
      <formula>WEEKDAY($A842)=2</formula>
    </cfRule>
    <cfRule type="expression" dxfId="14528" priority="50228" stopIfTrue="1">
      <formula>WEEKDAY($A842)=3</formula>
    </cfRule>
    <cfRule type="expression" dxfId="14527" priority="50229" stopIfTrue="1">
      <formula>WEEKDAY($A842)=4</formula>
    </cfRule>
    <cfRule type="expression" dxfId="14526" priority="50230" stopIfTrue="1">
      <formula>WEEKDAY($A842)=5</formula>
    </cfRule>
    <cfRule type="expression" dxfId="14525" priority="50231" stopIfTrue="1">
      <formula>WEEKDAY($A842)=6</formula>
    </cfRule>
    <cfRule type="expression" dxfId="14524" priority="50232" stopIfTrue="1">
      <formula>WEEKDAY($A842)=7</formula>
    </cfRule>
  </conditionalFormatting>
  <conditionalFormatting sqref="I842">
    <cfRule type="expression" dxfId="14523" priority="50219" stopIfTrue="1">
      <formula>WEEKDAY($A842)=1</formula>
    </cfRule>
    <cfRule type="expression" dxfId="14522" priority="50220" stopIfTrue="1">
      <formula>WEEKDAY($A842)=2</formula>
    </cfRule>
    <cfRule type="expression" dxfId="14521" priority="50221" stopIfTrue="1">
      <formula>WEEKDAY($A842)=3</formula>
    </cfRule>
    <cfRule type="expression" dxfId="14520" priority="50222" stopIfTrue="1">
      <formula>WEEKDAY($A842)=4</formula>
    </cfRule>
    <cfRule type="expression" dxfId="14519" priority="50223" stopIfTrue="1">
      <formula>WEEKDAY($A842)=5</formula>
    </cfRule>
    <cfRule type="expression" dxfId="14518" priority="50224" stopIfTrue="1">
      <formula>WEEKDAY($A842)=6</formula>
    </cfRule>
    <cfRule type="expression" dxfId="14517" priority="50225" stopIfTrue="1">
      <formula>WEEKDAY($A842)=7</formula>
    </cfRule>
  </conditionalFormatting>
  <conditionalFormatting sqref="I842">
    <cfRule type="expression" dxfId="14516" priority="50205" stopIfTrue="1">
      <formula>WEEKDAY($A842)=1</formula>
    </cfRule>
    <cfRule type="expression" dxfId="14515" priority="50206" stopIfTrue="1">
      <formula>WEEKDAY($A842)=2</formula>
    </cfRule>
    <cfRule type="expression" dxfId="14514" priority="50207" stopIfTrue="1">
      <formula>WEEKDAY($A842)=3</formula>
    </cfRule>
    <cfRule type="expression" dxfId="14513" priority="50208" stopIfTrue="1">
      <formula>WEEKDAY($A842)=4</formula>
    </cfRule>
    <cfRule type="expression" dxfId="14512" priority="50209" stopIfTrue="1">
      <formula>WEEKDAY($A842)=5</formula>
    </cfRule>
    <cfRule type="expression" dxfId="14511" priority="50210" stopIfTrue="1">
      <formula>WEEKDAY($A842)=6</formula>
    </cfRule>
    <cfRule type="expression" dxfId="14510" priority="50211" stopIfTrue="1">
      <formula>WEEKDAY($A842)=7</formula>
    </cfRule>
  </conditionalFormatting>
  <conditionalFormatting sqref="I842">
    <cfRule type="expression" dxfId="14509" priority="50198" stopIfTrue="1">
      <formula>WEEKDAY($A842)=1</formula>
    </cfRule>
    <cfRule type="expression" dxfId="14508" priority="50199" stopIfTrue="1">
      <formula>WEEKDAY($A842)=2</formula>
    </cfRule>
    <cfRule type="expression" dxfId="14507" priority="50200" stopIfTrue="1">
      <formula>WEEKDAY($A842)=3</formula>
    </cfRule>
    <cfRule type="expression" dxfId="14506" priority="50201" stopIfTrue="1">
      <formula>WEEKDAY($A842)=4</formula>
    </cfRule>
    <cfRule type="expression" dxfId="14505" priority="50202" stopIfTrue="1">
      <formula>WEEKDAY($A842)=5</formula>
    </cfRule>
    <cfRule type="expression" dxfId="14504" priority="50203" stopIfTrue="1">
      <formula>WEEKDAY($A842)=6</formula>
    </cfRule>
    <cfRule type="expression" dxfId="14503" priority="50204" stopIfTrue="1">
      <formula>WEEKDAY($A842)=7</formula>
    </cfRule>
  </conditionalFormatting>
  <conditionalFormatting sqref="I842">
    <cfRule type="expression" dxfId="14502" priority="50191" stopIfTrue="1">
      <formula>WEEKDAY($A842)=1</formula>
    </cfRule>
    <cfRule type="expression" dxfId="14501" priority="50192" stopIfTrue="1">
      <formula>WEEKDAY($A842)=2</formula>
    </cfRule>
    <cfRule type="expression" dxfId="14500" priority="50193" stopIfTrue="1">
      <formula>WEEKDAY($A842)=3</formula>
    </cfRule>
    <cfRule type="expression" dxfId="14499" priority="50194" stopIfTrue="1">
      <formula>WEEKDAY($A842)=4</formula>
    </cfRule>
    <cfRule type="expression" dxfId="14498" priority="50195" stopIfTrue="1">
      <formula>WEEKDAY($A842)=5</formula>
    </cfRule>
    <cfRule type="expression" dxfId="14497" priority="50196" stopIfTrue="1">
      <formula>WEEKDAY($A842)=6</formula>
    </cfRule>
    <cfRule type="expression" dxfId="14496" priority="50197" stopIfTrue="1">
      <formula>WEEKDAY($A842)=7</formula>
    </cfRule>
  </conditionalFormatting>
  <conditionalFormatting sqref="I842">
    <cfRule type="expression" dxfId="14495" priority="50177" stopIfTrue="1">
      <formula>WEEKDAY($A842)=1</formula>
    </cfRule>
    <cfRule type="expression" dxfId="14494" priority="50178" stopIfTrue="1">
      <formula>WEEKDAY($A842)=2</formula>
    </cfRule>
    <cfRule type="expression" dxfId="14493" priority="50179" stopIfTrue="1">
      <formula>WEEKDAY($A842)=3</formula>
    </cfRule>
    <cfRule type="expression" dxfId="14492" priority="50180" stopIfTrue="1">
      <formula>WEEKDAY($A842)=4</formula>
    </cfRule>
    <cfRule type="expression" dxfId="14491" priority="50181" stopIfTrue="1">
      <formula>WEEKDAY($A842)=5</formula>
    </cfRule>
    <cfRule type="expression" dxfId="14490" priority="50182" stopIfTrue="1">
      <formula>WEEKDAY($A842)=6</formula>
    </cfRule>
    <cfRule type="expression" dxfId="14489" priority="50183" stopIfTrue="1">
      <formula>WEEKDAY($A842)=7</formula>
    </cfRule>
  </conditionalFormatting>
  <conditionalFormatting sqref="I842">
    <cfRule type="expression" dxfId="14488" priority="50170" stopIfTrue="1">
      <formula>WEEKDAY($A842)=1</formula>
    </cfRule>
    <cfRule type="expression" dxfId="14487" priority="50171" stopIfTrue="1">
      <formula>WEEKDAY($A842)=2</formula>
    </cfRule>
    <cfRule type="expression" dxfId="14486" priority="50172" stopIfTrue="1">
      <formula>WEEKDAY($A842)=3</formula>
    </cfRule>
    <cfRule type="expression" dxfId="14485" priority="50173" stopIfTrue="1">
      <formula>WEEKDAY($A842)=4</formula>
    </cfRule>
    <cfRule type="expression" dxfId="14484" priority="50174" stopIfTrue="1">
      <formula>WEEKDAY($A842)=5</formula>
    </cfRule>
    <cfRule type="expression" dxfId="14483" priority="50175" stopIfTrue="1">
      <formula>WEEKDAY($A842)=6</formula>
    </cfRule>
    <cfRule type="expression" dxfId="14482" priority="50176" stopIfTrue="1">
      <formula>WEEKDAY($A842)=7</formula>
    </cfRule>
  </conditionalFormatting>
  <conditionalFormatting sqref="I842">
    <cfRule type="expression" dxfId="14481" priority="50163" stopIfTrue="1">
      <formula>WEEKDAY($A842)=1</formula>
    </cfRule>
    <cfRule type="expression" dxfId="14480" priority="50164" stopIfTrue="1">
      <formula>WEEKDAY($A842)=2</formula>
    </cfRule>
    <cfRule type="expression" dxfId="14479" priority="50165" stopIfTrue="1">
      <formula>WEEKDAY($A842)=3</formula>
    </cfRule>
    <cfRule type="expression" dxfId="14478" priority="50166" stopIfTrue="1">
      <formula>WEEKDAY($A842)=4</formula>
    </cfRule>
    <cfRule type="expression" dxfId="14477" priority="50167" stopIfTrue="1">
      <formula>WEEKDAY($A842)=5</formula>
    </cfRule>
    <cfRule type="expression" dxfId="14476" priority="50168" stopIfTrue="1">
      <formula>WEEKDAY($A842)=6</formula>
    </cfRule>
    <cfRule type="expression" dxfId="14475" priority="50169" stopIfTrue="1">
      <formula>WEEKDAY($A842)=7</formula>
    </cfRule>
  </conditionalFormatting>
  <conditionalFormatting sqref="I842">
    <cfRule type="expression" dxfId="14474" priority="50156" stopIfTrue="1">
      <formula>WEEKDAY($A842)=1</formula>
    </cfRule>
    <cfRule type="expression" dxfId="14473" priority="50157" stopIfTrue="1">
      <formula>WEEKDAY($A842)=2</formula>
    </cfRule>
    <cfRule type="expression" dxfId="14472" priority="50158" stopIfTrue="1">
      <formula>WEEKDAY($A842)=3</formula>
    </cfRule>
    <cfRule type="expression" dxfId="14471" priority="50159" stopIfTrue="1">
      <formula>WEEKDAY($A842)=4</formula>
    </cfRule>
    <cfRule type="expression" dxfId="14470" priority="50160" stopIfTrue="1">
      <formula>WEEKDAY($A842)=5</formula>
    </cfRule>
    <cfRule type="expression" dxfId="14469" priority="50161" stopIfTrue="1">
      <formula>WEEKDAY($A842)=6</formula>
    </cfRule>
    <cfRule type="expression" dxfId="14468" priority="50162" stopIfTrue="1">
      <formula>WEEKDAY($A842)=7</formula>
    </cfRule>
  </conditionalFormatting>
  <conditionalFormatting sqref="I842">
    <cfRule type="expression" dxfId="14467" priority="50149" stopIfTrue="1">
      <formula>WEEKDAY($A842)=1</formula>
    </cfRule>
    <cfRule type="expression" dxfId="14466" priority="50150" stopIfTrue="1">
      <formula>WEEKDAY($A842)=2</formula>
    </cfRule>
    <cfRule type="expression" dxfId="14465" priority="50151" stopIfTrue="1">
      <formula>WEEKDAY($A842)=3</formula>
    </cfRule>
    <cfRule type="expression" dxfId="14464" priority="50152" stopIfTrue="1">
      <formula>WEEKDAY($A842)=4</formula>
    </cfRule>
    <cfRule type="expression" dxfId="14463" priority="50153" stopIfTrue="1">
      <formula>WEEKDAY($A842)=5</formula>
    </cfRule>
    <cfRule type="expression" dxfId="14462" priority="50154" stopIfTrue="1">
      <formula>WEEKDAY($A842)=6</formula>
    </cfRule>
    <cfRule type="expression" dxfId="14461" priority="50155" stopIfTrue="1">
      <formula>WEEKDAY($A842)=7</formula>
    </cfRule>
  </conditionalFormatting>
  <conditionalFormatting sqref="I842">
    <cfRule type="expression" dxfId="14460" priority="50142" stopIfTrue="1">
      <formula>WEEKDAY($A842)=1</formula>
    </cfRule>
    <cfRule type="expression" dxfId="14459" priority="50143" stopIfTrue="1">
      <formula>WEEKDAY($A842)=2</formula>
    </cfRule>
    <cfRule type="expression" dxfId="14458" priority="50144" stopIfTrue="1">
      <formula>WEEKDAY($A842)=3</formula>
    </cfRule>
    <cfRule type="expression" dxfId="14457" priority="50145" stopIfTrue="1">
      <formula>WEEKDAY($A842)=4</formula>
    </cfRule>
    <cfRule type="expression" dxfId="14456" priority="50146" stopIfTrue="1">
      <formula>WEEKDAY($A842)=5</formula>
    </cfRule>
    <cfRule type="expression" dxfId="14455" priority="50147" stopIfTrue="1">
      <formula>WEEKDAY($A842)=6</formula>
    </cfRule>
    <cfRule type="expression" dxfId="14454" priority="50148" stopIfTrue="1">
      <formula>WEEKDAY($A842)=7</formula>
    </cfRule>
  </conditionalFormatting>
  <conditionalFormatting sqref="I842">
    <cfRule type="expression" dxfId="14453" priority="50135" stopIfTrue="1">
      <formula>WEEKDAY($A842)=1</formula>
    </cfRule>
    <cfRule type="expression" dxfId="14452" priority="50136" stopIfTrue="1">
      <formula>WEEKDAY($A842)=2</formula>
    </cfRule>
    <cfRule type="expression" dxfId="14451" priority="50137" stopIfTrue="1">
      <formula>WEEKDAY($A842)=3</formula>
    </cfRule>
    <cfRule type="expression" dxfId="14450" priority="50138" stopIfTrue="1">
      <formula>WEEKDAY($A842)=4</formula>
    </cfRule>
    <cfRule type="expression" dxfId="14449" priority="50139" stopIfTrue="1">
      <formula>WEEKDAY($A842)=5</formula>
    </cfRule>
    <cfRule type="expression" dxfId="14448" priority="50140" stopIfTrue="1">
      <formula>WEEKDAY($A842)=6</formula>
    </cfRule>
    <cfRule type="expression" dxfId="14447" priority="50141" stopIfTrue="1">
      <formula>WEEKDAY($A842)=7</formula>
    </cfRule>
  </conditionalFormatting>
  <conditionalFormatting sqref="I842">
    <cfRule type="expression" dxfId="14446" priority="50128" stopIfTrue="1">
      <formula>WEEKDAY($A842)=1</formula>
    </cfRule>
    <cfRule type="expression" dxfId="14445" priority="50129" stopIfTrue="1">
      <formula>WEEKDAY($A842)=2</formula>
    </cfRule>
    <cfRule type="expression" dxfId="14444" priority="50130" stopIfTrue="1">
      <formula>WEEKDAY($A842)=3</formula>
    </cfRule>
    <cfRule type="expression" dxfId="14443" priority="50131" stopIfTrue="1">
      <formula>WEEKDAY($A842)=4</formula>
    </cfRule>
    <cfRule type="expression" dxfId="14442" priority="50132" stopIfTrue="1">
      <formula>WEEKDAY($A842)=5</formula>
    </cfRule>
    <cfRule type="expression" dxfId="14441" priority="50133" stopIfTrue="1">
      <formula>WEEKDAY($A842)=6</formula>
    </cfRule>
    <cfRule type="expression" dxfId="14440" priority="50134" stopIfTrue="1">
      <formula>WEEKDAY($A842)=7</formula>
    </cfRule>
  </conditionalFormatting>
  <conditionalFormatting sqref="I842">
    <cfRule type="expression" dxfId="14439" priority="50121" stopIfTrue="1">
      <formula>WEEKDAY($A842)=1</formula>
    </cfRule>
    <cfRule type="expression" dxfId="14438" priority="50122" stopIfTrue="1">
      <formula>WEEKDAY($A842)=2</formula>
    </cfRule>
    <cfRule type="expression" dxfId="14437" priority="50123" stopIfTrue="1">
      <formula>WEEKDAY($A842)=3</formula>
    </cfRule>
    <cfRule type="expression" dxfId="14436" priority="50124" stopIfTrue="1">
      <formula>WEEKDAY($A842)=4</formula>
    </cfRule>
    <cfRule type="expression" dxfId="14435" priority="50125" stopIfTrue="1">
      <formula>WEEKDAY($A842)=5</formula>
    </cfRule>
    <cfRule type="expression" dxfId="14434" priority="50126" stopIfTrue="1">
      <formula>WEEKDAY($A842)=6</formula>
    </cfRule>
    <cfRule type="expression" dxfId="14433" priority="50127" stopIfTrue="1">
      <formula>WEEKDAY($A842)=7</formula>
    </cfRule>
  </conditionalFormatting>
  <conditionalFormatting sqref="I842">
    <cfRule type="expression" dxfId="14432" priority="50114" stopIfTrue="1">
      <formula>WEEKDAY($A842)=1</formula>
    </cfRule>
    <cfRule type="expression" dxfId="14431" priority="50115" stopIfTrue="1">
      <formula>WEEKDAY($A842)=2</formula>
    </cfRule>
    <cfRule type="expression" dxfId="14430" priority="50116" stopIfTrue="1">
      <formula>WEEKDAY($A842)=3</formula>
    </cfRule>
    <cfRule type="expression" dxfId="14429" priority="50117" stopIfTrue="1">
      <formula>WEEKDAY($A842)=4</formula>
    </cfRule>
    <cfRule type="expression" dxfId="14428" priority="50118" stopIfTrue="1">
      <formula>WEEKDAY($A842)=5</formula>
    </cfRule>
    <cfRule type="expression" dxfId="14427" priority="50119" stopIfTrue="1">
      <formula>WEEKDAY($A842)=6</formula>
    </cfRule>
    <cfRule type="expression" dxfId="14426" priority="50120" stopIfTrue="1">
      <formula>WEEKDAY($A842)=7</formula>
    </cfRule>
  </conditionalFormatting>
  <conditionalFormatting sqref="I842">
    <cfRule type="expression" dxfId="14425" priority="50107" stopIfTrue="1">
      <formula>WEEKDAY($A842)=1</formula>
    </cfRule>
    <cfRule type="expression" dxfId="14424" priority="50108" stopIfTrue="1">
      <formula>WEEKDAY($A842)=2</formula>
    </cfRule>
    <cfRule type="expression" dxfId="14423" priority="50109" stopIfTrue="1">
      <formula>WEEKDAY($A842)=3</formula>
    </cfRule>
    <cfRule type="expression" dxfId="14422" priority="50110" stopIfTrue="1">
      <formula>WEEKDAY($A842)=4</formula>
    </cfRule>
    <cfRule type="expression" dxfId="14421" priority="50111" stopIfTrue="1">
      <formula>WEEKDAY($A842)=5</formula>
    </cfRule>
    <cfRule type="expression" dxfId="14420" priority="50112" stopIfTrue="1">
      <formula>WEEKDAY($A842)=6</formula>
    </cfRule>
    <cfRule type="expression" dxfId="14419" priority="50113" stopIfTrue="1">
      <formula>WEEKDAY($A842)=7</formula>
    </cfRule>
  </conditionalFormatting>
  <conditionalFormatting sqref="I842">
    <cfRule type="expression" dxfId="14418" priority="50100" stopIfTrue="1">
      <formula>WEEKDAY($A842)=1</formula>
    </cfRule>
    <cfRule type="expression" dxfId="14417" priority="50101" stopIfTrue="1">
      <formula>WEEKDAY($A842)=2</formula>
    </cfRule>
    <cfRule type="expression" dxfId="14416" priority="50102" stopIfTrue="1">
      <formula>WEEKDAY($A842)=3</formula>
    </cfRule>
    <cfRule type="expression" dxfId="14415" priority="50103" stopIfTrue="1">
      <formula>WEEKDAY($A842)=4</formula>
    </cfRule>
    <cfRule type="expression" dxfId="14414" priority="50104" stopIfTrue="1">
      <formula>WEEKDAY($A842)=5</formula>
    </cfRule>
    <cfRule type="expression" dxfId="14413" priority="50105" stopIfTrue="1">
      <formula>WEEKDAY($A842)=6</formula>
    </cfRule>
    <cfRule type="expression" dxfId="14412" priority="50106" stopIfTrue="1">
      <formula>WEEKDAY($A842)=7</formula>
    </cfRule>
  </conditionalFormatting>
  <conditionalFormatting sqref="I842">
    <cfRule type="expression" dxfId="14411" priority="50093" stopIfTrue="1">
      <formula>WEEKDAY($A842)=1</formula>
    </cfRule>
    <cfRule type="expression" dxfId="14410" priority="50094" stopIfTrue="1">
      <formula>WEEKDAY($A842)=2</formula>
    </cfRule>
    <cfRule type="expression" dxfId="14409" priority="50095" stopIfTrue="1">
      <formula>WEEKDAY($A842)=3</formula>
    </cfRule>
    <cfRule type="expression" dxfId="14408" priority="50096" stopIfTrue="1">
      <formula>WEEKDAY($A842)=4</formula>
    </cfRule>
    <cfRule type="expression" dxfId="14407" priority="50097" stopIfTrue="1">
      <formula>WEEKDAY($A842)=5</formula>
    </cfRule>
    <cfRule type="expression" dxfId="14406" priority="50098" stopIfTrue="1">
      <formula>WEEKDAY($A842)=6</formula>
    </cfRule>
    <cfRule type="expression" dxfId="14405" priority="50099" stopIfTrue="1">
      <formula>WEEKDAY($A842)=7</formula>
    </cfRule>
  </conditionalFormatting>
  <conditionalFormatting sqref="I842">
    <cfRule type="expression" dxfId="14404" priority="50086" stopIfTrue="1">
      <formula>WEEKDAY($A842)=1</formula>
    </cfRule>
    <cfRule type="expression" dxfId="14403" priority="50087" stopIfTrue="1">
      <formula>WEEKDAY($A842)=2</formula>
    </cfRule>
    <cfRule type="expression" dxfId="14402" priority="50088" stopIfTrue="1">
      <formula>WEEKDAY($A842)=3</formula>
    </cfRule>
    <cfRule type="expression" dxfId="14401" priority="50089" stopIfTrue="1">
      <formula>WEEKDAY($A842)=4</formula>
    </cfRule>
    <cfRule type="expression" dxfId="14400" priority="50090" stopIfTrue="1">
      <formula>WEEKDAY($A842)=5</formula>
    </cfRule>
    <cfRule type="expression" dxfId="14399" priority="50091" stopIfTrue="1">
      <formula>WEEKDAY($A842)=6</formula>
    </cfRule>
    <cfRule type="expression" dxfId="14398" priority="50092" stopIfTrue="1">
      <formula>WEEKDAY($A842)=7</formula>
    </cfRule>
  </conditionalFormatting>
  <conditionalFormatting sqref="I842">
    <cfRule type="expression" dxfId="14397" priority="50079" stopIfTrue="1">
      <formula>WEEKDAY($A842)=1</formula>
    </cfRule>
    <cfRule type="expression" dxfId="14396" priority="50080" stopIfTrue="1">
      <formula>WEEKDAY($A842)=2</formula>
    </cfRule>
    <cfRule type="expression" dxfId="14395" priority="50081" stopIfTrue="1">
      <formula>WEEKDAY($A842)=3</formula>
    </cfRule>
    <cfRule type="expression" dxfId="14394" priority="50082" stopIfTrue="1">
      <formula>WEEKDAY($A842)=4</formula>
    </cfRule>
    <cfRule type="expression" dxfId="14393" priority="50083" stopIfTrue="1">
      <formula>WEEKDAY($A842)=5</formula>
    </cfRule>
    <cfRule type="expression" dxfId="14392" priority="50084" stopIfTrue="1">
      <formula>WEEKDAY($A842)=6</formula>
    </cfRule>
    <cfRule type="expression" dxfId="14391" priority="50085" stopIfTrue="1">
      <formula>WEEKDAY($A842)=7</formula>
    </cfRule>
  </conditionalFormatting>
  <conditionalFormatting sqref="I842">
    <cfRule type="expression" dxfId="14390" priority="50072" stopIfTrue="1">
      <formula>WEEKDAY($A842)=1</formula>
    </cfRule>
    <cfRule type="expression" dxfId="14389" priority="50073" stopIfTrue="1">
      <formula>WEEKDAY($A842)=2</formula>
    </cfRule>
    <cfRule type="expression" dxfId="14388" priority="50074" stopIfTrue="1">
      <formula>WEEKDAY($A842)=3</formula>
    </cfRule>
    <cfRule type="expression" dxfId="14387" priority="50075" stopIfTrue="1">
      <formula>WEEKDAY($A842)=4</formula>
    </cfRule>
    <cfRule type="expression" dxfId="14386" priority="50076" stopIfTrue="1">
      <formula>WEEKDAY($A842)=5</formula>
    </cfRule>
    <cfRule type="expression" dxfId="14385" priority="50077" stopIfTrue="1">
      <formula>WEEKDAY($A842)=6</formula>
    </cfRule>
    <cfRule type="expression" dxfId="14384" priority="50078" stopIfTrue="1">
      <formula>WEEKDAY($A842)=7</formula>
    </cfRule>
  </conditionalFormatting>
  <conditionalFormatting sqref="I842">
    <cfRule type="expression" dxfId="14383" priority="50065" stopIfTrue="1">
      <formula>WEEKDAY($A842)=1</formula>
    </cfRule>
    <cfRule type="expression" dxfId="14382" priority="50066" stopIfTrue="1">
      <formula>WEEKDAY($A842)=2</formula>
    </cfRule>
    <cfRule type="expression" dxfId="14381" priority="50067" stopIfTrue="1">
      <formula>WEEKDAY($A842)=3</formula>
    </cfRule>
    <cfRule type="expression" dxfId="14380" priority="50068" stopIfTrue="1">
      <formula>WEEKDAY($A842)=4</formula>
    </cfRule>
    <cfRule type="expression" dxfId="14379" priority="50069" stopIfTrue="1">
      <formula>WEEKDAY($A842)=5</formula>
    </cfRule>
    <cfRule type="expression" dxfId="14378" priority="50070" stopIfTrue="1">
      <formula>WEEKDAY($A842)=6</formula>
    </cfRule>
    <cfRule type="expression" dxfId="14377" priority="50071" stopIfTrue="1">
      <formula>WEEKDAY($A842)=7</formula>
    </cfRule>
  </conditionalFormatting>
  <conditionalFormatting sqref="I842">
    <cfRule type="expression" dxfId="14376" priority="50058" stopIfTrue="1">
      <formula>WEEKDAY($A842)=1</formula>
    </cfRule>
    <cfRule type="expression" dxfId="14375" priority="50059" stopIfTrue="1">
      <formula>WEEKDAY($A842)=2</formula>
    </cfRule>
    <cfRule type="expression" dxfId="14374" priority="50060" stopIfTrue="1">
      <formula>WEEKDAY($A842)=3</formula>
    </cfRule>
    <cfRule type="expression" dxfId="14373" priority="50061" stopIfTrue="1">
      <formula>WEEKDAY($A842)=4</formula>
    </cfRule>
    <cfRule type="expression" dxfId="14372" priority="50062" stopIfTrue="1">
      <formula>WEEKDAY($A842)=5</formula>
    </cfRule>
    <cfRule type="expression" dxfId="14371" priority="50063" stopIfTrue="1">
      <formula>WEEKDAY($A842)=6</formula>
    </cfRule>
    <cfRule type="expression" dxfId="14370" priority="50064" stopIfTrue="1">
      <formula>WEEKDAY($A842)=7</formula>
    </cfRule>
  </conditionalFormatting>
  <conditionalFormatting sqref="I842">
    <cfRule type="expression" dxfId="14369" priority="50051" stopIfTrue="1">
      <formula>WEEKDAY($A842)=1</formula>
    </cfRule>
    <cfRule type="expression" dxfId="14368" priority="50052" stopIfTrue="1">
      <formula>WEEKDAY($A842)=2</formula>
    </cfRule>
    <cfRule type="expression" dxfId="14367" priority="50053" stopIfTrue="1">
      <formula>WEEKDAY($A842)=3</formula>
    </cfRule>
    <cfRule type="expression" dxfId="14366" priority="50054" stopIfTrue="1">
      <formula>WEEKDAY($A842)=4</formula>
    </cfRule>
    <cfRule type="expression" dxfId="14365" priority="50055" stopIfTrue="1">
      <formula>WEEKDAY($A842)=5</formula>
    </cfRule>
    <cfRule type="expression" dxfId="14364" priority="50056" stopIfTrue="1">
      <formula>WEEKDAY($A842)=6</formula>
    </cfRule>
    <cfRule type="expression" dxfId="14363" priority="50057" stopIfTrue="1">
      <formula>WEEKDAY($A842)=7</formula>
    </cfRule>
  </conditionalFormatting>
  <conditionalFormatting sqref="I842">
    <cfRule type="expression" dxfId="14362" priority="50044" stopIfTrue="1">
      <formula>WEEKDAY($A842)=1</formula>
    </cfRule>
    <cfRule type="expression" dxfId="14361" priority="50045" stopIfTrue="1">
      <formula>WEEKDAY($A842)=2</formula>
    </cfRule>
    <cfRule type="expression" dxfId="14360" priority="50046" stopIfTrue="1">
      <formula>WEEKDAY($A842)=3</formula>
    </cfRule>
    <cfRule type="expression" dxfId="14359" priority="50047" stopIfTrue="1">
      <formula>WEEKDAY($A842)=4</formula>
    </cfRule>
    <cfRule type="expression" dxfId="14358" priority="50048" stopIfTrue="1">
      <formula>WEEKDAY($A842)=5</formula>
    </cfRule>
    <cfRule type="expression" dxfId="14357" priority="50049" stopIfTrue="1">
      <formula>WEEKDAY($A842)=6</formula>
    </cfRule>
    <cfRule type="expression" dxfId="14356" priority="50050" stopIfTrue="1">
      <formula>WEEKDAY($A842)=7</formula>
    </cfRule>
  </conditionalFormatting>
  <conditionalFormatting sqref="I842">
    <cfRule type="expression" dxfId="14355" priority="50037" stopIfTrue="1">
      <formula>WEEKDAY($A842)=1</formula>
    </cfRule>
    <cfRule type="expression" dxfId="14354" priority="50038" stopIfTrue="1">
      <formula>WEEKDAY($A842)=2</formula>
    </cfRule>
    <cfRule type="expression" dxfId="14353" priority="50039" stopIfTrue="1">
      <formula>WEEKDAY($A842)=3</formula>
    </cfRule>
    <cfRule type="expression" dxfId="14352" priority="50040" stopIfTrue="1">
      <formula>WEEKDAY($A842)=4</formula>
    </cfRule>
    <cfRule type="expression" dxfId="14351" priority="50041" stopIfTrue="1">
      <formula>WEEKDAY($A842)=5</formula>
    </cfRule>
    <cfRule type="expression" dxfId="14350" priority="50042" stopIfTrue="1">
      <formula>WEEKDAY($A842)=6</formula>
    </cfRule>
    <cfRule type="expression" dxfId="14349" priority="50043" stopIfTrue="1">
      <formula>WEEKDAY($A842)=7</formula>
    </cfRule>
  </conditionalFormatting>
  <conditionalFormatting sqref="I842">
    <cfRule type="expression" dxfId="14348" priority="50030" stopIfTrue="1">
      <formula>WEEKDAY($A842)=1</formula>
    </cfRule>
    <cfRule type="expression" dxfId="14347" priority="50031" stopIfTrue="1">
      <formula>WEEKDAY($A842)=2</formula>
    </cfRule>
    <cfRule type="expression" dxfId="14346" priority="50032" stopIfTrue="1">
      <formula>WEEKDAY($A842)=3</formula>
    </cfRule>
    <cfRule type="expression" dxfId="14345" priority="50033" stopIfTrue="1">
      <formula>WEEKDAY($A842)=4</formula>
    </cfRule>
    <cfRule type="expression" dxfId="14344" priority="50034" stopIfTrue="1">
      <formula>WEEKDAY($A842)=5</formula>
    </cfRule>
    <cfRule type="expression" dxfId="14343" priority="50035" stopIfTrue="1">
      <formula>WEEKDAY($A842)=6</formula>
    </cfRule>
    <cfRule type="expression" dxfId="14342" priority="50036" stopIfTrue="1">
      <formula>WEEKDAY($A842)=7</formula>
    </cfRule>
  </conditionalFormatting>
  <conditionalFormatting sqref="I842">
    <cfRule type="expression" dxfId="14341" priority="50016" stopIfTrue="1">
      <formula>WEEKDAY($A842)=1</formula>
    </cfRule>
    <cfRule type="expression" dxfId="14340" priority="50017" stopIfTrue="1">
      <formula>WEEKDAY($A842)=2</formula>
    </cfRule>
    <cfRule type="expression" dxfId="14339" priority="50018" stopIfTrue="1">
      <formula>WEEKDAY($A842)=3</formula>
    </cfRule>
    <cfRule type="expression" dxfId="14338" priority="50019" stopIfTrue="1">
      <formula>WEEKDAY($A842)=4</formula>
    </cfRule>
    <cfRule type="expression" dxfId="14337" priority="50020" stopIfTrue="1">
      <formula>WEEKDAY($A842)=5</formula>
    </cfRule>
    <cfRule type="expression" dxfId="14336" priority="50021" stopIfTrue="1">
      <formula>WEEKDAY($A842)=6</formula>
    </cfRule>
    <cfRule type="expression" dxfId="14335" priority="50022" stopIfTrue="1">
      <formula>WEEKDAY($A842)=7</formula>
    </cfRule>
  </conditionalFormatting>
  <conditionalFormatting sqref="I842">
    <cfRule type="expression" dxfId="14334" priority="49995" stopIfTrue="1">
      <formula>WEEKDAY($A842)=1</formula>
    </cfRule>
    <cfRule type="expression" dxfId="14333" priority="49996" stopIfTrue="1">
      <formula>WEEKDAY($A842)=2</formula>
    </cfRule>
    <cfRule type="expression" dxfId="14332" priority="49997" stopIfTrue="1">
      <formula>WEEKDAY($A842)=3</formula>
    </cfRule>
    <cfRule type="expression" dxfId="14331" priority="49998" stopIfTrue="1">
      <formula>WEEKDAY($A842)=4</formula>
    </cfRule>
    <cfRule type="expression" dxfId="14330" priority="49999" stopIfTrue="1">
      <formula>WEEKDAY($A842)=5</formula>
    </cfRule>
    <cfRule type="expression" dxfId="14329" priority="50000" stopIfTrue="1">
      <formula>WEEKDAY($A842)=6</formula>
    </cfRule>
    <cfRule type="expression" dxfId="14328" priority="50001" stopIfTrue="1">
      <formula>WEEKDAY($A842)=7</formula>
    </cfRule>
  </conditionalFormatting>
  <conditionalFormatting sqref="I842">
    <cfRule type="expression" dxfId="14327" priority="49981" stopIfTrue="1">
      <formula>WEEKDAY($A842)=1</formula>
    </cfRule>
    <cfRule type="expression" dxfId="14326" priority="49982" stopIfTrue="1">
      <formula>WEEKDAY($A842)=2</formula>
    </cfRule>
    <cfRule type="expression" dxfId="14325" priority="49983" stopIfTrue="1">
      <formula>WEEKDAY($A842)=3</formula>
    </cfRule>
    <cfRule type="expression" dxfId="14324" priority="49984" stopIfTrue="1">
      <formula>WEEKDAY($A842)=4</formula>
    </cfRule>
    <cfRule type="expression" dxfId="14323" priority="49985" stopIfTrue="1">
      <formula>WEEKDAY($A842)=5</formula>
    </cfRule>
    <cfRule type="expression" dxfId="14322" priority="49986" stopIfTrue="1">
      <formula>WEEKDAY($A842)=6</formula>
    </cfRule>
    <cfRule type="expression" dxfId="14321" priority="49987" stopIfTrue="1">
      <formula>WEEKDAY($A842)=7</formula>
    </cfRule>
  </conditionalFormatting>
  <conditionalFormatting sqref="I842">
    <cfRule type="expression" dxfId="14320" priority="49960" stopIfTrue="1">
      <formula>WEEKDAY($A842)=1</formula>
    </cfRule>
    <cfRule type="expression" dxfId="14319" priority="49961" stopIfTrue="1">
      <formula>WEEKDAY($A842)=2</formula>
    </cfRule>
    <cfRule type="expression" dxfId="14318" priority="49962" stopIfTrue="1">
      <formula>WEEKDAY($A842)=3</formula>
    </cfRule>
    <cfRule type="expression" dxfId="14317" priority="49963" stopIfTrue="1">
      <formula>WEEKDAY($A842)=4</formula>
    </cfRule>
    <cfRule type="expression" dxfId="14316" priority="49964" stopIfTrue="1">
      <formula>WEEKDAY($A842)=5</formula>
    </cfRule>
    <cfRule type="expression" dxfId="14315" priority="49965" stopIfTrue="1">
      <formula>WEEKDAY($A842)=6</formula>
    </cfRule>
    <cfRule type="expression" dxfId="14314" priority="49966" stopIfTrue="1">
      <formula>WEEKDAY($A842)=7</formula>
    </cfRule>
  </conditionalFormatting>
  <conditionalFormatting sqref="I842">
    <cfRule type="expression" dxfId="14313" priority="49939" stopIfTrue="1">
      <formula>WEEKDAY($A842)=1</formula>
    </cfRule>
    <cfRule type="expression" dxfId="14312" priority="49940" stopIfTrue="1">
      <formula>WEEKDAY($A842)=2</formula>
    </cfRule>
    <cfRule type="expression" dxfId="14311" priority="49941" stopIfTrue="1">
      <formula>WEEKDAY($A842)=3</formula>
    </cfRule>
    <cfRule type="expression" dxfId="14310" priority="49942" stopIfTrue="1">
      <formula>WEEKDAY($A842)=4</formula>
    </cfRule>
    <cfRule type="expression" dxfId="14309" priority="49943" stopIfTrue="1">
      <formula>WEEKDAY($A842)=5</formula>
    </cfRule>
    <cfRule type="expression" dxfId="14308" priority="49944" stopIfTrue="1">
      <formula>WEEKDAY($A842)=6</formula>
    </cfRule>
    <cfRule type="expression" dxfId="14307" priority="49945" stopIfTrue="1">
      <formula>WEEKDAY($A842)=7</formula>
    </cfRule>
  </conditionalFormatting>
  <conditionalFormatting sqref="I842">
    <cfRule type="expression" dxfId="14306" priority="49932" stopIfTrue="1">
      <formula>WEEKDAY($A842)=1</formula>
    </cfRule>
    <cfRule type="expression" dxfId="14305" priority="49933" stopIfTrue="1">
      <formula>WEEKDAY($A842)=2</formula>
    </cfRule>
    <cfRule type="expression" dxfId="14304" priority="49934" stopIfTrue="1">
      <formula>WEEKDAY($A842)=3</formula>
    </cfRule>
    <cfRule type="expression" dxfId="14303" priority="49935" stopIfTrue="1">
      <formula>WEEKDAY($A842)=4</formula>
    </cfRule>
    <cfRule type="expression" dxfId="14302" priority="49936" stopIfTrue="1">
      <formula>WEEKDAY($A842)=5</formula>
    </cfRule>
    <cfRule type="expression" dxfId="14301" priority="49937" stopIfTrue="1">
      <formula>WEEKDAY($A842)=6</formula>
    </cfRule>
    <cfRule type="expression" dxfId="14300" priority="49938" stopIfTrue="1">
      <formula>WEEKDAY($A842)=7</formula>
    </cfRule>
  </conditionalFormatting>
  <conditionalFormatting sqref="I842">
    <cfRule type="expression" dxfId="14299" priority="49925" stopIfTrue="1">
      <formula>WEEKDAY($A842)=1</formula>
    </cfRule>
    <cfRule type="expression" dxfId="14298" priority="49926" stopIfTrue="1">
      <formula>WEEKDAY($A842)=2</formula>
    </cfRule>
    <cfRule type="expression" dxfId="14297" priority="49927" stopIfTrue="1">
      <formula>WEEKDAY($A842)=3</formula>
    </cfRule>
    <cfRule type="expression" dxfId="14296" priority="49928" stopIfTrue="1">
      <formula>WEEKDAY($A842)=4</formula>
    </cfRule>
    <cfRule type="expression" dxfId="14295" priority="49929" stopIfTrue="1">
      <formula>WEEKDAY($A842)=5</formula>
    </cfRule>
    <cfRule type="expression" dxfId="14294" priority="49930" stopIfTrue="1">
      <formula>WEEKDAY($A842)=6</formula>
    </cfRule>
    <cfRule type="expression" dxfId="14293" priority="49931" stopIfTrue="1">
      <formula>WEEKDAY($A842)=7</formula>
    </cfRule>
  </conditionalFormatting>
  <conditionalFormatting sqref="I842">
    <cfRule type="expression" dxfId="14292" priority="49918" stopIfTrue="1">
      <formula>WEEKDAY($A842)=1</formula>
    </cfRule>
    <cfRule type="expression" dxfId="14291" priority="49919" stopIfTrue="1">
      <formula>WEEKDAY($A842)=2</formula>
    </cfRule>
    <cfRule type="expression" dxfId="14290" priority="49920" stopIfTrue="1">
      <formula>WEEKDAY($A842)=3</formula>
    </cfRule>
    <cfRule type="expression" dxfId="14289" priority="49921" stopIfTrue="1">
      <formula>WEEKDAY($A842)=4</formula>
    </cfRule>
    <cfRule type="expression" dxfId="14288" priority="49922" stopIfTrue="1">
      <formula>WEEKDAY($A842)=5</formula>
    </cfRule>
    <cfRule type="expression" dxfId="14287" priority="49923" stopIfTrue="1">
      <formula>WEEKDAY($A842)=6</formula>
    </cfRule>
    <cfRule type="expression" dxfId="14286" priority="49924" stopIfTrue="1">
      <formula>WEEKDAY($A842)=7</formula>
    </cfRule>
  </conditionalFormatting>
  <conditionalFormatting sqref="I842">
    <cfRule type="expression" dxfId="14285" priority="49904" stopIfTrue="1">
      <formula>WEEKDAY($A842)=1</formula>
    </cfRule>
    <cfRule type="expression" dxfId="14284" priority="49905" stopIfTrue="1">
      <formula>WEEKDAY($A842)=2</formula>
    </cfRule>
    <cfRule type="expression" dxfId="14283" priority="49906" stopIfTrue="1">
      <formula>WEEKDAY($A842)=3</formula>
    </cfRule>
    <cfRule type="expression" dxfId="14282" priority="49907" stopIfTrue="1">
      <formula>WEEKDAY($A842)=4</formula>
    </cfRule>
    <cfRule type="expression" dxfId="14281" priority="49908" stopIfTrue="1">
      <formula>WEEKDAY($A842)=5</formula>
    </cfRule>
    <cfRule type="expression" dxfId="14280" priority="49909" stopIfTrue="1">
      <formula>WEEKDAY($A842)=6</formula>
    </cfRule>
    <cfRule type="expression" dxfId="14279" priority="49910" stopIfTrue="1">
      <formula>WEEKDAY($A842)=7</formula>
    </cfRule>
  </conditionalFormatting>
  <conditionalFormatting sqref="I842">
    <cfRule type="expression" dxfId="14278" priority="49897" stopIfTrue="1">
      <formula>WEEKDAY($A842)=1</formula>
    </cfRule>
    <cfRule type="expression" dxfId="14277" priority="49898" stopIfTrue="1">
      <formula>WEEKDAY($A842)=2</formula>
    </cfRule>
    <cfRule type="expression" dxfId="14276" priority="49899" stopIfTrue="1">
      <formula>WEEKDAY($A842)=3</formula>
    </cfRule>
    <cfRule type="expression" dxfId="14275" priority="49900" stopIfTrue="1">
      <formula>WEEKDAY($A842)=4</formula>
    </cfRule>
    <cfRule type="expression" dxfId="14274" priority="49901" stopIfTrue="1">
      <formula>WEEKDAY($A842)=5</formula>
    </cfRule>
    <cfRule type="expression" dxfId="14273" priority="49902" stopIfTrue="1">
      <formula>WEEKDAY($A842)=6</formula>
    </cfRule>
    <cfRule type="expression" dxfId="14272" priority="49903" stopIfTrue="1">
      <formula>WEEKDAY($A842)=7</formula>
    </cfRule>
  </conditionalFormatting>
  <conditionalFormatting sqref="I842">
    <cfRule type="expression" dxfId="14271" priority="49890" stopIfTrue="1">
      <formula>WEEKDAY($A842)=1</formula>
    </cfRule>
    <cfRule type="expression" dxfId="14270" priority="49891" stopIfTrue="1">
      <formula>WEEKDAY($A842)=2</formula>
    </cfRule>
    <cfRule type="expression" dxfId="14269" priority="49892" stopIfTrue="1">
      <formula>WEEKDAY($A842)=3</formula>
    </cfRule>
    <cfRule type="expression" dxfId="14268" priority="49893" stopIfTrue="1">
      <formula>WEEKDAY($A842)=4</formula>
    </cfRule>
    <cfRule type="expression" dxfId="14267" priority="49894" stopIfTrue="1">
      <formula>WEEKDAY($A842)=5</formula>
    </cfRule>
    <cfRule type="expression" dxfId="14266" priority="49895" stopIfTrue="1">
      <formula>WEEKDAY($A842)=6</formula>
    </cfRule>
    <cfRule type="expression" dxfId="14265" priority="49896" stopIfTrue="1">
      <formula>WEEKDAY($A842)=7</formula>
    </cfRule>
  </conditionalFormatting>
  <conditionalFormatting sqref="I842">
    <cfRule type="expression" dxfId="14264" priority="49883" stopIfTrue="1">
      <formula>WEEKDAY($A842)=1</formula>
    </cfRule>
    <cfRule type="expression" dxfId="14263" priority="49884" stopIfTrue="1">
      <formula>WEEKDAY($A842)=2</formula>
    </cfRule>
    <cfRule type="expression" dxfId="14262" priority="49885" stopIfTrue="1">
      <formula>WEEKDAY($A842)=3</formula>
    </cfRule>
    <cfRule type="expression" dxfId="14261" priority="49886" stopIfTrue="1">
      <formula>WEEKDAY($A842)=4</formula>
    </cfRule>
    <cfRule type="expression" dxfId="14260" priority="49887" stopIfTrue="1">
      <formula>WEEKDAY($A842)=5</formula>
    </cfRule>
    <cfRule type="expression" dxfId="14259" priority="49888" stopIfTrue="1">
      <formula>WEEKDAY($A842)=6</formula>
    </cfRule>
    <cfRule type="expression" dxfId="14258" priority="49889" stopIfTrue="1">
      <formula>WEEKDAY($A842)=7</formula>
    </cfRule>
  </conditionalFormatting>
  <conditionalFormatting sqref="I842">
    <cfRule type="expression" dxfId="14257" priority="49876" stopIfTrue="1">
      <formula>WEEKDAY($A842)=1</formula>
    </cfRule>
    <cfRule type="expression" dxfId="14256" priority="49877" stopIfTrue="1">
      <formula>WEEKDAY($A842)=2</formula>
    </cfRule>
    <cfRule type="expression" dxfId="14255" priority="49878" stopIfTrue="1">
      <formula>WEEKDAY($A842)=3</formula>
    </cfRule>
    <cfRule type="expression" dxfId="14254" priority="49879" stopIfTrue="1">
      <formula>WEEKDAY($A842)=4</formula>
    </cfRule>
    <cfRule type="expression" dxfId="14253" priority="49880" stopIfTrue="1">
      <formula>WEEKDAY($A842)=5</formula>
    </cfRule>
    <cfRule type="expression" dxfId="14252" priority="49881" stopIfTrue="1">
      <formula>WEEKDAY($A842)=6</formula>
    </cfRule>
    <cfRule type="expression" dxfId="14251" priority="49882" stopIfTrue="1">
      <formula>WEEKDAY($A842)=7</formula>
    </cfRule>
  </conditionalFormatting>
  <conditionalFormatting sqref="I842">
    <cfRule type="expression" dxfId="14250" priority="49869" stopIfTrue="1">
      <formula>WEEKDAY($A842)=1</formula>
    </cfRule>
    <cfRule type="expression" dxfId="14249" priority="49870" stopIfTrue="1">
      <formula>WEEKDAY($A842)=2</formula>
    </cfRule>
    <cfRule type="expression" dxfId="14248" priority="49871" stopIfTrue="1">
      <formula>WEEKDAY($A842)=3</formula>
    </cfRule>
    <cfRule type="expression" dxfId="14247" priority="49872" stopIfTrue="1">
      <formula>WEEKDAY($A842)=4</formula>
    </cfRule>
    <cfRule type="expression" dxfId="14246" priority="49873" stopIfTrue="1">
      <formula>WEEKDAY($A842)=5</formula>
    </cfRule>
    <cfRule type="expression" dxfId="14245" priority="49874" stopIfTrue="1">
      <formula>WEEKDAY($A842)=6</formula>
    </cfRule>
    <cfRule type="expression" dxfId="14244" priority="49875" stopIfTrue="1">
      <formula>WEEKDAY($A842)=7</formula>
    </cfRule>
  </conditionalFormatting>
  <conditionalFormatting sqref="I842">
    <cfRule type="expression" dxfId="14243" priority="49862" stopIfTrue="1">
      <formula>WEEKDAY($A842)=1</formula>
    </cfRule>
    <cfRule type="expression" dxfId="14242" priority="49863" stopIfTrue="1">
      <formula>WEEKDAY($A842)=2</formula>
    </cfRule>
    <cfRule type="expression" dxfId="14241" priority="49864" stopIfTrue="1">
      <formula>WEEKDAY($A842)=3</formula>
    </cfRule>
    <cfRule type="expression" dxfId="14240" priority="49865" stopIfTrue="1">
      <formula>WEEKDAY($A842)=4</formula>
    </cfRule>
    <cfRule type="expression" dxfId="14239" priority="49866" stopIfTrue="1">
      <formula>WEEKDAY($A842)=5</formula>
    </cfRule>
    <cfRule type="expression" dxfId="14238" priority="49867" stopIfTrue="1">
      <formula>WEEKDAY($A842)=6</formula>
    </cfRule>
    <cfRule type="expression" dxfId="14237" priority="49868" stopIfTrue="1">
      <formula>WEEKDAY($A842)=7</formula>
    </cfRule>
  </conditionalFormatting>
  <conditionalFormatting sqref="I842">
    <cfRule type="expression" dxfId="14236" priority="49855" stopIfTrue="1">
      <formula>WEEKDAY($A842)=1</formula>
    </cfRule>
    <cfRule type="expression" dxfId="14235" priority="49856" stopIfTrue="1">
      <formula>WEEKDAY($A842)=2</formula>
    </cfRule>
    <cfRule type="expression" dxfId="14234" priority="49857" stopIfTrue="1">
      <formula>WEEKDAY($A842)=3</formula>
    </cfRule>
    <cfRule type="expression" dxfId="14233" priority="49858" stopIfTrue="1">
      <formula>WEEKDAY($A842)=4</formula>
    </cfRule>
    <cfRule type="expression" dxfId="14232" priority="49859" stopIfTrue="1">
      <formula>WEEKDAY($A842)=5</formula>
    </cfRule>
    <cfRule type="expression" dxfId="14231" priority="49860" stopIfTrue="1">
      <formula>WEEKDAY($A842)=6</formula>
    </cfRule>
    <cfRule type="expression" dxfId="14230" priority="49861" stopIfTrue="1">
      <formula>WEEKDAY($A842)=7</formula>
    </cfRule>
  </conditionalFormatting>
  <conditionalFormatting sqref="I842">
    <cfRule type="expression" dxfId="14229" priority="49848" stopIfTrue="1">
      <formula>WEEKDAY($A842)=1</formula>
    </cfRule>
    <cfRule type="expression" dxfId="14228" priority="49849" stopIfTrue="1">
      <formula>WEEKDAY($A842)=2</formula>
    </cfRule>
    <cfRule type="expression" dxfId="14227" priority="49850" stopIfTrue="1">
      <formula>WEEKDAY($A842)=3</formula>
    </cfRule>
    <cfRule type="expression" dxfId="14226" priority="49851" stopIfTrue="1">
      <formula>WEEKDAY($A842)=4</formula>
    </cfRule>
    <cfRule type="expression" dxfId="14225" priority="49852" stopIfTrue="1">
      <formula>WEEKDAY($A842)=5</formula>
    </cfRule>
    <cfRule type="expression" dxfId="14224" priority="49853" stopIfTrue="1">
      <formula>WEEKDAY($A842)=6</formula>
    </cfRule>
    <cfRule type="expression" dxfId="14223" priority="49854" stopIfTrue="1">
      <formula>WEEKDAY($A842)=7</formula>
    </cfRule>
  </conditionalFormatting>
  <conditionalFormatting sqref="I842">
    <cfRule type="expression" dxfId="14222" priority="49841" stopIfTrue="1">
      <formula>WEEKDAY($A842)=1</formula>
    </cfRule>
    <cfRule type="expression" dxfId="14221" priority="49842" stopIfTrue="1">
      <formula>WEEKDAY($A842)=2</formula>
    </cfRule>
    <cfRule type="expression" dxfId="14220" priority="49843" stopIfTrue="1">
      <formula>WEEKDAY($A842)=3</formula>
    </cfRule>
    <cfRule type="expression" dxfId="14219" priority="49844" stopIfTrue="1">
      <formula>WEEKDAY($A842)=4</formula>
    </cfRule>
    <cfRule type="expression" dxfId="14218" priority="49845" stopIfTrue="1">
      <formula>WEEKDAY($A842)=5</formula>
    </cfRule>
    <cfRule type="expression" dxfId="14217" priority="49846" stopIfTrue="1">
      <formula>WEEKDAY($A842)=6</formula>
    </cfRule>
    <cfRule type="expression" dxfId="14216" priority="49847" stopIfTrue="1">
      <formula>WEEKDAY($A842)=7</formula>
    </cfRule>
  </conditionalFormatting>
  <conditionalFormatting sqref="I842">
    <cfRule type="expression" dxfId="14215" priority="49834" stopIfTrue="1">
      <formula>WEEKDAY($A842)=1</formula>
    </cfRule>
    <cfRule type="expression" dxfId="14214" priority="49835" stopIfTrue="1">
      <formula>WEEKDAY($A842)=2</formula>
    </cfRule>
    <cfRule type="expression" dxfId="14213" priority="49836" stopIfTrue="1">
      <formula>WEEKDAY($A842)=3</formula>
    </cfRule>
    <cfRule type="expression" dxfId="14212" priority="49837" stopIfTrue="1">
      <formula>WEEKDAY($A842)=4</formula>
    </cfRule>
    <cfRule type="expression" dxfId="14211" priority="49838" stopIfTrue="1">
      <formula>WEEKDAY($A842)=5</formula>
    </cfRule>
    <cfRule type="expression" dxfId="14210" priority="49839" stopIfTrue="1">
      <formula>WEEKDAY($A842)=6</formula>
    </cfRule>
    <cfRule type="expression" dxfId="14209" priority="49840" stopIfTrue="1">
      <formula>WEEKDAY($A842)=7</formula>
    </cfRule>
  </conditionalFormatting>
  <conditionalFormatting sqref="I842">
    <cfRule type="expression" dxfId="14208" priority="49827" stopIfTrue="1">
      <formula>WEEKDAY($A842)=1</formula>
    </cfRule>
    <cfRule type="expression" dxfId="14207" priority="49828" stopIfTrue="1">
      <formula>WEEKDAY($A842)=2</formula>
    </cfRule>
    <cfRule type="expression" dxfId="14206" priority="49829" stopIfTrue="1">
      <formula>WEEKDAY($A842)=3</formula>
    </cfRule>
    <cfRule type="expression" dxfId="14205" priority="49830" stopIfTrue="1">
      <formula>WEEKDAY($A842)=4</formula>
    </cfRule>
    <cfRule type="expression" dxfId="14204" priority="49831" stopIfTrue="1">
      <formula>WEEKDAY($A842)=5</formula>
    </cfRule>
    <cfRule type="expression" dxfId="14203" priority="49832" stopIfTrue="1">
      <formula>WEEKDAY($A842)=6</formula>
    </cfRule>
    <cfRule type="expression" dxfId="14202" priority="49833" stopIfTrue="1">
      <formula>WEEKDAY($A842)=7</formula>
    </cfRule>
  </conditionalFormatting>
  <conditionalFormatting sqref="I842">
    <cfRule type="expression" dxfId="14201" priority="49820" stopIfTrue="1">
      <formula>WEEKDAY($A842)=1</formula>
    </cfRule>
    <cfRule type="expression" dxfId="14200" priority="49821" stopIfTrue="1">
      <formula>WEEKDAY($A842)=2</formula>
    </cfRule>
    <cfRule type="expression" dxfId="14199" priority="49822" stopIfTrue="1">
      <formula>WEEKDAY($A842)=3</formula>
    </cfRule>
    <cfRule type="expression" dxfId="14198" priority="49823" stopIfTrue="1">
      <formula>WEEKDAY($A842)=4</formula>
    </cfRule>
    <cfRule type="expression" dxfId="14197" priority="49824" stopIfTrue="1">
      <formula>WEEKDAY($A842)=5</formula>
    </cfRule>
    <cfRule type="expression" dxfId="14196" priority="49825" stopIfTrue="1">
      <formula>WEEKDAY($A842)=6</formula>
    </cfRule>
    <cfRule type="expression" dxfId="14195" priority="49826" stopIfTrue="1">
      <formula>WEEKDAY($A842)=7</formula>
    </cfRule>
  </conditionalFormatting>
  <conditionalFormatting sqref="I842">
    <cfRule type="expression" dxfId="14194" priority="49813" stopIfTrue="1">
      <formula>WEEKDAY($A842)=1</formula>
    </cfRule>
    <cfRule type="expression" dxfId="14193" priority="49814" stopIfTrue="1">
      <formula>WEEKDAY($A842)=2</formula>
    </cfRule>
    <cfRule type="expression" dxfId="14192" priority="49815" stopIfTrue="1">
      <formula>WEEKDAY($A842)=3</formula>
    </cfRule>
    <cfRule type="expression" dxfId="14191" priority="49816" stopIfTrue="1">
      <formula>WEEKDAY($A842)=4</formula>
    </cfRule>
    <cfRule type="expression" dxfId="14190" priority="49817" stopIfTrue="1">
      <formula>WEEKDAY($A842)=5</formula>
    </cfRule>
    <cfRule type="expression" dxfId="14189" priority="49818" stopIfTrue="1">
      <formula>WEEKDAY($A842)=6</formula>
    </cfRule>
    <cfRule type="expression" dxfId="14188" priority="49819" stopIfTrue="1">
      <formula>WEEKDAY($A842)=7</formula>
    </cfRule>
  </conditionalFormatting>
  <conditionalFormatting sqref="I842">
    <cfRule type="expression" dxfId="14187" priority="49806" stopIfTrue="1">
      <formula>WEEKDAY($A842)=1</formula>
    </cfRule>
    <cfRule type="expression" dxfId="14186" priority="49807" stopIfTrue="1">
      <formula>WEEKDAY($A842)=2</formula>
    </cfRule>
    <cfRule type="expression" dxfId="14185" priority="49808" stopIfTrue="1">
      <formula>WEEKDAY($A842)=3</formula>
    </cfRule>
    <cfRule type="expression" dxfId="14184" priority="49809" stopIfTrue="1">
      <formula>WEEKDAY($A842)=4</formula>
    </cfRule>
    <cfRule type="expression" dxfId="14183" priority="49810" stopIfTrue="1">
      <formula>WEEKDAY($A842)=5</formula>
    </cfRule>
    <cfRule type="expression" dxfId="14182" priority="49811" stopIfTrue="1">
      <formula>WEEKDAY($A842)=6</formula>
    </cfRule>
    <cfRule type="expression" dxfId="14181" priority="49812" stopIfTrue="1">
      <formula>WEEKDAY($A842)=7</formula>
    </cfRule>
  </conditionalFormatting>
  <conditionalFormatting sqref="I842">
    <cfRule type="expression" dxfId="14180" priority="49799" stopIfTrue="1">
      <formula>WEEKDAY($A842)=1</formula>
    </cfRule>
    <cfRule type="expression" dxfId="14179" priority="49800" stopIfTrue="1">
      <formula>WEEKDAY($A842)=2</formula>
    </cfRule>
    <cfRule type="expression" dxfId="14178" priority="49801" stopIfTrue="1">
      <formula>WEEKDAY($A842)=3</formula>
    </cfRule>
    <cfRule type="expression" dxfId="14177" priority="49802" stopIfTrue="1">
      <formula>WEEKDAY($A842)=4</formula>
    </cfRule>
    <cfRule type="expression" dxfId="14176" priority="49803" stopIfTrue="1">
      <formula>WEEKDAY($A842)=5</formula>
    </cfRule>
    <cfRule type="expression" dxfId="14175" priority="49804" stopIfTrue="1">
      <formula>WEEKDAY($A842)=6</formula>
    </cfRule>
    <cfRule type="expression" dxfId="14174" priority="49805" stopIfTrue="1">
      <formula>WEEKDAY($A842)=7</formula>
    </cfRule>
  </conditionalFormatting>
  <conditionalFormatting sqref="I842">
    <cfRule type="expression" dxfId="14173" priority="49792" stopIfTrue="1">
      <formula>WEEKDAY($A842)=1</formula>
    </cfRule>
    <cfRule type="expression" dxfId="14172" priority="49793" stopIfTrue="1">
      <formula>WEEKDAY($A842)=2</formula>
    </cfRule>
    <cfRule type="expression" dxfId="14171" priority="49794" stopIfTrue="1">
      <formula>WEEKDAY($A842)=3</formula>
    </cfRule>
    <cfRule type="expression" dxfId="14170" priority="49795" stopIfTrue="1">
      <formula>WEEKDAY($A842)=4</formula>
    </cfRule>
    <cfRule type="expression" dxfId="14169" priority="49796" stopIfTrue="1">
      <formula>WEEKDAY($A842)=5</formula>
    </cfRule>
    <cfRule type="expression" dxfId="14168" priority="49797" stopIfTrue="1">
      <formula>WEEKDAY($A842)=6</formula>
    </cfRule>
    <cfRule type="expression" dxfId="14167" priority="49798" stopIfTrue="1">
      <formula>WEEKDAY($A842)=7</formula>
    </cfRule>
  </conditionalFormatting>
  <conditionalFormatting sqref="I842">
    <cfRule type="expression" dxfId="14166" priority="49785" stopIfTrue="1">
      <formula>WEEKDAY($A842)=1</formula>
    </cfRule>
    <cfRule type="expression" dxfId="14165" priority="49786" stopIfTrue="1">
      <formula>WEEKDAY($A842)=2</formula>
    </cfRule>
    <cfRule type="expression" dxfId="14164" priority="49787" stopIfTrue="1">
      <formula>WEEKDAY($A842)=3</formula>
    </cfRule>
    <cfRule type="expression" dxfId="14163" priority="49788" stopIfTrue="1">
      <formula>WEEKDAY($A842)=4</formula>
    </cfRule>
    <cfRule type="expression" dxfId="14162" priority="49789" stopIfTrue="1">
      <formula>WEEKDAY($A842)=5</formula>
    </cfRule>
    <cfRule type="expression" dxfId="14161" priority="49790" stopIfTrue="1">
      <formula>WEEKDAY($A842)=6</formula>
    </cfRule>
    <cfRule type="expression" dxfId="14160" priority="49791" stopIfTrue="1">
      <formula>WEEKDAY($A842)=7</formula>
    </cfRule>
  </conditionalFormatting>
  <conditionalFormatting sqref="I842">
    <cfRule type="expression" dxfId="14159" priority="49778" stopIfTrue="1">
      <formula>WEEKDAY($A842)=1</formula>
    </cfRule>
    <cfRule type="expression" dxfId="14158" priority="49779" stopIfTrue="1">
      <formula>WEEKDAY($A842)=2</formula>
    </cfRule>
    <cfRule type="expression" dxfId="14157" priority="49780" stopIfTrue="1">
      <formula>WEEKDAY($A842)=3</formula>
    </cfRule>
    <cfRule type="expression" dxfId="14156" priority="49781" stopIfTrue="1">
      <formula>WEEKDAY($A842)=4</formula>
    </cfRule>
    <cfRule type="expression" dxfId="14155" priority="49782" stopIfTrue="1">
      <formula>WEEKDAY($A842)=5</formula>
    </cfRule>
    <cfRule type="expression" dxfId="14154" priority="49783" stopIfTrue="1">
      <formula>WEEKDAY($A842)=6</formula>
    </cfRule>
    <cfRule type="expression" dxfId="14153" priority="49784" stopIfTrue="1">
      <formula>WEEKDAY($A842)=7</formula>
    </cfRule>
  </conditionalFormatting>
  <conditionalFormatting sqref="I842">
    <cfRule type="expression" dxfId="14152" priority="49771" stopIfTrue="1">
      <formula>WEEKDAY($A842)=1</formula>
    </cfRule>
    <cfRule type="expression" dxfId="14151" priority="49772" stopIfTrue="1">
      <formula>WEEKDAY($A842)=2</formula>
    </cfRule>
    <cfRule type="expression" dxfId="14150" priority="49773" stopIfTrue="1">
      <formula>WEEKDAY($A842)=3</formula>
    </cfRule>
    <cfRule type="expression" dxfId="14149" priority="49774" stopIfTrue="1">
      <formula>WEEKDAY($A842)=4</formula>
    </cfRule>
    <cfRule type="expression" dxfId="14148" priority="49775" stopIfTrue="1">
      <formula>WEEKDAY($A842)=5</formula>
    </cfRule>
    <cfRule type="expression" dxfId="14147" priority="49776" stopIfTrue="1">
      <formula>WEEKDAY($A842)=6</formula>
    </cfRule>
    <cfRule type="expression" dxfId="14146" priority="49777" stopIfTrue="1">
      <formula>WEEKDAY($A842)=7</formula>
    </cfRule>
  </conditionalFormatting>
  <conditionalFormatting sqref="I842">
    <cfRule type="expression" dxfId="14145" priority="49764" stopIfTrue="1">
      <formula>WEEKDAY($A842)=1</formula>
    </cfRule>
    <cfRule type="expression" dxfId="14144" priority="49765" stopIfTrue="1">
      <formula>WEEKDAY($A842)=2</formula>
    </cfRule>
    <cfRule type="expression" dxfId="14143" priority="49766" stopIfTrue="1">
      <formula>WEEKDAY($A842)=3</formula>
    </cfRule>
    <cfRule type="expression" dxfId="14142" priority="49767" stopIfTrue="1">
      <formula>WEEKDAY($A842)=4</formula>
    </cfRule>
    <cfRule type="expression" dxfId="14141" priority="49768" stopIfTrue="1">
      <formula>WEEKDAY($A842)=5</formula>
    </cfRule>
    <cfRule type="expression" dxfId="14140" priority="49769" stopIfTrue="1">
      <formula>WEEKDAY($A842)=6</formula>
    </cfRule>
    <cfRule type="expression" dxfId="14139" priority="49770" stopIfTrue="1">
      <formula>WEEKDAY($A842)=7</formula>
    </cfRule>
  </conditionalFormatting>
  <conditionalFormatting sqref="I842">
    <cfRule type="expression" dxfId="14138" priority="49757" stopIfTrue="1">
      <formula>WEEKDAY($A842)=1</formula>
    </cfRule>
    <cfRule type="expression" dxfId="14137" priority="49758" stopIfTrue="1">
      <formula>WEEKDAY($A842)=2</formula>
    </cfRule>
    <cfRule type="expression" dxfId="14136" priority="49759" stopIfTrue="1">
      <formula>WEEKDAY($A842)=3</formula>
    </cfRule>
    <cfRule type="expression" dxfId="14135" priority="49760" stopIfTrue="1">
      <formula>WEEKDAY($A842)=4</formula>
    </cfRule>
    <cfRule type="expression" dxfId="14134" priority="49761" stopIfTrue="1">
      <formula>WEEKDAY($A842)=5</formula>
    </cfRule>
    <cfRule type="expression" dxfId="14133" priority="49762" stopIfTrue="1">
      <formula>WEEKDAY($A842)=6</formula>
    </cfRule>
    <cfRule type="expression" dxfId="14132" priority="49763" stopIfTrue="1">
      <formula>WEEKDAY($A842)=7</formula>
    </cfRule>
  </conditionalFormatting>
  <conditionalFormatting sqref="I842">
    <cfRule type="expression" dxfId="14131" priority="49743" stopIfTrue="1">
      <formula>WEEKDAY($A842)=1</formula>
    </cfRule>
    <cfRule type="expression" dxfId="14130" priority="49744" stopIfTrue="1">
      <formula>WEEKDAY($A842)=2</formula>
    </cfRule>
    <cfRule type="expression" dxfId="14129" priority="49745" stopIfTrue="1">
      <formula>WEEKDAY($A842)=3</formula>
    </cfRule>
    <cfRule type="expression" dxfId="14128" priority="49746" stopIfTrue="1">
      <formula>WEEKDAY($A842)=4</formula>
    </cfRule>
    <cfRule type="expression" dxfId="14127" priority="49747" stopIfTrue="1">
      <formula>WEEKDAY($A842)=5</formula>
    </cfRule>
    <cfRule type="expression" dxfId="14126" priority="49748" stopIfTrue="1">
      <formula>WEEKDAY($A842)=6</formula>
    </cfRule>
    <cfRule type="expression" dxfId="14125" priority="49749" stopIfTrue="1">
      <formula>WEEKDAY($A842)=7</formula>
    </cfRule>
  </conditionalFormatting>
  <conditionalFormatting sqref="I842">
    <cfRule type="expression" dxfId="14124" priority="49722" stopIfTrue="1">
      <formula>WEEKDAY($A842)=1</formula>
    </cfRule>
    <cfRule type="expression" dxfId="14123" priority="49723" stopIfTrue="1">
      <formula>WEEKDAY($A842)=2</formula>
    </cfRule>
    <cfRule type="expression" dxfId="14122" priority="49724" stopIfTrue="1">
      <formula>WEEKDAY($A842)=3</formula>
    </cfRule>
    <cfRule type="expression" dxfId="14121" priority="49725" stopIfTrue="1">
      <formula>WEEKDAY($A842)=4</formula>
    </cfRule>
    <cfRule type="expression" dxfId="14120" priority="49726" stopIfTrue="1">
      <formula>WEEKDAY($A842)=5</formula>
    </cfRule>
    <cfRule type="expression" dxfId="14119" priority="49727" stopIfTrue="1">
      <formula>WEEKDAY($A842)=6</formula>
    </cfRule>
    <cfRule type="expression" dxfId="14118" priority="49728" stopIfTrue="1">
      <formula>WEEKDAY($A842)=7</formula>
    </cfRule>
  </conditionalFormatting>
  <conditionalFormatting sqref="I842">
    <cfRule type="expression" dxfId="14117" priority="49708" stopIfTrue="1">
      <formula>WEEKDAY($A842)=1</formula>
    </cfRule>
    <cfRule type="expression" dxfId="14116" priority="49709" stopIfTrue="1">
      <formula>WEEKDAY($A842)=2</formula>
    </cfRule>
    <cfRule type="expression" dxfId="14115" priority="49710" stopIfTrue="1">
      <formula>WEEKDAY($A842)=3</formula>
    </cfRule>
    <cfRule type="expression" dxfId="14114" priority="49711" stopIfTrue="1">
      <formula>WEEKDAY($A842)=4</formula>
    </cfRule>
    <cfRule type="expression" dxfId="14113" priority="49712" stopIfTrue="1">
      <formula>WEEKDAY($A842)=5</formula>
    </cfRule>
    <cfRule type="expression" dxfId="14112" priority="49713" stopIfTrue="1">
      <formula>WEEKDAY($A842)=6</formula>
    </cfRule>
    <cfRule type="expression" dxfId="14111" priority="49714" stopIfTrue="1">
      <formula>WEEKDAY($A842)=7</formula>
    </cfRule>
  </conditionalFormatting>
  <conditionalFormatting sqref="I842">
    <cfRule type="expression" dxfId="14110" priority="49687" stopIfTrue="1">
      <formula>WEEKDAY($A842)=1</formula>
    </cfRule>
    <cfRule type="expression" dxfId="14109" priority="49688" stopIfTrue="1">
      <formula>WEEKDAY($A842)=2</formula>
    </cfRule>
    <cfRule type="expression" dxfId="14108" priority="49689" stopIfTrue="1">
      <formula>WEEKDAY($A842)=3</formula>
    </cfRule>
    <cfRule type="expression" dxfId="14107" priority="49690" stopIfTrue="1">
      <formula>WEEKDAY($A842)=4</formula>
    </cfRule>
    <cfRule type="expression" dxfId="14106" priority="49691" stopIfTrue="1">
      <formula>WEEKDAY($A842)=5</formula>
    </cfRule>
    <cfRule type="expression" dxfId="14105" priority="49692" stopIfTrue="1">
      <formula>WEEKDAY($A842)=6</formula>
    </cfRule>
    <cfRule type="expression" dxfId="14104" priority="49693" stopIfTrue="1">
      <formula>WEEKDAY($A842)=7</formula>
    </cfRule>
  </conditionalFormatting>
  <conditionalFormatting sqref="I842">
    <cfRule type="expression" dxfId="14103" priority="49666" stopIfTrue="1">
      <formula>WEEKDAY($A842)=1</formula>
    </cfRule>
    <cfRule type="expression" dxfId="14102" priority="49667" stopIfTrue="1">
      <formula>WEEKDAY($A842)=2</formula>
    </cfRule>
    <cfRule type="expression" dxfId="14101" priority="49668" stopIfTrue="1">
      <formula>WEEKDAY($A842)=3</formula>
    </cfRule>
    <cfRule type="expression" dxfId="14100" priority="49669" stopIfTrue="1">
      <formula>WEEKDAY($A842)=4</formula>
    </cfRule>
    <cfRule type="expression" dxfId="14099" priority="49670" stopIfTrue="1">
      <formula>WEEKDAY($A842)=5</formula>
    </cfRule>
    <cfRule type="expression" dxfId="14098" priority="49671" stopIfTrue="1">
      <formula>WEEKDAY($A842)=6</formula>
    </cfRule>
    <cfRule type="expression" dxfId="14097" priority="49672" stopIfTrue="1">
      <formula>WEEKDAY($A842)=7</formula>
    </cfRule>
  </conditionalFormatting>
  <conditionalFormatting sqref="I842">
    <cfRule type="expression" dxfId="14096" priority="49659" stopIfTrue="1">
      <formula>WEEKDAY($A842)=1</formula>
    </cfRule>
    <cfRule type="expression" dxfId="14095" priority="49660" stopIfTrue="1">
      <formula>WEEKDAY($A842)=2</formula>
    </cfRule>
    <cfRule type="expression" dxfId="14094" priority="49661" stopIfTrue="1">
      <formula>WEEKDAY($A842)=3</formula>
    </cfRule>
    <cfRule type="expression" dxfId="14093" priority="49662" stopIfTrue="1">
      <formula>WEEKDAY($A842)=4</formula>
    </cfRule>
    <cfRule type="expression" dxfId="14092" priority="49663" stopIfTrue="1">
      <formula>WEEKDAY($A842)=5</formula>
    </cfRule>
    <cfRule type="expression" dxfId="14091" priority="49664" stopIfTrue="1">
      <formula>WEEKDAY($A842)=6</formula>
    </cfRule>
    <cfRule type="expression" dxfId="14090" priority="49665" stopIfTrue="1">
      <formula>WEEKDAY($A842)=7</formula>
    </cfRule>
  </conditionalFormatting>
  <conditionalFormatting sqref="I842">
    <cfRule type="expression" dxfId="14089" priority="49638" stopIfTrue="1">
      <formula>WEEKDAY($A842)=1</formula>
    </cfRule>
    <cfRule type="expression" dxfId="14088" priority="49639" stopIfTrue="1">
      <formula>WEEKDAY($A842)=2</formula>
    </cfRule>
    <cfRule type="expression" dxfId="14087" priority="49640" stopIfTrue="1">
      <formula>WEEKDAY($A842)=3</formula>
    </cfRule>
    <cfRule type="expression" dxfId="14086" priority="49641" stopIfTrue="1">
      <formula>WEEKDAY($A842)=4</formula>
    </cfRule>
    <cfRule type="expression" dxfId="14085" priority="49642" stopIfTrue="1">
      <formula>WEEKDAY($A842)=5</formula>
    </cfRule>
    <cfRule type="expression" dxfId="14084" priority="49643" stopIfTrue="1">
      <formula>WEEKDAY($A842)=6</formula>
    </cfRule>
    <cfRule type="expression" dxfId="14083" priority="49644" stopIfTrue="1">
      <formula>WEEKDAY($A842)=7</formula>
    </cfRule>
  </conditionalFormatting>
  <conditionalFormatting sqref="I842">
    <cfRule type="expression" dxfId="14082" priority="49624" stopIfTrue="1">
      <formula>WEEKDAY($A842)=1</formula>
    </cfRule>
    <cfRule type="expression" dxfId="14081" priority="49625" stopIfTrue="1">
      <formula>WEEKDAY($A842)=2</formula>
    </cfRule>
    <cfRule type="expression" dxfId="14080" priority="49626" stopIfTrue="1">
      <formula>WEEKDAY($A842)=3</formula>
    </cfRule>
    <cfRule type="expression" dxfId="14079" priority="49627" stopIfTrue="1">
      <formula>WEEKDAY($A842)=4</formula>
    </cfRule>
    <cfRule type="expression" dxfId="14078" priority="49628" stopIfTrue="1">
      <formula>WEEKDAY($A842)=5</formula>
    </cfRule>
    <cfRule type="expression" dxfId="14077" priority="49629" stopIfTrue="1">
      <formula>WEEKDAY($A842)=6</formula>
    </cfRule>
    <cfRule type="expression" dxfId="14076" priority="49630" stopIfTrue="1">
      <formula>WEEKDAY($A842)=7</formula>
    </cfRule>
  </conditionalFormatting>
  <conditionalFormatting sqref="I842">
    <cfRule type="expression" dxfId="14075" priority="49589" stopIfTrue="1">
      <formula>WEEKDAY($A842)=1</formula>
    </cfRule>
    <cfRule type="expression" dxfId="14074" priority="49590" stopIfTrue="1">
      <formula>WEEKDAY($A842)=2</formula>
    </cfRule>
    <cfRule type="expression" dxfId="14073" priority="49591" stopIfTrue="1">
      <formula>WEEKDAY($A842)=3</formula>
    </cfRule>
    <cfRule type="expression" dxfId="14072" priority="49592" stopIfTrue="1">
      <formula>WEEKDAY($A842)=4</formula>
    </cfRule>
    <cfRule type="expression" dxfId="14071" priority="49593" stopIfTrue="1">
      <formula>WEEKDAY($A842)=5</formula>
    </cfRule>
    <cfRule type="expression" dxfId="14070" priority="49594" stopIfTrue="1">
      <formula>WEEKDAY($A842)=6</formula>
    </cfRule>
    <cfRule type="expression" dxfId="14069" priority="49595" stopIfTrue="1">
      <formula>WEEKDAY($A842)=7</formula>
    </cfRule>
  </conditionalFormatting>
  <conditionalFormatting sqref="I842">
    <cfRule type="expression" dxfId="14068" priority="49568" stopIfTrue="1">
      <formula>WEEKDAY($A842)=1</formula>
    </cfRule>
    <cfRule type="expression" dxfId="14067" priority="49569" stopIfTrue="1">
      <formula>WEEKDAY($A842)=2</formula>
    </cfRule>
    <cfRule type="expression" dxfId="14066" priority="49570" stopIfTrue="1">
      <formula>WEEKDAY($A842)=3</formula>
    </cfRule>
    <cfRule type="expression" dxfId="14065" priority="49571" stopIfTrue="1">
      <formula>WEEKDAY($A842)=4</formula>
    </cfRule>
    <cfRule type="expression" dxfId="14064" priority="49572" stopIfTrue="1">
      <formula>WEEKDAY($A842)=5</formula>
    </cfRule>
    <cfRule type="expression" dxfId="14063" priority="49573" stopIfTrue="1">
      <formula>WEEKDAY($A842)=6</formula>
    </cfRule>
    <cfRule type="expression" dxfId="14062" priority="49574" stopIfTrue="1">
      <formula>WEEKDAY($A842)=7</formula>
    </cfRule>
  </conditionalFormatting>
  <conditionalFormatting sqref="I842">
    <cfRule type="expression" dxfId="14061" priority="49561" stopIfTrue="1">
      <formula>WEEKDAY($A842)=1</formula>
    </cfRule>
    <cfRule type="expression" dxfId="14060" priority="49562" stopIfTrue="1">
      <formula>WEEKDAY($A842)=2</formula>
    </cfRule>
    <cfRule type="expression" dxfId="14059" priority="49563" stopIfTrue="1">
      <formula>WEEKDAY($A842)=3</formula>
    </cfRule>
    <cfRule type="expression" dxfId="14058" priority="49564" stopIfTrue="1">
      <formula>WEEKDAY($A842)=4</formula>
    </cfRule>
    <cfRule type="expression" dxfId="14057" priority="49565" stopIfTrue="1">
      <formula>WEEKDAY($A842)=5</formula>
    </cfRule>
    <cfRule type="expression" dxfId="14056" priority="49566" stopIfTrue="1">
      <formula>WEEKDAY($A842)=6</formula>
    </cfRule>
    <cfRule type="expression" dxfId="14055" priority="49567" stopIfTrue="1">
      <formula>WEEKDAY($A842)=7</formula>
    </cfRule>
  </conditionalFormatting>
  <conditionalFormatting sqref="I842">
    <cfRule type="expression" dxfId="14054" priority="49547" stopIfTrue="1">
      <formula>WEEKDAY($A842)=1</formula>
    </cfRule>
    <cfRule type="expression" dxfId="14053" priority="49548" stopIfTrue="1">
      <formula>WEEKDAY($A842)=2</formula>
    </cfRule>
    <cfRule type="expression" dxfId="14052" priority="49549" stopIfTrue="1">
      <formula>WEEKDAY($A842)=3</formula>
    </cfRule>
    <cfRule type="expression" dxfId="14051" priority="49550" stopIfTrue="1">
      <formula>WEEKDAY($A842)=4</formula>
    </cfRule>
    <cfRule type="expression" dxfId="14050" priority="49551" stopIfTrue="1">
      <formula>WEEKDAY($A842)=5</formula>
    </cfRule>
    <cfRule type="expression" dxfId="14049" priority="49552" stopIfTrue="1">
      <formula>WEEKDAY($A842)=6</formula>
    </cfRule>
    <cfRule type="expression" dxfId="14048" priority="49553" stopIfTrue="1">
      <formula>WEEKDAY($A842)=7</formula>
    </cfRule>
  </conditionalFormatting>
  <conditionalFormatting sqref="I842">
    <cfRule type="expression" dxfId="14047" priority="49512" stopIfTrue="1">
      <formula>WEEKDAY($A842)=1</formula>
    </cfRule>
    <cfRule type="expression" dxfId="14046" priority="49513" stopIfTrue="1">
      <formula>WEEKDAY($A842)=2</formula>
    </cfRule>
    <cfRule type="expression" dxfId="14045" priority="49514" stopIfTrue="1">
      <formula>WEEKDAY($A842)=3</formula>
    </cfRule>
    <cfRule type="expression" dxfId="14044" priority="49515" stopIfTrue="1">
      <formula>WEEKDAY($A842)=4</formula>
    </cfRule>
    <cfRule type="expression" dxfId="14043" priority="49516" stopIfTrue="1">
      <formula>WEEKDAY($A842)=5</formula>
    </cfRule>
    <cfRule type="expression" dxfId="14042" priority="49517" stopIfTrue="1">
      <formula>WEEKDAY($A842)=6</formula>
    </cfRule>
    <cfRule type="expression" dxfId="14041" priority="49518" stopIfTrue="1">
      <formula>WEEKDAY($A842)=7</formula>
    </cfRule>
  </conditionalFormatting>
  <conditionalFormatting sqref="I842">
    <cfRule type="expression" dxfId="14040" priority="49491" stopIfTrue="1">
      <formula>WEEKDAY($A842)=1</formula>
    </cfRule>
    <cfRule type="expression" dxfId="14039" priority="49492" stopIfTrue="1">
      <formula>WEEKDAY($A842)=2</formula>
    </cfRule>
    <cfRule type="expression" dxfId="14038" priority="49493" stopIfTrue="1">
      <formula>WEEKDAY($A842)=3</formula>
    </cfRule>
    <cfRule type="expression" dxfId="14037" priority="49494" stopIfTrue="1">
      <formula>WEEKDAY($A842)=4</formula>
    </cfRule>
    <cfRule type="expression" dxfId="14036" priority="49495" stopIfTrue="1">
      <formula>WEEKDAY($A842)=5</formula>
    </cfRule>
    <cfRule type="expression" dxfId="14035" priority="49496" stopIfTrue="1">
      <formula>WEEKDAY($A842)=6</formula>
    </cfRule>
    <cfRule type="expression" dxfId="14034" priority="49497" stopIfTrue="1">
      <formula>WEEKDAY($A842)=7</formula>
    </cfRule>
  </conditionalFormatting>
  <conditionalFormatting sqref="I842">
    <cfRule type="expression" dxfId="14033" priority="49484" stopIfTrue="1">
      <formula>WEEKDAY($A842)=1</formula>
    </cfRule>
    <cfRule type="expression" dxfId="14032" priority="49485" stopIfTrue="1">
      <formula>WEEKDAY($A842)=2</formula>
    </cfRule>
    <cfRule type="expression" dxfId="14031" priority="49486" stopIfTrue="1">
      <formula>WEEKDAY($A842)=3</formula>
    </cfRule>
    <cfRule type="expression" dxfId="14030" priority="49487" stopIfTrue="1">
      <formula>WEEKDAY($A842)=4</formula>
    </cfRule>
    <cfRule type="expression" dxfId="14029" priority="49488" stopIfTrue="1">
      <formula>WEEKDAY($A842)=5</formula>
    </cfRule>
    <cfRule type="expression" dxfId="14028" priority="49489" stopIfTrue="1">
      <formula>WEEKDAY($A842)=6</formula>
    </cfRule>
    <cfRule type="expression" dxfId="14027" priority="49490" stopIfTrue="1">
      <formula>WEEKDAY($A842)=7</formula>
    </cfRule>
  </conditionalFormatting>
  <conditionalFormatting sqref="I842">
    <cfRule type="expression" dxfId="14026" priority="49463" stopIfTrue="1">
      <formula>WEEKDAY($A842)=1</formula>
    </cfRule>
    <cfRule type="expression" dxfId="14025" priority="49464" stopIfTrue="1">
      <formula>WEEKDAY($A842)=2</formula>
    </cfRule>
    <cfRule type="expression" dxfId="14024" priority="49465" stopIfTrue="1">
      <formula>WEEKDAY($A842)=3</formula>
    </cfRule>
    <cfRule type="expression" dxfId="14023" priority="49466" stopIfTrue="1">
      <formula>WEEKDAY($A842)=4</formula>
    </cfRule>
    <cfRule type="expression" dxfId="14022" priority="49467" stopIfTrue="1">
      <formula>WEEKDAY($A842)=5</formula>
    </cfRule>
    <cfRule type="expression" dxfId="14021" priority="49468" stopIfTrue="1">
      <formula>WEEKDAY($A842)=6</formula>
    </cfRule>
    <cfRule type="expression" dxfId="14020" priority="49469" stopIfTrue="1">
      <formula>WEEKDAY($A842)=7</formula>
    </cfRule>
  </conditionalFormatting>
  <conditionalFormatting sqref="I842">
    <cfRule type="expression" dxfId="14019" priority="49456" stopIfTrue="1">
      <formula>WEEKDAY($A842)=1</formula>
    </cfRule>
    <cfRule type="expression" dxfId="14018" priority="49457" stopIfTrue="1">
      <formula>WEEKDAY($A842)=2</formula>
    </cfRule>
    <cfRule type="expression" dxfId="14017" priority="49458" stopIfTrue="1">
      <formula>WEEKDAY($A842)=3</formula>
    </cfRule>
    <cfRule type="expression" dxfId="14016" priority="49459" stopIfTrue="1">
      <formula>WEEKDAY($A842)=4</formula>
    </cfRule>
    <cfRule type="expression" dxfId="14015" priority="49460" stopIfTrue="1">
      <formula>WEEKDAY($A842)=5</formula>
    </cfRule>
    <cfRule type="expression" dxfId="14014" priority="49461" stopIfTrue="1">
      <formula>WEEKDAY($A842)=6</formula>
    </cfRule>
    <cfRule type="expression" dxfId="14013" priority="49462" stopIfTrue="1">
      <formula>WEEKDAY($A842)=7</formula>
    </cfRule>
  </conditionalFormatting>
  <conditionalFormatting sqref="I842">
    <cfRule type="expression" dxfId="14012" priority="49449" stopIfTrue="1">
      <formula>WEEKDAY($A842)=1</formula>
    </cfRule>
    <cfRule type="expression" dxfId="14011" priority="49450" stopIfTrue="1">
      <formula>WEEKDAY($A842)=2</formula>
    </cfRule>
    <cfRule type="expression" dxfId="14010" priority="49451" stopIfTrue="1">
      <formula>WEEKDAY($A842)=3</formula>
    </cfRule>
    <cfRule type="expression" dxfId="14009" priority="49452" stopIfTrue="1">
      <formula>WEEKDAY($A842)=4</formula>
    </cfRule>
    <cfRule type="expression" dxfId="14008" priority="49453" stopIfTrue="1">
      <formula>WEEKDAY($A842)=5</formula>
    </cfRule>
    <cfRule type="expression" dxfId="14007" priority="49454" stopIfTrue="1">
      <formula>WEEKDAY($A842)=6</formula>
    </cfRule>
    <cfRule type="expression" dxfId="14006" priority="49455" stopIfTrue="1">
      <formula>WEEKDAY($A842)=7</formula>
    </cfRule>
  </conditionalFormatting>
  <conditionalFormatting sqref="I842">
    <cfRule type="expression" dxfId="14005" priority="49442" stopIfTrue="1">
      <formula>WEEKDAY($A842)=1</formula>
    </cfRule>
    <cfRule type="expression" dxfId="14004" priority="49443" stopIfTrue="1">
      <formula>WEEKDAY($A842)=2</formula>
    </cfRule>
    <cfRule type="expression" dxfId="14003" priority="49444" stopIfTrue="1">
      <formula>WEEKDAY($A842)=3</formula>
    </cfRule>
    <cfRule type="expression" dxfId="14002" priority="49445" stopIfTrue="1">
      <formula>WEEKDAY($A842)=4</formula>
    </cfRule>
    <cfRule type="expression" dxfId="14001" priority="49446" stopIfTrue="1">
      <formula>WEEKDAY($A842)=5</formula>
    </cfRule>
    <cfRule type="expression" dxfId="14000" priority="49447" stopIfTrue="1">
      <formula>WEEKDAY($A842)=6</formula>
    </cfRule>
    <cfRule type="expression" dxfId="13999" priority="49448" stopIfTrue="1">
      <formula>WEEKDAY($A842)=7</formula>
    </cfRule>
  </conditionalFormatting>
  <conditionalFormatting sqref="I842">
    <cfRule type="expression" dxfId="13998" priority="49421" stopIfTrue="1">
      <formula>WEEKDAY($A842)=1</formula>
    </cfRule>
    <cfRule type="expression" dxfId="13997" priority="49422" stopIfTrue="1">
      <formula>WEEKDAY($A842)=2</formula>
    </cfRule>
    <cfRule type="expression" dxfId="13996" priority="49423" stopIfTrue="1">
      <formula>WEEKDAY($A842)=3</formula>
    </cfRule>
    <cfRule type="expression" dxfId="13995" priority="49424" stopIfTrue="1">
      <formula>WEEKDAY($A842)=4</formula>
    </cfRule>
    <cfRule type="expression" dxfId="13994" priority="49425" stopIfTrue="1">
      <formula>WEEKDAY($A842)=5</formula>
    </cfRule>
    <cfRule type="expression" dxfId="13993" priority="49426" stopIfTrue="1">
      <formula>WEEKDAY($A842)=6</formula>
    </cfRule>
    <cfRule type="expression" dxfId="13992" priority="49427" stopIfTrue="1">
      <formula>WEEKDAY($A842)=7</formula>
    </cfRule>
  </conditionalFormatting>
  <conditionalFormatting sqref="I842">
    <cfRule type="expression" dxfId="13991" priority="49414" stopIfTrue="1">
      <formula>WEEKDAY($A842)=1</formula>
    </cfRule>
    <cfRule type="expression" dxfId="13990" priority="49415" stopIfTrue="1">
      <formula>WEEKDAY($A842)=2</formula>
    </cfRule>
    <cfRule type="expression" dxfId="13989" priority="49416" stopIfTrue="1">
      <formula>WEEKDAY($A842)=3</formula>
    </cfRule>
    <cfRule type="expression" dxfId="13988" priority="49417" stopIfTrue="1">
      <formula>WEEKDAY($A842)=4</formula>
    </cfRule>
    <cfRule type="expression" dxfId="13987" priority="49418" stopIfTrue="1">
      <formula>WEEKDAY($A842)=5</formula>
    </cfRule>
    <cfRule type="expression" dxfId="13986" priority="49419" stopIfTrue="1">
      <formula>WEEKDAY($A842)=6</formula>
    </cfRule>
    <cfRule type="expression" dxfId="13985" priority="49420" stopIfTrue="1">
      <formula>WEEKDAY($A842)=7</formula>
    </cfRule>
  </conditionalFormatting>
  <conditionalFormatting sqref="I842">
    <cfRule type="expression" dxfId="13984" priority="49400" stopIfTrue="1">
      <formula>WEEKDAY($A842)=1</formula>
    </cfRule>
    <cfRule type="expression" dxfId="13983" priority="49401" stopIfTrue="1">
      <formula>WEEKDAY($A842)=2</formula>
    </cfRule>
    <cfRule type="expression" dxfId="13982" priority="49402" stopIfTrue="1">
      <formula>WEEKDAY($A842)=3</formula>
    </cfRule>
    <cfRule type="expression" dxfId="13981" priority="49403" stopIfTrue="1">
      <formula>WEEKDAY($A842)=4</formula>
    </cfRule>
    <cfRule type="expression" dxfId="13980" priority="49404" stopIfTrue="1">
      <formula>WEEKDAY($A842)=5</formula>
    </cfRule>
    <cfRule type="expression" dxfId="13979" priority="49405" stopIfTrue="1">
      <formula>WEEKDAY($A842)=6</formula>
    </cfRule>
    <cfRule type="expression" dxfId="13978" priority="49406" stopIfTrue="1">
      <formula>WEEKDAY($A842)=7</formula>
    </cfRule>
  </conditionalFormatting>
  <conditionalFormatting sqref="I842">
    <cfRule type="expression" dxfId="13977" priority="49386" stopIfTrue="1">
      <formula>WEEKDAY($A842)=1</formula>
    </cfRule>
    <cfRule type="expression" dxfId="13976" priority="49387" stopIfTrue="1">
      <formula>WEEKDAY($A842)=2</formula>
    </cfRule>
    <cfRule type="expression" dxfId="13975" priority="49388" stopIfTrue="1">
      <formula>WEEKDAY($A842)=3</formula>
    </cfRule>
    <cfRule type="expression" dxfId="13974" priority="49389" stopIfTrue="1">
      <formula>WEEKDAY($A842)=4</formula>
    </cfRule>
    <cfRule type="expression" dxfId="13973" priority="49390" stopIfTrue="1">
      <formula>WEEKDAY($A842)=5</formula>
    </cfRule>
    <cfRule type="expression" dxfId="13972" priority="49391" stopIfTrue="1">
      <formula>WEEKDAY($A842)=6</formula>
    </cfRule>
    <cfRule type="expression" dxfId="13971" priority="49392" stopIfTrue="1">
      <formula>WEEKDAY($A842)=7</formula>
    </cfRule>
  </conditionalFormatting>
  <conditionalFormatting sqref="I842">
    <cfRule type="expression" dxfId="13970" priority="49372" stopIfTrue="1">
      <formula>WEEKDAY($A842)=1</formula>
    </cfRule>
    <cfRule type="expression" dxfId="13969" priority="49373" stopIfTrue="1">
      <formula>WEEKDAY($A842)=2</formula>
    </cfRule>
    <cfRule type="expression" dxfId="13968" priority="49374" stopIfTrue="1">
      <formula>WEEKDAY($A842)=3</formula>
    </cfRule>
    <cfRule type="expression" dxfId="13967" priority="49375" stopIfTrue="1">
      <formula>WEEKDAY($A842)=4</formula>
    </cfRule>
    <cfRule type="expression" dxfId="13966" priority="49376" stopIfTrue="1">
      <formula>WEEKDAY($A842)=5</formula>
    </cfRule>
    <cfRule type="expression" dxfId="13965" priority="49377" stopIfTrue="1">
      <formula>WEEKDAY($A842)=6</formula>
    </cfRule>
    <cfRule type="expression" dxfId="13964" priority="49378" stopIfTrue="1">
      <formula>WEEKDAY($A842)=7</formula>
    </cfRule>
  </conditionalFormatting>
  <conditionalFormatting sqref="I842">
    <cfRule type="expression" dxfId="13963" priority="49358" stopIfTrue="1">
      <formula>WEEKDAY($A842)=1</formula>
    </cfRule>
    <cfRule type="expression" dxfId="13962" priority="49359" stopIfTrue="1">
      <formula>WEEKDAY($A842)=2</formula>
    </cfRule>
    <cfRule type="expression" dxfId="13961" priority="49360" stopIfTrue="1">
      <formula>WEEKDAY($A842)=3</formula>
    </cfRule>
    <cfRule type="expression" dxfId="13960" priority="49361" stopIfTrue="1">
      <formula>WEEKDAY($A842)=4</formula>
    </cfRule>
    <cfRule type="expression" dxfId="13959" priority="49362" stopIfTrue="1">
      <formula>WEEKDAY($A842)=5</formula>
    </cfRule>
    <cfRule type="expression" dxfId="13958" priority="49363" stopIfTrue="1">
      <formula>WEEKDAY($A842)=6</formula>
    </cfRule>
    <cfRule type="expression" dxfId="13957" priority="49364" stopIfTrue="1">
      <formula>WEEKDAY($A842)=7</formula>
    </cfRule>
  </conditionalFormatting>
  <conditionalFormatting sqref="I842">
    <cfRule type="expression" dxfId="13956" priority="49344" stopIfTrue="1">
      <formula>WEEKDAY($A842)=1</formula>
    </cfRule>
    <cfRule type="expression" dxfId="13955" priority="49345" stopIfTrue="1">
      <formula>WEEKDAY($A842)=2</formula>
    </cfRule>
    <cfRule type="expression" dxfId="13954" priority="49346" stopIfTrue="1">
      <formula>WEEKDAY($A842)=3</formula>
    </cfRule>
    <cfRule type="expression" dxfId="13953" priority="49347" stopIfTrue="1">
      <formula>WEEKDAY($A842)=4</formula>
    </cfRule>
    <cfRule type="expression" dxfId="13952" priority="49348" stopIfTrue="1">
      <formula>WEEKDAY($A842)=5</formula>
    </cfRule>
    <cfRule type="expression" dxfId="13951" priority="49349" stopIfTrue="1">
      <formula>WEEKDAY($A842)=6</formula>
    </cfRule>
    <cfRule type="expression" dxfId="13950" priority="49350" stopIfTrue="1">
      <formula>WEEKDAY($A842)=7</formula>
    </cfRule>
  </conditionalFormatting>
  <conditionalFormatting sqref="I842">
    <cfRule type="expression" dxfId="13949" priority="49323" stopIfTrue="1">
      <formula>WEEKDAY($A842)=1</formula>
    </cfRule>
    <cfRule type="expression" dxfId="13948" priority="49324" stopIfTrue="1">
      <formula>WEEKDAY($A842)=2</formula>
    </cfRule>
    <cfRule type="expression" dxfId="13947" priority="49325" stopIfTrue="1">
      <formula>WEEKDAY($A842)=3</formula>
    </cfRule>
    <cfRule type="expression" dxfId="13946" priority="49326" stopIfTrue="1">
      <formula>WEEKDAY($A842)=4</formula>
    </cfRule>
    <cfRule type="expression" dxfId="13945" priority="49327" stopIfTrue="1">
      <formula>WEEKDAY($A842)=5</formula>
    </cfRule>
    <cfRule type="expression" dxfId="13944" priority="49328" stopIfTrue="1">
      <formula>WEEKDAY($A842)=6</formula>
    </cfRule>
    <cfRule type="expression" dxfId="13943" priority="49329" stopIfTrue="1">
      <formula>WEEKDAY($A842)=7</formula>
    </cfRule>
  </conditionalFormatting>
  <conditionalFormatting sqref="I842">
    <cfRule type="expression" dxfId="13942" priority="49316" stopIfTrue="1">
      <formula>WEEKDAY($A842)=1</formula>
    </cfRule>
    <cfRule type="expression" dxfId="13941" priority="49317" stopIfTrue="1">
      <formula>WEEKDAY($A842)=2</formula>
    </cfRule>
    <cfRule type="expression" dxfId="13940" priority="49318" stopIfTrue="1">
      <formula>WEEKDAY($A842)=3</formula>
    </cfRule>
    <cfRule type="expression" dxfId="13939" priority="49319" stopIfTrue="1">
      <formula>WEEKDAY($A842)=4</formula>
    </cfRule>
    <cfRule type="expression" dxfId="13938" priority="49320" stopIfTrue="1">
      <formula>WEEKDAY($A842)=5</formula>
    </cfRule>
    <cfRule type="expression" dxfId="13937" priority="49321" stopIfTrue="1">
      <formula>WEEKDAY($A842)=6</formula>
    </cfRule>
    <cfRule type="expression" dxfId="13936" priority="49322" stopIfTrue="1">
      <formula>WEEKDAY($A842)=7</formula>
    </cfRule>
  </conditionalFormatting>
  <conditionalFormatting sqref="H842">
    <cfRule type="expression" dxfId="13935" priority="49309" stopIfTrue="1">
      <formula>WEEKDAY($A842)=1</formula>
    </cfRule>
    <cfRule type="expression" dxfId="13934" priority="49310" stopIfTrue="1">
      <formula>WEEKDAY($A842)=2</formula>
    </cfRule>
    <cfRule type="expression" dxfId="13933" priority="49311" stopIfTrue="1">
      <formula>WEEKDAY($A842)=3</formula>
    </cfRule>
    <cfRule type="expression" dxfId="13932" priority="49312" stopIfTrue="1">
      <formula>WEEKDAY($A842)=4</formula>
    </cfRule>
    <cfRule type="expression" dxfId="13931" priority="49313" stopIfTrue="1">
      <formula>WEEKDAY($A842)=5</formula>
    </cfRule>
    <cfRule type="expression" dxfId="13930" priority="49314" stopIfTrue="1">
      <formula>WEEKDAY($A842)=6</formula>
    </cfRule>
    <cfRule type="expression" dxfId="13929" priority="49315" stopIfTrue="1">
      <formula>WEEKDAY($A842)=7</formula>
    </cfRule>
  </conditionalFormatting>
  <conditionalFormatting sqref="H842">
    <cfRule type="expression" dxfId="13928" priority="49302" stopIfTrue="1">
      <formula>WEEKDAY($A842)=1</formula>
    </cfRule>
    <cfRule type="expression" dxfId="13927" priority="49303" stopIfTrue="1">
      <formula>WEEKDAY($A842)=2</formula>
    </cfRule>
    <cfRule type="expression" dxfId="13926" priority="49304" stopIfTrue="1">
      <formula>WEEKDAY($A842)=3</formula>
    </cfRule>
    <cfRule type="expression" dxfId="13925" priority="49305" stopIfTrue="1">
      <formula>WEEKDAY($A842)=4</formula>
    </cfRule>
    <cfRule type="expression" dxfId="13924" priority="49306" stopIfTrue="1">
      <formula>WEEKDAY($A842)=5</formula>
    </cfRule>
    <cfRule type="expression" dxfId="13923" priority="49307" stopIfTrue="1">
      <formula>WEEKDAY($A842)=6</formula>
    </cfRule>
    <cfRule type="expression" dxfId="13922" priority="49308" stopIfTrue="1">
      <formula>WEEKDAY($A842)=7</formula>
    </cfRule>
  </conditionalFormatting>
  <conditionalFormatting sqref="H842">
    <cfRule type="expression" dxfId="13921" priority="49295" stopIfTrue="1">
      <formula>WEEKDAY($A842)=1</formula>
    </cfRule>
    <cfRule type="expression" dxfId="13920" priority="49296" stopIfTrue="1">
      <formula>WEEKDAY($A842)=2</formula>
    </cfRule>
    <cfRule type="expression" dxfId="13919" priority="49297" stopIfTrue="1">
      <formula>WEEKDAY($A842)=3</formula>
    </cfRule>
    <cfRule type="expression" dxfId="13918" priority="49298" stopIfTrue="1">
      <formula>WEEKDAY($A842)=4</formula>
    </cfRule>
    <cfRule type="expression" dxfId="13917" priority="49299" stopIfTrue="1">
      <formula>WEEKDAY($A842)=5</formula>
    </cfRule>
    <cfRule type="expression" dxfId="13916" priority="49300" stopIfTrue="1">
      <formula>WEEKDAY($A842)=6</formula>
    </cfRule>
    <cfRule type="expression" dxfId="13915" priority="49301" stopIfTrue="1">
      <formula>WEEKDAY($A842)=7</formula>
    </cfRule>
  </conditionalFormatting>
  <conditionalFormatting sqref="B842:G842 J842:M842">
    <cfRule type="expression" dxfId="13914" priority="49288" stopIfTrue="1">
      <formula>WEEKDAY($A842)=1</formula>
    </cfRule>
    <cfRule type="expression" dxfId="13913" priority="49289" stopIfTrue="1">
      <formula>WEEKDAY($A842)=2</formula>
    </cfRule>
    <cfRule type="expression" dxfId="13912" priority="49290" stopIfTrue="1">
      <formula>WEEKDAY($A842)=3</formula>
    </cfRule>
    <cfRule type="expression" dxfId="13911" priority="49291" stopIfTrue="1">
      <formula>WEEKDAY($A842)=4</formula>
    </cfRule>
    <cfRule type="expression" dxfId="13910" priority="49292" stopIfTrue="1">
      <formula>WEEKDAY($A842)=5</formula>
    </cfRule>
    <cfRule type="expression" dxfId="13909" priority="49293" stopIfTrue="1">
      <formula>WEEKDAY($A842)=6</formula>
    </cfRule>
    <cfRule type="expression" dxfId="13908" priority="49294" stopIfTrue="1">
      <formula>WEEKDAY($A842)=7</formula>
    </cfRule>
  </conditionalFormatting>
  <conditionalFormatting sqref="I842">
    <cfRule type="expression" dxfId="13907" priority="49260" stopIfTrue="1">
      <formula>WEEKDAY($A842)=1</formula>
    </cfRule>
    <cfRule type="expression" dxfId="13906" priority="49261" stopIfTrue="1">
      <formula>WEEKDAY($A842)=2</formula>
    </cfRule>
    <cfRule type="expression" dxfId="13905" priority="49262" stopIfTrue="1">
      <formula>WEEKDAY($A842)=3</formula>
    </cfRule>
    <cfRule type="expression" dxfId="13904" priority="49263" stopIfTrue="1">
      <formula>WEEKDAY($A842)=4</formula>
    </cfRule>
    <cfRule type="expression" dxfId="13903" priority="49264" stopIfTrue="1">
      <formula>WEEKDAY($A842)=5</formula>
    </cfRule>
    <cfRule type="expression" dxfId="13902" priority="49265" stopIfTrue="1">
      <formula>WEEKDAY($A842)=6</formula>
    </cfRule>
    <cfRule type="expression" dxfId="13901" priority="49266" stopIfTrue="1">
      <formula>WEEKDAY($A842)=7</formula>
    </cfRule>
  </conditionalFormatting>
  <conditionalFormatting sqref="I842">
    <cfRule type="expression" dxfId="13900" priority="49253" stopIfTrue="1">
      <formula>WEEKDAY($A842)=1</formula>
    </cfRule>
    <cfRule type="expression" dxfId="13899" priority="49254" stopIfTrue="1">
      <formula>WEEKDAY($A842)=2</formula>
    </cfRule>
    <cfRule type="expression" dxfId="13898" priority="49255" stopIfTrue="1">
      <formula>WEEKDAY($A842)=3</formula>
    </cfRule>
    <cfRule type="expression" dxfId="13897" priority="49256" stopIfTrue="1">
      <formula>WEEKDAY($A842)=4</formula>
    </cfRule>
    <cfRule type="expression" dxfId="13896" priority="49257" stopIfTrue="1">
      <formula>WEEKDAY($A842)=5</formula>
    </cfRule>
    <cfRule type="expression" dxfId="13895" priority="49258" stopIfTrue="1">
      <formula>WEEKDAY($A842)=6</formula>
    </cfRule>
    <cfRule type="expression" dxfId="13894" priority="49259" stopIfTrue="1">
      <formula>WEEKDAY($A842)=7</formula>
    </cfRule>
  </conditionalFormatting>
  <conditionalFormatting sqref="I842">
    <cfRule type="expression" dxfId="13893" priority="49246" stopIfTrue="1">
      <formula>WEEKDAY($A842)=1</formula>
    </cfRule>
    <cfRule type="expression" dxfId="13892" priority="49247" stopIfTrue="1">
      <formula>WEEKDAY($A842)=2</formula>
    </cfRule>
    <cfRule type="expression" dxfId="13891" priority="49248" stopIfTrue="1">
      <formula>WEEKDAY($A842)=3</formula>
    </cfRule>
    <cfRule type="expression" dxfId="13890" priority="49249" stopIfTrue="1">
      <formula>WEEKDAY($A842)=4</formula>
    </cfRule>
    <cfRule type="expression" dxfId="13889" priority="49250" stopIfTrue="1">
      <formula>WEEKDAY($A842)=5</formula>
    </cfRule>
    <cfRule type="expression" dxfId="13888" priority="49251" stopIfTrue="1">
      <formula>WEEKDAY($A842)=6</formula>
    </cfRule>
    <cfRule type="expression" dxfId="13887" priority="49252" stopIfTrue="1">
      <formula>WEEKDAY($A842)=7</formula>
    </cfRule>
  </conditionalFormatting>
  <conditionalFormatting sqref="I842">
    <cfRule type="expression" dxfId="13886" priority="49239" stopIfTrue="1">
      <formula>WEEKDAY($A842)=1</formula>
    </cfRule>
    <cfRule type="expression" dxfId="13885" priority="49240" stopIfTrue="1">
      <formula>WEEKDAY($A842)=2</formula>
    </cfRule>
    <cfRule type="expression" dxfId="13884" priority="49241" stopIfTrue="1">
      <formula>WEEKDAY($A842)=3</formula>
    </cfRule>
    <cfRule type="expression" dxfId="13883" priority="49242" stopIfTrue="1">
      <formula>WEEKDAY($A842)=4</formula>
    </cfRule>
    <cfRule type="expression" dxfId="13882" priority="49243" stopIfTrue="1">
      <formula>WEEKDAY($A842)=5</formula>
    </cfRule>
    <cfRule type="expression" dxfId="13881" priority="49244" stopIfTrue="1">
      <formula>WEEKDAY($A842)=6</formula>
    </cfRule>
    <cfRule type="expression" dxfId="13880" priority="49245" stopIfTrue="1">
      <formula>WEEKDAY($A842)=7</formula>
    </cfRule>
  </conditionalFormatting>
  <conditionalFormatting sqref="B843:G843 K843:M843">
    <cfRule type="expression" dxfId="13879" priority="49232" stopIfTrue="1">
      <formula>WEEKDAY($A843)=1</formula>
    </cfRule>
    <cfRule type="expression" dxfId="13878" priority="49233" stopIfTrue="1">
      <formula>WEEKDAY($A843)=2</formula>
    </cfRule>
    <cfRule type="expression" dxfId="13877" priority="49234" stopIfTrue="1">
      <formula>WEEKDAY($A843)=3</formula>
    </cfRule>
    <cfRule type="expression" dxfId="13876" priority="49235" stopIfTrue="1">
      <formula>WEEKDAY($A843)=4</formula>
    </cfRule>
    <cfRule type="expression" dxfId="13875" priority="49236" stopIfTrue="1">
      <formula>WEEKDAY($A843)=5</formula>
    </cfRule>
    <cfRule type="expression" dxfId="13874" priority="49237" stopIfTrue="1">
      <formula>WEEKDAY($A843)=6</formula>
    </cfRule>
    <cfRule type="expression" dxfId="13873" priority="49238" stopIfTrue="1">
      <formula>WEEKDAY($A843)=7</formula>
    </cfRule>
  </conditionalFormatting>
  <conditionalFormatting sqref="H843">
    <cfRule type="expression" dxfId="13872" priority="49225" stopIfTrue="1">
      <formula>WEEKDAY($A843)=1</formula>
    </cfRule>
    <cfRule type="expression" dxfId="13871" priority="49226" stopIfTrue="1">
      <formula>WEEKDAY($A843)=2</formula>
    </cfRule>
    <cfRule type="expression" dxfId="13870" priority="49227" stopIfTrue="1">
      <formula>WEEKDAY($A843)=3</formula>
    </cfRule>
    <cfRule type="expression" dxfId="13869" priority="49228" stopIfTrue="1">
      <formula>WEEKDAY($A843)=4</formula>
    </cfRule>
    <cfRule type="expression" dxfId="13868" priority="49229" stopIfTrue="1">
      <formula>WEEKDAY($A843)=5</formula>
    </cfRule>
    <cfRule type="expression" dxfId="13867" priority="49230" stopIfTrue="1">
      <formula>WEEKDAY($A843)=6</formula>
    </cfRule>
    <cfRule type="expression" dxfId="13866" priority="49231" stopIfTrue="1">
      <formula>WEEKDAY($A843)=7</formula>
    </cfRule>
  </conditionalFormatting>
  <conditionalFormatting sqref="H843">
    <cfRule type="expression" dxfId="13865" priority="49218" stopIfTrue="1">
      <formula>WEEKDAY($A843)=1</formula>
    </cfRule>
    <cfRule type="expression" dxfId="13864" priority="49219" stopIfTrue="1">
      <formula>WEEKDAY($A843)=2</formula>
    </cfRule>
    <cfRule type="expression" dxfId="13863" priority="49220" stopIfTrue="1">
      <formula>WEEKDAY($A843)=3</formula>
    </cfRule>
    <cfRule type="expression" dxfId="13862" priority="49221" stopIfTrue="1">
      <formula>WEEKDAY($A843)=4</formula>
    </cfRule>
    <cfRule type="expression" dxfId="13861" priority="49222" stopIfTrue="1">
      <formula>WEEKDAY($A843)=5</formula>
    </cfRule>
    <cfRule type="expression" dxfId="13860" priority="49223" stopIfTrue="1">
      <formula>WEEKDAY($A843)=6</formula>
    </cfRule>
    <cfRule type="expression" dxfId="13859" priority="49224" stopIfTrue="1">
      <formula>WEEKDAY($A843)=7</formula>
    </cfRule>
  </conditionalFormatting>
  <conditionalFormatting sqref="H843">
    <cfRule type="expression" dxfId="13858" priority="49211" stopIfTrue="1">
      <formula>WEEKDAY($A843)=1</formula>
    </cfRule>
    <cfRule type="expression" dxfId="13857" priority="49212" stopIfTrue="1">
      <formula>WEEKDAY($A843)=2</formula>
    </cfRule>
    <cfRule type="expression" dxfId="13856" priority="49213" stopIfTrue="1">
      <formula>WEEKDAY($A843)=3</formula>
    </cfRule>
    <cfRule type="expression" dxfId="13855" priority="49214" stopIfTrue="1">
      <formula>WEEKDAY($A843)=4</formula>
    </cfRule>
    <cfRule type="expression" dxfId="13854" priority="49215" stopIfTrue="1">
      <formula>WEEKDAY($A843)=5</formula>
    </cfRule>
    <cfRule type="expression" dxfId="13853" priority="49216" stopIfTrue="1">
      <formula>WEEKDAY($A843)=6</formula>
    </cfRule>
    <cfRule type="expression" dxfId="13852" priority="49217" stopIfTrue="1">
      <formula>WEEKDAY($A843)=7</formula>
    </cfRule>
  </conditionalFormatting>
  <conditionalFormatting sqref="J843">
    <cfRule type="expression" dxfId="13851" priority="49204" stopIfTrue="1">
      <formula>WEEKDAY($A843)=1</formula>
    </cfRule>
    <cfRule type="expression" dxfId="13850" priority="49205" stopIfTrue="1">
      <formula>WEEKDAY($A843)=2</formula>
    </cfRule>
    <cfRule type="expression" dxfId="13849" priority="49206" stopIfTrue="1">
      <formula>WEEKDAY($A843)=3</formula>
    </cfRule>
    <cfRule type="expression" dxfId="13848" priority="49207" stopIfTrue="1">
      <formula>WEEKDAY($A843)=4</formula>
    </cfRule>
    <cfRule type="expression" dxfId="13847" priority="49208" stopIfTrue="1">
      <formula>WEEKDAY($A843)=5</formula>
    </cfRule>
    <cfRule type="expression" dxfId="13846" priority="49209" stopIfTrue="1">
      <formula>WEEKDAY($A843)=6</formula>
    </cfRule>
    <cfRule type="expression" dxfId="13845" priority="49210" stopIfTrue="1">
      <formula>WEEKDAY($A843)=7</formula>
    </cfRule>
  </conditionalFormatting>
  <conditionalFormatting sqref="I844">
    <cfRule type="expression" dxfId="13844" priority="49197" stopIfTrue="1">
      <formula>WEEKDAY($A844)=1</formula>
    </cfRule>
    <cfRule type="expression" dxfId="13843" priority="49198" stopIfTrue="1">
      <formula>WEEKDAY($A844)=2</formula>
    </cfRule>
    <cfRule type="expression" dxfId="13842" priority="49199" stopIfTrue="1">
      <formula>WEEKDAY($A844)=3</formula>
    </cfRule>
    <cfRule type="expression" dxfId="13841" priority="49200" stopIfTrue="1">
      <formula>WEEKDAY($A844)=4</formula>
    </cfRule>
    <cfRule type="expression" dxfId="13840" priority="49201" stopIfTrue="1">
      <formula>WEEKDAY($A844)=5</formula>
    </cfRule>
    <cfRule type="expression" dxfId="13839" priority="49202" stopIfTrue="1">
      <formula>WEEKDAY($A844)=6</formula>
    </cfRule>
    <cfRule type="expression" dxfId="13838" priority="49203" stopIfTrue="1">
      <formula>WEEKDAY($A844)=7</formula>
    </cfRule>
  </conditionalFormatting>
  <conditionalFormatting sqref="I844">
    <cfRule type="expression" dxfId="13837" priority="49190" stopIfTrue="1">
      <formula>WEEKDAY($A844)=1</formula>
    </cfRule>
    <cfRule type="expression" dxfId="13836" priority="49191" stopIfTrue="1">
      <formula>WEEKDAY($A844)=2</formula>
    </cfRule>
    <cfRule type="expression" dxfId="13835" priority="49192" stopIfTrue="1">
      <formula>WEEKDAY($A844)=3</formula>
    </cfRule>
    <cfRule type="expression" dxfId="13834" priority="49193" stopIfTrue="1">
      <formula>WEEKDAY($A844)=4</formula>
    </cfRule>
    <cfRule type="expression" dxfId="13833" priority="49194" stopIfTrue="1">
      <formula>WEEKDAY($A844)=5</formula>
    </cfRule>
    <cfRule type="expression" dxfId="13832" priority="49195" stopIfTrue="1">
      <formula>WEEKDAY($A844)=6</formula>
    </cfRule>
    <cfRule type="expression" dxfId="13831" priority="49196" stopIfTrue="1">
      <formula>WEEKDAY($A844)=7</formula>
    </cfRule>
  </conditionalFormatting>
  <conditionalFormatting sqref="I844">
    <cfRule type="expression" dxfId="13830" priority="49183" stopIfTrue="1">
      <formula>WEEKDAY($A844)=1</formula>
    </cfRule>
    <cfRule type="expression" dxfId="13829" priority="49184" stopIfTrue="1">
      <formula>WEEKDAY($A844)=2</formula>
    </cfRule>
    <cfRule type="expression" dxfId="13828" priority="49185" stopIfTrue="1">
      <formula>WEEKDAY($A844)=3</formula>
    </cfRule>
    <cfRule type="expression" dxfId="13827" priority="49186" stopIfTrue="1">
      <formula>WEEKDAY($A844)=4</formula>
    </cfRule>
    <cfRule type="expression" dxfId="13826" priority="49187" stopIfTrue="1">
      <formula>WEEKDAY($A844)=5</formula>
    </cfRule>
    <cfRule type="expression" dxfId="13825" priority="49188" stopIfTrue="1">
      <formula>WEEKDAY($A844)=6</formula>
    </cfRule>
    <cfRule type="expression" dxfId="13824" priority="49189" stopIfTrue="1">
      <formula>WEEKDAY($A844)=7</formula>
    </cfRule>
  </conditionalFormatting>
  <conditionalFormatting sqref="I844">
    <cfRule type="expression" dxfId="13823" priority="49176" stopIfTrue="1">
      <formula>WEEKDAY($A844)=1</formula>
    </cfRule>
    <cfRule type="expression" dxfId="13822" priority="49177" stopIfTrue="1">
      <formula>WEEKDAY($A844)=2</formula>
    </cfRule>
    <cfRule type="expression" dxfId="13821" priority="49178" stopIfTrue="1">
      <formula>WEEKDAY($A844)=3</formula>
    </cfRule>
    <cfRule type="expression" dxfId="13820" priority="49179" stopIfTrue="1">
      <formula>WEEKDAY($A844)=4</formula>
    </cfRule>
    <cfRule type="expression" dxfId="13819" priority="49180" stopIfTrue="1">
      <formula>WEEKDAY($A844)=5</formula>
    </cfRule>
    <cfRule type="expression" dxfId="13818" priority="49181" stopIfTrue="1">
      <formula>WEEKDAY($A844)=6</formula>
    </cfRule>
    <cfRule type="expression" dxfId="13817" priority="49182" stopIfTrue="1">
      <formula>WEEKDAY($A844)=7</formula>
    </cfRule>
  </conditionalFormatting>
  <conditionalFormatting sqref="I844">
    <cfRule type="expression" dxfId="13816" priority="49169" stopIfTrue="1">
      <formula>WEEKDAY($A844)=1</formula>
    </cfRule>
    <cfRule type="expression" dxfId="13815" priority="49170" stopIfTrue="1">
      <formula>WEEKDAY($A844)=2</formula>
    </cfRule>
    <cfRule type="expression" dxfId="13814" priority="49171" stopIfTrue="1">
      <formula>WEEKDAY($A844)=3</formula>
    </cfRule>
    <cfRule type="expression" dxfId="13813" priority="49172" stopIfTrue="1">
      <formula>WEEKDAY($A844)=4</formula>
    </cfRule>
    <cfRule type="expression" dxfId="13812" priority="49173" stopIfTrue="1">
      <formula>WEEKDAY($A844)=5</formula>
    </cfRule>
    <cfRule type="expression" dxfId="13811" priority="49174" stopIfTrue="1">
      <formula>WEEKDAY($A844)=6</formula>
    </cfRule>
    <cfRule type="expression" dxfId="13810" priority="49175" stopIfTrue="1">
      <formula>WEEKDAY($A844)=7</formula>
    </cfRule>
  </conditionalFormatting>
  <conditionalFormatting sqref="I844">
    <cfRule type="expression" dxfId="13809" priority="49162" stopIfTrue="1">
      <formula>WEEKDAY($A844)=1</formula>
    </cfRule>
    <cfRule type="expression" dxfId="13808" priority="49163" stopIfTrue="1">
      <formula>WEEKDAY($A844)=2</formula>
    </cfRule>
    <cfRule type="expression" dxfId="13807" priority="49164" stopIfTrue="1">
      <formula>WEEKDAY($A844)=3</formula>
    </cfRule>
    <cfRule type="expression" dxfId="13806" priority="49165" stopIfTrue="1">
      <formula>WEEKDAY($A844)=4</formula>
    </cfRule>
    <cfRule type="expression" dxfId="13805" priority="49166" stopIfTrue="1">
      <formula>WEEKDAY($A844)=5</formula>
    </cfRule>
    <cfRule type="expression" dxfId="13804" priority="49167" stopIfTrue="1">
      <formula>WEEKDAY($A844)=6</formula>
    </cfRule>
    <cfRule type="expression" dxfId="13803" priority="49168" stopIfTrue="1">
      <formula>WEEKDAY($A844)=7</formula>
    </cfRule>
  </conditionalFormatting>
  <conditionalFormatting sqref="I844">
    <cfRule type="expression" dxfId="13802" priority="49155" stopIfTrue="1">
      <formula>WEEKDAY($A844)=1</formula>
    </cfRule>
    <cfRule type="expression" dxfId="13801" priority="49156" stopIfTrue="1">
      <formula>WEEKDAY($A844)=2</formula>
    </cfRule>
    <cfRule type="expression" dxfId="13800" priority="49157" stopIfTrue="1">
      <formula>WEEKDAY($A844)=3</formula>
    </cfRule>
    <cfRule type="expression" dxfId="13799" priority="49158" stopIfTrue="1">
      <formula>WEEKDAY($A844)=4</formula>
    </cfRule>
    <cfRule type="expression" dxfId="13798" priority="49159" stopIfTrue="1">
      <formula>WEEKDAY($A844)=5</formula>
    </cfRule>
    <cfRule type="expression" dxfId="13797" priority="49160" stopIfTrue="1">
      <formula>WEEKDAY($A844)=6</formula>
    </cfRule>
    <cfRule type="expression" dxfId="13796" priority="49161" stopIfTrue="1">
      <formula>WEEKDAY($A844)=7</formula>
    </cfRule>
  </conditionalFormatting>
  <conditionalFormatting sqref="I844">
    <cfRule type="expression" dxfId="13795" priority="49148" stopIfTrue="1">
      <formula>WEEKDAY($A844)=1</formula>
    </cfRule>
    <cfRule type="expression" dxfId="13794" priority="49149" stopIfTrue="1">
      <formula>WEEKDAY($A844)=2</formula>
    </cfRule>
    <cfRule type="expression" dxfId="13793" priority="49150" stopIfTrue="1">
      <formula>WEEKDAY($A844)=3</formula>
    </cfRule>
    <cfRule type="expression" dxfId="13792" priority="49151" stopIfTrue="1">
      <formula>WEEKDAY($A844)=4</formula>
    </cfRule>
    <cfRule type="expression" dxfId="13791" priority="49152" stopIfTrue="1">
      <formula>WEEKDAY($A844)=5</formula>
    </cfRule>
    <cfRule type="expression" dxfId="13790" priority="49153" stopIfTrue="1">
      <formula>WEEKDAY($A844)=6</formula>
    </cfRule>
    <cfRule type="expression" dxfId="13789" priority="49154" stopIfTrue="1">
      <formula>WEEKDAY($A844)=7</formula>
    </cfRule>
  </conditionalFormatting>
  <conditionalFormatting sqref="I844">
    <cfRule type="expression" dxfId="13788" priority="49141" stopIfTrue="1">
      <formula>WEEKDAY($A844)=1</formula>
    </cfRule>
    <cfRule type="expression" dxfId="13787" priority="49142" stopIfTrue="1">
      <formula>WEEKDAY($A844)=2</formula>
    </cfRule>
    <cfRule type="expression" dxfId="13786" priority="49143" stopIfTrue="1">
      <formula>WEEKDAY($A844)=3</formula>
    </cfRule>
    <cfRule type="expression" dxfId="13785" priority="49144" stopIfTrue="1">
      <formula>WEEKDAY($A844)=4</formula>
    </cfRule>
    <cfRule type="expression" dxfId="13784" priority="49145" stopIfTrue="1">
      <formula>WEEKDAY($A844)=5</formula>
    </cfRule>
    <cfRule type="expression" dxfId="13783" priority="49146" stopIfTrue="1">
      <formula>WEEKDAY($A844)=6</formula>
    </cfRule>
    <cfRule type="expression" dxfId="13782" priority="49147" stopIfTrue="1">
      <formula>WEEKDAY($A844)=7</formula>
    </cfRule>
  </conditionalFormatting>
  <conditionalFormatting sqref="I844">
    <cfRule type="expression" dxfId="13781" priority="49134" stopIfTrue="1">
      <formula>WEEKDAY($A844)=1</formula>
    </cfRule>
    <cfRule type="expression" dxfId="13780" priority="49135" stopIfTrue="1">
      <formula>WEEKDAY($A844)=2</formula>
    </cfRule>
    <cfRule type="expression" dxfId="13779" priority="49136" stopIfTrue="1">
      <formula>WEEKDAY($A844)=3</formula>
    </cfRule>
    <cfRule type="expression" dxfId="13778" priority="49137" stopIfTrue="1">
      <formula>WEEKDAY($A844)=4</formula>
    </cfRule>
    <cfRule type="expression" dxfId="13777" priority="49138" stopIfTrue="1">
      <formula>WEEKDAY($A844)=5</formula>
    </cfRule>
    <cfRule type="expression" dxfId="13776" priority="49139" stopIfTrue="1">
      <formula>WEEKDAY($A844)=6</formula>
    </cfRule>
    <cfRule type="expression" dxfId="13775" priority="49140" stopIfTrue="1">
      <formula>WEEKDAY($A844)=7</formula>
    </cfRule>
  </conditionalFormatting>
  <conditionalFormatting sqref="I844">
    <cfRule type="expression" dxfId="13774" priority="49127" stopIfTrue="1">
      <formula>WEEKDAY($A844)=1</formula>
    </cfRule>
    <cfRule type="expression" dxfId="13773" priority="49128" stopIfTrue="1">
      <formula>WEEKDAY($A844)=2</formula>
    </cfRule>
    <cfRule type="expression" dxfId="13772" priority="49129" stopIfTrue="1">
      <formula>WEEKDAY($A844)=3</formula>
    </cfRule>
    <cfRule type="expression" dxfId="13771" priority="49130" stopIfTrue="1">
      <formula>WEEKDAY($A844)=4</formula>
    </cfRule>
    <cfRule type="expression" dxfId="13770" priority="49131" stopIfTrue="1">
      <formula>WEEKDAY($A844)=5</formula>
    </cfRule>
    <cfRule type="expression" dxfId="13769" priority="49132" stopIfTrue="1">
      <formula>WEEKDAY($A844)=6</formula>
    </cfRule>
    <cfRule type="expression" dxfId="13768" priority="49133" stopIfTrue="1">
      <formula>WEEKDAY($A844)=7</formula>
    </cfRule>
  </conditionalFormatting>
  <conditionalFormatting sqref="I844">
    <cfRule type="expression" dxfId="13767" priority="49120" stopIfTrue="1">
      <formula>WEEKDAY($A844)=1</formula>
    </cfRule>
    <cfRule type="expression" dxfId="13766" priority="49121" stopIfTrue="1">
      <formula>WEEKDAY($A844)=2</formula>
    </cfRule>
    <cfRule type="expression" dxfId="13765" priority="49122" stopIfTrue="1">
      <formula>WEEKDAY($A844)=3</formula>
    </cfRule>
    <cfRule type="expression" dxfId="13764" priority="49123" stopIfTrue="1">
      <formula>WEEKDAY($A844)=4</formula>
    </cfRule>
    <cfRule type="expression" dxfId="13763" priority="49124" stopIfTrue="1">
      <formula>WEEKDAY($A844)=5</formula>
    </cfRule>
    <cfRule type="expression" dxfId="13762" priority="49125" stopIfTrue="1">
      <formula>WEEKDAY($A844)=6</formula>
    </cfRule>
    <cfRule type="expression" dxfId="13761" priority="49126" stopIfTrue="1">
      <formula>WEEKDAY($A844)=7</formula>
    </cfRule>
  </conditionalFormatting>
  <conditionalFormatting sqref="I844">
    <cfRule type="expression" dxfId="13760" priority="49113" stopIfTrue="1">
      <formula>WEEKDAY($A844)=1</formula>
    </cfRule>
    <cfRule type="expression" dxfId="13759" priority="49114" stopIfTrue="1">
      <formula>WEEKDAY($A844)=2</formula>
    </cfRule>
    <cfRule type="expression" dxfId="13758" priority="49115" stopIfTrue="1">
      <formula>WEEKDAY($A844)=3</formula>
    </cfRule>
    <cfRule type="expression" dxfId="13757" priority="49116" stopIfTrue="1">
      <formula>WEEKDAY($A844)=4</formula>
    </cfRule>
    <cfRule type="expression" dxfId="13756" priority="49117" stopIfTrue="1">
      <formula>WEEKDAY($A844)=5</formula>
    </cfRule>
    <cfRule type="expression" dxfId="13755" priority="49118" stopIfTrue="1">
      <formula>WEEKDAY($A844)=6</formula>
    </cfRule>
    <cfRule type="expression" dxfId="13754" priority="49119" stopIfTrue="1">
      <formula>WEEKDAY($A844)=7</formula>
    </cfRule>
  </conditionalFormatting>
  <conditionalFormatting sqref="I844">
    <cfRule type="expression" dxfId="13753" priority="49106" stopIfTrue="1">
      <formula>WEEKDAY($A844)=1</formula>
    </cfRule>
    <cfRule type="expression" dxfId="13752" priority="49107" stopIfTrue="1">
      <formula>WEEKDAY($A844)=2</formula>
    </cfRule>
    <cfRule type="expression" dxfId="13751" priority="49108" stopIfTrue="1">
      <formula>WEEKDAY($A844)=3</formula>
    </cfRule>
    <cfRule type="expression" dxfId="13750" priority="49109" stopIfTrue="1">
      <formula>WEEKDAY($A844)=4</formula>
    </cfRule>
    <cfRule type="expression" dxfId="13749" priority="49110" stopIfTrue="1">
      <formula>WEEKDAY($A844)=5</formula>
    </cfRule>
    <cfRule type="expression" dxfId="13748" priority="49111" stopIfTrue="1">
      <formula>WEEKDAY($A844)=6</formula>
    </cfRule>
    <cfRule type="expression" dxfId="13747" priority="49112" stopIfTrue="1">
      <formula>WEEKDAY($A844)=7</formula>
    </cfRule>
  </conditionalFormatting>
  <conditionalFormatting sqref="I844">
    <cfRule type="expression" dxfId="13746" priority="49099" stopIfTrue="1">
      <formula>WEEKDAY($A844)=1</formula>
    </cfRule>
    <cfRule type="expression" dxfId="13745" priority="49100" stopIfTrue="1">
      <formula>WEEKDAY($A844)=2</formula>
    </cfRule>
    <cfRule type="expression" dxfId="13744" priority="49101" stopIfTrue="1">
      <formula>WEEKDAY($A844)=3</formula>
    </cfRule>
    <cfRule type="expression" dxfId="13743" priority="49102" stopIfTrue="1">
      <formula>WEEKDAY($A844)=4</formula>
    </cfRule>
    <cfRule type="expression" dxfId="13742" priority="49103" stopIfTrue="1">
      <formula>WEEKDAY($A844)=5</formula>
    </cfRule>
    <cfRule type="expression" dxfId="13741" priority="49104" stopIfTrue="1">
      <formula>WEEKDAY($A844)=6</formula>
    </cfRule>
    <cfRule type="expression" dxfId="13740" priority="49105" stopIfTrue="1">
      <formula>WEEKDAY($A844)=7</formula>
    </cfRule>
  </conditionalFormatting>
  <conditionalFormatting sqref="I844">
    <cfRule type="expression" dxfId="13739" priority="49092" stopIfTrue="1">
      <formula>WEEKDAY($A844)=1</formula>
    </cfRule>
    <cfRule type="expression" dxfId="13738" priority="49093" stopIfTrue="1">
      <formula>WEEKDAY($A844)=2</formula>
    </cfRule>
    <cfRule type="expression" dxfId="13737" priority="49094" stopIfTrue="1">
      <formula>WEEKDAY($A844)=3</formula>
    </cfRule>
    <cfRule type="expression" dxfId="13736" priority="49095" stopIfTrue="1">
      <formula>WEEKDAY($A844)=4</formula>
    </cfRule>
    <cfRule type="expression" dxfId="13735" priority="49096" stopIfTrue="1">
      <formula>WEEKDAY($A844)=5</formula>
    </cfRule>
    <cfRule type="expression" dxfId="13734" priority="49097" stopIfTrue="1">
      <formula>WEEKDAY($A844)=6</formula>
    </cfRule>
    <cfRule type="expression" dxfId="13733" priority="49098" stopIfTrue="1">
      <formula>WEEKDAY($A844)=7</formula>
    </cfRule>
  </conditionalFormatting>
  <conditionalFormatting sqref="I844">
    <cfRule type="expression" dxfId="13732" priority="49085" stopIfTrue="1">
      <formula>WEEKDAY($A844)=1</formula>
    </cfRule>
    <cfRule type="expression" dxfId="13731" priority="49086" stopIfTrue="1">
      <formula>WEEKDAY($A844)=2</formula>
    </cfRule>
    <cfRule type="expression" dxfId="13730" priority="49087" stopIfTrue="1">
      <formula>WEEKDAY($A844)=3</formula>
    </cfRule>
    <cfRule type="expression" dxfId="13729" priority="49088" stopIfTrue="1">
      <formula>WEEKDAY($A844)=4</formula>
    </cfRule>
    <cfRule type="expression" dxfId="13728" priority="49089" stopIfTrue="1">
      <formula>WEEKDAY($A844)=5</formula>
    </cfRule>
    <cfRule type="expression" dxfId="13727" priority="49090" stopIfTrue="1">
      <formula>WEEKDAY($A844)=6</formula>
    </cfRule>
    <cfRule type="expression" dxfId="13726" priority="49091" stopIfTrue="1">
      <formula>WEEKDAY($A844)=7</formula>
    </cfRule>
  </conditionalFormatting>
  <conditionalFormatting sqref="I844">
    <cfRule type="expression" dxfId="13725" priority="49078" stopIfTrue="1">
      <formula>WEEKDAY($A844)=1</formula>
    </cfRule>
    <cfRule type="expression" dxfId="13724" priority="49079" stopIfTrue="1">
      <formula>WEEKDAY($A844)=2</formula>
    </cfRule>
    <cfRule type="expression" dxfId="13723" priority="49080" stopIfTrue="1">
      <formula>WEEKDAY($A844)=3</formula>
    </cfRule>
    <cfRule type="expression" dxfId="13722" priority="49081" stopIfTrue="1">
      <formula>WEEKDAY($A844)=4</formula>
    </cfRule>
    <cfRule type="expression" dxfId="13721" priority="49082" stopIfTrue="1">
      <formula>WEEKDAY($A844)=5</formula>
    </cfRule>
    <cfRule type="expression" dxfId="13720" priority="49083" stopIfTrue="1">
      <formula>WEEKDAY($A844)=6</formula>
    </cfRule>
    <cfRule type="expression" dxfId="13719" priority="49084" stopIfTrue="1">
      <formula>WEEKDAY($A844)=7</formula>
    </cfRule>
  </conditionalFormatting>
  <conditionalFormatting sqref="I844">
    <cfRule type="expression" dxfId="13718" priority="49071" stopIfTrue="1">
      <formula>WEEKDAY($A844)=1</formula>
    </cfRule>
    <cfRule type="expression" dxfId="13717" priority="49072" stopIfTrue="1">
      <formula>WEEKDAY($A844)=2</formula>
    </cfRule>
    <cfRule type="expression" dxfId="13716" priority="49073" stopIfTrue="1">
      <formula>WEEKDAY($A844)=3</formula>
    </cfRule>
    <cfRule type="expression" dxfId="13715" priority="49074" stopIfTrue="1">
      <formula>WEEKDAY($A844)=4</formula>
    </cfRule>
    <cfRule type="expression" dxfId="13714" priority="49075" stopIfTrue="1">
      <formula>WEEKDAY($A844)=5</formula>
    </cfRule>
    <cfRule type="expression" dxfId="13713" priority="49076" stopIfTrue="1">
      <formula>WEEKDAY($A844)=6</formula>
    </cfRule>
    <cfRule type="expression" dxfId="13712" priority="49077" stopIfTrue="1">
      <formula>WEEKDAY($A844)=7</formula>
    </cfRule>
  </conditionalFormatting>
  <conditionalFormatting sqref="I844">
    <cfRule type="expression" dxfId="13711" priority="49064" stopIfTrue="1">
      <formula>WEEKDAY($A844)=1</formula>
    </cfRule>
    <cfRule type="expression" dxfId="13710" priority="49065" stopIfTrue="1">
      <formula>WEEKDAY($A844)=2</formula>
    </cfRule>
    <cfRule type="expression" dxfId="13709" priority="49066" stopIfTrue="1">
      <formula>WEEKDAY($A844)=3</formula>
    </cfRule>
    <cfRule type="expression" dxfId="13708" priority="49067" stopIfTrue="1">
      <formula>WEEKDAY($A844)=4</formula>
    </cfRule>
    <cfRule type="expression" dxfId="13707" priority="49068" stopIfTrue="1">
      <formula>WEEKDAY($A844)=5</formula>
    </cfRule>
    <cfRule type="expression" dxfId="13706" priority="49069" stopIfTrue="1">
      <formula>WEEKDAY($A844)=6</formula>
    </cfRule>
    <cfRule type="expression" dxfId="13705" priority="49070" stopIfTrue="1">
      <formula>WEEKDAY($A844)=7</formula>
    </cfRule>
  </conditionalFormatting>
  <conditionalFormatting sqref="I844">
    <cfRule type="expression" dxfId="13704" priority="49057" stopIfTrue="1">
      <formula>WEEKDAY($A844)=1</formula>
    </cfRule>
    <cfRule type="expression" dxfId="13703" priority="49058" stopIfTrue="1">
      <formula>WEEKDAY($A844)=2</formula>
    </cfRule>
    <cfRule type="expression" dxfId="13702" priority="49059" stopIfTrue="1">
      <formula>WEEKDAY($A844)=3</formula>
    </cfRule>
    <cfRule type="expression" dxfId="13701" priority="49060" stopIfTrue="1">
      <formula>WEEKDAY($A844)=4</formula>
    </cfRule>
    <cfRule type="expression" dxfId="13700" priority="49061" stopIfTrue="1">
      <formula>WEEKDAY($A844)=5</formula>
    </cfRule>
    <cfRule type="expression" dxfId="13699" priority="49062" stopIfTrue="1">
      <formula>WEEKDAY($A844)=6</formula>
    </cfRule>
    <cfRule type="expression" dxfId="13698" priority="49063" stopIfTrue="1">
      <formula>WEEKDAY($A844)=7</formula>
    </cfRule>
  </conditionalFormatting>
  <conditionalFormatting sqref="I844">
    <cfRule type="expression" dxfId="13697" priority="49050" stopIfTrue="1">
      <formula>WEEKDAY($A844)=1</formula>
    </cfRule>
    <cfRule type="expression" dxfId="13696" priority="49051" stopIfTrue="1">
      <formula>WEEKDAY($A844)=2</formula>
    </cfRule>
    <cfRule type="expression" dxfId="13695" priority="49052" stopIfTrue="1">
      <formula>WEEKDAY($A844)=3</formula>
    </cfRule>
    <cfRule type="expression" dxfId="13694" priority="49053" stopIfTrue="1">
      <formula>WEEKDAY($A844)=4</formula>
    </cfRule>
    <cfRule type="expression" dxfId="13693" priority="49054" stopIfTrue="1">
      <formula>WEEKDAY($A844)=5</formula>
    </cfRule>
    <cfRule type="expression" dxfId="13692" priority="49055" stopIfTrue="1">
      <formula>WEEKDAY($A844)=6</formula>
    </cfRule>
    <cfRule type="expression" dxfId="13691" priority="49056" stopIfTrue="1">
      <formula>WEEKDAY($A844)=7</formula>
    </cfRule>
  </conditionalFormatting>
  <conditionalFormatting sqref="I844">
    <cfRule type="expression" dxfId="13690" priority="49043" stopIfTrue="1">
      <formula>WEEKDAY($A844)=1</formula>
    </cfRule>
    <cfRule type="expression" dxfId="13689" priority="49044" stopIfTrue="1">
      <formula>WEEKDAY($A844)=2</formula>
    </cfRule>
    <cfRule type="expression" dxfId="13688" priority="49045" stopIfTrue="1">
      <formula>WEEKDAY($A844)=3</formula>
    </cfRule>
    <cfRule type="expression" dxfId="13687" priority="49046" stopIfTrue="1">
      <formula>WEEKDAY($A844)=4</formula>
    </cfRule>
    <cfRule type="expression" dxfId="13686" priority="49047" stopIfTrue="1">
      <formula>WEEKDAY($A844)=5</formula>
    </cfRule>
    <cfRule type="expression" dxfId="13685" priority="49048" stopIfTrue="1">
      <formula>WEEKDAY($A844)=6</formula>
    </cfRule>
    <cfRule type="expression" dxfId="13684" priority="49049" stopIfTrue="1">
      <formula>WEEKDAY($A844)=7</formula>
    </cfRule>
  </conditionalFormatting>
  <conditionalFormatting sqref="I844">
    <cfRule type="expression" dxfId="13683" priority="49036" stopIfTrue="1">
      <formula>WEEKDAY($A844)=1</formula>
    </cfRule>
    <cfRule type="expression" dxfId="13682" priority="49037" stopIfTrue="1">
      <formula>WEEKDAY($A844)=2</formula>
    </cfRule>
    <cfRule type="expression" dxfId="13681" priority="49038" stopIfTrue="1">
      <formula>WEEKDAY($A844)=3</formula>
    </cfRule>
    <cfRule type="expression" dxfId="13680" priority="49039" stopIfTrue="1">
      <formula>WEEKDAY($A844)=4</formula>
    </cfRule>
    <cfRule type="expression" dxfId="13679" priority="49040" stopIfTrue="1">
      <formula>WEEKDAY($A844)=5</formula>
    </cfRule>
    <cfRule type="expression" dxfId="13678" priority="49041" stopIfTrue="1">
      <formula>WEEKDAY($A844)=6</formula>
    </cfRule>
    <cfRule type="expression" dxfId="13677" priority="49042" stopIfTrue="1">
      <formula>WEEKDAY($A844)=7</formula>
    </cfRule>
  </conditionalFormatting>
  <conditionalFormatting sqref="I844">
    <cfRule type="expression" dxfId="13676" priority="49029" stopIfTrue="1">
      <formula>WEEKDAY($A844)=1</formula>
    </cfRule>
    <cfRule type="expression" dxfId="13675" priority="49030" stopIfTrue="1">
      <formula>WEEKDAY($A844)=2</formula>
    </cfRule>
    <cfRule type="expression" dxfId="13674" priority="49031" stopIfTrue="1">
      <formula>WEEKDAY($A844)=3</formula>
    </cfRule>
    <cfRule type="expression" dxfId="13673" priority="49032" stopIfTrue="1">
      <formula>WEEKDAY($A844)=4</formula>
    </cfRule>
    <cfRule type="expression" dxfId="13672" priority="49033" stopIfTrue="1">
      <formula>WEEKDAY($A844)=5</formula>
    </cfRule>
    <cfRule type="expression" dxfId="13671" priority="49034" stopIfTrue="1">
      <formula>WEEKDAY($A844)=6</formula>
    </cfRule>
    <cfRule type="expression" dxfId="13670" priority="49035" stopIfTrue="1">
      <formula>WEEKDAY($A844)=7</formula>
    </cfRule>
  </conditionalFormatting>
  <conditionalFormatting sqref="I844">
    <cfRule type="expression" dxfId="13669" priority="49022" stopIfTrue="1">
      <formula>WEEKDAY($A844)=1</formula>
    </cfRule>
    <cfRule type="expression" dxfId="13668" priority="49023" stopIfTrue="1">
      <formula>WEEKDAY($A844)=2</formula>
    </cfRule>
    <cfRule type="expression" dxfId="13667" priority="49024" stopIfTrue="1">
      <formula>WEEKDAY($A844)=3</formula>
    </cfRule>
    <cfRule type="expression" dxfId="13666" priority="49025" stopIfTrue="1">
      <formula>WEEKDAY($A844)=4</formula>
    </cfRule>
    <cfRule type="expression" dxfId="13665" priority="49026" stopIfTrue="1">
      <formula>WEEKDAY($A844)=5</formula>
    </cfRule>
    <cfRule type="expression" dxfId="13664" priority="49027" stopIfTrue="1">
      <formula>WEEKDAY($A844)=6</formula>
    </cfRule>
    <cfRule type="expression" dxfId="13663" priority="49028" stopIfTrue="1">
      <formula>WEEKDAY($A844)=7</formula>
    </cfRule>
  </conditionalFormatting>
  <conditionalFormatting sqref="I844">
    <cfRule type="expression" dxfId="13662" priority="49015" stopIfTrue="1">
      <formula>WEEKDAY($A844)=1</formula>
    </cfRule>
    <cfRule type="expression" dxfId="13661" priority="49016" stopIfTrue="1">
      <formula>WEEKDAY($A844)=2</formula>
    </cfRule>
    <cfRule type="expression" dxfId="13660" priority="49017" stopIfTrue="1">
      <formula>WEEKDAY($A844)=3</formula>
    </cfRule>
    <cfRule type="expression" dxfId="13659" priority="49018" stopIfTrue="1">
      <formula>WEEKDAY($A844)=4</formula>
    </cfRule>
    <cfRule type="expression" dxfId="13658" priority="49019" stopIfTrue="1">
      <formula>WEEKDAY($A844)=5</formula>
    </cfRule>
    <cfRule type="expression" dxfId="13657" priority="49020" stopIfTrue="1">
      <formula>WEEKDAY($A844)=6</formula>
    </cfRule>
    <cfRule type="expression" dxfId="13656" priority="49021" stopIfTrue="1">
      <formula>WEEKDAY($A844)=7</formula>
    </cfRule>
  </conditionalFormatting>
  <conditionalFormatting sqref="I844">
    <cfRule type="expression" dxfId="13655" priority="49008" stopIfTrue="1">
      <formula>WEEKDAY($A844)=1</formula>
    </cfRule>
    <cfRule type="expression" dxfId="13654" priority="49009" stopIfTrue="1">
      <formula>WEEKDAY($A844)=2</formula>
    </cfRule>
    <cfRule type="expression" dxfId="13653" priority="49010" stopIfTrue="1">
      <formula>WEEKDAY($A844)=3</formula>
    </cfRule>
    <cfRule type="expression" dxfId="13652" priority="49011" stopIfTrue="1">
      <formula>WEEKDAY($A844)=4</formula>
    </cfRule>
    <cfRule type="expression" dxfId="13651" priority="49012" stopIfTrue="1">
      <formula>WEEKDAY($A844)=5</formula>
    </cfRule>
    <cfRule type="expression" dxfId="13650" priority="49013" stopIfTrue="1">
      <formula>WEEKDAY($A844)=6</formula>
    </cfRule>
    <cfRule type="expression" dxfId="13649" priority="49014" stopIfTrue="1">
      <formula>WEEKDAY($A844)=7</formula>
    </cfRule>
  </conditionalFormatting>
  <conditionalFormatting sqref="I844">
    <cfRule type="expression" dxfId="13648" priority="49001" stopIfTrue="1">
      <formula>WEEKDAY($A844)=1</formula>
    </cfRule>
    <cfRule type="expression" dxfId="13647" priority="49002" stopIfTrue="1">
      <formula>WEEKDAY($A844)=2</formula>
    </cfRule>
    <cfRule type="expression" dxfId="13646" priority="49003" stopIfTrue="1">
      <formula>WEEKDAY($A844)=3</formula>
    </cfRule>
    <cfRule type="expression" dxfId="13645" priority="49004" stopIfTrue="1">
      <formula>WEEKDAY($A844)=4</formula>
    </cfRule>
    <cfRule type="expression" dxfId="13644" priority="49005" stopIfTrue="1">
      <formula>WEEKDAY($A844)=5</formula>
    </cfRule>
    <cfRule type="expression" dxfId="13643" priority="49006" stopIfTrue="1">
      <formula>WEEKDAY($A844)=6</formula>
    </cfRule>
    <cfRule type="expression" dxfId="13642" priority="49007" stopIfTrue="1">
      <formula>WEEKDAY($A844)=7</formula>
    </cfRule>
  </conditionalFormatting>
  <conditionalFormatting sqref="I844">
    <cfRule type="expression" dxfId="13641" priority="48994" stopIfTrue="1">
      <formula>WEEKDAY($A844)=1</formula>
    </cfRule>
    <cfRule type="expression" dxfId="13640" priority="48995" stopIfTrue="1">
      <formula>WEEKDAY($A844)=2</formula>
    </cfRule>
    <cfRule type="expression" dxfId="13639" priority="48996" stopIfTrue="1">
      <formula>WEEKDAY($A844)=3</formula>
    </cfRule>
    <cfRule type="expression" dxfId="13638" priority="48997" stopIfTrue="1">
      <formula>WEEKDAY($A844)=4</formula>
    </cfRule>
    <cfRule type="expression" dxfId="13637" priority="48998" stopIfTrue="1">
      <formula>WEEKDAY($A844)=5</formula>
    </cfRule>
    <cfRule type="expression" dxfId="13636" priority="48999" stopIfTrue="1">
      <formula>WEEKDAY($A844)=6</formula>
    </cfRule>
    <cfRule type="expression" dxfId="13635" priority="49000" stopIfTrue="1">
      <formula>WEEKDAY($A844)=7</formula>
    </cfRule>
  </conditionalFormatting>
  <conditionalFormatting sqref="I844">
    <cfRule type="expression" dxfId="13634" priority="48987" stopIfTrue="1">
      <formula>WEEKDAY($A844)=1</formula>
    </cfRule>
    <cfRule type="expression" dxfId="13633" priority="48988" stopIfTrue="1">
      <formula>WEEKDAY($A844)=2</formula>
    </cfRule>
    <cfRule type="expression" dxfId="13632" priority="48989" stopIfTrue="1">
      <formula>WEEKDAY($A844)=3</formula>
    </cfRule>
    <cfRule type="expression" dxfId="13631" priority="48990" stopIfTrue="1">
      <formula>WEEKDAY($A844)=4</formula>
    </cfRule>
    <cfRule type="expression" dxfId="13630" priority="48991" stopIfTrue="1">
      <formula>WEEKDAY($A844)=5</formula>
    </cfRule>
    <cfRule type="expression" dxfId="13629" priority="48992" stopIfTrue="1">
      <formula>WEEKDAY($A844)=6</formula>
    </cfRule>
    <cfRule type="expression" dxfId="13628" priority="48993" stopIfTrue="1">
      <formula>WEEKDAY($A844)=7</formula>
    </cfRule>
  </conditionalFormatting>
  <conditionalFormatting sqref="I844">
    <cfRule type="expression" dxfId="13627" priority="48980" stopIfTrue="1">
      <formula>WEEKDAY($A844)=1</formula>
    </cfRule>
    <cfRule type="expression" dxfId="13626" priority="48981" stopIfTrue="1">
      <formula>WEEKDAY($A844)=2</formula>
    </cfRule>
    <cfRule type="expression" dxfId="13625" priority="48982" stopIfTrue="1">
      <formula>WEEKDAY($A844)=3</formula>
    </cfRule>
    <cfRule type="expression" dxfId="13624" priority="48983" stopIfTrue="1">
      <formula>WEEKDAY($A844)=4</formula>
    </cfRule>
    <cfRule type="expression" dxfId="13623" priority="48984" stopIfTrue="1">
      <formula>WEEKDAY($A844)=5</formula>
    </cfRule>
    <cfRule type="expression" dxfId="13622" priority="48985" stopIfTrue="1">
      <formula>WEEKDAY($A844)=6</formula>
    </cfRule>
    <cfRule type="expression" dxfId="13621" priority="48986" stopIfTrue="1">
      <formula>WEEKDAY($A844)=7</formula>
    </cfRule>
  </conditionalFormatting>
  <conditionalFormatting sqref="I844">
    <cfRule type="expression" dxfId="13620" priority="48973" stopIfTrue="1">
      <formula>WEEKDAY($A844)=1</formula>
    </cfRule>
    <cfRule type="expression" dxfId="13619" priority="48974" stopIfTrue="1">
      <formula>WEEKDAY($A844)=2</formula>
    </cfRule>
    <cfRule type="expression" dxfId="13618" priority="48975" stopIfTrue="1">
      <formula>WEEKDAY($A844)=3</formula>
    </cfRule>
    <cfRule type="expression" dxfId="13617" priority="48976" stopIfTrue="1">
      <formula>WEEKDAY($A844)=4</formula>
    </cfRule>
    <cfRule type="expression" dxfId="13616" priority="48977" stopIfTrue="1">
      <formula>WEEKDAY($A844)=5</formula>
    </cfRule>
    <cfRule type="expression" dxfId="13615" priority="48978" stopIfTrue="1">
      <formula>WEEKDAY($A844)=6</formula>
    </cfRule>
    <cfRule type="expression" dxfId="13614" priority="48979" stopIfTrue="1">
      <formula>WEEKDAY($A844)=7</formula>
    </cfRule>
  </conditionalFormatting>
  <conditionalFormatting sqref="I844">
    <cfRule type="expression" dxfId="13613" priority="48966" stopIfTrue="1">
      <formula>WEEKDAY($A844)=1</formula>
    </cfRule>
    <cfRule type="expression" dxfId="13612" priority="48967" stopIfTrue="1">
      <formula>WEEKDAY($A844)=2</formula>
    </cfRule>
    <cfRule type="expression" dxfId="13611" priority="48968" stopIfTrue="1">
      <formula>WEEKDAY($A844)=3</formula>
    </cfRule>
    <cfRule type="expression" dxfId="13610" priority="48969" stopIfTrue="1">
      <formula>WEEKDAY($A844)=4</formula>
    </cfRule>
    <cfRule type="expression" dxfId="13609" priority="48970" stopIfTrue="1">
      <formula>WEEKDAY($A844)=5</formula>
    </cfRule>
    <cfRule type="expression" dxfId="13608" priority="48971" stopIfTrue="1">
      <formula>WEEKDAY($A844)=6</formula>
    </cfRule>
    <cfRule type="expression" dxfId="13607" priority="48972" stopIfTrue="1">
      <formula>WEEKDAY($A844)=7</formula>
    </cfRule>
  </conditionalFormatting>
  <conditionalFormatting sqref="I844">
    <cfRule type="expression" dxfId="13606" priority="48959" stopIfTrue="1">
      <formula>WEEKDAY($A844)=1</formula>
    </cfRule>
    <cfRule type="expression" dxfId="13605" priority="48960" stopIfTrue="1">
      <formula>WEEKDAY($A844)=2</formula>
    </cfRule>
    <cfRule type="expression" dxfId="13604" priority="48961" stopIfTrue="1">
      <formula>WEEKDAY($A844)=3</formula>
    </cfRule>
    <cfRule type="expression" dxfId="13603" priority="48962" stopIfTrue="1">
      <formula>WEEKDAY($A844)=4</formula>
    </cfRule>
    <cfRule type="expression" dxfId="13602" priority="48963" stopIfTrue="1">
      <formula>WEEKDAY($A844)=5</formula>
    </cfRule>
    <cfRule type="expression" dxfId="13601" priority="48964" stopIfTrue="1">
      <formula>WEEKDAY($A844)=6</formula>
    </cfRule>
    <cfRule type="expression" dxfId="13600" priority="48965" stopIfTrue="1">
      <formula>WEEKDAY($A844)=7</formula>
    </cfRule>
  </conditionalFormatting>
  <conditionalFormatting sqref="I844">
    <cfRule type="expression" dxfId="13599" priority="48952" stopIfTrue="1">
      <formula>WEEKDAY($A844)=1</formula>
    </cfRule>
    <cfRule type="expression" dxfId="13598" priority="48953" stopIfTrue="1">
      <formula>WEEKDAY($A844)=2</formula>
    </cfRule>
    <cfRule type="expression" dxfId="13597" priority="48954" stopIfTrue="1">
      <formula>WEEKDAY($A844)=3</formula>
    </cfRule>
    <cfRule type="expression" dxfId="13596" priority="48955" stopIfTrue="1">
      <formula>WEEKDAY($A844)=4</formula>
    </cfRule>
    <cfRule type="expression" dxfId="13595" priority="48956" stopIfTrue="1">
      <formula>WEEKDAY($A844)=5</formula>
    </cfRule>
    <cfRule type="expression" dxfId="13594" priority="48957" stopIfTrue="1">
      <formula>WEEKDAY($A844)=6</formula>
    </cfRule>
    <cfRule type="expression" dxfId="13593" priority="48958" stopIfTrue="1">
      <formula>WEEKDAY($A844)=7</formula>
    </cfRule>
  </conditionalFormatting>
  <conditionalFormatting sqref="I844">
    <cfRule type="expression" dxfId="13592" priority="48945" stopIfTrue="1">
      <formula>WEEKDAY($A844)=1</formula>
    </cfRule>
    <cfRule type="expression" dxfId="13591" priority="48946" stopIfTrue="1">
      <formula>WEEKDAY($A844)=2</formula>
    </cfRule>
    <cfRule type="expression" dxfId="13590" priority="48947" stopIfTrue="1">
      <formula>WEEKDAY($A844)=3</formula>
    </cfRule>
    <cfRule type="expression" dxfId="13589" priority="48948" stopIfTrue="1">
      <formula>WEEKDAY($A844)=4</formula>
    </cfRule>
    <cfRule type="expression" dxfId="13588" priority="48949" stopIfTrue="1">
      <formula>WEEKDAY($A844)=5</formula>
    </cfRule>
    <cfRule type="expression" dxfId="13587" priority="48950" stopIfTrue="1">
      <formula>WEEKDAY($A844)=6</formula>
    </cfRule>
    <cfRule type="expression" dxfId="13586" priority="48951" stopIfTrue="1">
      <formula>WEEKDAY($A844)=7</formula>
    </cfRule>
  </conditionalFormatting>
  <conditionalFormatting sqref="I844">
    <cfRule type="expression" dxfId="13585" priority="48938" stopIfTrue="1">
      <formula>WEEKDAY($A844)=1</formula>
    </cfRule>
    <cfRule type="expression" dxfId="13584" priority="48939" stopIfTrue="1">
      <formula>WEEKDAY($A844)=2</formula>
    </cfRule>
    <cfRule type="expression" dxfId="13583" priority="48940" stopIfTrue="1">
      <formula>WEEKDAY($A844)=3</formula>
    </cfRule>
    <cfRule type="expression" dxfId="13582" priority="48941" stopIfTrue="1">
      <formula>WEEKDAY($A844)=4</formula>
    </cfRule>
    <cfRule type="expression" dxfId="13581" priority="48942" stopIfTrue="1">
      <formula>WEEKDAY($A844)=5</formula>
    </cfRule>
    <cfRule type="expression" dxfId="13580" priority="48943" stopIfTrue="1">
      <formula>WEEKDAY($A844)=6</formula>
    </cfRule>
    <cfRule type="expression" dxfId="13579" priority="48944" stopIfTrue="1">
      <formula>WEEKDAY($A844)=7</formula>
    </cfRule>
  </conditionalFormatting>
  <conditionalFormatting sqref="I844">
    <cfRule type="expression" dxfId="13578" priority="48931" stopIfTrue="1">
      <formula>WEEKDAY($A844)=1</formula>
    </cfRule>
    <cfRule type="expression" dxfId="13577" priority="48932" stopIfTrue="1">
      <formula>WEEKDAY($A844)=2</formula>
    </cfRule>
    <cfRule type="expression" dxfId="13576" priority="48933" stopIfTrue="1">
      <formula>WEEKDAY($A844)=3</formula>
    </cfRule>
    <cfRule type="expression" dxfId="13575" priority="48934" stopIfTrue="1">
      <formula>WEEKDAY($A844)=4</formula>
    </cfRule>
    <cfRule type="expression" dxfId="13574" priority="48935" stopIfTrue="1">
      <formula>WEEKDAY($A844)=5</formula>
    </cfRule>
    <cfRule type="expression" dxfId="13573" priority="48936" stopIfTrue="1">
      <formula>WEEKDAY($A844)=6</formula>
    </cfRule>
    <cfRule type="expression" dxfId="13572" priority="48937" stopIfTrue="1">
      <formula>WEEKDAY($A844)=7</formula>
    </cfRule>
  </conditionalFormatting>
  <conditionalFormatting sqref="I844">
    <cfRule type="expression" dxfId="13571" priority="48924" stopIfTrue="1">
      <formula>WEEKDAY($A844)=1</formula>
    </cfRule>
    <cfRule type="expression" dxfId="13570" priority="48925" stopIfTrue="1">
      <formula>WEEKDAY($A844)=2</formula>
    </cfRule>
    <cfRule type="expression" dxfId="13569" priority="48926" stopIfTrue="1">
      <formula>WEEKDAY($A844)=3</formula>
    </cfRule>
    <cfRule type="expression" dxfId="13568" priority="48927" stopIfTrue="1">
      <formula>WEEKDAY($A844)=4</formula>
    </cfRule>
    <cfRule type="expression" dxfId="13567" priority="48928" stopIfTrue="1">
      <formula>WEEKDAY($A844)=5</formula>
    </cfRule>
    <cfRule type="expression" dxfId="13566" priority="48929" stopIfTrue="1">
      <formula>WEEKDAY($A844)=6</formula>
    </cfRule>
    <cfRule type="expression" dxfId="13565" priority="48930" stopIfTrue="1">
      <formula>WEEKDAY($A844)=7</formula>
    </cfRule>
  </conditionalFormatting>
  <conditionalFormatting sqref="I844">
    <cfRule type="expression" dxfId="13564" priority="48917" stopIfTrue="1">
      <formula>WEEKDAY($A844)=1</formula>
    </cfRule>
    <cfRule type="expression" dxfId="13563" priority="48918" stopIfTrue="1">
      <formula>WEEKDAY($A844)=2</formula>
    </cfRule>
    <cfRule type="expression" dxfId="13562" priority="48919" stopIfTrue="1">
      <formula>WEEKDAY($A844)=3</formula>
    </cfRule>
    <cfRule type="expression" dxfId="13561" priority="48920" stopIfTrue="1">
      <formula>WEEKDAY($A844)=4</formula>
    </cfRule>
    <cfRule type="expression" dxfId="13560" priority="48921" stopIfTrue="1">
      <formula>WEEKDAY($A844)=5</formula>
    </cfRule>
    <cfRule type="expression" dxfId="13559" priority="48922" stopIfTrue="1">
      <formula>WEEKDAY($A844)=6</formula>
    </cfRule>
    <cfRule type="expression" dxfId="13558" priority="48923" stopIfTrue="1">
      <formula>WEEKDAY($A844)=7</formula>
    </cfRule>
  </conditionalFormatting>
  <conditionalFormatting sqref="I844">
    <cfRule type="expression" dxfId="13557" priority="48910" stopIfTrue="1">
      <formula>WEEKDAY($A844)=1</formula>
    </cfRule>
    <cfRule type="expression" dxfId="13556" priority="48911" stopIfTrue="1">
      <formula>WEEKDAY($A844)=2</formula>
    </cfRule>
    <cfRule type="expression" dxfId="13555" priority="48912" stopIfTrue="1">
      <formula>WEEKDAY($A844)=3</formula>
    </cfRule>
    <cfRule type="expression" dxfId="13554" priority="48913" stopIfTrue="1">
      <formula>WEEKDAY($A844)=4</formula>
    </cfRule>
    <cfRule type="expression" dxfId="13553" priority="48914" stopIfTrue="1">
      <formula>WEEKDAY($A844)=5</formula>
    </cfRule>
    <cfRule type="expression" dxfId="13552" priority="48915" stopIfTrue="1">
      <formula>WEEKDAY($A844)=6</formula>
    </cfRule>
    <cfRule type="expression" dxfId="13551" priority="48916" stopIfTrue="1">
      <formula>WEEKDAY($A844)=7</formula>
    </cfRule>
  </conditionalFormatting>
  <conditionalFormatting sqref="I844">
    <cfRule type="expression" dxfId="13550" priority="48903" stopIfTrue="1">
      <formula>WEEKDAY($A844)=1</formula>
    </cfRule>
    <cfRule type="expression" dxfId="13549" priority="48904" stopIfTrue="1">
      <formula>WEEKDAY($A844)=2</formula>
    </cfRule>
    <cfRule type="expression" dxfId="13548" priority="48905" stopIfTrue="1">
      <formula>WEEKDAY($A844)=3</formula>
    </cfRule>
    <cfRule type="expression" dxfId="13547" priority="48906" stopIfTrue="1">
      <formula>WEEKDAY($A844)=4</formula>
    </cfRule>
    <cfRule type="expression" dxfId="13546" priority="48907" stopIfTrue="1">
      <formula>WEEKDAY($A844)=5</formula>
    </cfRule>
    <cfRule type="expression" dxfId="13545" priority="48908" stopIfTrue="1">
      <formula>WEEKDAY($A844)=6</formula>
    </cfRule>
    <cfRule type="expression" dxfId="13544" priority="48909" stopIfTrue="1">
      <formula>WEEKDAY($A844)=7</formula>
    </cfRule>
  </conditionalFormatting>
  <conditionalFormatting sqref="I844">
    <cfRule type="expression" dxfId="13543" priority="48896" stopIfTrue="1">
      <formula>WEEKDAY($A844)=1</formula>
    </cfRule>
    <cfRule type="expression" dxfId="13542" priority="48897" stopIfTrue="1">
      <formula>WEEKDAY($A844)=2</formula>
    </cfRule>
    <cfRule type="expression" dxfId="13541" priority="48898" stopIfTrue="1">
      <formula>WEEKDAY($A844)=3</formula>
    </cfRule>
    <cfRule type="expression" dxfId="13540" priority="48899" stopIfTrue="1">
      <formula>WEEKDAY($A844)=4</formula>
    </cfRule>
    <cfRule type="expression" dxfId="13539" priority="48900" stopIfTrue="1">
      <formula>WEEKDAY($A844)=5</formula>
    </cfRule>
    <cfRule type="expression" dxfId="13538" priority="48901" stopIfTrue="1">
      <formula>WEEKDAY($A844)=6</formula>
    </cfRule>
    <cfRule type="expression" dxfId="13537" priority="48902" stopIfTrue="1">
      <formula>WEEKDAY($A844)=7</formula>
    </cfRule>
  </conditionalFormatting>
  <conditionalFormatting sqref="I844">
    <cfRule type="expression" dxfId="13536" priority="48889" stopIfTrue="1">
      <formula>WEEKDAY($A844)=1</formula>
    </cfRule>
    <cfRule type="expression" dxfId="13535" priority="48890" stopIfTrue="1">
      <formula>WEEKDAY($A844)=2</formula>
    </cfRule>
    <cfRule type="expression" dxfId="13534" priority="48891" stopIfTrue="1">
      <formula>WEEKDAY($A844)=3</formula>
    </cfRule>
    <cfRule type="expression" dxfId="13533" priority="48892" stopIfTrue="1">
      <formula>WEEKDAY($A844)=4</formula>
    </cfRule>
    <cfRule type="expression" dxfId="13532" priority="48893" stopIfTrue="1">
      <formula>WEEKDAY($A844)=5</formula>
    </cfRule>
    <cfRule type="expression" dxfId="13531" priority="48894" stopIfTrue="1">
      <formula>WEEKDAY($A844)=6</formula>
    </cfRule>
    <cfRule type="expression" dxfId="13530" priority="48895" stopIfTrue="1">
      <formula>WEEKDAY($A844)=7</formula>
    </cfRule>
  </conditionalFormatting>
  <conditionalFormatting sqref="I844">
    <cfRule type="expression" dxfId="13529" priority="48882" stopIfTrue="1">
      <formula>WEEKDAY($A844)=1</formula>
    </cfRule>
    <cfRule type="expression" dxfId="13528" priority="48883" stopIfTrue="1">
      <formula>WEEKDAY($A844)=2</formula>
    </cfRule>
    <cfRule type="expression" dxfId="13527" priority="48884" stopIfTrue="1">
      <formula>WEEKDAY($A844)=3</formula>
    </cfRule>
    <cfRule type="expression" dxfId="13526" priority="48885" stopIfTrue="1">
      <formula>WEEKDAY($A844)=4</formula>
    </cfRule>
    <cfRule type="expression" dxfId="13525" priority="48886" stopIfTrue="1">
      <formula>WEEKDAY($A844)=5</formula>
    </cfRule>
    <cfRule type="expression" dxfId="13524" priority="48887" stopIfTrue="1">
      <formula>WEEKDAY($A844)=6</formula>
    </cfRule>
    <cfRule type="expression" dxfId="13523" priority="48888" stopIfTrue="1">
      <formula>WEEKDAY($A844)=7</formula>
    </cfRule>
  </conditionalFormatting>
  <conditionalFormatting sqref="I844">
    <cfRule type="expression" dxfId="13522" priority="48875" stopIfTrue="1">
      <formula>WEEKDAY($A844)=1</formula>
    </cfRule>
    <cfRule type="expression" dxfId="13521" priority="48876" stopIfTrue="1">
      <formula>WEEKDAY($A844)=2</formula>
    </cfRule>
    <cfRule type="expression" dxfId="13520" priority="48877" stopIfTrue="1">
      <formula>WEEKDAY($A844)=3</formula>
    </cfRule>
    <cfRule type="expression" dxfId="13519" priority="48878" stopIfTrue="1">
      <formula>WEEKDAY($A844)=4</formula>
    </cfRule>
    <cfRule type="expression" dxfId="13518" priority="48879" stopIfTrue="1">
      <formula>WEEKDAY($A844)=5</formula>
    </cfRule>
    <cfRule type="expression" dxfId="13517" priority="48880" stopIfTrue="1">
      <formula>WEEKDAY($A844)=6</formula>
    </cfRule>
    <cfRule type="expression" dxfId="13516" priority="48881" stopIfTrue="1">
      <formula>WEEKDAY($A844)=7</formula>
    </cfRule>
  </conditionalFormatting>
  <conditionalFormatting sqref="I844">
    <cfRule type="expression" dxfId="13515" priority="48868" stopIfTrue="1">
      <formula>WEEKDAY($A844)=1</formula>
    </cfRule>
    <cfRule type="expression" dxfId="13514" priority="48869" stopIfTrue="1">
      <formula>WEEKDAY($A844)=2</formula>
    </cfRule>
    <cfRule type="expression" dxfId="13513" priority="48870" stopIfTrue="1">
      <formula>WEEKDAY($A844)=3</formula>
    </cfRule>
    <cfRule type="expression" dxfId="13512" priority="48871" stopIfTrue="1">
      <formula>WEEKDAY($A844)=4</formula>
    </cfRule>
    <cfRule type="expression" dxfId="13511" priority="48872" stopIfTrue="1">
      <formula>WEEKDAY($A844)=5</formula>
    </cfRule>
    <cfRule type="expression" dxfId="13510" priority="48873" stopIfTrue="1">
      <formula>WEEKDAY($A844)=6</formula>
    </cfRule>
    <cfRule type="expression" dxfId="13509" priority="48874" stopIfTrue="1">
      <formula>WEEKDAY($A844)=7</formula>
    </cfRule>
  </conditionalFormatting>
  <conditionalFormatting sqref="I844">
    <cfRule type="expression" dxfId="13508" priority="48861" stopIfTrue="1">
      <formula>WEEKDAY($A844)=1</formula>
    </cfRule>
    <cfRule type="expression" dxfId="13507" priority="48862" stopIfTrue="1">
      <formula>WEEKDAY($A844)=2</formula>
    </cfRule>
    <cfRule type="expression" dxfId="13506" priority="48863" stopIfTrue="1">
      <formula>WEEKDAY($A844)=3</formula>
    </cfRule>
    <cfRule type="expression" dxfId="13505" priority="48864" stopIfTrue="1">
      <formula>WEEKDAY($A844)=4</formula>
    </cfRule>
    <cfRule type="expression" dxfId="13504" priority="48865" stopIfTrue="1">
      <formula>WEEKDAY($A844)=5</formula>
    </cfRule>
    <cfRule type="expression" dxfId="13503" priority="48866" stopIfTrue="1">
      <formula>WEEKDAY($A844)=6</formula>
    </cfRule>
    <cfRule type="expression" dxfId="13502" priority="48867" stopIfTrue="1">
      <formula>WEEKDAY($A844)=7</formula>
    </cfRule>
  </conditionalFormatting>
  <conditionalFormatting sqref="I844">
    <cfRule type="expression" dxfId="13501" priority="48854" stopIfTrue="1">
      <formula>WEEKDAY($A844)=1</formula>
    </cfRule>
    <cfRule type="expression" dxfId="13500" priority="48855" stopIfTrue="1">
      <formula>WEEKDAY($A844)=2</formula>
    </cfRule>
    <cfRule type="expression" dxfId="13499" priority="48856" stopIfTrue="1">
      <formula>WEEKDAY($A844)=3</formula>
    </cfRule>
    <cfRule type="expression" dxfId="13498" priority="48857" stopIfTrue="1">
      <formula>WEEKDAY($A844)=4</formula>
    </cfRule>
    <cfRule type="expression" dxfId="13497" priority="48858" stopIfTrue="1">
      <formula>WEEKDAY($A844)=5</formula>
    </cfRule>
    <cfRule type="expression" dxfId="13496" priority="48859" stopIfTrue="1">
      <formula>WEEKDAY($A844)=6</formula>
    </cfRule>
    <cfRule type="expression" dxfId="13495" priority="48860" stopIfTrue="1">
      <formula>WEEKDAY($A844)=7</formula>
    </cfRule>
  </conditionalFormatting>
  <conditionalFormatting sqref="I844">
    <cfRule type="expression" dxfId="13494" priority="48847" stopIfTrue="1">
      <formula>WEEKDAY($A844)=1</formula>
    </cfRule>
    <cfRule type="expression" dxfId="13493" priority="48848" stopIfTrue="1">
      <formula>WEEKDAY($A844)=2</formula>
    </cfRule>
    <cfRule type="expression" dxfId="13492" priority="48849" stopIfTrue="1">
      <formula>WEEKDAY($A844)=3</formula>
    </cfRule>
    <cfRule type="expression" dxfId="13491" priority="48850" stopIfTrue="1">
      <formula>WEEKDAY($A844)=4</formula>
    </cfRule>
    <cfRule type="expression" dxfId="13490" priority="48851" stopIfTrue="1">
      <formula>WEEKDAY($A844)=5</formula>
    </cfRule>
    <cfRule type="expression" dxfId="13489" priority="48852" stopIfTrue="1">
      <formula>WEEKDAY($A844)=6</formula>
    </cfRule>
    <cfRule type="expression" dxfId="13488" priority="48853" stopIfTrue="1">
      <formula>WEEKDAY($A844)=7</formula>
    </cfRule>
  </conditionalFormatting>
  <conditionalFormatting sqref="I844">
    <cfRule type="expression" dxfId="13487" priority="48840" stopIfTrue="1">
      <formula>WEEKDAY($A844)=1</formula>
    </cfRule>
    <cfRule type="expression" dxfId="13486" priority="48841" stopIfTrue="1">
      <formula>WEEKDAY($A844)=2</formula>
    </cfRule>
    <cfRule type="expression" dxfId="13485" priority="48842" stopIfTrue="1">
      <formula>WEEKDAY($A844)=3</formula>
    </cfRule>
    <cfRule type="expression" dxfId="13484" priority="48843" stopIfTrue="1">
      <formula>WEEKDAY($A844)=4</formula>
    </cfRule>
    <cfRule type="expression" dxfId="13483" priority="48844" stopIfTrue="1">
      <formula>WEEKDAY($A844)=5</formula>
    </cfRule>
    <cfRule type="expression" dxfId="13482" priority="48845" stopIfTrue="1">
      <formula>WEEKDAY($A844)=6</formula>
    </cfRule>
    <cfRule type="expression" dxfId="13481" priority="48846" stopIfTrue="1">
      <formula>WEEKDAY($A844)=7</formula>
    </cfRule>
  </conditionalFormatting>
  <conditionalFormatting sqref="I844">
    <cfRule type="expression" dxfId="13480" priority="48833" stopIfTrue="1">
      <formula>WEEKDAY($A844)=1</formula>
    </cfRule>
    <cfRule type="expression" dxfId="13479" priority="48834" stopIfTrue="1">
      <formula>WEEKDAY($A844)=2</formula>
    </cfRule>
    <cfRule type="expression" dxfId="13478" priority="48835" stopIfTrue="1">
      <formula>WEEKDAY($A844)=3</formula>
    </cfRule>
    <cfRule type="expression" dxfId="13477" priority="48836" stopIfTrue="1">
      <formula>WEEKDAY($A844)=4</formula>
    </cfRule>
    <cfRule type="expression" dxfId="13476" priority="48837" stopIfTrue="1">
      <formula>WEEKDAY($A844)=5</formula>
    </cfRule>
    <cfRule type="expression" dxfId="13475" priority="48838" stopIfTrue="1">
      <formula>WEEKDAY($A844)=6</formula>
    </cfRule>
    <cfRule type="expression" dxfId="13474" priority="48839" stopIfTrue="1">
      <formula>WEEKDAY($A844)=7</formula>
    </cfRule>
  </conditionalFormatting>
  <conditionalFormatting sqref="I844">
    <cfRule type="expression" dxfId="13473" priority="48826" stopIfTrue="1">
      <formula>WEEKDAY($A844)=1</formula>
    </cfRule>
    <cfRule type="expression" dxfId="13472" priority="48827" stopIfTrue="1">
      <formula>WEEKDAY($A844)=2</formula>
    </cfRule>
    <cfRule type="expression" dxfId="13471" priority="48828" stopIfTrue="1">
      <formula>WEEKDAY($A844)=3</formula>
    </cfRule>
    <cfRule type="expression" dxfId="13470" priority="48829" stopIfTrue="1">
      <formula>WEEKDAY($A844)=4</formula>
    </cfRule>
    <cfRule type="expression" dxfId="13469" priority="48830" stopIfTrue="1">
      <formula>WEEKDAY($A844)=5</formula>
    </cfRule>
    <cfRule type="expression" dxfId="13468" priority="48831" stopIfTrue="1">
      <formula>WEEKDAY($A844)=6</formula>
    </cfRule>
    <cfRule type="expression" dxfId="13467" priority="48832" stopIfTrue="1">
      <formula>WEEKDAY($A844)=7</formula>
    </cfRule>
  </conditionalFormatting>
  <conditionalFormatting sqref="I844">
    <cfRule type="expression" dxfId="13466" priority="48819" stopIfTrue="1">
      <formula>WEEKDAY($A844)=1</formula>
    </cfRule>
    <cfRule type="expression" dxfId="13465" priority="48820" stopIfTrue="1">
      <formula>WEEKDAY($A844)=2</formula>
    </cfRule>
    <cfRule type="expression" dxfId="13464" priority="48821" stopIfTrue="1">
      <formula>WEEKDAY($A844)=3</formula>
    </cfRule>
    <cfRule type="expression" dxfId="13463" priority="48822" stopIfTrue="1">
      <formula>WEEKDAY($A844)=4</formula>
    </cfRule>
    <cfRule type="expression" dxfId="13462" priority="48823" stopIfTrue="1">
      <formula>WEEKDAY($A844)=5</formula>
    </cfRule>
    <cfRule type="expression" dxfId="13461" priority="48824" stopIfTrue="1">
      <formula>WEEKDAY($A844)=6</formula>
    </cfRule>
    <cfRule type="expression" dxfId="13460" priority="48825" stopIfTrue="1">
      <formula>WEEKDAY($A844)=7</formula>
    </cfRule>
  </conditionalFormatting>
  <conditionalFormatting sqref="I844">
    <cfRule type="expression" dxfId="13459" priority="48812" stopIfTrue="1">
      <formula>WEEKDAY($A844)=1</formula>
    </cfRule>
    <cfRule type="expression" dxfId="13458" priority="48813" stopIfTrue="1">
      <formula>WEEKDAY($A844)=2</formula>
    </cfRule>
    <cfRule type="expression" dxfId="13457" priority="48814" stopIfTrue="1">
      <formula>WEEKDAY($A844)=3</formula>
    </cfRule>
    <cfRule type="expression" dxfId="13456" priority="48815" stopIfTrue="1">
      <formula>WEEKDAY($A844)=4</formula>
    </cfRule>
    <cfRule type="expression" dxfId="13455" priority="48816" stopIfTrue="1">
      <formula>WEEKDAY($A844)=5</formula>
    </cfRule>
    <cfRule type="expression" dxfId="13454" priority="48817" stopIfTrue="1">
      <formula>WEEKDAY($A844)=6</formula>
    </cfRule>
    <cfRule type="expression" dxfId="13453" priority="48818" stopIfTrue="1">
      <formula>WEEKDAY($A844)=7</formula>
    </cfRule>
  </conditionalFormatting>
  <conditionalFormatting sqref="I844">
    <cfRule type="expression" dxfId="13452" priority="48805" stopIfTrue="1">
      <formula>WEEKDAY($A844)=1</formula>
    </cfRule>
    <cfRule type="expression" dxfId="13451" priority="48806" stopIfTrue="1">
      <formula>WEEKDAY($A844)=2</formula>
    </cfRule>
    <cfRule type="expression" dxfId="13450" priority="48807" stopIfTrue="1">
      <formula>WEEKDAY($A844)=3</formula>
    </cfRule>
    <cfRule type="expression" dxfId="13449" priority="48808" stopIfTrue="1">
      <formula>WEEKDAY($A844)=4</formula>
    </cfRule>
    <cfRule type="expression" dxfId="13448" priority="48809" stopIfTrue="1">
      <formula>WEEKDAY($A844)=5</formula>
    </cfRule>
    <cfRule type="expression" dxfId="13447" priority="48810" stopIfTrue="1">
      <formula>WEEKDAY($A844)=6</formula>
    </cfRule>
    <cfRule type="expression" dxfId="13446" priority="48811" stopIfTrue="1">
      <formula>WEEKDAY($A844)=7</formula>
    </cfRule>
  </conditionalFormatting>
  <conditionalFormatting sqref="I844">
    <cfRule type="expression" dxfId="13445" priority="48798" stopIfTrue="1">
      <formula>WEEKDAY($A844)=1</formula>
    </cfRule>
    <cfRule type="expression" dxfId="13444" priority="48799" stopIfTrue="1">
      <formula>WEEKDAY($A844)=2</formula>
    </cfRule>
    <cfRule type="expression" dxfId="13443" priority="48800" stopIfTrue="1">
      <formula>WEEKDAY($A844)=3</formula>
    </cfRule>
    <cfRule type="expression" dxfId="13442" priority="48801" stopIfTrue="1">
      <formula>WEEKDAY($A844)=4</formula>
    </cfRule>
    <cfRule type="expression" dxfId="13441" priority="48802" stopIfTrue="1">
      <formula>WEEKDAY($A844)=5</formula>
    </cfRule>
    <cfRule type="expression" dxfId="13440" priority="48803" stopIfTrue="1">
      <formula>WEEKDAY($A844)=6</formula>
    </cfRule>
    <cfRule type="expression" dxfId="13439" priority="48804" stopIfTrue="1">
      <formula>WEEKDAY($A844)=7</formula>
    </cfRule>
  </conditionalFormatting>
  <conditionalFormatting sqref="I844">
    <cfRule type="expression" dxfId="13438" priority="48791" stopIfTrue="1">
      <formula>WEEKDAY($A844)=1</formula>
    </cfRule>
    <cfRule type="expression" dxfId="13437" priority="48792" stopIfTrue="1">
      <formula>WEEKDAY($A844)=2</formula>
    </cfRule>
    <cfRule type="expression" dxfId="13436" priority="48793" stopIfTrue="1">
      <formula>WEEKDAY($A844)=3</formula>
    </cfRule>
    <cfRule type="expression" dxfId="13435" priority="48794" stopIfTrue="1">
      <formula>WEEKDAY($A844)=4</formula>
    </cfRule>
    <cfRule type="expression" dxfId="13434" priority="48795" stopIfTrue="1">
      <formula>WEEKDAY($A844)=5</formula>
    </cfRule>
    <cfRule type="expression" dxfId="13433" priority="48796" stopIfTrue="1">
      <formula>WEEKDAY($A844)=6</formula>
    </cfRule>
    <cfRule type="expression" dxfId="13432" priority="48797" stopIfTrue="1">
      <formula>WEEKDAY($A844)=7</formula>
    </cfRule>
  </conditionalFormatting>
  <conditionalFormatting sqref="I844">
    <cfRule type="expression" dxfId="13431" priority="48784" stopIfTrue="1">
      <formula>WEEKDAY($A844)=1</formula>
    </cfRule>
    <cfRule type="expression" dxfId="13430" priority="48785" stopIfTrue="1">
      <formula>WEEKDAY($A844)=2</formula>
    </cfRule>
    <cfRule type="expression" dxfId="13429" priority="48786" stopIfTrue="1">
      <formula>WEEKDAY($A844)=3</formula>
    </cfRule>
    <cfRule type="expression" dxfId="13428" priority="48787" stopIfTrue="1">
      <formula>WEEKDAY($A844)=4</formula>
    </cfRule>
    <cfRule type="expression" dxfId="13427" priority="48788" stopIfTrue="1">
      <formula>WEEKDAY($A844)=5</formula>
    </cfRule>
    <cfRule type="expression" dxfId="13426" priority="48789" stopIfTrue="1">
      <formula>WEEKDAY($A844)=6</formula>
    </cfRule>
    <cfRule type="expression" dxfId="13425" priority="48790" stopIfTrue="1">
      <formula>WEEKDAY($A844)=7</formula>
    </cfRule>
  </conditionalFormatting>
  <conditionalFormatting sqref="I844">
    <cfRule type="expression" dxfId="13424" priority="48777" stopIfTrue="1">
      <formula>WEEKDAY($A844)=1</formula>
    </cfRule>
    <cfRule type="expression" dxfId="13423" priority="48778" stopIfTrue="1">
      <formula>WEEKDAY($A844)=2</formula>
    </cfRule>
    <cfRule type="expression" dxfId="13422" priority="48779" stopIfTrue="1">
      <formula>WEEKDAY($A844)=3</formula>
    </cfRule>
    <cfRule type="expression" dxfId="13421" priority="48780" stopIfTrue="1">
      <formula>WEEKDAY($A844)=4</formula>
    </cfRule>
    <cfRule type="expression" dxfId="13420" priority="48781" stopIfTrue="1">
      <formula>WEEKDAY($A844)=5</formula>
    </cfRule>
    <cfRule type="expression" dxfId="13419" priority="48782" stopIfTrue="1">
      <formula>WEEKDAY($A844)=6</formula>
    </cfRule>
    <cfRule type="expression" dxfId="13418" priority="48783" stopIfTrue="1">
      <formula>WEEKDAY($A844)=7</formula>
    </cfRule>
  </conditionalFormatting>
  <conditionalFormatting sqref="I844">
    <cfRule type="expression" dxfId="13417" priority="48770" stopIfTrue="1">
      <formula>WEEKDAY($A844)=1</formula>
    </cfRule>
    <cfRule type="expression" dxfId="13416" priority="48771" stopIfTrue="1">
      <formula>WEEKDAY($A844)=2</formula>
    </cfRule>
    <cfRule type="expression" dxfId="13415" priority="48772" stopIfTrue="1">
      <formula>WEEKDAY($A844)=3</formula>
    </cfRule>
    <cfRule type="expression" dxfId="13414" priority="48773" stopIfTrue="1">
      <formula>WEEKDAY($A844)=4</formula>
    </cfRule>
    <cfRule type="expression" dxfId="13413" priority="48774" stopIfTrue="1">
      <formula>WEEKDAY($A844)=5</formula>
    </cfRule>
    <cfRule type="expression" dxfId="13412" priority="48775" stopIfTrue="1">
      <formula>WEEKDAY($A844)=6</formula>
    </cfRule>
    <cfRule type="expression" dxfId="13411" priority="48776" stopIfTrue="1">
      <formula>WEEKDAY($A844)=7</formula>
    </cfRule>
  </conditionalFormatting>
  <conditionalFormatting sqref="I844">
    <cfRule type="expression" dxfId="13410" priority="48763" stopIfTrue="1">
      <formula>WEEKDAY($A844)=1</formula>
    </cfRule>
    <cfRule type="expression" dxfId="13409" priority="48764" stopIfTrue="1">
      <formula>WEEKDAY($A844)=2</formula>
    </cfRule>
    <cfRule type="expression" dxfId="13408" priority="48765" stopIfTrue="1">
      <formula>WEEKDAY($A844)=3</formula>
    </cfRule>
    <cfRule type="expression" dxfId="13407" priority="48766" stopIfTrue="1">
      <formula>WEEKDAY($A844)=4</formula>
    </cfRule>
    <cfRule type="expression" dxfId="13406" priority="48767" stopIfTrue="1">
      <formula>WEEKDAY($A844)=5</formula>
    </cfRule>
    <cfRule type="expression" dxfId="13405" priority="48768" stopIfTrue="1">
      <formula>WEEKDAY($A844)=6</formula>
    </cfRule>
    <cfRule type="expression" dxfId="13404" priority="48769" stopIfTrue="1">
      <formula>WEEKDAY($A844)=7</formula>
    </cfRule>
  </conditionalFormatting>
  <conditionalFormatting sqref="I844">
    <cfRule type="expression" dxfId="13403" priority="48756" stopIfTrue="1">
      <formula>WEEKDAY($A844)=1</formula>
    </cfRule>
    <cfRule type="expression" dxfId="13402" priority="48757" stopIfTrue="1">
      <formula>WEEKDAY($A844)=2</formula>
    </cfRule>
    <cfRule type="expression" dxfId="13401" priority="48758" stopIfTrue="1">
      <formula>WEEKDAY($A844)=3</formula>
    </cfRule>
    <cfRule type="expression" dxfId="13400" priority="48759" stopIfTrue="1">
      <formula>WEEKDAY($A844)=4</formula>
    </cfRule>
    <cfRule type="expression" dxfId="13399" priority="48760" stopIfTrue="1">
      <formula>WEEKDAY($A844)=5</formula>
    </cfRule>
    <cfRule type="expression" dxfId="13398" priority="48761" stopIfTrue="1">
      <formula>WEEKDAY($A844)=6</formula>
    </cfRule>
    <cfRule type="expression" dxfId="13397" priority="48762" stopIfTrue="1">
      <formula>WEEKDAY($A844)=7</formula>
    </cfRule>
  </conditionalFormatting>
  <conditionalFormatting sqref="I844">
    <cfRule type="expression" dxfId="13396" priority="48749" stopIfTrue="1">
      <formula>WEEKDAY($A844)=1</formula>
    </cfRule>
    <cfRule type="expression" dxfId="13395" priority="48750" stopIfTrue="1">
      <formula>WEEKDAY($A844)=2</formula>
    </cfRule>
    <cfRule type="expression" dxfId="13394" priority="48751" stopIfTrue="1">
      <formula>WEEKDAY($A844)=3</formula>
    </cfRule>
    <cfRule type="expression" dxfId="13393" priority="48752" stopIfTrue="1">
      <formula>WEEKDAY($A844)=4</formula>
    </cfRule>
    <cfRule type="expression" dxfId="13392" priority="48753" stopIfTrue="1">
      <formula>WEEKDAY($A844)=5</formula>
    </cfRule>
    <cfRule type="expression" dxfId="13391" priority="48754" stopIfTrue="1">
      <formula>WEEKDAY($A844)=6</formula>
    </cfRule>
    <cfRule type="expression" dxfId="13390" priority="48755" stopIfTrue="1">
      <formula>WEEKDAY($A844)=7</formula>
    </cfRule>
  </conditionalFormatting>
  <conditionalFormatting sqref="I844">
    <cfRule type="expression" dxfId="13389" priority="48742" stopIfTrue="1">
      <formula>WEEKDAY($A844)=1</formula>
    </cfRule>
    <cfRule type="expression" dxfId="13388" priority="48743" stopIfTrue="1">
      <formula>WEEKDAY($A844)=2</formula>
    </cfRule>
    <cfRule type="expression" dxfId="13387" priority="48744" stopIfTrue="1">
      <formula>WEEKDAY($A844)=3</formula>
    </cfRule>
    <cfRule type="expression" dxfId="13386" priority="48745" stopIfTrue="1">
      <formula>WEEKDAY($A844)=4</formula>
    </cfRule>
    <cfRule type="expression" dxfId="13385" priority="48746" stopIfTrue="1">
      <formula>WEEKDAY($A844)=5</formula>
    </cfRule>
    <cfRule type="expression" dxfId="13384" priority="48747" stopIfTrue="1">
      <formula>WEEKDAY($A844)=6</formula>
    </cfRule>
    <cfRule type="expression" dxfId="13383" priority="48748" stopIfTrue="1">
      <formula>WEEKDAY($A844)=7</formula>
    </cfRule>
  </conditionalFormatting>
  <conditionalFormatting sqref="I844">
    <cfRule type="expression" dxfId="13382" priority="48735" stopIfTrue="1">
      <formula>WEEKDAY($A844)=1</formula>
    </cfRule>
    <cfRule type="expression" dxfId="13381" priority="48736" stopIfTrue="1">
      <formula>WEEKDAY($A844)=2</formula>
    </cfRule>
    <cfRule type="expression" dxfId="13380" priority="48737" stopIfTrue="1">
      <formula>WEEKDAY($A844)=3</formula>
    </cfRule>
    <cfRule type="expression" dxfId="13379" priority="48738" stopIfTrue="1">
      <formula>WEEKDAY($A844)=4</formula>
    </cfRule>
    <cfRule type="expression" dxfId="13378" priority="48739" stopIfTrue="1">
      <formula>WEEKDAY($A844)=5</formula>
    </cfRule>
    <cfRule type="expression" dxfId="13377" priority="48740" stopIfTrue="1">
      <formula>WEEKDAY($A844)=6</formula>
    </cfRule>
    <cfRule type="expression" dxfId="13376" priority="48741" stopIfTrue="1">
      <formula>WEEKDAY($A844)=7</formula>
    </cfRule>
  </conditionalFormatting>
  <conditionalFormatting sqref="I844">
    <cfRule type="expression" dxfId="13375" priority="48728" stopIfTrue="1">
      <formula>WEEKDAY($A844)=1</formula>
    </cfRule>
    <cfRule type="expression" dxfId="13374" priority="48729" stopIfTrue="1">
      <formula>WEEKDAY($A844)=2</formula>
    </cfRule>
    <cfRule type="expression" dxfId="13373" priority="48730" stopIfTrue="1">
      <formula>WEEKDAY($A844)=3</formula>
    </cfRule>
    <cfRule type="expression" dxfId="13372" priority="48731" stopIfTrue="1">
      <formula>WEEKDAY($A844)=4</formula>
    </cfRule>
    <cfRule type="expression" dxfId="13371" priority="48732" stopIfTrue="1">
      <formula>WEEKDAY($A844)=5</formula>
    </cfRule>
    <cfRule type="expression" dxfId="13370" priority="48733" stopIfTrue="1">
      <formula>WEEKDAY($A844)=6</formula>
    </cfRule>
    <cfRule type="expression" dxfId="13369" priority="48734" stopIfTrue="1">
      <formula>WEEKDAY($A844)=7</formula>
    </cfRule>
  </conditionalFormatting>
  <conditionalFormatting sqref="I844">
    <cfRule type="expression" dxfId="13368" priority="48721" stopIfTrue="1">
      <formula>WEEKDAY($A844)=1</formula>
    </cfRule>
    <cfRule type="expression" dxfId="13367" priority="48722" stopIfTrue="1">
      <formula>WEEKDAY($A844)=2</formula>
    </cfRule>
    <cfRule type="expression" dxfId="13366" priority="48723" stopIfTrue="1">
      <formula>WEEKDAY($A844)=3</formula>
    </cfRule>
    <cfRule type="expression" dxfId="13365" priority="48724" stopIfTrue="1">
      <formula>WEEKDAY($A844)=4</formula>
    </cfRule>
    <cfRule type="expression" dxfId="13364" priority="48725" stopIfTrue="1">
      <formula>WEEKDAY($A844)=5</formula>
    </cfRule>
    <cfRule type="expression" dxfId="13363" priority="48726" stopIfTrue="1">
      <formula>WEEKDAY($A844)=6</formula>
    </cfRule>
    <cfRule type="expression" dxfId="13362" priority="48727" stopIfTrue="1">
      <formula>WEEKDAY($A844)=7</formula>
    </cfRule>
  </conditionalFormatting>
  <conditionalFormatting sqref="I844">
    <cfRule type="expression" dxfId="13361" priority="48714" stopIfTrue="1">
      <formula>WEEKDAY($A844)=1</formula>
    </cfRule>
    <cfRule type="expression" dxfId="13360" priority="48715" stopIfTrue="1">
      <formula>WEEKDAY($A844)=2</formula>
    </cfRule>
    <cfRule type="expression" dxfId="13359" priority="48716" stopIfTrue="1">
      <formula>WEEKDAY($A844)=3</formula>
    </cfRule>
    <cfRule type="expression" dxfId="13358" priority="48717" stopIfTrue="1">
      <formula>WEEKDAY($A844)=4</formula>
    </cfRule>
    <cfRule type="expression" dxfId="13357" priority="48718" stopIfTrue="1">
      <formula>WEEKDAY($A844)=5</formula>
    </cfRule>
    <cfRule type="expression" dxfId="13356" priority="48719" stopIfTrue="1">
      <formula>WEEKDAY($A844)=6</formula>
    </cfRule>
    <cfRule type="expression" dxfId="13355" priority="48720" stopIfTrue="1">
      <formula>WEEKDAY($A844)=7</formula>
    </cfRule>
  </conditionalFormatting>
  <conditionalFormatting sqref="I844">
    <cfRule type="expression" dxfId="13354" priority="48707" stopIfTrue="1">
      <formula>WEEKDAY($A844)=1</formula>
    </cfRule>
    <cfRule type="expression" dxfId="13353" priority="48708" stopIfTrue="1">
      <formula>WEEKDAY($A844)=2</formula>
    </cfRule>
    <cfRule type="expression" dxfId="13352" priority="48709" stopIfTrue="1">
      <formula>WEEKDAY($A844)=3</formula>
    </cfRule>
    <cfRule type="expression" dxfId="13351" priority="48710" stopIfTrue="1">
      <formula>WEEKDAY($A844)=4</formula>
    </cfRule>
    <cfRule type="expression" dxfId="13350" priority="48711" stopIfTrue="1">
      <formula>WEEKDAY($A844)=5</formula>
    </cfRule>
    <cfRule type="expression" dxfId="13349" priority="48712" stopIfTrue="1">
      <formula>WEEKDAY($A844)=6</formula>
    </cfRule>
    <cfRule type="expression" dxfId="13348" priority="48713" stopIfTrue="1">
      <formula>WEEKDAY($A844)=7</formula>
    </cfRule>
  </conditionalFormatting>
  <conditionalFormatting sqref="I844">
    <cfRule type="expression" dxfId="13347" priority="48700" stopIfTrue="1">
      <formula>WEEKDAY($A844)=1</formula>
    </cfRule>
    <cfRule type="expression" dxfId="13346" priority="48701" stopIfTrue="1">
      <formula>WEEKDAY($A844)=2</formula>
    </cfRule>
    <cfRule type="expression" dxfId="13345" priority="48702" stopIfTrue="1">
      <formula>WEEKDAY($A844)=3</formula>
    </cfRule>
    <cfRule type="expression" dxfId="13344" priority="48703" stopIfTrue="1">
      <formula>WEEKDAY($A844)=4</formula>
    </cfRule>
    <cfRule type="expression" dxfId="13343" priority="48704" stopIfTrue="1">
      <formula>WEEKDAY($A844)=5</formula>
    </cfRule>
    <cfRule type="expression" dxfId="13342" priority="48705" stopIfTrue="1">
      <formula>WEEKDAY($A844)=6</formula>
    </cfRule>
    <cfRule type="expression" dxfId="13341" priority="48706" stopIfTrue="1">
      <formula>WEEKDAY($A844)=7</formula>
    </cfRule>
  </conditionalFormatting>
  <conditionalFormatting sqref="I844">
    <cfRule type="expression" dxfId="13340" priority="48693" stopIfTrue="1">
      <formula>WEEKDAY($A844)=1</formula>
    </cfRule>
    <cfRule type="expression" dxfId="13339" priority="48694" stopIfTrue="1">
      <formula>WEEKDAY($A844)=2</formula>
    </cfRule>
    <cfRule type="expression" dxfId="13338" priority="48695" stopIfTrue="1">
      <formula>WEEKDAY($A844)=3</formula>
    </cfRule>
    <cfRule type="expression" dxfId="13337" priority="48696" stopIfTrue="1">
      <formula>WEEKDAY($A844)=4</formula>
    </cfRule>
    <cfRule type="expression" dxfId="13336" priority="48697" stopIfTrue="1">
      <formula>WEEKDAY($A844)=5</formula>
    </cfRule>
    <cfRule type="expression" dxfId="13335" priority="48698" stopIfTrue="1">
      <formula>WEEKDAY($A844)=6</formula>
    </cfRule>
    <cfRule type="expression" dxfId="13334" priority="48699" stopIfTrue="1">
      <formula>WEEKDAY($A844)=7</formula>
    </cfRule>
  </conditionalFormatting>
  <conditionalFormatting sqref="I844">
    <cfRule type="expression" dxfId="13333" priority="48686" stopIfTrue="1">
      <formula>WEEKDAY($A844)=1</formula>
    </cfRule>
    <cfRule type="expression" dxfId="13332" priority="48687" stopIfTrue="1">
      <formula>WEEKDAY($A844)=2</formula>
    </cfRule>
    <cfRule type="expression" dxfId="13331" priority="48688" stopIfTrue="1">
      <formula>WEEKDAY($A844)=3</formula>
    </cfRule>
    <cfRule type="expression" dxfId="13330" priority="48689" stopIfTrue="1">
      <formula>WEEKDAY($A844)=4</formula>
    </cfRule>
    <cfRule type="expression" dxfId="13329" priority="48690" stopIfTrue="1">
      <formula>WEEKDAY($A844)=5</formula>
    </cfRule>
    <cfRule type="expression" dxfId="13328" priority="48691" stopIfTrue="1">
      <formula>WEEKDAY($A844)=6</formula>
    </cfRule>
    <cfRule type="expression" dxfId="13327" priority="48692" stopIfTrue="1">
      <formula>WEEKDAY($A844)=7</formula>
    </cfRule>
  </conditionalFormatting>
  <conditionalFormatting sqref="I844">
    <cfRule type="expression" dxfId="13326" priority="48679" stopIfTrue="1">
      <formula>WEEKDAY($A844)=1</formula>
    </cfRule>
    <cfRule type="expression" dxfId="13325" priority="48680" stopIfTrue="1">
      <formula>WEEKDAY($A844)=2</formula>
    </cfRule>
    <cfRule type="expression" dxfId="13324" priority="48681" stopIfTrue="1">
      <formula>WEEKDAY($A844)=3</formula>
    </cfRule>
    <cfRule type="expression" dxfId="13323" priority="48682" stopIfTrue="1">
      <formula>WEEKDAY($A844)=4</formula>
    </cfRule>
    <cfRule type="expression" dxfId="13322" priority="48683" stopIfTrue="1">
      <formula>WEEKDAY($A844)=5</formula>
    </cfRule>
    <cfRule type="expression" dxfId="13321" priority="48684" stopIfTrue="1">
      <formula>WEEKDAY($A844)=6</formula>
    </cfRule>
    <cfRule type="expression" dxfId="13320" priority="48685" stopIfTrue="1">
      <formula>WEEKDAY($A844)=7</formula>
    </cfRule>
  </conditionalFormatting>
  <conditionalFormatting sqref="I844">
    <cfRule type="expression" dxfId="13319" priority="48672" stopIfTrue="1">
      <formula>WEEKDAY($A844)=1</formula>
    </cfRule>
    <cfRule type="expression" dxfId="13318" priority="48673" stopIfTrue="1">
      <formula>WEEKDAY($A844)=2</formula>
    </cfRule>
    <cfRule type="expression" dxfId="13317" priority="48674" stopIfTrue="1">
      <formula>WEEKDAY($A844)=3</formula>
    </cfRule>
    <cfRule type="expression" dxfId="13316" priority="48675" stopIfTrue="1">
      <formula>WEEKDAY($A844)=4</formula>
    </cfRule>
    <cfRule type="expression" dxfId="13315" priority="48676" stopIfTrue="1">
      <formula>WEEKDAY($A844)=5</formula>
    </cfRule>
    <cfRule type="expression" dxfId="13314" priority="48677" stopIfTrue="1">
      <formula>WEEKDAY($A844)=6</formula>
    </cfRule>
    <cfRule type="expression" dxfId="13313" priority="48678" stopIfTrue="1">
      <formula>WEEKDAY($A844)=7</formula>
    </cfRule>
  </conditionalFormatting>
  <conditionalFormatting sqref="I844">
    <cfRule type="expression" dxfId="13312" priority="48665" stopIfTrue="1">
      <formula>WEEKDAY($A844)=1</formula>
    </cfRule>
    <cfRule type="expression" dxfId="13311" priority="48666" stopIfTrue="1">
      <formula>WEEKDAY($A844)=2</formula>
    </cfRule>
    <cfRule type="expression" dxfId="13310" priority="48667" stopIfTrue="1">
      <formula>WEEKDAY($A844)=3</formula>
    </cfRule>
    <cfRule type="expression" dxfId="13309" priority="48668" stopIfTrue="1">
      <formula>WEEKDAY($A844)=4</formula>
    </cfRule>
    <cfRule type="expression" dxfId="13308" priority="48669" stopIfTrue="1">
      <formula>WEEKDAY($A844)=5</formula>
    </cfRule>
    <cfRule type="expression" dxfId="13307" priority="48670" stopIfTrue="1">
      <formula>WEEKDAY($A844)=6</formula>
    </cfRule>
    <cfRule type="expression" dxfId="13306" priority="48671" stopIfTrue="1">
      <formula>WEEKDAY($A844)=7</formula>
    </cfRule>
  </conditionalFormatting>
  <conditionalFormatting sqref="I844">
    <cfRule type="expression" dxfId="13305" priority="48658" stopIfTrue="1">
      <formula>WEEKDAY($A844)=1</formula>
    </cfRule>
    <cfRule type="expression" dxfId="13304" priority="48659" stopIfTrue="1">
      <formula>WEEKDAY($A844)=2</formula>
    </cfRule>
    <cfRule type="expression" dxfId="13303" priority="48660" stopIfTrue="1">
      <formula>WEEKDAY($A844)=3</formula>
    </cfRule>
    <cfRule type="expression" dxfId="13302" priority="48661" stopIfTrue="1">
      <formula>WEEKDAY($A844)=4</formula>
    </cfRule>
    <cfRule type="expression" dxfId="13301" priority="48662" stopIfTrue="1">
      <formula>WEEKDAY($A844)=5</formula>
    </cfRule>
    <cfRule type="expression" dxfId="13300" priority="48663" stopIfTrue="1">
      <formula>WEEKDAY($A844)=6</formula>
    </cfRule>
    <cfRule type="expression" dxfId="13299" priority="48664" stopIfTrue="1">
      <formula>WEEKDAY($A844)=7</formula>
    </cfRule>
  </conditionalFormatting>
  <conditionalFormatting sqref="I844">
    <cfRule type="expression" dxfId="13298" priority="48651" stopIfTrue="1">
      <formula>WEEKDAY($A844)=1</formula>
    </cfRule>
    <cfRule type="expression" dxfId="13297" priority="48652" stopIfTrue="1">
      <formula>WEEKDAY($A844)=2</formula>
    </cfRule>
    <cfRule type="expression" dxfId="13296" priority="48653" stopIfTrue="1">
      <formula>WEEKDAY($A844)=3</formula>
    </cfRule>
    <cfRule type="expression" dxfId="13295" priority="48654" stopIfTrue="1">
      <formula>WEEKDAY($A844)=4</formula>
    </cfRule>
    <cfRule type="expression" dxfId="13294" priority="48655" stopIfTrue="1">
      <formula>WEEKDAY($A844)=5</formula>
    </cfRule>
    <cfRule type="expression" dxfId="13293" priority="48656" stopIfTrue="1">
      <formula>WEEKDAY($A844)=6</formula>
    </cfRule>
    <cfRule type="expression" dxfId="13292" priority="48657" stopIfTrue="1">
      <formula>WEEKDAY($A844)=7</formula>
    </cfRule>
  </conditionalFormatting>
  <conditionalFormatting sqref="I844">
    <cfRule type="expression" dxfId="13291" priority="48644" stopIfTrue="1">
      <formula>WEEKDAY($A844)=1</formula>
    </cfRule>
    <cfRule type="expression" dxfId="13290" priority="48645" stopIfTrue="1">
      <formula>WEEKDAY($A844)=2</formula>
    </cfRule>
    <cfRule type="expression" dxfId="13289" priority="48646" stopIfTrue="1">
      <formula>WEEKDAY($A844)=3</formula>
    </cfRule>
    <cfRule type="expression" dxfId="13288" priority="48647" stopIfTrue="1">
      <formula>WEEKDAY($A844)=4</formula>
    </cfRule>
    <cfRule type="expression" dxfId="13287" priority="48648" stopIfTrue="1">
      <formula>WEEKDAY($A844)=5</formula>
    </cfRule>
    <cfRule type="expression" dxfId="13286" priority="48649" stopIfTrue="1">
      <formula>WEEKDAY($A844)=6</formula>
    </cfRule>
    <cfRule type="expression" dxfId="13285" priority="48650" stopIfTrue="1">
      <formula>WEEKDAY($A844)=7</formula>
    </cfRule>
  </conditionalFormatting>
  <conditionalFormatting sqref="I844">
    <cfRule type="expression" dxfId="13284" priority="48637" stopIfTrue="1">
      <formula>WEEKDAY($A844)=1</formula>
    </cfRule>
    <cfRule type="expression" dxfId="13283" priority="48638" stopIfTrue="1">
      <formula>WEEKDAY($A844)=2</formula>
    </cfRule>
    <cfRule type="expression" dxfId="13282" priority="48639" stopIfTrue="1">
      <formula>WEEKDAY($A844)=3</formula>
    </cfRule>
    <cfRule type="expression" dxfId="13281" priority="48640" stopIfTrue="1">
      <formula>WEEKDAY($A844)=4</formula>
    </cfRule>
    <cfRule type="expression" dxfId="13280" priority="48641" stopIfTrue="1">
      <formula>WEEKDAY($A844)=5</formula>
    </cfRule>
    <cfRule type="expression" dxfId="13279" priority="48642" stopIfTrue="1">
      <formula>WEEKDAY($A844)=6</formula>
    </cfRule>
    <cfRule type="expression" dxfId="13278" priority="48643" stopIfTrue="1">
      <formula>WEEKDAY($A844)=7</formula>
    </cfRule>
  </conditionalFormatting>
  <conditionalFormatting sqref="I844">
    <cfRule type="expression" dxfId="13277" priority="48630" stopIfTrue="1">
      <formula>WEEKDAY($A844)=1</formula>
    </cfRule>
    <cfRule type="expression" dxfId="13276" priority="48631" stopIfTrue="1">
      <formula>WEEKDAY($A844)=2</formula>
    </cfRule>
    <cfRule type="expression" dxfId="13275" priority="48632" stopIfTrue="1">
      <formula>WEEKDAY($A844)=3</formula>
    </cfRule>
    <cfRule type="expression" dxfId="13274" priority="48633" stopIfTrue="1">
      <formula>WEEKDAY($A844)=4</formula>
    </cfRule>
    <cfRule type="expression" dxfId="13273" priority="48634" stopIfTrue="1">
      <formula>WEEKDAY($A844)=5</formula>
    </cfRule>
    <cfRule type="expression" dxfId="13272" priority="48635" stopIfTrue="1">
      <formula>WEEKDAY($A844)=6</formula>
    </cfRule>
    <cfRule type="expression" dxfId="13271" priority="48636" stopIfTrue="1">
      <formula>WEEKDAY($A844)=7</formula>
    </cfRule>
  </conditionalFormatting>
  <conditionalFormatting sqref="I844">
    <cfRule type="expression" dxfId="13270" priority="48623" stopIfTrue="1">
      <formula>WEEKDAY($A844)=1</formula>
    </cfRule>
    <cfRule type="expression" dxfId="13269" priority="48624" stopIfTrue="1">
      <formula>WEEKDAY($A844)=2</formula>
    </cfRule>
    <cfRule type="expression" dxfId="13268" priority="48625" stopIfTrue="1">
      <formula>WEEKDAY($A844)=3</formula>
    </cfRule>
    <cfRule type="expression" dxfId="13267" priority="48626" stopIfTrue="1">
      <formula>WEEKDAY($A844)=4</formula>
    </cfRule>
    <cfRule type="expression" dxfId="13266" priority="48627" stopIfTrue="1">
      <formula>WEEKDAY($A844)=5</formula>
    </cfRule>
    <cfRule type="expression" dxfId="13265" priority="48628" stopIfTrue="1">
      <formula>WEEKDAY($A844)=6</formula>
    </cfRule>
    <cfRule type="expression" dxfId="13264" priority="48629" stopIfTrue="1">
      <formula>WEEKDAY($A844)=7</formula>
    </cfRule>
  </conditionalFormatting>
  <conditionalFormatting sqref="I844">
    <cfRule type="expression" dxfId="13263" priority="48616" stopIfTrue="1">
      <formula>WEEKDAY($A844)=1</formula>
    </cfRule>
    <cfRule type="expression" dxfId="13262" priority="48617" stopIfTrue="1">
      <formula>WEEKDAY($A844)=2</formula>
    </cfRule>
    <cfRule type="expression" dxfId="13261" priority="48618" stopIfTrue="1">
      <formula>WEEKDAY($A844)=3</formula>
    </cfRule>
    <cfRule type="expression" dxfId="13260" priority="48619" stopIfTrue="1">
      <formula>WEEKDAY($A844)=4</formula>
    </cfRule>
    <cfRule type="expression" dxfId="13259" priority="48620" stopIfTrue="1">
      <formula>WEEKDAY($A844)=5</formula>
    </cfRule>
    <cfRule type="expression" dxfId="13258" priority="48621" stopIfTrue="1">
      <formula>WEEKDAY($A844)=6</formula>
    </cfRule>
    <cfRule type="expression" dxfId="13257" priority="48622" stopIfTrue="1">
      <formula>WEEKDAY($A844)=7</formula>
    </cfRule>
  </conditionalFormatting>
  <conditionalFormatting sqref="I844">
    <cfRule type="expression" dxfId="13256" priority="48609" stopIfTrue="1">
      <formula>WEEKDAY($A844)=1</formula>
    </cfRule>
    <cfRule type="expression" dxfId="13255" priority="48610" stopIfTrue="1">
      <formula>WEEKDAY($A844)=2</formula>
    </cfRule>
    <cfRule type="expression" dxfId="13254" priority="48611" stopIfTrue="1">
      <formula>WEEKDAY($A844)=3</formula>
    </cfRule>
    <cfRule type="expression" dxfId="13253" priority="48612" stopIfTrue="1">
      <formula>WEEKDAY($A844)=4</formula>
    </cfRule>
    <cfRule type="expression" dxfId="13252" priority="48613" stopIfTrue="1">
      <formula>WEEKDAY($A844)=5</formula>
    </cfRule>
    <cfRule type="expression" dxfId="13251" priority="48614" stopIfTrue="1">
      <formula>WEEKDAY($A844)=6</formula>
    </cfRule>
    <cfRule type="expression" dxfId="13250" priority="48615" stopIfTrue="1">
      <formula>WEEKDAY($A844)=7</formula>
    </cfRule>
  </conditionalFormatting>
  <conditionalFormatting sqref="I844">
    <cfRule type="expression" dxfId="13249" priority="48602" stopIfTrue="1">
      <formula>WEEKDAY($A844)=1</formula>
    </cfRule>
    <cfRule type="expression" dxfId="13248" priority="48603" stopIfTrue="1">
      <formula>WEEKDAY($A844)=2</formula>
    </cfRule>
    <cfRule type="expression" dxfId="13247" priority="48604" stopIfTrue="1">
      <formula>WEEKDAY($A844)=3</formula>
    </cfRule>
    <cfRule type="expression" dxfId="13246" priority="48605" stopIfTrue="1">
      <formula>WEEKDAY($A844)=4</formula>
    </cfRule>
    <cfRule type="expression" dxfId="13245" priority="48606" stopIfTrue="1">
      <formula>WEEKDAY($A844)=5</formula>
    </cfRule>
    <cfRule type="expression" dxfId="13244" priority="48607" stopIfTrue="1">
      <formula>WEEKDAY($A844)=6</formula>
    </cfRule>
    <cfRule type="expression" dxfId="13243" priority="48608" stopIfTrue="1">
      <formula>WEEKDAY($A844)=7</formula>
    </cfRule>
  </conditionalFormatting>
  <conditionalFormatting sqref="I844">
    <cfRule type="expression" dxfId="13242" priority="48595" stopIfTrue="1">
      <formula>WEEKDAY($A844)=1</formula>
    </cfRule>
    <cfRule type="expression" dxfId="13241" priority="48596" stopIfTrue="1">
      <formula>WEEKDAY($A844)=2</formula>
    </cfRule>
    <cfRule type="expression" dxfId="13240" priority="48597" stopIfTrue="1">
      <formula>WEEKDAY($A844)=3</formula>
    </cfRule>
    <cfRule type="expression" dxfId="13239" priority="48598" stopIfTrue="1">
      <formula>WEEKDAY($A844)=4</formula>
    </cfRule>
    <cfRule type="expression" dxfId="13238" priority="48599" stopIfTrue="1">
      <formula>WEEKDAY($A844)=5</formula>
    </cfRule>
    <cfRule type="expression" dxfId="13237" priority="48600" stopIfTrue="1">
      <formula>WEEKDAY($A844)=6</formula>
    </cfRule>
    <cfRule type="expression" dxfId="13236" priority="48601" stopIfTrue="1">
      <formula>WEEKDAY($A844)=7</formula>
    </cfRule>
  </conditionalFormatting>
  <conditionalFormatting sqref="I844">
    <cfRule type="expression" dxfId="13235" priority="48588" stopIfTrue="1">
      <formula>WEEKDAY($A844)=1</formula>
    </cfRule>
    <cfRule type="expression" dxfId="13234" priority="48589" stopIfTrue="1">
      <formula>WEEKDAY($A844)=2</formula>
    </cfRule>
    <cfRule type="expression" dxfId="13233" priority="48590" stopIfTrue="1">
      <formula>WEEKDAY($A844)=3</formula>
    </cfRule>
    <cfRule type="expression" dxfId="13232" priority="48591" stopIfTrue="1">
      <formula>WEEKDAY($A844)=4</formula>
    </cfRule>
    <cfRule type="expression" dxfId="13231" priority="48592" stopIfTrue="1">
      <formula>WEEKDAY($A844)=5</formula>
    </cfRule>
    <cfRule type="expression" dxfId="13230" priority="48593" stopIfTrue="1">
      <formula>WEEKDAY($A844)=6</formula>
    </cfRule>
    <cfRule type="expression" dxfId="13229" priority="48594" stopIfTrue="1">
      <formula>WEEKDAY($A844)=7</formula>
    </cfRule>
  </conditionalFormatting>
  <conditionalFormatting sqref="I844">
    <cfRule type="expression" dxfId="13228" priority="48581" stopIfTrue="1">
      <formula>WEEKDAY($A844)=1</formula>
    </cfRule>
    <cfRule type="expression" dxfId="13227" priority="48582" stopIfTrue="1">
      <formula>WEEKDAY($A844)=2</formula>
    </cfRule>
    <cfRule type="expression" dxfId="13226" priority="48583" stopIfTrue="1">
      <formula>WEEKDAY($A844)=3</formula>
    </cfRule>
    <cfRule type="expression" dxfId="13225" priority="48584" stopIfTrue="1">
      <formula>WEEKDAY($A844)=4</formula>
    </cfRule>
    <cfRule type="expression" dxfId="13224" priority="48585" stopIfTrue="1">
      <formula>WEEKDAY($A844)=5</formula>
    </cfRule>
    <cfRule type="expression" dxfId="13223" priority="48586" stopIfTrue="1">
      <formula>WEEKDAY($A844)=6</formula>
    </cfRule>
    <cfRule type="expression" dxfId="13222" priority="48587" stopIfTrue="1">
      <formula>WEEKDAY($A844)=7</formula>
    </cfRule>
  </conditionalFormatting>
  <conditionalFormatting sqref="I844">
    <cfRule type="expression" dxfId="13221" priority="48574" stopIfTrue="1">
      <formula>WEEKDAY($A844)=1</formula>
    </cfRule>
    <cfRule type="expression" dxfId="13220" priority="48575" stopIfTrue="1">
      <formula>WEEKDAY($A844)=2</formula>
    </cfRule>
    <cfRule type="expression" dxfId="13219" priority="48576" stopIfTrue="1">
      <formula>WEEKDAY($A844)=3</formula>
    </cfRule>
    <cfRule type="expression" dxfId="13218" priority="48577" stopIfTrue="1">
      <formula>WEEKDAY($A844)=4</formula>
    </cfRule>
    <cfRule type="expression" dxfId="13217" priority="48578" stopIfTrue="1">
      <formula>WEEKDAY($A844)=5</formula>
    </cfRule>
    <cfRule type="expression" dxfId="13216" priority="48579" stopIfTrue="1">
      <formula>WEEKDAY($A844)=6</formula>
    </cfRule>
    <cfRule type="expression" dxfId="13215" priority="48580" stopIfTrue="1">
      <formula>WEEKDAY($A844)=7</formula>
    </cfRule>
  </conditionalFormatting>
  <conditionalFormatting sqref="I844">
    <cfRule type="expression" dxfId="13214" priority="48567" stopIfTrue="1">
      <formula>WEEKDAY($A844)=1</formula>
    </cfRule>
    <cfRule type="expression" dxfId="13213" priority="48568" stopIfTrue="1">
      <formula>WEEKDAY($A844)=2</formula>
    </cfRule>
    <cfRule type="expression" dxfId="13212" priority="48569" stopIfTrue="1">
      <formula>WEEKDAY($A844)=3</formula>
    </cfRule>
    <cfRule type="expression" dxfId="13211" priority="48570" stopIfTrue="1">
      <formula>WEEKDAY($A844)=4</formula>
    </cfRule>
    <cfRule type="expression" dxfId="13210" priority="48571" stopIfTrue="1">
      <formula>WEEKDAY($A844)=5</formula>
    </cfRule>
    <cfRule type="expression" dxfId="13209" priority="48572" stopIfTrue="1">
      <formula>WEEKDAY($A844)=6</formula>
    </cfRule>
    <cfRule type="expression" dxfId="13208" priority="48573" stopIfTrue="1">
      <formula>WEEKDAY($A844)=7</formula>
    </cfRule>
  </conditionalFormatting>
  <conditionalFormatting sqref="I844">
    <cfRule type="expression" dxfId="13207" priority="48560" stopIfTrue="1">
      <formula>WEEKDAY($A844)=1</formula>
    </cfRule>
    <cfRule type="expression" dxfId="13206" priority="48561" stopIfTrue="1">
      <formula>WEEKDAY($A844)=2</formula>
    </cfRule>
    <cfRule type="expression" dxfId="13205" priority="48562" stopIfTrue="1">
      <formula>WEEKDAY($A844)=3</formula>
    </cfRule>
    <cfRule type="expression" dxfId="13204" priority="48563" stopIfTrue="1">
      <formula>WEEKDAY($A844)=4</formula>
    </cfRule>
    <cfRule type="expression" dxfId="13203" priority="48564" stopIfTrue="1">
      <formula>WEEKDAY($A844)=5</formula>
    </cfRule>
    <cfRule type="expression" dxfId="13202" priority="48565" stopIfTrue="1">
      <formula>WEEKDAY($A844)=6</formula>
    </cfRule>
    <cfRule type="expression" dxfId="13201" priority="48566" stopIfTrue="1">
      <formula>WEEKDAY($A844)=7</formula>
    </cfRule>
  </conditionalFormatting>
  <conditionalFormatting sqref="I844">
    <cfRule type="expression" dxfId="13200" priority="48553" stopIfTrue="1">
      <formula>WEEKDAY($A844)=1</formula>
    </cfRule>
    <cfRule type="expression" dxfId="13199" priority="48554" stopIfTrue="1">
      <formula>WEEKDAY($A844)=2</formula>
    </cfRule>
    <cfRule type="expression" dxfId="13198" priority="48555" stopIfTrue="1">
      <formula>WEEKDAY($A844)=3</formula>
    </cfRule>
    <cfRule type="expression" dxfId="13197" priority="48556" stopIfTrue="1">
      <formula>WEEKDAY($A844)=4</formula>
    </cfRule>
    <cfRule type="expression" dxfId="13196" priority="48557" stopIfTrue="1">
      <formula>WEEKDAY($A844)=5</formula>
    </cfRule>
    <cfRule type="expression" dxfId="13195" priority="48558" stopIfTrue="1">
      <formula>WEEKDAY($A844)=6</formula>
    </cfRule>
    <cfRule type="expression" dxfId="13194" priority="48559" stopIfTrue="1">
      <formula>WEEKDAY($A844)=7</formula>
    </cfRule>
  </conditionalFormatting>
  <conditionalFormatting sqref="I844">
    <cfRule type="expression" dxfId="13193" priority="48546" stopIfTrue="1">
      <formula>WEEKDAY($A844)=1</formula>
    </cfRule>
    <cfRule type="expression" dxfId="13192" priority="48547" stopIfTrue="1">
      <formula>WEEKDAY($A844)=2</formula>
    </cfRule>
    <cfRule type="expression" dxfId="13191" priority="48548" stopIfTrue="1">
      <formula>WEEKDAY($A844)=3</formula>
    </cfRule>
    <cfRule type="expression" dxfId="13190" priority="48549" stopIfTrue="1">
      <formula>WEEKDAY($A844)=4</formula>
    </cfRule>
    <cfRule type="expression" dxfId="13189" priority="48550" stopIfTrue="1">
      <formula>WEEKDAY($A844)=5</formula>
    </cfRule>
    <cfRule type="expression" dxfId="13188" priority="48551" stopIfTrue="1">
      <formula>WEEKDAY($A844)=6</formula>
    </cfRule>
    <cfRule type="expression" dxfId="13187" priority="48552" stopIfTrue="1">
      <formula>WEEKDAY($A844)=7</formula>
    </cfRule>
  </conditionalFormatting>
  <conditionalFormatting sqref="I844">
    <cfRule type="expression" dxfId="13186" priority="48539" stopIfTrue="1">
      <formula>WEEKDAY($A844)=1</formula>
    </cfRule>
    <cfRule type="expression" dxfId="13185" priority="48540" stopIfTrue="1">
      <formula>WEEKDAY($A844)=2</formula>
    </cfRule>
    <cfRule type="expression" dxfId="13184" priority="48541" stopIfTrue="1">
      <formula>WEEKDAY($A844)=3</formula>
    </cfRule>
    <cfRule type="expression" dxfId="13183" priority="48542" stopIfTrue="1">
      <formula>WEEKDAY($A844)=4</formula>
    </cfRule>
    <cfRule type="expression" dxfId="13182" priority="48543" stopIfTrue="1">
      <formula>WEEKDAY($A844)=5</formula>
    </cfRule>
    <cfRule type="expression" dxfId="13181" priority="48544" stopIfTrue="1">
      <formula>WEEKDAY($A844)=6</formula>
    </cfRule>
    <cfRule type="expression" dxfId="13180" priority="48545" stopIfTrue="1">
      <formula>WEEKDAY($A844)=7</formula>
    </cfRule>
  </conditionalFormatting>
  <conditionalFormatting sqref="I844">
    <cfRule type="expression" dxfId="13179" priority="48532" stopIfTrue="1">
      <formula>WEEKDAY($A844)=1</formula>
    </cfRule>
    <cfRule type="expression" dxfId="13178" priority="48533" stopIfTrue="1">
      <formula>WEEKDAY($A844)=2</formula>
    </cfRule>
    <cfRule type="expression" dxfId="13177" priority="48534" stopIfTrue="1">
      <formula>WEEKDAY($A844)=3</formula>
    </cfRule>
    <cfRule type="expression" dxfId="13176" priority="48535" stopIfTrue="1">
      <formula>WEEKDAY($A844)=4</formula>
    </cfRule>
    <cfRule type="expression" dxfId="13175" priority="48536" stopIfTrue="1">
      <formula>WEEKDAY($A844)=5</formula>
    </cfRule>
    <cfRule type="expression" dxfId="13174" priority="48537" stopIfTrue="1">
      <formula>WEEKDAY($A844)=6</formula>
    </cfRule>
    <cfRule type="expression" dxfId="13173" priority="48538" stopIfTrue="1">
      <formula>WEEKDAY($A844)=7</formula>
    </cfRule>
  </conditionalFormatting>
  <conditionalFormatting sqref="I844">
    <cfRule type="expression" dxfId="13172" priority="48525" stopIfTrue="1">
      <formula>WEEKDAY($A844)=1</formula>
    </cfRule>
    <cfRule type="expression" dxfId="13171" priority="48526" stopIfTrue="1">
      <formula>WEEKDAY($A844)=2</formula>
    </cfRule>
    <cfRule type="expression" dxfId="13170" priority="48527" stopIfTrue="1">
      <formula>WEEKDAY($A844)=3</formula>
    </cfRule>
    <cfRule type="expression" dxfId="13169" priority="48528" stopIfTrue="1">
      <formula>WEEKDAY($A844)=4</formula>
    </cfRule>
    <cfRule type="expression" dxfId="13168" priority="48529" stopIfTrue="1">
      <formula>WEEKDAY($A844)=5</formula>
    </cfRule>
    <cfRule type="expression" dxfId="13167" priority="48530" stopIfTrue="1">
      <formula>WEEKDAY($A844)=6</formula>
    </cfRule>
    <cfRule type="expression" dxfId="13166" priority="48531" stopIfTrue="1">
      <formula>WEEKDAY($A844)=7</formula>
    </cfRule>
  </conditionalFormatting>
  <conditionalFormatting sqref="I844">
    <cfRule type="expression" dxfId="13165" priority="48518" stopIfTrue="1">
      <formula>WEEKDAY($A844)=1</formula>
    </cfRule>
    <cfRule type="expression" dxfId="13164" priority="48519" stopIfTrue="1">
      <formula>WEEKDAY($A844)=2</formula>
    </cfRule>
    <cfRule type="expression" dxfId="13163" priority="48520" stopIfTrue="1">
      <formula>WEEKDAY($A844)=3</formula>
    </cfRule>
    <cfRule type="expression" dxfId="13162" priority="48521" stopIfTrue="1">
      <formula>WEEKDAY($A844)=4</formula>
    </cfRule>
    <cfRule type="expression" dxfId="13161" priority="48522" stopIfTrue="1">
      <formula>WEEKDAY($A844)=5</formula>
    </cfRule>
    <cfRule type="expression" dxfId="13160" priority="48523" stopIfTrue="1">
      <formula>WEEKDAY($A844)=6</formula>
    </cfRule>
    <cfRule type="expression" dxfId="13159" priority="48524" stopIfTrue="1">
      <formula>WEEKDAY($A844)=7</formula>
    </cfRule>
  </conditionalFormatting>
  <conditionalFormatting sqref="I844">
    <cfRule type="expression" dxfId="13158" priority="48511" stopIfTrue="1">
      <formula>WEEKDAY($A844)=1</formula>
    </cfRule>
    <cfRule type="expression" dxfId="13157" priority="48512" stopIfTrue="1">
      <formula>WEEKDAY($A844)=2</formula>
    </cfRule>
    <cfRule type="expression" dxfId="13156" priority="48513" stopIfTrue="1">
      <formula>WEEKDAY($A844)=3</formula>
    </cfRule>
    <cfRule type="expression" dxfId="13155" priority="48514" stopIfTrue="1">
      <formula>WEEKDAY($A844)=4</formula>
    </cfRule>
    <cfRule type="expression" dxfId="13154" priority="48515" stopIfTrue="1">
      <formula>WEEKDAY($A844)=5</formula>
    </cfRule>
    <cfRule type="expression" dxfId="13153" priority="48516" stopIfTrue="1">
      <formula>WEEKDAY($A844)=6</formula>
    </cfRule>
    <cfRule type="expression" dxfId="13152" priority="48517" stopIfTrue="1">
      <formula>WEEKDAY($A844)=7</formula>
    </cfRule>
  </conditionalFormatting>
  <conditionalFormatting sqref="I844">
    <cfRule type="expression" dxfId="13151" priority="48504" stopIfTrue="1">
      <formula>WEEKDAY($A844)=1</formula>
    </cfRule>
    <cfRule type="expression" dxfId="13150" priority="48505" stopIfTrue="1">
      <formula>WEEKDAY($A844)=2</formula>
    </cfRule>
    <cfRule type="expression" dxfId="13149" priority="48506" stopIfTrue="1">
      <formula>WEEKDAY($A844)=3</formula>
    </cfRule>
    <cfRule type="expression" dxfId="13148" priority="48507" stopIfTrue="1">
      <formula>WEEKDAY($A844)=4</formula>
    </cfRule>
    <cfRule type="expression" dxfId="13147" priority="48508" stopIfTrue="1">
      <formula>WEEKDAY($A844)=5</formula>
    </cfRule>
    <cfRule type="expression" dxfId="13146" priority="48509" stopIfTrue="1">
      <formula>WEEKDAY($A844)=6</formula>
    </cfRule>
    <cfRule type="expression" dxfId="13145" priority="48510" stopIfTrue="1">
      <formula>WEEKDAY($A844)=7</formula>
    </cfRule>
  </conditionalFormatting>
  <conditionalFormatting sqref="I844">
    <cfRule type="expression" dxfId="13144" priority="48497" stopIfTrue="1">
      <formula>WEEKDAY($A844)=1</formula>
    </cfRule>
    <cfRule type="expression" dxfId="13143" priority="48498" stopIfTrue="1">
      <formula>WEEKDAY($A844)=2</formula>
    </cfRule>
    <cfRule type="expression" dxfId="13142" priority="48499" stopIfTrue="1">
      <formula>WEEKDAY($A844)=3</formula>
    </cfRule>
    <cfRule type="expression" dxfId="13141" priority="48500" stopIfTrue="1">
      <formula>WEEKDAY($A844)=4</formula>
    </cfRule>
    <cfRule type="expression" dxfId="13140" priority="48501" stopIfTrue="1">
      <formula>WEEKDAY($A844)=5</formula>
    </cfRule>
    <cfRule type="expression" dxfId="13139" priority="48502" stopIfTrue="1">
      <formula>WEEKDAY($A844)=6</formula>
    </cfRule>
    <cfRule type="expression" dxfId="13138" priority="48503" stopIfTrue="1">
      <formula>WEEKDAY($A844)=7</formula>
    </cfRule>
  </conditionalFormatting>
  <conditionalFormatting sqref="I844">
    <cfRule type="expression" dxfId="13137" priority="48490" stopIfTrue="1">
      <formula>WEEKDAY($A844)=1</formula>
    </cfRule>
    <cfRule type="expression" dxfId="13136" priority="48491" stopIfTrue="1">
      <formula>WEEKDAY($A844)=2</formula>
    </cfRule>
    <cfRule type="expression" dxfId="13135" priority="48492" stopIfTrue="1">
      <formula>WEEKDAY($A844)=3</formula>
    </cfRule>
    <cfRule type="expression" dxfId="13134" priority="48493" stopIfTrue="1">
      <formula>WEEKDAY($A844)=4</formula>
    </cfRule>
    <cfRule type="expression" dxfId="13133" priority="48494" stopIfTrue="1">
      <formula>WEEKDAY($A844)=5</formula>
    </cfRule>
    <cfRule type="expression" dxfId="13132" priority="48495" stopIfTrue="1">
      <formula>WEEKDAY($A844)=6</formula>
    </cfRule>
    <cfRule type="expression" dxfId="13131" priority="48496" stopIfTrue="1">
      <formula>WEEKDAY($A844)=7</formula>
    </cfRule>
  </conditionalFormatting>
  <conditionalFormatting sqref="I844">
    <cfRule type="expression" dxfId="13130" priority="48483" stopIfTrue="1">
      <formula>WEEKDAY($A844)=1</formula>
    </cfRule>
    <cfRule type="expression" dxfId="13129" priority="48484" stopIfTrue="1">
      <formula>WEEKDAY($A844)=2</formula>
    </cfRule>
    <cfRule type="expression" dxfId="13128" priority="48485" stopIfTrue="1">
      <formula>WEEKDAY($A844)=3</formula>
    </cfRule>
    <cfRule type="expression" dxfId="13127" priority="48486" stopIfTrue="1">
      <formula>WEEKDAY($A844)=4</formula>
    </cfRule>
    <cfRule type="expression" dxfId="13126" priority="48487" stopIfTrue="1">
      <formula>WEEKDAY($A844)=5</formula>
    </cfRule>
    <cfRule type="expression" dxfId="13125" priority="48488" stopIfTrue="1">
      <formula>WEEKDAY($A844)=6</formula>
    </cfRule>
    <cfRule type="expression" dxfId="13124" priority="48489" stopIfTrue="1">
      <formula>WEEKDAY($A844)=7</formula>
    </cfRule>
  </conditionalFormatting>
  <conditionalFormatting sqref="I844">
    <cfRule type="expression" dxfId="13123" priority="48476" stopIfTrue="1">
      <formula>WEEKDAY($A844)=1</formula>
    </cfRule>
    <cfRule type="expression" dxfId="13122" priority="48477" stopIfTrue="1">
      <formula>WEEKDAY($A844)=2</formula>
    </cfRule>
    <cfRule type="expression" dxfId="13121" priority="48478" stopIfTrue="1">
      <formula>WEEKDAY($A844)=3</formula>
    </cfRule>
    <cfRule type="expression" dxfId="13120" priority="48479" stopIfTrue="1">
      <formula>WEEKDAY($A844)=4</formula>
    </cfRule>
    <cfRule type="expression" dxfId="13119" priority="48480" stopIfTrue="1">
      <formula>WEEKDAY($A844)=5</formula>
    </cfRule>
    <cfRule type="expression" dxfId="13118" priority="48481" stopIfTrue="1">
      <formula>WEEKDAY($A844)=6</formula>
    </cfRule>
    <cfRule type="expression" dxfId="13117" priority="48482" stopIfTrue="1">
      <formula>WEEKDAY($A844)=7</formula>
    </cfRule>
  </conditionalFormatting>
  <conditionalFormatting sqref="I844">
    <cfRule type="expression" dxfId="13116" priority="48469" stopIfTrue="1">
      <formula>WEEKDAY($A844)=1</formula>
    </cfRule>
    <cfRule type="expression" dxfId="13115" priority="48470" stopIfTrue="1">
      <formula>WEEKDAY($A844)=2</formula>
    </cfRule>
    <cfRule type="expression" dxfId="13114" priority="48471" stopIfTrue="1">
      <formula>WEEKDAY($A844)=3</formula>
    </cfRule>
    <cfRule type="expression" dxfId="13113" priority="48472" stopIfTrue="1">
      <formula>WEEKDAY($A844)=4</formula>
    </cfRule>
    <cfRule type="expression" dxfId="13112" priority="48473" stopIfTrue="1">
      <formula>WEEKDAY($A844)=5</formula>
    </cfRule>
    <cfRule type="expression" dxfId="13111" priority="48474" stopIfTrue="1">
      <formula>WEEKDAY($A844)=6</formula>
    </cfRule>
    <cfRule type="expression" dxfId="13110" priority="48475" stopIfTrue="1">
      <formula>WEEKDAY($A844)=7</formula>
    </cfRule>
  </conditionalFormatting>
  <conditionalFormatting sqref="I844">
    <cfRule type="expression" dxfId="13109" priority="48462" stopIfTrue="1">
      <formula>WEEKDAY($A844)=1</formula>
    </cfRule>
    <cfRule type="expression" dxfId="13108" priority="48463" stopIfTrue="1">
      <formula>WEEKDAY($A844)=2</formula>
    </cfRule>
    <cfRule type="expression" dxfId="13107" priority="48464" stopIfTrue="1">
      <formula>WEEKDAY($A844)=3</formula>
    </cfRule>
    <cfRule type="expression" dxfId="13106" priority="48465" stopIfTrue="1">
      <formula>WEEKDAY($A844)=4</formula>
    </cfRule>
    <cfRule type="expression" dxfId="13105" priority="48466" stopIfTrue="1">
      <formula>WEEKDAY($A844)=5</formula>
    </cfRule>
    <cfRule type="expression" dxfId="13104" priority="48467" stopIfTrue="1">
      <formula>WEEKDAY($A844)=6</formula>
    </cfRule>
    <cfRule type="expression" dxfId="13103" priority="48468" stopIfTrue="1">
      <formula>WEEKDAY($A844)=7</formula>
    </cfRule>
  </conditionalFormatting>
  <conditionalFormatting sqref="I844">
    <cfRule type="expression" dxfId="13102" priority="48455" stopIfTrue="1">
      <formula>WEEKDAY($A844)=1</formula>
    </cfRule>
    <cfRule type="expression" dxfId="13101" priority="48456" stopIfTrue="1">
      <formula>WEEKDAY($A844)=2</formula>
    </cfRule>
    <cfRule type="expression" dxfId="13100" priority="48457" stopIfTrue="1">
      <formula>WEEKDAY($A844)=3</formula>
    </cfRule>
    <cfRule type="expression" dxfId="13099" priority="48458" stopIfTrue="1">
      <formula>WEEKDAY($A844)=4</formula>
    </cfRule>
    <cfRule type="expression" dxfId="13098" priority="48459" stopIfTrue="1">
      <formula>WEEKDAY($A844)=5</formula>
    </cfRule>
    <cfRule type="expression" dxfId="13097" priority="48460" stopIfTrue="1">
      <formula>WEEKDAY($A844)=6</formula>
    </cfRule>
    <cfRule type="expression" dxfId="13096" priority="48461" stopIfTrue="1">
      <formula>WEEKDAY($A844)=7</formula>
    </cfRule>
  </conditionalFormatting>
  <conditionalFormatting sqref="I844">
    <cfRule type="expression" dxfId="13095" priority="48448" stopIfTrue="1">
      <formula>WEEKDAY($A844)=1</formula>
    </cfRule>
    <cfRule type="expression" dxfId="13094" priority="48449" stopIfTrue="1">
      <formula>WEEKDAY($A844)=2</formula>
    </cfRule>
    <cfRule type="expression" dxfId="13093" priority="48450" stopIfTrue="1">
      <formula>WEEKDAY($A844)=3</formula>
    </cfRule>
    <cfRule type="expression" dxfId="13092" priority="48451" stopIfTrue="1">
      <formula>WEEKDAY($A844)=4</formula>
    </cfRule>
    <cfRule type="expression" dxfId="13091" priority="48452" stopIfTrue="1">
      <formula>WEEKDAY($A844)=5</formula>
    </cfRule>
    <cfRule type="expression" dxfId="13090" priority="48453" stopIfTrue="1">
      <formula>WEEKDAY($A844)=6</formula>
    </cfRule>
    <cfRule type="expression" dxfId="13089" priority="48454" stopIfTrue="1">
      <formula>WEEKDAY($A844)=7</formula>
    </cfRule>
  </conditionalFormatting>
  <conditionalFormatting sqref="I844">
    <cfRule type="expression" dxfId="13088" priority="48441" stopIfTrue="1">
      <formula>WEEKDAY($A844)=1</formula>
    </cfRule>
    <cfRule type="expression" dxfId="13087" priority="48442" stopIfTrue="1">
      <formula>WEEKDAY($A844)=2</formula>
    </cfRule>
    <cfRule type="expression" dxfId="13086" priority="48443" stopIfTrue="1">
      <formula>WEEKDAY($A844)=3</formula>
    </cfRule>
    <cfRule type="expression" dxfId="13085" priority="48444" stopIfTrue="1">
      <formula>WEEKDAY($A844)=4</formula>
    </cfRule>
    <cfRule type="expression" dxfId="13084" priority="48445" stopIfTrue="1">
      <formula>WEEKDAY($A844)=5</formula>
    </cfRule>
    <cfRule type="expression" dxfId="13083" priority="48446" stopIfTrue="1">
      <formula>WEEKDAY($A844)=6</formula>
    </cfRule>
    <cfRule type="expression" dxfId="13082" priority="48447" stopIfTrue="1">
      <formula>WEEKDAY($A844)=7</formula>
    </cfRule>
  </conditionalFormatting>
  <conditionalFormatting sqref="I844">
    <cfRule type="expression" dxfId="13081" priority="48434" stopIfTrue="1">
      <formula>WEEKDAY($A844)=1</formula>
    </cfRule>
    <cfRule type="expression" dxfId="13080" priority="48435" stopIfTrue="1">
      <formula>WEEKDAY($A844)=2</formula>
    </cfRule>
    <cfRule type="expression" dxfId="13079" priority="48436" stopIfTrue="1">
      <formula>WEEKDAY($A844)=3</formula>
    </cfRule>
    <cfRule type="expression" dxfId="13078" priority="48437" stopIfTrue="1">
      <formula>WEEKDAY($A844)=4</formula>
    </cfRule>
    <cfRule type="expression" dxfId="13077" priority="48438" stopIfTrue="1">
      <formula>WEEKDAY($A844)=5</formula>
    </cfRule>
    <cfRule type="expression" dxfId="13076" priority="48439" stopIfTrue="1">
      <formula>WEEKDAY($A844)=6</formula>
    </cfRule>
    <cfRule type="expression" dxfId="13075" priority="48440" stopIfTrue="1">
      <formula>WEEKDAY($A844)=7</formula>
    </cfRule>
  </conditionalFormatting>
  <conditionalFormatting sqref="I844">
    <cfRule type="expression" dxfId="13074" priority="48427" stopIfTrue="1">
      <formula>WEEKDAY($A844)=1</formula>
    </cfRule>
    <cfRule type="expression" dxfId="13073" priority="48428" stopIfTrue="1">
      <formula>WEEKDAY($A844)=2</formula>
    </cfRule>
    <cfRule type="expression" dxfId="13072" priority="48429" stopIfTrue="1">
      <formula>WEEKDAY($A844)=3</formula>
    </cfRule>
    <cfRule type="expression" dxfId="13071" priority="48430" stopIfTrue="1">
      <formula>WEEKDAY($A844)=4</formula>
    </cfRule>
    <cfRule type="expression" dxfId="13070" priority="48431" stopIfTrue="1">
      <formula>WEEKDAY($A844)=5</formula>
    </cfRule>
    <cfRule type="expression" dxfId="13069" priority="48432" stopIfTrue="1">
      <formula>WEEKDAY($A844)=6</formula>
    </cfRule>
    <cfRule type="expression" dxfId="13068" priority="48433" stopIfTrue="1">
      <formula>WEEKDAY($A844)=7</formula>
    </cfRule>
  </conditionalFormatting>
  <conditionalFormatting sqref="I844">
    <cfRule type="expression" dxfId="13067" priority="48420" stopIfTrue="1">
      <formula>WEEKDAY($A844)=1</formula>
    </cfRule>
    <cfRule type="expression" dxfId="13066" priority="48421" stopIfTrue="1">
      <formula>WEEKDAY($A844)=2</formula>
    </cfRule>
    <cfRule type="expression" dxfId="13065" priority="48422" stopIfTrue="1">
      <formula>WEEKDAY($A844)=3</formula>
    </cfRule>
    <cfRule type="expression" dxfId="13064" priority="48423" stopIfTrue="1">
      <formula>WEEKDAY($A844)=4</formula>
    </cfRule>
    <cfRule type="expression" dxfId="13063" priority="48424" stopIfTrue="1">
      <formula>WEEKDAY($A844)=5</formula>
    </cfRule>
    <cfRule type="expression" dxfId="13062" priority="48425" stopIfTrue="1">
      <formula>WEEKDAY($A844)=6</formula>
    </cfRule>
    <cfRule type="expression" dxfId="13061" priority="48426" stopIfTrue="1">
      <formula>WEEKDAY($A844)=7</formula>
    </cfRule>
  </conditionalFormatting>
  <conditionalFormatting sqref="I844">
    <cfRule type="expression" dxfId="13060" priority="48413" stopIfTrue="1">
      <formula>WEEKDAY($A844)=1</formula>
    </cfRule>
    <cfRule type="expression" dxfId="13059" priority="48414" stopIfTrue="1">
      <formula>WEEKDAY($A844)=2</formula>
    </cfRule>
    <cfRule type="expression" dxfId="13058" priority="48415" stopIfTrue="1">
      <formula>WEEKDAY($A844)=3</formula>
    </cfRule>
    <cfRule type="expression" dxfId="13057" priority="48416" stopIfTrue="1">
      <formula>WEEKDAY($A844)=4</formula>
    </cfRule>
    <cfRule type="expression" dxfId="13056" priority="48417" stopIfTrue="1">
      <formula>WEEKDAY($A844)=5</formula>
    </cfRule>
    <cfRule type="expression" dxfId="13055" priority="48418" stopIfTrue="1">
      <formula>WEEKDAY($A844)=6</formula>
    </cfRule>
    <cfRule type="expression" dxfId="13054" priority="48419" stopIfTrue="1">
      <formula>WEEKDAY($A844)=7</formula>
    </cfRule>
  </conditionalFormatting>
  <conditionalFormatting sqref="I844">
    <cfRule type="expression" dxfId="13053" priority="48406" stopIfTrue="1">
      <formula>WEEKDAY($A844)=1</formula>
    </cfRule>
    <cfRule type="expression" dxfId="13052" priority="48407" stopIfTrue="1">
      <formula>WEEKDAY($A844)=2</formula>
    </cfRule>
    <cfRule type="expression" dxfId="13051" priority="48408" stopIfTrue="1">
      <formula>WEEKDAY($A844)=3</formula>
    </cfRule>
    <cfRule type="expression" dxfId="13050" priority="48409" stopIfTrue="1">
      <formula>WEEKDAY($A844)=4</formula>
    </cfRule>
    <cfRule type="expression" dxfId="13049" priority="48410" stopIfTrue="1">
      <formula>WEEKDAY($A844)=5</formula>
    </cfRule>
    <cfRule type="expression" dxfId="13048" priority="48411" stopIfTrue="1">
      <formula>WEEKDAY($A844)=6</formula>
    </cfRule>
    <cfRule type="expression" dxfId="13047" priority="48412" stopIfTrue="1">
      <formula>WEEKDAY($A844)=7</formula>
    </cfRule>
  </conditionalFormatting>
  <conditionalFormatting sqref="I844">
    <cfRule type="expression" dxfId="13046" priority="48399" stopIfTrue="1">
      <formula>WEEKDAY($A844)=1</formula>
    </cfRule>
    <cfRule type="expression" dxfId="13045" priority="48400" stopIfTrue="1">
      <formula>WEEKDAY($A844)=2</formula>
    </cfRule>
    <cfRule type="expression" dxfId="13044" priority="48401" stopIfTrue="1">
      <formula>WEEKDAY($A844)=3</formula>
    </cfRule>
    <cfRule type="expression" dxfId="13043" priority="48402" stopIfTrue="1">
      <formula>WEEKDAY($A844)=4</formula>
    </cfRule>
    <cfRule type="expression" dxfId="13042" priority="48403" stopIfTrue="1">
      <formula>WEEKDAY($A844)=5</formula>
    </cfRule>
    <cfRule type="expression" dxfId="13041" priority="48404" stopIfTrue="1">
      <formula>WEEKDAY($A844)=6</formula>
    </cfRule>
    <cfRule type="expression" dxfId="13040" priority="48405" stopIfTrue="1">
      <formula>WEEKDAY($A844)=7</formula>
    </cfRule>
  </conditionalFormatting>
  <conditionalFormatting sqref="I844">
    <cfRule type="expression" dxfId="13039" priority="48392" stopIfTrue="1">
      <formula>WEEKDAY($A844)=1</formula>
    </cfRule>
    <cfRule type="expression" dxfId="13038" priority="48393" stopIfTrue="1">
      <formula>WEEKDAY($A844)=2</formula>
    </cfRule>
    <cfRule type="expression" dxfId="13037" priority="48394" stopIfTrue="1">
      <formula>WEEKDAY($A844)=3</formula>
    </cfRule>
    <cfRule type="expression" dxfId="13036" priority="48395" stopIfTrue="1">
      <formula>WEEKDAY($A844)=4</formula>
    </cfRule>
    <cfRule type="expression" dxfId="13035" priority="48396" stopIfTrue="1">
      <formula>WEEKDAY($A844)=5</formula>
    </cfRule>
    <cfRule type="expression" dxfId="13034" priority="48397" stopIfTrue="1">
      <formula>WEEKDAY($A844)=6</formula>
    </cfRule>
    <cfRule type="expression" dxfId="13033" priority="48398" stopIfTrue="1">
      <formula>WEEKDAY($A844)=7</formula>
    </cfRule>
  </conditionalFormatting>
  <conditionalFormatting sqref="I844">
    <cfRule type="expression" dxfId="13032" priority="48385" stopIfTrue="1">
      <formula>WEEKDAY($A844)=1</formula>
    </cfRule>
    <cfRule type="expression" dxfId="13031" priority="48386" stopIfTrue="1">
      <formula>WEEKDAY($A844)=2</formula>
    </cfRule>
    <cfRule type="expression" dxfId="13030" priority="48387" stopIfTrue="1">
      <formula>WEEKDAY($A844)=3</formula>
    </cfRule>
    <cfRule type="expression" dxfId="13029" priority="48388" stopIfTrue="1">
      <formula>WEEKDAY($A844)=4</formula>
    </cfRule>
    <cfRule type="expression" dxfId="13028" priority="48389" stopIfTrue="1">
      <formula>WEEKDAY($A844)=5</formula>
    </cfRule>
    <cfRule type="expression" dxfId="13027" priority="48390" stopIfTrue="1">
      <formula>WEEKDAY($A844)=6</formula>
    </cfRule>
    <cfRule type="expression" dxfId="13026" priority="48391" stopIfTrue="1">
      <formula>WEEKDAY($A844)=7</formula>
    </cfRule>
  </conditionalFormatting>
  <conditionalFormatting sqref="I844">
    <cfRule type="expression" dxfId="13025" priority="48378" stopIfTrue="1">
      <formula>WEEKDAY($A844)=1</formula>
    </cfRule>
    <cfRule type="expression" dxfId="13024" priority="48379" stopIfTrue="1">
      <formula>WEEKDAY($A844)=2</formula>
    </cfRule>
    <cfRule type="expression" dxfId="13023" priority="48380" stopIfTrue="1">
      <formula>WEEKDAY($A844)=3</formula>
    </cfRule>
    <cfRule type="expression" dxfId="13022" priority="48381" stopIfTrue="1">
      <formula>WEEKDAY($A844)=4</formula>
    </cfRule>
    <cfRule type="expression" dxfId="13021" priority="48382" stopIfTrue="1">
      <formula>WEEKDAY($A844)=5</formula>
    </cfRule>
    <cfRule type="expression" dxfId="13020" priority="48383" stopIfTrue="1">
      <formula>WEEKDAY($A844)=6</formula>
    </cfRule>
    <cfRule type="expression" dxfId="13019" priority="48384" stopIfTrue="1">
      <formula>WEEKDAY($A844)=7</formula>
    </cfRule>
  </conditionalFormatting>
  <conditionalFormatting sqref="I844">
    <cfRule type="expression" dxfId="13018" priority="48371" stopIfTrue="1">
      <formula>WEEKDAY($A844)=1</formula>
    </cfRule>
    <cfRule type="expression" dxfId="13017" priority="48372" stopIfTrue="1">
      <formula>WEEKDAY($A844)=2</formula>
    </cfRule>
    <cfRule type="expression" dxfId="13016" priority="48373" stopIfTrue="1">
      <formula>WEEKDAY($A844)=3</formula>
    </cfRule>
    <cfRule type="expression" dxfId="13015" priority="48374" stopIfTrue="1">
      <formula>WEEKDAY($A844)=4</formula>
    </cfRule>
    <cfRule type="expression" dxfId="13014" priority="48375" stopIfTrue="1">
      <formula>WEEKDAY($A844)=5</formula>
    </cfRule>
    <cfRule type="expression" dxfId="13013" priority="48376" stopIfTrue="1">
      <formula>WEEKDAY($A844)=6</formula>
    </cfRule>
    <cfRule type="expression" dxfId="13012" priority="48377" stopIfTrue="1">
      <formula>WEEKDAY($A844)=7</formula>
    </cfRule>
  </conditionalFormatting>
  <conditionalFormatting sqref="I844">
    <cfRule type="expression" dxfId="13011" priority="48364" stopIfTrue="1">
      <formula>WEEKDAY($A844)=1</formula>
    </cfRule>
    <cfRule type="expression" dxfId="13010" priority="48365" stopIfTrue="1">
      <formula>WEEKDAY($A844)=2</formula>
    </cfRule>
    <cfRule type="expression" dxfId="13009" priority="48366" stopIfTrue="1">
      <formula>WEEKDAY($A844)=3</formula>
    </cfRule>
    <cfRule type="expression" dxfId="13008" priority="48367" stopIfTrue="1">
      <formula>WEEKDAY($A844)=4</formula>
    </cfRule>
    <cfRule type="expression" dxfId="13007" priority="48368" stopIfTrue="1">
      <formula>WEEKDAY($A844)=5</formula>
    </cfRule>
    <cfRule type="expression" dxfId="13006" priority="48369" stopIfTrue="1">
      <formula>WEEKDAY($A844)=6</formula>
    </cfRule>
    <cfRule type="expression" dxfId="13005" priority="48370" stopIfTrue="1">
      <formula>WEEKDAY($A844)=7</formula>
    </cfRule>
  </conditionalFormatting>
  <conditionalFormatting sqref="I844">
    <cfRule type="expression" dxfId="13004" priority="48357" stopIfTrue="1">
      <formula>WEEKDAY($A844)=1</formula>
    </cfRule>
    <cfRule type="expression" dxfId="13003" priority="48358" stopIfTrue="1">
      <formula>WEEKDAY($A844)=2</formula>
    </cfRule>
    <cfRule type="expression" dxfId="13002" priority="48359" stopIfTrue="1">
      <formula>WEEKDAY($A844)=3</formula>
    </cfRule>
    <cfRule type="expression" dxfId="13001" priority="48360" stopIfTrue="1">
      <formula>WEEKDAY($A844)=4</formula>
    </cfRule>
    <cfRule type="expression" dxfId="13000" priority="48361" stopIfTrue="1">
      <formula>WEEKDAY($A844)=5</formula>
    </cfRule>
    <cfRule type="expression" dxfId="12999" priority="48362" stopIfTrue="1">
      <formula>WEEKDAY($A844)=6</formula>
    </cfRule>
    <cfRule type="expression" dxfId="12998" priority="48363" stopIfTrue="1">
      <formula>WEEKDAY($A844)=7</formula>
    </cfRule>
  </conditionalFormatting>
  <conditionalFormatting sqref="I844">
    <cfRule type="expression" dxfId="12997" priority="48350" stopIfTrue="1">
      <formula>WEEKDAY($A844)=1</formula>
    </cfRule>
    <cfRule type="expression" dxfId="12996" priority="48351" stopIfTrue="1">
      <formula>WEEKDAY($A844)=2</formula>
    </cfRule>
    <cfRule type="expression" dxfId="12995" priority="48352" stopIfTrue="1">
      <formula>WEEKDAY($A844)=3</formula>
    </cfRule>
    <cfRule type="expression" dxfId="12994" priority="48353" stopIfTrue="1">
      <formula>WEEKDAY($A844)=4</formula>
    </cfRule>
    <cfRule type="expression" dxfId="12993" priority="48354" stopIfTrue="1">
      <formula>WEEKDAY($A844)=5</formula>
    </cfRule>
    <cfRule type="expression" dxfId="12992" priority="48355" stopIfTrue="1">
      <formula>WEEKDAY($A844)=6</formula>
    </cfRule>
    <cfRule type="expression" dxfId="12991" priority="48356" stopIfTrue="1">
      <formula>WEEKDAY($A844)=7</formula>
    </cfRule>
  </conditionalFormatting>
  <conditionalFormatting sqref="I844">
    <cfRule type="expression" dxfId="12990" priority="48343" stopIfTrue="1">
      <formula>WEEKDAY($A844)=1</formula>
    </cfRule>
    <cfRule type="expression" dxfId="12989" priority="48344" stopIfTrue="1">
      <formula>WEEKDAY($A844)=2</formula>
    </cfRule>
    <cfRule type="expression" dxfId="12988" priority="48345" stopIfTrue="1">
      <formula>WEEKDAY($A844)=3</formula>
    </cfRule>
    <cfRule type="expression" dxfId="12987" priority="48346" stopIfTrue="1">
      <formula>WEEKDAY($A844)=4</formula>
    </cfRule>
    <cfRule type="expression" dxfId="12986" priority="48347" stopIfTrue="1">
      <formula>WEEKDAY($A844)=5</formula>
    </cfRule>
    <cfRule type="expression" dxfId="12985" priority="48348" stopIfTrue="1">
      <formula>WEEKDAY($A844)=6</formula>
    </cfRule>
    <cfRule type="expression" dxfId="12984" priority="48349" stopIfTrue="1">
      <formula>WEEKDAY($A844)=7</formula>
    </cfRule>
  </conditionalFormatting>
  <conditionalFormatting sqref="I844">
    <cfRule type="expression" dxfId="12983" priority="48336" stopIfTrue="1">
      <formula>WEEKDAY($A844)=1</formula>
    </cfRule>
    <cfRule type="expression" dxfId="12982" priority="48337" stopIfTrue="1">
      <formula>WEEKDAY($A844)=2</formula>
    </cfRule>
    <cfRule type="expression" dxfId="12981" priority="48338" stopIfTrue="1">
      <formula>WEEKDAY($A844)=3</formula>
    </cfRule>
    <cfRule type="expression" dxfId="12980" priority="48339" stopIfTrue="1">
      <formula>WEEKDAY($A844)=4</formula>
    </cfRule>
    <cfRule type="expression" dxfId="12979" priority="48340" stopIfTrue="1">
      <formula>WEEKDAY($A844)=5</formula>
    </cfRule>
    <cfRule type="expression" dxfId="12978" priority="48341" stopIfTrue="1">
      <formula>WEEKDAY($A844)=6</formula>
    </cfRule>
    <cfRule type="expression" dxfId="12977" priority="48342" stopIfTrue="1">
      <formula>WEEKDAY($A844)=7</formula>
    </cfRule>
  </conditionalFormatting>
  <conditionalFormatting sqref="I844">
    <cfRule type="expression" dxfId="12976" priority="48329" stopIfTrue="1">
      <formula>WEEKDAY($A844)=1</formula>
    </cfRule>
    <cfRule type="expression" dxfId="12975" priority="48330" stopIfTrue="1">
      <formula>WEEKDAY($A844)=2</formula>
    </cfRule>
    <cfRule type="expression" dxfId="12974" priority="48331" stopIfTrue="1">
      <formula>WEEKDAY($A844)=3</formula>
    </cfRule>
    <cfRule type="expression" dxfId="12973" priority="48332" stopIfTrue="1">
      <formula>WEEKDAY($A844)=4</formula>
    </cfRule>
    <cfRule type="expression" dxfId="12972" priority="48333" stopIfTrue="1">
      <formula>WEEKDAY($A844)=5</formula>
    </cfRule>
    <cfRule type="expression" dxfId="12971" priority="48334" stopIfTrue="1">
      <formula>WEEKDAY($A844)=6</formula>
    </cfRule>
    <cfRule type="expression" dxfId="12970" priority="48335" stopIfTrue="1">
      <formula>WEEKDAY($A844)=7</formula>
    </cfRule>
  </conditionalFormatting>
  <conditionalFormatting sqref="I844">
    <cfRule type="expression" dxfId="12969" priority="48322" stopIfTrue="1">
      <formula>WEEKDAY($A844)=1</formula>
    </cfRule>
    <cfRule type="expression" dxfId="12968" priority="48323" stopIfTrue="1">
      <formula>WEEKDAY($A844)=2</formula>
    </cfRule>
    <cfRule type="expression" dxfId="12967" priority="48324" stopIfTrue="1">
      <formula>WEEKDAY($A844)=3</formula>
    </cfRule>
    <cfRule type="expression" dxfId="12966" priority="48325" stopIfTrue="1">
      <formula>WEEKDAY($A844)=4</formula>
    </cfRule>
    <cfRule type="expression" dxfId="12965" priority="48326" stopIfTrue="1">
      <formula>WEEKDAY($A844)=5</formula>
    </cfRule>
    <cfRule type="expression" dxfId="12964" priority="48327" stopIfTrue="1">
      <formula>WEEKDAY($A844)=6</formula>
    </cfRule>
    <cfRule type="expression" dxfId="12963" priority="48328" stopIfTrue="1">
      <formula>WEEKDAY($A844)=7</formula>
    </cfRule>
  </conditionalFormatting>
  <conditionalFormatting sqref="I844">
    <cfRule type="expression" dxfId="12962" priority="48315" stopIfTrue="1">
      <formula>WEEKDAY($A844)=1</formula>
    </cfRule>
    <cfRule type="expression" dxfId="12961" priority="48316" stopIfTrue="1">
      <formula>WEEKDAY($A844)=2</formula>
    </cfRule>
    <cfRule type="expression" dxfId="12960" priority="48317" stopIfTrue="1">
      <formula>WEEKDAY($A844)=3</formula>
    </cfRule>
    <cfRule type="expression" dxfId="12959" priority="48318" stopIfTrue="1">
      <formula>WEEKDAY($A844)=4</formula>
    </cfRule>
    <cfRule type="expression" dxfId="12958" priority="48319" stopIfTrue="1">
      <formula>WEEKDAY($A844)=5</formula>
    </cfRule>
    <cfRule type="expression" dxfId="12957" priority="48320" stopIfTrue="1">
      <formula>WEEKDAY($A844)=6</formula>
    </cfRule>
    <cfRule type="expression" dxfId="12956" priority="48321" stopIfTrue="1">
      <formula>WEEKDAY($A844)=7</formula>
    </cfRule>
  </conditionalFormatting>
  <conditionalFormatting sqref="I844">
    <cfRule type="expression" dxfId="12955" priority="48308" stopIfTrue="1">
      <formula>WEEKDAY($A844)=1</formula>
    </cfRule>
    <cfRule type="expression" dxfId="12954" priority="48309" stopIfTrue="1">
      <formula>WEEKDAY($A844)=2</formula>
    </cfRule>
    <cfRule type="expression" dxfId="12953" priority="48310" stopIfTrue="1">
      <formula>WEEKDAY($A844)=3</formula>
    </cfRule>
    <cfRule type="expression" dxfId="12952" priority="48311" stopIfTrue="1">
      <formula>WEEKDAY($A844)=4</formula>
    </cfRule>
    <cfRule type="expression" dxfId="12951" priority="48312" stopIfTrue="1">
      <formula>WEEKDAY($A844)=5</formula>
    </cfRule>
    <cfRule type="expression" dxfId="12950" priority="48313" stopIfTrue="1">
      <formula>WEEKDAY($A844)=6</formula>
    </cfRule>
    <cfRule type="expression" dxfId="12949" priority="48314" stopIfTrue="1">
      <formula>WEEKDAY($A844)=7</formula>
    </cfRule>
  </conditionalFormatting>
  <conditionalFormatting sqref="I844">
    <cfRule type="expression" dxfId="12948" priority="48301" stopIfTrue="1">
      <formula>WEEKDAY($A844)=1</formula>
    </cfRule>
    <cfRule type="expression" dxfId="12947" priority="48302" stopIfTrue="1">
      <formula>WEEKDAY($A844)=2</formula>
    </cfRule>
    <cfRule type="expression" dxfId="12946" priority="48303" stopIfTrue="1">
      <formula>WEEKDAY($A844)=3</formula>
    </cfRule>
    <cfRule type="expression" dxfId="12945" priority="48304" stopIfTrue="1">
      <formula>WEEKDAY($A844)=4</formula>
    </cfRule>
    <cfRule type="expression" dxfId="12944" priority="48305" stopIfTrue="1">
      <formula>WEEKDAY($A844)=5</formula>
    </cfRule>
    <cfRule type="expression" dxfId="12943" priority="48306" stopIfTrue="1">
      <formula>WEEKDAY($A844)=6</formula>
    </cfRule>
    <cfRule type="expression" dxfId="12942" priority="48307" stopIfTrue="1">
      <formula>WEEKDAY($A844)=7</formula>
    </cfRule>
  </conditionalFormatting>
  <conditionalFormatting sqref="I844">
    <cfRule type="expression" dxfId="12941" priority="48294" stopIfTrue="1">
      <formula>WEEKDAY($A844)=1</formula>
    </cfRule>
    <cfRule type="expression" dxfId="12940" priority="48295" stopIfTrue="1">
      <formula>WEEKDAY($A844)=2</formula>
    </cfRule>
    <cfRule type="expression" dxfId="12939" priority="48296" stopIfTrue="1">
      <formula>WEEKDAY($A844)=3</formula>
    </cfRule>
    <cfRule type="expression" dxfId="12938" priority="48297" stopIfTrue="1">
      <formula>WEEKDAY($A844)=4</formula>
    </cfRule>
    <cfRule type="expression" dxfId="12937" priority="48298" stopIfTrue="1">
      <formula>WEEKDAY($A844)=5</formula>
    </cfRule>
    <cfRule type="expression" dxfId="12936" priority="48299" stopIfTrue="1">
      <formula>WEEKDAY($A844)=6</formula>
    </cfRule>
    <cfRule type="expression" dxfId="12935" priority="48300" stopIfTrue="1">
      <formula>WEEKDAY($A844)=7</formula>
    </cfRule>
  </conditionalFormatting>
  <conditionalFormatting sqref="I844">
    <cfRule type="expression" dxfId="12934" priority="48287" stopIfTrue="1">
      <formula>WEEKDAY($A844)=1</formula>
    </cfRule>
    <cfRule type="expression" dxfId="12933" priority="48288" stopIfTrue="1">
      <formula>WEEKDAY($A844)=2</formula>
    </cfRule>
    <cfRule type="expression" dxfId="12932" priority="48289" stopIfTrue="1">
      <formula>WEEKDAY($A844)=3</formula>
    </cfRule>
    <cfRule type="expression" dxfId="12931" priority="48290" stopIfTrue="1">
      <formula>WEEKDAY($A844)=4</formula>
    </cfRule>
    <cfRule type="expression" dxfId="12930" priority="48291" stopIfTrue="1">
      <formula>WEEKDAY($A844)=5</formula>
    </cfRule>
    <cfRule type="expression" dxfId="12929" priority="48292" stopIfTrue="1">
      <formula>WEEKDAY($A844)=6</formula>
    </cfRule>
    <cfRule type="expression" dxfId="12928" priority="48293" stopIfTrue="1">
      <formula>WEEKDAY($A844)=7</formula>
    </cfRule>
  </conditionalFormatting>
  <conditionalFormatting sqref="I844">
    <cfRule type="expression" dxfId="12927" priority="48280" stopIfTrue="1">
      <formula>WEEKDAY($A844)=1</formula>
    </cfRule>
    <cfRule type="expression" dxfId="12926" priority="48281" stopIfTrue="1">
      <formula>WEEKDAY($A844)=2</formula>
    </cfRule>
    <cfRule type="expression" dxfId="12925" priority="48282" stopIfTrue="1">
      <formula>WEEKDAY($A844)=3</formula>
    </cfRule>
    <cfRule type="expression" dxfId="12924" priority="48283" stopIfTrue="1">
      <formula>WEEKDAY($A844)=4</formula>
    </cfRule>
    <cfRule type="expression" dxfId="12923" priority="48284" stopIfTrue="1">
      <formula>WEEKDAY($A844)=5</formula>
    </cfRule>
    <cfRule type="expression" dxfId="12922" priority="48285" stopIfTrue="1">
      <formula>WEEKDAY($A844)=6</formula>
    </cfRule>
    <cfRule type="expression" dxfId="12921" priority="48286" stopIfTrue="1">
      <formula>WEEKDAY($A844)=7</formula>
    </cfRule>
  </conditionalFormatting>
  <conditionalFormatting sqref="I844">
    <cfRule type="expression" dxfId="12920" priority="48273" stopIfTrue="1">
      <formula>WEEKDAY($A844)=1</formula>
    </cfRule>
    <cfRule type="expression" dxfId="12919" priority="48274" stopIfTrue="1">
      <formula>WEEKDAY($A844)=2</formula>
    </cfRule>
    <cfRule type="expression" dxfId="12918" priority="48275" stopIfTrue="1">
      <formula>WEEKDAY($A844)=3</formula>
    </cfRule>
    <cfRule type="expression" dxfId="12917" priority="48276" stopIfTrue="1">
      <formula>WEEKDAY($A844)=4</formula>
    </cfRule>
    <cfRule type="expression" dxfId="12916" priority="48277" stopIfTrue="1">
      <formula>WEEKDAY($A844)=5</formula>
    </cfRule>
    <cfRule type="expression" dxfId="12915" priority="48278" stopIfTrue="1">
      <formula>WEEKDAY($A844)=6</formula>
    </cfRule>
    <cfRule type="expression" dxfId="12914" priority="48279" stopIfTrue="1">
      <formula>WEEKDAY($A844)=7</formula>
    </cfRule>
  </conditionalFormatting>
  <conditionalFormatting sqref="I844">
    <cfRule type="expression" dxfId="12913" priority="48266" stopIfTrue="1">
      <formula>WEEKDAY($A844)=1</formula>
    </cfRule>
    <cfRule type="expression" dxfId="12912" priority="48267" stopIfTrue="1">
      <formula>WEEKDAY($A844)=2</formula>
    </cfRule>
    <cfRule type="expression" dxfId="12911" priority="48268" stopIfTrue="1">
      <formula>WEEKDAY($A844)=3</formula>
    </cfRule>
    <cfRule type="expression" dxfId="12910" priority="48269" stopIfTrue="1">
      <formula>WEEKDAY($A844)=4</formula>
    </cfRule>
    <cfRule type="expression" dxfId="12909" priority="48270" stopIfTrue="1">
      <formula>WEEKDAY($A844)=5</formula>
    </cfRule>
    <cfRule type="expression" dxfId="12908" priority="48271" stopIfTrue="1">
      <formula>WEEKDAY($A844)=6</formula>
    </cfRule>
    <cfRule type="expression" dxfId="12907" priority="48272" stopIfTrue="1">
      <formula>WEEKDAY($A844)=7</formula>
    </cfRule>
  </conditionalFormatting>
  <conditionalFormatting sqref="I844">
    <cfRule type="expression" dxfId="12906" priority="48259" stopIfTrue="1">
      <formula>WEEKDAY($A844)=1</formula>
    </cfRule>
    <cfRule type="expression" dxfId="12905" priority="48260" stopIfTrue="1">
      <formula>WEEKDAY($A844)=2</formula>
    </cfRule>
    <cfRule type="expression" dxfId="12904" priority="48261" stopIfTrue="1">
      <formula>WEEKDAY($A844)=3</formula>
    </cfRule>
    <cfRule type="expression" dxfId="12903" priority="48262" stopIfTrue="1">
      <formula>WEEKDAY($A844)=4</formula>
    </cfRule>
    <cfRule type="expression" dxfId="12902" priority="48263" stopIfTrue="1">
      <formula>WEEKDAY($A844)=5</formula>
    </cfRule>
    <cfRule type="expression" dxfId="12901" priority="48264" stopIfTrue="1">
      <formula>WEEKDAY($A844)=6</formula>
    </cfRule>
    <cfRule type="expression" dxfId="12900" priority="48265" stopIfTrue="1">
      <formula>WEEKDAY($A844)=7</formula>
    </cfRule>
  </conditionalFormatting>
  <conditionalFormatting sqref="I844">
    <cfRule type="expression" dxfId="12899" priority="48252" stopIfTrue="1">
      <formula>WEEKDAY($A844)=1</formula>
    </cfRule>
    <cfRule type="expression" dxfId="12898" priority="48253" stopIfTrue="1">
      <formula>WEEKDAY($A844)=2</formula>
    </cfRule>
    <cfRule type="expression" dxfId="12897" priority="48254" stopIfTrue="1">
      <formula>WEEKDAY($A844)=3</formula>
    </cfRule>
    <cfRule type="expression" dxfId="12896" priority="48255" stopIfTrue="1">
      <formula>WEEKDAY($A844)=4</formula>
    </cfRule>
    <cfRule type="expression" dxfId="12895" priority="48256" stopIfTrue="1">
      <formula>WEEKDAY($A844)=5</formula>
    </cfRule>
    <cfRule type="expression" dxfId="12894" priority="48257" stopIfTrue="1">
      <formula>WEEKDAY($A844)=6</formula>
    </cfRule>
    <cfRule type="expression" dxfId="12893" priority="48258" stopIfTrue="1">
      <formula>WEEKDAY($A844)=7</formula>
    </cfRule>
  </conditionalFormatting>
  <conditionalFormatting sqref="I844">
    <cfRule type="expression" dxfId="12892" priority="48245" stopIfTrue="1">
      <formula>WEEKDAY($A844)=1</formula>
    </cfRule>
    <cfRule type="expression" dxfId="12891" priority="48246" stopIfTrue="1">
      <formula>WEEKDAY($A844)=2</formula>
    </cfRule>
    <cfRule type="expression" dxfId="12890" priority="48247" stopIfTrue="1">
      <formula>WEEKDAY($A844)=3</formula>
    </cfRule>
    <cfRule type="expression" dxfId="12889" priority="48248" stopIfTrue="1">
      <formula>WEEKDAY($A844)=4</formula>
    </cfRule>
    <cfRule type="expression" dxfId="12888" priority="48249" stopIfTrue="1">
      <formula>WEEKDAY($A844)=5</formula>
    </cfRule>
    <cfRule type="expression" dxfId="12887" priority="48250" stopIfTrue="1">
      <formula>WEEKDAY($A844)=6</formula>
    </cfRule>
    <cfRule type="expression" dxfId="12886" priority="48251" stopIfTrue="1">
      <formula>WEEKDAY($A844)=7</formula>
    </cfRule>
  </conditionalFormatting>
  <conditionalFormatting sqref="I844">
    <cfRule type="expression" dxfId="12885" priority="48238" stopIfTrue="1">
      <formula>WEEKDAY($A844)=1</formula>
    </cfRule>
    <cfRule type="expression" dxfId="12884" priority="48239" stopIfTrue="1">
      <formula>WEEKDAY($A844)=2</formula>
    </cfRule>
    <cfRule type="expression" dxfId="12883" priority="48240" stopIfTrue="1">
      <formula>WEEKDAY($A844)=3</formula>
    </cfRule>
    <cfRule type="expression" dxfId="12882" priority="48241" stopIfTrue="1">
      <formula>WEEKDAY($A844)=4</formula>
    </cfRule>
    <cfRule type="expression" dxfId="12881" priority="48242" stopIfTrue="1">
      <formula>WEEKDAY($A844)=5</formula>
    </cfRule>
    <cfRule type="expression" dxfId="12880" priority="48243" stopIfTrue="1">
      <formula>WEEKDAY($A844)=6</formula>
    </cfRule>
    <cfRule type="expression" dxfId="12879" priority="48244" stopIfTrue="1">
      <formula>WEEKDAY($A844)=7</formula>
    </cfRule>
  </conditionalFormatting>
  <conditionalFormatting sqref="I844">
    <cfRule type="expression" dxfId="12878" priority="48231" stopIfTrue="1">
      <formula>WEEKDAY($A844)=1</formula>
    </cfRule>
    <cfRule type="expression" dxfId="12877" priority="48232" stopIfTrue="1">
      <formula>WEEKDAY($A844)=2</formula>
    </cfRule>
    <cfRule type="expression" dxfId="12876" priority="48233" stopIfTrue="1">
      <formula>WEEKDAY($A844)=3</formula>
    </cfRule>
    <cfRule type="expression" dxfId="12875" priority="48234" stopIfTrue="1">
      <formula>WEEKDAY($A844)=4</formula>
    </cfRule>
    <cfRule type="expression" dxfId="12874" priority="48235" stopIfTrue="1">
      <formula>WEEKDAY($A844)=5</formula>
    </cfRule>
    <cfRule type="expression" dxfId="12873" priority="48236" stopIfTrue="1">
      <formula>WEEKDAY($A844)=6</formula>
    </cfRule>
    <cfRule type="expression" dxfId="12872" priority="48237" stopIfTrue="1">
      <formula>WEEKDAY($A844)=7</formula>
    </cfRule>
  </conditionalFormatting>
  <conditionalFormatting sqref="B844:M844">
    <cfRule type="expression" dxfId="12871" priority="48224" stopIfTrue="1">
      <formula>WEEKDAY($A844)=1</formula>
    </cfRule>
    <cfRule type="expression" dxfId="12870" priority="48225" stopIfTrue="1">
      <formula>WEEKDAY($A844)=2</formula>
    </cfRule>
    <cfRule type="expression" dxfId="12869" priority="48226" stopIfTrue="1">
      <formula>WEEKDAY($A844)=3</formula>
    </cfRule>
    <cfRule type="expression" dxfId="12868" priority="48227" stopIfTrue="1">
      <formula>WEEKDAY($A844)=4</formula>
    </cfRule>
    <cfRule type="expression" dxfId="12867" priority="48228" stopIfTrue="1">
      <formula>WEEKDAY($A844)=5</formula>
    </cfRule>
    <cfRule type="expression" dxfId="12866" priority="48229" stopIfTrue="1">
      <formula>WEEKDAY($A844)=6</formula>
    </cfRule>
    <cfRule type="expression" dxfId="12865" priority="48230" stopIfTrue="1">
      <formula>WEEKDAY($A844)=7</formula>
    </cfRule>
  </conditionalFormatting>
  <conditionalFormatting sqref="B844:M844">
    <cfRule type="expression" dxfId="12864" priority="48217" stopIfTrue="1">
      <formula>WEEKDAY($A844)=1</formula>
    </cfRule>
    <cfRule type="expression" dxfId="12863" priority="48218" stopIfTrue="1">
      <formula>WEEKDAY($A844)=2</formula>
    </cfRule>
    <cfRule type="expression" dxfId="12862" priority="48219" stopIfTrue="1">
      <formula>WEEKDAY($A844)=3</formula>
    </cfRule>
    <cfRule type="expression" dxfId="12861" priority="48220" stopIfTrue="1">
      <formula>WEEKDAY($A844)=4</formula>
    </cfRule>
    <cfRule type="expression" dxfId="12860" priority="48221" stopIfTrue="1">
      <formula>WEEKDAY($A844)=5</formula>
    </cfRule>
    <cfRule type="expression" dxfId="12859" priority="48222" stopIfTrue="1">
      <formula>WEEKDAY($A844)=6</formula>
    </cfRule>
    <cfRule type="expression" dxfId="12858" priority="48223" stopIfTrue="1">
      <formula>WEEKDAY($A844)=7</formula>
    </cfRule>
  </conditionalFormatting>
  <conditionalFormatting sqref="I844">
    <cfRule type="expression" dxfId="12857" priority="48210" stopIfTrue="1">
      <formula>WEEKDAY($A844)=1</formula>
    </cfRule>
    <cfRule type="expression" dxfId="12856" priority="48211" stopIfTrue="1">
      <formula>WEEKDAY($A844)=2</formula>
    </cfRule>
    <cfRule type="expression" dxfId="12855" priority="48212" stopIfTrue="1">
      <formula>WEEKDAY($A844)=3</formula>
    </cfRule>
    <cfRule type="expression" dxfId="12854" priority="48213" stopIfTrue="1">
      <formula>WEEKDAY($A844)=4</formula>
    </cfRule>
    <cfRule type="expression" dxfId="12853" priority="48214" stopIfTrue="1">
      <formula>WEEKDAY($A844)=5</formula>
    </cfRule>
    <cfRule type="expression" dxfId="12852" priority="48215" stopIfTrue="1">
      <formula>WEEKDAY($A844)=6</formula>
    </cfRule>
    <cfRule type="expression" dxfId="12851" priority="48216" stopIfTrue="1">
      <formula>WEEKDAY($A844)=7</formula>
    </cfRule>
  </conditionalFormatting>
  <conditionalFormatting sqref="I844">
    <cfRule type="expression" dxfId="12850" priority="48203" stopIfTrue="1">
      <formula>WEEKDAY($A844)=1</formula>
    </cfRule>
    <cfRule type="expression" dxfId="12849" priority="48204" stopIfTrue="1">
      <formula>WEEKDAY($A844)=2</formula>
    </cfRule>
    <cfRule type="expression" dxfId="12848" priority="48205" stopIfTrue="1">
      <formula>WEEKDAY($A844)=3</formula>
    </cfRule>
    <cfRule type="expression" dxfId="12847" priority="48206" stopIfTrue="1">
      <formula>WEEKDAY($A844)=4</formula>
    </cfRule>
    <cfRule type="expression" dxfId="12846" priority="48207" stopIfTrue="1">
      <formula>WEEKDAY($A844)=5</formula>
    </cfRule>
    <cfRule type="expression" dxfId="12845" priority="48208" stopIfTrue="1">
      <formula>WEEKDAY($A844)=6</formula>
    </cfRule>
    <cfRule type="expression" dxfId="12844" priority="48209" stopIfTrue="1">
      <formula>WEEKDAY($A844)=7</formula>
    </cfRule>
  </conditionalFormatting>
  <conditionalFormatting sqref="A845:G845 I845:M845">
    <cfRule type="expression" dxfId="12843" priority="48189" stopIfTrue="1">
      <formula>WEEKDAY($A845)=1</formula>
    </cfRule>
    <cfRule type="expression" dxfId="12842" priority="48190" stopIfTrue="1">
      <formula>WEEKDAY($A845)=2</formula>
    </cfRule>
    <cfRule type="expression" dxfId="12841" priority="48191" stopIfTrue="1">
      <formula>WEEKDAY($A845)=3</formula>
    </cfRule>
    <cfRule type="expression" dxfId="12840" priority="48192" stopIfTrue="1">
      <formula>WEEKDAY($A845)=4</formula>
    </cfRule>
    <cfRule type="expression" dxfId="12839" priority="48193" stopIfTrue="1">
      <formula>WEEKDAY($A845)=5</formula>
    </cfRule>
    <cfRule type="expression" dxfId="12838" priority="48194" stopIfTrue="1">
      <formula>WEEKDAY($A845)=6</formula>
    </cfRule>
    <cfRule type="expression" dxfId="12837" priority="48195" stopIfTrue="1">
      <formula>WEEKDAY($A845)=7</formula>
    </cfRule>
  </conditionalFormatting>
  <conditionalFormatting sqref="B846:H846 J846:M846">
    <cfRule type="expression" dxfId="12836" priority="38088" stopIfTrue="1">
      <formula>WEEKDAY($A846)=1</formula>
    </cfRule>
    <cfRule type="expression" dxfId="12835" priority="38089" stopIfTrue="1">
      <formula>WEEKDAY($A846)=2</formula>
    </cfRule>
    <cfRule type="expression" dxfId="12834" priority="38090" stopIfTrue="1">
      <formula>WEEKDAY($A846)=3</formula>
    </cfRule>
    <cfRule type="expression" dxfId="12833" priority="38091" stopIfTrue="1">
      <formula>WEEKDAY($A846)=4</formula>
    </cfRule>
    <cfRule type="expression" dxfId="12832" priority="38092" stopIfTrue="1">
      <formula>WEEKDAY($A846)=5</formula>
    </cfRule>
    <cfRule type="expression" dxfId="12831" priority="38093" stopIfTrue="1">
      <formula>WEEKDAY($A846)=6</formula>
    </cfRule>
    <cfRule type="expression" dxfId="12830" priority="38094" stopIfTrue="1">
      <formula>WEEKDAY($A846)=7</formula>
    </cfRule>
  </conditionalFormatting>
  <conditionalFormatting sqref="A846:A848">
    <cfRule type="expression" dxfId="12829" priority="38067" stopIfTrue="1">
      <formula>WEEKDAY($A846)=1</formula>
    </cfRule>
    <cfRule type="expression" dxfId="12828" priority="38068" stopIfTrue="1">
      <formula>WEEKDAY($A846)=2</formula>
    </cfRule>
    <cfRule type="expression" dxfId="12827" priority="38069" stopIfTrue="1">
      <formula>WEEKDAY($A846)=3</formula>
    </cfRule>
    <cfRule type="expression" dxfId="12826" priority="38070" stopIfTrue="1">
      <formula>WEEKDAY($A846)=4</formula>
    </cfRule>
    <cfRule type="expression" dxfId="12825" priority="38071" stopIfTrue="1">
      <formula>WEEKDAY($A846)=5</formula>
    </cfRule>
    <cfRule type="expression" dxfId="12824" priority="38072" stopIfTrue="1">
      <formula>WEEKDAY($A846)=6</formula>
    </cfRule>
    <cfRule type="expression" dxfId="12823" priority="38073" stopIfTrue="1">
      <formula>WEEKDAY($A846)=7</formula>
    </cfRule>
  </conditionalFormatting>
  <conditionalFormatting sqref="H845">
    <cfRule type="expression" dxfId="12822" priority="38060" stopIfTrue="1">
      <formula>WEEKDAY($A845)=1</formula>
    </cfRule>
    <cfRule type="expression" dxfId="12821" priority="38061" stopIfTrue="1">
      <formula>WEEKDAY($A845)=2</formula>
    </cfRule>
    <cfRule type="expression" dxfId="12820" priority="38062" stopIfTrue="1">
      <formula>WEEKDAY($A845)=3</formula>
    </cfRule>
    <cfRule type="expression" dxfId="12819" priority="38063" stopIfTrue="1">
      <formula>WEEKDAY($A845)=4</formula>
    </cfRule>
    <cfRule type="expression" dxfId="12818" priority="38064" stopIfTrue="1">
      <formula>WEEKDAY($A845)=5</formula>
    </cfRule>
    <cfRule type="expression" dxfId="12817" priority="38065" stopIfTrue="1">
      <formula>WEEKDAY($A845)=6</formula>
    </cfRule>
    <cfRule type="expression" dxfId="12816" priority="38066" stopIfTrue="1">
      <formula>WEEKDAY($A845)=7</formula>
    </cfRule>
  </conditionalFormatting>
  <conditionalFormatting sqref="I846:I848">
    <cfRule type="expression" dxfId="12815" priority="38053" stopIfTrue="1">
      <formula>WEEKDAY($A846)=1</formula>
    </cfRule>
    <cfRule type="expression" dxfId="12814" priority="38054" stopIfTrue="1">
      <formula>WEEKDAY($A846)=2</formula>
    </cfRule>
    <cfRule type="expression" dxfId="12813" priority="38055" stopIfTrue="1">
      <formula>WEEKDAY($A846)=3</formula>
    </cfRule>
    <cfRule type="expression" dxfId="12812" priority="38056" stopIfTrue="1">
      <formula>WEEKDAY($A846)=4</formula>
    </cfRule>
    <cfRule type="expression" dxfId="12811" priority="38057" stopIfTrue="1">
      <formula>WEEKDAY($A846)=5</formula>
    </cfRule>
    <cfRule type="expression" dxfId="12810" priority="38058" stopIfTrue="1">
      <formula>WEEKDAY($A846)=6</formula>
    </cfRule>
    <cfRule type="expression" dxfId="12809" priority="38059" stopIfTrue="1">
      <formula>WEEKDAY($A846)=7</formula>
    </cfRule>
  </conditionalFormatting>
  <conditionalFormatting sqref="J847">
    <cfRule type="expression" dxfId="12808" priority="29037" stopIfTrue="1">
      <formula>WEEKDAY($A847)=1</formula>
    </cfRule>
    <cfRule type="expression" dxfId="12807" priority="29038" stopIfTrue="1">
      <formula>WEEKDAY($A847)=2</formula>
    </cfRule>
    <cfRule type="expression" dxfId="12806" priority="29039" stopIfTrue="1">
      <formula>WEEKDAY($A847)=3</formula>
    </cfRule>
    <cfRule type="expression" dxfId="12805" priority="29040" stopIfTrue="1">
      <formula>WEEKDAY($A847)=4</formula>
    </cfRule>
    <cfRule type="expression" dxfId="12804" priority="29041" stopIfTrue="1">
      <formula>WEEKDAY($A847)=5</formula>
    </cfRule>
    <cfRule type="expression" dxfId="12803" priority="29042" stopIfTrue="1">
      <formula>WEEKDAY($A847)=6</formula>
    </cfRule>
    <cfRule type="expression" dxfId="12802" priority="29043" stopIfTrue="1">
      <formula>WEEKDAY($A847)=7</formula>
    </cfRule>
  </conditionalFormatting>
  <conditionalFormatting sqref="B847:H847 K847:M847">
    <cfRule type="expression" dxfId="12801" priority="28960" stopIfTrue="1">
      <formula>WEEKDAY($A847)=1</formula>
    </cfRule>
    <cfRule type="expression" dxfId="12800" priority="28961" stopIfTrue="1">
      <formula>WEEKDAY($A847)=2</formula>
    </cfRule>
    <cfRule type="expression" dxfId="12799" priority="28962" stopIfTrue="1">
      <formula>WEEKDAY($A847)=3</formula>
    </cfRule>
    <cfRule type="expression" dxfId="12798" priority="28963" stopIfTrue="1">
      <formula>WEEKDAY($A847)=4</formula>
    </cfRule>
    <cfRule type="expression" dxfId="12797" priority="28964" stopIfTrue="1">
      <formula>WEEKDAY($A847)=5</formula>
    </cfRule>
    <cfRule type="expression" dxfId="12796" priority="28965" stopIfTrue="1">
      <formula>WEEKDAY($A847)=6</formula>
    </cfRule>
    <cfRule type="expression" dxfId="12795" priority="28966" stopIfTrue="1">
      <formula>WEEKDAY($A847)=7</formula>
    </cfRule>
  </conditionalFormatting>
  <conditionalFormatting sqref="B847:H847 K847:M847">
    <cfRule type="expression" dxfId="12794" priority="28953" stopIfTrue="1">
      <formula>WEEKDAY($A847)=1</formula>
    </cfRule>
    <cfRule type="expression" dxfId="12793" priority="28954" stopIfTrue="1">
      <formula>WEEKDAY($A847)=2</formula>
    </cfRule>
    <cfRule type="expression" dxfId="12792" priority="28955" stopIfTrue="1">
      <formula>WEEKDAY($A847)=3</formula>
    </cfRule>
    <cfRule type="expression" dxfId="12791" priority="28956" stopIfTrue="1">
      <formula>WEEKDAY($A847)=4</formula>
    </cfRule>
    <cfRule type="expression" dxfId="12790" priority="28957" stopIfTrue="1">
      <formula>WEEKDAY($A847)=5</formula>
    </cfRule>
    <cfRule type="expression" dxfId="12789" priority="28958" stopIfTrue="1">
      <formula>WEEKDAY($A847)=6</formula>
    </cfRule>
    <cfRule type="expression" dxfId="12788" priority="28959" stopIfTrue="1">
      <formula>WEEKDAY($A847)=7</formula>
    </cfRule>
  </conditionalFormatting>
  <conditionalFormatting sqref="B848:H848 J848:M848">
    <cfRule type="expression" dxfId="12787" priority="18880" stopIfTrue="1">
      <formula>WEEKDAY($A848)=1</formula>
    </cfRule>
    <cfRule type="expression" dxfId="12786" priority="18881" stopIfTrue="1">
      <formula>WEEKDAY($A848)=2</formula>
    </cfRule>
    <cfRule type="expression" dxfId="12785" priority="18882" stopIfTrue="1">
      <formula>WEEKDAY($A848)=3</formula>
    </cfRule>
    <cfRule type="expression" dxfId="12784" priority="18883" stopIfTrue="1">
      <formula>WEEKDAY($A848)=4</formula>
    </cfRule>
    <cfRule type="expression" dxfId="12783" priority="18884" stopIfTrue="1">
      <formula>WEEKDAY($A848)=5</formula>
    </cfRule>
    <cfRule type="expression" dxfId="12782" priority="18885" stopIfTrue="1">
      <formula>WEEKDAY($A848)=6</formula>
    </cfRule>
    <cfRule type="expression" dxfId="12781" priority="18886" stopIfTrue="1">
      <formula>WEEKDAY($A848)=7</formula>
    </cfRule>
  </conditionalFormatting>
  <conditionalFormatting sqref="B848:H848 J848:M848">
    <cfRule type="expression" dxfId="12780" priority="18873" stopIfTrue="1">
      <formula>WEEKDAY($A848)=1</formula>
    </cfRule>
    <cfRule type="expression" dxfId="12779" priority="18874" stopIfTrue="1">
      <formula>WEEKDAY($A848)=2</formula>
    </cfRule>
    <cfRule type="expression" dxfId="12778" priority="18875" stopIfTrue="1">
      <formula>WEEKDAY($A848)=3</formula>
    </cfRule>
    <cfRule type="expression" dxfId="12777" priority="18876" stopIfTrue="1">
      <formula>WEEKDAY($A848)=4</formula>
    </cfRule>
    <cfRule type="expression" dxfId="12776" priority="18877" stopIfTrue="1">
      <formula>WEEKDAY($A848)=5</formula>
    </cfRule>
    <cfRule type="expression" dxfId="12775" priority="18878" stopIfTrue="1">
      <formula>WEEKDAY($A848)=6</formula>
    </cfRule>
    <cfRule type="expression" dxfId="12774" priority="18879" stopIfTrue="1">
      <formula>WEEKDAY($A848)=7</formula>
    </cfRule>
  </conditionalFormatting>
  <conditionalFormatting sqref="A849:G849 I849:M849">
    <cfRule type="expression" dxfId="12773" priority="18838" stopIfTrue="1">
      <formula>WEEKDAY($A849)=1</formula>
    </cfRule>
    <cfRule type="expression" dxfId="12772" priority="18839" stopIfTrue="1">
      <formula>WEEKDAY($A849)=2</formula>
    </cfRule>
    <cfRule type="expression" dxfId="12771" priority="18840" stopIfTrue="1">
      <formula>WEEKDAY($A849)=3</formula>
    </cfRule>
    <cfRule type="expression" dxfId="12770" priority="18841" stopIfTrue="1">
      <formula>WEEKDAY($A849)=4</formula>
    </cfRule>
    <cfRule type="expression" dxfId="12769" priority="18842" stopIfTrue="1">
      <formula>WEEKDAY($A849)=5</formula>
    </cfRule>
    <cfRule type="expression" dxfId="12768" priority="18843" stopIfTrue="1">
      <formula>WEEKDAY($A849)=6</formula>
    </cfRule>
    <cfRule type="expression" dxfId="12767" priority="18844" stopIfTrue="1">
      <formula>WEEKDAY($A849)=7</formula>
    </cfRule>
  </conditionalFormatting>
  <conditionalFormatting sqref="H849:H850">
    <cfRule type="expression" dxfId="12766" priority="18831" stopIfTrue="1">
      <formula>WEEKDAY($A849)=1</formula>
    </cfRule>
    <cfRule type="expression" dxfId="12765" priority="18832" stopIfTrue="1">
      <formula>WEEKDAY($A849)=2</formula>
    </cfRule>
    <cfRule type="expression" dxfId="12764" priority="18833" stopIfTrue="1">
      <formula>WEEKDAY($A849)=3</formula>
    </cfRule>
    <cfRule type="expression" dxfId="12763" priority="18834" stopIfTrue="1">
      <formula>WEEKDAY($A849)=4</formula>
    </cfRule>
    <cfRule type="expression" dxfId="12762" priority="18835" stopIfTrue="1">
      <formula>WEEKDAY($A849)=5</formula>
    </cfRule>
    <cfRule type="expression" dxfId="12761" priority="18836" stopIfTrue="1">
      <formula>WEEKDAY($A849)=6</formula>
    </cfRule>
    <cfRule type="expression" dxfId="12760" priority="18837" stopIfTrue="1">
      <formula>WEEKDAY($A849)=7</formula>
    </cfRule>
  </conditionalFormatting>
  <conditionalFormatting sqref="A850:G850 I850:M850">
    <cfRule type="expression" dxfId="12759" priority="18824" stopIfTrue="1">
      <formula>WEEKDAY($A850)=1</formula>
    </cfRule>
    <cfRule type="expression" dxfId="12758" priority="18825" stopIfTrue="1">
      <formula>WEEKDAY($A850)=2</formula>
    </cfRule>
    <cfRule type="expression" dxfId="12757" priority="18826" stopIfTrue="1">
      <formula>WEEKDAY($A850)=3</formula>
    </cfRule>
    <cfRule type="expression" dxfId="12756" priority="18827" stopIfTrue="1">
      <formula>WEEKDAY($A850)=4</formula>
    </cfRule>
    <cfRule type="expression" dxfId="12755" priority="18828" stopIfTrue="1">
      <formula>WEEKDAY($A850)=5</formula>
    </cfRule>
    <cfRule type="expression" dxfId="12754" priority="18829" stopIfTrue="1">
      <formula>WEEKDAY($A850)=6</formula>
    </cfRule>
    <cfRule type="expression" dxfId="12753" priority="18830" stopIfTrue="1">
      <formula>WEEKDAY($A850)=7</formula>
    </cfRule>
  </conditionalFormatting>
  <conditionalFormatting sqref="B851:G851 J851:M851">
    <cfRule type="expression" dxfId="12752" priority="18817" stopIfTrue="1">
      <formula>WEEKDAY($A851)=1</formula>
    </cfRule>
    <cfRule type="expression" dxfId="12751" priority="18818" stopIfTrue="1">
      <formula>WEEKDAY($A851)=2</formula>
    </cfRule>
    <cfRule type="expression" dxfId="12750" priority="18819" stopIfTrue="1">
      <formula>WEEKDAY($A851)=3</formula>
    </cfRule>
    <cfRule type="expression" dxfId="12749" priority="18820" stopIfTrue="1">
      <formula>WEEKDAY($A851)=4</formula>
    </cfRule>
    <cfRule type="expression" dxfId="12748" priority="18821" stopIfTrue="1">
      <formula>WEEKDAY($A851)=5</formula>
    </cfRule>
    <cfRule type="expression" dxfId="12747" priority="18822" stopIfTrue="1">
      <formula>WEEKDAY($A851)=6</formula>
    </cfRule>
    <cfRule type="expression" dxfId="12746" priority="18823" stopIfTrue="1">
      <formula>WEEKDAY($A851)=7</formula>
    </cfRule>
  </conditionalFormatting>
  <conditionalFormatting sqref="H851">
    <cfRule type="expression" dxfId="12745" priority="18810" stopIfTrue="1">
      <formula>WEEKDAY($A851)=1</formula>
    </cfRule>
    <cfRule type="expression" dxfId="12744" priority="18811" stopIfTrue="1">
      <formula>WEEKDAY($A851)=2</formula>
    </cfRule>
    <cfRule type="expression" dxfId="12743" priority="18812" stopIfTrue="1">
      <formula>WEEKDAY($A851)=3</formula>
    </cfRule>
    <cfRule type="expression" dxfId="12742" priority="18813" stopIfTrue="1">
      <formula>WEEKDAY($A851)=4</formula>
    </cfRule>
    <cfRule type="expression" dxfId="12741" priority="18814" stopIfTrue="1">
      <formula>WEEKDAY($A851)=5</formula>
    </cfRule>
    <cfRule type="expression" dxfId="12740" priority="18815" stopIfTrue="1">
      <formula>WEEKDAY($A851)=6</formula>
    </cfRule>
    <cfRule type="expression" dxfId="12739" priority="18816" stopIfTrue="1">
      <formula>WEEKDAY($A851)=7</formula>
    </cfRule>
  </conditionalFormatting>
  <conditionalFormatting sqref="A851:A857">
    <cfRule type="expression" dxfId="12738" priority="18803" stopIfTrue="1">
      <formula>WEEKDAY($A851)=1</formula>
    </cfRule>
    <cfRule type="expression" dxfId="12737" priority="18804" stopIfTrue="1">
      <formula>WEEKDAY($A851)=2</formula>
    </cfRule>
    <cfRule type="expression" dxfId="12736" priority="18805" stopIfTrue="1">
      <formula>WEEKDAY($A851)=3</formula>
    </cfRule>
    <cfRule type="expression" dxfId="12735" priority="18806" stopIfTrue="1">
      <formula>WEEKDAY($A851)=4</formula>
    </cfRule>
    <cfRule type="expression" dxfId="12734" priority="18807" stopIfTrue="1">
      <formula>WEEKDAY($A851)=5</formula>
    </cfRule>
    <cfRule type="expression" dxfId="12733" priority="18808" stopIfTrue="1">
      <formula>WEEKDAY($A851)=6</formula>
    </cfRule>
    <cfRule type="expression" dxfId="12732" priority="18809" stopIfTrue="1">
      <formula>WEEKDAY($A851)=7</formula>
    </cfRule>
  </conditionalFormatting>
  <conditionalFormatting sqref="I851:I857">
    <cfRule type="expression" dxfId="12731" priority="18796" stopIfTrue="1">
      <formula>WEEKDAY($A851)=1</formula>
    </cfRule>
    <cfRule type="expression" dxfId="12730" priority="18797" stopIfTrue="1">
      <formula>WEEKDAY($A851)=2</formula>
    </cfRule>
    <cfRule type="expression" dxfId="12729" priority="18798" stopIfTrue="1">
      <formula>WEEKDAY($A851)=3</formula>
    </cfRule>
    <cfRule type="expression" dxfId="12728" priority="18799" stopIfTrue="1">
      <formula>WEEKDAY($A851)=4</formula>
    </cfRule>
    <cfRule type="expression" dxfId="12727" priority="18800" stopIfTrue="1">
      <formula>WEEKDAY($A851)=5</formula>
    </cfRule>
    <cfRule type="expression" dxfId="12726" priority="18801" stopIfTrue="1">
      <formula>WEEKDAY($A851)=6</formula>
    </cfRule>
    <cfRule type="expression" dxfId="12725" priority="18802" stopIfTrue="1">
      <formula>WEEKDAY($A851)=7</formula>
    </cfRule>
  </conditionalFormatting>
  <conditionalFormatting sqref="B852:G852 J852:M852">
    <cfRule type="expression" dxfId="12724" priority="18789" stopIfTrue="1">
      <formula>WEEKDAY($A852)=1</formula>
    </cfRule>
    <cfRule type="expression" dxfId="12723" priority="18790" stopIfTrue="1">
      <formula>WEEKDAY($A852)=2</formula>
    </cfRule>
    <cfRule type="expression" dxfId="12722" priority="18791" stopIfTrue="1">
      <formula>WEEKDAY($A852)=3</formula>
    </cfRule>
    <cfRule type="expression" dxfId="12721" priority="18792" stopIfTrue="1">
      <formula>WEEKDAY($A852)=4</formula>
    </cfRule>
    <cfRule type="expression" dxfId="12720" priority="18793" stopIfTrue="1">
      <formula>WEEKDAY($A852)=5</formula>
    </cfRule>
    <cfRule type="expression" dxfId="12719" priority="18794" stopIfTrue="1">
      <formula>WEEKDAY($A852)=6</formula>
    </cfRule>
    <cfRule type="expression" dxfId="12718" priority="18795" stopIfTrue="1">
      <formula>WEEKDAY($A852)=7</formula>
    </cfRule>
  </conditionalFormatting>
  <conditionalFormatting sqref="H852">
    <cfRule type="expression" dxfId="12717" priority="18782" stopIfTrue="1">
      <formula>WEEKDAY($A852)=1</formula>
    </cfRule>
    <cfRule type="expression" dxfId="12716" priority="18783" stopIfTrue="1">
      <formula>WEEKDAY($A852)=2</formula>
    </cfRule>
    <cfRule type="expression" dxfId="12715" priority="18784" stopIfTrue="1">
      <formula>WEEKDAY($A852)=3</formula>
    </cfRule>
    <cfRule type="expression" dxfId="12714" priority="18785" stopIfTrue="1">
      <formula>WEEKDAY($A852)=4</formula>
    </cfRule>
    <cfRule type="expression" dxfId="12713" priority="18786" stopIfTrue="1">
      <formula>WEEKDAY($A852)=5</formula>
    </cfRule>
    <cfRule type="expression" dxfId="12712" priority="18787" stopIfTrue="1">
      <formula>WEEKDAY($A852)=6</formula>
    </cfRule>
    <cfRule type="expression" dxfId="12711" priority="18788" stopIfTrue="1">
      <formula>WEEKDAY($A852)=7</formula>
    </cfRule>
  </conditionalFormatting>
  <conditionalFormatting sqref="B853:H853 J853:M853">
    <cfRule type="expression" dxfId="12710" priority="18775" stopIfTrue="1">
      <formula>WEEKDAY($A853)=1</formula>
    </cfRule>
    <cfRule type="expression" dxfId="12709" priority="18776" stopIfTrue="1">
      <formula>WEEKDAY($A853)=2</formula>
    </cfRule>
    <cfRule type="expression" dxfId="12708" priority="18777" stopIfTrue="1">
      <formula>WEEKDAY($A853)=3</formula>
    </cfRule>
    <cfRule type="expression" dxfId="12707" priority="18778" stopIfTrue="1">
      <formula>WEEKDAY($A853)=4</formula>
    </cfRule>
    <cfRule type="expression" dxfId="12706" priority="18779" stopIfTrue="1">
      <formula>WEEKDAY($A853)=5</formula>
    </cfRule>
    <cfRule type="expression" dxfId="12705" priority="18780" stopIfTrue="1">
      <formula>WEEKDAY($A853)=6</formula>
    </cfRule>
    <cfRule type="expression" dxfId="12704" priority="18781" stopIfTrue="1">
      <formula>WEEKDAY($A853)=7</formula>
    </cfRule>
  </conditionalFormatting>
  <conditionalFormatting sqref="J854">
    <cfRule type="expression" dxfId="12703" priority="18754" stopIfTrue="1">
      <formula>WEEKDAY($A854)=1</formula>
    </cfRule>
    <cfRule type="expression" dxfId="12702" priority="18755" stopIfTrue="1">
      <formula>WEEKDAY($A854)=2</formula>
    </cfRule>
    <cfRule type="expression" dxfId="12701" priority="18756" stopIfTrue="1">
      <formula>WEEKDAY($A854)=3</formula>
    </cfRule>
    <cfRule type="expression" dxfId="12700" priority="18757" stopIfTrue="1">
      <formula>WEEKDAY($A854)=4</formula>
    </cfRule>
    <cfRule type="expression" dxfId="12699" priority="18758" stopIfTrue="1">
      <formula>WEEKDAY($A854)=5</formula>
    </cfRule>
    <cfRule type="expression" dxfId="12698" priority="18759" stopIfTrue="1">
      <formula>WEEKDAY($A854)=6</formula>
    </cfRule>
    <cfRule type="expression" dxfId="12697" priority="18760" stopIfTrue="1">
      <formula>WEEKDAY($A854)=7</formula>
    </cfRule>
  </conditionalFormatting>
  <conditionalFormatting sqref="B854:H854 K854:M854">
    <cfRule type="expression" dxfId="12696" priority="18747" stopIfTrue="1">
      <formula>WEEKDAY($A854)=1</formula>
    </cfRule>
    <cfRule type="expression" dxfId="12695" priority="18748" stopIfTrue="1">
      <formula>WEEKDAY($A854)=2</formula>
    </cfRule>
    <cfRule type="expression" dxfId="12694" priority="18749" stopIfTrue="1">
      <formula>WEEKDAY($A854)=3</formula>
    </cfRule>
    <cfRule type="expression" dxfId="12693" priority="18750" stopIfTrue="1">
      <formula>WEEKDAY($A854)=4</formula>
    </cfRule>
    <cfRule type="expression" dxfId="12692" priority="18751" stopIfTrue="1">
      <formula>WEEKDAY($A854)=5</formula>
    </cfRule>
    <cfRule type="expression" dxfId="12691" priority="18752" stopIfTrue="1">
      <formula>WEEKDAY($A854)=6</formula>
    </cfRule>
    <cfRule type="expression" dxfId="12690" priority="18753" stopIfTrue="1">
      <formula>WEEKDAY($A854)=7</formula>
    </cfRule>
  </conditionalFormatting>
  <conditionalFormatting sqref="B854:H854 K854:M854">
    <cfRule type="expression" dxfId="12689" priority="18740" stopIfTrue="1">
      <formula>WEEKDAY($A854)=1</formula>
    </cfRule>
    <cfRule type="expression" dxfId="12688" priority="18741" stopIfTrue="1">
      <formula>WEEKDAY($A854)=2</formula>
    </cfRule>
    <cfRule type="expression" dxfId="12687" priority="18742" stopIfTrue="1">
      <formula>WEEKDAY($A854)=3</formula>
    </cfRule>
    <cfRule type="expression" dxfId="12686" priority="18743" stopIfTrue="1">
      <formula>WEEKDAY($A854)=4</formula>
    </cfRule>
    <cfRule type="expression" dxfId="12685" priority="18744" stopIfTrue="1">
      <formula>WEEKDAY($A854)=5</formula>
    </cfRule>
    <cfRule type="expression" dxfId="12684" priority="18745" stopIfTrue="1">
      <formula>WEEKDAY($A854)=6</formula>
    </cfRule>
    <cfRule type="expression" dxfId="12683" priority="18746" stopIfTrue="1">
      <formula>WEEKDAY($A854)=7</formula>
    </cfRule>
  </conditionalFormatting>
  <conditionalFormatting sqref="B855:H855 J855:M855">
    <cfRule type="expression" dxfId="12682" priority="18733" stopIfTrue="1">
      <formula>WEEKDAY($A855)=1</formula>
    </cfRule>
    <cfRule type="expression" dxfId="12681" priority="18734" stopIfTrue="1">
      <formula>WEEKDAY($A855)=2</formula>
    </cfRule>
    <cfRule type="expression" dxfId="12680" priority="18735" stopIfTrue="1">
      <formula>WEEKDAY($A855)=3</formula>
    </cfRule>
    <cfRule type="expression" dxfId="12679" priority="18736" stopIfTrue="1">
      <formula>WEEKDAY($A855)=4</formula>
    </cfRule>
    <cfRule type="expression" dxfId="12678" priority="18737" stopIfTrue="1">
      <formula>WEEKDAY($A855)=5</formula>
    </cfRule>
    <cfRule type="expression" dxfId="12677" priority="18738" stopIfTrue="1">
      <formula>WEEKDAY($A855)=6</formula>
    </cfRule>
    <cfRule type="expression" dxfId="12676" priority="18739" stopIfTrue="1">
      <formula>WEEKDAY($A855)=7</formula>
    </cfRule>
  </conditionalFormatting>
  <conditionalFormatting sqref="B855:H855 J855:M855">
    <cfRule type="expression" dxfId="12675" priority="18726" stopIfTrue="1">
      <formula>WEEKDAY($A855)=1</formula>
    </cfRule>
    <cfRule type="expression" dxfId="12674" priority="18727" stopIfTrue="1">
      <formula>WEEKDAY($A855)=2</formula>
    </cfRule>
    <cfRule type="expression" dxfId="12673" priority="18728" stopIfTrue="1">
      <formula>WEEKDAY($A855)=3</formula>
    </cfRule>
    <cfRule type="expression" dxfId="12672" priority="18729" stopIfTrue="1">
      <formula>WEEKDAY($A855)=4</formula>
    </cfRule>
    <cfRule type="expression" dxfId="12671" priority="18730" stopIfTrue="1">
      <formula>WEEKDAY($A855)=5</formula>
    </cfRule>
    <cfRule type="expression" dxfId="12670" priority="18731" stopIfTrue="1">
      <formula>WEEKDAY($A855)=6</formula>
    </cfRule>
    <cfRule type="expression" dxfId="12669" priority="18732" stopIfTrue="1">
      <formula>WEEKDAY($A855)=7</formula>
    </cfRule>
  </conditionalFormatting>
  <conditionalFormatting sqref="B856:H856 J856:M856">
    <cfRule type="expression" dxfId="12668" priority="18719" stopIfTrue="1">
      <formula>WEEKDAY($A856)=1</formula>
    </cfRule>
    <cfRule type="expression" dxfId="12667" priority="18720" stopIfTrue="1">
      <formula>WEEKDAY($A856)=2</formula>
    </cfRule>
    <cfRule type="expression" dxfId="12666" priority="18721" stopIfTrue="1">
      <formula>WEEKDAY($A856)=3</formula>
    </cfRule>
    <cfRule type="expression" dxfId="12665" priority="18722" stopIfTrue="1">
      <formula>WEEKDAY($A856)=4</formula>
    </cfRule>
    <cfRule type="expression" dxfId="12664" priority="18723" stopIfTrue="1">
      <formula>WEEKDAY($A856)=5</formula>
    </cfRule>
    <cfRule type="expression" dxfId="12663" priority="18724" stopIfTrue="1">
      <formula>WEEKDAY($A856)=6</formula>
    </cfRule>
    <cfRule type="expression" dxfId="12662" priority="18725" stopIfTrue="1">
      <formula>WEEKDAY($A856)=7</formula>
    </cfRule>
  </conditionalFormatting>
  <conditionalFormatting sqref="B857:H857 J857:M857 H858:H861">
    <cfRule type="expression" dxfId="12661" priority="18712" stopIfTrue="1">
      <formula>WEEKDAY($A857)=1</formula>
    </cfRule>
    <cfRule type="expression" dxfId="12660" priority="18713" stopIfTrue="1">
      <formula>WEEKDAY($A857)=2</formula>
    </cfRule>
    <cfRule type="expression" dxfId="12659" priority="18714" stopIfTrue="1">
      <formula>WEEKDAY($A857)=3</formula>
    </cfRule>
    <cfRule type="expression" dxfId="12658" priority="18715" stopIfTrue="1">
      <formula>WEEKDAY($A857)=4</formula>
    </cfRule>
    <cfRule type="expression" dxfId="12657" priority="18716" stopIfTrue="1">
      <formula>WEEKDAY($A857)=5</formula>
    </cfRule>
    <cfRule type="expression" dxfId="12656" priority="18717" stopIfTrue="1">
      <formula>WEEKDAY($A857)=6</formula>
    </cfRule>
    <cfRule type="expression" dxfId="12655" priority="18718" stopIfTrue="1">
      <formula>WEEKDAY($A857)=7</formula>
    </cfRule>
  </conditionalFormatting>
  <conditionalFormatting sqref="B857:H857 J857:M857 H858:H861">
    <cfRule type="expression" dxfId="12654" priority="18705" stopIfTrue="1">
      <formula>WEEKDAY($A857)=1</formula>
    </cfRule>
    <cfRule type="expression" dxfId="12653" priority="18706" stopIfTrue="1">
      <formula>WEEKDAY($A857)=2</formula>
    </cfRule>
    <cfRule type="expression" dxfId="12652" priority="18707" stopIfTrue="1">
      <formula>WEEKDAY($A857)=3</formula>
    </cfRule>
    <cfRule type="expression" dxfId="12651" priority="18708" stopIfTrue="1">
      <formula>WEEKDAY($A857)=4</formula>
    </cfRule>
    <cfRule type="expression" dxfId="12650" priority="18709" stopIfTrue="1">
      <formula>WEEKDAY($A857)=5</formula>
    </cfRule>
    <cfRule type="expression" dxfId="12649" priority="18710" stopIfTrue="1">
      <formula>WEEKDAY($A857)=6</formula>
    </cfRule>
    <cfRule type="expression" dxfId="12648" priority="18711" stopIfTrue="1">
      <formula>WEEKDAY($A857)=7</formula>
    </cfRule>
  </conditionalFormatting>
  <conditionalFormatting sqref="A858:G858 I858:M858">
    <cfRule type="expression" dxfId="12647" priority="18698" stopIfTrue="1">
      <formula>WEEKDAY($A858)=1</formula>
    </cfRule>
    <cfRule type="expression" dxfId="12646" priority="18699" stopIfTrue="1">
      <formula>WEEKDAY($A858)=2</formula>
    </cfRule>
    <cfRule type="expression" dxfId="12645" priority="18700" stopIfTrue="1">
      <formula>WEEKDAY($A858)=3</formula>
    </cfRule>
    <cfRule type="expression" dxfId="12644" priority="18701" stopIfTrue="1">
      <formula>WEEKDAY($A858)=4</formula>
    </cfRule>
    <cfRule type="expression" dxfId="12643" priority="18702" stopIfTrue="1">
      <formula>WEEKDAY($A858)=5</formula>
    </cfRule>
    <cfRule type="expression" dxfId="12642" priority="18703" stopIfTrue="1">
      <formula>WEEKDAY($A858)=6</formula>
    </cfRule>
    <cfRule type="expression" dxfId="12641" priority="18704" stopIfTrue="1">
      <formula>WEEKDAY($A858)=7</formula>
    </cfRule>
  </conditionalFormatting>
  <conditionalFormatting sqref="B859:G859 J859:M859">
    <cfRule type="expression" dxfId="12640" priority="18691" stopIfTrue="1">
      <formula>WEEKDAY($A859)=1</formula>
    </cfRule>
    <cfRule type="expression" dxfId="12639" priority="18692" stopIfTrue="1">
      <formula>WEEKDAY($A859)=2</formula>
    </cfRule>
    <cfRule type="expression" dxfId="12638" priority="18693" stopIfTrue="1">
      <formula>WEEKDAY($A859)=3</formula>
    </cfRule>
    <cfRule type="expression" dxfId="12637" priority="18694" stopIfTrue="1">
      <formula>WEEKDAY($A859)=4</formula>
    </cfRule>
    <cfRule type="expression" dxfId="12636" priority="18695" stopIfTrue="1">
      <formula>WEEKDAY($A859)=5</formula>
    </cfRule>
    <cfRule type="expression" dxfId="12635" priority="18696" stopIfTrue="1">
      <formula>WEEKDAY($A859)=6</formula>
    </cfRule>
    <cfRule type="expression" dxfId="12634" priority="18697" stopIfTrue="1">
      <formula>WEEKDAY($A859)=7</formula>
    </cfRule>
  </conditionalFormatting>
  <conditionalFormatting sqref="A859">
    <cfRule type="expression" dxfId="12633" priority="18684" stopIfTrue="1">
      <formula>WEEKDAY($A859)=1</formula>
    </cfRule>
    <cfRule type="expression" dxfId="12632" priority="18685" stopIfTrue="1">
      <formula>WEEKDAY($A859)=2</formula>
    </cfRule>
    <cfRule type="expression" dxfId="12631" priority="18686" stopIfTrue="1">
      <formula>WEEKDAY($A859)=3</formula>
    </cfRule>
    <cfRule type="expression" dxfId="12630" priority="18687" stopIfTrue="1">
      <formula>WEEKDAY($A859)=4</formula>
    </cfRule>
    <cfRule type="expression" dxfId="12629" priority="18688" stopIfTrue="1">
      <formula>WEEKDAY($A859)=5</formula>
    </cfRule>
    <cfRule type="expression" dxfId="12628" priority="18689" stopIfTrue="1">
      <formula>WEEKDAY($A859)=6</formula>
    </cfRule>
    <cfRule type="expression" dxfId="12627" priority="18690" stopIfTrue="1">
      <formula>WEEKDAY($A859)=7</formula>
    </cfRule>
  </conditionalFormatting>
  <conditionalFormatting sqref="I859">
    <cfRule type="expression" dxfId="12626" priority="18677" stopIfTrue="1">
      <formula>WEEKDAY($A859)=1</formula>
    </cfRule>
    <cfRule type="expression" dxfId="12625" priority="18678" stopIfTrue="1">
      <formula>WEEKDAY($A859)=2</formula>
    </cfRule>
    <cfRule type="expression" dxfId="12624" priority="18679" stopIfTrue="1">
      <formula>WEEKDAY($A859)=3</formula>
    </cfRule>
    <cfRule type="expression" dxfId="12623" priority="18680" stopIfTrue="1">
      <formula>WEEKDAY($A859)=4</formula>
    </cfRule>
    <cfRule type="expression" dxfId="12622" priority="18681" stopIfTrue="1">
      <formula>WEEKDAY($A859)=5</formula>
    </cfRule>
    <cfRule type="expression" dxfId="12621" priority="18682" stopIfTrue="1">
      <formula>WEEKDAY($A859)=6</formula>
    </cfRule>
    <cfRule type="expression" dxfId="12620" priority="18683" stopIfTrue="1">
      <formula>WEEKDAY($A859)=7</formula>
    </cfRule>
  </conditionalFormatting>
  <conditionalFormatting sqref="A860:G860 I860:M860">
    <cfRule type="expression" dxfId="12619" priority="18670" stopIfTrue="1">
      <formula>WEEKDAY($A860)=1</formula>
    </cfRule>
    <cfRule type="expression" dxfId="12618" priority="18671" stopIfTrue="1">
      <formula>WEEKDAY($A860)=2</formula>
    </cfRule>
    <cfRule type="expression" dxfId="12617" priority="18672" stopIfTrue="1">
      <formula>WEEKDAY($A860)=3</formula>
    </cfRule>
    <cfRule type="expression" dxfId="12616" priority="18673" stopIfTrue="1">
      <formula>WEEKDAY($A860)=4</formula>
    </cfRule>
    <cfRule type="expression" dxfId="12615" priority="18674" stopIfTrue="1">
      <formula>WEEKDAY($A860)=5</formula>
    </cfRule>
    <cfRule type="expression" dxfId="12614" priority="18675" stopIfTrue="1">
      <formula>WEEKDAY($A860)=6</formula>
    </cfRule>
    <cfRule type="expression" dxfId="12613" priority="18676" stopIfTrue="1">
      <formula>WEEKDAY($A860)=7</formula>
    </cfRule>
  </conditionalFormatting>
  <conditionalFormatting sqref="B861:G861 J861:M861">
    <cfRule type="expression" dxfId="12612" priority="18663" stopIfTrue="1">
      <formula>WEEKDAY($A861)=1</formula>
    </cfRule>
    <cfRule type="expression" dxfId="12611" priority="18664" stopIfTrue="1">
      <formula>WEEKDAY($A861)=2</formula>
    </cfRule>
    <cfRule type="expression" dxfId="12610" priority="18665" stopIfTrue="1">
      <formula>WEEKDAY($A861)=3</formula>
    </cfRule>
    <cfRule type="expression" dxfId="12609" priority="18666" stopIfTrue="1">
      <formula>WEEKDAY($A861)=4</formula>
    </cfRule>
    <cfRule type="expression" dxfId="12608" priority="18667" stopIfTrue="1">
      <formula>WEEKDAY($A861)=5</formula>
    </cfRule>
    <cfRule type="expression" dxfId="12607" priority="18668" stopIfTrue="1">
      <formula>WEEKDAY($A861)=6</formula>
    </cfRule>
    <cfRule type="expression" dxfId="12606" priority="18669" stopIfTrue="1">
      <formula>WEEKDAY($A861)=7</formula>
    </cfRule>
  </conditionalFormatting>
  <conditionalFormatting sqref="A861">
    <cfRule type="expression" dxfId="12605" priority="18642" stopIfTrue="1">
      <formula>WEEKDAY($A861)=1</formula>
    </cfRule>
    <cfRule type="expression" dxfId="12604" priority="18643" stopIfTrue="1">
      <formula>WEEKDAY($A861)=2</formula>
    </cfRule>
    <cfRule type="expression" dxfId="12603" priority="18644" stopIfTrue="1">
      <formula>WEEKDAY($A861)=3</formula>
    </cfRule>
    <cfRule type="expression" dxfId="12602" priority="18645" stopIfTrue="1">
      <formula>WEEKDAY($A861)=4</formula>
    </cfRule>
    <cfRule type="expression" dxfId="12601" priority="18646" stopIfTrue="1">
      <formula>WEEKDAY($A861)=5</formula>
    </cfRule>
    <cfRule type="expression" dxfId="12600" priority="18647" stopIfTrue="1">
      <formula>WEEKDAY($A861)=6</formula>
    </cfRule>
    <cfRule type="expression" dxfId="12599" priority="18648" stopIfTrue="1">
      <formula>WEEKDAY($A861)=7</formula>
    </cfRule>
  </conditionalFormatting>
  <conditionalFormatting sqref="I861">
    <cfRule type="expression" dxfId="12598" priority="18635" stopIfTrue="1">
      <formula>WEEKDAY($A861)=1</formula>
    </cfRule>
    <cfRule type="expression" dxfId="12597" priority="18636" stopIfTrue="1">
      <formula>WEEKDAY($A861)=2</formula>
    </cfRule>
    <cfRule type="expression" dxfId="12596" priority="18637" stopIfTrue="1">
      <formula>WEEKDAY($A861)=3</formula>
    </cfRule>
    <cfRule type="expression" dxfId="12595" priority="18638" stopIfTrue="1">
      <formula>WEEKDAY($A861)=4</formula>
    </cfRule>
    <cfRule type="expression" dxfId="12594" priority="18639" stopIfTrue="1">
      <formula>WEEKDAY($A861)=5</formula>
    </cfRule>
    <cfRule type="expression" dxfId="12593" priority="18640" stopIfTrue="1">
      <formula>WEEKDAY($A861)=6</formula>
    </cfRule>
    <cfRule type="expression" dxfId="12592" priority="18641" stopIfTrue="1">
      <formula>WEEKDAY($A861)=7</formula>
    </cfRule>
  </conditionalFormatting>
  <conditionalFormatting sqref="B862:H862 J862:M862">
    <cfRule type="expression" dxfId="12591" priority="18628" stopIfTrue="1">
      <formula>WEEKDAY($A862)=1</formula>
    </cfRule>
    <cfRule type="expression" dxfId="12590" priority="18629" stopIfTrue="1">
      <formula>WEEKDAY($A862)=2</formula>
    </cfRule>
    <cfRule type="expression" dxfId="12589" priority="18630" stopIfTrue="1">
      <formula>WEEKDAY($A862)=3</formula>
    </cfRule>
    <cfRule type="expression" dxfId="12588" priority="18631" stopIfTrue="1">
      <formula>WEEKDAY($A862)=4</formula>
    </cfRule>
    <cfRule type="expression" dxfId="12587" priority="18632" stopIfTrue="1">
      <formula>WEEKDAY($A862)=5</formula>
    </cfRule>
    <cfRule type="expression" dxfId="12586" priority="18633" stopIfTrue="1">
      <formula>WEEKDAY($A862)=6</formula>
    </cfRule>
    <cfRule type="expression" dxfId="12585" priority="18634" stopIfTrue="1">
      <formula>WEEKDAY($A862)=7</formula>
    </cfRule>
  </conditionalFormatting>
  <conditionalFormatting sqref="A862:A881">
    <cfRule type="expression" dxfId="12584" priority="18621" stopIfTrue="1">
      <formula>WEEKDAY($A862)=1</formula>
    </cfRule>
    <cfRule type="expression" dxfId="12583" priority="18622" stopIfTrue="1">
      <formula>WEEKDAY($A862)=2</formula>
    </cfRule>
    <cfRule type="expression" dxfId="12582" priority="18623" stopIfTrue="1">
      <formula>WEEKDAY($A862)=3</formula>
    </cfRule>
    <cfRule type="expression" dxfId="12581" priority="18624" stopIfTrue="1">
      <formula>WEEKDAY($A862)=4</formula>
    </cfRule>
    <cfRule type="expression" dxfId="12580" priority="18625" stopIfTrue="1">
      <formula>WEEKDAY($A862)=5</formula>
    </cfRule>
    <cfRule type="expression" dxfId="12579" priority="18626" stopIfTrue="1">
      <formula>WEEKDAY($A862)=6</formula>
    </cfRule>
    <cfRule type="expression" dxfId="12578" priority="18627" stopIfTrue="1">
      <formula>WEEKDAY($A862)=7</formula>
    </cfRule>
  </conditionalFormatting>
  <conditionalFormatting sqref="I862:I874">
    <cfRule type="expression" dxfId="12577" priority="18614" stopIfTrue="1">
      <formula>WEEKDAY($A862)=1</formula>
    </cfRule>
    <cfRule type="expression" dxfId="12576" priority="18615" stopIfTrue="1">
      <formula>WEEKDAY($A862)=2</formula>
    </cfRule>
    <cfRule type="expression" dxfId="12575" priority="18616" stopIfTrue="1">
      <formula>WEEKDAY($A862)=3</formula>
    </cfRule>
    <cfRule type="expression" dxfId="12574" priority="18617" stopIfTrue="1">
      <formula>WEEKDAY($A862)=4</formula>
    </cfRule>
    <cfRule type="expression" dxfId="12573" priority="18618" stopIfTrue="1">
      <formula>WEEKDAY($A862)=5</formula>
    </cfRule>
    <cfRule type="expression" dxfId="12572" priority="18619" stopIfTrue="1">
      <formula>WEEKDAY($A862)=6</formula>
    </cfRule>
    <cfRule type="expression" dxfId="12571" priority="18620" stopIfTrue="1">
      <formula>WEEKDAY($A862)=7</formula>
    </cfRule>
  </conditionalFormatting>
  <conditionalFormatting sqref="J863">
    <cfRule type="expression" dxfId="12570" priority="18607" stopIfTrue="1">
      <formula>WEEKDAY($A863)=1</formula>
    </cfRule>
    <cfRule type="expression" dxfId="12569" priority="18608" stopIfTrue="1">
      <formula>WEEKDAY($A863)=2</formula>
    </cfRule>
    <cfRule type="expression" dxfId="12568" priority="18609" stopIfTrue="1">
      <formula>WEEKDAY($A863)=3</formula>
    </cfRule>
    <cfRule type="expression" dxfId="12567" priority="18610" stopIfTrue="1">
      <formula>WEEKDAY($A863)=4</formula>
    </cfRule>
    <cfRule type="expression" dxfId="12566" priority="18611" stopIfTrue="1">
      <formula>WEEKDAY($A863)=5</formula>
    </cfRule>
    <cfRule type="expression" dxfId="12565" priority="18612" stopIfTrue="1">
      <formula>WEEKDAY($A863)=6</formula>
    </cfRule>
    <cfRule type="expression" dxfId="12564" priority="18613" stopIfTrue="1">
      <formula>WEEKDAY($A863)=7</formula>
    </cfRule>
  </conditionalFormatting>
  <conditionalFormatting sqref="B863:H863 K863:M863">
    <cfRule type="expression" dxfId="12563" priority="18600" stopIfTrue="1">
      <formula>WEEKDAY($A863)=1</formula>
    </cfRule>
    <cfRule type="expression" dxfId="12562" priority="18601" stopIfTrue="1">
      <formula>WEEKDAY($A863)=2</formula>
    </cfRule>
    <cfRule type="expression" dxfId="12561" priority="18602" stopIfTrue="1">
      <formula>WEEKDAY($A863)=3</formula>
    </cfRule>
    <cfRule type="expression" dxfId="12560" priority="18603" stopIfTrue="1">
      <formula>WEEKDAY($A863)=4</formula>
    </cfRule>
    <cfRule type="expression" dxfId="12559" priority="18604" stopIfTrue="1">
      <formula>WEEKDAY($A863)=5</formula>
    </cfRule>
    <cfRule type="expression" dxfId="12558" priority="18605" stopIfTrue="1">
      <formula>WEEKDAY($A863)=6</formula>
    </cfRule>
    <cfRule type="expression" dxfId="12557" priority="18606" stopIfTrue="1">
      <formula>WEEKDAY($A863)=7</formula>
    </cfRule>
  </conditionalFormatting>
  <conditionalFormatting sqref="B863:H863 K863:M863">
    <cfRule type="expression" dxfId="12556" priority="18593" stopIfTrue="1">
      <formula>WEEKDAY($A863)=1</formula>
    </cfRule>
    <cfRule type="expression" dxfId="12555" priority="18594" stopIfTrue="1">
      <formula>WEEKDAY($A863)=2</formula>
    </cfRule>
    <cfRule type="expression" dxfId="12554" priority="18595" stopIfTrue="1">
      <formula>WEEKDAY($A863)=3</formula>
    </cfRule>
    <cfRule type="expression" dxfId="12553" priority="18596" stopIfTrue="1">
      <formula>WEEKDAY($A863)=4</formula>
    </cfRule>
    <cfRule type="expression" dxfId="12552" priority="18597" stopIfTrue="1">
      <formula>WEEKDAY($A863)=5</formula>
    </cfRule>
    <cfRule type="expression" dxfId="12551" priority="18598" stopIfTrue="1">
      <formula>WEEKDAY($A863)=6</formula>
    </cfRule>
    <cfRule type="expression" dxfId="12550" priority="18599" stopIfTrue="1">
      <formula>WEEKDAY($A863)=7</formula>
    </cfRule>
  </conditionalFormatting>
  <conditionalFormatting sqref="B864:H864 J864:M864">
    <cfRule type="expression" dxfId="12549" priority="18586" stopIfTrue="1">
      <formula>WEEKDAY($A864)=1</formula>
    </cfRule>
    <cfRule type="expression" dxfId="12548" priority="18587" stopIfTrue="1">
      <formula>WEEKDAY($A864)=2</formula>
    </cfRule>
    <cfRule type="expression" dxfId="12547" priority="18588" stopIfTrue="1">
      <formula>WEEKDAY($A864)=3</formula>
    </cfRule>
    <cfRule type="expression" dxfId="12546" priority="18589" stopIfTrue="1">
      <formula>WEEKDAY($A864)=4</formula>
    </cfRule>
    <cfRule type="expression" dxfId="12545" priority="18590" stopIfTrue="1">
      <formula>WEEKDAY($A864)=5</formula>
    </cfRule>
    <cfRule type="expression" dxfId="12544" priority="18591" stopIfTrue="1">
      <formula>WEEKDAY($A864)=6</formula>
    </cfRule>
    <cfRule type="expression" dxfId="12543" priority="18592" stopIfTrue="1">
      <formula>WEEKDAY($A864)=7</formula>
    </cfRule>
  </conditionalFormatting>
  <conditionalFormatting sqref="B864:H864 J864:M864">
    <cfRule type="expression" dxfId="12542" priority="18579" stopIfTrue="1">
      <formula>WEEKDAY($A864)=1</formula>
    </cfRule>
    <cfRule type="expression" dxfId="12541" priority="18580" stopIfTrue="1">
      <formula>WEEKDAY($A864)=2</formula>
    </cfRule>
    <cfRule type="expression" dxfId="12540" priority="18581" stopIfTrue="1">
      <formula>WEEKDAY($A864)=3</formula>
    </cfRule>
    <cfRule type="expression" dxfId="12539" priority="18582" stopIfTrue="1">
      <formula>WEEKDAY($A864)=4</formula>
    </cfRule>
    <cfRule type="expression" dxfId="12538" priority="18583" stopIfTrue="1">
      <formula>WEEKDAY($A864)=5</formula>
    </cfRule>
    <cfRule type="expression" dxfId="12537" priority="18584" stopIfTrue="1">
      <formula>WEEKDAY($A864)=6</formula>
    </cfRule>
    <cfRule type="expression" dxfId="12536" priority="18585" stopIfTrue="1">
      <formula>WEEKDAY($A864)=7</formula>
    </cfRule>
  </conditionalFormatting>
  <conditionalFormatting sqref="B865:G865 J865:M865">
    <cfRule type="expression" dxfId="12535" priority="18572" stopIfTrue="1">
      <formula>WEEKDAY($A865)=1</formula>
    </cfRule>
    <cfRule type="expression" dxfId="12534" priority="18573" stopIfTrue="1">
      <formula>WEEKDAY($A865)=2</formula>
    </cfRule>
    <cfRule type="expression" dxfId="12533" priority="18574" stopIfTrue="1">
      <formula>WEEKDAY($A865)=3</formula>
    </cfRule>
    <cfRule type="expression" dxfId="12532" priority="18575" stopIfTrue="1">
      <formula>WEEKDAY($A865)=4</formula>
    </cfRule>
    <cfRule type="expression" dxfId="12531" priority="18576" stopIfTrue="1">
      <formula>WEEKDAY($A865)=5</formula>
    </cfRule>
    <cfRule type="expression" dxfId="12530" priority="18577" stopIfTrue="1">
      <formula>WEEKDAY($A865)=6</formula>
    </cfRule>
    <cfRule type="expression" dxfId="12529" priority="18578" stopIfTrue="1">
      <formula>WEEKDAY($A865)=7</formula>
    </cfRule>
  </conditionalFormatting>
  <conditionalFormatting sqref="H865:H866">
    <cfRule type="expression" dxfId="12528" priority="18565" stopIfTrue="1">
      <formula>WEEKDAY($A865)=1</formula>
    </cfRule>
    <cfRule type="expression" dxfId="12527" priority="18566" stopIfTrue="1">
      <formula>WEEKDAY($A865)=2</formula>
    </cfRule>
    <cfRule type="expression" dxfId="12526" priority="18567" stopIfTrue="1">
      <formula>WEEKDAY($A865)=3</formula>
    </cfRule>
    <cfRule type="expression" dxfId="12525" priority="18568" stopIfTrue="1">
      <formula>WEEKDAY($A865)=4</formula>
    </cfRule>
    <cfRule type="expression" dxfId="12524" priority="18569" stopIfTrue="1">
      <formula>WEEKDAY($A865)=5</formula>
    </cfRule>
    <cfRule type="expression" dxfId="12523" priority="18570" stopIfTrue="1">
      <formula>WEEKDAY($A865)=6</formula>
    </cfRule>
    <cfRule type="expression" dxfId="12522" priority="18571" stopIfTrue="1">
      <formula>WEEKDAY($A865)=7</formula>
    </cfRule>
  </conditionalFormatting>
  <conditionalFormatting sqref="H865:H866">
    <cfRule type="expression" dxfId="12521" priority="18558" stopIfTrue="1">
      <formula>WEEKDAY($A865)=1</formula>
    </cfRule>
    <cfRule type="expression" dxfId="12520" priority="18559" stopIfTrue="1">
      <formula>WEEKDAY($A865)=2</formula>
    </cfRule>
    <cfRule type="expression" dxfId="12519" priority="18560" stopIfTrue="1">
      <formula>WEEKDAY($A865)=3</formula>
    </cfRule>
    <cfRule type="expression" dxfId="12518" priority="18561" stopIfTrue="1">
      <formula>WEEKDAY($A865)=4</formula>
    </cfRule>
    <cfRule type="expression" dxfId="12517" priority="18562" stopIfTrue="1">
      <formula>WEEKDAY($A865)=5</formula>
    </cfRule>
    <cfRule type="expression" dxfId="12516" priority="18563" stopIfTrue="1">
      <formula>WEEKDAY($A865)=6</formula>
    </cfRule>
    <cfRule type="expression" dxfId="12515" priority="18564" stopIfTrue="1">
      <formula>WEEKDAY($A865)=7</formula>
    </cfRule>
  </conditionalFormatting>
  <conditionalFormatting sqref="B866:G866 J866:M866">
    <cfRule type="expression" dxfId="12514" priority="18551" stopIfTrue="1">
      <formula>WEEKDAY($A866)=1</formula>
    </cfRule>
    <cfRule type="expression" dxfId="12513" priority="18552" stopIfTrue="1">
      <formula>WEEKDAY($A866)=2</formula>
    </cfRule>
    <cfRule type="expression" dxfId="12512" priority="18553" stopIfTrue="1">
      <formula>WEEKDAY($A866)=3</formula>
    </cfRule>
    <cfRule type="expression" dxfId="12511" priority="18554" stopIfTrue="1">
      <formula>WEEKDAY($A866)=4</formula>
    </cfRule>
    <cfRule type="expression" dxfId="12510" priority="18555" stopIfTrue="1">
      <formula>WEEKDAY($A866)=5</formula>
    </cfRule>
    <cfRule type="expression" dxfId="12509" priority="18556" stopIfTrue="1">
      <formula>WEEKDAY($A866)=6</formula>
    </cfRule>
    <cfRule type="expression" dxfId="12508" priority="18557" stopIfTrue="1">
      <formula>WEEKDAY($A866)=7</formula>
    </cfRule>
  </conditionalFormatting>
  <conditionalFormatting sqref="B867:H867 J867:M867">
    <cfRule type="expression" dxfId="12507" priority="18544" stopIfTrue="1">
      <formula>WEEKDAY($A867)=1</formula>
    </cfRule>
    <cfRule type="expression" dxfId="12506" priority="18545" stopIfTrue="1">
      <formula>WEEKDAY($A867)=2</formula>
    </cfRule>
    <cfRule type="expression" dxfId="12505" priority="18546" stopIfTrue="1">
      <formula>WEEKDAY($A867)=3</formula>
    </cfRule>
    <cfRule type="expression" dxfId="12504" priority="18547" stopIfTrue="1">
      <formula>WEEKDAY($A867)=4</formula>
    </cfRule>
    <cfRule type="expression" dxfId="12503" priority="18548" stopIfTrue="1">
      <formula>WEEKDAY($A867)=5</formula>
    </cfRule>
    <cfRule type="expression" dxfId="12502" priority="18549" stopIfTrue="1">
      <formula>WEEKDAY($A867)=6</formula>
    </cfRule>
    <cfRule type="expression" dxfId="12501" priority="18550" stopIfTrue="1">
      <formula>WEEKDAY($A867)=7</formula>
    </cfRule>
  </conditionalFormatting>
  <conditionalFormatting sqref="J868">
    <cfRule type="expression" dxfId="12500" priority="18537" stopIfTrue="1">
      <formula>WEEKDAY($A868)=1</formula>
    </cfRule>
    <cfRule type="expression" dxfId="12499" priority="18538" stopIfTrue="1">
      <formula>WEEKDAY($A868)=2</formula>
    </cfRule>
    <cfRule type="expression" dxfId="12498" priority="18539" stopIfTrue="1">
      <formula>WEEKDAY($A868)=3</formula>
    </cfRule>
    <cfRule type="expression" dxfId="12497" priority="18540" stopIfTrue="1">
      <formula>WEEKDAY($A868)=4</formula>
    </cfRule>
    <cfRule type="expression" dxfId="12496" priority="18541" stopIfTrue="1">
      <formula>WEEKDAY($A868)=5</formula>
    </cfRule>
    <cfRule type="expression" dxfId="12495" priority="18542" stopIfTrue="1">
      <formula>WEEKDAY($A868)=6</formula>
    </cfRule>
    <cfRule type="expression" dxfId="12494" priority="18543" stopIfTrue="1">
      <formula>WEEKDAY($A868)=7</formula>
    </cfRule>
  </conditionalFormatting>
  <conditionalFormatting sqref="B868:H868 K868:M868">
    <cfRule type="expression" dxfId="12493" priority="18530" stopIfTrue="1">
      <formula>WEEKDAY($A868)=1</formula>
    </cfRule>
    <cfRule type="expression" dxfId="12492" priority="18531" stopIfTrue="1">
      <formula>WEEKDAY($A868)=2</formula>
    </cfRule>
    <cfRule type="expression" dxfId="12491" priority="18532" stopIfTrue="1">
      <formula>WEEKDAY($A868)=3</formula>
    </cfRule>
    <cfRule type="expression" dxfId="12490" priority="18533" stopIfTrue="1">
      <formula>WEEKDAY($A868)=4</formula>
    </cfRule>
    <cfRule type="expression" dxfId="12489" priority="18534" stopIfTrue="1">
      <formula>WEEKDAY($A868)=5</formula>
    </cfRule>
    <cfRule type="expression" dxfId="12488" priority="18535" stopIfTrue="1">
      <formula>WEEKDAY($A868)=6</formula>
    </cfRule>
    <cfRule type="expression" dxfId="12487" priority="18536" stopIfTrue="1">
      <formula>WEEKDAY($A868)=7</formula>
    </cfRule>
  </conditionalFormatting>
  <conditionalFormatting sqref="B868:H868 K868:M868">
    <cfRule type="expression" dxfId="12486" priority="18523" stopIfTrue="1">
      <formula>WEEKDAY($A868)=1</formula>
    </cfRule>
    <cfRule type="expression" dxfId="12485" priority="18524" stopIfTrue="1">
      <formula>WEEKDAY($A868)=2</formula>
    </cfRule>
    <cfRule type="expression" dxfId="12484" priority="18525" stopIfTrue="1">
      <formula>WEEKDAY($A868)=3</formula>
    </cfRule>
    <cfRule type="expression" dxfId="12483" priority="18526" stopIfTrue="1">
      <formula>WEEKDAY($A868)=4</formula>
    </cfRule>
    <cfRule type="expression" dxfId="12482" priority="18527" stopIfTrue="1">
      <formula>WEEKDAY($A868)=5</formula>
    </cfRule>
    <cfRule type="expression" dxfId="12481" priority="18528" stopIfTrue="1">
      <formula>WEEKDAY($A868)=6</formula>
    </cfRule>
    <cfRule type="expression" dxfId="12480" priority="18529" stopIfTrue="1">
      <formula>WEEKDAY($A868)=7</formula>
    </cfRule>
  </conditionalFormatting>
  <conditionalFormatting sqref="B869:H869 J869:M869">
    <cfRule type="expression" dxfId="12479" priority="18516" stopIfTrue="1">
      <formula>WEEKDAY($A869)=1</formula>
    </cfRule>
    <cfRule type="expression" dxfId="12478" priority="18517" stopIfTrue="1">
      <formula>WEEKDAY($A869)=2</formula>
    </cfRule>
    <cfRule type="expression" dxfId="12477" priority="18518" stopIfTrue="1">
      <formula>WEEKDAY($A869)=3</formula>
    </cfRule>
    <cfRule type="expression" dxfId="12476" priority="18519" stopIfTrue="1">
      <formula>WEEKDAY($A869)=4</formula>
    </cfRule>
    <cfRule type="expression" dxfId="12475" priority="18520" stopIfTrue="1">
      <formula>WEEKDAY($A869)=5</formula>
    </cfRule>
    <cfRule type="expression" dxfId="12474" priority="18521" stopIfTrue="1">
      <formula>WEEKDAY($A869)=6</formula>
    </cfRule>
    <cfRule type="expression" dxfId="12473" priority="18522" stopIfTrue="1">
      <formula>WEEKDAY($A869)=7</formula>
    </cfRule>
  </conditionalFormatting>
  <conditionalFormatting sqref="B869:H869 J869:M869">
    <cfRule type="expression" dxfId="12472" priority="18509" stopIfTrue="1">
      <formula>WEEKDAY($A869)=1</formula>
    </cfRule>
    <cfRule type="expression" dxfId="12471" priority="18510" stopIfTrue="1">
      <formula>WEEKDAY($A869)=2</formula>
    </cfRule>
    <cfRule type="expression" dxfId="12470" priority="18511" stopIfTrue="1">
      <formula>WEEKDAY($A869)=3</formula>
    </cfRule>
    <cfRule type="expression" dxfId="12469" priority="18512" stopIfTrue="1">
      <formula>WEEKDAY($A869)=4</formula>
    </cfRule>
    <cfRule type="expression" dxfId="12468" priority="18513" stopIfTrue="1">
      <formula>WEEKDAY($A869)=5</formula>
    </cfRule>
    <cfRule type="expression" dxfId="12467" priority="18514" stopIfTrue="1">
      <formula>WEEKDAY($A869)=6</formula>
    </cfRule>
    <cfRule type="expression" dxfId="12466" priority="18515" stopIfTrue="1">
      <formula>WEEKDAY($A869)=7</formula>
    </cfRule>
  </conditionalFormatting>
  <conditionalFormatting sqref="B870:G870 J870:M870">
    <cfRule type="expression" dxfId="12465" priority="18502" stopIfTrue="1">
      <formula>WEEKDAY($A870)=1</formula>
    </cfRule>
    <cfRule type="expression" dxfId="12464" priority="18503" stopIfTrue="1">
      <formula>WEEKDAY($A870)=2</formula>
    </cfRule>
    <cfRule type="expression" dxfId="12463" priority="18504" stopIfTrue="1">
      <formula>WEEKDAY($A870)=3</formula>
    </cfRule>
    <cfRule type="expression" dxfId="12462" priority="18505" stopIfTrue="1">
      <formula>WEEKDAY($A870)=4</formula>
    </cfRule>
    <cfRule type="expression" dxfId="12461" priority="18506" stopIfTrue="1">
      <formula>WEEKDAY($A870)=5</formula>
    </cfRule>
    <cfRule type="expression" dxfId="12460" priority="18507" stopIfTrue="1">
      <formula>WEEKDAY($A870)=6</formula>
    </cfRule>
    <cfRule type="expression" dxfId="12459" priority="18508" stopIfTrue="1">
      <formula>WEEKDAY($A870)=7</formula>
    </cfRule>
  </conditionalFormatting>
  <conditionalFormatting sqref="H870:H871">
    <cfRule type="expression" dxfId="12458" priority="18495" stopIfTrue="1">
      <formula>WEEKDAY($A870)=1</formula>
    </cfRule>
    <cfRule type="expression" dxfId="12457" priority="18496" stopIfTrue="1">
      <formula>WEEKDAY($A870)=2</formula>
    </cfRule>
    <cfRule type="expression" dxfId="12456" priority="18497" stopIfTrue="1">
      <formula>WEEKDAY($A870)=3</formula>
    </cfRule>
    <cfRule type="expression" dxfId="12455" priority="18498" stopIfTrue="1">
      <formula>WEEKDAY($A870)=4</formula>
    </cfRule>
    <cfRule type="expression" dxfId="12454" priority="18499" stopIfTrue="1">
      <formula>WEEKDAY($A870)=5</formula>
    </cfRule>
    <cfRule type="expression" dxfId="12453" priority="18500" stopIfTrue="1">
      <formula>WEEKDAY($A870)=6</formula>
    </cfRule>
    <cfRule type="expression" dxfId="12452" priority="18501" stopIfTrue="1">
      <formula>WEEKDAY($A870)=7</formula>
    </cfRule>
  </conditionalFormatting>
  <conditionalFormatting sqref="H870:H871">
    <cfRule type="expression" dxfId="12451" priority="18488" stopIfTrue="1">
      <formula>WEEKDAY($A870)=1</formula>
    </cfRule>
    <cfRule type="expression" dxfId="12450" priority="18489" stopIfTrue="1">
      <formula>WEEKDAY($A870)=2</formula>
    </cfRule>
    <cfRule type="expression" dxfId="12449" priority="18490" stopIfTrue="1">
      <formula>WEEKDAY($A870)=3</formula>
    </cfRule>
    <cfRule type="expression" dxfId="12448" priority="18491" stopIfTrue="1">
      <formula>WEEKDAY($A870)=4</formula>
    </cfRule>
    <cfRule type="expression" dxfId="12447" priority="18492" stopIfTrue="1">
      <formula>WEEKDAY($A870)=5</formula>
    </cfRule>
    <cfRule type="expression" dxfId="12446" priority="18493" stopIfTrue="1">
      <formula>WEEKDAY($A870)=6</formula>
    </cfRule>
    <cfRule type="expression" dxfId="12445" priority="18494" stopIfTrue="1">
      <formula>WEEKDAY($A870)=7</formula>
    </cfRule>
  </conditionalFormatting>
  <conditionalFormatting sqref="B871:G871 J871:M871">
    <cfRule type="expression" dxfId="12444" priority="18481" stopIfTrue="1">
      <formula>WEEKDAY($A871)=1</formula>
    </cfRule>
    <cfRule type="expression" dxfId="12443" priority="18482" stopIfTrue="1">
      <formula>WEEKDAY($A871)=2</formula>
    </cfRule>
    <cfRule type="expression" dxfId="12442" priority="18483" stopIfTrue="1">
      <formula>WEEKDAY($A871)=3</formula>
    </cfRule>
    <cfRule type="expression" dxfId="12441" priority="18484" stopIfTrue="1">
      <formula>WEEKDAY($A871)=4</formula>
    </cfRule>
    <cfRule type="expression" dxfId="12440" priority="18485" stopIfTrue="1">
      <formula>WEEKDAY($A871)=5</formula>
    </cfRule>
    <cfRule type="expression" dxfId="12439" priority="18486" stopIfTrue="1">
      <formula>WEEKDAY($A871)=6</formula>
    </cfRule>
    <cfRule type="expression" dxfId="12438" priority="18487" stopIfTrue="1">
      <formula>WEEKDAY($A871)=7</formula>
    </cfRule>
  </conditionalFormatting>
  <conditionalFormatting sqref="B872:H872 J872:M872">
    <cfRule type="expression" dxfId="12437" priority="18474" stopIfTrue="1">
      <formula>WEEKDAY($A872)=1</formula>
    </cfRule>
    <cfRule type="expression" dxfId="12436" priority="18475" stopIfTrue="1">
      <formula>WEEKDAY($A872)=2</formula>
    </cfRule>
    <cfRule type="expression" dxfId="12435" priority="18476" stopIfTrue="1">
      <formula>WEEKDAY($A872)=3</formula>
    </cfRule>
    <cfRule type="expression" dxfId="12434" priority="18477" stopIfTrue="1">
      <formula>WEEKDAY($A872)=4</formula>
    </cfRule>
    <cfRule type="expression" dxfId="12433" priority="18478" stopIfTrue="1">
      <formula>WEEKDAY($A872)=5</formula>
    </cfRule>
    <cfRule type="expression" dxfId="12432" priority="18479" stopIfTrue="1">
      <formula>WEEKDAY($A872)=6</formula>
    </cfRule>
    <cfRule type="expression" dxfId="12431" priority="18480" stopIfTrue="1">
      <formula>WEEKDAY($A872)=7</formula>
    </cfRule>
  </conditionalFormatting>
  <conditionalFormatting sqref="J873">
    <cfRule type="expression" dxfId="12430" priority="18467" stopIfTrue="1">
      <formula>WEEKDAY($A873)=1</formula>
    </cfRule>
    <cfRule type="expression" dxfId="12429" priority="18468" stopIfTrue="1">
      <formula>WEEKDAY($A873)=2</formula>
    </cfRule>
    <cfRule type="expression" dxfId="12428" priority="18469" stopIfTrue="1">
      <formula>WEEKDAY($A873)=3</formula>
    </cfRule>
    <cfRule type="expression" dxfId="12427" priority="18470" stopIfTrue="1">
      <formula>WEEKDAY($A873)=4</formula>
    </cfRule>
    <cfRule type="expression" dxfId="12426" priority="18471" stopIfTrue="1">
      <formula>WEEKDAY($A873)=5</formula>
    </cfRule>
    <cfRule type="expression" dxfId="12425" priority="18472" stopIfTrue="1">
      <formula>WEEKDAY($A873)=6</formula>
    </cfRule>
    <cfRule type="expression" dxfId="12424" priority="18473" stopIfTrue="1">
      <formula>WEEKDAY($A873)=7</formula>
    </cfRule>
  </conditionalFormatting>
  <conditionalFormatting sqref="B873:H873 K873:M873">
    <cfRule type="expression" dxfId="12423" priority="18460" stopIfTrue="1">
      <formula>WEEKDAY($A873)=1</formula>
    </cfRule>
    <cfRule type="expression" dxfId="12422" priority="18461" stopIfTrue="1">
      <formula>WEEKDAY($A873)=2</formula>
    </cfRule>
    <cfRule type="expression" dxfId="12421" priority="18462" stopIfTrue="1">
      <formula>WEEKDAY($A873)=3</formula>
    </cfRule>
    <cfRule type="expression" dxfId="12420" priority="18463" stopIfTrue="1">
      <formula>WEEKDAY($A873)=4</formula>
    </cfRule>
    <cfRule type="expression" dxfId="12419" priority="18464" stopIfTrue="1">
      <formula>WEEKDAY($A873)=5</formula>
    </cfRule>
    <cfRule type="expression" dxfId="12418" priority="18465" stopIfTrue="1">
      <formula>WEEKDAY($A873)=6</formula>
    </cfRule>
    <cfRule type="expression" dxfId="12417" priority="18466" stopIfTrue="1">
      <formula>WEEKDAY($A873)=7</formula>
    </cfRule>
  </conditionalFormatting>
  <conditionalFormatting sqref="B873:H873 K873:M873">
    <cfRule type="expression" dxfId="12416" priority="18453" stopIfTrue="1">
      <formula>WEEKDAY($A873)=1</formula>
    </cfRule>
    <cfRule type="expression" dxfId="12415" priority="18454" stopIfTrue="1">
      <formula>WEEKDAY($A873)=2</formula>
    </cfRule>
    <cfRule type="expression" dxfId="12414" priority="18455" stopIfTrue="1">
      <formula>WEEKDAY($A873)=3</formula>
    </cfRule>
    <cfRule type="expression" dxfId="12413" priority="18456" stopIfTrue="1">
      <formula>WEEKDAY($A873)=4</formula>
    </cfRule>
    <cfRule type="expression" dxfId="12412" priority="18457" stopIfTrue="1">
      <formula>WEEKDAY($A873)=5</formula>
    </cfRule>
    <cfRule type="expression" dxfId="12411" priority="18458" stopIfTrue="1">
      <formula>WEEKDAY($A873)=6</formula>
    </cfRule>
    <cfRule type="expression" dxfId="12410" priority="18459" stopIfTrue="1">
      <formula>WEEKDAY($A873)=7</formula>
    </cfRule>
  </conditionalFormatting>
  <conditionalFormatting sqref="B874:H874 J874:M874">
    <cfRule type="expression" dxfId="12409" priority="18446" stopIfTrue="1">
      <formula>WEEKDAY($A874)=1</formula>
    </cfRule>
    <cfRule type="expression" dxfId="12408" priority="18447" stopIfTrue="1">
      <formula>WEEKDAY($A874)=2</formula>
    </cfRule>
    <cfRule type="expression" dxfId="12407" priority="18448" stopIfTrue="1">
      <formula>WEEKDAY($A874)=3</formula>
    </cfRule>
    <cfRule type="expression" dxfId="12406" priority="18449" stopIfTrue="1">
      <formula>WEEKDAY($A874)=4</formula>
    </cfRule>
    <cfRule type="expression" dxfId="12405" priority="18450" stopIfTrue="1">
      <formula>WEEKDAY($A874)=5</formula>
    </cfRule>
    <cfRule type="expression" dxfId="12404" priority="18451" stopIfTrue="1">
      <formula>WEEKDAY($A874)=6</formula>
    </cfRule>
    <cfRule type="expression" dxfId="12403" priority="18452" stopIfTrue="1">
      <formula>WEEKDAY($A874)=7</formula>
    </cfRule>
  </conditionalFormatting>
  <conditionalFormatting sqref="B874:H874 J874:M874">
    <cfRule type="expression" dxfId="12402" priority="18439" stopIfTrue="1">
      <formula>WEEKDAY($A874)=1</formula>
    </cfRule>
    <cfRule type="expression" dxfId="12401" priority="18440" stopIfTrue="1">
      <formula>WEEKDAY($A874)=2</formula>
    </cfRule>
    <cfRule type="expression" dxfId="12400" priority="18441" stopIfTrue="1">
      <formula>WEEKDAY($A874)=3</formula>
    </cfRule>
    <cfRule type="expression" dxfId="12399" priority="18442" stopIfTrue="1">
      <formula>WEEKDAY($A874)=4</formula>
    </cfRule>
    <cfRule type="expression" dxfId="12398" priority="18443" stopIfTrue="1">
      <formula>WEEKDAY($A874)=5</formula>
    </cfRule>
    <cfRule type="expression" dxfId="12397" priority="18444" stopIfTrue="1">
      <formula>WEEKDAY($A874)=6</formula>
    </cfRule>
    <cfRule type="expression" dxfId="12396" priority="18445" stopIfTrue="1">
      <formula>WEEKDAY($A874)=7</formula>
    </cfRule>
  </conditionalFormatting>
  <conditionalFormatting sqref="B875:M875">
    <cfRule type="expression" dxfId="12395" priority="18432" stopIfTrue="1">
      <formula>WEEKDAY($A875)=1</formula>
    </cfRule>
    <cfRule type="expression" dxfId="12394" priority="18433" stopIfTrue="1">
      <formula>WEEKDAY($A875)=2</formula>
    </cfRule>
    <cfRule type="expression" dxfId="12393" priority="18434" stopIfTrue="1">
      <formula>WEEKDAY($A875)=3</formula>
    </cfRule>
    <cfRule type="expression" dxfId="12392" priority="18435" stopIfTrue="1">
      <formula>WEEKDAY($A875)=4</formula>
    </cfRule>
    <cfRule type="expression" dxfId="12391" priority="18436" stopIfTrue="1">
      <formula>WEEKDAY($A875)=5</formula>
    </cfRule>
    <cfRule type="expression" dxfId="12390" priority="18437" stopIfTrue="1">
      <formula>WEEKDAY($A875)=6</formula>
    </cfRule>
    <cfRule type="expression" dxfId="12389" priority="18438" stopIfTrue="1">
      <formula>WEEKDAY($A875)=7</formula>
    </cfRule>
  </conditionalFormatting>
  <conditionalFormatting sqref="I876:I878">
    <cfRule type="expression" dxfId="12388" priority="18425" stopIfTrue="1">
      <formula>WEEKDAY($A876)=1</formula>
    </cfRule>
    <cfRule type="expression" dxfId="12387" priority="18426" stopIfTrue="1">
      <formula>WEEKDAY($A876)=2</formula>
    </cfRule>
    <cfRule type="expression" dxfId="12386" priority="18427" stopIfTrue="1">
      <formula>WEEKDAY($A876)=3</formula>
    </cfRule>
    <cfRule type="expression" dxfId="12385" priority="18428" stopIfTrue="1">
      <formula>WEEKDAY($A876)=4</formula>
    </cfRule>
    <cfRule type="expression" dxfId="12384" priority="18429" stopIfTrue="1">
      <formula>WEEKDAY($A876)=5</formula>
    </cfRule>
    <cfRule type="expression" dxfId="12383" priority="18430" stopIfTrue="1">
      <formula>WEEKDAY($A876)=6</formula>
    </cfRule>
    <cfRule type="expression" dxfId="12382" priority="18431" stopIfTrue="1">
      <formula>WEEKDAY($A876)=7</formula>
    </cfRule>
  </conditionalFormatting>
  <conditionalFormatting sqref="B876:H876 J876:M876">
    <cfRule type="expression" dxfId="12381" priority="18418" stopIfTrue="1">
      <formula>WEEKDAY($A876)=1</formula>
    </cfRule>
    <cfRule type="expression" dxfId="12380" priority="18419" stopIfTrue="1">
      <formula>WEEKDAY($A876)=2</formula>
    </cfRule>
    <cfRule type="expression" dxfId="12379" priority="18420" stopIfTrue="1">
      <formula>WEEKDAY($A876)=3</formula>
    </cfRule>
    <cfRule type="expression" dxfId="12378" priority="18421" stopIfTrue="1">
      <formula>WEEKDAY($A876)=4</formula>
    </cfRule>
    <cfRule type="expression" dxfId="12377" priority="18422" stopIfTrue="1">
      <formula>WEEKDAY($A876)=5</formula>
    </cfRule>
    <cfRule type="expression" dxfId="12376" priority="18423" stopIfTrue="1">
      <formula>WEEKDAY($A876)=6</formula>
    </cfRule>
    <cfRule type="expression" dxfId="12375" priority="18424" stopIfTrue="1">
      <formula>WEEKDAY($A876)=7</formula>
    </cfRule>
  </conditionalFormatting>
  <conditionalFormatting sqref="J877">
    <cfRule type="expression" dxfId="12374" priority="18404" stopIfTrue="1">
      <formula>WEEKDAY($A877)=1</formula>
    </cfRule>
    <cfRule type="expression" dxfId="12373" priority="18405" stopIfTrue="1">
      <formula>WEEKDAY($A877)=2</formula>
    </cfRule>
    <cfRule type="expression" dxfId="12372" priority="18406" stopIfTrue="1">
      <formula>WEEKDAY($A877)=3</formula>
    </cfRule>
    <cfRule type="expression" dxfId="12371" priority="18407" stopIfTrue="1">
      <formula>WEEKDAY($A877)=4</formula>
    </cfRule>
    <cfRule type="expression" dxfId="12370" priority="18408" stopIfTrue="1">
      <formula>WEEKDAY($A877)=5</formula>
    </cfRule>
    <cfRule type="expression" dxfId="12369" priority="18409" stopIfTrue="1">
      <formula>WEEKDAY($A877)=6</formula>
    </cfRule>
    <cfRule type="expression" dxfId="12368" priority="18410" stopIfTrue="1">
      <formula>WEEKDAY($A877)=7</formula>
    </cfRule>
  </conditionalFormatting>
  <conditionalFormatting sqref="B877:H877 K877:M877">
    <cfRule type="expression" dxfId="12367" priority="18397" stopIfTrue="1">
      <formula>WEEKDAY($A877)=1</formula>
    </cfRule>
    <cfRule type="expression" dxfId="12366" priority="18398" stopIfTrue="1">
      <formula>WEEKDAY($A877)=2</formula>
    </cfRule>
    <cfRule type="expression" dxfId="12365" priority="18399" stopIfTrue="1">
      <formula>WEEKDAY($A877)=3</formula>
    </cfRule>
    <cfRule type="expression" dxfId="12364" priority="18400" stopIfTrue="1">
      <formula>WEEKDAY($A877)=4</formula>
    </cfRule>
    <cfRule type="expression" dxfId="12363" priority="18401" stopIfTrue="1">
      <formula>WEEKDAY($A877)=5</formula>
    </cfRule>
    <cfRule type="expression" dxfId="12362" priority="18402" stopIfTrue="1">
      <formula>WEEKDAY($A877)=6</formula>
    </cfRule>
    <cfRule type="expression" dxfId="12361" priority="18403" stopIfTrue="1">
      <formula>WEEKDAY($A877)=7</formula>
    </cfRule>
  </conditionalFormatting>
  <conditionalFormatting sqref="B877:H877 K877:M877">
    <cfRule type="expression" dxfId="12360" priority="18390" stopIfTrue="1">
      <formula>WEEKDAY($A877)=1</formula>
    </cfRule>
    <cfRule type="expression" dxfId="12359" priority="18391" stopIfTrue="1">
      <formula>WEEKDAY($A877)=2</formula>
    </cfRule>
    <cfRule type="expression" dxfId="12358" priority="18392" stopIfTrue="1">
      <formula>WEEKDAY($A877)=3</formula>
    </cfRule>
    <cfRule type="expression" dxfId="12357" priority="18393" stopIfTrue="1">
      <formula>WEEKDAY($A877)=4</formula>
    </cfRule>
    <cfRule type="expression" dxfId="12356" priority="18394" stopIfTrue="1">
      <formula>WEEKDAY($A877)=5</formula>
    </cfRule>
    <cfRule type="expression" dxfId="12355" priority="18395" stopIfTrue="1">
      <formula>WEEKDAY($A877)=6</formula>
    </cfRule>
    <cfRule type="expression" dxfId="12354" priority="18396" stopIfTrue="1">
      <formula>WEEKDAY($A877)=7</formula>
    </cfRule>
  </conditionalFormatting>
  <conditionalFormatting sqref="B878:H878 J878:M878">
    <cfRule type="expression" dxfId="12353" priority="18376" stopIfTrue="1">
      <formula>WEEKDAY($A878)=1</formula>
    </cfRule>
    <cfRule type="expression" dxfId="12352" priority="18377" stopIfTrue="1">
      <formula>WEEKDAY($A878)=2</formula>
    </cfRule>
    <cfRule type="expression" dxfId="12351" priority="18378" stopIfTrue="1">
      <formula>WEEKDAY($A878)=3</formula>
    </cfRule>
    <cfRule type="expression" dxfId="12350" priority="18379" stopIfTrue="1">
      <formula>WEEKDAY($A878)=4</formula>
    </cfRule>
    <cfRule type="expression" dxfId="12349" priority="18380" stopIfTrue="1">
      <formula>WEEKDAY($A878)=5</formula>
    </cfRule>
    <cfRule type="expression" dxfId="12348" priority="18381" stopIfTrue="1">
      <formula>WEEKDAY($A878)=6</formula>
    </cfRule>
    <cfRule type="expression" dxfId="12347" priority="18382" stopIfTrue="1">
      <formula>WEEKDAY($A878)=7</formula>
    </cfRule>
  </conditionalFormatting>
  <conditionalFormatting sqref="B878:H878 J878:M878">
    <cfRule type="expression" dxfId="12346" priority="18369" stopIfTrue="1">
      <formula>WEEKDAY($A878)=1</formula>
    </cfRule>
    <cfRule type="expression" dxfId="12345" priority="18370" stopIfTrue="1">
      <formula>WEEKDAY($A878)=2</formula>
    </cfRule>
    <cfRule type="expression" dxfId="12344" priority="18371" stopIfTrue="1">
      <formula>WEEKDAY($A878)=3</formula>
    </cfRule>
    <cfRule type="expression" dxfId="12343" priority="18372" stopIfTrue="1">
      <formula>WEEKDAY($A878)=4</formula>
    </cfRule>
    <cfRule type="expression" dxfId="12342" priority="18373" stopIfTrue="1">
      <formula>WEEKDAY($A878)=5</formula>
    </cfRule>
    <cfRule type="expression" dxfId="12341" priority="18374" stopIfTrue="1">
      <formula>WEEKDAY($A878)=6</formula>
    </cfRule>
    <cfRule type="expression" dxfId="12340" priority="18375" stopIfTrue="1">
      <formula>WEEKDAY($A878)=7</formula>
    </cfRule>
  </conditionalFormatting>
  <conditionalFormatting sqref="I879">
    <cfRule type="expression" dxfId="12339" priority="18362" stopIfTrue="1">
      <formula>WEEKDAY($A879)=1</formula>
    </cfRule>
    <cfRule type="expression" dxfId="12338" priority="18363" stopIfTrue="1">
      <formula>WEEKDAY($A879)=2</formula>
    </cfRule>
    <cfRule type="expression" dxfId="12337" priority="18364" stopIfTrue="1">
      <formula>WEEKDAY($A879)=3</formula>
    </cfRule>
    <cfRule type="expression" dxfId="12336" priority="18365" stopIfTrue="1">
      <formula>WEEKDAY($A879)=4</formula>
    </cfRule>
    <cfRule type="expression" dxfId="12335" priority="18366" stopIfTrue="1">
      <formula>WEEKDAY($A879)=5</formula>
    </cfRule>
    <cfRule type="expression" dxfId="12334" priority="18367" stopIfTrue="1">
      <formula>WEEKDAY($A879)=6</formula>
    </cfRule>
    <cfRule type="expression" dxfId="12333" priority="18368" stopIfTrue="1">
      <formula>WEEKDAY($A879)=7</formula>
    </cfRule>
  </conditionalFormatting>
  <conditionalFormatting sqref="I879">
    <cfRule type="expression" dxfId="12332" priority="18348" stopIfTrue="1">
      <formula>WEEKDAY($A879)=1</formula>
    </cfRule>
    <cfRule type="expression" dxfId="12331" priority="18349" stopIfTrue="1">
      <formula>WEEKDAY($A879)=2</formula>
    </cfRule>
    <cfRule type="expression" dxfId="12330" priority="18350" stopIfTrue="1">
      <formula>WEEKDAY($A879)=3</formula>
    </cfRule>
    <cfRule type="expression" dxfId="12329" priority="18351" stopIfTrue="1">
      <formula>WEEKDAY($A879)=4</formula>
    </cfRule>
    <cfRule type="expression" dxfId="12328" priority="18352" stopIfTrue="1">
      <formula>WEEKDAY($A879)=5</formula>
    </cfRule>
    <cfRule type="expression" dxfId="12327" priority="18353" stopIfTrue="1">
      <formula>WEEKDAY($A879)=6</formula>
    </cfRule>
    <cfRule type="expression" dxfId="12326" priority="18354" stopIfTrue="1">
      <formula>WEEKDAY($A879)=7</formula>
    </cfRule>
  </conditionalFormatting>
  <conditionalFormatting sqref="I879">
    <cfRule type="expression" dxfId="12325" priority="18327" stopIfTrue="1">
      <formula>WEEKDAY($A879)=1</formula>
    </cfRule>
    <cfRule type="expression" dxfId="12324" priority="18328" stopIfTrue="1">
      <formula>WEEKDAY($A879)=2</formula>
    </cfRule>
    <cfRule type="expression" dxfId="12323" priority="18329" stopIfTrue="1">
      <formula>WEEKDAY($A879)=3</formula>
    </cfRule>
    <cfRule type="expression" dxfId="12322" priority="18330" stopIfTrue="1">
      <formula>WEEKDAY($A879)=4</formula>
    </cfRule>
    <cfRule type="expression" dxfId="12321" priority="18331" stopIfTrue="1">
      <formula>WEEKDAY($A879)=5</formula>
    </cfRule>
    <cfRule type="expression" dxfId="12320" priority="18332" stopIfTrue="1">
      <formula>WEEKDAY($A879)=6</formula>
    </cfRule>
    <cfRule type="expression" dxfId="12319" priority="18333" stopIfTrue="1">
      <formula>WEEKDAY($A879)=7</formula>
    </cfRule>
  </conditionalFormatting>
  <conditionalFormatting sqref="I879">
    <cfRule type="expression" dxfId="12318" priority="18313" stopIfTrue="1">
      <formula>WEEKDAY($A879)=1</formula>
    </cfRule>
    <cfRule type="expression" dxfId="12317" priority="18314" stopIfTrue="1">
      <formula>WEEKDAY($A879)=2</formula>
    </cfRule>
    <cfRule type="expression" dxfId="12316" priority="18315" stopIfTrue="1">
      <formula>WEEKDAY($A879)=3</formula>
    </cfRule>
    <cfRule type="expression" dxfId="12315" priority="18316" stopIfTrue="1">
      <formula>WEEKDAY($A879)=4</formula>
    </cfRule>
    <cfRule type="expression" dxfId="12314" priority="18317" stopIfTrue="1">
      <formula>WEEKDAY($A879)=5</formula>
    </cfRule>
    <cfRule type="expression" dxfId="12313" priority="18318" stopIfTrue="1">
      <formula>WEEKDAY($A879)=6</formula>
    </cfRule>
    <cfRule type="expression" dxfId="12312" priority="18319" stopIfTrue="1">
      <formula>WEEKDAY($A879)=7</formula>
    </cfRule>
  </conditionalFormatting>
  <conditionalFormatting sqref="I879">
    <cfRule type="expression" dxfId="12311" priority="18292" stopIfTrue="1">
      <formula>WEEKDAY($A879)=1</formula>
    </cfRule>
    <cfRule type="expression" dxfId="12310" priority="18293" stopIfTrue="1">
      <formula>WEEKDAY($A879)=2</formula>
    </cfRule>
    <cfRule type="expression" dxfId="12309" priority="18294" stopIfTrue="1">
      <formula>WEEKDAY($A879)=3</formula>
    </cfRule>
    <cfRule type="expression" dxfId="12308" priority="18295" stopIfTrue="1">
      <formula>WEEKDAY($A879)=4</formula>
    </cfRule>
    <cfRule type="expression" dxfId="12307" priority="18296" stopIfTrue="1">
      <formula>WEEKDAY($A879)=5</formula>
    </cfRule>
    <cfRule type="expression" dxfId="12306" priority="18297" stopIfTrue="1">
      <formula>WEEKDAY($A879)=6</formula>
    </cfRule>
    <cfRule type="expression" dxfId="12305" priority="18298" stopIfTrue="1">
      <formula>WEEKDAY($A879)=7</formula>
    </cfRule>
  </conditionalFormatting>
  <conditionalFormatting sqref="I879">
    <cfRule type="expression" dxfId="12304" priority="18271" stopIfTrue="1">
      <formula>WEEKDAY($A879)=1</formula>
    </cfRule>
    <cfRule type="expression" dxfId="12303" priority="18272" stopIfTrue="1">
      <formula>WEEKDAY($A879)=2</formula>
    </cfRule>
    <cfRule type="expression" dxfId="12302" priority="18273" stopIfTrue="1">
      <formula>WEEKDAY($A879)=3</formula>
    </cfRule>
    <cfRule type="expression" dxfId="12301" priority="18274" stopIfTrue="1">
      <formula>WEEKDAY($A879)=4</formula>
    </cfRule>
    <cfRule type="expression" dxfId="12300" priority="18275" stopIfTrue="1">
      <formula>WEEKDAY($A879)=5</formula>
    </cfRule>
    <cfRule type="expression" dxfId="12299" priority="18276" stopIfTrue="1">
      <formula>WEEKDAY($A879)=6</formula>
    </cfRule>
    <cfRule type="expression" dxfId="12298" priority="18277" stopIfTrue="1">
      <formula>WEEKDAY($A879)=7</formula>
    </cfRule>
  </conditionalFormatting>
  <conditionalFormatting sqref="I879">
    <cfRule type="expression" dxfId="12297" priority="18264" stopIfTrue="1">
      <formula>WEEKDAY($A879)=1</formula>
    </cfRule>
    <cfRule type="expression" dxfId="12296" priority="18265" stopIfTrue="1">
      <formula>WEEKDAY($A879)=2</formula>
    </cfRule>
    <cfRule type="expression" dxfId="12295" priority="18266" stopIfTrue="1">
      <formula>WEEKDAY($A879)=3</formula>
    </cfRule>
    <cfRule type="expression" dxfId="12294" priority="18267" stopIfTrue="1">
      <formula>WEEKDAY($A879)=4</formula>
    </cfRule>
    <cfRule type="expression" dxfId="12293" priority="18268" stopIfTrue="1">
      <formula>WEEKDAY($A879)=5</formula>
    </cfRule>
    <cfRule type="expression" dxfId="12292" priority="18269" stopIfTrue="1">
      <formula>WEEKDAY($A879)=6</formula>
    </cfRule>
    <cfRule type="expression" dxfId="12291" priority="18270" stopIfTrue="1">
      <formula>WEEKDAY($A879)=7</formula>
    </cfRule>
  </conditionalFormatting>
  <conditionalFormatting sqref="I879">
    <cfRule type="expression" dxfId="12290" priority="18243" stopIfTrue="1">
      <formula>WEEKDAY($A879)=1</formula>
    </cfRule>
    <cfRule type="expression" dxfId="12289" priority="18244" stopIfTrue="1">
      <formula>WEEKDAY($A879)=2</formula>
    </cfRule>
    <cfRule type="expression" dxfId="12288" priority="18245" stopIfTrue="1">
      <formula>WEEKDAY($A879)=3</formula>
    </cfRule>
    <cfRule type="expression" dxfId="12287" priority="18246" stopIfTrue="1">
      <formula>WEEKDAY($A879)=4</formula>
    </cfRule>
    <cfRule type="expression" dxfId="12286" priority="18247" stopIfTrue="1">
      <formula>WEEKDAY($A879)=5</formula>
    </cfRule>
    <cfRule type="expression" dxfId="12285" priority="18248" stopIfTrue="1">
      <formula>WEEKDAY($A879)=6</formula>
    </cfRule>
    <cfRule type="expression" dxfId="12284" priority="18249" stopIfTrue="1">
      <formula>WEEKDAY($A879)=7</formula>
    </cfRule>
  </conditionalFormatting>
  <conditionalFormatting sqref="I879">
    <cfRule type="expression" dxfId="12283" priority="18229" stopIfTrue="1">
      <formula>WEEKDAY($A879)=1</formula>
    </cfRule>
    <cfRule type="expression" dxfId="12282" priority="18230" stopIfTrue="1">
      <formula>WEEKDAY($A879)=2</formula>
    </cfRule>
    <cfRule type="expression" dxfId="12281" priority="18231" stopIfTrue="1">
      <formula>WEEKDAY($A879)=3</formula>
    </cfRule>
    <cfRule type="expression" dxfId="12280" priority="18232" stopIfTrue="1">
      <formula>WEEKDAY($A879)=4</formula>
    </cfRule>
    <cfRule type="expression" dxfId="12279" priority="18233" stopIfTrue="1">
      <formula>WEEKDAY($A879)=5</formula>
    </cfRule>
    <cfRule type="expression" dxfId="12278" priority="18234" stopIfTrue="1">
      <formula>WEEKDAY($A879)=6</formula>
    </cfRule>
    <cfRule type="expression" dxfId="12277" priority="18235" stopIfTrue="1">
      <formula>WEEKDAY($A879)=7</formula>
    </cfRule>
  </conditionalFormatting>
  <conditionalFormatting sqref="I879">
    <cfRule type="expression" dxfId="12276" priority="18194" stopIfTrue="1">
      <formula>WEEKDAY($A879)=1</formula>
    </cfRule>
    <cfRule type="expression" dxfId="12275" priority="18195" stopIfTrue="1">
      <formula>WEEKDAY($A879)=2</formula>
    </cfRule>
    <cfRule type="expression" dxfId="12274" priority="18196" stopIfTrue="1">
      <formula>WEEKDAY($A879)=3</formula>
    </cfRule>
    <cfRule type="expression" dxfId="12273" priority="18197" stopIfTrue="1">
      <formula>WEEKDAY($A879)=4</formula>
    </cfRule>
    <cfRule type="expression" dxfId="12272" priority="18198" stopIfTrue="1">
      <formula>WEEKDAY($A879)=5</formula>
    </cfRule>
    <cfRule type="expression" dxfId="12271" priority="18199" stopIfTrue="1">
      <formula>WEEKDAY($A879)=6</formula>
    </cfRule>
    <cfRule type="expression" dxfId="12270" priority="18200" stopIfTrue="1">
      <formula>WEEKDAY($A879)=7</formula>
    </cfRule>
  </conditionalFormatting>
  <conditionalFormatting sqref="I879">
    <cfRule type="expression" dxfId="12269" priority="18173" stopIfTrue="1">
      <formula>WEEKDAY($A879)=1</formula>
    </cfRule>
    <cfRule type="expression" dxfId="12268" priority="18174" stopIfTrue="1">
      <formula>WEEKDAY($A879)=2</formula>
    </cfRule>
    <cfRule type="expression" dxfId="12267" priority="18175" stopIfTrue="1">
      <formula>WEEKDAY($A879)=3</formula>
    </cfRule>
    <cfRule type="expression" dxfId="12266" priority="18176" stopIfTrue="1">
      <formula>WEEKDAY($A879)=4</formula>
    </cfRule>
    <cfRule type="expression" dxfId="12265" priority="18177" stopIfTrue="1">
      <formula>WEEKDAY($A879)=5</formula>
    </cfRule>
    <cfRule type="expression" dxfId="12264" priority="18178" stopIfTrue="1">
      <formula>WEEKDAY($A879)=6</formula>
    </cfRule>
    <cfRule type="expression" dxfId="12263" priority="18179" stopIfTrue="1">
      <formula>WEEKDAY($A879)=7</formula>
    </cfRule>
  </conditionalFormatting>
  <conditionalFormatting sqref="I879">
    <cfRule type="expression" dxfId="12262" priority="18166" stopIfTrue="1">
      <formula>WEEKDAY($A879)=1</formula>
    </cfRule>
    <cfRule type="expression" dxfId="12261" priority="18167" stopIfTrue="1">
      <formula>WEEKDAY($A879)=2</formula>
    </cfRule>
    <cfRule type="expression" dxfId="12260" priority="18168" stopIfTrue="1">
      <formula>WEEKDAY($A879)=3</formula>
    </cfRule>
    <cfRule type="expression" dxfId="12259" priority="18169" stopIfTrue="1">
      <formula>WEEKDAY($A879)=4</formula>
    </cfRule>
    <cfRule type="expression" dxfId="12258" priority="18170" stopIfTrue="1">
      <formula>WEEKDAY($A879)=5</formula>
    </cfRule>
    <cfRule type="expression" dxfId="12257" priority="18171" stopIfTrue="1">
      <formula>WEEKDAY($A879)=6</formula>
    </cfRule>
    <cfRule type="expression" dxfId="12256" priority="18172" stopIfTrue="1">
      <formula>WEEKDAY($A879)=7</formula>
    </cfRule>
  </conditionalFormatting>
  <conditionalFormatting sqref="I879">
    <cfRule type="expression" dxfId="12255" priority="18152" stopIfTrue="1">
      <formula>WEEKDAY($A879)=1</formula>
    </cfRule>
    <cfRule type="expression" dxfId="12254" priority="18153" stopIfTrue="1">
      <formula>WEEKDAY($A879)=2</formula>
    </cfRule>
    <cfRule type="expression" dxfId="12253" priority="18154" stopIfTrue="1">
      <formula>WEEKDAY($A879)=3</formula>
    </cfRule>
    <cfRule type="expression" dxfId="12252" priority="18155" stopIfTrue="1">
      <formula>WEEKDAY($A879)=4</formula>
    </cfRule>
    <cfRule type="expression" dxfId="12251" priority="18156" stopIfTrue="1">
      <formula>WEEKDAY($A879)=5</formula>
    </cfRule>
    <cfRule type="expression" dxfId="12250" priority="18157" stopIfTrue="1">
      <formula>WEEKDAY($A879)=6</formula>
    </cfRule>
    <cfRule type="expression" dxfId="12249" priority="18158" stopIfTrue="1">
      <formula>WEEKDAY($A879)=7</formula>
    </cfRule>
  </conditionalFormatting>
  <conditionalFormatting sqref="I879">
    <cfRule type="expression" dxfId="12248" priority="18117" stopIfTrue="1">
      <formula>WEEKDAY($A879)=1</formula>
    </cfRule>
    <cfRule type="expression" dxfId="12247" priority="18118" stopIfTrue="1">
      <formula>WEEKDAY($A879)=2</formula>
    </cfRule>
    <cfRule type="expression" dxfId="12246" priority="18119" stopIfTrue="1">
      <formula>WEEKDAY($A879)=3</formula>
    </cfRule>
    <cfRule type="expression" dxfId="12245" priority="18120" stopIfTrue="1">
      <formula>WEEKDAY($A879)=4</formula>
    </cfRule>
    <cfRule type="expression" dxfId="12244" priority="18121" stopIfTrue="1">
      <formula>WEEKDAY($A879)=5</formula>
    </cfRule>
    <cfRule type="expression" dxfId="12243" priority="18122" stopIfTrue="1">
      <formula>WEEKDAY($A879)=6</formula>
    </cfRule>
    <cfRule type="expression" dxfId="12242" priority="18123" stopIfTrue="1">
      <formula>WEEKDAY($A879)=7</formula>
    </cfRule>
  </conditionalFormatting>
  <conditionalFormatting sqref="I879">
    <cfRule type="expression" dxfId="12241" priority="18096" stopIfTrue="1">
      <formula>WEEKDAY($A879)=1</formula>
    </cfRule>
    <cfRule type="expression" dxfId="12240" priority="18097" stopIfTrue="1">
      <formula>WEEKDAY($A879)=2</formula>
    </cfRule>
    <cfRule type="expression" dxfId="12239" priority="18098" stopIfTrue="1">
      <formula>WEEKDAY($A879)=3</formula>
    </cfRule>
    <cfRule type="expression" dxfId="12238" priority="18099" stopIfTrue="1">
      <formula>WEEKDAY($A879)=4</formula>
    </cfRule>
    <cfRule type="expression" dxfId="12237" priority="18100" stopIfTrue="1">
      <formula>WEEKDAY($A879)=5</formula>
    </cfRule>
    <cfRule type="expression" dxfId="12236" priority="18101" stopIfTrue="1">
      <formula>WEEKDAY($A879)=6</formula>
    </cfRule>
    <cfRule type="expression" dxfId="12235" priority="18102" stopIfTrue="1">
      <formula>WEEKDAY($A879)=7</formula>
    </cfRule>
  </conditionalFormatting>
  <conditionalFormatting sqref="I879">
    <cfRule type="expression" dxfId="12234" priority="18089" stopIfTrue="1">
      <formula>WEEKDAY($A879)=1</formula>
    </cfRule>
    <cfRule type="expression" dxfId="12233" priority="18090" stopIfTrue="1">
      <formula>WEEKDAY($A879)=2</formula>
    </cfRule>
    <cfRule type="expression" dxfId="12232" priority="18091" stopIfTrue="1">
      <formula>WEEKDAY($A879)=3</formula>
    </cfRule>
    <cfRule type="expression" dxfId="12231" priority="18092" stopIfTrue="1">
      <formula>WEEKDAY($A879)=4</formula>
    </cfRule>
    <cfRule type="expression" dxfId="12230" priority="18093" stopIfTrue="1">
      <formula>WEEKDAY($A879)=5</formula>
    </cfRule>
    <cfRule type="expression" dxfId="12229" priority="18094" stopIfTrue="1">
      <formula>WEEKDAY($A879)=6</formula>
    </cfRule>
    <cfRule type="expression" dxfId="12228" priority="18095" stopIfTrue="1">
      <formula>WEEKDAY($A879)=7</formula>
    </cfRule>
  </conditionalFormatting>
  <conditionalFormatting sqref="I879">
    <cfRule type="expression" dxfId="12227" priority="18068" stopIfTrue="1">
      <formula>WEEKDAY($A879)=1</formula>
    </cfRule>
    <cfRule type="expression" dxfId="12226" priority="18069" stopIfTrue="1">
      <formula>WEEKDAY($A879)=2</formula>
    </cfRule>
    <cfRule type="expression" dxfId="12225" priority="18070" stopIfTrue="1">
      <formula>WEEKDAY($A879)=3</formula>
    </cfRule>
    <cfRule type="expression" dxfId="12224" priority="18071" stopIfTrue="1">
      <formula>WEEKDAY($A879)=4</formula>
    </cfRule>
    <cfRule type="expression" dxfId="12223" priority="18072" stopIfTrue="1">
      <formula>WEEKDAY($A879)=5</formula>
    </cfRule>
    <cfRule type="expression" dxfId="12222" priority="18073" stopIfTrue="1">
      <formula>WEEKDAY($A879)=6</formula>
    </cfRule>
    <cfRule type="expression" dxfId="12221" priority="18074" stopIfTrue="1">
      <formula>WEEKDAY($A879)=7</formula>
    </cfRule>
  </conditionalFormatting>
  <conditionalFormatting sqref="I879">
    <cfRule type="expression" dxfId="12220" priority="18061" stopIfTrue="1">
      <formula>WEEKDAY($A879)=1</formula>
    </cfRule>
    <cfRule type="expression" dxfId="12219" priority="18062" stopIfTrue="1">
      <formula>WEEKDAY($A879)=2</formula>
    </cfRule>
    <cfRule type="expression" dxfId="12218" priority="18063" stopIfTrue="1">
      <formula>WEEKDAY($A879)=3</formula>
    </cfRule>
    <cfRule type="expression" dxfId="12217" priority="18064" stopIfTrue="1">
      <formula>WEEKDAY($A879)=4</formula>
    </cfRule>
    <cfRule type="expression" dxfId="12216" priority="18065" stopIfTrue="1">
      <formula>WEEKDAY($A879)=5</formula>
    </cfRule>
    <cfRule type="expression" dxfId="12215" priority="18066" stopIfTrue="1">
      <formula>WEEKDAY($A879)=6</formula>
    </cfRule>
    <cfRule type="expression" dxfId="12214" priority="18067" stopIfTrue="1">
      <formula>WEEKDAY($A879)=7</formula>
    </cfRule>
  </conditionalFormatting>
  <conditionalFormatting sqref="I879">
    <cfRule type="expression" dxfId="12213" priority="18033" stopIfTrue="1">
      <formula>WEEKDAY($A879)=1</formula>
    </cfRule>
    <cfRule type="expression" dxfId="12212" priority="18034" stopIfTrue="1">
      <formula>WEEKDAY($A879)=2</formula>
    </cfRule>
    <cfRule type="expression" dxfId="12211" priority="18035" stopIfTrue="1">
      <formula>WEEKDAY($A879)=3</formula>
    </cfRule>
    <cfRule type="expression" dxfId="12210" priority="18036" stopIfTrue="1">
      <formula>WEEKDAY($A879)=4</formula>
    </cfRule>
    <cfRule type="expression" dxfId="12209" priority="18037" stopIfTrue="1">
      <formula>WEEKDAY($A879)=5</formula>
    </cfRule>
    <cfRule type="expression" dxfId="12208" priority="18038" stopIfTrue="1">
      <formula>WEEKDAY($A879)=6</formula>
    </cfRule>
    <cfRule type="expression" dxfId="12207" priority="18039" stopIfTrue="1">
      <formula>WEEKDAY($A879)=7</formula>
    </cfRule>
  </conditionalFormatting>
  <conditionalFormatting sqref="I879">
    <cfRule type="expression" dxfId="12206" priority="18026" stopIfTrue="1">
      <formula>WEEKDAY($A879)=1</formula>
    </cfRule>
    <cfRule type="expression" dxfId="12205" priority="18027" stopIfTrue="1">
      <formula>WEEKDAY($A879)=2</formula>
    </cfRule>
    <cfRule type="expression" dxfId="12204" priority="18028" stopIfTrue="1">
      <formula>WEEKDAY($A879)=3</formula>
    </cfRule>
    <cfRule type="expression" dxfId="12203" priority="18029" stopIfTrue="1">
      <formula>WEEKDAY($A879)=4</formula>
    </cfRule>
    <cfRule type="expression" dxfId="12202" priority="18030" stopIfTrue="1">
      <formula>WEEKDAY($A879)=5</formula>
    </cfRule>
    <cfRule type="expression" dxfId="12201" priority="18031" stopIfTrue="1">
      <formula>WEEKDAY($A879)=6</formula>
    </cfRule>
    <cfRule type="expression" dxfId="12200" priority="18032" stopIfTrue="1">
      <formula>WEEKDAY($A879)=7</formula>
    </cfRule>
  </conditionalFormatting>
  <conditionalFormatting sqref="I879">
    <cfRule type="expression" dxfId="12199" priority="18019" stopIfTrue="1">
      <formula>WEEKDAY($A879)=1</formula>
    </cfRule>
    <cfRule type="expression" dxfId="12198" priority="18020" stopIfTrue="1">
      <formula>WEEKDAY($A879)=2</formula>
    </cfRule>
    <cfRule type="expression" dxfId="12197" priority="18021" stopIfTrue="1">
      <formula>WEEKDAY($A879)=3</formula>
    </cfRule>
    <cfRule type="expression" dxfId="12196" priority="18022" stopIfTrue="1">
      <formula>WEEKDAY($A879)=4</formula>
    </cfRule>
    <cfRule type="expression" dxfId="12195" priority="18023" stopIfTrue="1">
      <formula>WEEKDAY($A879)=5</formula>
    </cfRule>
    <cfRule type="expression" dxfId="12194" priority="18024" stopIfTrue="1">
      <formula>WEEKDAY($A879)=6</formula>
    </cfRule>
    <cfRule type="expression" dxfId="12193" priority="18025" stopIfTrue="1">
      <formula>WEEKDAY($A879)=7</formula>
    </cfRule>
  </conditionalFormatting>
  <conditionalFormatting sqref="I879">
    <cfRule type="expression" dxfId="12192" priority="18005" stopIfTrue="1">
      <formula>WEEKDAY($A879)=1</formula>
    </cfRule>
    <cfRule type="expression" dxfId="12191" priority="18006" stopIfTrue="1">
      <formula>WEEKDAY($A879)=2</formula>
    </cfRule>
    <cfRule type="expression" dxfId="12190" priority="18007" stopIfTrue="1">
      <formula>WEEKDAY($A879)=3</formula>
    </cfRule>
    <cfRule type="expression" dxfId="12189" priority="18008" stopIfTrue="1">
      <formula>WEEKDAY($A879)=4</formula>
    </cfRule>
    <cfRule type="expression" dxfId="12188" priority="18009" stopIfTrue="1">
      <formula>WEEKDAY($A879)=5</formula>
    </cfRule>
    <cfRule type="expression" dxfId="12187" priority="18010" stopIfTrue="1">
      <formula>WEEKDAY($A879)=6</formula>
    </cfRule>
    <cfRule type="expression" dxfId="12186" priority="18011" stopIfTrue="1">
      <formula>WEEKDAY($A879)=7</formula>
    </cfRule>
  </conditionalFormatting>
  <conditionalFormatting sqref="I879">
    <cfRule type="expression" dxfId="12185" priority="17991" stopIfTrue="1">
      <formula>WEEKDAY($A879)=1</formula>
    </cfRule>
    <cfRule type="expression" dxfId="12184" priority="17992" stopIfTrue="1">
      <formula>WEEKDAY($A879)=2</formula>
    </cfRule>
    <cfRule type="expression" dxfId="12183" priority="17993" stopIfTrue="1">
      <formula>WEEKDAY($A879)=3</formula>
    </cfRule>
    <cfRule type="expression" dxfId="12182" priority="17994" stopIfTrue="1">
      <formula>WEEKDAY($A879)=4</formula>
    </cfRule>
    <cfRule type="expression" dxfId="12181" priority="17995" stopIfTrue="1">
      <formula>WEEKDAY($A879)=5</formula>
    </cfRule>
    <cfRule type="expression" dxfId="12180" priority="17996" stopIfTrue="1">
      <formula>WEEKDAY($A879)=6</formula>
    </cfRule>
    <cfRule type="expression" dxfId="12179" priority="17997" stopIfTrue="1">
      <formula>WEEKDAY($A879)=7</formula>
    </cfRule>
  </conditionalFormatting>
  <conditionalFormatting sqref="B879:M879">
    <cfRule type="expression" dxfId="12178" priority="17984" stopIfTrue="1">
      <formula>WEEKDAY($A879)=1</formula>
    </cfRule>
    <cfRule type="expression" dxfId="12177" priority="17985" stopIfTrue="1">
      <formula>WEEKDAY($A879)=2</formula>
    </cfRule>
    <cfRule type="expression" dxfId="12176" priority="17986" stopIfTrue="1">
      <formula>WEEKDAY($A879)=3</formula>
    </cfRule>
    <cfRule type="expression" dxfId="12175" priority="17987" stopIfTrue="1">
      <formula>WEEKDAY($A879)=4</formula>
    </cfRule>
    <cfRule type="expression" dxfId="12174" priority="17988" stopIfTrue="1">
      <formula>WEEKDAY($A879)=5</formula>
    </cfRule>
    <cfRule type="expression" dxfId="12173" priority="17989" stopIfTrue="1">
      <formula>WEEKDAY($A879)=6</formula>
    </cfRule>
    <cfRule type="expression" dxfId="12172" priority="17990" stopIfTrue="1">
      <formula>WEEKDAY($A879)=7</formula>
    </cfRule>
  </conditionalFormatting>
  <conditionalFormatting sqref="I880:I881">
    <cfRule type="expression" dxfId="12171" priority="17977" stopIfTrue="1">
      <formula>WEEKDAY($A880)=1</formula>
    </cfRule>
    <cfRule type="expression" dxfId="12170" priority="17978" stopIfTrue="1">
      <formula>WEEKDAY($A880)=2</formula>
    </cfRule>
    <cfRule type="expression" dxfId="12169" priority="17979" stopIfTrue="1">
      <formula>WEEKDAY($A880)=3</formula>
    </cfRule>
    <cfRule type="expression" dxfId="12168" priority="17980" stopIfTrue="1">
      <formula>WEEKDAY($A880)=4</formula>
    </cfRule>
    <cfRule type="expression" dxfId="12167" priority="17981" stopIfTrue="1">
      <formula>WEEKDAY($A880)=5</formula>
    </cfRule>
    <cfRule type="expression" dxfId="12166" priority="17982" stopIfTrue="1">
      <formula>WEEKDAY($A880)=6</formula>
    </cfRule>
    <cfRule type="expression" dxfId="12165" priority="17983" stopIfTrue="1">
      <formula>WEEKDAY($A880)=7</formula>
    </cfRule>
  </conditionalFormatting>
  <conditionalFormatting sqref="B880:H880 J880:M880">
    <cfRule type="expression" dxfId="12164" priority="17970" stopIfTrue="1">
      <formula>WEEKDAY($A880)=1</formula>
    </cfRule>
    <cfRule type="expression" dxfId="12163" priority="17971" stopIfTrue="1">
      <formula>WEEKDAY($A880)=2</formula>
    </cfRule>
    <cfRule type="expression" dxfId="12162" priority="17972" stopIfTrue="1">
      <formula>WEEKDAY($A880)=3</formula>
    </cfRule>
    <cfRule type="expression" dxfId="12161" priority="17973" stopIfTrue="1">
      <formula>WEEKDAY($A880)=4</formula>
    </cfRule>
    <cfRule type="expression" dxfId="12160" priority="17974" stopIfTrue="1">
      <formula>WEEKDAY($A880)=5</formula>
    </cfRule>
    <cfRule type="expression" dxfId="12159" priority="17975" stopIfTrue="1">
      <formula>WEEKDAY($A880)=6</formula>
    </cfRule>
    <cfRule type="expression" dxfId="12158" priority="17976" stopIfTrue="1">
      <formula>WEEKDAY($A880)=7</formula>
    </cfRule>
  </conditionalFormatting>
  <conditionalFormatting sqref="B880:H880 J880:M880">
    <cfRule type="expression" dxfId="12157" priority="17963" stopIfTrue="1">
      <formula>WEEKDAY($A880)=1</formula>
    </cfRule>
    <cfRule type="expression" dxfId="12156" priority="17964" stopIfTrue="1">
      <formula>WEEKDAY($A880)=2</formula>
    </cfRule>
    <cfRule type="expression" dxfId="12155" priority="17965" stopIfTrue="1">
      <formula>WEEKDAY($A880)=3</formula>
    </cfRule>
    <cfRule type="expression" dxfId="12154" priority="17966" stopIfTrue="1">
      <formula>WEEKDAY($A880)=4</formula>
    </cfRule>
    <cfRule type="expression" dxfId="12153" priority="17967" stopIfTrue="1">
      <formula>WEEKDAY($A880)=5</formula>
    </cfRule>
    <cfRule type="expression" dxfId="12152" priority="17968" stopIfTrue="1">
      <formula>WEEKDAY($A880)=6</formula>
    </cfRule>
    <cfRule type="expression" dxfId="12151" priority="17969" stopIfTrue="1">
      <formula>WEEKDAY($A880)=7</formula>
    </cfRule>
  </conditionalFormatting>
  <conditionalFormatting sqref="B881:H881 J881:M881">
    <cfRule type="expression" dxfId="12150" priority="17949" stopIfTrue="1">
      <formula>WEEKDAY($A881)=1</formula>
    </cfRule>
    <cfRule type="expression" dxfId="12149" priority="17950" stopIfTrue="1">
      <formula>WEEKDAY($A881)=2</formula>
    </cfRule>
    <cfRule type="expression" dxfId="12148" priority="17951" stopIfTrue="1">
      <formula>WEEKDAY($A881)=3</formula>
    </cfRule>
    <cfRule type="expression" dxfId="12147" priority="17952" stopIfTrue="1">
      <formula>WEEKDAY($A881)=4</formula>
    </cfRule>
    <cfRule type="expression" dxfId="12146" priority="17953" stopIfTrue="1">
      <formula>WEEKDAY($A881)=5</formula>
    </cfRule>
    <cfRule type="expression" dxfId="12145" priority="17954" stopIfTrue="1">
      <formula>WEEKDAY($A881)=6</formula>
    </cfRule>
    <cfRule type="expression" dxfId="12144" priority="17955" stopIfTrue="1">
      <formula>WEEKDAY($A881)=7</formula>
    </cfRule>
  </conditionalFormatting>
  <conditionalFormatting sqref="I882">
    <cfRule type="expression" dxfId="12143" priority="17942" stopIfTrue="1">
      <formula>WEEKDAY($A882)=1</formula>
    </cfRule>
    <cfRule type="expression" dxfId="12142" priority="17943" stopIfTrue="1">
      <formula>WEEKDAY($A882)=2</formula>
    </cfRule>
    <cfRule type="expression" dxfId="12141" priority="17944" stopIfTrue="1">
      <formula>WEEKDAY($A882)=3</formula>
    </cfRule>
    <cfRule type="expression" dxfId="12140" priority="17945" stopIfTrue="1">
      <formula>WEEKDAY($A882)=4</formula>
    </cfRule>
    <cfRule type="expression" dxfId="12139" priority="17946" stopIfTrue="1">
      <formula>WEEKDAY($A882)=5</formula>
    </cfRule>
    <cfRule type="expression" dxfId="12138" priority="17947" stopIfTrue="1">
      <formula>WEEKDAY($A882)=6</formula>
    </cfRule>
    <cfRule type="expression" dxfId="12137" priority="17948" stopIfTrue="1">
      <formula>WEEKDAY($A882)=7</formula>
    </cfRule>
  </conditionalFormatting>
  <conditionalFormatting sqref="I882">
    <cfRule type="expression" dxfId="12136" priority="17935" stopIfTrue="1">
      <formula>WEEKDAY($A882)=1</formula>
    </cfRule>
    <cfRule type="expression" dxfId="12135" priority="17936" stopIfTrue="1">
      <formula>WEEKDAY($A882)=2</formula>
    </cfRule>
    <cfRule type="expression" dxfId="12134" priority="17937" stopIfTrue="1">
      <formula>WEEKDAY($A882)=3</formula>
    </cfRule>
    <cfRule type="expression" dxfId="12133" priority="17938" stopIfTrue="1">
      <formula>WEEKDAY($A882)=4</formula>
    </cfRule>
    <cfRule type="expression" dxfId="12132" priority="17939" stopIfTrue="1">
      <formula>WEEKDAY($A882)=5</formula>
    </cfRule>
    <cfRule type="expression" dxfId="12131" priority="17940" stopIfTrue="1">
      <formula>WEEKDAY($A882)=6</formula>
    </cfRule>
    <cfRule type="expression" dxfId="12130" priority="17941" stopIfTrue="1">
      <formula>WEEKDAY($A882)=7</formula>
    </cfRule>
  </conditionalFormatting>
  <conditionalFormatting sqref="I882">
    <cfRule type="expression" dxfId="12129" priority="17928" stopIfTrue="1">
      <formula>WEEKDAY($A882)=1</formula>
    </cfRule>
    <cfRule type="expression" dxfId="12128" priority="17929" stopIfTrue="1">
      <formula>WEEKDAY($A882)=2</formula>
    </cfRule>
    <cfRule type="expression" dxfId="12127" priority="17930" stopIfTrue="1">
      <formula>WEEKDAY($A882)=3</formula>
    </cfRule>
    <cfRule type="expression" dxfId="12126" priority="17931" stopIfTrue="1">
      <formula>WEEKDAY($A882)=4</formula>
    </cfRule>
    <cfRule type="expression" dxfId="12125" priority="17932" stopIfTrue="1">
      <formula>WEEKDAY($A882)=5</formula>
    </cfRule>
    <cfRule type="expression" dxfId="12124" priority="17933" stopIfTrue="1">
      <formula>WEEKDAY($A882)=6</formula>
    </cfRule>
    <cfRule type="expression" dxfId="12123" priority="17934" stopIfTrue="1">
      <formula>WEEKDAY($A882)=7</formula>
    </cfRule>
  </conditionalFormatting>
  <conditionalFormatting sqref="I882">
    <cfRule type="expression" dxfId="12122" priority="17921" stopIfTrue="1">
      <formula>WEEKDAY($A882)=1</formula>
    </cfRule>
    <cfRule type="expression" dxfId="12121" priority="17922" stopIfTrue="1">
      <formula>WEEKDAY($A882)=2</formula>
    </cfRule>
    <cfRule type="expression" dxfId="12120" priority="17923" stopIfTrue="1">
      <formula>WEEKDAY($A882)=3</formula>
    </cfRule>
    <cfRule type="expression" dxfId="12119" priority="17924" stopIfTrue="1">
      <formula>WEEKDAY($A882)=4</formula>
    </cfRule>
    <cfRule type="expression" dxfId="12118" priority="17925" stopIfTrue="1">
      <formula>WEEKDAY($A882)=5</formula>
    </cfRule>
    <cfRule type="expression" dxfId="12117" priority="17926" stopIfTrue="1">
      <formula>WEEKDAY($A882)=6</formula>
    </cfRule>
    <cfRule type="expression" dxfId="12116" priority="17927" stopIfTrue="1">
      <formula>WEEKDAY($A882)=7</formula>
    </cfRule>
  </conditionalFormatting>
  <conditionalFormatting sqref="I882">
    <cfRule type="expression" dxfId="12115" priority="17914" stopIfTrue="1">
      <formula>WEEKDAY($A882)=1</formula>
    </cfRule>
    <cfRule type="expression" dxfId="12114" priority="17915" stopIfTrue="1">
      <formula>WEEKDAY($A882)=2</formula>
    </cfRule>
    <cfRule type="expression" dxfId="12113" priority="17916" stopIfTrue="1">
      <formula>WEEKDAY($A882)=3</formula>
    </cfRule>
    <cfRule type="expression" dxfId="12112" priority="17917" stopIfTrue="1">
      <formula>WEEKDAY($A882)=4</formula>
    </cfRule>
    <cfRule type="expression" dxfId="12111" priority="17918" stopIfTrue="1">
      <formula>WEEKDAY($A882)=5</formula>
    </cfRule>
    <cfRule type="expression" dxfId="12110" priority="17919" stopIfTrue="1">
      <formula>WEEKDAY($A882)=6</formula>
    </cfRule>
    <cfRule type="expression" dxfId="12109" priority="17920" stopIfTrue="1">
      <formula>WEEKDAY($A882)=7</formula>
    </cfRule>
  </conditionalFormatting>
  <conditionalFormatting sqref="I882">
    <cfRule type="expression" dxfId="12108" priority="17907" stopIfTrue="1">
      <formula>WEEKDAY($A882)=1</formula>
    </cfRule>
    <cfRule type="expression" dxfId="12107" priority="17908" stopIfTrue="1">
      <formula>WEEKDAY($A882)=2</formula>
    </cfRule>
    <cfRule type="expression" dxfId="12106" priority="17909" stopIfTrue="1">
      <formula>WEEKDAY($A882)=3</formula>
    </cfRule>
    <cfRule type="expression" dxfId="12105" priority="17910" stopIfTrue="1">
      <formula>WEEKDAY($A882)=4</formula>
    </cfRule>
    <cfRule type="expression" dxfId="12104" priority="17911" stopIfTrue="1">
      <formula>WEEKDAY($A882)=5</formula>
    </cfRule>
    <cfRule type="expression" dxfId="12103" priority="17912" stopIfTrue="1">
      <formula>WEEKDAY($A882)=6</formula>
    </cfRule>
    <cfRule type="expression" dxfId="12102" priority="17913" stopIfTrue="1">
      <formula>WEEKDAY($A882)=7</formula>
    </cfRule>
  </conditionalFormatting>
  <conditionalFormatting sqref="I882">
    <cfRule type="expression" dxfId="12101" priority="17900" stopIfTrue="1">
      <formula>WEEKDAY($A882)=1</formula>
    </cfRule>
    <cfRule type="expression" dxfId="12100" priority="17901" stopIfTrue="1">
      <formula>WEEKDAY($A882)=2</formula>
    </cfRule>
    <cfRule type="expression" dxfId="12099" priority="17902" stopIfTrue="1">
      <formula>WEEKDAY($A882)=3</formula>
    </cfRule>
    <cfRule type="expression" dxfId="12098" priority="17903" stopIfTrue="1">
      <formula>WEEKDAY($A882)=4</formula>
    </cfRule>
    <cfRule type="expression" dxfId="12097" priority="17904" stopIfTrue="1">
      <formula>WEEKDAY($A882)=5</formula>
    </cfRule>
    <cfRule type="expression" dxfId="12096" priority="17905" stopIfTrue="1">
      <formula>WEEKDAY($A882)=6</formula>
    </cfRule>
    <cfRule type="expression" dxfId="12095" priority="17906" stopIfTrue="1">
      <formula>WEEKDAY($A882)=7</formula>
    </cfRule>
  </conditionalFormatting>
  <conditionalFormatting sqref="I882">
    <cfRule type="expression" dxfId="12094" priority="17893" stopIfTrue="1">
      <formula>WEEKDAY($A882)=1</formula>
    </cfRule>
    <cfRule type="expression" dxfId="12093" priority="17894" stopIfTrue="1">
      <formula>WEEKDAY($A882)=2</formula>
    </cfRule>
    <cfRule type="expression" dxfId="12092" priority="17895" stopIfTrue="1">
      <formula>WEEKDAY($A882)=3</formula>
    </cfRule>
    <cfRule type="expression" dxfId="12091" priority="17896" stopIfTrue="1">
      <formula>WEEKDAY($A882)=4</formula>
    </cfRule>
    <cfRule type="expression" dxfId="12090" priority="17897" stopIfTrue="1">
      <formula>WEEKDAY($A882)=5</formula>
    </cfRule>
    <cfRule type="expression" dxfId="12089" priority="17898" stopIfTrue="1">
      <formula>WEEKDAY($A882)=6</formula>
    </cfRule>
    <cfRule type="expression" dxfId="12088" priority="17899" stopIfTrue="1">
      <formula>WEEKDAY($A882)=7</formula>
    </cfRule>
  </conditionalFormatting>
  <conditionalFormatting sqref="I882">
    <cfRule type="expression" dxfId="12087" priority="17886" stopIfTrue="1">
      <formula>WEEKDAY($A882)=1</formula>
    </cfRule>
    <cfRule type="expression" dxfId="12086" priority="17887" stopIfTrue="1">
      <formula>WEEKDAY($A882)=2</formula>
    </cfRule>
    <cfRule type="expression" dxfId="12085" priority="17888" stopIfTrue="1">
      <formula>WEEKDAY($A882)=3</formula>
    </cfRule>
    <cfRule type="expression" dxfId="12084" priority="17889" stopIfTrue="1">
      <formula>WEEKDAY($A882)=4</formula>
    </cfRule>
    <cfRule type="expression" dxfId="12083" priority="17890" stopIfTrue="1">
      <formula>WEEKDAY($A882)=5</formula>
    </cfRule>
    <cfRule type="expression" dxfId="12082" priority="17891" stopIfTrue="1">
      <formula>WEEKDAY($A882)=6</formula>
    </cfRule>
    <cfRule type="expression" dxfId="12081" priority="17892" stopIfTrue="1">
      <formula>WEEKDAY($A882)=7</formula>
    </cfRule>
  </conditionalFormatting>
  <conditionalFormatting sqref="I882">
    <cfRule type="expression" dxfId="12080" priority="17879" stopIfTrue="1">
      <formula>WEEKDAY($A882)=1</formula>
    </cfRule>
    <cfRule type="expression" dxfId="12079" priority="17880" stopIfTrue="1">
      <formula>WEEKDAY($A882)=2</formula>
    </cfRule>
    <cfRule type="expression" dxfId="12078" priority="17881" stopIfTrue="1">
      <formula>WEEKDAY($A882)=3</formula>
    </cfRule>
    <cfRule type="expression" dxfId="12077" priority="17882" stopIfTrue="1">
      <formula>WEEKDAY($A882)=4</formula>
    </cfRule>
    <cfRule type="expression" dxfId="12076" priority="17883" stopIfTrue="1">
      <formula>WEEKDAY($A882)=5</formula>
    </cfRule>
    <cfRule type="expression" dxfId="12075" priority="17884" stopIfTrue="1">
      <formula>WEEKDAY($A882)=6</formula>
    </cfRule>
    <cfRule type="expression" dxfId="12074" priority="17885" stopIfTrue="1">
      <formula>WEEKDAY($A882)=7</formula>
    </cfRule>
  </conditionalFormatting>
  <conditionalFormatting sqref="I882">
    <cfRule type="expression" dxfId="12073" priority="17872" stopIfTrue="1">
      <formula>WEEKDAY($A882)=1</formula>
    </cfRule>
    <cfRule type="expression" dxfId="12072" priority="17873" stopIfTrue="1">
      <formula>WEEKDAY($A882)=2</formula>
    </cfRule>
    <cfRule type="expression" dxfId="12071" priority="17874" stopIfTrue="1">
      <formula>WEEKDAY($A882)=3</formula>
    </cfRule>
    <cfRule type="expression" dxfId="12070" priority="17875" stopIfTrue="1">
      <formula>WEEKDAY($A882)=4</formula>
    </cfRule>
    <cfRule type="expression" dxfId="12069" priority="17876" stopIfTrue="1">
      <formula>WEEKDAY($A882)=5</formula>
    </cfRule>
    <cfRule type="expression" dxfId="12068" priority="17877" stopIfTrue="1">
      <formula>WEEKDAY($A882)=6</formula>
    </cfRule>
    <cfRule type="expression" dxfId="12067" priority="17878" stopIfTrue="1">
      <formula>WEEKDAY($A882)=7</formula>
    </cfRule>
  </conditionalFormatting>
  <conditionalFormatting sqref="I882">
    <cfRule type="expression" dxfId="12066" priority="17865" stopIfTrue="1">
      <formula>WEEKDAY($A882)=1</formula>
    </cfRule>
    <cfRule type="expression" dxfId="12065" priority="17866" stopIfTrue="1">
      <formula>WEEKDAY($A882)=2</formula>
    </cfRule>
    <cfRule type="expression" dxfId="12064" priority="17867" stopIfTrue="1">
      <formula>WEEKDAY($A882)=3</formula>
    </cfRule>
    <cfRule type="expression" dxfId="12063" priority="17868" stopIfTrue="1">
      <formula>WEEKDAY($A882)=4</formula>
    </cfRule>
    <cfRule type="expression" dxfId="12062" priority="17869" stopIfTrue="1">
      <formula>WEEKDAY($A882)=5</formula>
    </cfRule>
    <cfRule type="expression" dxfId="12061" priority="17870" stopIfTrue="1">
      <formula>WEEKDAY($A882)=6</formula>
    </cfRule>
    <cfRule type="expression" dxfId="12060" priority="17871" stopIfTrue="1">
      <formula>WEEKDAY($A882)=7</formula>
    </cfRule>
  </conditionalFormatting>
  <conditionalFormatting sqref="I882">
    <cfRule type="expression" dxfId="12059" priority="17858" stopIfTrue="1">
      <formula>WEEKDAY($A882)=1</formula>
    </cfRule>
    <cfRule type="expression" dxfId="12058" priority="17859" stopIfTrue="1">
      <formula>WEEKDAY($A882)=2</formula>
    </cfRule>
    <cfRule type="expression" dxfId="12057" priority="17860" stopIfTrue="1">
      <formula>WEEKDAY($A882)=3</formula>
    </cfRule>
    <cfRule type="expression" dxfId="12056" priority="17861" stopIfTrue="1">
      <formula>WEEKDAY($A882)=4</formula>
    </cfRule>
    <cfRule type="expression" dxfId="12055" priority="17862" stopIfTrue="1">
      <formula>WEEKDAY($A882)=5</formula>
    </cfRule>
    <cfRule type="expression" dxfId="12054" priority="17863" stopIfTrue="1">
      <formula>WEEKDAY($A882)=6</formula>
    </cfRule>
    <cfRule type="expression" dxfId="12053" priority="17864" stopIfTrue="1">
      <formula>WEEKDAY($A882)=7</formula>
    </cfRule>
  </conditionalFormatting>
  <conditionalFormatting sqref="I882">
    <cfRule type="expression" dxfId="12052" priority="17851" stopIfTrue="1">
      <formula>WEEKDAY($A882)=1</formula>
    </cfRule>
    <cfRule type="expression" dxfId="12051" priority="17852" stopIfTrue="1">
      <formula>WEEKDAY($A882)=2</formula>
    </cfRule>
    <cfRule type="expression" dxfId="12050" priority="17853" stopIfTrue="1">
      <formula>WEEKDAY($A882)=3</formula>
    </cfRule>
    <cfRule type="expression" dxfId="12049" priority="17854" stopIfTrue="1">
      <formula>WEEKDAY($A882)=4</formula>
    </cfRule>
    <cfRule type="expression" dxfId="12048" priority="17855" stopIfTrue="1">
      <formula>WEEKDAY($A882)=5</formula>
    </cfRule>
    <cfRule type="expression" dxfId="12047" priority="17856" stopIfTrue="1">
      <formula>WEEKDAY($A882)=6</formula>
    </cfRule>
    <cfRule type="expression" dxfId="12046" priority="17857" stopIfTrue="1">
      <formula>WEEKDAY($A882)=7</formula>
    </cfRule>
  </conditionalFormatting>
  <conditionalFormatting sqref="I882">
    <cfRule type="expression" dxfId="12045" priority="17844" stopIfTrue="1">
      <formula>WEEKDAY($A882)=1</formula>
    </cfRule>
    <cfRule type="expression" dxfId="12044" priority="17845" stopIfTrue="1">
      <formula>WEEKDAY($A882)=2</formula>
    </cfRule>
    <cfRule type="expression" dxfId="12043" priority="17846" stopIfTrue="1">
      <formula>WEEKDAY($A882)=3</formula>
    </cfRule>
    <cfRule type="expression" dxfId="12042" priority="17847" stopIfTrue="1">
      <formula>WEEKDAY($A882)=4</formula>
    </cfRule>
    <cfRule type="expression" dxfId="12041" priority="17848" stopIfTrue="1">
      <formula>WEEKDAY($A882)=5</formula>
    </cfRule>
    <cfRule type="expression" dxfId="12040" priority="17849" stopIfTrue="1">
      <formula>WEEKDAY($A882)=6</formula>
    </cfRule>
    <cfRule type="expression" dxfId="12039" priority="17850" stopIfTrue="1">
      <formula>WEEKDAY($A882)=7</formula>
    </cfRule>
  </conditionalFormatting>
  <conditionalFormatting sqref="I882">
    <cfRule type="expression" dxfId="12038" priority="17837" stopIfTrue="1">
      <formula>WEEKDAY($A882)=1</formula>
    </cfRule>
    <cfRule type="expression" dxfId="12037" priority="17838" stopIfTrue="1">
      <formula>WEEKDAY($A882)=2</formula>
    </cfRule>
    <cfRule type="expression" dxfId="12036" priority="17839" stopIfTrue="1">
      <formula>WEEKDAY($A882)=3</formula>
    </cfRule>
    <cfRule type="expression" dxfId="12035" priority="17840" stopIfTrue="1">
      <formula>WEEKDAY($A882)=4</formula>
    </cfRule>
    <cfRule type="expression" dxfId="12034" priority="17841" stopIfTrue="1">
      <formula>WEEKDAY($A882)=5</formula>
    </cfRule>
    <cfRule type="expression" dxfId="12033" priority="17842" stopIfTrue="1">
      <formula>WEEKDAY($A882)=6</formula>
    </cfRule>
    <cfRule type="expression" dxfId="12032" priority="17843" stopIfTrue="1">
      <formula>WEEKDAY($A882)=7</formula>
    </cfRule>
  </conditionalFormatting>
  <conditionalFormatting sqref="I882">
    <cfRule type="expression" dxfId="12031" priority="17830" stopIfTrue="1">
      <formula>WEEKDAY($A882)=1</formula>
    </cfRule>
    <cfRule type="expression" dxfId="12030" priority="17831" stopIfTrue="1">
      <formula>WEEKDAY($A882)=2</formula>
    </cfRule>
    <cfRule type="expression" dxfId="12029" priority="17832" stopIfTrue="1">
      <formula>WEEKDAY($A882)=3</formula>
    </cfRule>
    <cfRule type="expression" dxfId="12028" priority="17833" stopIfTrue="1">
      <formula>WEEKDAY($A882)=4</formula>
    </cfRule>
    <cfRule type="expression" dxfId="12027" priority="17834" stopIfTrue="1">
      <formula>WEEKDAY($A882)=5</formula>
    </cfRule>
    <cfRule type="expression" dxfId="12026" priority="17835" stopIfTrue="1">
      <formula>WEEKDAY($A882)=6</formula>
    </cfRule>
    <cfRule type="expression" dxfId="12025" priority="17836" stopIfTrue="1">
      <formula>WEEKDAY($A882)=7</formula>
    </cfRule>
  </conditionalFormatting>
  <conditionalFormatting sqref="I882">
    <cfRule type="expression" dxfId="12024" priority="17823" stopIfTrue="1">
      <formula>WEEKDAY($A882)=1</formula>
    </cfRule>
    <cfRule type="expression" dxfId="12023" priority="17824" stopIfTrue="1">
      <formula>WEEKDAY($A882)=2</formula>
    </cfRule>
    <cfRule type="expression" dxfId="12022" priority="17825" stopIfTrue="1">
      <formula>WEEKDAY($A882)=3</formula>
    </cfRule>
    <cfRule type="expression" dxfId="12021" priority="17826" stopIfTrue="1">
      <formula>WEEKDAY($A882)=4</formula>
    </cfRule>
    <cfRule type="expression" dxfId="12020" priority="17827" stopIfTrue="1">
      <formula>WEEKDAY($A882)=5</formula>
    </cfRule>
    <cfRule type="expression" dxfId="12019" priority="17828" stopIfTrue="1">
      <formula>WEEKDAY($A882)=6</formula>
    </cfRule>
    <cfRule type="expression" dxfId="12018" priority="17829" stopIfTrue="1">
      <formula>WEEKDAY($A882)=7</formula>
    </cfRule>
  </conditionalFormatting>
  <conditionalFormatting sqref="I882">
    <cfRule type="expression" dxfId="12017" priority="17816" stopIfTrue="1">
      <formula>WEEKDAY($A882)=1</formula>
    </cfRule>
    <cfRule type="expression" dxfId="12016" priority="17817" stopIfTrue="1">
      <formula>WEEKDAY($A882)=2</formula>
    </cfRule>
    <cfRule type="expression" dxfId="12015" priority="17818" stopIfTrue="1">
      <formula>WEEKDAY($A882)=3</formula>
    </cfRule>
    <cfRule type="expression" dxfId="12014" priority="17819" stopIfTrue="1">
      <formula>WEEKDAY($A882)=4</formula>
    </cfRule>
    <cfRule type="expression" dxfId="12013" priority="17820" stopIfTrue="1">
      <formula>WEEKDAY($A882)=5</formula>
    </cfRule>
    <cfRule type="expression" dxfId="12012" priority="17821" stopIfTrue="1">
      <formula>WEEKDAY($A882)=6</formula>
    </cfRule>
    <cfRule type="expression" dxfId="12011" priority="17822" stopIfTrue="1">
      <formula>WEEKDAY($A882)=7</formula>
    </cfRule>
  </conditionalFormatting>
  <conditionalFormatting sqref="I882">
    <cfRule type="expression" dxfId="12010" priority="17809" stopIfTrue="1">
      <formula>WEEKDAY($A882)=1</formula>
    </cfRule>
    <cfRule type="expression" dxfId="12009" priority="17810" stopIfTrue="1">
      <formula>WEEKDAY($A882)=2</formula>
    </cfRule>
    <cfRule type="expression" dxfId="12008" priority="17811" stopIfTrue="1">
      <formula>WEEKDAY($A882)=3</formula>
    </cfRule>
    <cfRule type="expression" dxfId="12007" priority="17812" stopIfTrue="1">
      <formula>WEEKDAY($A882)=4</formula>
    </cfRule>
    <cfRule type="expression" dxfId="12006" priority="17813" stopIfTrue="1">
      <formula>WEEKDAY($A882)=5</formula>
    </cfRule>
    <cfRule type="expression" dxfId="12005" priority="17814" stopIfTrue="1">
      <formula>WEEKDAY($A882)=6</formula>
    </cfRule>
    <cfRule type="expression" dxfId="12004" priority="17815" stopIfTrue="1">
      <formula>WEEKDAY($A882)=7</formula>
    </cfRule>
  </conditionalFormatting>
  <conditionalFormatting sqref="I882">
    <cfRule type="expression" dxfId="12003" priority="17802" stopIfTrue="1">
      <formula>WEEKDAY($A882)=1</formula>
    </cfRule>
    <cfRule type="expression" dxfId="12002" priority="17803" stopIfTrue="1">
      <formula>WEEKDAY($A882)=2</formula>
    </cfRule>
    <cfRule type="expression" dxfId="12001" priority="17804" stopIfTrue="1">
      <formula>WEEKDAY($A882)=3</formula>
    </cfRule>
    <cfRule type="expression" dxfId="12000" priority="17805" stopIfTrue="1">
      <formula>WEEKDAY($A882)=4</formula>
    </cfRule>
    <cfRule type="expression" dxfId="11999" priority="17806" stopIfTrue="1">
      <formula>WEEKDAY($A882)=5</formula>
    </cfRule>
    <cfRule type="expression" dxfId="11998" priority="17807" stopIfTrue="1">
      <formula>WEEKDAY($A882)=6</formula>
    </cfRule>
    <cfRule type="expression" dxfId="11997" priority="17808" stopIfTrue="1">
      <formula>WEEKDAY($A882)=7</formula>
    </cfRule>
  </conditionalFormatting>
  <conditionalFormatting sqref="I882">
    <cfRule type="expression" dxfId="11996" priority="17795" stopIfTrue="1">
      <formula>WEEKDAY($A882)=1</formula>
    </cfRule>
    <cfRule type="expression" dxfId="11995" priority="17796" stopIfTrue="1">
      <formula>WEEKDAY($A882)=2</formula>
    </cfRule>
    <cfRule type="expression" dxfId="11994" priority="17797" stopIfTrue="1">
      <formula>WEEKDAY($A882)=3</formula>
    </cfRule>
    <cfRule type="expression" dxfId="11993" priority="17798" stopIfTrue="1">
      <formula>WEEKDAY($A882)=4</formula>
    </cfRule>
    <cfRule type="expression" dxfId="11992" priority="17799" stopIfTrue="1">
      <formula>WEEKDAY($A882)=5</formula>
    </cfRule>
    <cfRule type="expression" dxfId="11991" priority="17800" stopIfTrue="1">
      <formula>WEEKDAY($A882)=6</formula>
    </cfRule>
    <cfRule type="expression" dxfId="11990" priority="17801" stopIfTrue="1">
      <formula>WEEKDAY($A882)=7</formula>
    </cfRule>
  </conditionalFormatting>
  <conditionalFormatting sqref="I882">
    <cfRule type="expression" dxfId="11989" priority="17788" stopIfTrue="1">
      <formula>WEEKDAY($A882)=1</formula>
    </cfRule>
    <cfRule type="expression" dxfId="11988" priority="17789" stopIfTrue="1">
      <formula>WEEKDAY($A882)=2</formula>
    </cfRule>
    <cfRule type="expression" dxfId="11987" priority="17790" stopIfTrue="1">
      <formula>WEEKDAY($A882)=3</formula>
    </cfRule>
    <cfRule type="expression" dxfId="11986" priority="17791" stopIfTrue="1">
      <formula>WEEKDAY($A882)=4</formula>
    </cfRule>
    <cfRule type="expression" dxfId="11985" priority="17792" stopIfTrue="1">
      <formula>WEEKDAY($A882)=5</formula>
    </cfRule>
    <cfRule type="expression" dxfId="11984" priority="17793" stopIfTrue="1">
      <formula>WEEKDAY($A882)=6</formula>
    </cfRule>
    <cfRule type="expression" dxfId="11983" priority="17794" stopIfTrue="1">
      <formula>WEEKDAY($A882)=7</formula>
    </cfRule>
  </conditionalFormatting>
  <conditionalFormatting sqref="I882">
    <cfRule type="expression" dxfId="11982" priority="17781" stopIfTrue="1">
      <formula>WEEKDAY($A882)=1</formula>
    </cfRule>
    <cfRule type="expression" dxfId="11981" priority="17782" stopIfTrue="1">
      <formula>WEEKDAY($A882)=2</formula>
    </cfRule>
    <cfRule type="expression" dxfId="11980" priority="17783" stopIfTrue="1">
      <formula>WEEKDAY($A882)=3</formula>
    </cfRule>
    <cfRule type="expression" dxfId="11979" priority="17784" stopIfTrue="1">
      <formula>WEEKDAY($A882)=4</formula>
    </cfRule>
    <cfRule type="expression" dxfId="11978" priority="17785" stopIfTrue="1">
      <formula>WEEKDAY($A882)=5</formula>
    </cfRule>
    <cfRule type="expression" dxfId="11977" priority="17786" stopIfTrue="1">
      <formula>WEEKDAY($A882)=6</formula>
    </cfRule>
    <cfRule type="expression" dxfId="11976" priority="17787" stopIfTrue="1">
      <formula>WEEKDAY($A882)=7</formula>
    </cfRule>
  </conditionalFormatting>
  <conditionalFormatting sqref="I882">
    <cfRule type="expression" dxfId="11975" priority="17774" stopIfTrue="1">
      <formula>WEEKDAY($A882)=1</formula>
    </cfRule>
    <cfRule type="expression" dxfId="11974" priority="17775" stopIfTrue="1">
      <formula>WEEKDAY($A882)=2</formula>
    </cfRule>
    <cfRule type="expression" dxfId="11973" priority="17776" stopIfTrue="1">
      <formula>WEEKDAY($A882)=3</formula>
    </cfRule>
    <cfRule type="expression" dxfId="11972" priority="17777" stopIfTrue="1">
      <formula>WEEKDAY($A882)=4</formula>
    </cfRule>
    <cfRule type="expression" dxfId="11971" priority="17778" stopIfTrue="1">
      <formula>WEEKDAY($A882)=5</formula>
    </cfRule>
    <cfRule type="expression" dxfId="11970" priority="17779" stopIfTrue="1">
      <formula>WEEKDAY($A882)=6</formula>
    </cfRule>
    <cfRule type="expression" dxfId="11969" priority="17780" stopIfTrue="1">
      <formula>WEEKDAY($A882)=7</formula>
    </cfRule>
  </conditionalFormatting>
  <conditionalFormatting sqref="I882">
    <cfRule type="expression" dxfId="11968" priority="17767" stopIfTrue="1">
      <formula>WEEKDAY($A882)=1</formula>
    </cfRule>
    <cfRule type="expression" dxfId="11967" priority="17768" stopIfTrue="1">
      <formula>WEEKDAY($A882)=2</formula>
    </cfRule>
    <cfRule type="expression" dxfId="11966" priority="17769" stopIfTrue="1">
      <formula>WEEKDAY($A882)=3</formula>
    </cfRule>
    <cfRule type="expression" dxfId="11965" priority="17770" stopIfTrue="1">
      <formula>WEEKDAY($A882)=4</formula>
    </cfRule>
    <cfRule type="expression" dxfId="11964" priority="17771" stopIfTrue="1">
      <formula>WEEKDAY($A882)=5</formula>
    </cfRule>
    <cfRule type="expression" dxfId="11963" priority="17772" stopIfTrue="1">
      <formula>WEEKDAY($A882)=6</formula>
    </cfRule>
    <cfRule type="expression" dxfId="11962" priority="17773" stopIfTrue="1">
      <formula>WEEKDAY($A882)=7</formula>
    </cfRule>
  </conditionalFormatting>
  <conditionalFormatting sqref="I882">
    <cfRule type="expression" dxfId="11961" priority="17760" stopIfTrue="1">
      <formula>WEEKDAY($A882)=1</formula>
    </cfRule>
    <cfRule type="expression" dxfId="11960" priority="17761" stopIfTrue="1">
      <formula>WEEKDAY($A882)=2</formula>
    </cfRule>
    <cfRule type="expression" dxfId="11959" priority="17762" stopIfTrue="1">
      <formula>WEEKDAY($A882)=3</formula>
    </cfRule>
    <cfRule type="expression" dxfId="11958" priority="17763" stopIfTrue="1">
      <formula>WEEKDAY($A882)=4</formula>
    </cfRule>
    <cfRule type="expression" dxfId="11957" priority="17764" stopIfTrue="1">
      <formula>WEEKDAY($A882)=5</formula>
    </cfRule>
    <cfRule type="expression" dxfId="11956" priority="17765" stopIfTrue="1">
      <formula>WEEKDAY($A882)=6</formula>
    </cfRule>
    <cfRule type="expression" dxfId="11955" priority="17766" stopIfTrue="1">
      <formula>WEEKDAY($A882)=7</formula>
    </cfRule>
  </conditionalFormatting>
  <conditionalFormatting sqref="I882">
    <cfRule type="expression" dxfId="11954" priority="17753" stopIfTrue="1">
      <formula>WEEKDAY($A882)=1</formula>
    </cfRule>
    <cfRule type="expression" dxfId="11953" priority="17754" stopIfTrue="1">
      <formula>WEEKDAY($A882)=2</formula>
    </cfRule>
    <cfRule type="expression" dxfId="11952" priority="17755" stopIfTrue="1">
      <formula>WEEKDAY($A882)=3</formula>
    </cfRule>
    <cfRule type="expression" dxfId="11951" priority="17756" stopIfTrue="1">
      <formula>WEEKDAY($A882)=4</formula>
    </cfRule>
    <cfRule type="expression" dxfId="11950" priority="17757" stopIfTrue="1">
      <formula>WEEKDAY($A882)=5</formula>
    </cfRule>
    <cfRule type="expression" dxfId="11949" priority="17758" stopIfTrue="1">
      <formula>WEEKDAY($A882)=6</formula>
    </cfRule>
    <cfRule type="expression" dxfId="11948" priority="17759" stopIfTrue="1">
      <formula>WEEKDAY($A882)=7</formula>
    </cfRule>
  </conditionalFormatting>
  <conditionalFormatting sqref="I882">
    <cfRule type="expression" dxfId="11947" priority="17746" stopIfTrue="1">
      <formula>WEEKDAY($A882)=1</formula>
    </cfRule>
    <cfRule type="expression" dxfId="11946" priority="17747" stopIfTrue="1">
      <formula>WEEKDAY($A882)=2</formula>
    </cfRule>
    <cfRule type="expression" dxfId="11945" priority="17748" stopIfTrue="1">
      <formula>WEEKDAY($A882)=3</formula>
    </cfRule>
    <cfRule type="expression" dxfId="11944" priority="17749" stopIfTrue="1">
      <formula>WEEKDAY($A882)=4</formula>
    </cfRule>
    <cfRule type="expression" dxfId="11943" priority="17750" stopIfTrue="1">
      <formula>WEEKDAY($A882)=5</formula>
    </cfRule>
    <cfRule type="expression" dxfId="11942" priority="17751" stopIfTrue="1">
      <formula>WEEKDAY($A882)=6</formula>
    </cfRule>
    <cfRule type="expression" dxfId="11941" priority="17752" stopIfTrue="1">
      <formula>WEEKDAY($A882)=7</formula>
    </cfRule>
  </conditionalFormatting>
  <conditionalFormatting sqref="I882">
    <cfRule type="expression" dxfId="11940" priority="17739" stopIfTrue="1">
      <formula>WEEKDAY($A882)=1</formula>
    </cfRule>
    <cfRule type="expression" dxfId="11939" priority="17740" stopIfTrue="1">
      <formula>WEEKDAY($A882)=2</formula>
    </cfRule>
    <cfRule type="expression" dxfId="11938" priority="17741" stopIfTrue="1">
      <formula>WEEKDAY($A882)=3</formula>
    </cfRule>
    <cfRule type="expression" dxfId="11937" priority="17742" stopIfTrue="1">
      <formula>WEEKDAY($A882)=4</formula>
    </cfRule>
    <cfRule type="expression" dxfId="11936" priority="17743" stopIfTrue="1">
      <formula>WEEKDAY($A882)=5</formula>
    </cfRule>
    <cfRule type="expression" dxfId="11935" priority="17744" stopIfTrue="1">
      <formula>WEEKDAY($A882)=6</formula>
    </cfRule>
    <cfRule type="expression" dxfId="11934" priority="17745" stopIfTrue="1">
      <formula>WEEKDAY($A882)=7</formula>
    </cfRule>
  </conditionalFormatting>
  <conditionalFormatting sqref="I882">
    <cfRule type="expression" dxfId="11933" priority="17732" stopIfTrue="1">
      <formula>WEEKDAY($A882)=1</formula>
    </cfRule>
    <cfRule type="expression" dxfId="11932" priority="17733" stopIfTrue="1">
      <formula>WEEKDAY($A882)=2</formula>
    </cfRule>
    <cfRule type="expression" dxfId="11931" priority="17734" stopIfTrue="1">
      <formula>WEEKDAY($A882)=3</formula>
    </cfRule>
    <cfRule type="expression" dxfId="11930" priority="17735" stopIfTrue="1">
      <formula>WEEKDAY($A882)=4</formula>
    </cfRule>
    <cfRule type="expression" dxfId="11929" priority="17736" stopIfTrue="1">
      <formula>WEEKDAY($A882)=5</formula>
    </cfRule>
    <cfRule type="expression" dxfId="11928" priority="17737" stopIfTrue="1">
      <formula>WEEKDAY($A882)=6</formula>
    </cfRule>
    <cfRule type="expression" dxfId="11927" priority="17738" stopIfTrue="1">
      <formula>WEEKDAY($A882)=7</formula>
    </cfRule>
  </conditionalFormatting>
  <conditionalFormatting sqref="I882">
    <cfRule type="expression" dxfId="11926" priority="17725" stopIfTrue="1">
      <formula>WEEKDAY($A882)=1</formula>
    </cfRule>
    <cfRule type="expression" dxfId="11925" priority="17726" stopIfTrue="1">
      <formula>WEEKDAY($A882)=2</formula>
    </cfRule>
    <cfRule type="expression" dxfId="11924" priority="17727" stopIfTrue="1">
      <formula>WEEKDAY($A882)=3</formula>
    </cfRule>
    <cfRule type="expression" dxfId="11923" priority="17728" stopIfTrue="1">
      <formula>WEEKDAY($A882)=4</formula>
    </cfRule>
    <cfRule type="expression" dxfId="11922" priority="17729" stopIfTrue="1">
      <formula>WEEKDAY($A882)=5</formula>
    </cfRule>
    <cfRule type="expression" dxfId="11921" priority="17730" stopIfTrue="1">
      <formula>WEEKDAY($A882)=6</formula>
    </cfRule>
    <cfRule type="expression" dxfId="11920" priority="17731" stopIfTrue="1">
      <formula>WEEKDAY($A882)=7</formula>
    </cfRule>
  </conditionalFormatting>
  <conditionalFormatting sqref="I882">
    <cfRule type="expression" dxfId="11919" priority="17718" stopIfTrue="1">
      <formula>WEEKDAY($A882)=1</formula>
    </cfRule>
    <cfRule type="expression" dxfId="11918" priority="17719" stopIfTrue="1">
      <formula>WEEKDAY($A882)=2</formula>
    </cfRule>
    <cfRule type="expression" dxfId="11917" priority="17720" stopIfTrue="1">
      <formula>WEEKDAY($A882)=3</formula>
    </cfRule>
    <cfRule type="expression" dxfId="11916" priority="17721" stopIfTrue="1">
      <formula>WEEKDAY($A882)=4</formula>
    </cfRule>
    <cfRule type="expression" dxfId="11915" priority="17722" stopIfTrue="1">
      <formula>WEEKDAY($A882)=5</formula>
    </cfRule>
    <cfRule type="expression" dxfId="11914" priority="17723" stopIfTrue="1">
      <formula>WEEKDAY($A882)=6</formula>
    </cfRule>
    <cfRule type="expression" dxfId="11913" priority="17724" stopIfTrue="1">
      <formula>WEEKDAY($A882)=7</formula>
    </cfRule>
  </conditionalFormatting>
  <conditionalFormatting sqref="I882">
    <cfRule type="expression" dxfId="11912" priority="17711" stopIfTrue="1">
      <formula>WEEKDAY($A882)=1</formula>
    </cfRule>
    <cfRule type="expression" dxfId="11911" priority="17712" stopIfTrue="1">
      <formula>WEEKDAY($A882)=2</formula>
    </cfRule>
    <cfRule type="expression" dxfId="11910" priority="17713" stopIfTrue="1">
      <formula>WEEKDAY($A882)=3</formula>
    </cfRule>
    <cfRule type="expression" dxfId="11909" priority="17714" stopIfTrue="1">
      <formula>WEEKDAY($A882)=4</formula>
    </cfRule>
    <cfRule type="expression" dxfId="11908" priority="17715" stopIfTrue="1">
      <formula>WEEKDAY($A882)=5</formula>
    </cfRule>
    <cfRule type="expression" dxfId="11907" priority="17716" stopIfTrue="1">
      <formula>WEEKDAY($A882)=6</formula>
    </cfRule>
    <cfRule type="expression" dxfId="11906" priority="17717" stopIfTrue="1">
      <formula>WEEKDAY($A882)=7</formula>
    </cfRule>
  </conditionalFormatting>
  <conditionalFormatting sqref="I882">
    <cfRule type="expression" dxfId="11905" priority="17704" stopIfTrue="1">
      <formula>WEEKDAY($A882)=1</formula>
    </cfRule>
    <cfRule type="expression" dxfId="11904" priority="17705" stopIfTrue="1">
      <formula>WEEKDAY($A882)=2</formula>
    </cfRule>
    <cfRule type="expression" dxfId="11903" priority="17706" stopIfTrue="1">
      <formula>WEEKDAY($A882)=3</formula>
    </cfRule>
    <cfRule type="expression" dxfId="11902" priority="17707" stopIfTrue="1">
      <formula>WEEKDAY($A882)=4</formula>
    </cfRule>
    <cfRule type="expression" dxfId="11901" priority="17708" stopIfTrue="1">
      <formula>WEEKDAY($A882)=5</formula>
    </cfRule>
    <cfRule type="expression" dxfId="11900" priority="17709" stopIfTrue="1">
      <formula>WEEKDAY($A882)=6</formula>
    </cfRule>
    <cfRule type="expression" dxfId="11899" priority="17710" stopIfTrue="1">
      <formula>WEEKDAY($A882)=7</formula>
    </cfRule>
  </conditionalFormatting>
  <conditionalFormatting sqref="I882">
    <cfRule type="expression" dxfId="11898" priority="17697" stopIfTrue="1">
      <formula>WEEKDAY($A882)=1</formula>
    </cfRule>
    <cfRule type="expression" dxfId="11897" priority="17698" stopIfTrue="1">
      <formula>WEEKDAY($A882)=2</formula>
    </cfRule>
    <cfRule type="expression" dxfId="11896" priority="17699" stopIfTrue="1">
      <formula>WEEKDAY($A882)=3</formula>
    </cfRule>
    <cfRule type="expression" dxfId="11895" priority="17700" stopIfTrue="1">
      <formula>WEEKDAY($A882)=4</formula>
    </cfRule>
    <cfRule type="expression" dxfId="11894" priority="17701" stopIfTrue="1">
      <formula>WEEKDAY($A882)=5</formula>
    </cfRule>
    <cfRule type="expression" dxfId="11893" priority="17702" stopIfTrue="1">
      <formula>WEEKDAY($A882)=6</formula>
    </cfRule>
    <cfRule type="expression" dxfId="11892" priority="17703" stopIfTrue="1">
      <formula>WEEKDAY($A882)=7</formula>
    </cfRule>
  </conditionalFormatting>
  <conditionalFormatting sqref="I882">
    <cfRule type="expression" dxfId="11891" priority="17690" stopIfTrue="1">
      <formula>WEEKDAY($A882)=1</formula>
    </cfRule>
    <cfRule type="expression" dxfId="11890" priority="17691" stopIfTrue="1">
      <formula>WEEKDAY($A882)=2</formula>
    </cfRule>
    <cfRule type="expression" dxfId="11889" priority="17692" stopIfTrue="1">
      <formula>WEEKDAY($A882)=3</formula>
    </cfRule>
    <cfRule type="expression" dxfId="11888" priority="17693" stopIfTrue="1">
      <formula>WEEKDAY($A882)=4</formula>
    </cfRule>
    <cfRule type="expression" dxfId="11887" priority="17694" stopIfTrue="1">
      <formula>WEEKDAY($A882)=5</formula>
    </cfRule>
    <cfRule type="expression" dxfId="11886" priority="17695" stopIfTrue="1">
      <formula>WEEKDAY($A882)=6</formula>
    </cfRule>
    <cfRule type="expression" dxfId="11885" priority="17696" stopIfTrue="1">
      <formula>WEEKDAY($A882)=7</formula>
    </cfRule>
  </conditionalFormatting>
  <conditionalFormatting sqref="I882">
    <cfRule type="expression" dxfId="11884" priority="17683" stopIfTrue="1">
      <formula>WEEKDAY($A882)=1</formula>
    </cfRule>
    <cfRule type="expression" dxfId="11883" priority="17684" stopIfTrue="1">
      <formula>WEEKDAY($A882)=2</formula>
    </cfRule>
    <cfRule type="expression" dxfId="11882" priority="17685" stopIfTrue="1">
      <formula>WEEKDAY($A882)=3</formula>
    </cfRule>
    <cfRule type="expression" dxfId="11881" priority="17686" stopIfTrue="1">
      <formula>WEEKDAY($A882)=4</formula>
    </cfRule>
    <cfRule type="expression" dxfId="11880" priority="17687" stopIfTrue="1">
      <formula>WEEKDAY($A882)=5</formula>
    </cfRule>
    <cfRule type="expression" dxfId="11879" priority="17688" stopIfTrue="1">
      <formula>WEEKDAY($A882)=6</formula>
    </cfRule>
    <cfRule type="expression" dxfId="11878" priority="17689" stopIfTrue="1">
      <formula>WEEKDAY($A882)=7</formula>
    </cfRule>
  </conditionalFormatting>
  <conditionalFormatting sqref="I882">
    <cfRule type="expression" dxfId="11877" priority="17676" stopIfTrue="1">
      <formula>WEEKDAY($A882)=1</formula>
    </cfRule>
    <cfRule type="expression" dxfId="11876" priority="17677" stopIfTrue="1">
      <formula>WEEKDAY($A882)=2</formula>
    </cfRule>
    <cfRule type="expression" dxfId="11875" priority="17678" stopIfTrue="1">
      <formula>WEEKDAY($A882)=3</formula>
    </cfRule>
    <cfRule type="expression" dxfId="11874" priority="17679" stopIfTrue="1">
      <formula>WEEKDAY($A882)=4</formula>
    </cfRule>
    <cfRule type="expression" dxfId="11873" priority="17680" stopIfTrue="1">
      <formula>WEEKDAY($A882)=5</formula>
    </cfRule>
    <cfRule type="expression" dxfId="11872" priority="17681" stopIfTrue="1">
      <formula>WEEKDAY($A882)=6</formula>
    </cfRule>
    <cfRule type="expression" dxfId="11871" priority="17682" stopIfTrue="1">
      <formula>WEEKDAY($A882)=7</formula>
    </cfRule>
  </conditionalFormatting>
  <conditionalFormatting sqref="I882">
    <cfRule type="expression" dxfId="11870" priority="17669" stopIfTrue="1">
      <formula>WEEKDAY($A882)=1</formula>
    </cfRule>
    <cfRule type="expression" dxfId="11869" priority="17670" stopIfTrue="1">
      <formula>WEEKDAY($A882)=2</formula>
    </cfRule>
    <cfRule type="expression" dxfId="11868" priority="17671" stopIfTrue="1">
      <formula>WEEKDAY($A882)=3</formula>
    </cfRule>
    <cfRule type="expression" dxfId="11867" priority="17672" stopIfTrue="1">
      <formula>WEEKDAY($A882)=4</formula>
    </cfRule>
    <cfRule type="expression" dxfId="11866" priority="17673" stopIfTrue="1">
      <formula>WEEKDAY($A882)=5</formula>
    </cfRule>
    <cfRule type="expression" dxfId="11865" priority="17674" stopIfTrue="1">
      <formula>WEEKDAY($A882)=6</formula>
    </cfRule>
    <cfRule type="expression" dxfId="11864" priority="17675" stopIfTrue="1">
      <formula>WEEKDAY($A882)=7</formula>
    </cfRule>
  </conditionalFormatting>
  <conditionalFormatting sqref="I882">
    <cfRule type="expression" dxfId="11863" priority="17662" stopIfTrue="1">
      <formula>WEEKDAY($A882)=1</formula>
    </cfRule>
    <cfRule type="expression" dxfId="11862" priority="17663" stopIfTrue="1">
      <formula>WEEKDAY($A882)=2</formula>
    </cfRule>
    <cfRule type="expression" dxfId="11861" priority="17664" stopIfTrue="1">
      <formula>WEEKDAY($A882)=3</formula>
    </cfRule>
    <cfRule type="expression" dxfId="11860" priority="17665" stopIfTrue="1">
      <formula>WEEKDAY($A882)=4</formula>
    </cfRule>
    <cfRule type="expression" dxfId="11859" priority="17666" stopIfTrue="1">
      <formula>WEEKDAY($A882)=5</formula>
    </cfRule>
    <cfRule type="expression" dxfId="11858" priority="17667" stopIfTrue="1">
      <formula>WEEKDAY($A882)=6</formula>
    </cfRule>
    <cfRule type="expression" dxfId="11857" priority="17668" stopIfTrue="1">
      <formula>WEEKDAY($A882)=7</formula>
    </cfRule>
  </conditionalFormatting>
  <conditionalFormatting sqref="I882">
    <cfRule type="expression" dxfId="11856" priority="17655" stopIfTrue="1">
      <formula>WEEKDAY($A882)=1</formula>
    </cfRule>
    <cfRule type="expression" dxfId="11855" priority="17656" stopIfTrue="1">
      <formula>WEEKDAY($A882)=2</formula>
    </cfRule>
    <cfRule type="expression" dxfId="11854" priority="17657" stopIfTrue="1">
      <formula>WEEKDAY($A882)=3</formula>
    </cfRule>
    <cfRule type="expression" dxfId="11853" priority="17658" stopIfTrue="1">
      <formula>WEEKDAY($A882)=4</formula>
    </cfRule>
    <cfRule type="expression" dxfId="11852" priority="17659" stopIfTrue="1">
      <formula>WEEKDAY($A882)=5</formula>
    </cfRule>
    <cfRule type="expression" dxfId="11851" priority="17660" stopIfTrue="1">
      <formula>WEEKDAY($A882)=6</formula>
    </cfRule>
    <cfRule type="expression" dxfId="11850" priority="17661" stopIfTrue="1">
      <formula>WEEKDAY($A882)=7</formula>
    </cfRule>
  </conditionalFormatting>
  <conditionalFormatting sqref="I882">
    <cfRule type="expression" dxfId="11849" priority="17648" stopIfTrue="1">
      <formula>WEEKDAY($A882)=1</formula>
    </cfRule>
    <cfRule type="expression" dxfId="11848" priority="17649" stopIfTrue="1">
      <formula>WEEKDAY($A882)=2</formula>
    </cfRule>
    <cfRule type="expression" dxfId="11847" priority="17650" stopIfTrue="1">
      <formula>WEEKDAY($A882)=3</formula>
    </cfRule>
    <cfRule type="expression" dxfId="11846" priority="17651" stopIfTrue="1">
      <formula>WEEKDAY($A882)=4</formula>
    </cfRule>
    <cfRule type="expression" dxfId="11845" priority="17652" stopIfTrue="1">
      <formula>WEEKDAY($A882)=5</formula>
    </cfRule>
    <cfRule type="expression" dxfId="11844" priority="17653" stopIfTrue="1">
      <formula>WEEKDAY($A882)=6</formula>
    </cfRule>
    <cfRule type="expression" dxfId="11843" priority="17654" stopIfTrue="1">
      <formula>WEEKDAY($A882)=7</formula>
    </cfRule>
  </conditionalFormatting>
  <conditionalFormatting sqref="I882">
    <cfRule type="expression" dxfId="11842" priority="17641" stopIfTrue="1">
      <formula>WEEKDAY($A882)=1</formula>
    </cfRule>
    <cfRule type="expression" dxfId="11841" priority="17642" stopIfTrue="1">
      <formula>WEEKDAY($A882)=2</formula>
    </cfRule>
    <cfRule type="expression" dxfId="11840" priority="17643" stopIfTrue="1">
      <formula>WEEKDAY($A882)=3</formula>
    </cfRule>
    <cfRule type="expression" dxfId="11839" priority="17644" stopIfTrue="1">
      <formula>WEEKDAY($A882)=4</formula>
    </cfRule>
    <cfRule type="expression" dxfId="11838" priority="17645" stopIfTrue="1">
      <formula>WEEKDAY($A882)=5</formula>
    </cfRule>
    <cfRule type="expression" dxfId="11837" priority="17646" stopIfTrue="1">
      <formula>WEEKDAY($A882)=6</formula>
    </cfRule>
    <cfRule type="expression" dxfId="11836" priority="17647" stopIfTrue="1">
      <formula>WEEKDAY($A882)=7</formula>
    </cfRule>
  </conditionalFormatting>
  <conditionalFormatting sqref="I882">
    <cfRule type="expression" dxfId="11835" priority="17634" stopIfTrue="1">
      <formula>WEEKDAY($A882)=1</formula>
    </cfRule>
    <cfRule type="expression" dxfId="11834" priority="17635" stopIfTrue="1">
      <formula>WEEKDAY($A882)=2</formula>
    </cfRule>
    <cfRule type="expression" dxfId="11833" priority="17636" stopIfTrue="1">
      <formula>WEEKDAY($A882)=3</formula>
    </cfRule>
    <cfRule type="expression" dxfId="11832" priority="17637" stopIfTrue="1">
      <formula>WEEKDAY($A882)=4</formula>
    </cfRule>
    <cfRule type="expression" dxfId="11831" priority="17638" stopIfTrue="1">
      <formula>WEEKDAY($A882)=5</formula>
    </cfRule>
    <cfRule type="expression" dxfId="11830" priority="17639" stopIfTrue="1">
      <formula>WEEKDAY($A882)=6</formula>
    </cfRule>
    <cfRule type="expression" dxfId="11829" priority="17640" stopIfTrue="1">
      <formula>WEEKDAY($A882)=7</formula>
    </cfRule>
  </conditionalFormatting>
  <conditionalFormatting sqref="I882">
    <cfRule type="expression" dxfId="11828" priority="17627" stopIfTrue="1">
      <formula>WEEKDAY($A882)=1</formula>
    </cfRule>
    <cfRule type="expression" dxfId="11827" priority="17628" stopIfTrue="1">
      <formula>WEEKDAY($A882)=2</formula>
    </cfRule>
    <cfRule type="expression" dxfId="11826" priority="17629" stopIfTrue="1">
      <formula>WEEKDAY($A882)=3</formula>
    </cfRule>
    <cfRule type="expression" dxfId="11825" priority="17630" stopIfTrue="1">
      <formula>WEEKDAY($A882)=4</formula>
    </cfRule>
    <cfRule type="expression" dxfId="11824" priority="17631" stopIfTrue="1">
      <formula>WEEKDAY($A882)=5</formula>
    </cfRule>
    <cfRule type="expression" dxfId="11823" priority="17632" stopIfTrue="1">
      <formula>WEEKDAY($A882)=6</formula>
    </cfRule>
    <cfRule type="expression" dxfId="11822" priority="17633" stopIfTrue="1">
      <formula>WEEKDAY($A882)=7</formula>
    </cfRule>
  </conditionalFormatting>
  <conditionalFormatting sqref="I882">
    <cfRule type="expression" dxfId="11821" priority="17620" stopIfTrue="1">
      <formula>WEEKDAY($A882)=1</formula>
    </cfRule>
    <cfRule type="expression" dxfId="11820" priority="17621" stopIfTrue="1">
      <formula>WEEKDAY($A882)=2</formula>
    </cfRule>
    <cfRule type="expression" dxfId="11819" priority="17622" stopIfTrue="1">
      <formula>WEEKDAY($A882)=3</formula>
    </cfRule>
    <cfRule type="expression" dxfId="11818" priority="17623" stopIfTrue="1">
      <formula>WEEKDAY($A882)=4</formula>
    </cfRule>
    <cfRule type="expression" dxfId="11817" priority="17624" stopIfTrue="1">
      <formula>WEEKDAY($A882)=5</formula>
    </cfRule>
    <cfRule type="expression" dxfId="11816" priority="17625" stopIfTrue="1">
      <formula>WEEKDAY($A882)=6</formula>
    </cfRule>
    <cfRule type="expression" dxfId="11815" priority="17626" stopIfTrue="1">
      <formula>WEEKDAY($A882)=7</formula>
    </cfRule>
  </conditionalFormatting>
  <conditionalFormatting sqref="I882">
    <cfRule type="expression" dxfId="11814" priority="17613" stopIfTrue="1">
      <formula>WEEKDAY($A882)=1</formula>
    </cfRule>
    <cfRule type="expression" dxfId="11813" priority="17614" stopIfTrue="1">
      <formula>WEEKDAY($A882)=2</formula>
    </cfRule>
    <cfRule type="expression" dxfId="11812" priority="17615" stopIfTrue="1">
      <formula>WEEKDAY($A882)=3</formula>
    </cfRule>
    <cfRule type="expression" dxfId="11811" priority="17616" stopIfTrue="1">
      <formula>WEEKDAY($A882)=4</formula>
    </cfRule>
    <cfRule type="expression" dxfId="11810" priority="17617" stopIfTrue="1">
      <formula>WEEKDAY($A882)=5</formula>
    </cfRule>
    <cfRule type="expression" dxfId="11809" priority="17618" stopIfTrue="1">
      <formula>WEEKDAY($A882)=6</formula>
    </cfRule>
    <cfRule type="expression" dxfId="11808" priority="17619" stopIfTrue="1">
      <formula>WEEKDAY($A882)=7</formula>
    </cfRule>
  </conditionalFormatting>
  <conditionalFormatting sqref="I882">
    <cfRule type="expression" dxfId="11807" priority="17606" stopIfTrue="1">
      <formula>WEEKDAY($A882)=1</formula>
    </cfRule>
    <cfRule type="expression" dxfId="11806" priority="17607" stopIfTrue="1">
      <formula>WEEKDAY($A882)=2</formula>
    </cfRule>
    <cfRule type="expression" dxfId="11805" priority="17608" stopIfTrue="1">
      <formula>WEEKDAY($A882)=3</formula>
    </cfRule>
    <cfRule type="expression" dxfId="11804" priority="17609" stopIfTrue="1">
      <formula>WEEKDAY($A882)=4</formula>
    </cfRule>
    <cfRule type="expression" dxfId="11803" priority="17610" stopIfTrue="1">
      <formula>WEEKDAY($A882)=5</formula>
    </cfRule>
    <cfRule type="expression" dxfId="11802" priority="17611" stopIfTrue="1">
      <formula>WEEKDAY($A882)=6</formula>
    </cfRule>
    <cfRule type="expression" dxfId="11801" priority="17612" stopIfTrue="1">
      <formula>WEEKDAY($A882)=7</formula>
    </cfRule>
  </conditionalFormatting>
  <conditionalFormatting sqref="I882">
    <cfRule type="expression" dxfId="11800" priority="17599" stopIfTrue="1">
      <formula>WEEKDAY($A882)=1</formula>
    </cfRule>
    <cfRule type="expression" dxfId="11799" priority="17600" stopIfTrue="1">
      <formula>WEEKDAY($A882)=2</formula>
    </cfRule>
    <cfRule type="expression" dxfId="11798" priority="17601" stopIfTrue="1">
      <formula>WEEKDAY($A882)=3</formula>
    </cfRule>
    <cfRule type="expression" dxfId="11797" priority="17602" stopIfTrue="1">
      <formula>WEEKDAY($A882)=4</formula>
    </cfRule>
    <cfRule type="expression" dxfId="11796" priority="17603" stopIfTrue="1">
      <formula>WEEKDAY($A882)=5</formula>
    </cfRule>
    <cfRule type="expression" dxfId="11795" priority="17604" stopIfTrue="1">
      <formula>WEEKDAY($A882)=6</formula>
    </cfRule>
    <cfRule type="expression" dxfId="11794" priority="17605" stopIfTrue="1">
      <formula>WEEKDAY($A882)=7</formula>
    </cfRule>
  </conditionalFormatting>
  <conditionalFormatting sqref="I882">
    <cfRule type="expression" dxfId="11793" priority="17592" stopIfTrue="1">
      <formula>WEEKDAY($A882)=1</formula>
    </cfRule>
    <cfRule type="expression" dxfId="11792" priority="17593" stopIfTrue="1">
      <formula>WEEKDAY($A882)=2</formula>
    </cfRule>
    <cfRule type="expression" dxfId="11791" priority="17594" stopIfTrue="1">
      <formula>WEEKDAY($A882)=3</formula>
    </cfRule>
    <cfRule type="expression" dxfId="11790" priority="17595" stopIfTrue="1">
      <formula>WEEKDAY($A882)=4</formula>
    </cfRule>
    <cfRule type="expression" dxfId="11789" priority="17596" stopIfTrue="1">
      <formula>WEEKDAY($A882)=5</formula>
    </cfRule>
    <cfRule type="expression" dxfId="11788" priority="17597" stopIfTrue="1">
      <formula>WEEKDAY($A882)=6</formula>
    </cfRule>
    <cfRule type="expression" dxfId="11787" priority="17598" stopIfTrue="1">
      <formula>WEEKDAY($A882)=7</formula>
    </cfRule>
  </conditionalFormatting>
  <conditionalFormatting sqref="I882">
    <cfRule type="expression" dxfId="11786" priority="17585" stopIfTrue="1">
      <formula>WEEKDAY($A882)=1</formula>
    </cfRule>
    <cfRule type="expression" dxfId="11785" priority="17586" stopIfTrue="1">
      <formula>WEEKDAY($A882)=2</formula>
    </cfRule>
    <cfRule type="expression" dxfId="11784" priority="17587" stopIfTrue="1">
      <formula>WEEKDAY($A882)=3</formula>
    </cfRule>
    <cfRule type="expression" dxfId="11783" priority="17588" stopIfTrue="1">
      <formula>WEEKDAY($A882)=4</formula>
    </cfRule>
    <cfRule type="expression" dxfId="11782" priority="17589" stopIfTrue="1">
      <formula>WEEKDAY($A882)=5</formula>
    </cfRule>
    <cfRule type="expression" dxfId="11781" priority="17590" stopIfTrue="1">
      <formula>WEEKDAY($A882)=6</formula>
    </cfRule>
    <cfRule type="expression" dxfId="11780" priority="17591" stopIfTrue="1">
      <formula>WEEKDAY($A882)=7</formula>
    </cfRule>
  </conditionalFormatting>
  <conditionalFormatting sqref="I882">
    <cfRule type="expression" dxfId="11779" priority="17578" stopIfTrue="1">
      <formula>WEEKDAY($A882)=1</formula>
    </cfRule>
    <cfRule type="expression" dxfId="11778" priority="17579" stopIfTrue="1">
      <formula>WEEKDAY($A882)=2</formula>
    </cfRule>
    <cfRule type="expression" dxfId="11777" priority="17580" stopIfTrue="1">
      <formula>WEEKDAY($A882)=3</formula>
    </cfRule>
    <cfRule type="expression" dxfId="11776" priority="17581" stopIfTrue="1">
      <formula>WEEKDAY($A882)=4</formula>
    </cfRule>
    <cfRule type="expression" dxfId="11775" priority="17582" stopIfTrue="1">
      <formula>WEEKDAY($A882)=5</formula>
    </cfRule>
    <cfRule type="expression" dxfId="11774" priority="17583" stopIfTrue="1">
      <formula>WEEKDAY($A882)=6</formula>
    </cfRule>
    <cfRule type="expression" dxfId="11773" priority="17584" stopIfTrue="1">
      <formula>WEEKDAY($A882)=7</formula>
    </cfRule>
  </conditionalFormatting>
  <conditionalFormatting sqref="I882">
    <cfRule type="expression" dxfId="11772" priority="17571" stopIfTrue="1">
      <formula>WEEKDAY($A882)=1</formula>
    </cfRule>
    <cfRule type="expression" dxfId="11771" priority="17572" stopIfTrue="1">
      <formula>WEEKDAY($A882)=2</formula>
    </cfRule>
    <cfRule type="expression" dxfId="11770" priority="17573" stopIfTrue="1">
      <formula>WEEKDAY($A882)=3</formula>
    </cfRule>
    <cfRule type="expression" dxfId="11769" priority="17574" stopIfTrue="1">
      <formula>WEEKDAY($A882)=4</formula>
    </cfRule>
    <cfRule type="expression" dxfId="11768" priority="17575" stopIfTrue="1">
      <formula>WEEKDAY($A882)=5</formula>
    </cfRule>
    <cfRule type="expression" dxfId="11767" priority="17576" stopIfTrue="1">
      <formula>WEEKDAY($A882)=6</formula>
    </cfRule>
    <cfRule type="expression" dxfId="11766" priority="17577" stopIfTrue="1">
      <formula>WEEKDAY($A882)=7</formula>
    </cfRule>
  </conditionalFormatting>
  <conditionalFormatting sqref="I882">
    <cfRule type="expression" dxfId="11765" priority="17564" stopIfTrue="1">
      <formula>WEEKDAY($A882)=1</formula>
    </cfRule>
    <cfRule type="expression" dxfId="11764" priority="17565" stopIfTrue="1">
      <formula>WEEKDAY($A882)=2</formula>
    </cfRule>
    <cfRule type="expression" dxfId="11763" priority="17566" stopIfTrue="1">
      <formula>WEEKDAY($A882)=3</formula>
    </cfRule>
    <cfRule type="expression" dxfId="11762" priority="17567" stopIfTrue="1">
      <formula>WEEKDAY($A882)=4</formula>
    </cfRule>
    <cfRule type="expression" dxfId="11761" priority="17568" stopIfTrue="1">
      <formula>WEEKDAY($A882)=5</formula>
    </cfRule>
    <cfRule type="expression" dxfId="11760" priority="17569" stopIfTrue="1">
      <formula>WEEKDAY($A882)=6</formula>
    </cfRule>
    <cfRule type="expression" dxfId="11759" priority="17570" stopIfTrue="1">
      <formula>WEEKDAY($A882)=7</formula>
    </cfRule>
  </conditionalFormatting>
  <conditionalFormatting sqref="I882">
    <cfRule type="expression" dxfId="11758" priority="17557" stopIfTrue="1">
      <formula>WEEKDAY($A882)=1</formula>
    </cfRule>
    <cfRule type="expression" dxfId="11757" priority="17558" stopIfTrue="1">
      <formula>WEEKDAY($A882)=2</formula>
    </cfRule>
    <cfRule type="expression" dxfId="11756" priority="17559" stopIfTrue="1">
      <formula>WEEKDAY($A882)=3</formula>
    </cfRule>
    <cfRule type="expression" dxfId="11755" priority="17560" stopIfTrue="1">
      <formula>WEEKDAY($A882)=4</formula>
    </cfRule>
    <cfRule type="expression" dxfId="11754" priority="17561" stopIfTrue="1">
      <formula>WEEKDAY($A882)=5</formula>
    </cfRule>
    <cfRule type="expression" dxfId="11753" priority="17562" stopIfTrue="1">
      <formula>WEEKDAY($A882)=6</formula>
    </cfRule>
    <cfRule type="expression" dxfId="11752" priority="17563" stopIfTrue="1">
      <formula>WEEKDAY($A882)=7</formula>
    </cfRule>
  </conditionalFormatting>
  <conditionalFormatting sqref="I882">
    <cfRule type="expression" dxfId="11751" priority="17550" stopIfTrue="1">
      <formula>WEEKDAY($A882)=1</formula>
    </cfRule>
    <cfRule type="expression" dxfId="11750" priority="17551" stopIfTrue="1">
      <formula>WEEKDAY($A882)=2</formula>
    </cfRule>
    <cfRule type="expression" dxfId="11749" priority="17552" stopIfTrue="1">
      <formula>WEEKDAY($A882)=3</formula>
    </cfRule>
    <cfRule type="expression" dxfId="11748" priority="17553" stopIfTrue="1">
      <formula>WEEKDAY($A882)=4</formula>
    </cfRule>
    <cfRule type="expression" dxfId="11747" priority="17554" stopIfTrue="1">
      <formula>WEEKDAY($A882)=5</formula>
    </cfRule>
    <cfRule type="expression" dxfId="11746" priority="17555" stopIfTrue="1">
      <formula>WEEKDAY($A882)=6</formula>
    </cfRule>
    <cfRule type="expression" dxfId="11745" priority="17556" stopIfTrue="1">
      <formula>WEEKDAY($A882)=7</formula>
    </cfRule>
  </conditionalFormatting>
  <conditionalFormatting sqref="I882">
    <cfRule type="expression" dxfId="11744" priority="17543" stopIfTrue="1">
      <formula>WEEKDAY($A882)=1</formula>
    </cfRule>
    <cfRule type="expression" dxfId="11743" priority="17544" stopIfTrue="1">
      <formula>WEEKDAY($A882)=2</formula>
    </cfRule>
    <cfRule type="expression" dxfId="11742" priority="17545" stopIfTrue="1">
      <formula>WEEKDAY($A882)=3</formula>
    </cfRule>
    <cfRule type="expression" dxfId="11741" priority="17546" stopIfTrue="1">
      <formula>WEEKDAY($A882)=4</formula>
    </cfRule>
    <cfRule type="expression" dxfId="11740" priority="17547" stopIfTrue="1">
      <formula>WEEKDAY($A882)=5</formula>
    </cfRule>
    <cfRule type="expression" dxfId="11739" priority="17548" stopIfTrue="1">
      <formula>WEEKDAY($A882)=6</formula>
    </cfRule>
    <cfRule type="expression" dxfId="11738" priority="17549" stopIfTrue="1">
      <formula>WEEKDAY($A882)=7</formula>
    </cfRule>
  </conditionalFormatting>
  <conditionalFormatting sqref="I882">
    <cfRule type="expression" dxfId="11737" priority="17536" stopIfTrue="1">
      <formula>WEEKDAY($A882)=1</formula>
    </cfRule>
    <cfRule type="expression" dxfId="11736" priority="17537" stopIfTrue="1">
      <formula>WEEKDAY($A882)=2</formula>
    </cfRule>
    <cfRule type="expression" dxfId="11735" priority="17538" stopIfTrue="1">
      <formula>WEEKDAY($A882)=3</formula>
    </cfRule>
    <cfRule type="expression" dxfId="11734" priority="17539" stopIfTrue="1">
      <formula>WEEKDAY($A882)=4</formula>
    </cfRule>
    <cfRule type="expression" dxfId="11733" priority="17540" stopIfTrue="1">
      <formula>WEEKDAY($A882)=5</formula>
    </cfRule>
    <cfRule type="expression" dxfId="11732" priority="17541" stopIfTrue="1">
      <formula>WEEKDAY($A882)=6</formula>
    </cfRule>
    <cfRule type="expression" dxfId="11731" priority="17542" stopIfTrue="1">
      <formula>WEEKDAY($A882)=7</formula>
    </cfRule>
  </conditionalFormatting>
  <conditionalFormatting sqref="I882">
    <cfRule type="expression" dxfId="11730" priority="17529" stopIfTrue="1">
      <formula>WEEKDAY($A882)=1</formula>
    </cfRule>
    <cfRule type="expression" dxfId="11729" priority="17530" stopIfTrue="1">
      <formula>WEEKDAY($A882)=2</formula>
    </cfRule>
    <cfRule type="expression" dxfId="11728" priority="17531" stopIfTrue="1">
      <formula>WEEKDAY($A882)=3</formula>
    </cfRule>
    <cfRule type="expression" dxfId="11727" priority="17532" stopIfTrue="1">
      <formula>WEEKDAY($A882)=4</formula>
    </cfRule>
    <cfRule type="expression" dxfId="11726" priority="17533" stopIfTrue="1">
      <formula>WEEKDAY($A882)=5</formula>
    </cfRule>
    <cfRule type="expression" dxfId="11725" priority="17534" stopIfTrue="1">
      <formula>WEEKDAY($A882)=6</formula>
    </cfRule>
    <cfRule type="expression" dxfId="11724" priority="17535" stopIfTrue="1">
      <formula>WEEKDAY($A882)=7</formula>
    </cfRule>
  </conditionalFormatting>
  <conditionalFormatting sqref="I882">
    <cfRule type="expression" dxfId="11723" priority="17522" stopIfTrue="1">
      <formula>WEEKDAY($A882)=1</formula>
    </cfRule>
    <cfRule type="expression" dxfId="11722" priority="17523" stopIfTrue="1">
      <formula>WEEKDAY($A882)=2</formula>
    </cfRule>
    <cfRule type="expression" dxfId="11721" priority="17524" stopIfTrue="1">
      <formula>WEEKDAY($A882)=3</formula>
    </cfRule>
    <cfRule type="expression" dxfId="11720" priority="17525" stopIfTrue="1">
      <formula>WEEKDAY($A882)=4</formula>
    </cfRule>
    <cfRule type="expression" dxfId="11719" priority="17526" stopIfTrue="1">
      <formula>WEEKDAY($A882)=5</formula>
    </cfRule>
    <cfRule type="expression" dxfId="11718" priority="17527" stopIfTrue="1">
      <formula>WEEKDAY($A882)=6</formula>
    </cfRule>
    <cfRule type="expression" dxfId="11717" priority="17528" stopIfTrue="1">
      <formula>WEEKDAY($A882)=7</formula>
    </cfRule>
  </conditionalFormatting>
  <conditionalFormatting sqref="I882">
    <cfRule type="expression" dxfId="11716" priority="17515" stopIfTrue="1">
      <formula>WEEKDAY($A882)=1</formula>
    </cfRule>
    <cfRule type="expression" dxfId="11715" priority="17516" stopIfTrue="1">
      <formula>WEEKDAY($A882)=2</formula>
    </cfRule>
    <cfRule type="expression" dxfId="11714" priority="17517" stopIfTrue="1">
      <formula>WEEKDAY($A882)=3</formula>
    </cfRule>
    <cfRule type="expression" dxfId="11713" priority="17518" stopIfTrue="1">
      <formula>WEEKDAY($A882)=4</formula>
    </cfRule>
    <cfRule type="expression" dxfId="11712" priority="17519" stopIfTrue="1">
      <formula>WEEKDAY($A882)=5</formula>
    </cfRule>
    <cfRule type="expression" dxfId="11711" priority="17520" stopIfTrue="1">
      <formula>WEEKDAY($A882)=6</formula>
    </cfRule>
    <cfRule type="expression" dxfId="11710" priority="17521" stopIfTrue="1">
      <formula>WEEKDAY($A882)=7</formula>
    </cfRule>
  </conditionalFormatting>
  <conditionalFormatting sqref="I882">
    <cfRule type="expression" dxfId="11709" priority="17508" stopIfTrue="1">
      <formula>WEEKDAY($A882)=1</formula>
    </cfRule>
    <cfRule type="expression" dxfId="11708" priority="17509" stopIfTrue="1">
      <formula>WEEKDAY($A882)=2</formula>
    </cfRule>
    <cfRule type="expression" dxfId="11707" priority="17510" stopIfTrue="1">
      <formula>WEEKDAY($A882)=3</formula>
    </cfRule>
    <cfRule type="expression" dxfId="11706" priority="17511" stopIfTrue="1">
      <formula>WEEKDAY($A882)=4</formula>
    </cfRule>
    <cfRule type="expression" dxfId="11705" priority="17512" stopIfTrue="1">
      <formula>WEEKDAY($A882)=5</formula>
    </cfRule>
    <cfRule type="expression" dxfId="11704" priority="17513" stopIfTrue="1">
      <formula>WEEKDAY($A882)=6</formula>
    </cfRule>
    <cfRule type="expression" dxfId="11703" priority="17514" stopIfTrue="1">
      <formula>WEEKDAY($A882)=7</formula>
    </cfRule>
  </conditionalFormatting>
  <conditionalFormatting sqref="I882">
    <cfRule type="expression" dxfId="11702" priority="17501" stopIfTrue="1">
      <formula>WEEKDAY($A882)=1</formula>
    </cfRule>
    <cfRule type="expression" dxfId="11701" priority="17502" stopIfTrue="1">
      <formula>WEEKDAY($A882)=2</formula>
    </cfRule>
    <cfRule type="expression" dxfId="11700" priority="17503" stopIfTrue="1">
      <formula>WEEKDAY($A882)=3</formula>
    </cfRule>
    <cfRule type="expression" dxfId="11699" priority="17504" stopIfTrue="1">
      <formula>WEEKDAY($A882)=4</formula>
    </cfRule>
    <cfRule type="expression" dxfId="11698" priority="17505" stopIfTrue="1">
      <formula>WEEKDAY($A882)=5</formula>
    </cfRule>
    <cfRule type="expression" dxfId="11697" priority="17506" stopIfTrue="1">
      <formula>WEEKDAY($A882)=6</formula>
    </cfRule>
    <cfRule type="expression" dxfId="11696" priority="17507" stopIfTrue="1">
      <formula>WEEKDAY($A882)=7</formula>
    </cfRule>
  </conditionalFormatting>
  <conditionalFormatting sqref="I882">
    <cfRule type="expression" dxfId="11695" priority="17494" stopIfTrue="1">
      <formula>WEEKDAY($A882)=1</formula>
    </cfRule>
    <cfRule type="expression" dxfId="11694" priority="17495" stopIfTrue="1">
      <formula>WEEKDAY($A882)=2</formula>
    </cfRule>
    <cfRule type="expression" dxfId="11693" priority="17496" stopIfTrue="1">
      <formula>WEEKDAY($A882)=3</formula>
    </cfRule>
    <cfRule type="expression" dxfId="11692" priority="17497" stopIfTrue="1">
      <formula>WEEKDAY($A882)=4</formula>
    </cfRule>
    <cfRule type="expression" dxfId="11691" priority="17498" stopIfTrue="1">
      <formula>WEEKDAY($A882)=5</formula>
    </cfRule>
    <cfRule type="expression" dxfId="11690" priority="17499" stopIfTrue="1">
      <formula>WEEKDAY($A882)=6</formula>
    </cfRule>
    <cfRule type="expression" dxfId="11689" priority="17500" stopIfTrue="1">
      <formula>WEEKDAY($A882)=7</formula>
    </cfRule>
  </conditionalFormatting>
  <conditionalFormatting sqref="I882">
    <cfRule type="expression" dxfId="11688" priority="17487" stopIfTrue="1">
      <formula>WEEKDAY($A882)=1</formula>
    </cfRule>
    <cfRule type="expression" dxfId="11687" priority="17488" stopIfTrue="1">
      <formula>WEEKDAY($A882)=2</formula>
    </cfRule>
    <cfRule type="expression" dxfId="11686" priority="17489" stopIfTrue="1">
      <formula>WEEKDAY($A882)=3</formula>
    </cfRule>
    <cfRule type="expression" dxfId="11685" priority="17490" stopIfTrue="1">
      <formula>WEEKDAY($A882)=4</formula>
    </cfRule>
    <cfRule type="expression" dxfId="11684" priority="17491" stopIfTrue="1">
      <formula>WEEKDAY($A882)=5</formula>
    </cfRule>
    <cfRule type="expression" dxfId="11683" priority="17492" stopIfTrue="1">
      <formula>WEEKDAY($A882)=6</formula>
    </cfRule>
    <cfRule type="expression" dxfId="11682" priority="17493" stopIfTrue="1">
      <formula>WEEKDAY($A882)=7</formula>
    </cfRule>
  </conditionalFormatting>
  <conditionalFormatting sqref="I882">
    <cfRule type="expression" dxfId="11681" priority="17480" stopIfTrue="1">
      <formula>WEEKDAY($A882)=1</formula>
    </cfRule>
    <cfRule type="expression" dxfId="11680" priority="17481" stopIfTrue="1">
      <formula>WEEKDAY($A882)=2</formula>
    </cfRule>
    <cfRule type="expression" dxfId="11679" priority="17482" stopIfTrue="1">
      <formula>WEEKDAY($A882)=3</formula>
    </cfRule>
    <cfRule type="expression" dxfId="11678" priority="17483" stopIfTrue="1">
      <formula>WEEKDAY($A882)=4</formula>
    </cfRule>
    <cfRule type="expression" dxfId="11677" priority="17484" stopIfTrue="1">
      <formula>WEEKDAY($A882)=5</formula>
    </cfRule>
    <cfRule type="expression" dxfId="11676" priority="17485" stopIfTrue="1">
      <formula>WEEKDAY($A882)=6</formula>
    </cfRule>
    <cfRule type="expression" dxfId="11675" priority="17486" stopIfTrue="1">
      <formula>WEEKDAY($A882)=7</formula>
    </cfRule>
  </conditionalFormatting>
  <conditionalFormatting sqref="I882">
    <cfRule type="expression" dxfId="11674" priority="17473" stopIfTrue="1">
      <formula>WEEKDAY($A882)=1</formula>
    </cfRule>
    <cfRule type="expression" dxfId="11673" priority="17474" stopIfTrue="1">
      <formula>WEEKDAY($A882)=2</formula>
    </cfRule>
    <cfRule type="expression" dxfId="11672" priority="17475" stopIfTrue="1">
      <formula>WEEKDAY($A882)=3</formula>
    </cfRule>
    <cfRule type="expression" dxfId="11671" priority="17476" stopIfTrue="1">
      <formula>WEEKDAY($A882)=4</formula>
    </cfRule>
    <cfRule type="expression" dxfId="11670" priority="17477" stopIfTrue="1">
      <formula>WEEKDAY($A882)=5</formula>
    </cfRule>
    <cfRule type="expression" dxfId="11669" priority="17478" stopIfTrue="1">
      <formula>WEEKDAY($A882)=6</formula>
    </cfRule>
    <cfRule type="expression" dxfId="11668" priority="17479" stopIfTrue="1">
      <formula>WEEKDAY($A882)=7</formula>
    </cfRule>
  </conditionalFormatting>
  <conditionalFormatting sqref="I882">
    <cfRule type="expression" dxfId="11667" priority="17466" stopIfTrue="1">
      <formula>WEEKDAY($A882)=1</formula>
    </cfRule>
    <cfRule type="expression" dxfId="11666" priority="17467" stopIfTrue="1">
      <formula>WEEKDAY($A882)=2</formula>
    </cfRule>
    <cfRule type="expression" dxfId="11665" priority="17468" stopIfTrue="1">
      <formula>WEEKDAY($A882)=3</formula>
    </cfRule>
    <cfRule type="expression" dxfId="11664" priority="17469" stopIfTrue="1">
      <formula>WEEKDAY($A882)=4</formula>
    </cfRule>
    <cfRule type="expression" dxfId="11663" priority="17470" stopIfTrue="1">
      <formula>WEEKDAY($A882)=5</formula>
    </cfRule>
    <cfRule type="expression" dxfId="11662" priority="17471" stopIfTrue="1">
      <formula>WEEKDAY($A882)=6</formula>
    </cfRule>
    <cfRule type="expression" dxfId="11661" priority="17472" stopIfTrue="1">
      <formula>WEEKDAY($A882)=7</formula>
    </cfRule>
  </conditionalFormatting>
  <conditionalFormatting sqref="I882">
    <cfRule type="expression" dxfId="11660" priority="17459" stopIfTrue="1">
      <formula>WEEKDAY($A882)=1</formula>
    </cfRule>
    <cfRule type="expression" dxfId="11659" priority="17460" stopIfTrue="1">
      <formula>WEEKDAY($A882)=2</formula>
    </cfRule>
    <cfRule type="expression" dxfId="11658" priority="17461" stopIfTrue="1">
      <formula>WEEKDAY($A882)=3</formula>
    </cfRule>
    <cfRule type="expression" dxfId="11657" priority="17462" stopIfTrue="1">
      <formula>WEEKDAY($A882)=4</formula>
    </cfRule>
    <cfRule type="expression" dxfId="11656" priority="17463" stopIfTrue="1">
      <formula>WEEKDAY($A882)=5</formula>
    </cfRule>
    <cfRule type="expression" dxfId="11655" priority="17464" stopIfTrue="1">
      <formula>WEEKDAY($A882)=6</formula>
    </cfRule>
    <cfRule type="expression" dxfId="11654" priority="17465" stopIfTrue="1">
      <formula>WEEKDAY($A882)=7</formula>
    </cfRule>
  </conditionalFormatting>
  <conditionalFormatting sqref="I882">
    <cfRule type="expression" dxfId="11653" priority="17452" stopIfTrue="1">
      <formula>WEEKDAY($A882)=1</formula>
    </cfRule>
    <cfRule type="expression" dxfId="11652" priority="17453" stopIfTrue="1">
      <formula>WEEKDAY($A882)=2</formula>
    </cfRule>
    <cfRule type="expression" dxfId="11651" priority="17454" stopIfTrue="1">
      <formula>WEEKDAY($A882)=3</formula>
    </cfRule>
    <cfRule type="expression" dxfId="11650" priority="17455" stopIfTrue="1">
      <formula>WEEKDAY($A882)=4</formula>
    </cfRule>
    <cfRule type="expression" dxfId="11649" priority="17456" stopIfTrue="1">
      <formula>WEEKDAY($A882)=5</formula>
    </cfRule>
    <cfRule type="expression" dxfId="11648" priority="17457" stopIfTrue="1">
      <formula>WEEKDAY($A882)=6</formula>
    </cfRule>
    <cfRule type="expression" dxfId="11647" priority="17458" stopIfTrue="1">
      <formula>WEEKDAY($A882)=7</formula>
    </cfRule>
  </conditionalFormatting>
  <conditionalFormatting sqref="I882">
    <cfRule type="expression" dxfId="11646" priority="17445" stopIfTrue="1">
      <formula>WEEKDAY($A882)=1</formula>
    </cfRule>
    <cfRule type="expression" dxfId="11645" priority="17446" stopIfTrue="1">
      <formula>WEEKDAY($A882)=2</formula>
    </cfRule>
    <cfRule type="expression" dxfId="11644" priority="17447" stopIfTrue="1">
      <formula>WEEKDAY($A882)=3</formula>
    </cfRule>
    <cfRule type="expression" dxfId="11643" priority="17448" stopIfTrue="1">
      <formula>WEEKDAY($A882)=4</formula>
    </cfRule>
    <cfRule type="expression" dxfId="11642" priority="17449" stopIfTrue="1">
      <formula>WEEKDAY($A882)=5</formula>
    </cfRule>
    <cfRule type="expression" dxfId="11641" priority="17450" stopIfTrue="1">
      <formula>WEEKDAY($A882)=6</formula>
    </cfRule>
    <cfRule type="expression" dxfId="11640" priority="17451" stopIfTrue="1">
      <formula>WEEKDAY($A882)=7</formula>
    </cfRule>
  </conditionalFormatting>
  <conditionalFormatting sqref="I882">
    <cfRule type="expression" dxfId="11639" priority="17438" stopIfTrue="1">
      <formula>WEEKDAY($A882)=1</formula>
    </cfRule>
    <cfRule type="expression" dxfId="11638" priority="17439" stopIfTrue="1">
      <formula>WEEKDAY($A882)=2</formula>
    </cfRule>
    <cfRule type="expression" dxfId="11637" priority="17440" stopIfTrue="1">
      <formula>WEEKDAY($A882)=3</formula>
    </cfRule>
    <cfRule type="expression" dxfId="11636" priority="17441" stopIfTrue="1">
      <formula>WEEKDAY($A882)=4</formula>
    </cfRule>
    <cfRule type="expression" dxfId="11635" priority="17442" stopIfTrue="1">
      <formula>WEEKDAY($A882)=5</formula>
    </cfRule>
    <cfRule type="expression" dxfId="11634" priority="17443" stopIfTrue="1">
      <formula>WEEKDAY($A882)=6</formula>
    </cfRule>
    <cfRule type="expression" dxfId="11633" priority="17444" stopIfTrue="1">
      <formula>WEEKDAY($A882)=7</formula>
    </cfRule>
  </conditionalFormatting>
  <conditionalFormatting sqref="I882">
    <cfRule type="expression" dxfId="11632" priority="17431" stopIfTrue="1">
      <formula>WEEKDAY($A882)=1</formula>
    </cfRule>
    <cfRule type="expression" dxfId="11631" priority="17432" stopIfTrue="1">
      <formula>WEEKDAY($A882)=2</formula>
    </cfRule>
    <cfRule type="expression" dxfId="11630" priority="17433" stopIfTrue="1">
      <formula>WEEKDAY($A882)=3</formula>
    </cfRule>
    <cfRule type="expression" dxfId="11629" priority="17434" stopIfTrue="1">
      <formula>WEEKDAY($A882)=4</formula>
    </cfRule>
    <cfRule type="expression" dxfId="11628" priority="17435" stopIfTrue="1">
      <formula>WEEKDAY($A882)=5</formula>
    </cfRule>
    <cfRule type="expression" dxfId="11627" priority="17436" stopIfTrue="1">
      <formula>WEEKDAY($A882)=6</formula>
    </cfRule>
    <cfRule type="expression" dxfId="11626" priority="17437" stopIfTrue="1">
      <formula>WEEKDAY($A882)=7</formula>
    </cfRule>
  </conditionalFormatting>
  <conditionalFormatting sqref="I882">
    <cfRule type="expression" dxfId="11625" priority="17424" stopIfTrue="1">
      <formula>WEEKDAY($A882)=1</formula>
    </cfRule>
    <cfRule type="expression" dxfId="11624" priority="17425" stopIfTrue="1">
      <formula>WEEKDAY($A882)=2</formula>
    </cfRule>
    <cfRule type="expression" dxfId="11623" priority="17426" stopIfTrue="1">
      <formula>WEEKDAY($A882)=3</formula>
    </cfRule>
    <cfRule type="expression" dxfId="11622" priority="17427" stopIfTrue="1">
      <formula>WEEKDAY($A882)=4</formula>
    </cfRule>
    <cfRule type="expression" dxfId="11621" priority="17428" stopIfTrue="1">
      <formula>WEEKDAY($A882)=5</formula>
    </cfRule>
    <cfRule type="expression" dxfId="11620" priority="17429" stopIfTrue="1">
      <formula>WEEKDAY($A882)=6</formula>
    </cfRule>
    <cfRule type="expression" dxfId="11619" priority="17430" stopIfTrue="1">
      <formula>WEEKDAY($A882)=7</formula>
    </cfRule>
  </conditionalFormatting>
  <conditionalFormatting sqref="I882">
    <cfRule type="expression" dxfId="11618" priority="17417" stopIfTrue="1">
      <formula>WEEKDAY($A882)=1</formula>
    </cfRule>
    <cfRule type="expression" dxfId="11617" priority="17418" stopIfTrue="1">
      <formula>WEEKDAY($A882)=2</formula>
    </cfRule>
    <cfRule type="expression" dxfId="11616" priority="17419" stopIfTrue="1">
      <formula>WEEKDAY($A882)=3</formula>
    </cfRule>
    <cfRule type="expression" dxfId="11615" priority="17420" stopIfTrue="1">
      <formula>WEEKDAY($A882)=4</formula>
    </cfRule>
    <cfRule type="expression" dxfId="11614" priority="17421" stopIfTrue="1">
      <formula>WEEKDAY($A882)=5</formula>
    </cfRule>
    <cfRule type="expression" dxfId="11613" priority="17422" stopIfTrue="1">
      <formula>WEEKDAY($A882)=6</formula>
    </cfRule>
    <cfRule type="expression" dxfId="11612" priority="17423" stopIfTrue="1">
      <formula>WEEKDAY($A882)=7</formula>
    </cfRule>
  </conditionalFormatting>
  <conditionalFormatting sqref="I882">
    <cfRule type="expression" dxfId="11611" priority="17410" stopIfTrue="1">
      <formula>WEEKDAY($A882)=1</formula>
    </cfRule>
    <cfRule type="expression" dxfId="11610" priority="17411" stopIfTrue="1">
      <formula>WEEKDAY($A882)=2</formula>
    </cfRule>
    <cfRule type="expression" dxfId="11609" priority="17412" stopIfTrue="1">
      <formula>WEEKDAY($A882)=3</formula>
    </cfRule>
    <cfRule type="expression" dxfId="11608" priority="17413" stopIfTrue="1">
      <formula>WEEKDAY($A882)=4</formula>
    </cfRule>
    <cfRule type="expression" dxfId="11607" priority="17414" stopIfTrue="1">
      <formula>WEEKDAY($A882)=5</formula>
    </cfRule>
    <cfRule type="expression" dxfId="11606" priority="17415" stopIfTrue="1">
      <formula>WEEKDAY($A882)=6</formula>
    </cfRule>
    <cfRule type="expression" dxfId="11605" priority="17416" stopIfTrue="1">
      <formula>WEEKDAY($A882)=7</formula>
    </cfRule>
  </conditionalFormatting>
  <conditionalFormatting sqref="I882">
    <cfRule type="expression" dxfId="11604" priority="17403" stopIfTrue="1">
      <formula>WEEKDAY($A882)=1</formula>
    </cfRule>
    <cfRule type="expression" dxfId="11603" priority="17404" stopIfTrue="1">
      <formula>WEEKDAY($A882)=2</formula>
    </cfRule>
    <cfRule type="expression" dxfId="11602" priority="17405" stopIfTrue="1">
      <formula>WEEKDAY($A882)=3</formula>
    </cfRule>
    <cfRule type="expression" dxfId="11601" priority="17406" stopIfTrue="1">
      <formula>WEEKDAY($A882)=4</formula>
    </cfRule>
    <cfRule type="expression" dxfId="11600" priority="17407" stopIfTrue="1">
      <formula>WEEKDAY($A882)=5</formula>
    </cfRule>
    <cfRule type="expression" dxfId="11599" priority="17408" stopIfTrue="1">
      <formula>WEEKDAY($A882)=6</formula>
    </cfRule>
    <cfRule type="expression" dxfId="11598" priority="17409" stopIfTrue="1">
      <formula>WEEKDAY($A882)=7</formula>
    </cfRule>
  </conditionalFormatting>
  <conditionalFormatting sqref="I882">
    <cfRule type="expression" dxfId="11597" priority="17396" stopIfTrue="1">
      <formula>WEEKDAY($A882)=1</formula>
    </cfRule>
    <cfRule type="expression" dxfId="11596" priority="17397" stopIfTrue="1">
      <formula>WEEKDAY($A882)=2</formula>
    </cfRule>
    <cfRule type="expression" dxfId="11595" priority="17398" stopIfTrue="1">
      <formula>WEEKDAY($A882)=3</formula>
    </cfRule>
    <cfRule type="expression" dxfId="11594" priority="17399" stopIfTrue="1">
      <formula>WEEKDAY($A882)=4</formula>
    </cfRule>
    <cfRule type="expression" dxfId="11593" priority="17400" stopIfTrue="1">
      <formula>WEEKDAY($A882)=5</formula>
    </cfRule>
    <cfRule type="expression" dxfId="11592" priority="17401" stopIfTrue="1">
      <formula>WEEKDAY($A882)=6</formula>
    </cfRule>
    <cfRule type="expression" dxfId="11591" priority="17402" stopIfTrue="1">
      <formula>WEEKDAY($A882)=7</formula>
    </cfRule>
  </conditionalFormatting>
  <conditionalFormatting sqref="I882">
    <cfRule type="expression" dxfId="11590" priority="17389" stopIfTrue="1">
      <formula>WEEKDAY($A882)=1</formula>
    </cfRule>
    <cfRule type="expression" dxfId="11589" priority="17390" stopIfTrue="1">
      <formula>WEEKDAY($A882)=2</formula>
    </cfRule>
    <cfRule type="expression" dxfId="11588" priority="17391" stopIfTrue="1">
      <formula>WEEKDAY($A882)=3</formula>
    </cfRule>
    <cfRule type="expression" dxfId="11587" priority="17392" stopIfTrue="1">
      <formula>WEEKDAY($A882)=4</formula>
    </cfRule>
    <cfRule type="expression" dxfId="11586" priority="17393" stopIfTrue="1">
      <formula>WEEKDAY($A882)=5</formula>
    </cfRule>
    <cfRule type="expression" dxfId="11585" priority="17394" stopIfTrue="1">
      <formula>WEEKDAY($A882)=6</formula>
    </cfRule>
    <cfRule type="expression" dxfId="11584" priority="17395" stopIfTrue="1">
      <formula>WEEKDAY($A882)=7</formula>
    </cfRule>
  </conditionalFormatting>
  <conditionalFormatting sqref="I882">
    <cfRule type="expression" dxfId="11583" priority="17382" stopIfTrue="1">
      <formula>WEEKDAY($A882)=1</formula>
    </cfRule>
    <cfRule type="expression" dxfId="11582" priority="17383" stopIfTrue="1">
      <formula>WEEKDAY($A882)=2</formula>
    </cfRule>
    <cfRule type="expression" dxfId="11581" priority="17384" stopIfTrue="1">
      <formula>WEEKDAY($A882)=3</formula>
    </cfRule>
    <cfRule type="expression" dxfId="11580" priority="17385" stopIfTrue="1">
      <formula>WEEKDAY($A882)=4</formula>
    </cfRule>
    <cfRule type="expression" dxfId="11579" priority="17386" stopIfTrue="1">
      <formula>WEEKDAY($A882)=5</formula>
    </cfRule>
    <cfRule type="expression" dxfId="11578" priority="17387" stopIfTrue="1">
      <formula>WEEKDAY($A882)=6</formula>
    </cfRule>
    <cfRule type="expression" dxfId="11577" priority="17388" stopIfTrue="1">
      <formula>WEEKDAY($A882)=7</formula>
    </cfRule>
  </conditionalFormatting>
  <conditionalFormatting sqref="I882">
    <cfRule type="expression" dxfId="11576" priority="17375" stopIfTrue="1">
      <formula>WEEKDAY($A882)=1</formula>
    </cfRule>
    <cfRule type="expression" dxfId="11575" priority="17376" stopIfTrue="1">
      <formula>WEEKDAY($A882)=2</formula>
    </cfRule>
    <cfRule type="expression" dxfId="11574" priority="17377" stopIfTrue="1">
      <formula>WEEKDAY($A882)=3</formula>
    </cfRule>
    <cfRule type="expression" dxfId="11573" priority="17378" stopIfTrue="1">
      <formula>WEEKDAY($A882)=4</formula>
    </cfRule>
    <cfRule type="expression" dxfId="11572" priority="17379" stopIfTrue="1">
      <formula>WEEKDAY($A882)=5</formula>
    </cfRule>
    <cfRule type="expression" dxfId="11571" priority="17380" stopIfTrue="1">
      <formula>WEEKDAY($A882)=6</formula>
    </cfRule>
    <cfRule type="expression" dxfId="11570" priority="17381" stopIfTrue="1">
      <formula>WEEKDAY($A882)=7</formula>
    </cfRule>
  </conditionalFormatting>
  <conditionalFormatting sqref="I882">
    <cfRule type="expression" dxfId="11569" priority="17368" stopIfTrue="1">
      <formula>WEEKDAY($A882)=1</formula>
    </cfRule>
    <cfRule type="expression" dxfId="11568" priority="17369" stopIfTrue="1">
      <formula>WEEKDAY($A882)=2</formula>
    </cfRule>
    <cfRule type="expression" dxfId="11567" priority="17370" stopIfTrue="1">
      <formula>WEEKDAY($A882)=3</formula>
    </cfRule>
    <cfRule type="expression" dxfId="11566" priority="17371" stopIfTrue="1">
      <formula>WEEKDAY($A882)=4</formula>
    </cfRule>
    <cfRule type="expression" dxfId="11565" priority="17372" stopIfTrue="1">
      <formula>WEEKDAY($A882)=5</formula>
    </cfRule>
    <cfRule type="expression" dxfId="11564" priority="17373" stopIfTrue="1">
      <formula>WEEKDAY($A882)=6</formula>
    </cfRule>
    <cfRule type="expression" dxfId="11563" priority="17374" stopIfTrue="1">
      <formula>WEEKDAY($A882)=7</formula>
    </cfRule>
  </conditionalFormatting>
  <conditionalFormatting sqref="I882">
    <cfRule type="expression" dxfId="11562" priority="17361" stopIfTrue="1">
      <formula>WEEKDAY($A882)=1</formula>
    </cfRule>
    <cfRule type="expression" dxfId="11561" priority="17362" stopIfTrue="1">
      <formula>WEEKDAY($A882)=2</formula>
    </cfRule>
    <cfRule type="expression" dxfId="11560" priority="17363" stopIfTrue="1">
      <formula>WEEKDAY($A882)=3</formula>
    </cfRule>
    <cfRule type="expression" dxfId="11559" priority="17364" stopIfTrue="1">
      <formula>WEEKDAY($A882)=4</formula>
    </cfRule>
    <cfRule type="expression" dxfId="11558" priority="17365" stopIfTrue="1">
      <formula>WEEKDAY($A882)=5</formula>
    </cfRule>
    <cfRule type="expression" dxfId="11557" priority="17366" stopIfTrue="1">
      <formula>WEEKDAY($A882)=6</formula>
    </cfRule>
    <cfRule type="expression" dxfId="11556" priority="17367" stopIfTrue="1">
      <formula>WEEKDAY($A882)=7</formula>
    </cfRule>
  </conditionalFormatting>
  <conditionalFormatting sqref="I882">
    <cfRule type="expression" dxfId="11555" priority="17354" stopIfTrue="1">
      <formula>WEEKDAY($A882)=1</formula>
    </cfRule>
    <cfRule type="expression" dxfId="11554" priority="17355" stopIfTrue="1">
      <formula>WEEKDAY($A882)=2</formula>
    </cfRule>
    <cfRule type="expression" dxfId="11553" priority="17356" stopIfTrue="1">
      <formula>WEEKDAY($A882)=3</formula>
    </cfRule>
    <cfRule type="expression" dxfId="11552" priority="17357" stopIfTrue="1">
      <formula>WEEKDAY($A882)=4</formula>
    </cfRule>
    <cfRule type="expression" dxfId="11551" priority="17358" stopIfTrue="1">
      <formula>WEEKDAY($A882)=5</formula>
    </cfRule>
    <cfRule type="expression" dxfId="11550" priority="17359" stopIfTrue="1">
      <formula>WEEKDAY($A882)=6</formula>
    </cfRule>
    <cfRule type="expression" dxfId="11549" priority="17360" stopIfTrue="1">
      <formula>WEEKDAY($A882)=7</formula>
    </cfRule>
  </conditionalFormatting>
  <conditionalFormatting sqref="I882">
    <cfRule type="expression" dxfId="11548" priority="17347" stopIfTrue="1">
      <formula>WEEKDAY($A882)=1</formula>
    </cfRule>
    <cfRule type="expression" dxfId="11547" priority="17348" stopIfTrue="1">
      <formula>WEEKDAY($A882)=2</formula>
    </cfRule>
    <cfRule type="expression" dxfId="11546" priority="17349" stopIfTrue="1">
      <formula>WEEKDAY($A882)=3</formula>
    </cfRule>
    <cfRule type="expression" dxfId="11545" priority="17350" stopIfTrue="1">
      <formula>WEEKDAY($A882)=4</formula>
    </cfRule>
    <cfRule type="expression" dxfId="11544" priority="17351" stopIfTrue="1">
      <formula>WEEKDAY($A882)=5</formula>
    </cfRule>
    <cfRule type="expression" dxfId="11543" priority="17352" stopIfTrue="1">
      <formula>WEEKDAY($A882)=6</formula>
    </cfRule>
    <cfRule type="expression" dxfId="11542" priority="17353" stopIfTrue="1">
      <formula>WEEKDAY($A882)=7</formula>
    </cfRule>
  </conditionalFormatting>
  <conditionalFormatting sqref="I882">
    <cfRule type="expression" dxfId="11541" priority="17340" stopIfTrue="1">
      <formula>WEEKDAY($A882)=1</formula>
    </cfRule>
    <cfRule type="expression" dxfId="11540" priority="17341" stopIfTrue="1">
      <formula>WEEKDAY($A882)=2</formula>
    </cfRule>
    <cfRule type="expression" dxfId="11539" priority="17342" stopIfTrue="1">
      <formula>WEEKDAY($A882)=3</formula>
    </cfRule>
    <cfRule type="expression" dxfId="11538" priority="17343" stopIfTrue="1">
      <formula>WEEKDAY($A882)=4</formula>
    </cfRule>
    <cfRule type="expression" dxfId="11537" priority="17344" stopIfTrue="1">
      <formula>WEEKDAY($A882)=5</formula>
    </cfRule>
    <cfRule type="expression" dxfId="11536" priority="17345" stopIfTrue="1">
      <formula>WEEKDAY($A882)=6</formula>
    </cfRule>
    <cfRule type="expression" dxfId="11535" priority="17346" stopIfTrue="1">
      <formula>WEEKDAY($A882)=7</formula>
    </cfRule>
  </conditionalFormatting>
  <conditionalFormatting sqref="I882">
    <cfRule type="expression" dxfId="11534" priority="17333" stopIfTrue="1">
      <formula>WEEKDAY($A882)=1</formula>
    </cfRule>
    <cfRule type="expression" dxfId="11533" priority="17334" stopIfTrue="1">
      <formula>WEEKDAY($A882)=2</formula>
    </cfRule>
    <cfRule type="expression" dxfId="11532" priority="17335" stopIfTrue="1">
      <formula>WEEKDAY($A882)=3</formula>
    </cfRule>
    <cfRule type="expression" dxfId="11531" priority="17336" stopIfTrue="1">
      <formula>WEEKDAY($A882)=4</formula>
    </cfRule>
    <cfRule type="expression" dxfId="11530" priority="17337" stopIfTrue="1">
      <formula>WEEKDAY($A882)=5</formula>
    </cfRule>
    <cfRule type="expression" dxfId="11529" priority="17338" stopIfTrue="1">
      <formula>WEEKDAY($A882)=6</formula>
    </cfRule>
    <cfRule type="expression" dxfId="11528" priority="17339" stopIfTrue="1">
      <formula>WEEKDAY($A882)=7</formula>
    </cfRule>
  </conditionalFormatting>
  <conditionalFormatting sqref="I882">
    <cfRule type="expression" dxfId="11527" priority="17326" stopIfTrue="1">
      <formula>WEEKDAY($A882)=1</formula>
    </cfRule>
    <cfRule type="expression" dxfId="11526" priority="17327" stopIfTrue="1">
      <formula>WEEKDAY($A882)=2</formula>
    </cfRule>
    <cfRule type="expression" dxfId="11525" priority="17328" stopIfTrue="1">
      <formula>WEEKDAY($A882)=3</formula>
    </cfRule>
    <cfRule type="expression" dxfId="11524" priority="17329" stopIfTrue="1">
      <formula>WEEKDAY($A882)=4</formula>
    </cfRule>
    <cfRule type="expression" dxfId="11523" priority="17330" stopIfTrue="1">
      <formula>WEEKDAY($A882)=5</formula>
    </cfRule>
    <cfRule type="expression" dxfId="11522" priority="17331" stopIfTrue="1">
      <formula>WEEKDAY($A882)=6</formula>
    </cfRule>
    <cfRule type="expression" dxfId="11521" priority="17332" stopIfTrue="1">
      <formula>WEEKDAY($A882)=7</formula>
    </cfRule>
  </conditionalFormatting>
  <conditionalFormatting sqref="I882">
    <cfRule type="expression" dxfId="11520" priority="17319" stopIfTrue="1">
      <formula>WEEKDAY($A882)=1</formula>
    </cfRule>
    <cfRule type="expression" dxfId="11519" priority="17320" stopIfTrue="1">
      <formula>WEEKDAY($A882)=2</formula>
    </cfRule>
    <cfRule type="expression" dxfId="11518" priority="17321" stopIfTrue="1">
      <formula>WEEKDAY($A882)=3</formula>
    </cfRule>
    <cfRule type="expression" dxfId="11517" priority="17322" stopIfTrue="1">
      <formula>WEEKDAY($A882)=4</formula>
    </cfRule>
    <cfRule type="expression" dxfId="11516" priority="17323" stopIfTrue="1">
      <formula>WEEKDAY($A882)=5</formula>
    </cfRule>
    <cfRule type="expression" dxfId="11515" priority="17324" stopIfTrue="1">
      <formula>WEEKDAY($A882)=6</formula>
    </cfRule>
    <cfRule type="expression" dxfId="11514" priority="17325" stopIfTrue="1">
      <formula>WEEKDAY($A882)=7</formula>
    </cfRule>
  </conditionalFormatting>
  <conditionalFormatting sqref="I882">
    <cfRule type="expression" dxfId="11513" priority="17312" stopIfTrue="1">
      <formula>WEEKDAY($A882)=1</formula>
    </cfRule>
    <cfRule type="expression" dxfId="11512" priority="17313" stopIfTrue="1">
      <formula>WEEKDAY($A882)=2</formula>
    </cfRule>
    <cfRule type="expression" dxfId="11511" priority="17314" stopIfTrue="1">
      <formula>WEEKDAY($A882)=3</formula>
    </cfRule>
    <cfRule type="expression" dxfId="11510" priority="17315" stopIfTrue="1">
      <formula>WEEKDAY($A882)=4</formula>
    </cfRule>
    <cfRule type="expression" dxfId="11509" priority="17316" stopIfTrue="1">
      <formula>WEEKDAY($A882)=5</formula>
    </cfRule>
    <cfRule type="expression" dxfId="11508" priority="17317" stopIfTrue="1">
      <formula>WEEKDAY($A882)=6</formula>
    </cfRule>
    <cfRule type="expression" dxfId="11507" priority="17318" stopIfTrue="1">
      <formula>WEEKDAY($A882)=7</formula>
    </cfRule>
  </conditionalFormatting>
  <conditionalFormatting sqref="I882">
    <cfRule type="expression" dxfId="11506" priority="17305" stopIfTrue="1">
      <formula>WEEKDAY($A882)=1</formula>
    </cfRule>
    <cfRule type="expression" dxfId="11505" priority="17306" stopIfTrue="1">
      <formula>WEEKDAY($A882)=2</formula>
    </cfRule>
    <cfRule type="expression" dxfId="11504" priority="17307" stopIfTrue="1">
      <formula>WEEKDAY($A882)=3</formula>
    </cfRule>
    <cfRule type="expression" dxfId="11503" priority="17308" stopIfTrue="1">
      <formula>WEEKDAY($A882)=4</formula>
    </cfRule>
    <cfRule type="expression" dxfId="11502" priority="17309" stopIfTrue="1">
      <formula>WEEKDAY($A882)=5</formula>
    </cfRule>
    <cfRule type="expression" dxfId="11501" priority="17310" stopIfTrue="1">
      <formula>WEEKDAY($A882)=6</formula>
    </cfRule>
    <cfRule type="expression" dxfId="11500" priority="17311" stopIfTrue="1">
      <formula>WEEKDAY($A882)=7</formula>
    </cfRule>
  </conditionalFormatting>
  <conditionalFormatting sqref="I882">
    <cfRule type="expression" dxfId="11499" priority="17298" stopIfTrue="1">
      <formula>WEEKDAY($A882)=1</formula>
    </cfRule>
    <cfRule type="expression" dxfId="11498" priority="17299" stopIfTrue="1">
      <formula>WEEKDAY($A882)=2</formula>
    </cfRule>
    <cfRule type="expression" dxfId="11497" priority="17300" stopIfTrue="1">
      <formula>WEEKDAY($A882)=3</formula>
    </cfRule>
    <cfRule type="expression" dxfId="11496" priority="17301" stopIfTrue="1">
      <formula>WEEKDAY($A882)=4</formula>
    </cfRule>
    <cfRule type="expression" dxfId="11495" priority="17302" stopIfTrue="1">
      <formula>WEEKDAY($A882)=5</formula>
    </cfRule>
    <cfRule type="expression" dxfId="11494" priority="17303" stopIfTrue="1">
      <formula>WEEKDAY($A882)=6</formula>
    </cfRule>
    <cfRule type="expression" dxfId="11493" priority="17304" stopIfTrue="1">
      <formula>WEEKDAY($A882)=7</formula>
    </cfRule>
  </conditionalFormatting>
  <conditionalFormatting sqref="I882">
    <cfRule type="expression" dxfId="11492" priority="17291" stopIfTrue="1">
      <formula>WEEKDAY($A882)=1</formula>
    </cfRule>
    <cfRule type="expression" dxfId="11491" priority="17292" stopIfTrue="1">
      <formula>WEEKDAY($A882)=2</formula>
    </cfRule>
    <cfRule type="expression" dxfId="11490" priority="17293" stopIfTrue="1">
      <formula>WEEKDAY($A882)=3</formula>
    </cfRule>
    <cfRule type="expression" dxfId="11489" priority="17294" stopIfTrue="1">
      <formula>WEEKDAY($A882)=4</formula>
    </cfRule>
    <cfRule type="expression" dxfId="11488" priority="17295" stopIfTrue="1">
      <formula>WEEKDAY($A882)=5</formula>
    </cfRule>
    <cfRule type="expression" dxfId="11487" priority="17296" stopIfTrue="1">
      <formula>WEEKDAY($A882)=6</formula>
    </cfRule>
    <cfRule type="expression" dxfId="11486" priority="17297" stopIfTrue="1">
      <formula>WEEKDAY($A882)=7</formula>
    </cfRule>
  </conditionalFormatting>
  <conditionalFormatting sqref="I882">
    <cfRule type="expression" dxfId="11485" priority="17284" stopIfTrue="1">
      <formula>WEEKDAY($A882)=1</formula>
    </cfRule>
    <cfRule type="expression" dxfId="11484" priority="17285" stopIfTrue="1">
      <formula>WEEKDAY($A882)=2</formula>
    </cfRule>
    <cfRule type="expression" dxfId="11483" priority="17286" stopIfTrue="1">
      <formula>WEEKDAY($A882)=3</formula>
    </cfRule>
    <cfRule type="expression" dxfId="11482" priority="17287" stopIfTrue="1">
      <formula>WEEKDAY($A882)=4</formula>
    </cfRule>
    <cfRule type="expression" dxfId="11481" priority="17288" stopIfTrue="1">
      <formula>WEEKDAY($A882)=5</formula>
    </cfRule>
    <cfRule type="expression" dxfId="11480" priority="17289" stopIfTrue="1">
      <formula>WEEKDAY($A882)=6</formula>
    </cfRule>
    <cfRule type="expression" dxfId="11479" priority="17290" stopIfTrue="1">
      <formula>WEEKDAY($A882)=7</formula>
    </cfRule>
  </conditionalFormatting>
  <conditionalFormatting sqref="I882">
    <cfRule type="expression" dxfId="11478" priority="17277" stopIfTrue="1">
      <formula>WEEKDAY($A882)=1</formula>
    </cfRule>
    <cfRule type="expression" dxfId="11477" priority="17278" stopIfTrue="1">
      <formula>WEEKDAY($A882)=2</formula>
    </cfRule>
    <cfRule type="expression" dxfId="11476" priority="17279" stopIfTrue="1">
      <formula>WEEKDAY($A882)=3</formula>
    </cfRule>
    <cfRule type="expression" dxfId="11475" priority="17280" stopIfTrue="1">
      <formula>WEEKDAY($A882)=4</formula>
    </cfRule>
    <cfRule type="expression" dxfId="11474" priority="17281" stopIfTrue="1">
      <formula>WEEKDAY($A882)=5</formula>
    </cfRule>
    <cfRule type="expression" dxfId="11473" priority="17282" stopIfTrue="1">
      <formula>WEEKDAY($A882)=6</formula>
    </cfRule>
    <cfRule type="expression" dxfId="11472" priority="17283" stopIfTrue="1">
      <formula>WEEKDAY($A882)=7</formula>
    </cfRule>
  </conditionalFormatting>
  <conditionalFormatting sqref="I882">
    <cfRule type="expression" dxfId="11471" priority="17270" stopIfTrue="1">
      <formula>WEEKDAY($A882)=1</formula>
    </cfRule>
    <cfRule type="expression" dxfId="11470" priority="17271" stopIfTrue="1">
      <formula>WEEKDAY($A882)=2</formula>
    </cfRule>
    <cfRule type="expression" dxfId="11469" priority="17272" stopIfTrue="1">
      <formula>WEEKDAY($A882)=3</formula>
    </cfRule>
    <cfRule type="expression" dxfId="11468" priority="17273" stopIfTrue="1">
      <formula>WEEKDAY($A882)=4</formula>
    </cfRule>
    <cfRule type="expression" dxfId="11467" priority="17274" stopIfTrue="1">
      <formula>WEEKDAY($A882)=5</formula>
    </cfRule>
    <cfRule type="expression" dxfId="11466" priority="17275" stopIfTrue="1">
      <formula>WEEKDAY($A882)=6</formula>
    </cfRule>
    <cfRule type="expression" dxfId="11465" priority="17276" stopIfTrue="1">
      <formula>WEEKDAY($A882)=7</formula>
    </cfRule>
  </conditionalFormatting>
  <conditionalFormatting sqref="I882">
    <cfRule type="expression" dxfId="11464" priority="17263" stopIfTrue="1">
      <formula>WEEKDAY($A882)=1</formula>
    </cfRule>
    <cfRule type="expression" dxfId="11463" priority="17264" stopIfTrue="1">
      <formula>WEEKDAY($A882)=2</formula>
    </cfRule>
    <cfRule type="expression" dxfId="11462" priority="17265" stopIfTrue="1">
      <formula>WEEKDAY($A882)=3</formula>
    </cfRule>
    <cfRule type="expression" dxfId="11461" priority="17266" stopIfTrue="1">
      <formula>WEEKDAY($A882)=4</formula>
    </cfRule>
    <cfRule type="expression" dxfId="11460" priority="17267" stopIfTrue="1">
      <formula>WEEKDAY($A882)=5</formula>
    </cfRule>
    <cfRule type="expression" dxfId="11459" priority="17268" stopIfTrue="1">
      <formula>WEEKDAY($A882)=6</formula>
    </cfRule>
    <cfRule type="expression" dxfId="11458" priority="17269" stopIfTrue="1">
      <formula>WEEKDAY($A882)=7</formula>
    </cfRule>
  </conditionalFormatting>
  <conditionalFormatting sqref="I882">
    <cfRule type="expression" dxfId="11457" priority="17256" stopIfTrue="1">
      <formula>WEEKDAY($A882)=1</formula>
    </cfRule>
    <cfRule type="expression" dxfId="11456" priority="17257" stopIfTrue="1">
      <formula>WEEKDAY($A882)=2</formula>
    </cfRule>
    <cfRule type="expression" dxfId="11455" priority="17258" stopIfTrue="1">
      <formula>WEEKDAY($A882)=3</formula>
    </cfRule>
    <cfRule type="expression" dxfId="11454" priority="17259" stopIfTrue="1">
      <formula>WEEKDAY($A882)=4</formula>
    </cfRule>
    <cfRule type="expression" dxfId="11453" priority="17260" stopIfTrue="1">
      <formula>WEEKDAY($A882)=5</formula>
    </cfRule>
    <cfRule type="expression" dxfId="11452" priority="17261" stopIfTrue="1">
      <formula>WEEKDAY($A882)=6</formula>
    </cfRule>
    <cfRule type="expression" dxfId="11451" priority="17262" stopIfTrue="1">
      <formula>WEEKDAY($A882)=7</formula>
    </cfRule>
  </conditionalFormatting>
  <conditionalFormatting sqref="I882">
    <cfRule type="expression" dxfId="11450" priority="17249" stopIfTrue="1">
      <formula>WEEKDAY($A882)=1</formula>
    </cfRule>
    <cfRule type="expression" dxfId="11449" priority="17250" stopIfTrue="1">
      <formula>WEEKDAY($A882)=2</formula>
    </cfRule>
    <cfRule type="expression" dxfId="11448" priority="17251" stopIfTrue="1">
      <formula>WEEKDAY($A882)=3</formula>
    </cfRule>
    <cfRule type="expression" dxfId="11447" priority="17252" stopIfTrue="1">
      <formula>WEEKDAY($A882)=4</formula>
    </cfRule>
    <cfRule type="expression" dxfId="11446" priority="17253" stopIfTrue="1">
      <formula>WEEKDAY($A882)=5</formula>
    </cfRule>
    <cfRule type="expression" dxfId="11445" priority="17254" stopIfTrue="1">
      <formula>WEEKDAY($A882)=6</formula>
    </cfRule>
    <cfRule type="expression" dxfId="11444" priority="17255" stopIfTrue="1">
      <formula>WEEKDAY($A882)=7</formula>
    </cfRule>
  </conditionalFormatting>
  <conditionalFormatting sqref="I882">
    <cfRule type="expression" dxfId="11443" priority="17242" stopIfTrue="1">
      <formula>WEEKDAY($A882)=1</formula>
    </cfRule>
    <cfRule type="expression" dxfId="11442" priority="17243" stopIfTrue="1">
      <formula>WEEKDAY($A882)=2</formula>
    </cfRule>
    <cfRule type="expression" dxfId="11441" priority="17244" stopIfTrue="1">
      <formula>WEEKDAY($A882)=3</formula>
    </cfRule>
    <cfRule type="expression" dxfId="11440" priority="17245" stopIfTrue="1">
      <formula>WEEKDAY($A882)=4</formula>
    </cfRule>
    <cfRule type="expression" dxfId="11439" priority="17246" stopIfTrue="1">
      <formula>WEEKDAY($A882)=5</formula>
    </cfRule>
    <cfRule type="expression" dxfId="11438" priority="17247" stopIfTrue="1">
      <formula>WEEKDAY($A882)=6</formula>
    </cfRule>
    <cfRule type="expression" dxfId="11437" priority="17248" stopIfTrue="1">
      <formula>WEEKDAY($A882)=7</formula>
    </cfRule>
  </conditionalFormatting>
  <conditionalFormatting sqref="I882">
    <cfRule type="expression" dxfId="11436" priority="17235" stopIfTrue="1">
      <formula>WEEKDAY($A882)=1</formula>
    </cfRule>
    <cfRule type="expression" dxfId="11435" priority="17236" stopIfTrue="1">
      <formula>WEEKDAY($A882)=2</formula>
    </cfRule>
    <cfRule type="expression" dxfId="11434" priority="17237" stopIfTrue="1">
      <formula>WEEKDAY($A882)=3</formula>
    </cfRule>
    <cfRule type="expression" dxfId="11433" priority="17238" stopIfTrue="1">
      <formula>WEEKDAY($A882)=4</formula>
    </cfRule>
    <cfRule type="expression" dxfId="11432" priority="17239" stopIfTrue="1">
      <formula>WEEKDAY($A882)=5</formula>
    </cfRule>
    <cfRule type="expression" dxfId="11431" priority="17240" stopIfTrue="1">
      <formula>WEEKDAY($A882)=6</formula>
    </cfRule>
    <cfRule type="expression" dxfId="11430" priority="17241" stopIfTrue="1">
      <formula>WEEKDAY($A882)=7</formula>
    </cfRule>
  </conditionalFormatting>
  <conditionalFormatting sqref="I882">
    <cfRule type="expression" dxfId="11429" priority="17228" stopIfTrue="1">
      <formula>WEEKDAY($A882)=1</formula>
    </cfRule>
    <cfRule type="expression" dxfId="11428" priority="17229" stopIfTrue="1">
      <formula>WEEKDAY($A882)=2</formula>
    </cfRule>
    <cfRule type="expression" dxfId="11427" priority="17230" stopIfTrue="1">
      <formula>WEEKDAY($A882)=3</formula>
    </cfRule>
    <cfRule type="expression" dxfId="11426" priority="17231" stopIfTrue="1">
      <formula>WEEKDAY($A882)=4</formula>
    </cfRule>
    <cfRule type="expression" dxfId="11425" priority="17232" stopIfTrue="1">
      <formula>WEEKDAY($A882)=5</formula>
    </cfRule>
    <cfRule type="expression" dxfId="11424" priority="17233" stopIfTrue="1">
      <formula>WEEKDAY($A882)=6</formula>
    </cfRule>
    <cfRule type="expression" dxfId="11423" priority="17234" stopIfTrue="1">
      <formula>WEEKDAY($A882)=7</formula>
    </cfRule>
  </conditionalFormatting>
  <conditionalFormatting sqref="I882">
    <cfRule type="expression" dxfId="11422" priority="17221" stopIfTrue="1">
      <formula>WEEKDAY($A882)=1</formula>
    </cfRule>
    <cfRule type="expression" dxfId="11421" priority="17222" stopIfTrue="1">
      <formula>WEEKDAY($A882)=2</formula>
    </cfRule>
    <cfRule type="expression" dxfId="11420" priority="17223" stopIfTrue="1">
      <formula>WEEKDAY($A882)=3</formula>
    </cfRule>
    <cfRule type="expression" dxfId="11419" priority="17224" stopIfTrue="1">
      <formula>WEEKDAY($A882)=4</formula>
    </cfRule>
    <cfRule type="expression" dxfId="11418" priority="17225" stopIfTrue="1">
      <formula>WEEKDAY($A882)=5</formula>
    </cfRule>
    <cfRule type="expression" dxfId="11417" priority="17226" stopIfTrue="1">
      <formula>WEEKDAY($A882)=6</formula>
    </cfRule>
    <cfRule type="expression" dxfId="11416" priority="17227" stopIfTrue="1">
      <formula>WEEKDAY($A882)=7</formula>
    </cfRule>
  </conditionalFormatting>
  <conditionalFormatting sqref="I882">
    <cfRule type="expression" dxfId="11415" priority="17214" stopIfTrue="1">
      <formula>WEEKDAY($A882)=1</formula>
    </cfRule>
    <cfRule type="expression" dxfId="11414" priority="17215" stopIfTrue="1">
      <formula>WEEKDAY($A882)=2</formula>
    </cfRule>
    <cfRule type="expression" dxfId="11413" priority="17216" stopIfTrue="1">
      <formula>WEEKDAY($A882)=3</formula>
    </cfRule>
    <cfRule type="expression" dxfId="11412" priority="17217" stopIfTrue="1">
      <formula>WEEKDAY($A882)=4</formula>
    </cfRule>
    <cfRule type="expression" dxfId="11411" priority="17218" stopIfTrue="1">
      <formula>WEEKDAY($A882)=5</formula>
    </cfRule>
    <cfRule type="expression" dxfId="11410" priority="17219" stopIfTrue="1">
      <formula>WEEKDAY($A882)=6</formula>
    </cfRule>
    <cfRule type="expression" dxfId="11409" priority="17220" stopIfTrue="1">
      <formula>WEEKDAY($A882)=7</formula>
    </cfRule>
  </conditionalFormatting>
  <conditionalFormatting sqref="I882">
    <cfRule type="expression" dxfId="11408" priority="17207" stopIfTrue="1">
      <formula>WEEKDAY($A882)=1</formula>
    </cfRule>
    <cfRule type="expression" dxfId="11407" priority="17208" stopIfTrue="1">
      <formula>WEEKDAY($A882)=2</formula>
    </cfRule>
    <cfRule type="expression" dxfId="11406" priority="17209" stopIfTrue="1">
      <formula>WEEKDAY($A882)=3</formula>
    </cfRule>
    <cfRule type="expression" dxfId="11405" priority="17210" stopIfTrue="1">
      <formula>WEEKDAY($A882)=4</formula>
    </cfRule>
    <cfRule type="expression" dxfId="11404" priority="17211" stopIfTrue="1">
      <formula>WEEKDAY($A882)=5</formula>
    </cfRule>
    <cfRule type="expression" dxfId="11403" priority="17212" stopIfTrue="1">
      <formula>WEEKDAY($A882)=6</formula>
    </cfRule>
    <cfRule type="expression" dxfId="11402" priority="17213" stopIfTrue="1">
      <formula>WEEKDAY($A882)=7</formula>
    </cfRule>
  </conditionalFormatting>
  <conditionalFormatting sqref="I882">
    <cfRule type="expression" dxfId="11401" priority="17200" stopIfTrue="1">
      <formula>WEEKDAY($A882)=1</formula>
    </cfRule>
    <cfRule type="expression" dxfId="11400" priority="17201" stopIfTrue="1">
      <formula>WEEKDAY($A882)=2</formula>
    </cfRule>
    <cfRule type="expression" dxfId="11399" priority="17202" stopIfTrue="1">
      <formula>WEEKDAY($A882)=3</formula>
    </cfRule>
    <cfRule type="expression" dxfId="11398" priority="17203" stopIfTrue="1">
      <formula>WEEKDAY($A882)=4</formula>
    </cfRule>
    <cfRule type="expression" dxfId="11397" priority="17204" stopIfTrue="1">
      <formula>WEEKDAY($A882)=5</formula>
    </cfRule>
    <cfRule type="expression" dxfId="11396" priority="17205" stopIfTrue="1">
      <formula>WEEKDAY($A882)=6</formula>
    </cfRule>
    <cfRule type="expression" dxfId="11395" priority="17206" stopIfTrue="1">
      <formula>WEEKDAY($A882)=7</formula>
    </cfRule>
  </conditionalFormatting>
  <conditionalFormatting sqref="I882">
    <cfRule type="expression" dxfId="11394" priority="17193" stopIfTrue="1">
      <formula>WEEKDAY($A882)=1</formula>
    </cfRule>
    <cfRule type="expression" dxfId="11393" priority="17194" stopIfTrue="1">
      <formula>WEEKDAY($A882)=2</formula>
    </cfRule>
    <cfRule type="expression" dxfId="11392" priority="17195" stopIfTrue="1">
      <formula>WEEKDAY($A882)=3</formula>
    </cfRule>
    <cfRule type="expression" dxfId="11391" priority="17196" stopIfTrue="1">
      <formula>WEEKDAY($A882)=4</formula>
    </cfRule>
    <cfRule type="expression" dxfId="11390" priority="17197" stopIfTrue="1">
      <formula>WEEKDAY($A882)=5</formula>
    </cfRule>
    <cfRule type="expression" dxfId="11389" priority="17198" stopIfTrue="1">
      <formula>WEEKDAY($A882)=6</formula>
    </cfRule>
    <cfRule type="expression" dxfId="11388" priority="17199" stopIfTrue="1">
      <formula>WEEKDAY($A882)=7</formula>
    </cfRule>
  </conditionalFormatting>
  <conditionalFormatting sqref="I882">
    <cfRule type="expression" dxfId="11387" priority="17186" stopIfTrue="1">
      <formula>WEEKDAY($A882)=1</formula>
    </cfRule>
    <cfRule type="expression" dxfId="11386" priority="17187" stopIfTrue="1">
      <formula>WEEKDAY($A882)=2</formula>
    </cfRule>
    <cfRule type="expression" dxfId="11385" priority="17188" stopIfTrue="1">
      <formula>WEEKDAY($A882)=3</formula>
    </cfRule>
    <cfRule type="expression" dxfId="11384" priority="17189" stopIfTrue="1">
      <formula>WEEKDAY($A882)=4</formula>
    </cfRule>
    <cfRule type="expression" dxfId="11383" priority="17190" stopIfTrue="1">
      <formula>WEEKDAY($A882)=5</formula>
    </cfRule>
    <cfRule type="expression" dxfId="11382" priority="17191" stopIfTrue="1">
      <formula>WEEKDAY($A882)=6</formula>
    </cfRule>
    <cfRule type="expression" dxfId="11381" priority="17192" stopIfTrue="1">
      <formula>WEEKDAY($A882)=7</formula>
    </cfRule>
  </conditionalFormatting>
  <conditionalFormatting sqref="I882">
    <cfRule type="expression" dxfId="11380" priority="17179" stopIfTrue="1">
      <formula>WEEKDAY($A882)=1</formula>
    </cfRule>
    <cfRule type="expression" dxfId="11379" priority="17180" stopIfTrue="1">
      <formula>WEEKDAY($A882)=2</formula>
    </cfRule>
    <cfRule type="expression" dxfId="11378" priority="17181" stopIfTrue="1">
      <formula>WEEKDAY($A882)=3</formula>
    </cfRule>
    <cfRule type="expression" dxfId="11377" priority="17182" stopIfTrue="1">
      <formula>WEEKDAY($A882)=4</formula>
    </cfRule>
    <cfRule type="expression" dxfId="11376" priority="17183" stopIfTrue="1">
      <formula>WEEKDAY($A882)=5</formula>
    </cfRule>
    <cfRule type="expression" dxfId="11375" priority="17184" stopIfTrue="1">
      <formula>WEEKDAY($A882)=6</formula>
    </cfRule>
    <cfRule type="expression" dxfId="11374" priority="17185" stopIfTrue="1">
      <formula>WEEKDAY($A882)=7</formula>
    </cfRule>
  </conditionalFormatting>
  <conditionalFormatting sqref="I882">
    <cfRule type="expression" dxfId="11373" priority="17172" stopIfTrue="1">
      <formula>WEEKDAY($A882)=1</formula>
    </cfRule>
    <cfRule type="expression" dxfId="11372" priority="17173" stopIfTrue="1">
      <formula>WEEKDAY($A882)=2</formula>
    </cfRule>
    <cfRule type="expression" dxfId="11371" priority="17174" stopIfTrue="1">
      <formula>WEEKDAY($A882)=3</formula>
    </cfRule>
    <cfRule type="expression" dxfId="11370" priority="17175" stopIfTrue="1">
      <formula>WEEKDAY($A882)=4</formula>
    </cfRule>
    <cfRule type="expression" dxfId="11369" priority="17176" stopIfTrue="1">
      <formula>WEEKDAY($A882)=5</formula>
    </cfRule>
    <cfRule type="expression" dxfId="11368" priority="17177" stopIfTrue="1">
      <formula>WEEKDAY($A882)=6</formula>
    </cfRule>
    <cfRule type="expression" dxfId="11367" priority="17178" stopIfTrue="1">
      <formula>WEEKDAY($A882)=7</formula>
    </cfRule>
  </conditionalFormatting>
  <conditionalFormatting sqref="I882">
    <cfRule type="expression" dxfId="11366" priority="17165" stopIfTrue="1">
      <formula>WEEKDAY($A882)=1</formula>
    </cfRule>
    <cfRule type="expression" dxfId="11365" priority="17166" stopIfTrue="1">
      <formula>WEEKDAY($A882)=2</formula>
    </cfRule>
    <cfRule type="expression" dxfId="11364" priority="17167" stopIfTrue="1">
      <formula>WEEKDAY($A882)=3</formula>
    </cfRule>
    <cfRule type="expression" dxfId="11363" priority="17168" stopIfTrue="1">
      <formula>WEEKDAY($A882)=4</formula>
    </cfRule>
    <cfRule type="expression" dxfId="11362" priority="17169" stopIfTrue="1">
      <formula>WEEKDAY($A882)=5</formula>
    </cfRule>
    <cfRule type="expression" dxfId="11361" priority="17170" stopIfTrue="1">
      <formula>WEEKDAY($A882)=6</formula>
    </cfRule>
    <cfRule type="expression" dxfId="11360" priority="17171" stopIfTrue="1">
      <formula>WEEKDAY($A882)=7</formula>
    </cfRule>
  </conditionalFormatting>
  <conditionalFormatting sqref="I882">
    <cfRule type="expression" dxfId="11359" priority="17158" stopIfTrue="1">
      <formula>WEEKDAY($A882)=1</formula>
    </cfRule>
    <cfRule type="expression" dxfId="11358" priority="17159" stopIfTrue="1">
      <formula>WEEKDAY($A882)=2</formula>
    </cfRule>
    <cfRule type="expression" dxfId="11357" priority="17160" stopIfTrue="1">
      <formula>WEEKDAY($A882)=3</formula>
    </cfRule>
    <cfRule type="expression" dxfId="11356" priority="17161" stopIfTrue="1">
      <formula>WEEKDAY($A882)=4</formula>
    </cfRule>
    <cfRule type="expression" dxfId="11355" priority="17162" stopIfTrue="1">
      <formula>WEEKDAY($A882)=5</formula>
    </cfRule>
    <cfRule type="expression" dxfId="11354" priority="17163" stopIfTrue="1">
      <formula>WEEKDAY($A882)=6</formula>
    </cfRule>
    <cfRule type="expression" dxfId="11353" priority="17164" stopIfTrue="1">
      <formula>WEEKDAY($A882)=7</formula>
    </cfRule>
  </conditionalFormatting>
  <conditionalFormatting sqref="I882">
    <cfRule type="expression" dxfId="11352" priority="17151" stopIfTrue="1">
      <formula>WEEKDAY($A882)=1</formula>
    </cfRule>
    <cfRule type="expression" dxfId="11351" priority="17152" stopIfTrue="1">
      <formula>WEEKDAY($A882)=2</formula>
    </cfRule>
    <cfRule type="expression" dxfId="11350" priority="17153" stopIfTrue="1">
      <formula>WEEKDAY($A882)=3</formula>
    </cfRule>
    <cfRule type="expression" dxfId="11349" priority="17154" stopIfTrue="1">
      <formula>WEEKDAY($A882)=4</formula>
    </cfRule>
    <cfRule type="expression" dxfId="11348" priority="17155" stopIfTrue="1">
      <formula>WEEKDAY($A882)=5</formula>
    </cfRule>
    <cfRule type="expression" dxfId="11347" priority="17156" stopIfTrue="1">
      <formula>WEEKDAY($A882)=6</formula>
    </cfRule>
    <cfRule type="expression" dxfId="11346" priority="17157" stopIfTrue="1">
      <formula>WEEKDAY($A882)=7</formula>
    </cfRule>
  </conditionalFormatting>
  <conditionalFormatting sqref="I882">
    <cfRule type="expression" dxfId="11345" priority="17144" stopIfTrue="1">
      <formula>WEEKDAY($A882)=1</formula>
    </cfRule>
    <cfRule type="expression" dxfId="11344" priority="17145" stopIfTrue="1">
      <formula>WEEKDAY($A882)=2</formula>
    </cfRule>
    <cfRule type="expression" dxfId="11343" priority="17146" stopIfTrue="1">
      <formula>WEEKDAY($A882)=3</formula>
    </cfRule>
    <cfRule type="expression" dxfId="11342" priority="17147" stopIfTrue="1">
      <formula>WEEKDAY($A882)=4</formula>
    </cfRule>
    <cfRule type="expression" dxfId="11341" priority="17148" stopIfTrue="1">
      <formula>WEEKDAY($A882)=5</formula>
    </cfRule>
    <cfRule type="expression" dxfId="11340" priority="17149" stopIfTrue="1">
      <formula>WEEKDAY($A882)=6</formula>
    </cfRule>
    <cfRule type="expression" dxfId="11339" priority="17150" stopIfTrue="1">
      <formula>WEEKDAY($A882)=7</formula>
    </cfRule>
  </conditionalFormatting>
  <conditionalFormatting sqref="I882">
    <cfRule type="expression" dxfId="11338" priority="17137" stopIfTrue="1">
      <formula>WEEKDAY($A882)=1</formula>
    </cfRule>
    <cfRule type="expression" dxfId="11337" priority="17138" stopIfTrue="1">
      <formula>WEEKDAY($A882)=2</formula>
    </cfRule>
    <cfRule type="expression" dxfId="11336" priority="17139" stopIfTrue="1">
      <formula>WEEKDAY($A882)=3</formula>
    </cfRule>
    <cfRule type="expression" dxfId="11335" priority="17140" stopIfTrue="1">
      <formula>WEEKDAY($A882)=4</formula>
    </cfRule>
    <cfRule type="expression" dxfId="11334" priority="17141" stopIfTrue="1">
      <formula>WEEKDAY($A882)=5</formula>
    </cfRule>
    <cfRule type="expression" dxfId="11333" priority="17142" stopIfTrue="1">
      <formula>WEEKDAY($A882)=6</formula>
    </cfRule>
    <cfRule type="expression" dxfId="11332" priority="17143" stopIfTrue="1">
      <formula>WEEKDAY($A882)=7</formula>
    </cfRule>
  </conditionalFormatting>
  <conditionalFormatting sqref="I882">
    <cfRule type="expression" dxfId="11331" priority="17130" stopIfTrue="1">
      <formula>WEEKDAY($A882)=1</formula>
    </cfRule>
    <cfRule type="expression" dxfId="11330" priority="17131" stopIfTrue="1">
      <formula>WEEKDAY($A882)=2</formula>
    </cfRule>
    <cfRule type="expression" dxfId="11329" priority="17132" stopIfTrue="1">
      <formula>WEEKDAY($A882)=3</formula>
    </cfRule>
    <cfRule type="expression" dxfId="11328" priority="17133" stopIfTrue="1">
      <formula>WEEKDAY($A882)=4</formula>
    </cfRule>
    <cfRule type="expression" dxfId="11327" priority="17134" stopIfTrue="1">
      <formula>WEEKDAY($A882)=5</formula>
    </cfRule>
    <cfRule type="expression" dxfId="11326" priority="17135" stopIfTrue="1">
      <formula>WEEKDAY($A882)=6</formula>
    </cfRule>
    <cfRule type="expression" dxfId="11325" priority="17136" stopIfTrue="1">
      <formula>WEEKDAY($A882)=7</formula>
    </cfRule>
  </conditionalFormatting>
  <conditionalFormatting sqref="I882">
    <cfRule type="expression" dxfId="11324" priority="17123" stopIfTrue="1">
      <formula>WEEKDAY($A882)=1</formula>
    </cfRule>
    <cfRule type="expression" dxfId="11323" priority="17124" stopIfTrue="1">
      <formula>WEEKDAY($A882)=2</formula>
    </cfRule>
    <cfRule type="expression" dxfId="11322" priority="17125" stopIfTrue="1">
      <formula>WEEKDAY($A882)=3</formula>
    </cfRule>
    <cfRule type="expression" dxfId="11321" priority="17126" stopIfTrue="1">
      <formula>WEEKDAY($A882)=4</formula>
    </cfRule>
    <cfRule type="expression" dxfId="11320" priority="17127" stopIfTrue="1">
      <formula>WEEKDAY($A882)=5</formula>
    </cfRule>
    <cfRule type="expression" dxfId="11319" priority="17128" stopIfTrue="1">
      <formula>WEEKDAY($A882)=6</formula>
    </cfRule>
    <cfRule type="expression" dxfId="11318" priority="17129" stopIfTrue="1">
      <formula>WEEKDAY($A882)=7</formula>
    </cfRule>
  </conditionalFormatting>
  <conditionalFormatting sqref="I882">
    <cfRule type="expression" dxfId="11317" priority="17116" stopIfTrue="1">
      <formula>WEEKDAY($A882)=1</formula>
    </cfRule>
    <cfRule type="expression" dxfId="11316" priority="17117" stopIfTrue="1">
      <formula>WEEKDAY($A882)=2</formula>
    </cfRule>
    <cfRule type="expression" dxfId="11315" priority="17118" stopIfTrue="1">
      <formula>WEEKDAY($A882)=3</formula>
    </cfRule>
    <cfRule type="expression" dxfId="11314" priority="17119" stopIfTrue="1">
      <formula>WEEKDAY($A882)=4</formula>
    </cfRule>
    <cfRule type="expression" dxfId="11313" priority="17120" stopIfTrue="1">
      <formula>WEEKDAY($A882)=5</formula>
    </cfRule>
    <cfRule type="expression" dxfId="11312" priority="17121" stopIfTrue="1">
      <formula>WEEKDAY($A882)=6</formula>
    </cfRule>
    <cfRule type="expression" dxfId="11311" priority="17122" stopIfTrue="1">
      <formula>WEEKDAY($A882)=7</formula>
    </cfRule>
  </conditionalFormatting>
  <conditionalFormatting sqref="I882">
    <cfRule type="expression" dxfId="11310" priority="17109" stopIfTrue="1">
      <formula>WEEKDAY($A882)=1</formula>
    </cfRule>
    <cfRule type="expression" dxfId="11309" priority="17110" stopIfTrue="1">
      <formula>WEEKDAY($A882)=2</formula>
    </cfRule>
    <cfRule type="expression" dxfId="11308" priority="17111" stopIfTrue="1">
      <formula>WEEKDAY($A882)=3</formula>
    </cfRule>
    <cfRule type="expression" dxfId="11307" priority="17112" stopIfTrue="1">
      <formula>WEEKDAY($A882)=4</formula>
    </cfRule>
    <cfRule type="expression" dxfId="11306" priority="17113" stopIfTrue="1">
      <formula>WEEKDAY($A882)=5</formula>
    </cfRule>
    <cfRule type="expression" dxfId="11305" priority="17114" stopIfTrue="1">
      <formula>WEEKDAY($A882)=6</formula>
    </cfRule>
    <cfRule type="expression" dxfId="11304" priority="17115" stopIfTrue="1">
      <formula>WEEKDAY($A882)=7</formula>
    </cfRule>
  </conditionalFormatting>
  <conditionalFormatting sqref="I882">
    <cfRule type="expression" dxfId="11303" priority="17102" stopIfTrue="1">
      <formula>WEEKDAY($A882)=1</formula>
    </cfRule>
    <cfRule type="expression" dxfId="11302" priority="17103" stopIfTrue="1">
      <formula>WEEKDAY($A882)=2</formula>
    </cfRule>
    <cfRule type="expression" dxfId="11301" priority="17104" stopIfTrue="1">
      <formula>WEEKDAY($A882)=3</formula>
    </cfRule>
    <cfRule type="expression" dxfId="11300" priority="17105" stopIfTrue="1">
      <formula>WEEKDAY($A882)=4</formula>
    </cfRule>
    <cfRule type="expression" dxfId="11299" priority="17106" stopIfTrue="1">
      <formula>WEEKDAY($A882)=5</formula>
    </cfRule>
    <cfRule type="expression" dxfId="11298" priority="17107" stopIfTrue="1">
      <formula>WEEKDAY($A882)=6</formula>
    </cfRule>
    <cfRule type="expression" dxfId="11297" priority="17108" stopIfTrue="1">
      <formula>WEEKDAY($A882)=7</formula>
    </cfRule>
  </conditionalFormatting>
  <conditionalFormatting sqref="I882">
    <cfRule type="expression" dxfId="11296" priority="17095" stopIfTrue="1">
      <formula>WEEKDAY($A882)=1</formula>
    </cfRule>
    <cfRule type="expression" dxfId="11295" priority="17096" stopIfTrue="1">
      <formula>WEEKDAY($A882)=2</formula>
    </cfRule>
    <cfRule type="expression" dxfId="11294" priority="17097" stopIfTrue="1">
      <formula>WEEKDAY($A882)=3</formula>
    </cfRule>
    <cfRule type="expression" dxfId="11293" priority="17098" stopIfTrue="1">
      <formula>WEEKDAY($A882)=4</formula>
    </cfRule>
    <cfRule type="expression" dxfId="11292" priority="17099" stopIfTrue="1">
      <formula>WEEKDAY($A882)=5</formula>
    </cfRule>
    <cfRule type="expression" dxfId="11291" priority="17100" stopIfTrue="1">
      <formula>WEEKDAY($A882)=6</formula>
    </cfRule>
    <cfRule type="expression" dxfId="11290" priority="17101" stopIfTrue="1">
      <formula>WEEKDAY($A882)=7</formula>
    </cfRule>
  </conditionalFormatting>
  <conditionalFormatting sqref="I882">
    <cfRule type="expression" dxfId="11289" priority="17088" stopIfTrue="1">
      <formula>WEEKDAY($A882)=1</formula>
    </cfRule>
    <cfRule type="expression" dxfId="11288" priority="17089" stopIfTrue="1">
      <formula>WEEKDAY($A882)=2</formula>
    </cfRule>
    <cfRule type="expression" dxfId="11287" priority="17090" stopIfTrue="1">
      <formula>WEEKDAY($A882)=3</formula>
    </cfRule>
    <cfRule type="expression" dxfId="11286" priority="17091" stopIfTrue="1">
      <formula>WEEKDAY($A882)=4</formula>
    </cfRule>
    <cfRule type="expression" dxfId="11285" priority="17092" stopIfTrue="1">
      <formula>WEEKDAY($A882)=5</formula>
    </cfRule>
    <cfRule type="expression" dxfId="11284" priority="17093" stopIfTrue="1">
      <formula>WEEKDAY($A882)=6</formula>
    </cfRule>
    <cfRule type="expression" dxfId="11283" priority="17094" stopIfTrue="1">
      <formula>WEEKDAY($A882)=7</formula>
    </cfRule>
  </conditionalFormatting>
  <conditionalFormatting sqref="I882">
    <cfRule type="expression" dxfId="11282" priority="17081" stopIfTrue="1">
      <formula>WEEKDAY($A882)=1</formula>
    </cfRule>
    <cfRule type="expression" dxfId="11281" priority="17082" stopIfTrue="1">
      <formula>WEEKDAY($A882)=2</formula>
    </cfRule>
    <cfRule type="expression" dxfId="11280" priority="17083" stopIfTrue="1">
      <formula>WEEKDAY($A882)=3</formula>
    </cfRule>
    <cfRule type="expression" dxfId="11279" priority="17084" stopIfTrue="1">
      <formula>WEEKDAY($A882)=4</formula>
    </cfRule>
    <cfRule type="expression" dxfId="11278" priority="17085" stopIfTrue="1">
      <formula>WEEKDAY($A882)=5</formula>
    </cfRule>
    <cfRule type="expression" dxfId="11277" priority="17086" stopIfTrue="1">
      <formula>WEEKDAY($A882)=6</formula>
    </cfRule>
    <cfRule type="expression" dxfId="11276" priority="17087" stopIfTrue="1">
      <formula>WEEKDAY($A882)=7</formula>
    </cfRule>
  </conditionalFormatting>
  <conditionalFormatting sqref="I882">
    <cfRule type="expression" dxfId="11275" priority="17074" stopIfTrue="1">
      <formula>WEEKDAY($A882)=1</formula>
    </cfRule>
    <cfRule type="expression" dxfId="11274" priority="17075" stopIfTrue="1">
      <formula>WEEKDAY($A882)=2</formula>
    </cfRule>
    <cfRule type="expression" dxfId="11273" priority="17076" stopIfTrue="1">
      <formula>WEEKDAY($A882)=3</formula>
    </cfRule>
    <cfRule type="expression" dxfId="11272" priority="17077" stopIfTrue="1">
      <formula>WEEKDAY($A882)=4</formula>
    </cfRule>
    <cfRule type="expression" dxfId="11271" priority="17078" stopIfTrue="1">
      <formula>WEEKDAY($A882)=5</formula>
    </cfRule>
    <cfRule type="expression" dxfId="11270" priority="17079" stopIfTrue="1">
      <formula>WEEKDAY($A882)=6</formula>
    </cfRule>
    <cfRule type="expression" dxfId="11269" priority="17080" stopIfTrue="1">
      <formula>WEEKDAY($A882)=7</formula>
    </cfRule>
  </conditionalFormatting>
  <conditionalFormatting sqref="I882">
    <cfRule type="expression" dxfId="11268" priority="17067" stopIfTrue="1">
      <formula>WEEKDAY($A882)=1</formula>
    </cfRule>
    <cfRule type="expression" dxfId="11267" priority="17068" stopIfTrue="1">
      <formula>WEEKDAY($A882)=2</formula>
    </cfRule>
    <cfRule type="expression" dxfId="11266" priority="17069" stopIfTrue="1">
      <formula>WEEKDAY($A882)=3</formula>
    </cfRule>
    <cfRule type="expression" dxfId="11265" priority="17070" stopIfTrue="1">
      <formula>WEEKDAY($A882)=4</formula>
    </cfRule>
    <cfRule type="expression" dxfId="11264" priority="17071" stopIfTrue="1">
      <formula>WEEKDAY($A882)=5</formula>
    </cfRule>
    <cfRule type="expression" dxfId="11263" priority="17072" stopIfTrue="1">
      <formula>WEEKDAY($A882)=6</formula>
    </cfRule>
    <cfRule type="expression" dxfId="11262" priority="17073" stopIfTrue="1">
      <formula>WEEKDAY($A882)=7</formula>
    </cfRule>
  </conditionalFormatting>
  <conditionalFormatting sqref="I882">
    <cfRule type="expression" dxfId="11261" priority="17060" stopIfTrue="1">
      <formula>WEEKDAY($A882)=1</formula>
    </cfRule>
    <cfRule type="expression" dxfId="11260" priority="17061" stopIfTrue="1">
      <formula>WEEKDAY($A882)=2</formula>
    </cfRule>
    <cfRule type="expression" dxfId="11259" priority="17062" stopIfTrue="1">
      <formula>WEEKDAY($A882)=3</formula>
    </cfRule>
    <cfRule type="expression" dxfId="11258" priority="17063" stopIfTrue="1">
      <formula>WEEKDAY($A882)=4</formula>
    </cfRule>
    <cfRule type="expression" dxfId="11257" priority="17064" stopIfTrue="1">
      <formula>WEEKDAY($A882)=5</formula>
    </cfRule>
    <cfRule type="expression" dxfId="11256" priority="17065" stopIfTrue="1">
      <formula>WEEKDAY($A882)=6</formula>
    </cfRule>
    <cfRule type="expression" dxfId="11255" priority="17066" stopIfTrue="1">
      <formula>WEEKDAY($A882)=7</formula>
    </cfRule>
  </conditionalFormatting>
  <conditionalFormatting sqref="I882">
    <cfRule type="expression" dxfId="11254" priority="17053" stopIfTrue="1">
      <formula>WEEKDAY($A882)=1</formula>
    </cfRule>
    <cfRule type="expression" dxfId="11253" priority="17054" stopIfTrue="1">
      <formula>WEEKDAY($A882)=2</formula>
    </cfRule>
    <cfRule type="expression" dxfId="11252" priority="17055" stopIfTrue="1">
      <formula>WEEKDAY($A882)=3</formula>
    </cfRule>
    <cfRule type="expression" dxfId="11251" priority="17056" stopIfTrue="1">
      <formula>WEEKDAY($A882)=4</formula>
    </cfRule>
    <cfRule type="expression" dxfId="11250" priority="17057" stopIfTrue="1">
      <formula>WEEKDAY($A882)=5</formula>
    </cfRule>
    <cfRule type="expression" dxfId="11249" priority="17058" stopIfTrue="1">
      <formula>WEEKDAY($A882)=6</formula>
    </cfRule>
    <cfRule type="expression" dxfId="11248" priority="17059" stopIfTrue="1">
      <formula>WEEKDAY($A882)=7</formula>
    </cfRule>
  </conditionalFormatting>
  <conditionalFormatting sqref="I882">
    <cfRule type="expression" dxfId="11247" priority="17046" stopIfTrue="1">
      <formula>WEEKDAY($A882)=1</formula>
    </cfRule>
    <cfRule type="expression" dxfId="11246" priority="17047" stopIfTrue="1">
      <formula>WEEKDAY($A882)=2</formula>
    </cfRule>
    <cfRule type="expression" dxfId="11245" priority="17048" stopIfTrue="1">
      <formula>WEEKDAY($A882)=3</formula>
    </cfRule>
    <cfRule type="expression" dxfId="11244" priority="17049" stopIfTrue="1">
      <formula>WEEKDAY($A882)=4</formula>
    </cfRule>
    <cfRule type="expression" dxfId="11243" priority="17050" stopIfTrue="1">
      <formula>WEEKDAY($A882)=5</formula>
    </cfRule>
    <cfRule type="expression" dxfId="11242" priority="17051" stopIfTrue="1">
      <formula>WEEKDAY($A882)=6</formula>
    </cfRule>
    <cfRule type="expression" dxfId="11241" priority="17052" stopIfTrue="1">
      <formula>WEEKDAY($A882)=7</formula>
    </cfRule>
  </conditionalFormatting>
  <conditionalFormatting sqref="I882">
    <cfRule type="expression" dxfId="11240" priority="17039" stopIfTrue="1">
      <formula>WEEKDAY($A882)=1</formula>
    </cfRule>
    <cfRule type="expression" dxfId="11239" priority="17040" stopIfTrue="1">
      <formula>WEEKDAY($A882)=2</formula>
    </cfRule>
    <cfRule type="expression" dxfId="11238" priority="17041" stopIfTrue="1">
      <formula>WEEKDAY($A882)=3</formula>
    </cfRule>
    <cfRule type="expression" dxfId="11237" priority="17042" stopIfTrue="1">
      <formula>WEEKDAY($A882)=4</formula>
    </cfRule>
    <cfRule type="expression" dxfId="11236" priority="17043" stopIfTrue="1">
      <formula>WEEKDAY($A882)=5</formula>
    </cfRule>
    <cfRule type="expression" dxfId="11235" priority="17044" stopIfTrue="1">
      <formula>WEEKDAY($A882)=6</formula>
    </cfRule>
    <cfRule type="expression" dxfId="11234" priority="17045" stopIfTrue="1">
      <formula>WEEKDAY($A882)=7</formula>
    </cfRule>
  </conditionalFormatting>
  <conditionalFormatting sqref="I882">
    <cfRule type="expression" dxfId="11233" priority="17032" stopIfTrue="1">
      <formula>WEEKDAY($A882)=1</formula>
    </cfRule>
    <cfRule type="expression" dxfId="11232" priority="17033" stopIfTrue="1">
      <formula>WEEKDAY($A882)=2</formula>
    </cfRule>
    <cfRule type="expression" dxfId="11231" priority="17034" stopIfTrue="1">
      <formula>WEEKDAY($A882)=3</formula>
    </cfRule>
    <cfRule type="expression" dxfId="11230" priority="17035" stopIfTrue="1">
      <formula>WEEKDAY($A882)=4</formula>
    </cfRule>
    <cfRule type="expression" dxfId="11229" priority="17036" stopIfTrue="1">
      <formula>WEEKDAY($A882)=5</formula>
    </cfRule>
    <cfRule type="expression" dxfId="11228" priority="17037" stopIfTrue="1">
      <formula>WEEKDAY($A882)=6</formula>
    </cfRule>
    <cfRule type="expression" dxfId="11227" priority="17038" stopIfTrue="1">
      <formula>WEEKDAY($A882)=7</formula>
    </cfRule>
  </conditionalFormatting>
  <conditionalFormatting sqref="I882">
    <cfRule type="expression" dxfId="11226" priority="17025" stopIfTrue="1">
      <formula>WEEKDAY($A882)=1</formula>
    </cfRule>
    <cfRule type="expression" dxfId="11225" priority="17026" stopIfTrue="1">
      <formula>WEEKDAY($A882)=2</formula>
    </cfRule>
    <cfRule type="expression" dxfId="11224" priority="17027" stopIfTrue="1">
      <formula>WEEKDAY($A882)=3</formula>
    </cfRule>
    <cfRule type="expression" dxfId="11223" priority="17028" stopIfTrue="1">
      <formula>WEEKDAY($A882)=4</formula>
    </cfRule>
    <cfRule type="expression" dxfId="11222" priority="17029" stopIfTrue="1">
      <formula>WEEKDAY($A882)=5</formula>
    </cfRule>
    <cfRule type="expression" dxfId="11221" priority="17030" stopIfTrue="1">
      <formula>WEEKDAY($A882)=6</formula>
    </cfRule>
    <cfRule type="expression" dxfId="11220" priority="17031" stopIfTrue="1">
      <formula>WEEKDAY($A882)=7</formula>
    </cfRule>
  </conditionalFormatting>
  <conditionalFormatting sqref="I882">
    <cfRule type="expression" dxfId="11219" priority="17018" stopIfTrue="1">
      <formula>WEEKDAY($A882)=1</formula>
    </cfRule>
    <cfRule type="expression" dxfId="11218" priority="17019" stopIfTrue="1">
      <formula>WEEKDAY($A882)=2</formula>
    </cfRule>
    <cfRule type="expression" dxfId="11217" priority="17020" stopIfTrue="1">
      <formula>WEEKDAY($A882)=3</formula>
    </cfRule>
    <cfRule type="expression" dxfId="11216" priority="17021" stopIfTrue="1">
      <formula>WEEKDAY($A882)=4</formula>
    </cfRule>
    <cfRule type="expression" dxfId="11215" priority="17022" stopIfTrue="1">
      <formula>WEEKDAY($A882)=5</formula>
    </cfRule>
    <cfRule type="expression" dxfId="11214" priority="17023" stopIfTrue="1">
      <formula>WEEKDAY($A882)=6</formula>
    </cfRule>
    <cfRule type="expression" dxfId="11213" priority="17024" stopIfTrue="1">
      <formula>WEEKDAY($A882)=7</formula>
    </cfRule>
  </conditionalFormatting>
  <conditionalFormatting sqref="I882">
    <cfRule type="expression" dxfId="11212" priority="17011" stopIfTrue="1">
      <formula>WEEKDAY($A882)=1</formula>
    </cfRule>
    <cfRule type="expression" dxfId="11211" priority="17012" stopIfTrue="1">
      <formula>WEEKDAY($A882)=2</formula>
    </cfRule>
    <cfRule type="expression" dxfId="11210" priority="17013" stopIfTrue="1">
      <formula>WEEKDAY($A882)=3</formula>
    </cfRule>
    <cfRule type="expression" dxfId="11209" priority="17014" stopIfTrue="1">
      <formula>WEEKDAY($A882)=4</formula>
    </cfRule>
    <cfRule type="expression" dxfId="11208" priority="17015" stopIfTrue="1">
      <formula>WEEKDAY($A882)=5</formula>
    </cfRule>
    <cfRule type="expression" dxfId="11207" priority="17016" stopIfTrue="1">
      <formula>WEEKDAY($A882)=6</formula>
    </cfRule>
    <cfRule type="expression" dxfId="11206" priority="17017" stopIfTrue="1">
      <formula>WEEKDAY($A882)=7</formula>
    </cfRule>
  </conditionalFormatting>
  <conditionalFormatting sqref="I882">
    <cfRule type="expression" dxfId="11205" priority="17004" stopIfTrue="1">
      <formula>WEEKDAY($A882)=1</formula>
    </cfRule>
    <cfRule type="expression" dxfId="11204" priority="17005" stopIfTrue="1">
      <formula>WEEKDAY($A882)=2</formula>
    </cfRule>
    <cfRule type="expression" dxfId="11203" priority="17006" stopIfTrue="1">
      <formula>WEEKDAY($A882)=3</formula>
    </cfRule>
    <cfRule type="expression" dxfId="11202" priority="17007" stopIfTrue="1">
      <formula>WEEKDAY($A882)=4</formula>
    </cfRule>
    <cfRule type="expression" dxfId="11201" priority="17008" stopIfTrue="1">
      <formula>WEEKDAY($A882)=5</formula>
    </cfRule>
    <cfRule type="expression" dxfId="11200" priority="17009" stopIfTrue="1">
      <formula>WEEKDAY($A882)=6</formula>
    </cfRule>
    <cfRule type="expression" dxfId="11199" priority="17010" stopIfTrue="1">
      <formula>WEEKDAY($A882)=7</formula>
    </cfRule>
  </conditionalFormatting>
  <conditionalFormatting sqref="I882">
    <cfRule type="expression" dxfId="11198" priority="16997" stopIfTrue="1">
      <formula>WEEKDAY($A882)=1</formula>
    </cfRule>
    <cfRule type="expression" dxfId="11197" priority="16998" stopIfTrue="1">
      <formula>WEEKDAY($A882)=2</formula>
    </cfRule>
    <cfRule type="expression" dxfId="11196" priority="16999" stopIfTrue="1">
      <formula>WEEKDAY($A882)=3</formula>
    </cfRule>
    <cfRule type="expression" dxfId="11195" priority="17000" stopIfTrue="1">
      <formula>WEEKDAY($A882)=4</formula>
    </cfRule>
    <cfRule type="expression" dxfId="11194" priority="17001" stopIfTrue="1">
      <formula>WEEKDAY($A882)=5</formula>
    </cfRule>
    <cfRule type="expression" dxfId="11193" priority="17002" stopIfTrue="1">
      <formula>WEEKDAY($A882)=6</formula>
    </cfRule>
    <cfRule type="expression" dxfId="11192" priority="17003" stopIfTrue="1">
      <formula>WEEKDAY($A882)=7</formula>
    </cfRule>
  </conditionalFormatting>
  <conditionalFormatting sqref="I882">
    <cfRule type="expression" dxfId="11191" priority="16990" stopIfTrue="1">
      <formula>WEEKDAY($A882)=1</formula>
    </cfRule>
    <cfRule type="expression" dxfId="11190" priority="16991" stopIfTrue="1">
      <formula>WEEKDAY($A882)=2</formula>
    </cfRule>
    <cfRule type="expression" dxfId="11189" priority="16992" stopIfTrue="1">
      <formula>WEEKDAY($A882)=3</formula>
    </cfRule>
    <cfRule type="expression" dxfId="11188" priority="16993" stopIfTrue="1">
      <formula>WEEKDAY($A882)=4</formula>
    </cfRule>
    <cfRule type="expression" dxfId="11187" priority="16994" stopIfTrue="1">
      <formula>WEEKDAY($A882)=5</formula>
    </cfRule>
    <cfRule type="expression" dxfId="11186" priority="16995" stopIfTrue="1">
      <formula>WEEKDAY($A882)=6</formula>
    </cfRule>
    <cfRule type="expression" dxfId="11185" priority="16996" stopIfTrue="1">
      <formula>WEEKDAY($A882)=7</formula>
    </cfRule>
  </conditionalFormatting>
  <conditionalFormatting sqref="I882">
    <cfRule type="expression" dxfId="11184" priority="16983" stopIfTrue="1">
      <formula>WEEKDAY($A882)=1</formula>
    </cfRule>
    <cfRule type="expression" dxfId="11183" priority="16984" stopIfTrue="1">
      <formula>WEEKDAY($A882)=2</formula>
    </cfRule>
    <cfRule type="expression" dxfId="11182" priority="16985" stopIfTrue="1">
      <formula>WEEKDAY($A882)=3</formula>
    </cfRule>
    <cfRule type="expression" dxfId="11181" priority="16986" stopIfTrue="1">
      <formula>WEEKDAY($A882)=4</formula>
    </cfRule>
    <cfRule type="expression" dxfId="11180" priority="16987" stopIfTrue="1">
      <formula>WEEKDAY($A882)=5</formula>
    </cfRule>
    <cfRule type="expression" dxfId="11179" priority="16988" stopIfTrue="1">
      <formula>WEEKDAY($A882)=6</formula>
    </cfRule>
    <cfRule type="expression" dxfId="11178" priority="16989" stopIfTrue="1">
      <formula>WEEKDAY($A882)=7</formula>
    </cfRule>
  </conditionalFormatting>
  <conditionalFormatting sqref="I882">
    <cfRule type="expression" dxfId="11177" priority="16976" stopIfTrue="1">
      <formula>WEEKDAY($A882)=1</formula>
    </cfRule>
    <cfRule type="expression" dxfId="11176" priority="16977" stopIfTrue="1">
      <formula>WEEKDAY($A882)=2</formula>
    </cfRule>
    <cfRule type="expression" dxfId="11175" priority="16978" stopIfTrue="1">
      <formula>WEEKDAY($A882)=3</formula>
    </cfRule>
    <cfRule type="expression" dxfId="11174" priority="16979" stopIfTrue="1">
      <formula>WEEKDAY($A882)=4</formula>
    </cfRule>
    <cfRule type="expression" dxfId="11173" priority="16980" stopIfTrue="1">
      <formula>WEEKDAY($A882)=5</formula>
    </cfRule>
    <cfRule type="expression" dxfId="11172" priority="16981" stopIfTrue="1">
      <formula>WEEKDAY($A882)=6</formula>
    </cfRule>
    <cfRule type="expression" dxfId="11171" priority="16982" stopIfTrue="1">
      <formula>WEEKDAY($A882)=7</formula>
    </cfRule>
  </conditionalFormatting>
  <conditionalFormatting sqref="I882">
    <cfRule type="expression" dxfId="11170" priority="16969" stopIfTrue="1">
      <formula>WEEKDAY($A882)=1</formula>
    </cfRule>
    <cfRule type="expression" dxfId="11169" priority="16970" stopIfTrue="1">
      <formula>WEEKDAY($A882)=2</formula>
    </cfRule>
    <cfRule type="expression" dxfId="11168" priority="16971" stopIfTrue="1">
      <formula>WEEKDAY($A882)=3</formula>
    </cfRule>
    <cfRule type="expression" dxfId="11167" priority="16972" stopIfTrue="1">
      <formula>WEEKDAY($A882)=4</formula>
    </cfRule>
    <cfRule type="expression" dxfId="11166" priority="16973" stopIfTrue="1">
      <formula>WEEKDAY($A882)=5</formula>
    </cfRule>
    <cfRule type="expression" dxfId="11165" priority="16974" stopIfTrue="1">
      <formula>WEEKDAY($A882)=6</formula>
    </cfRule>
    <cfRule type="expression" dxfId="11164" priority="16975" stopIfTrue="1">
      <formula>WEEKDAY($A882)=7</formula>
    </cfRule>
  </conditionalFormatting>
  <conditionalFormatting sqref="I882">
    <cfRule type="expression" dxfId="11163" priority="16962" stopIfTrue="1">
      <formula>WEEKDAY($A882)=1</formula>
    </cfRule>
    <cfRule type="expression" dxfId="11162" priority="16963" stopIfTrue="1">
      <formula>WEEKDAY($A882)=2</formula>
    </cfRule>
    <cfRule type="expression" dxfId="11161" priority="16964" stopIfTrue="1">
      <formula>WEEKDAY($A882)=3</formula>
    </cfRule>
    <cfRule type="expression" dxfId="11160" priority="16965" stopIfTrue="1">
      <formula>WEEKDAY($A882)=4</formula>
    </cfRule>
    <cfRule type="expression" dxfId="11159" priority="16966" stopIfTrue="1">
      <formula>WEEKDAY($A882)=5</formula>
    </cfRule>
    <cfRule type="expression" dxfId="11158" priority="16967" stopIfTrue="1">
      <formula>WEEKDAY($A882)=6</formula>
    </cfRule>
    <cfRule type="expression" dxfId="11157" priority="16968" stopIfTrue="1">
      <formula>WEEKDAY($A882)=7</formula>
    </cfRule>
  </conditionalFormatting>
  <conditionalFormatting sqref="I882">
    <cfRule type="expression" dxfId="11156" priority="16955" stopIfTrue="1">
      <formula>WEEKDAY($A882)=1</formula>
    </cfRule>
    <cfRule type="expression" dxfId="11155" priority="16956" stopIfTrue="1">
      <formula>WEEKDAY($A882)=2</formula>
    </cfRule>
    <cfRule type="expression" dxfId="11154" priority="16957" stopIfTrue="1">
      <formula>WEEKDAY($A882)=3</formula>
    </cfRule>
    <cfRule type="expression" dxfId="11153" priority="16958" stopIfTrue="1">
      <formula>WEEKDAY($A882)=4</formula>
    </cfRule>
    <cfRule type="expression" dxfId="11152" priority="16959" stopIfTrue="1">
      <formula>WEEKDAY($A882)=5</formula>
    </cfRule>
    <cfRule type="expression" dxfId="11151" priority="16960" stopIfTrue="1">
      <formula>WEEKDAY($A882)=6</formula>
    </cfRule>
    <cfRule type="expression" dxfId="11150" priority="16961" stopIfTrue="1">
      <formula>WEEKDAY($A882)=7</formula>
    </cfRule>
  </conditionalFormatting>
  <conditionalFormatting sqref="I882">
    <cfRule type="expression" dxfId="11149" priority="16948" stopIfTrue="1">
      <formula>WEEKDAY($A882)=1</formula>
    </cfRule>
    <cfRule type="expression" dxfId="11148" priority="16949" stopIfTrue="1">
      <formula>WEEKDAY($A882)=2</formula>
    </cfRule>
    <cfRule type="expression" dxfId="11147" priority="16950" stopIfTrue="1">
      <formula>WEEKDAY($A882)=3</formula>
    </cfRule>
    <cfRule type="expression" dxfId="11146" priority="16951" stopIfTrue="1">
      <formula>WEEKDAY($A882)=4</formula>
    </cfRule>
    <cfRule type="expression" dxfId="11145" priority="16952" stopIfTrue="1">
      <formula>WEEKDAY($A882)=5</formula>
    </cfRule>
    <cfRule type="expression" dxfId="11144" priority="16953" stopIfTrue="1">
      <formula>WEEKDAY($A882)=6</formula>
    </cfRule>
    <cfRule type="expression" dxfId="11143" priority="16954" stopIfTrue="1">
      <formula>WEEKDAY($A882)=7</formula>
    </cfRule>
  </conditionalFormatting>
  <conditionalFormatting sqref="I882">
    <cfRule type="expression" dxfId="11142" priority="16941" stopIfTrue="1">
      <formula>WEEKDAY($A882)=1</formula>
    </cfRule>
    <cfRule type="expression" dxfId="11141" priority="16942" stopIfTrue="1">
      <formula>WEEKDAY($A882)=2</formula>
    </cfRule>
    <cfRule type="expression" dxfId="11140" priority="16943" stopIfTrue="1">
      <formula>WEEKDAY($A882)=3</formula>
    </cfRule>
    <cfRule type="expression" dxfId="11139" priority="16944" stopIfTrue="1">
      <formula>WEEKDAY($A882)=4</formula>
    </cfRule>
    <cfRule type="expression" dxfId="11138" priority="16945" stopIfTrue="1">
      <formula>WEEKDAY($A882)=5</formula>
    </cfRule>
    <cfRule type="expression" dxfId="11137" priority="16946" stopIfTrue="1">
      <formula>WEEKDAY($A882)=6</formula>
    </cfRule>
    <cfRule type="expression" dxfId="11136" priority="16947" stopIfTrue="1">
      <formula>WEEKDAY($A882)=7</formula>
    </cfRule>
  </conditionalFormatting>
  <conditionalFormatting sqref="I882">
    <cfRule type="expression" dxfId="11135" priority="16934" stopIfTrue="1">
      <formula>WEEKDAY($A882)=1</formula>
    </cfRule>
    <cfRule type="expression" dxfId="11134" priority="16935" stopIfTrue="1">
      <formula>WEEKDAY($A882)=2</formula>
    </cfRule>
    <cfRule type="expression" dxfId="11133" priority="16936" stopIfTrue="1">
      <formula>WEEKDAY($A882)=3</formula>
    </cfRule>
    <cfRule type="expression" dxfId="11132" priority="16937" stopIfTrue="1">
      <formula>WEEKDAY($A882)=4</formula>
    </cfRule>
    <cfRule type="expression" dxfId="11131" priority="16938" stopIfTrue="1">
      <formula>WEEKDAY($A882)=5</formula>
    </cfRule>
    <cfRule type="expression" dxfId="11130" priority="16939" stopIfTrue="1">
      <formula>WEEKDAY($A882)=6</formula>
    </cfRule>
    <cfRule type="expression" dxfId="11129" priority="16940" stopIfTrue="1">
      <formula>WEEKDAY($A882)=7</formula>
    </cfRule>
  </conditionalFormatting>
  <conditionalFormatting sqref="I882">
    <cfRule type="expression" dxfId="11128" priority="16927" stopIfTrue="1">
      <formula>WEEKDAY($A882)=1</formula>
    </cfRule>
    <cfRule type="expression" dxfId="11127" priority="16928" stopIfTrue="1">
      <formula>WEEKDAY($A882)=2</formula>
    </cfRule>
    <cfRule type="expression" dxfId="11126" priority="16929" stopIfTrue="1">
      <formula>WEEKDAY($A882)=3</formula>
    </cfRule>
    <cfRule type="expression" dxfId="11125" priority="16930" stopIfTrue="1">
      <formula>WEEKDAY($A882)=4</formula>
    </cfRule>
    <cfRule type="expression" dxfId="11124" priority="16931" stopIfTrue="1">
      <formula>WEEKDAY($A882)=5</formula>
    </cfRule>
    <cfRule type="expression" dxfId="11123" priority="16932" stopIfTrue="1">
      <formula>WEEKDAY($A882)=6</formula>
    </cfRule>
    <cfRule type="expression" dxfId="11122" priority="16933" stopIfTrue="1">
      <formula>WEEKDAY($A882)=7</formula>
    </cfRule>
  </conditionalFormatting>
  <conditionalFormatting sqref="I882">
    <cfRule type="expression" dxfId="11121" priority="16920" stopIfTrue="1">
      <formula>WEEKDAY($A882)=1</formula>
    </cfRule>
    <cfRule type="expression" dxfId="11120" priority="16921" stopIfTrue="1">
      <formula>WEEKDAY($A882)=2</formula>
    </cfRule>
    <cfRule type="expression" dxfId="11119" priority="16922" stopIfTrue="1">
      <formula>WEEKDAY($A882)=3</formula>
    </cfRule>
    <cfRule type="expression" dxfId="11118" priority="16923" stopIfTrue="1">
      <formula>WEEKDAY($A882)=4</formula>
    </cfRule>
    <cfRule type="expression" dxfId="11117" priority="16924" stopIfTrue="1">
      <formula>WEEKDAY($A882)=5</formula>
    </cfRule>
    <cfRule type="expression" dxfId="11116" priority="16925" stopIfTrue="1">
      <formula>WEEKDAY($A882)=6</formula>
    </cfRule>
    <cfRule type="expression" dxfId="11115" priority="16926" stopIfTrue="1">
      <formula>WEEKDAY($A882)=7</formula>
    </cfRule>
  </conditionalFormatting>
  <conditionalFormatting sqref="I882">
    <cfRule type="expression" dxfId="11114" priority="16913" stopIfTrue="1">
      <formula>WEEKDAY($A882)=1</formula>
    </cfRule>
    <cfRule type="expression" dxfId="11113" priority="16914" stopIfTrue="1">
      <formula>WEEKDAY($A882)=2</formula>
    </cfRule>
    <cfRule type="expression" dxfId="11112" priority="16915" stopIfTrue="1">
      <formula>WEEKDAY($A882)=3</formula>
    </cfRule>
    <cfRule type="expression" dxfId="11111" priority="16916" stopIfTrue="1">
      <formula>WEEKDAY($A882)=4</formula>
    </cfRule>
    <cfRule type="expression" dxfId="11110" priority="16917" stopIfTrue="1">
      <formula>WEEKDAY($A882)=5</formula>
    </cfRule>
    <cfRule type="expression" dxfId="11109" priority="16918" stopIfTrue="1">
      <formula>WEEKDAY($A882)=6</formula>
    </cfRule>
    <cfRule type="expression" dxfId="11108" priority="16919" stopIfTrue="1">
      <formula>WEEKDAY($A882)=7</formula>
    </cfRule>
  </conditionalFormatting>
  <conditionalFormatting sqref="I882">
    <cfRule type="expression" dxfId="11107" priority="16906" stopIfTrue="1">
      <formula>WEEKDAY($A882)=1</formula>
    </cfRule>
    <cfRule type="expression" dxfId="11106" priority="16907" stopIfTrue="1">
      <formula>WEEKDAY($A882)=2</formula>
    </cfRule>
    <cfRule type="expression" dxfId="11105" priority="16908" stopIfTrue="1">
      <formula>WEEKDAY($A882)=3</formula>
    </cfRule>
    <cfRule type="expression" dxfId="11104" priority="16909" stopIfTrue="1">
      <formula>WEEKDAY($A882)=4</formula>
    </cfRule>
    <cfRule type="expression" dxfId="11103" priority="16910" stopIfTrue="1">
      <formula>WEEKDAY($A882)=5</formula>
    </cfRule>
    <cfRule type="expression" dxfId="11102" priority="16911" stopIfTrue="1">
      <formula>WEEKDAY($A882)=6</formula>
    </cfRule>
    <cfRule type="expression" dxfId="11101" priority="16912" stopIfTrue="1">
      <formula>WEEKDAY($A882)=7</formula>
    </cfRule>
  </conditionalFormatting>
  <conditionalFormatting sqref="I882">
    <cfRule type="expression" dxfId="11100" priority="16899" stopIfTrue="1">
      <formula>WEEKDAY($A882)=1</formula>
    </cfRule>
    <cfRule type="expression" dxfId="11099" priority="16900" stopIfTrue="1">
      <formula>WEEKDAY($A882)=2</formula>
    </cfRule>
    <cfRule type="expression" dxfId="11098" priority="16901" stopIfTrue="1">
      <formula>WEEKDAY($A882)=3</formula>
    </cfRule>
    <cfRule type="expression" dxfId="11097" priority="16902" stopIfTrue="1">
      <formula>WEEKDAY($A882)=4</formula>
    </cfRule>
    <cfRule type="expression" dxfId="11096" priority="16903" stopIfTrue="1">
      <formula>WEEKDAY($A882)=5</formula>
    </cfRule>
    <cfRule type="expression" dxfId="11095" priority="16904" stopIfTrue="1">
      <formula>WEEKDAY($A882)=6</formula>
    </cfRule>
    <cfRule type="expression" dxfId="11094" priority="16905" stopIfTrue="1">
      <formula>WEEKDAY($A882)=7</formula>
    </cfRule>
  </conditionalFormatting>
  <conditionalFormatting sqref="I882">
    <cfRule type="expression" dxfId="11093" priority="16892" stopIfTrue="1">
      <formula>WEEKDAY($A882)=1</formula>
    </cfRule>
    <cfRule type="expression" dxfId="11092" priority="16893" stopIfTrue="1">
      <formula>WEEKDAY($A882)=2</formula>
    </cfRule>
    <cfRule type="expression" dxfId="11091" priority="16894" stopIfTrue="1">
      <formula>WEEKDAY($A882)=3</formula>
    </cfRule>
    <cfRule type="expression" dxfId="11090" priority="16895" stopIfTrue="1">
      <formula>WEEKDAY($A882)=4</formula>
    </cfRule>
    <cfRule type="expression" dxfId="11089" priority="16896" stopIfTrue="1">
      <formula>WEEKDAY($A882)=5</formula>
    </cfRule>
    <cfRule type="expression" dxfId="11088" priority="16897" stopIfTrue="1">
      <formula>WEEKDAY($A882)=6</formula>
    </cfRule>
    <cfRule type="expression" dxfId="11087" priority="16898" stopIfTrue="1">
      <formula>WEEKDAY($A882)=7</formula>
    </cfRule>
  </conditionalFormatting>
  <conditionalFormatting sqref="I882">
    <cfRule type="expression" dxfId="11086" priority="16885" stopIfTrue="1">
      <formula>WEEKDAY($A882)=1</formula>
    </cfRule>
    <cfRule type="expression" dxfId="11085" priority="16886" stopIfTrue="1">
      <formula>WEEKDAY($A882)=2</formula>
    </cfRule>
    <cfRule type="expression" dxfId="11084" priority="16887" stopIfTrue="1">
      <formula>WEEKDAY($A882)=3</formula>
    </cfRule>
    <cfRule type="expression" dxfId="11083" priority="16888" stopIfTrue="1">
      <formula>WEEKDAY($A882)=4</formula>
    </cfRule>
    <cfRule type="expression" dxfId="11082" priority="16889" stopIfTrue="1">
      <formula>WEEKDAY($A882)=5</formula>
    </cfRule>
    <cfRule type="expression" dxfId="11081" priority="16890" stopIfTrue="1">
      <formula>WEEKDAY($A882)=6</formula>
    </cfRule>
    <cfRule type="expression" dxfId="11080" priority="16891" stopIfTrue="1">
      <formula>WEEKDAY($A882)=7</formula>
    </cfRule>
  </conditionalFormatting>
  <conditionalFormatting sqref="I882">
    <cfRule type="expression" dxfId="11079" priority="16878" stopIfTrue="1">
      <formula>WEEKDAY($A882)=1</formula>
    </cfRule>
    <cfRule type="expression" dxfId="11078" priority="16879" stopIfTrue="1">
      <formula>WEEKDAY($A882)=2</formula>
    </cfRule>
    <cfRule type="expression" dxfId="11077" priority="16880" stopIfTrue="1">
      <formula>WEEKDAY($A882)=3</formula>
    </cfRule>
    <cfRule type="expression" dxfId="11076" priority="16881" stopIfTrue="1">
      <formula>WEEKDAY($A882)=4</formula>
    </cfRule>
    <cfRule type="expression" dxfId="11075" priority="16882" stopIfTrue="1">
      <formula>WEEKDAY($A882)=5</formula>
    </cfRule>
    <cfRule type="expression" dxfId="11074" priority="16883" stopIfTrue="1">
      <formula>WEEKDAY($A882)=6</formula>
    </cfRule>
    <cfRule type="expression" dxfId="11073" priority="16884" stopIfTrue="1">
      <formula>WEEKDAY($A882)=7</formula>
    </cfRule>
  </conditionalFormatting>
  <conditionalFormatting sqref="I882">
    <cfRule type="expression" dxfId="11072" priority="16871" stopIfTrue="1">
      <formula>WEEKDAY($A882)=1</formula>
    </cfRule>
    <cfRule type="expression" dxfId="11071" priority="16872" stopIfTrue="1">
      <formula>WEEKDAY($A882)=2</formula>
    </cfRule>
    <cfRule type="expression" dxfId="11070" priority="16873" stopIfTrue="1">
      <formula>WEEKDAY($A882)=3</formula>
    </cfRule>
    <cfRule type="expression" dxfId="11069" priority="16874" stopIfTrue="1">
      <formula>WEEKDAY($A882)=4</formula>
    </cfRule>
    <cfRule type="expression" dxfId="11068" priority="16875" stopIfTrue="1">
      <formula>WEEKDAY($A882)=5</formula>
    </cfRule>
    <cfRule type="expression" dxfId="11067" priority="16876" stopIfTrue="1">
      <formula>WEEKDAY($A882)=6</formula>
    </cfRule>
    <cfRule type="expression" dxfId="11066" priority="16877" stopIfTrue="1">
      <formula>WEEKDAY($A882)=7</formula>
    </cfRule>
  </conditionalFormatting>
  <conditionalFormatting sqref="I882">
    <cfRule type="expression" dxfId="11065" priority="16864" stopIfTrue="1">
      <formula>WEEKDAY($A882)=1</formula>
    </cfRule>
    <cfRule type="expression" dxfId="11064" priority="16865" stopIfTrue="1">
      <formula>WEEKDAY($A882)=2</formula>
    </cfRule>
    <cfRule type="expression" dxfId="11063" priority="16866" stopIfTrue="1">
      <formula>WEEKDAY($A882)=3</formula>
    </cfRule>
    <cfRule type="expression" dxfId="11062" priority="16867" stopIfTrue="1">
      <formula>WEEKDAY($A882)=4</formula>
    </cfRule>
    <cfRule type="expression" dxfId="11061" priority="16868" stopIfTrue="1">
      <formula>WEEKDAY($A882)=5</formula>
    </cfRule>
    <cfRule type="expression" dxfId="11060" priority="16869" stopIfTrue="1">
      <formula>WEEKDAY($A882)=6</formula>
    </cfRule>
    <cfRule type="expression" dxfId="11059" priority="16870" stopIfTrue="1">
      <formula>WEEKDAY($A882)=7</formula>
    </cfRule>
  </conditionalFormatting>
  <conditionalFormatting sqref="I882">
    <cfRule type="expression" dxfId="11058" priority="16857" stopIfTrue="1">
      <formula>WEEKDAY($A882)=1</formula>
    </cfRule>
    <cfRule type="expression" dxfId="11057" priority="16858" stopIfTrue="1">
      <formula>WEEKDAY($A882)=2</formula>
    </cfRule>
    <cfRule type="expression" dxfId="11056" priority="16859" stopIfTrue="1">
      <formula>WEEKDAY($A882)=3</formula>
    </cfRule>
    <cfRule type="expression" dxfId="11055" priority="16860" stopIfTrue="1">
      <formula>WEEKDAY($A882)=4</formula>
    </cfRule>
    <cfRule type="expression" dxfId="11054" priority="16861" stopIfTrue="1">
      <formula>WEEKDAY($A882)=5</formula>
    </cfRule>
    <cfRule type="expression" dxfId="11053" priority="16862" stopIfTrue="1">
      <formula>WEEKDAY($A882)=6</formula>
    </cfRule>
    <cfRule type="expression" dxfId="11052" priority="16863" stopIfTrue="1">
      <formula>WEEKDAY($A882)=7</formula>
    </cfRule>
  </conditionalFormatting>
  <conditionalFormatting sqref="I882">
    <cfRule type="expression" dxfId="11051" priority="16850" stopIfTrue="1">
      <formula>WEEKDAY($A882)=1</formula>
    </cfRule>
    <cfRule type="expression" dxfId="11050" priority="16851" stopIfTrue="1">
      <formula>WEEKDAY($A882)=2</formula>
    </cfRule>
    <cfRule type="expression" dxfId="11049" priority="16852" stopIfTrue="1">
      <formula>WEEKDAY($A882)=3</formula>
    </cfRule>
    <cfRule type="expression" dxfId="11048" priority="16853" stopIfTrue="1">
      <formula>WEEKDAY($A882)=4</formula>
    </cfRule>
    <cfRule type="expression" dxfId="11047" priority="16854" stopIfTrue="1">
      <formula>WEEKDAY($A882)=5</formula>
    </cfRule>
    <cfRule type="expression" dxfId="11046" priority="16855" stopIfTrue="1">
      <formula>WEEKDAY($A882)=6</formula>
    </cfRule>
    <cfRule type="expression" dxfId="11045" priority="16856" stopIfTrue="1">
      <formula>WEEKDAY($A882)=7</formula>
    </cfRule>
  </conditionalFormatting>
  <conditionalFormatting sqref="I882">
    <cfRule type="expression" dxfId="11044" priority="16843" stopIfTrue="1">
      <formula>WEEKDAY($A882)=1</formula>
    </cfRule>
    <cfRule type="expression" dxfId="11043" priority="16844" stopIfTrue="1">
      <formula>WEEKDAY($A882)=2</formula>
    </cfRule>
    <cfRule type="expression" dxfId="11042" priority="16845" stopIfTrue="1">
      <formula>WEEKDAY($A882)=3</formula>
    </cfRule>
    <cfRule type="expression" dxfId="11041" priority="16846" stopIfTrue="1">
      <formula>WEEKDAY($A882)=4</formula>
    </cfRule>
    <cfRule type="expression" dxfId="11040" priority="16847" stopIfTrue="1">
      <formula>WEEKDAY($A882)=5</formula>
    </cfRule>
    <cfRule type="expression" dxfId="11039" priority="16848" stopIfTrue="1">
      <formula>WEEKDAY($A882)=6</formula>
    </cfRule>
    <cfRule type="expression" dxfId="11038" priority="16849" stopIfTrue="1">
      <formula>WEEKDAY($A882)=7</formula>
    </cfRule>
  </conditionalFormatting>
  <conditionalFormatting sqref="I882">
    <cfRule type="expression" dxfId="11037" priority="16836" stopIfTrue="1">
      <formula>WEEKDAY($A882)=1</formula>
    </cfRule>
    <cfRule type="expression" dxfId="11036" priority="16837" stopIfTrue="1">
      <formula>WEEKDAY($A882)=2</formula>
    </cfRule>
    <cfRule type="expression" dxfId="11035" priority="16838" stopIfTrue="1">
      <formula>WEEKDAY($A882)=3</formula>
    </cfRule>
    <cfRule type="expression" dxfId="11034" priority="16839" stopIfTrue="1">
      <formula>WEEKDAY($A882)=4</formula>
    </cfRule>
    <cfRule type="expression" dxfId="11033" priority="16840" stopIfTrue="1">
      <formula>WEEKDAY($A882)=5</formula>
    </cfRule>
    <cfRule type="expression" dxfId="11032" priority="16841" stopIfTrue="1">
      <formula>WEEKDAY($A882)=6</formula>
    </cfRule>
    <cfRule type="expression" dxfId="11031" priority="16842" stopIfTrue="1">
      <formula>WEEKDAY($A882)=7</formula>
    </cfRule>
  </conditionalFormatting>
  <conditionalFormatting sqref="I882">
    <cfRule type="expression" dxfId="11030" priority="16829" stopIfTrue="1">
      <formula>WEEKDAY($A882)=1</formula>
    </cfRule>
    <cfRule type="expression" dxfId="11029" priority="16830" stopIfTrue="1">
      <formula>WEEKDAY($A882)=2</formula>
    </cfRule>
    <cfRule type="expression" dxfId="11028" priority="16831" stopIfTrue="1">
      <formula>WEEKDAY($A882)=3</formula>
    </cfRule>
    <cfRule type="expression" dxfId="11027" priority="16832" stopIfTrue="1">
      <formula>WEEKDAY($A882)=4</formula>
    </cfRule>
    <cfRule type="expression" dxfId="11026" priority="16833" stopIfTrue="1">
      <formula>WEEKDAY($A882)=5</formula>
    </cfRule>
    <cfRule type="expression" dxfId="11025" priority="16834" stopIfTrue="1">
      <formula>WEEKDAY($A882)=6</formula>
    </cfRule>
    <cfRule type="expression" dxfId="11024" priority="16835" stopIfTrue="1">
      <formula>WEEKDAY($A882)=7</formula>
    </cfRule>
  </conditionalFormatting>
  <conditionalFormatting sqref="I882">
    <cfRule type="expression" dxfId="11023" priority="16822" stopIfTrue="1">
      <formula>WEEKDAY($A882)=1</formula>
    </cfRule>
    <cfRule type="expression" dxfId="11022" priority="16823" stopIfTrue="1">
      <formula>WEEKDAY($A882)=2</formula>
    </cfRule>
    <cfRule type="expression" dxfId="11021" priority="16824" stopIfTrue="1">
      <formula>WEEKDAY($A882)=3</formula>
    </cfRule>
    <cfRule type="expression" dxfId="11020" priority="16825" stopIfTrue="1">
      <formula>WEEKDAY($A882)=4</formula>
    </cfRule>
    <cfRule type="expression" dxfId="11019" priority="16826" stopIfTrue="1">
      <formula>WEEKDAY($A882)=5</formula>
    </cfRule>
    <cfRule type="expression" dxfId="11018" priority="16827" stopIfTrue="1">
      <formula>WEEKDAY($A882)=6</formula>
    </cfRule>
    <cfRule type="expression" dxfId="11017" priority="16828" stopIfTrue="1">
      <formula>WEEKDAY($A882)=7</formula>
    </cfRule>
  </conditionalFormatting>
  <conditionalFormatting sqref="I882">
    <cfRule type="expression" dxfId="11016" priority="16815" stopIfTrue="1">
      <formula>WEEKDAY($A882)=1</formula>
    </cfRule>
    <cfRule type="expression" dxfId="11015" priority="16816" stopIfTrue="1">
      <formula>WEEKDAY($A882)=2</formula>
    </cfRule>
    <cfRule type="expression" dxfId="11014" priority="16817" stopIfTrue="1">
      <formula>WEEKDAY($A882)=3</formula>
    </cfRule>
    <cfRule type="expression" dxfId="11013" priority="16818" stopIfTrue="1">
      <formula>WEEKDAY($A882)=4</formula>
    </cfRule>
    <cfRule type="expression" dxfId="11012" priority="16819" stopIfTrue="1">
      <formula>WEEKDAY($A882)=5</formula>
    </cfRule>
    <cfRule type="expression" dxfId="11011" priority="16820" stopIfTrue="1">
      <formula>WEEKDAY($A882)=6</formula>
    </cfRule>
    <cfRule type="expression" dxfId="11010" priority="16821" stopIfTrue="1">
      <formula>WEEKDAY($A882)=7</formula>
    </cfRule>
  </conditionalFormatting>
  <conditionalFormatting sqref="I882">
    <cfRule type="expression" dxfId="11009" priority="16808" stopIfTrue="1">
      <formula>WEEKDAY($A882)=1</formula>
    </cfRule>
    <cfRule type="expression" dxfId="11008" priority="16809" stopIfTrue="1">
      <formula>WEEKDAY($A882)=2</formula>
    </cfRule>
    <cfRule type="expression" dxfId="11007" priority="16810" stopIfTrue="1">
      <formula>WEEKDAY($A882)=3</formula>
    </cfRule>
    <cfRule type="expression" dxfId="11006" priority="16811" stopIfTrue="1">
      <formula>WEEKDAY($A882)=4</formula>
    </cfRule>
    <cfRule type="expression" dxfId="11005" priority="16812" stopIfTrue="1">
      <formula>WEEKDAY($A882)=5</formula>
    </cfRule>
    <cfRule type="expression" dxfId="11004" priority="16813" stopIfTrue="1">
      <formula>WEEKDAY($A882)=6</formula>
    </cfRule>
    <cfRule type="expression" dxfId="11003" priority="16814" stopIfTrue="1">
      <formula>WEEKDAY($A882)=7</formula>
    </cfRule>
  </conditionalFormatting>
  <conditionalFormatting sqref="I882">
    <cfRule type="expression" dxfId="11002" priority="16801" stopIfTrue="1">
      <formula>WEEKDAY($A882)=1</formula>
    </cfRule>
    <cfRule type="expression" dxfId="11001" priority="16802" stopIfTrue="1">
      <formula>WEEKDAY($A882)=2</formula>
    </cfRule>
    <cfRule type="expression" dxfId="11000" priority="16803" stopIfTrue="1">
      <formula>WEEKDAY($A882)=3</formula>
    </cfRule>
    <cfRule type="expression" dxfId="10999" priority="16804" stopIfTrue="1">
      <formula>WEEKDAY($A882)=4</formula>
    </cfRule>
    <cfRule type="expression" dxfId="10998" priority="16805" stopIfTrue="1">
      <formula>WEEKDAY($A882)=5</formula>
    </cfRule>
    <cfRule type="expression" dxfId="10997" priority="16806" stopIfTrue="1">
      <formula>WEEKDAY($A882)=6</formula>
    </cfRule>
    <cfRule type="expression" dxfId="10996" priority="16807" stopIfTrue="1">
      <formula>WEEKDAY($A882)=7</formula>
    </cfRule>
  </conditionalFormatting>
  <conditionalFormatting sqref="I882">
    <cfRule type="expression" dxfId="10995" priority="16794" stopIfTrue="1">
      <formula>WEEKDAY($A882)=1</formula>
    </cfRule>
    <cfRule type="expression" dxfId="10994" priority="16795" stopIfTrue="1">
      <formula>WEEKDAY($A882)=2</formula>
    </cfRule>
    <cfRule type="expression" dxfId="10993" priority="16796" stopIfTrue="1">
      <formula>WEEKDAY($A882)=3</formula>
    </cfRule>
    <cfRule type="expression" dxfId="10992" priority="16797" stopIfTrue="1">
      <formula>WEEKDAY($A882)=4</formula>
    </cfRule>
    <cfRule type="expression" dxfId="10991" priority="16798" stopIfTrue="1">
      <formula>WEEKDAY($A882)=5</formula>
    </cfRule>
    <cfRule type="expression" dxfId="10990" priority="16799" stopIfTrue="1">
      <formula>WEEKDAY($A882)=6</formula>
    </cfRule>
    <cfRule type="expression" dxfId="10989" priority="16800" stopIfTrue="1">
      <formula>WEEKDAY($A882)=7</formula>
    </cfRule>
  </conditionalFormatting>
  <conditionalFormatting sqref="I882">
    <cfRule type="expression" dxfId="10988" priority="16787" stopIfTrue="1">
      <formula>WEEKDAY($A882)=1</formula>
    </cfRule>
    <cfRule type="expression" dxfId="10987" priority="16788" stopIfTrue="1">
      <formula>WEEKDAY($A882)=2</formula>
    </cfRule>
    <cfRule type="expression" dxfId="10986" priority="16789" stopIfTrue="1">
      <formula>WEEKDAY($A882)=3</formula>
    </cfRule>
    <cfRule type="expression" dxfId="10985" priority="16790" stopIfTrue="1">
      <formula>WEEKDAY($A882)=4</formula>
    </cfRule>
    <cfRule type="expression" dxfId="10984" priority="16791" stopIfTrue="1">
      <formula>WEEKDAY($A882)=5</formula>
    </cfRule>
    <cfRule type="expression" dxfId="10983" priority="16792" stopIfTrue="1">
      <formula>WEEKDAY($A882)=6</formula>
    </cfRule>
    <cfRule type="expression" dxfId="10982" priority="16793" stopIfTrue="1">
      <formula>WEEKDAY($A882)=7</formula>
    </cfRule>
  </conditionalFormatting>
  <conditionalFormatting sqref="I882">
    <cfRule type="expression" dxfId="10981" priority="16780" stopIfTrue="1">
      <formula>WEEKDAY($A882)=1</formula>
    </cfRule>
    <cfRule type="expression" dxfId="10980" priority="16781" stopIfTrue="1">
      <formula>WEEKDAY($A882)=2</formula>
    </cfRule>
    <cfRule type="expression" dxfId="10979" priority="16782" stopIfTrue="1">
      <formula>WEEKDAY($A882)=3</formula>
    </cfRule>
    <cfRule type="expression" dxfId="10978" priority="16783" stopIfTrue="1">
      <formula>WEEKDAY($A882)=4</formula>
    </cfRule>
    <cfRule type="expression" dxfId="10977" priority="16784" stopIfTrue="1">
      <formula>WEEKDAY($A882)=5</formula>
    </cfRule>
    <cfRule type="expression" dxfId="10976" priority="16785" stopIfTrue="1">
      <formula>WEEKDAY($A882)=6</formula>
    </cfRule>
    <cfRule type="expression" dxfId="10975" priority="16786" stopIfTrue="1">
      <formula>WEEKDAY($A882)=7</formula>
    </cfRule>
  </conditionalFormatting>
  <conditionalFormatting sqref="I882">
    <cfRule type="expression" dxfId="10974" priority="16773" stopIfTrue="1">
      <formula>WEEKDAY($A882)=1</formula>
    </cfRule>
    <cfRule type="expression" dxfId="10973" priority="16774" stopIfTrue="1">
      <formula>WEEKDAY($A882)=2</formula>
    </cfRule>
    <cfRule type="expression" dxfId="10972" priority="16775" stopIfTrue="1">
      <formula>WEEKDAY($A882)=3</formula>
    </cfRule>
    <cfRule type="expression" dxfId="10971" priority="16776" stopIfTrue="1">
      <formula>WEEKDAY($A882)=4</formula>
    </cfRule>
    <cfRule type="expression" dxfId="10970" priority="16777" stopIfTrue="1">
      <formula>WEEKDAY($A882)=5</formula>
    </cfRule>
    <cfRule type="expression" dxfId="10969" priority="16778" stopIfTrue="1">
      <formula>WEEKDAY($A882)=6</formula>
    </cfRule>
    <cfRule type="expression" dxfId="10968" priority="16779" stopIfTrue="1">
      <formula>WEEKDAY($A882)=7</formula>
    </cfRule>
  </conditionalFormatting>
  <conditionalFormatting sqref="I882">
    <cfRule type="expression" dxfId="10967" priority="16766" stopIfTrue="1">
      <formula>WEEKDAY($A882)=1</formula>
    </cfRule>
    <cfRule type="expression" dxfId="10966" priority="16767" stopIfTrue="1">
      <formula>WEEKDAY($A882)=2</formula>
    </cfRule>
    <cfRule type="expression" dxfId="10965" priority="16768" stopIfTrue="1">
      <formula>WEEKDAY($A882)=3</formula>
    </cfRule>
    <cfRule type="expression" dxfId="10964" priority="16769" stopIfTrue="1">
      <formula>WEEKDAY($A882)=4</formula>
    </cfRule>
    <cfRule type="expression" dxfId="10963" priority="16770" stopIfTrue="1">
      <formula>WEEKDAY($A882)=5</formula>
    </cfRule>
    <cfRule type="expression" dxfId="10962" priority="16771" stopIfTrue="1">
      <formula>WEEKDAY($A882)=6</formula>
    </cfRule>
    <cfRule type="expression" dxfId="10961" priority="16772" stopIfTrue="1">
      <formula>WEEKDAY($A882)=7</formula>
    </cfRule>
  </conditionalFormatting>
  <conditionalFormatting sqref="I882">
    <cfRule type="expression" dxfId="10960" priority="16759" stopIfTrue="1">
      <formula>WEEKDAY($A882)=1</formula>
    </cfRule>
    <cfRule type="expression" dxfId="10959" priority="16760" stopIfTrue="1">
      <formula>WEEKDAY($A882)=2</formula>
    </cfRule>
    <cfRule type="expression" dxfId="10958" priority="16761" stopIfTrue="1">
      <formula>WEEKDAY($A882)=3</formula>
    </cfRule>
    <cfRule type="expression" dxfId="10957" priority="16762" stopIfTrue="1">
      <formula>WEEKDAY($A882)=4</formula>
    </cfRule>
    <cfRule type="expression" dxfId="10956" priority="16763" stopIfTrue="1">
      <formula>WEEKDAY($A882)=5</formula>
    </cfRule>
    <cfRule type="expression" dxfId="10955" priority="16764" stopIfTrue="1">
      <formula>WEEKDAY($A882)=6</formula>
    </cfRule>
    <cfRule type="expression" dxfId="10954" priority="16765" stopIfTrue="1">
      <formula>WEEKDAY($A882)=7</formula>
    </cfRule>
  </conditionalFormatting>
  <conditionalFormatting sqref="I882">
    <cfRule type="expression" dxfId="10953" priority="16752" stopIfTrue="1">
      <formula>WEEKDAY($A882)=1</formula>
    </cfRule>
    <cfRule type="expression" dxfId="10952" priority="16753" stopIfTrue="1">
      <formula>WEEKDAY($A882)=2</formula>
    </cfRule>
    <cfRule type="expression" dxfId="10951" priority="16754" stopIfTrue="1">
      <formula>WEEKDAY($A882)=3</formula>
    </cfRule>
    <cfRule type="expression" dxfId="10950" priority="16755" stopIfTrue="1">
      <formula>WEEKDAY($A882)=4</formula>
    </cfRule>
    <cfRule type="expression" dxfId="10949" priority="16756" stopIfTrue="1">
      <formula>WEEKDAY($A882)=5</formula>
    </cfRule>
    <cfRule type="expression" dxfId="10948" priority="16757" stopIfTrue="1">
      <formula>WEEKDAY($A882)=6</formula>
    </cfRule>
    <cfRule type="expression" dxfId="10947" priority="16758" stopIfTrue="1">
      <formula>WEEKDAY($A882)=7</formula>
    </cfRule>
  </conditionalFormatting>
  <conditionalFormatting sqref="I882">
    <cfRule type="expression" dxfId="10946" priority="16745" stopIfTrue="1">
      <formula>WEEKDAY($A882)=1</formula>
    </cfRule>
    <cfRule type="expression" dxfId="10945" priority="16746" stopIfTrue="1">
      <formula>WEEKDAY($A882)=2</formula>
    </cfRule>
    <cfRule type="expression" dxfId="10944" priority="16747" stopIfTrue="1">
      <formula>WEEKDAY($A882)=3</formula>
    </cfRule>
    <cfRule type="expression" dxfId="10943" priority="16748" stopIfTrue="1">
      <formula>WEEKDAY($A882)=4</formula>
    </cfRule>
    <cfRule type="expression" dxfId="10942" priority="16749" stopIfTrue="1">
      <formula>WEEKDAY($A882)=5</formula>
    </cfRule>
    <cfRule type="expression" dxfId="10941" priority="16750" stopIfTrue="1">
      <formula>WEEKDAY($A882)=6</formula>
    </cfRule>
    <cfRule type="expression" dxfId="10940" priority="16751" stopIfTrue="1">
      <formula>WEEKDAY($A882)=7</formula>
    </cfRule>
  </conditionalFormatting>
  <conditionalFormatting sqref="I882">
    <cfRule type="expression" dxfId="10939" priority="16738" stopIfTrue="1">
      <formula>WEEKDAY($A882)=1</formula>
    </cfRule>
    <cfRule type="expression" dxfId="10938" priority="16739" stopIfTrue="1">
      <formula>WEEKDAY($A882)=2</formula>
    </cfRule>
    <cfRule type="expression" dxfId="10937" priority="16740" stopIfTrue="1">
      <formula>WEEKDAY($A882)=3</formula>
    </cfRule>
    <cfRule type="expression" dxfId="10936" priority="16741" stopIfTrue="1">
      <formula>WEEKDAY($A882)=4</formula>
    </cfRule>
    <cfRule type="expression" dxfId="10935" priority="16742" stopIfTrue="1">
      <formula>WEEKDAY($A882)=5</formula>
    </cfRule>
    <cfRule type="expression" dxfId="10934" priority="16743" stopIfTrue="1">
      <formula>WEEKDAY($A882)=6</formula>
    </cfRule>
    <cfRule type="expression" dxfId="10933" priority="16744" stopIfTrue="1">
      <formula>WEEKDAY($A882)=7</formula>
    </cfRule>
  </conditionalFormatting>
  <conditionalFormatting sqref="I882">
    <cfRule type="expression" dxfId="10932" priority="16731" stopIfTrue="1">
      <formula>WEEKDAY($A882)=1</formula>
    </cfRule>
    <cfRule type="expression" dxfId="10931" priority="16732" stopIfTrue="1">
      <formula>WEEKDAY($A882)=2</formula>
    </cfRule>
    <cfRule type="expression" dxfId="10930" priority="16733" stopIfTrue="1">
      <formula>WEEKDAY($A882)=3</formula>
    </cfRule>
    <cfRule type="expression" dxfId="10929" priority="16734" stopIfTrue="1">
      <formula>WEEKDAY($A882)=4</formula>
    </cfRule>
    <cfRule type="expression" dxfId="10928" priority="16735" stopIfTrue="1">
      <formula>WEEKDAY($A882)=5</formula>
    </cfRule>
    <cfRule type="expression" dxfId="10927" priority="16736" stopIfTrue="1">
      <formula>WEEKDAY($A882)=6</formula>
    </cfRule>
    <cfRule type="expression" dxfId="10926" priority="16737" stopIfTrue="1">
      <formula>WEEKDAY($A882)=7</formula>
    </cfRule>
  </conditionalFormatting>
  <conditionalFormatting sqref="I882">
    <cfRule type="expression" dxfId="10925" priority="16724" stopIfTrue="1">
      <formula>WEEKDAY($A882)=1</formula>
    </cfRule>
    <cfRule type="expression" dxfId="10924" priority="16725" stopIfTrue="1">
      <formula>WEEKDAY($A882)=2</formula>
    </cfRule>
    <cfRule type="expression" dxfId="10923" priority="16726" stopIfTrue="1">
      <formula>WEEKDAY($A882)=3</formula>
    </cfRule>
    <cfRule type="expression" dxfId="10922" priority="16727" stopIfTrue="1">
      <formula>WEEKDAY($A882)=4</formula>
    </cfRule>
    <cfRule type="expression" dxfId="10921" priority="16728" stopIfTrue="1">
      <formula>WEEKDAY($A882)=5</formula>
    </cfRule>
    <cfRule type="expression" dxfId="10920" priority="16729" stopIfTrue="1">
      <formula>WEEKDAY($A882)=6</formula>
    </cfRule>
    <cfRule type="expression" dxfId="10919" priority="16730" stopIfTrue="1">
      <formula>WEEKDAY($A882)=7</formula>
    </cfRule>
  </conditionalFormatting>
  <conditionalFormatting sqref="I882">
    <cfRule type="expression" dxfId="10918" priority="16717" stopIfTrue="1">
      <formula>WEEKDAY($A882)=1</formula>
    </cfRule>
    <cfRule type="expression" dxfId="10917" priority="16718" stopIfTrue="1">
      <formula>WEEKDAY($A882)=2</formula>
    </cfRule>
    <cfRule type="expression" dxfId="10916" priority="16719" stopIfTrue="1">
      <formula>WEEKDAY($A882)=3</formula>
    </cfRule>
    <cfRule type="expression" dxfId="10915" priority="16720" stopIfTrue="1">
      <formula>WEEKDAY($A882)=4</formula>
    </cfRule>
    <cfRule type="expression" dxfId="10914" priority="16721" stopIfTrue="1">
      <formula>WEEKDAY($A882)=5</formula>
    </cfRule>
    <cfRule type="expression" dxfId="10913" priority="16722" stopIfTrue="1">
      <formula>WEEKDAY($A882)=6</formula>
    </cfRule>
    <cfRule type="expression" dxfId="10912" priority="16723" stopIfTrue="1">
      <formula>WEEKDAY($A882)=7</formula>
    </cfRule>
  </conditionalFormatting>
  <conditionalFormatting sqref="I882">
    <cfRule type="expression" dxfId="10911" priority="16710" stopIfTrue="1">
      <formula>WEEKDAY($A882)=1</formula>
    </cfRule>
    <cfRule type="expression" dxfId="10910" priority="16711" stopIfTrue="1">
      <formula>WEEKDAY($A882)=2</formula>
    </cfRule>
    <cfRule type="expression" dxfId="10909" priority="16712" stopIfTrue="1">
      <formula>WEEKDAY($A882)=3</formula>
    </cfRule>
    <cfRule type="expression" dxfId="10908" priority="16713" stopIfTrue="1">
      <formula>WEEKDAY($A882)=4</formula>
    </cfRule>
    <cfRule type="expression" dxfId="10907" priority="16714" stopIfTrue="1">
      <formula>WEEKDAY($A882)=5</formula>
    </cfRule>
    <cfRule type="expression" dxfId="10906" priority="16715" stopIfTrue="1">
      <formula>WEEKDAY($A882)=6</formula>
    </cfRule>
    <cfRule type="expression" dxfId="10905" priority="16716" stopIfTrue="1">
      <formula>WEEKDAY($A882)=7</formula>
    </cfRule>
  </conditionalFormatting>
  <conditionalFormatting sqref="I882">
    <cfRule type="expression" dxfId="10904" priority="16703" stopIfTrue="1">
      <formula>WEEKDAY($A882)=1</formula>
    </cfRule>
    <cfRule type="expression" dxfId="10903" priority="16704" stopIfTrue="1">
      <formula>WEEKDAY($A882)=2</formula>
    </cfRule>
    <cfRule type="expression" dxfId="10902" priority="16705" stopIfTrue="1">
      <formula>WEEKDAY($A882)=3</formula>
    </cfRule>
    <cfRule type="expression" dxfId="10901" priority="16706" stopIfTrue="1">
      <formula>WEEKDAY($A882)=4</formula>
    </cfRule>
    <cfRule type="expression" dxfId="10900" priority="16707" stopIfTrue="1">
      <formula>WEEKDAY($A882)=5</formula>
    </cfRule>
    <cfRule type="expression" dxfId="10899" priority="16708" stopIfTrue="1">
      <formula>WEEKDAY($A882)=6</formula>
    </cfRule>
    <cfRule type="expression" dxfId="10898" priority="16709" stopIfTrue="1">
      <formula>WEEKDAY($A882)=7</formula>
    </cfRule>
  </conditionalFormatting>
  <conditionalFormatting sqref="I882">
    <cfRule type="expression" dxfId="10897" priority="16696" stopIfTrue="1">
      <formula>WEEKDAY($A882)=1</formula>
    </cfRule>
    <cfRule type="expression" dxfId="10896" priority="16697" stopIfTrue="1">
      <formula>WEEKDAY($A882)=2</formula>
    </cfRule>
    <cfRule type="expression" dxfId="10895" priority="16698" stopIfTrue="1">
      <formula>WEEKDAY($A882)=3</formula>
    </cfRule>
    <cfRule type="expression" dxfId="10894" priority="16699" stopIfTrue="1">
      <formula>WEEKDAY($A882)=4</formula>
    </cfRule>
    <cfRule type="expression" dxfId="10893" priority="16700" stopIfTrue="1">
      <formula>WEEKDAY($A882)=5</formula>
    </cfRule>
    <cfRule type="expression" dxfId="10892" priority="16701" stopIfTrue="1">
      <formula>WEEKDAY($A882)=6</formula>
    </cfRule>
    <cfRule type="expression" dxfId="10891" priority="16702" stopIfTrue="1">
      <formula>WEEKDAY($A882)=7</formula>
    </cfRule>
  </conditionalFormatting>
  <conditionalFormatting sqref="I882">
    <cfRule type="expression" dxfId="10890" priority="16689" stopIfTrue="1">
      <formula>WEEKDAY($A882)=1</formula>
    </cfRule>
    <cfRule type="expression" dxfId="10889" priority="16690" stopIfTrue="1">
      <formula>WEEKDAY($A882)=2</formula>
    </cfRule>
    <cfRule type="expression" dxfId="10888" priority="16691" stopIfTrue="1">
      <formula>WEEKDAY($A882)=3</formula>
    </cfRule>
    <cfRule type="expression" dxfId="10887" priority="16692" stopIfTrue="1">
      <formula>WEEKDAY($A882)=4</formula>
    </cfRule>
    <cfRule type="expression" dxfId="10886" priority="16693" stopIfTrue="1">
      <formula>WEEKDAY($A882)=5</formula>
    </cfRule>
    <cfRule type="expression" dxfId="10885" priority="16694" stopIfTrue="1">
      <formula>WEEKDAY($A882)=6</formula>
    </cfRule>
    <cfRule type="expression" dxfId="10884" priority="16695" stopIfTrue="1">
      <formula>WEEKDAY($A882)=7</formula>
    </cfRule>
  </conditionalFormatting>
  <conditionalFormatting sqref="I882">
    <cfRule type="expression" dxfId="10883" priority="16682" stopIfTrue="1">
      <formula>WEEKDAY($A882)=1</formula>
    </cfRule>
    <cfRule type="expression" dxfId="10882" priority="16683" stopIfTrue="1">
      <formula>WEEKDAY($A882)=2</formula>
    </cfRule>
    <cfRule type="expression" dxfId="10881" priority="16684" stopIfTrue="1">
      <formula>WEEKDAY($A882)=3</formula>
    </cfRule>
    <cfRule type="expression" dxfId="10880" priority="16685" stopIfTrue="1">
      <formula>WEEKDAY($A882)=4</formula>
    </cfRule>
    <cfRule type="expression" dxfId="10879" priority="16686" stopIfTrue="1">
      <formula>WEEKDAY($A882)=5</formula>
    </cfRule>
    <cfRule type="expression" dxfId="10878" priority="16687" stopIfTrue="1">
      <formula>WEEKDAY($A882)=6</formula>
    </cfRule>
    <cfRule type="expression" dxfId="10877" priority="16688" stopIfTrue="1">
      <formula>WEEKDAY($A882)=7</formula>
    </cfRule>
  </conditionalFormatting>
  <conditionalFormatting sqref="I882">
    <cfRule type="expression" dxfId="10876" priority="16675" stopIfTrue="1">
      <formula>WEEKDAY($A882)=1</formula>
    </cfRule>
    <cfRule type="expression" dxfId="10875" priority="16676" stopIfTrue="1">
      <formula>WEEKDAY($A882)=2</formula>
    </cfRule>
    <cfRule type="expression" dxfId="10874" priority="16677" stopIfTrue="1">
      <formula>WEEKDAY($A882)=3</formula>
    </cfRule>
    <cfRule type="expression" dxfId="10873" priority="16678" stopIfTrue="1">
      <formula>WEEKDAY($A882)=4</formula>
    </cfRule>
    <cfRule type="expression" dxfId="10872" priority="16679" stopIfTrue="1">
      <formula>WEEKDAY($A882)=5</formula>
    </cfRule>
    <cfRule type="expression" dxfId="10871" priority="16680" stopIfTrue="1">
      <formula>WEEKDAY($A882)=6</formula>
    </cfRule>
    <cfRule type="expression" dxfId="10870" priority="16681" stopIfTrue="1">
      <formula>WEEKDAY($A882)=7</formula>
    </cfRule>
  </conditionalFormatting>
  <conditionalFormatting sqref="I882">
    <cfRule type="expression" dxfId="10869" priority="16668" stopIfTrue="1">
      <formula>WEEKDAY($A882)=1</formula>
    </cfRule>
    <cfRule type="expression" dxfId="10868" priority="16669" stopIfTrue="1">
      <formula>WEEKDAY($A882)=2</formula>
    </cfRule>
    <cfRule type="expression" dxfId="10867" priority="16670" stopIfTrue="1">
      <formula>WEEKDAY($A882)=3</formula>
    </cfRule>
    <cfRule type="expression" dxfId="10866" priority="16671" stopIfTrue="1">
      <formula>WEEKDAY($A882)=4</formula>
    </cfRule>
    <cfRule type="expression" dxfId="10865" priority="16672" stopIfTrue="1">
      <formula>WEEKDAY($A882)=5</formula>
    </cfRule>
    <cfRule type="expression" dxfId="10864" priority="16673" stopIfTrue="1">
      <formula>WEEKDAY($A882)=6</formula>
    </cfRule>
    <cfRule type="expression" dxfId="10863" priority="16674" stopIfTrue="1">
      <formula>WEEKDAY($A882)=7</formula>
    </cfRule>
  </conditionalFormatting>
  <conditionalFormatting sqref="I882">
    <cfRule type="expression" dxfId="10862" priority="16661" stopIfTrue="1">
      <formula>WEEKDAY($A882)=1</formula>
    </cfRule>
    <cfRule type="expression" dxfId="10861" priority="16662" stopIfTrue="1">
      <formula>WEEKDAY($A882)=2</formula>
    </cfRule>
    <cfRule type="expression" dxfId="10860" priority="16663" stopIfTrue="1">
      <formula>WEEKDAY($A882)=3</formula>
    </cfRule>
    <cfRule type="expression" dxfId="10859" priority="16664" stopIfTrue="1">
      <formula>WEEKDAY($A882)=4</formula>
    </cfRule>
    <cfRule type="expression" dxfId="10858" priority="16665" stopIfTrue="1">
      <formula>WEEKDAY($A882)=5</formula>
    </cfRule>
    <cfRule type="expression" dxfId="10857" priority="16666" stopIfTrue="1">
      <formula>WEEKDAY($A882)=6</formula>
    </cfRule>
    <cfRule type="expression" dxfId="10856" priority="16667" stopIfTrue="1">
      <formula>WEEKDAY($A882)=7</formula>
    </cfRule>
  </conditionalFormatting>
  <conditionalFormatting sqref="I882">
    <cfRule type="expression" dxfId="10855" priority="16654" stopIfTrue="1">
      <formula>WEEKDAY($A882)=1</formula>
    </cfRule>
    <cfRule type="expression" dxfId="10854" priority="16655" stopIfTrue="1">
      <formula>WEEKDAY($A882)=2</formula>
    </cfRule>
    <cfRule type="expression" dxfId="10853" priority="16656" stopIfTrue="1">
      <formula>WEEKDAY($A882)=3</formula>
    </cfRule>
    <cfRule type="expression" dxfId="10852" priority="16657" stopIfTrue="1">
      <formula>WEEKDAY($A882)=4</formula>
    </cfRule>
    <cfRule type="expression" dxfId="10851" priority="16658" stopIfTrue="1">
      <formula>WEEKDAY($A882)=5</formula>
    </cfRule>
    <cfRule type="expression" dxfId="10850" priority="16659" stopIfTrue="1">
      <formula>WEEKDAY($A882)=6</formula>
    </cfRule>
    <cfRule type="expression" dxfId="10849" priority="16660" stopIfTrue="1">
      <formula>WEEKDAY($A882)=7</formula>
    </cfRule>
  </conditionalFormatting>
  <conditionalFormatting sqref="I882">
    <cfRule type="expression" dxfId="10848" priority="16647" stopIfTrue="1">
      <formula>WEEKDAY($A882)=1</formula>
    </cfRule>
    <cfRule type="expression" dxfId="10847" priority="16648" stopIfTrue="1">
      <formula>WEEKDAY($A882)=2</formula>
    </cfRule>
    <cfRule type="expression" dxfId="10846" priority="16649" stopIfTrue="1">
      <formula>WEEKDAY($A882)=3</formula>
    </cfRule>
    <cfRule type="expression" dxfId="10845" priority="16650" stopIfTrue="1">
      <formula>WEEKDAY($A882)=4</formula>
    </cfRule>
    <cfRule type="expression" dxfId="10844" priority="16651" stopIfTrue="1">
      <formula>WEEKDAY($A882)=5</formula>
    </cfRule>
    <cfRule type="expression" dxfId="10843" priority="16652" stopIfTrue="1">
      <formula>WEEKDAY($A882)=6</formula>
    </cfRule>
    <cfRule type="expression" dxfId="10842" priority="16653" stopIfTrue="1">
      <formula>WEEKDAY($A882)=7</formula>
    </cfRule>
  </conditionalFormatting>
  <conditionalFormatting sqref="I882">
    <cfRule type="expression" dxfId="10841" priority="16640" stopIfTrue="1">
      <formula>WEEKDAY($A882)=1</formula>
    </cfRule>
    <cfRule type="expression" dxfId="10840" priority="16641" stopIfTrue="1">
      <formula>WEEKDAY($A882)=2</formula>
    </cfRule>
    <cfRule type="expression" dxfId="10839" priority="16642" stopIfTrue="1">
      <formula>WEEKDAY($A882)=3</formula>
    </cfRule>
    <cfRule type="expression" dxfId="10838" priority="16643" stopIfTrue="1">
      <formula>WEEKDAY($A882)=4</formula>
    </cfRule>
    <cfRule type="expression" dxfId="10837" priority="16644" stopIfTrue="1">
      <formula>WEEKDAY($A882)=5</formula>
    </cfRule>
    <cfRule type="expression" dxfId="10836" priority="16645" stopIfTrue="1">
      <formula>WEEKDAY($A882)=6</formula>
    </cfRule>
    <cfRule type="expression" dxfId="10835" priority="16646" stopIfTrue="1">
      <formula>WEEKDAY($A882)=7</formula>
    </cfRule>
  </conditionalFormatting>
  <conditionalFormatting sqref="I882">
    <cfRule type="expression" dxfId="10834" priority="16633" stopIfTrue="1">
      <formula>WEEKDAY($A882)=1</formula>
    </cfRule>
    <cfRule type="expression" dxfId="10833" priority="16634" stopIfTrue="1">
      <formula>WEEKDAY($A882)=2</formula>
    </cfRule>
    <cfRule type="expression" dxfId="10832" priority="16635" stopIfTrue="1">
      <formula>WEEKDAY($A882)=3</formula>
    </cfRule>
    <cfRule type="expression" dxfId="10831" priority="16636" stopIfTrue="1">
      <formula>WEEKDAY($A882)=4</formula>
    </cfRule>
    <cfRule type="expression" dxfId="10830" priority="16637" stopIfTrue="1">
      <formula>WEEKDAY($A882)=5</formula>
    </cfRule>
    <cfRule type="expression" dxfId="10829" priority="16638" stopIfTrue="1">
      <formula>WEEKDAY($A882)=6</formula>
    </cfRule>
    <cfRule type="expression" dxfId="10828" priority="16639" stopIfTrue="1">
      <formula>WEEKDAY($A882)=7</formula>
    </cfRule>
  </conditionalFormatting>
  <conditionalFormatting sqref="I882">
    <cfRule type="expression" dxfId="10827" priority="16626" stopIfTrue="1">
      <formula>WEEKDAY($A882)=1</formula>
    </cfRule>
    <cfRule type="expression" dxfId="10826" priority="16627" stopIfTrue="1">
      <formula>WEEKDAY($A882)=2</formula>
    </cfRule>
    <cfRule type="expression" dxfId="10825" priority="16628" stopIfTrue="1">
      <formula>WEEKDAY($A882)=3</formula>
    </cfRule>
    <cfRule type="expression" dxfId="10824" priority="16629" stopIfTrue="1">
      <formula>WEEKDAY($A882)=4</formula>
    </cfRule>
    <cfRule type="expression" dxfId="10823" priority="16630" stopIfTrue="1">
      <formula>WEEKDAY($A882)=5</formula>
    </cfRule>
    <cfRule type="expression" dxfId="10822" priority="16631" stopIfTrue="1">
      <formula>WEEKDAY($A882)=6</formula>
    </cfRule>
    <cfRule type="expression" dxfId="10821" priority="16632" stopIfTrue="1">
      <formula>WEEKDAY($A882)=7</formula>
    </cfRule>
  </conditionalFormatting>
  <conditionalFormatting sqref="I882">
    <cfRule type="expression" dxfId="10820" priority="16619" stopIfTrue="1">
      <formula>WEEKDAY($A882)=1</formula>
    </cfRule>
    <cfRule type="expression" dxfId="10819" priority="16620" stopIfTrue="1">
      <formula>WEEKDAY($A882)=2</formula>
    </cfRule>
    <cfRule type="expression" dxfId="10818" priority="16621" stopIfTrue="1">
      <formula>WEEKDAY($A882)=3</formula>
    </cfRule>
    <cfRule type="expression" dxfId="10817" priority="16622" stopIfTrue="1">
      <formula>WEEKDAY($A882)=4</formula>
    </cfRule>
    <cfRule type="expression" dxfId="10816" priority="16623" stopIfTrue="1">
      <formula>WEEKDAY($A882)=5</formula>
    </cfRule>
    <cfRule type="expression" dxfId="10815" priority="16624" stopIfTrue="1">
      <formula>WEEKDAY($A882)=6</formula>
    </cfRule>
    <cfRule type="expression" dxfId="10814" priority="16625" stopIfTrue="1">
      <formula>WEEKDAY($A882)=7</formula>
    </cfRule>
  </conditionalFormatting>
  <conditionalFormatting sqref="I882">
    <cfRule type="expression" dxfId="10813" priority="16612" stopIfTrue="1">
      <formula>WEEKDAY($A882)=1</formula>
    </cfRule>
    <cfRule type="expression" dxfId="10812" priority="16613" stopIfTrue="1">
      <formula>WEEKDAY($A882)=2</formula>
    </cfRule>
    <cfRule type="expression" dxfId="10811" priority="16614" stopIfTrue="1">
      <formula>WEEKDAY($A882)=3</formula>
    </cfRule>
    <cfRule type="expression" dxfId="10810" priority="16615" stopIfTrue="1">
      <formula>WEEKDAY($A882)=4</formula>
    </cfRule>
    <cfRule type="expression" dxfId="10809" priority="16616" stopIfTrue="1">
      <formula>WEEKDAY($A882)=5</formula>
    </cfRule>
    <cfRule type="expression" dxfId="10808" priority="16617" stopIfTrue="1">
      <formula>WEEKDAY($A882)=6</formula>
    </cfRule>
    <cfRule type="expression" dxfId="10807" priority="16618" stopIfTrue="1">
      <formula>WEEKDAY($A882)=7</formula>
    </cfRule>
  </conditionalFormatting>
  <conditionalFormatting sqref="I882">
    <cfRule type="expression" dxfId="10806" priority="16605" stopIfTrue="1">
      <formula>WEEKDAY($A882)=1</formula>
    </cfRule>
    <cfRule type="expression" dxfId="10805" priority="16606" stopIfTrue="1">
      <formula>WEEKDAY($A882)=2</formula>
    </cfRule>
    <cfRule type="expression" dxfId="10804" priority="16607" stopIfTrue="1">
      <formula>WEEKDAY($A882)=3</formula>
    </cfRule>
    <cfRule type="expression" dxfId="10803" priority="16608" stopIfTrue="1">
      <formula>WEEKDAY($A882)=4</formula>
    </cfRule>
    <cfRule type="expression" dxfId="10802" priority="16609" stopIfTrue="1">
      <formula>WEEKDAY($A882)=5</formula>
    </cfRule>
    <cfRule type="expression" dxfId="10801" priority="16610" stopIfTrue="1">
      <formula>WEEKDAY($A882)=6</formula>
    </cfRule>
    <cfRule type="expression" dxfId="10800" priority="16611" stopIfTrue="1">
      <formula>WEEKDAY($A882)=7</formula>
    </cfRule>
  </conditionalFormatting>
  <conditionalFormatting sqref="I882">
    <cfRule type="expression" dxfId="10799" priority="16598" stopIfTrue="1">
      <formula>WEEKDAY($A882)=1</formula>
    </cfRule>
    <cfRule type="expression" dxfId="10798" priority="16599" stopIfTrue="1">
      <formula>WEEKDAY($A882)=2</formula>
    </cfRule>
    <cfRule type="expression" dxfId="10797" priority="16600" stopIfTrue="1">
      <formula>WEEKDAY($A882)=3</formula>
    </cfRule>
    <cfRule type="expression" dxfId="10796" priority="16601" stopIfTrue="1">
      <formula>WEEKDAY($A882)=4</formula>
    </cfRule>
    <cfRule type="expression" dxfId="10795" priority="16602" stopIfTrue="1">
      <formula>WEEKDAY($A882)=5</formula>
    </cfRule>
    <cfRule type="expression" dxfId="10794" priority="16603" stopIfTrue="1">
      <formula>WEEKDAY($A882)=6</formula>
    </cfRule>
    <cfRule type="expression" dxfId="10793" priority="16604" stopIfTrue="1">
      <formula>WEEKDAY($A882)=7</formula>
    </cfRule>
  </conditionalFormatting>
  <conditionalFormatting sqref="I882">
    <cfRule type="expression" dxfId="10792" priority="16591" stopIfTrue="1">
      <formula>WEEKDAY($A882)=1</formula>
    </cfRule>
    <cfRule type="expression" dxfId="10791" priority="16592" stopIfTrue="1">
      <formula>WEEKDAY($A882)=2</formula>
    </cfRule>
    <cfRule type="expression" dxfId="10790" priority="16593" stopIfTrue="1">
      <formula>WEEKDAY($A882)=3</formula>
    </cfRule>
    <cfRule type="expression" dxfId="10789" priority="16594" stopIfTrue="1">
      <formula>WEEKDAY($A882)=4</formula>
    </cfRule>
    <cfRule type="expression" dxfId="10788" priority="16595" stopIfTrue="1">
      <formula>WEEKDAY($A882)=5</formula>
    </cfRule>
    <cfRule type="expression" dxfId="10787" priority="16596" stopIfTrue="1">
      <formula>WEEKDAY($A882)=6</formula>
    </cfRule>
    <cfRule type="expression" dxfId="10786" priority="16597" stopIfTrue="1">
      <formula>WEEKDAY($A882)=7</formula>
    </cfRule>
  </conditionalFormatting>
  <conditionalFormatting sqref="I882">
    <cfRule type="expression" dxfId="10785" priority="16584" stopIfTrue="1">
      <formula>WEEKDAY($A882)=1</formula>
    </cfRule>
    <cfRule type="expression" dxfId="10784" priority="16585" stopIfTrue="1">
      <formula>WEEKDAY($A882)=2</formula>
    </cfRule>
    <cfRule type="expression" dxfId="10783" priority="16586" stopIfTrue="1">
      <formula>WEEKDAY($A882)=3</formula>
    </cfRule>
    <cfRule type="expression" dxfId="10782" priority="16587" stopIfTrue="1">
      <formula>WEEKDAY($A882)=4</formula>
    </cfRule>
    <cfRule type="expression" dxfId="10781" priority="16588" stopIfTrue="1">
      <formula>WEEKDAY($A882)=5</formula>
    </cfRule>
    <cfRule type="expression" dxfId="10780" priority="16589" stopIfTrue="1">
      <formula>WEEKDAY($A882)=6</formula>
    </cfRule>
    <cfRule type="expression" dxfId="10779" priority="16590" stopIfTrue="1">
      <formula>WEEKDAY($A882)=7</formula>
    </cfRule>
  </conditionalFormatting>
  <conditionalFormatting sqref="I882">
    <cfRule type="expression" dxfId="10778" priority="16577" stopIfTrue="1">
      <formula>WEEKDAY($A882)=1</formula>
    </cfRule>
    <cfRule type="expression" dxfId="10777" priority="16578" stopIfTrue="1">
      <formula>WEEKDAY($A882)=2</formula>
    </cfRule>
    <cfRule type="expression" dxfId="10776" priority="16579" stopIfTrue="1">
      <formula>WEEKDAY($A882)=3</formula>
    </cfRule>
    <cfRule type="expression" dxfId="10775" priority="16580" stopIfTrue="1">
      <formula>WEEKDAY($A882)=4</formula>
    </cfRule>
    <cfRule type="expression" dxfId="10774" priority="16581" stopIfTrue="1">
      <formula>WEEKDAY($A882)=5</formula>
    </cfRule>
    <cfRule type="expression" dxfId="10773" priority="16582" stopIfTrue="1">
      <formula>WEEKDAY($A882)=6</formula>
    </cfRule>
    <cfRule type="expression" dxfId="10772" priority="16583" stopIfTrue="1">
      <formula>WEEKDAY($A882)=7</formula>
    </cfRule>
  </conditionalFormatting>
  <conditionalFormatting sqref="I882">
    <cfRule type="expression" dxfId="10771" priority="16570" stopIfTrue="1">
      <formula>WEEKDAY($A882)=1</formula>
    </cfRule>
    <cfRule type="expression" dxfId="10770" priority="16571" stopIfTrue="1">
      <formula>WEEKDAY($A882)=2</formula>
    </cfRule>
    <cfRule type="expression" dxfId="10769" priority="16572" stopIfTrue="1">
      <formula>WEEKDAY($A882)=3</formula>
    </cfRule>
    <cfRule type="expression" dxfId="10768" priority="16573" stopIfTrue="1">
      <formula>WEEKDAY($A882)=4</formula>
    </cfRule>
    <cfRule type="expression" dxfId="10767" priority="16574" stopIfTrue="1">
      <formula>WEEKDAY($A882)=5</formula>
    </cfRule>
    <cfRule type="expression" dxfId="10766" priority="16575" stopIfTrue="1">
      <formula>WEEKDAY($A882)=6</formula>
    </cfRule>
    <cfRule type="expression" dxfId="10765" priority="16576" stopIfTrue="1">
      <formula>WEEKDAY($A882)=7</formula>
    </cfRule>
  </conditionalFormatting>
  <conditionalFormatting sqref="I882">
    <cfRule type="expression" dxfId="10764" priority="16563" stopIfTrue="1">
      <formula>WEEKDAY($A882)=1</formula>
    </cfRule>
    <cfRule type="expression" dxfId="10763" priority="16564" stopIfTrue="1">
      <formula>WEEKDAY($A882)=2</formula>
    </cfRule>
    <cfRule type="expression" dxfId="10762" priority="16565" stopIfTrue="1">
      <formula>WEEKDAY($A882)=3</formula>
    </cfRule>
    <cfRule type="expression" dxfId="10761" priority="16566" stopIfTrue="1">
      <formula>WEEKDAY($A882)=4</formula>
    </cfRule>
    <cfRule type="expression" dxfId="10760" priority="16567" stopIfTrue="1">
      <formula>WEEKDAY($A882)=5</formula>
    </cfRule>
    <cfRule type="expression" dxfId="10759" priority="16568" stopIfTrue="1">
      <formula>WEEKDAY($A882)=6</formula>
    </cfRule>
    <cfRule type="expression" dxfId="10758" priority="16569" stopIfTrue="1">
      <formula>WEEKDAY($A882)=7</formula>
    </cfRule>
  </conditionalFormatting>
  <conditionalFormatting sqref="I882">
    <cfRule type="expression" dxfId="10757" priority="16556" stopIfTrue="1">
      <formula>WEEKDAY($A882)=1</formula>
    </cfRule>
    <cfRule type="expression" dxfId="10756" priority="16557" stopIfTrue="1">
      <formula>WEEKDAY($A882)=2</formula>
    </cfRule>
    <cfRule type="expression" dxfId="10755" priority="16558" stopIfTrue="1">
      <formula>WEEKDAY($A882)=3</formula>
    </cfRule>
    <cfRule type="expression" dxfId="10754" priority="16559" stopIfTrue="1">
      <formula>WEEKDAY($A882)=4</formula>
    </cfRule>
    <cfRule type="expression" dxfId="10753" priority="16560" stopIfTrue="1">
      <formula>WEEKDAY($A882)=5</formula>
    </cfRule>
    <cfRule type="expression" dxfId="10752" priority="16561" stopIfTrue="1">
      <formula>WEEKDAY($A882)=6</formula>
    </cfRule>
    <cfRule type="expression" dxfId="10751" priority="16562" stopIfTrue="1">
      <formula>WEEKDAY($A882)=7</formula>
    </cfRule>
  </conditionalFormatting>
  <conditionalFormatting sqref="I882">
    <cfRule type="expression" dxfId="10750" priority="16549" stopIfTrue="1">
      <formula>WEEKDAY($A882)=1</formula>
    </cfRule>
    <cfRule type="expression" dxfId="10749" priority="16550" stopIfTrue="1">
      <formula>WEEKDAY($A882)=2</formula>
    </cfRule>
    <cfRule type="expression" dxfId="10748" priority="16551" stopIfTrue="1">
      <formula>WEEKDAY($A882)=3</formula>
    </cfRule>
    <cfRule type="expression" dxfId="10747" priority="16552" stopIfTrue="1">
      <formula>WEEKDAY($A882)=4</formula>
    </cfRule>
    <cfRule type="expression" dxfId="10746" priority="16553" stopIfTrue="1">
      <formula>WEEKDAY($A882)=5</formula>
    </cfRule>
    <cfRule type="expression" dxfId="10745" priority="16554" stopIfTrue="1">
      <formula>WEEKDAY($A882)=6</formula>
    </cfRule>
    <cfRule type="expression" dxfId="10744" priority="16555" stopIfTrue="1">
      <formula>WEEKDAY($A882)=7</formula>
    </cfRule>
  </conditionalFormatting>
  <conditionalFormatting sqref="I882">
    <cfRule type="expression" dxfId="10743" priority="16542" stopIfTrue="1">
      <formula>WEEKDAY($A882)=1</formula>
    </cfRule>
    <cfRule type="expression" dxfId="10742" priority="16543" stopIfTrue="1">
      <formula>WEEKDAY($A882)=2</formula>
    </cfRule>
    <cfRule type="expression" dxfId="10741" priority="16544" stopIfTrue="1">
      <formula>WEEKDAY($A882)=3</formula>
    </cfRule>
    <cfRule type="expression" dxfId="10740" priority="16545" stopIfTrue="1">
      <formula>WEEKDAY($A882)=4</formula>
    </cfRule>
    <cfRule type="expression" dxfId="10739" priority="16546" stopIfTrue="1">
      <formula>WEEKDAY($A882)=5</formula>
    </cfRule>
    <cfRule type="expression" dxfId="10738" priority="16547" stopIfTrue="1">
      <formula>WEEKDAY($A882)=6</formula>
    </cfRule>
    <cfRule type="expression" dxfId="10737" priority="16548" stopIfTrue="1">
      <formula>WEEKDAY($A882)=7</formula>
    </cfRule>
  </conditionalFormatting>
  <conditionalFormatting sqref="I882">
    <cfRule type="expression" dxfId="10736" priority="16535" stopIfTrue="1">
      <formula>WEEKDAY($A882)=1</formula>
    </cfRule>
    <cfRule type="expression" dxfId="10735" priority="16536" stopIfTrue="1">
      <formula>WEEKDAY($A882)=2</formula>
    </cfRule>
    <cfRule type="expression" dxfId="10734" priority="16537" stopIfTrue="1">
      <formula>WEEKDAY($A882)=3</formula>
    </cfRule>
    <cfRule type="expression" dxfId="10733" priority="16538" stopIfTrue="1">
      <formula>WEEKDAY($A882)=4</formula>
    </cfRule>
    <cfRule type="expression" dxfId="10732" priority="16539" stopIfTrue="1">
      <formula>WEEKDAY($A882)=5</formula>
    </cfRule>
    <cfRule type="expression" dxfId="10731" priority="16540" stopIfTrue="1">
      <formula>WEEKDAY($A882)=6</formula>
    </cfRule>
    <cfRule type="expression" dxfId="10730" priority="16541" stopIfTrue="1">
      <formula>WEEKDAY($A882)=7</formula>
    </cfRule>
  </conditionalFormatting>
  <conditionalFormatting sqref="I882">
    <cfRule type="expression" dxfId="10729" priority="16528" stopIfTrue="1">
      <formula>WEEKDAY($A882)=1</formula>
    </cfRule>
    <cfRule type="expression" dxfId="10728" priority="16529" stopIfTrue="1">
      <formula>WEEKDAY($A882)=2</formula>
    </cfRule>
    <cfRule type="expression" dxfId="10727" priority="16530" stopIfTrue="1">
      <formula>WEEKDAY($A882)=3</formula>
    </cfRule>
    <cfRule type="expression" dxfId="10726" priority="16531" stopIfTrue="1">
      <formula>WEEKDAY($A882)=4</formula>
    </cfRule>
    <cfRule type="expression" dxfId="10725" priority="16532" stopIfTrue="1">
      <formula>WEEKDAY($A882)=5</formula>
    </cfRule>
    <cfRule type="expression" dxfId="10724" priority="16533" stopIfTrue="1">
      <formula>WEEKDAY($A882)=6</formula>
    </cfRule>
    <cfRule type="expression" dxfId="10723" priority="16534" stopIfTrue="1">
      <formula>WEEKDAY($A882)=7</formula>
    </cfRule>
  </conditionalFormatting>
  <conditionalFormatting sqref="I882">
    <cfRule type="expression" dxfId="10722" priority="16521" stopIfTrue="1">
      <formula>WEEKDAY($A882)=1</formula>
    </cfRule>
    <cfRule type="expression" dxfId="10721" priority="16522" stopIfTrue="1">
      <formula>WEEKDAY($A882)=2</formula>
    </cfRule>
    <cfRule type="expression" dxfId="10720" priority="16523" stopIfTrue="1">
      <formula>WEEKDAY($A882)=3</formula>
    </cfRule>
    <cfRule type="expression" dxfId="10719" priority="16524" stopIfTrue="1">
      <formula>WEEKDAY($A882)=4</formula>
    </cfRule>
    <cfRule type="expression" dxfId="10718" priority="16525" stopIfTrue="1">
      <formula>WEEKDAY($A882)=5</formula>
    </cfRule>
    <cfRule type="expression" dxfId="10717" priority="16526" stopIfTrue="1">
      <formula>WEEKDAY($A882)=6</formula>
    </cfRule>
    <cfRule type="expression" dxfId="10716" priority="16527" stopIfTrue="1">
      <formula>WEEKDAY($A882)=7</formula>
    </cfRule>
  </conditionalFormatting>
  <conditionalFormatting sqref="I882">
    <cfRule type="expression" dxfId="10715" priority="16514" stopIfTrue="1">
      <formula>WEEKDAY($A882)=1</formula>
    </cfRule>
    <cfRule type="expression" dxfId="10714" priority="16515" stopIfTrue="1">
      <formula>WEEKDAY($A882)=2</formula>
    </cfRule>
    <cfRule type="expression" dxfId="10713" priority="16516" stopIfTrue="1">
      <formula>WEEKDAY($A882)=3</formula>
    </cfRule>
    <cfRule type="expression" dxfId="10712" priority="16517" stopIfTrue="1">
      <formula>WEEKDAY($A882)=4</formula>
    </cfRule>
    <cfRule type="expression" dxfId="10711" priority="16518" stopIfTrue="1">
      <formula>WEEKDAY($A882)=5</formula>
    </cfRule>
    <cfRule type="expression" dxfId="10710" priority="16519" stopIfTrue="1">
      <formula>WEEKDAY($A882)=6</formula>
    </cfRule>
    <cfRule type="expression" dxfId="10709" priority="16520" stopIfTrue="1">
      <formula>WEEKDAY($A882)=7</formula>
    </cfRule>
  </conditionalFormatting>
  <conditionalFormatting sqref="I882">
    <cfRule type="expression" dxfId="10708" priority="16507" stopIfTrue="1">
      <formula>WEEKDAY($A882)=1</formula>
    </cfRule>
    <cfRule type="expression" dxfId="10707" priority="16508" stopIfTrue="1">
      <formula>WEEKDAY($A882)=2</formula>
    </cfRule>
    <cfRule type="expression" dxfId="10706" priority="16509" stopIfTrue="1">
      <formula>WEEKDAY($A882)=3</formula>
    </cfRule>
    <cfRule type="expression" dxfId="10705" priority="16510" stopIfTrue="1">
      <formula>WEEKDAY($A882)=4</formula>
    </cfRule>
    <cfRule type="expression" dxfId="10704" priority="16511" stopIfTrue="1">
      <formula>WEEKDAY($A882)=5</formula>
    </cfRule>
    <cfRule type="expression" dxfId="10703" priority="16512" stopIfTrue="1">
      <formula>WEEKDAY($A882)=6</formula>
    </cfRule>
    <cfRule type="expression" dxfId="10702" priority="16513" stopIfTrue="1">
      <formula>WEEKDAY($A882)=7</formula>
    </cfRule>
  </conditionalFormatting>
  <conditionalFormatting sqref="I882">
    <cfRule type="expression" dxfId="10701" priority="16500" stopIfTrue="1">
      <formula>WEEKDAY($A882)=1</formula>
    </cfRule>
    <cfRule type="expression" dxfId="10700" priority="16501" stopIfTrue="1">
      <formula>WEEKDAY($A882)=2</formula>
    </cfRule>
    <cfRule type="expression" dxfId="10699" priority="16502" stopIfTrue="1">
      <formula>WEEKDAY($A882)=3</formula>
    </cfRule>
    <cfRule type="expression" dxfId="10698" priority="16503" stopIfTrue="1">
      <formula>WEEKDAY($A882)=4</formula>
    </cfRule>
    <cfRule type="expression" dxfId="10697" priority="16504" stopIfTrue="1">
      <formula>WEEKDAY($A882)=5</formula>
    </cfRule>
    <cfRule type="expression" dxfId="10696" priority="16505" stopIfTrue="1">
      <formula>WEEKDAY($A882)=6</formula>
    </cfRule>
    <cfRule type="expression" dxfId="10695" priority="16506" stopIfTrue="1">
      <formula>WEEKDAY($A882)=7</formula>
    </cfRule>
  </conditionalFormatting>
  <conditionalFormatting sqref="I882">
    <cfRule type="expression" dxfId="10694" priority="16493" stopIfTrue="1">
      <formula>WEEKDAY($A882)=1</formula>
    </cfRule>
    <cfRule type="expression" dxfId="10693" priority="16494" stopIfTrue="1">
      <formula>WEEKDAY($A882)=2</formula>
    </cfRule>
    <cfRule type="expression" dxfId="10692" priority="16495" stopIfTrue="1">
      <formula>WEEKDAY($A882)=3</formula>
    </cfRule>
    <cfRule type="expression" dxfId="10691" priority="16496" stopIfTrue="1">
      <formula>WEEKDAY($A882)=4</formula>
    </cfRule>
    <cfRule type="expression" dxfId="10690" priority="16497" stopIfTrue="1">
      <formula>WEEKDAY($A882)=5</formula>
    </cfRule>
    <cfRule type="expression" dxfId="10689" priority="16498" stopIfTrue="1">
      <formula>WEEKDAY($A882)=6</formula>
    </cfRule>
    <cfRule type="expression" dxfId="10688" priority="16499" stopIfTrue="1">
      <formula>WEEKDAY($A882)=7</formula>
    </cfRule>
  </conditionalFormatting>
  <conditionalFormatting sqref="I882">
    <cfRule type="expression" dxfId="10687" priority="16486" stopIfTrue="1">
      <formula>WEEKDAY($A882)=1</formula>
    </cfRule>
    <cfRule type="expression" dxfId="10686" priority="16487" stopIfTrue="1">
      <formula>WEEKDAY($A882)=2</formula>
    </cfRule>
    <cfRule type="expression" dxfId="10685" priority="16488" stopIfTrue="1">
      <formula>WEEKDAY($A882)=3</formula>
    </cfRule>
    <cfRule type="expression" dxfId="10684" priority="16489" stopIfTrue="1">
      <formula>WEEKDAY($A882)=4</formula>
    </cfRule>
    <cfRule type="expression" dxfId="10683" priority="16490" stopIfTrue="1">
      <formula>WEEKDAY($A882)=5</formula>
    </cfRule>
    <cfRule type="expression" dxfId="10682" priority="16491" stopIfTrue="1">
      <formula>WEEKDAY($A882)=6</formula>
    </cfRule>
    <cfRule type="expression" dxfId="10681" priority="16492" stopIfTrue="1">
      <formula>WEEKDAY($A882)=7</formula>
    </cfRule>
  </conditionalFormatting>
  <conditionalFormatting sqref="I882">
    <cfRule type="expression" dxfId="10680" priority="16479" stopIfTrue="1">
      <formula>WEEKDAY($A882)=1</formula>
    </cfRule>
    <cfRule type="expression" dxfId="10679" priority="16480" stopIfTrue="1">
      <formula>WEEKDAY($A882)=2</formula>
    </cfRule>
    <cfRule type="expression" dxfId="10678" priority="16481" stopIfTrue="1">
      <formula>WEEKDAY($A882)=3</formula>
    </cfRule>
    <cfRule type="expression" dxfId="10677" priority="16482" stopIfTrue="1">
      <formula>WEEKDAY($A882)=4</formula>
    </cfRule>
    <cfRule type="expression" dxfId="10676" priority="16483" stopIfTrue="1">
      <formula>WEEKDAY($A882)=5</formula>
    </cfRule>
    <cfRule type="expression" dxfId="10675" priority="16484" stopIfTrue="1">
      <formula>WEEKDAY($A882)=6</formula>
    </cfRule>
    <cfRule type="expression" dxfId="10674" priority="16485" stopIfTrue="1">
      <formula>WEEKDAY($A882)=7</formula>
    </cfRule>
  </conditionalFormatting>
  <conditionalFormatting sqref="I882">
    <cfRule type="expression" dxfId="10673" priority="16472" stopIfTrue="1">
      <formula>WEEKDAY($A882)=1</formula>
    </cfRule>
    <cfRule type="expression" dxfId="10672" priority="16473" stopIfTrue="1">
      <formula>WEEKDAY($A882)=2</formula>
    </cfRule>
    <cfRule type="expression" dxfId="10671" priority="16474" stopIfTrue="1">
      <formula>WEEKDAY($A882)=3</formula>
    </cfRule>
    <cfRule type="expression" dxfId="10670" priority="16475" stopIfTrue="1">
      <formula>WEEKDAY($A882)=4</formula>
    </cfRule>
    <cfRule type="expression" dxfId="10669" priority="16476" stopIfTrue="1">
      <formula>WEEKDAY($A882)=5</formula>
    </cfRule>
    <cfRule type="expression" dxfId="10668" priority="16477" stopIfTrue="1">
      <formula>WEEKDAY($A882)=6</formula>
    </cfRule>
    <cfRule type="expression" dxfId="10667" priority="16478" stopIfTrue="1">
      <formula>WEEKDAY($A882)=7</formula>
    </cfRule>
  </conditionalFormatting>
  <conditionalFormatting sqref="I882">
    <cfRule type="expression" dxfId="10666" priority="16465" stopIfTrue="1">
      <formula>WEEKDAY($A882)=1</formula>
    </cfRule>
    <cfRule type="expression" dxfId="10665" priority="16466" stopIfTrue="1">
      <formula>WEEKDAY($A882)=2</formula>
    </cfRule>
    <cfRule type="expression" dxfId="10664" priority="16467" stopIfTrue="1">
      <formula>WEEKDAY($A882)=3</formula>
    </cfRule>
    <cfRule type="expression" dxfId="10663" priority="16468" stopIfTrue="1">
      <formula>WEEKDAY($A882)=4</formula>
    </cfRule>
    <cfRule type="expression" dxfId="10662" priority="16469" stopIfTrue="1">
      <formula>WEEKDAY($A882)=5</formula>
    </cfRule>
    <cfRule type="expression" dxfId="10661" priority="16470" stopIfTrue="1">
      <formula>WEEKDAY($A882)=6</formula>
    </cfRule>
    <cfRule type="expression" dxfId="10660" priority="16471" stopIfTrue="1">
      <formula>WEEKDAY($A882)=7</formula>
    </cfRule>
  </conditionalFormatting>
  <conditionalFormatting sqref="I882">
    <cfRule type="expression" dxfId="10659" priority="16458" stopIfTrue="1">
      <formula>WEEKDAY($A882)=1</formula>
    </cfRule>
    <cfRule type="expression" dxfId="10658" priority="16459" stopIfTrue="1">
      <formula>WEEKDAY($A882)=2</formula>
    </cfRule>
    <cfRule type="expression" dxfId="10657" priority="16460" stopIfTrue="1">
      <formula>WEEKDAY($A882)=3</formula>
    </cfRule>
    <cfRule type="expression" dxfId="10656" priority="16461" stopIfTrue="1">
      <formula>WEEKDAY($A882)=4</formula>
    </cfRule>
    <cfRule type="expression" dxfId="10655" priority="16462" stopIfTrue="1">
      <formula>WEEKDAY($A882)=5</formula>
    </cfRule>
    <cfRule type="expression" dxfId="10654" priority="16463" stopIfTrue="1">
      <formula>WEEKDAY($A882)=6</formula>
    </cfRule>
    <cfRule type="expression" dxfId="10653" priority="16464" stopIfTrue="1">
      <formula>WEEKDAY($A882)=7</formula>
    </cfRule>
  </conditionalFormatting>
  <conditionalFormatting sqref="I882">
    <cfRule type="expression" dxfId="10652" priority="16451" stopIfTrue="1">
      <formula>WEEKDAY($A882)=1</formula>
    </cfRule>
    <cfRule type="expression" dxfId="10651" priority="16452" stopIfTrue="1">
      <formula>WEEKDAY($A882)=2</formula>
    </cfRule>
    <cfRule type="expression" dxfId="10650" priority="16453" stopIfTrue="1">
      <formula>WEEKDAY($A882)=3</formula>
    </cfRule>
    <cfRule type="expression" dxfId="10649" priority="16454" stopIfTrue="1">
      <formula>WEEKDAY($A882)=4</formula>
    </cfRule>
    <cfRule type="expression" dxfId="10648" priority="16455" stopIfTrue="1">
      <formula>WEEKDAY($A882)=5</formula>
    </cfRule>
    <cfRule type="expression" dxfId="10647" priority="16456" stopIfTrue="1">
      <formula>WEEKDAY($A882)=6</formula>
    </cfRule>
    <cfRule type="expression" dxfId="10646" priority="16457" stopIfTrue="1">
      <formula>WEEKDAY($A882)=7</formula>
    </cfRule>
  </conditionalFormatting>
  <conditionalFormatting sqref="I882">
    <cfRule type="expression" dxfId="10645" priority="16444" stopIfTrue="1">
      <formula>WEEKDAY($A882)=1</formula>
    </cfRule>
    <cfRule type="expression" dxfId="10644" priority="16445" stopIfTrue="1">
      <formula>WEEKDAY($A882)=2</formula>
    </cfRule>
    <cfRule type="expression" dxfId="10643" priority="16446" stopIfTrue="1">
      <formula>WEEKDAY($A882)=3</formula>
    </cfRule>
    <cfRule type="expression" dxfId="10642" priority="16447" stopIfTrue="1">
      <formula>WEEKDAY($A882)=4</formula>
    </cfRule>
    <cfRule type="expression" dxfId="10641" priority="16448" stopIfTrue="1">
      <formula>WEEKDAY($A882)=5</formula>
    </cfRule>
    <cfRule type="expression" dxfId="10640" priority="16449" stopIfTrue="1">
      <formula>WEEKDAY($A882)=6</formula>
    </cfRule>
    <cfRule type="expression" dxfId="10639" priority="16450" stopIfTrue="1">
      <formula>WEEKDAY($A882)=7</formula>
    </cfRule>
  </conditionalFormatting>
  <conditionalFormatting sqref="I882">
    <cfRule type="expression" dxfId="10638" priority="16437" stopIfTrue="1">
      <formula>WEEKDAY($A882)=1</formula>
    </cfRule>
    <cfRule type="expression" dxfId="10637" priority="16438" stopIfTrue="1">
      <formula>WEEKDAY($A882)=2</formula>
    </cfRule>
    <cfRule type="expression" dxfId="10636" priority="16439" stopIfTrue="1">
      <formula>WEEKDAY($A882)=3</formula>
    </cfRule>
    <cfRule type="expression" dxfId="10635" priority="16440" stopIfTrue="1">
      <formula>WEEKDAY($A882)=4</formula>
    </cfRule>
    <cfRule type="expression" dxfId="10634" priority="16441" stopIfTrue="1">
      <formula>WEEKDAY($A882)=5</formula>
    </cfRule>
    <cfRule type="expression" dxfId="10633" priority="16442" stopIfTrue="1">
      <formula>WEEKDAY($A882)=6</formula>
    </cfRule>
    <cfRule type="expression" dxfId="10632" priority="16443" stopIfTrue="1">
      <formula>WEEKDAY($A882)=7</formula>
    </cfRule>
  </conditionalFormatting>
  <conditionalFormatting sqref="I882">
    <cfRule type="expression" dxfId="10631" priority="16430" stopIfTrue="1">
      <formula>WEEKDAY($A882)=1</formula>
    </cfRule>
    <cfRule type="expression" dxfId="10630" priority="16431" stopIfTrue="1">
      <formula>WEEKDAY($A882)=2</formula>
    </cfRule>
    <cfRule type="expression" dxfId="10629" priority="16432" stopIfTrue="1">
      <formula>WEEKDAY($A882)=3</formula>
    </cfRule>
    <cfRule type="expression" dxfId="10628" priority="16433" stopIfTrue="1">
      <formula>WEEKDAY($A882)=4</formula>
    </cfRule>
    <cfRule type="expression" dxfId="10627" priority="16434" stopIfTrue="1">
      <formula>WEEKDAY($A882)=5</formula>
    </cfRule>
    <cfRule type="expression" dxfId="10626" priority="16435" stopIfTrue="1">
      <formula>WEEKDAY($A882)=6</formula>
    </cfRule>
    <cfRule type="expression" dxfId="10625" priority="16436" stopIfTrue="1">
      <formula>WEEKDAY($A882)=7</formula>
    </cfRule>
  </conditionalFormatting>
  <conditionalFormatting sqref="I882">
    <cfRule type="expression" dxfId="10624" priority="16423" stopIfTrue="1">
      <formula>WEEKDAY($A882)=1</formula>
    </cfRule>
    <cfRule type="expression" dxfId="10623" priority="16424" stopIfTrue="1">
      <formula>WEEKDAY($A882)=2</formula>
    </cfRule>
    <cfRule type="expression" dxfId="10622" priority="16425" stopIfTrue="1">
      <formula>WEEKDAY($A882)=3</formula>
    </cfRule>
    <cfRule type="expression" dxfId="10621" priority="16426" stopIfTrue="1">
      <formula>WEEKDAY($A882)=4</formula>
    </cfRule>
    <cfRule type="expression" dxfId="10620" priority="16427" stopIfTrue="1">
      <formula>WEEKDAY($A882)=5</formula>
    </cfRule>
    <cfRule type="expression" dxfId="10619" priority="16428" stopIfTrue="1">
      <formula>WEEKDAY($A882)=6</formula>
    </cfRule>
    <cfRule type="expression" dxfId="10618" priority="16429" stopIfTrue="1">
      <formula>WEEKDAY($A882)=7</formula>
    </cfRule>
  </conditionalFormatting>
  <conditionalFormatting sqref="I882">
    <cfRule type="expression" dxfId="10617" priority="16416" stopIfTrue="1">
      <formula>WEEKDAY($A882)=1</formula>
    </cfRule>
    <cfRule type="expression" dxfId="10616" priority="16417" stopIfTrue="1">
      <formula>WEEKDAY($A882)=2</formula>
    </cfRule>
    <cfRule type="expression" dxfId="10615" priority="16418" stopIfTrue="1">
      <formula>WEEKDAY($A882)=3</formula>
    </cfRule>
    <cfRule type="expression" dxfId="10614" priority="16419" stopIfTrue="1">
      <formula>WEEKDAY($A882)=4</formula>
    </cfRule>
    <cfRule type="expression" dxfId="10613" priority="16420" stopIfTrue="1">
      <formula>WEEKDAY($A882)=5</formula>
    </cfRule>
    <cfRule type="expression" dxfId="10612" priority="16421" stopIfTrue="1">
      <formula>WEEKDAY($A882)=6</formula>
    </cfRule>
    <cfRule type="expression" dxfId="10611" priority="16422" stopIfTrue="1">
      <formula>WEEKDAY($A882)=7</formula>
    </cfRule>
  </conditionalFormatting>
  <conditionalFormatting sqref="I882">
    <cfRule type="expression" dxfId="10610" priority="16409" stopIfTrue="1">
      <formula>WEEKDAY($A882)=1</formula>
    </cfRule>
    <cfRule type="expression" dxfId="10609" priority="16410" stopIfTrue="1">
      <formula>WEEKDAY($A882)=2</formula>
    </cfRule>
    <cfRule type="expression" dxfId="10608" priority="16411" stopIfTrue="1">
      <formula>WEEKDAY($A882)=3</formula>
    </cfRule>
    <cfRule type="expression" dxfId="10607" priority="16412" stopIfTrue="1">
      <formula>WEEKDAY($A882)=4</formula>
    </cfRule>
    <cfRule type="expression" dxfId="10606" priority="16413" stopIfTrue="1">
      <formula>WEEKDAY($A882)=5</formula>
    </cfRule>
    <cfRule type="expression" dxfId="10605" priority="16414" stopIfTrue="1">
      <formula>WEEKDAY($A882)=6</formula>
    </cfRule>
    <cfRule type="expression" dxfId="10604" priority="16415" stopIfTrue="1">
      <formula>WEEKDAY($A882)=7</formula>
    </cfRule>
  </conditionalFormatting>
  <conditionalFormatting sqref="I882">
    <cfRule type="expression" dxfId="10603" priority="16402" stopIfTrue="1">
      <formula>WEEKDAY($A882)=1</formula>
    </cfRule>
    <cfRule type="expression" dxfId="10602" priority="16403" stopIfTrue="1">
      <formula>WEEKDAY($A882)=2</formula>
    </cfRule>
    <cfRule type="expression" dxfId="10601" priority="16404" stopIfTrue="1">
      <formula>WEEKDAY($A882)=3</formula>
    </cfRule>
    <cfRule type="expression" dxfId="10600" priority="16405" stopIfTrue="1">
      <formula>WEEKDAY($A882)=4</formula>
    </cfRule>
    <cfRule type="expression" dxfId="10599" priority="16406" stopIfTrue="1">
      <formula>WEEKDAY($A882)=5</formula>
    </cfRule>
    <cfRule type="expression" dxfId="10598" priority="16407" stopIfTrue="1">
      <formula>WEEKDAY($A882)=6</formula>
    </cfRule>
    <cfRule type="expression" dxfId="10597" priority="16408" stopIfTrue="1">
      <formula>WEEKDAY($A882)=7</formula>
    </cfRule>
  </conditionalFormatting>
  <conditionalFormatting sqref="I882">
    <cfRule type="expression" dxfId="10596" priority="16395" stopIfTrue="1">
      <formula>WEEKDAY($A882)=1</formula>
    </cfRule>
    <cfRule type="expression" dxfId="10595" priority="16396" stopIfTrue="1">
      <formula>WEEKDAY($A882)=2</formula>
    </cfRule>
    <cfRule type="expression" dxfId="10594" priority="16397" stopIfTrue="1">
      <formula>WEEKDAY($A882)=3</formula>
    </cfRule>
    <cfRule type="expression" dxfId="10593" priority="16398" stopIfTrue="1">
      <formula>WEEKDAY($A882)=4</formula>
    </cfRule>
    <cfRule type="expression" dxfId="10592" priority="16399" stopIfTrue="1">
      <formula>WEEKDAY($A882)=5</formula>
    </cfRule>
    <cfRule type="expression" dxfId="10591" priority="16400" stopIfTrue="1">
      <formula>WEEKDAY($A882)=6</formula>
    </cfRule>
    <cfRule type="expression" dxfId="10590" priority="16401" stopIfTrue="1">
      <formula>WEEKDAY($A882)=7</formula>
    </cfRule>
  </conditionalFormatting>
  <conditionalFormatting sqref="I882">
    <cfRule type="expression" dxfId="10589" priority="16388" stopIfTrue="1">
      <formula>WEEKDAY($A882)=1</formula>
    </cfRule>
    <cfRule type="expression" dxfId="10588" priority="16389" stopIfTrue="1">
      <formula>WEEKDAY($A882)=2</formula>
    </cfRule>
    <cfRule type="expression" dxfId="10587" priority="16390" stopIfTrue="1">
      <formula>WEEKDAY($A882)=3</formula>
    </cfRule>
    <cfRule type="expression" dxfId="10586" priority="16391" stopIfTrue="1">
      <formula>WEEKDAY($A882)=4</formula>
    </cfRule>
    <cfRule type="expression" dxfId="10585" priority="16392" stopIfTrue="1">
      <formula>WEEKDAY($A882)=5</formula>
    </cfRule>
    <cfRule type="expression" dxfId="10584" priority="16393" stopIfTrue="1">
      <formula>WEEKDAY($A882)=6</formula>
    </cfRule>
    <cfRule type="expression" dxfId="10583" priority="16394" stopIfTrue="1">
      <formula>WEEKDAY($A882)=7</formula>
    </cfRule>
  </conditionalFormatting>
  <conditionalFormatting sqref="I882">
    <cfRule type="expression" dxfId="10582" priority="16381" stopIfTrue="1">
      <formula>WEEKDAY($A882)=1</formula>
    </cfRule>
    <cfRule type="expression" dxfId="10581" priority="16382" stopIfTrue="1">
      <formula>WEEKDAY($A882)=2</formula>
    </cfRule>
    <cfRule type="expression" dxfId="10580" priority="16383" stopIfTrue="1">
      <formula>WEEKDAY($A882)=3</formula>
    </cfRule>
    <cfRule type="expression" dxfId="10579" priority="16384" stopIfTrue="1">
      <formula>WEEKDAY($A882)=4</formula>
    </cfRule>
    <cfRule type="expression" dxfId="10578" priority="16385" stopIfTrue="1">
      <formula>WEEKDAY($A882)=5</formula>
    </cfRule>
    <cfRule type="expression" dxfId="10577" priority="16386" stopIfTrue="1">
      <formula>WEEKDAY($A882)=6</formula>
    </cfRule>
    <cfRule type="expression" dxfId="10576" priority="16387" stopIfTrue="1">
      <formula>WEEKDAY($A882)=7</formula>
    </cfRule>
  </conditionalFormatting>
  <conditionalFormatting sqref="I882">
    <cfRule type="expression" dxfId="10575" priority="16374" stopIfTrue="1">
      <formula>WEEKDAY($A882)=1</formula>
    </cfRule>
    <cfRule type="expression" dxfId="10574" priority="16375" stopIfTrue="1">
      <formula>WEEKDAY($A882)=2</formula>
    </cfRule>
    <cfRule type="expression" dxfId="10573" priority="16376" stopIfTrue="1">
      <formula>WEEKDAY($A882)=3</formula>
    </cfRule>
    <cfRule type="expression" dxfId="10572" priority="16377" stopIfTrue="1">
      <formula>WEEKDAY($A882)=4</formula>
    </cfRule>
    <cfRule type="expression" dxfId="10571" priority="16378" stopIfTrue="1">
      <formula>WEEKDAY($A882)=5</formula>
    </cfRule>
    <cfRule type="expression" dxfId="10570" priority="16379" stopIfTrue="1">
      <formula>WEEKDAY($A882)=6</formula>
    </cfRule>
    <cfRule type="expression" dxfId="10569" priority="16380" stopIfTrue="1">
      <formula>WEEKDAY($A882)=7</formula>
    </cfRule>
  </conditionalFormatting>
  <conditionalFormatting sqref="I882">
    <cfRule type="expression" dxfId="10568" priority="16367" stopIfTrue="1">
      <formula>WEEKDAY($A882)=1</formula>
    </cfRule>
    <cfRule type="expression" dxfId="10567" priority="16368" stopIfTrue="1">
      <formula>WEEKDAY($A882)=2</formula>
    </cfRule>
    <cfRule type="expression" dxfId="10566" priority="16369" stopIfTrue="1">
      <formula>WEEKDAY($A882)=3</formula>
    </cfRule>
    <cfRule type="expression" dxfId="10565" priority="16370" stopIfTrue="1">
      <formula>WEEKDAY($A882)=4</formula>
    </cfRule>
    <cfRule type="expression" dxfId="10564" priority="16371" stopIfTrue="1">
      <formula>WEEKDAY($A882)=5</formula>
    </cfRule>
    <cfRule type="expression" dxfId="10563" priority="16372" stopIfTrue="1">
      <formula>WEEKDAY($A882)=6</formula>
    </cfRule>
    <cfRule type="expression" dxfId="10562" priority="16373" stopIfTrue="1">
      <formula>WEEKDAY($A882)=7</formula>
    </cfRule>
  </conditionalFormatting>
  <conditionalFormatting sqref="I882">
    <cfRule type="expression" dxfId="10561" priority="16360" stopIfTrue="1">
      <formula>WEEKDAY($A882)=1</formula>
    </cfRule>
    <cfRule type="expression" dxfId="10560" priority="16361" stopIfTrue="1">
      <formula>WEEKDAY($A882)=2</formula>
    </cfRule>
    <cfRule type="expression" dxfId="10559" priority="16362" stopIfTrue="1">
      <formula>WEEKDAY($A882)=3</formula>
    </cfRule>
    <cfRule type="expression" dxfId="10558" priority="16363" stopIfTrue="1">
      <formula>WEEKDAY($A882)=4</formula>
    </cfRule>
    <cfRule type="expression" dxfId="10557" priority="16364" stopIfTrue="1">
      <formula>WEEKDAY($A882)=5</formula>
    </cfRule>
    <cfRule type="expression" dxfId="10556" priority="16365" stopIfTrue="1">
      <formula>WEEKDAY($A882)=6</formula>
    </cfRule>
    <cfRule type="expression" dxfId="10555" priority="16366" stopIfTrue="1">
      <formula>WEEKDAY($A882)=7</formula>
    </cfRule>
  </conditionalFormatting>
  <conditionalFormatting sqref="I882">
    <cfRule type="expression" dxfId="10554" priority="16353" stopIfTrue="1">
      <formula>WEEKDAY($A882)=1</formula>
    </cfRule>
    <cfRule type="expression" dxfId="10553" priority="16354" stopIfTrue="1">
      <formula>WEEKDAY($A882)=2</formula>
    </cfRule>
    <cfRule type="expression" dxfId="10552" priority="16355" stopIfTrue="1">
      <formula>WEEKDAY($A882)=3</formula>
    </cfRule>
    <cfRule type="expression" dxfId="10551" priority="16356" stopIfTrue="1">
      <formula>WEEKDAY($A882)=4</formula>
    </cfRule>
    <cfRule type="expression" dxfId="10550" priority="16357" stopIfTrue="1">
      <formula>WEEKDAY($A882)=5</formula>
    </cfRule>
    <cfRule type="expression" dxfId="10549" priority="16358" stopIfTrue="1">
      <formula>WEEKDAY($A882)=6</formula>
    </cfRule>
    <cfRule type="expression" dxfId="10548" priority="16359" stopIfTrue="1">
      <formula>WEEKDAY($A882)=7</formula>
    </cfRule>
  </conditionalFormatting>
  <conditionalFormatting sqref="I882">
    <cfRule type="expression" dxfId="10547" priority="16346" stopIfTrue="1">
      <formula>WEEKDAY($A882)=1</formula>
    </cfRule>
    <cfRule type="expression" dxfId="10546" priority="16347" stopIfTrue="1">
      <formula>WEEKDAY($A882)=2</formula>
    </cfRule>
    <cfRule type="expression" dxfId="10545" priority="16348" stopIfTrue="1">
      <formula>WEEKDAY($A882)=3</formula>
    </cfRule>
    <cfRule type="expression" dxfId="10544" priority="16349" stopIfTrue="1">
      <formula>WEEKDAY($A882)=4</formula>
    </cfRule>
    <cfRule type="expression" dxfId="10543" priority="16350" stopIfTrue="1">
      <formula>WEEKDAY($A882)=5</formula>
    </cfRule>
    <cfRule type="expression" dxfId="10542" priority="16351" stopIfTrue="1">
      <formula>WEEKDAY($A882)=6</formula>
    </cfRule>
    <cfRule type="expression" dxfId="10541" priority="16352" stopIfTrue="1">
      <formula>WEEKDAY($A882)=7</formula>
    </cfRule>
  </conditionalFormatting>
  <conditionalFormatting sqref="I882">
    <cfRule type="expression" dxfId="10540" priority="16339" stopIfTrue="1">
      <formula>WEEKDAY($A882)=1</formula>
    </cfRule>
    <cfRule type="expression" dxfId="10539" priority="16340" stopIfTrue="1">
      <formula>WEEKDAY($A882)=2</formula>
    </cfRule>
    <cfRule type="expression" dxfId="10538" priority="16341" stopIfTrue="1">
      <formula>WEEKDAY($A882)=3</formula>
    </cfRule>
    <cfRule type="expression" dxfId="10537" priority="16342" stopIfTrue="1">
      <formula>WEEKDAY($A882)=4</formula>
    </cfRule>
    <cfRule type="expression" dxfId="10536" priority="16343" stopIfTrue="1">
      <formula>WEEKDAY($A882)=5</formula>
    </cfRule>
    <cfRule type="expression" dxfId="10535" priority="16344" stopIfTrue="1">
      <formula>WEEKDAY($A882)=6</formula>
    </cfRule>
    <cfRule type="expression" dxfId="10534" priority="16345" stopIfTrue="1">
      <formula>WEEKDAY($A882)=7</formula>
    </cfRule>
  </conditionalFormatting>
  <conditionalFormatting sqref="I882">
    <cfRule type="expression" dxfId="10533" priority="16332" stopIfTrue="1">
      <formula>WEEKDAY($A882)=1</formula>
    </cfRule>
    <cfRule type="expression" dxfId="10532" priority="16333" stopIfTrue="1">
      <formula>WEEKDAY($A882)=2</formula>
    </cfRule>
    <cfRule type="expression" dxfId="10531" priority="16334" stopIfTrue="1">
      <formula>WEEKDAY($A882)=3</formula>
    </cfRule>
    <cfRule type="expression" dxfId="10530" priority="16335" stopIfTrue="1">
      <formula>WEEKDAY($A882)=4</formula>
    </cfRule>
    <cfRule type="expression" dxfId="10529" priority="16336" stopIfTrue="1">
      <formula>WEEKDAY($A882)=5</formula>
    </cfRule>
    <cfRule type="expression" dxfId="10528" priority="16337" stopIfTrue="1">
      <formula>WEEKDAY($A882)=6</formula>
    </cfRule>
    <cfRule type="expression" dxfId="10527" priority="16338" stopIfTrue="1">
      <formula>WEEKDAY($A882)=7</formula>
    </cfRule>
  </conditionalFormatting>
  <conditionalFormatting sqref="I882">
    <cfRule type="expression" dxfId="10526" priority="16325" stopIfTrue="1">
      <formula>WEEKDAY($A882)=1</formula>
    </cfRule>
    <cfRule type="expression" dxfId="10525" priority="16326" stopIfTrue="1">
      <formula>WEEKDAY($A882)=2</formula>
    </cfRule>
    <cfRule type="expression" dxfId="10524" priority="16327" stopIfTrue="1">
      <formula>WEEKDAY($A882)=3</formula>
    </cfRule>
    <cfRule type="expression" dxfId="10523" priority="16328" stopIfTrue="1">
      <formula>WEEKDAY($A882)=4</formula>
    </cfRule>
    <cfRule type="expression" dxfId="10522" priority="16329" stopIfTrue="1">
      <formula>WEEKDAY($A882)=5</formula>
    </cfRule>
    <cfRule type="expression" dxfId="10521" priority="16330" stopIfTrue="1">
      <formula>WEEKDAY($A882)=6</formula>
    </cfRule>
    <cfRule type="expression" dxfId="10520" priority="16331" stopIfTrue="1">
      <formula>WEEKDAY($A882)=7</formula>
    </cfRule>
  </conditionalFormatting>
  <conditionalFormatting sqref="I882">
    <cfRule type="expression" dxfId="10519" priority="16318" stopIfTrue="1">
      <formula>WEEKDAY($A882)=1</formula>
    </cfRule>
    <cfRule type="expression" dxfId="10518" priority="16319" stopIfTrue="1">
      <formula>WEEKDAY($A882)=2</formula>
    </cfRule>
    <cfRule type="expression" dxfId="10517" priority="16320" stopIfTrue="1">
      <formula>WEEKDAY($A882)=3</formula>
    </cfRule>
    <cfRule type="expression" dxfId="10516" priority="16321" stopIfTrue="1">
      <formula>WEEKDAY($A882)=4</formula>
    </cfRule>
    <cfRule type="expression" dxfId="10515" priority="16322" stopIfTrue="1">
      <formula>WEEKDAY($A882)=5</formula>
    </cfRule>
    <cfRule type="expression" dxfId="10514" priority="16323" stopIfTrue="1">
      <formula>WEEKDAY($A882)=6</formula>
    </cfRule>
    <cfRule type="expression" dxfId="10513" priority="16324" stopIfTrue="1">
      <formula>WEEKDAY($A882)=7</formula>
    </cfRule>
  </conditionalFormatting>
  <conditionalFormatting sqref="I882">
    <cfRule type="expression" dxfId="10512" priority="16311" stopIfTrue="1">
      <formula>WEEKDAY($A882)=1</formula>
    </cfRule>
    <cfRule type="expression" dxfId="10511" priority="16312" stopIfTrue="1">
      <formula>WEEKDAY($A882)=2</formula>
    </cfRule>
    <cfRule type="expression" dxfId="10510" priority="16313" stopIfTrue="1">
      <formula>WEEKDAY($A882)=3</formula>
    </cfRule>
    <cfRule type="expression" dxfId="10509" priority="16314" stopIfTrue="1">
      <formula>WEEKDAY($A882)=4</formula>
    </cfRule>
    <cfRule type="expression" dxfId="10508" priority="16315" stopIfTrue="1">
      <formula>WEEKDAY($A882)=5</formula>
    </cfRule>
    <cfRule type="expression" dxfId="10507" priority="16316" stopIfTrue="1">
      <formula>WEEKDAY($A882)=6</formula>
    </cfRule>
    <cfRule type="expression" dxfId="10506" priority="16317" stopIfTrue="1">
      <formula>WEEKDAY($A882)=7</formula>
    </cfRule>
  </conditionalFormatting>
  <conditionalFormatting sqref="I882">
    <cfRule type="expression" dxfId="10505" priority="16304" stopIfTrue="1">
      <formula>WEEKDAY($A882)=1</formula>
    </cfRule>
    <cfRule type="expression" dxfId="10504" priority="16305" stopIfTrue="1">
      <formula>WEEKDAY($A882)=2</formula>
    </cfRule>
    <cfRule type="expression" dxfId="10503" priority="16306" stopIfTrue="1">
      <formula>WEEKDAY($A882)=3</formula>
    </cfRule>
    <cfRule type="expression" dxfId="10502" priority="16307" stopIfTrue="1">
      <formula>WEEKDAY($A882)=4</formula>
    </cfRule>
    <cfRule type="expression" dxfId="10501" priority="16308" stopIfTrue="1">
      <formula>WEEKDAY($A882)=5</formula>
    </cfRule>
    <cfRule type="expression" dxfId="10500" priority="16309" stopIfTrue="1">
      <formula>WEEKDAY($A882)=6</formula>
    </cfRule>
    <cfRule type="expression" dxfId="10499" priority="16310" stopIfTrue="1">
      <formula>WEEKDAY($A882)=7</formula>
    </cfRule>
  </conditionalFormatting>
  <conditionalFormatting sqref="I882">
    <cfRule type="expression" dxfId="10498" priority="16297" stopIfTrue="1">
      <formula>WEEKDAY($A882)=1</formula>
    </cfRule>
    <cfRule type="expression" dxfId="10497" priority="16298" stopIfTrue="1">
      <formula>WEEKDAY($A882)=2</formula>
    </cfRule>
    <cfRule type="expression" dxfId="10496" priority="16299" stopIfTrue="1">
      <formula>WEEKDAY($A882)=3</formula>
    </cfRule>
    <cfRule type="expression" dxfId="10495" priority="16300" stopIfTrue="1">
      <formula>WEEKDAY($A882)=4</formula>
    </cfRule>
    <cfRule type="expression" dxfId="10494" priority="16301" stopIfTrue="1">
      <formula>WEEKDAY($A882)=5</formula>
    </cfRule>
    <cfRule type="expression" dxfId="10493" priority="16302" stopIfTrue="1">
      <formula>WEEKDAY($A882)=6</formula>
    </cfRule>
    <cfRule type="expression" dxfId="10492" priority="16303" stopIfTrue="1">
      <formula>WEEKDAY($A882)=7</formula>
    </cfRule>
  </conditionalFormatting>
  <conditionalFormatting sqref="I882">
    <cfRule type="expression" dxfId="10491" priority="16290" stopIfTrue="1">
      <formula>WEEKDAY($A882)=1</formula>
    </cfRule>
    <cfRule type="expression" dxfId="10490" priority="16291" stopIfTrue="1">
      <formula>WEEKDAY($A882)=2</formula>
    </cfRule>
    <cfRule type="expression" dxfId="10489" priority="16292" stopIfTrue="1">
      <formula>WEEKDAY($A882)=3</formula>
    </cfRule>
    <cfRule type="expression" dxfId="10488" priority="16293" stopIfTrue="1">
      <formula>WEEKDAY($A882)=4</formula>
    </cfRule>
    <cfRule type="expression" dxfId="10487" priority="16294" stopIfTrue="1">
      <formula>WEEKDAY($A882)=5</formula>
    </cfRule>
    <cfRule type="expression" dxfId="10486" priority="16295" stopIfTrue="1">
      <formula>WEEKDAY($A882)=6</formula>
    </cfRule>
    <cfRule type="expression" dxfId="10485" priority="16296" stopIfTrue="1">
      <formula>WEEKDAY($A882)=7</formula>
    </cfRule>
  </conditionalFormatting>
  <conditionalFormatting sqref="I882">
    <cfRule type="expression" dxfId="10484" priority="16283" stopIfTrue="1">
      <formula>WEEKDAY($A882)=1</formula>
    </cfRule>
    <cfRule type="expression" dxfId="10483" priority="16284" stopIfTrue="1">
      <formula>WEEKDAY($A882)=2</formula>
    </cfRule>
    <cfRule type="expression" dxfId="10482" priority="16285" stopIfTrue="1">
      <formula>WEEKDAY($A882)=3</formula>
    </cfRule>
    <cfRule type="expression" dxfId="10481" priority="16286" stopIfTrue="1">
      <formula>WEEKDAY($A882)=4</formula>
    </cfRule>
    <cfRule type="expression" dxfId="10480" priority="16287" stopIfTrue="1">
      <formula>WEEKDAY($A882)=5</formula>
    </cfRule>
    <cfRule type="expression" dxfId="10479" priority="16288" stopIfTrue="1">
      <formula>WEEKDAY($A882)=6</formula>
    </cfRule>
    <cfRule type="expression" dxfId="10478" priority="16289" stopIfTrue="1">
      <formula>WEEKDAY($A882)=7</formula>
    </cfRule>
  </conditionalFormatting>
  <conditionalFormatting sqref="I882">
    <cfRule type="expression" dxfId="10477" priority="16276" stopIfTrue="1">
      <formula>WEEKDAY($A882)=1</formula>
    </cfRule>
    <cfRule type="expression" dxfId="10476" priority="16277" stopIfTrue="1">
      <formula>WEEKDAY($A882)=2</formula>
    </cfRule>
    <cfRule type="expression" dxfId="10475" priority="16278" stopIfTrue="1">
      <formula>WEEKDAY($A882)=3</formula>
    </cfRule>
    <cfRule type="expression" dxfId="10474" priority="16279" stopIfTrue="1">
      <formula>WEEKDAY($A882)=4</formula>
    </cfRule>
    <cfRule type="expression" dxfId="10473" priority="16280" stopIfTrue="1">
      <formula>WEEKDAY($A882)=5</formula>
    </cfRule>
    <cfRule type="expression" dxfId="10472" priority="16281" stopIfTrue="1">
      <formula>WEEKDAY($A882)=6</formula>
    </cfRule>
    <cfRule type="expression" dxfId="10471" priority="16282" stopIfTrue="1">
      <formula>WEEKDAY($A882)=7</formula>
    </cfRule>
  </conditionalFormatting>
  <conditionalFormatting sqref="I882">
    <cfRule type="expression" dxfId="10470" priority="16269" stopIfTrue="1">
      <formula>WEEKDAY($A882)=1</formula>
    </cfRule>
    <cfRule type="expression" dxfId="10469" priority="16270" stopIfTrue="1">
      <formula>WEEKDAY($A882)=2</formula>
    </cfRule>
    <cfRule type="expression" dxfId="10468" priority="16271" stopIfTrue="1">
      <formula>WEEKDAY($A882)=3</formula>
    </cfRule>
    <cfRule type="expression" dxfId="10467" priority="16272" stopIfTrue="1">
      <formula>WEEKDAY($A882)=4</formula>
    </cfRule>
    <cfRule type="expression" dxfId="10466" priority="16273" stopIfTrue="1">
      <formula>WEEKDAY($A882)=5</formula>
    </cfRule>
    <cfRule type="expression" dxfId="10465" priority="16274" stopIfTrue="1">
      <formula>WEEKDAY($A882)=6</formula>
    </cfRule>
    <cfRule type="expression" dxfId="10464" priority="16275" stopIfTrue="1">
      <formula>WEEKDAY($A882)=7</formula>
    </cfRule>
  </conditionalFormatting>
  <conditionalFormatting sqref="I882">
    <cfRule type="expression" dxfId="10463" priority="16262" stopIfTrue="1">
      <formula>WEEKDAY($A882)=1</formula>
    </cfRule>
    <cfRule type="expression" dxfId="10462" priority="16263" stopIfTrue="1">
      <formula>WEEKDAY($A882)=2</formula>
    </cfRule>
    <cfRule type="expression" dxfId="10461" priority="16264" stopIfTrue="1">
      <formula>WEEKDAY($A882)=3</formula>
    </cfRule>
    <cfRule type="expression" dxfId="10460" priority="16265" stopIfTrue="1">
      <formula>WEEKDAY($A882)=4</formula>
    </cfRule>
    <cfRule type="expression" dxfId="10459" priority="16266" stopIfTrue="1">
      <formula>WEEKDAY($A882)=5</formula>
    </cfRule>
    <cfRule type="expression" dxfId="10458" priority="16267" stopIfTrue="1">
      <formula>WEEKDAY($A882)=6</formula>
    </cfRule>
    <cfRule type="expression" dxfId="10457" priority="16268" stopIfTrue="1">
      <formula>WEEKDAY($A882)=7</formula>
    </cfRule>
  </conditionalFormatting>
  <conditionalFormatting sqref="I882">
    <cfRule type="expression" dxfId="10456" priority="16255" stopIfTrue="1">
      <formula>WEEKDAY($A882)=1</formula>
    </cfRule>
    <cfRule type="expression" dxfId="10455" priority="16256" stopIfTrue="1">
      <formula>WEEKDAY($A882)=2</formula>
    </cfRule>
    <cfRule type="expression" dxfId="10454" priority="16257" stopIfTrue="1">
      <formula>WEEKDAY($A882)=3</formula>
    </cfRule>
    <cfRule type="expression" dxfId="10453" priority="16258" stopIfTrue="1">
      <formula>WEEKDAY($A882)=4</formula>
    </cfRule>
    <cfRule type="expression" dxfId="10452" priority="16259" stopIfTrue="1">
      <formula>WEEKDAY($A882)=5</formula>
    </cfRule>
    <cfRule type="expression" dxfId="10451" priority="16260" stopIfTrue="1">
      <formula>WEEKDAY($A882)=6</formula>
    </cfRule>
    <cfRule type="expression" dxfId="10450" priority="16261" stopIfTrue="1">
      <formula>WEEKDAY($A882)=7</formula>
    </cfRule>
  </conditionalFormatting>
  <conditionalFormatting sqref="I882">
    <cfRule type="expression" dxfId="10449" priority="16248" stopIfTrue="1">
      <formula>WEEKDAY($A882)=1</formula>
    </cfRule>
    <cfRule type="expression" dxfId="10448" priority="16249" stopIfTrue="1">
      <formula>WEEKDAY($A882)=2</formula>
    </cfRule>
    <cfRule type="expression" dxfId="10447" priority="16250" stopIfTrue="1">
      <formula>WEEKDAY($A882)=3</formula>
    </cfRule>
    <cfRule type="expression" dxfId="10446" priority="16251" stopIfTrue="1">
      <formula>WEEKDAY($A882)=4</formula>
    </cfRule>
    <cfRule type="expression" dxfId="10445" priority="16252" stopIfTrue="1">
      <formula>WEEKDAY($A882)=5</formula>
    </cfRule>
    <cfRule type="expression" dxfId="10444" priority="16253" stopIfTrue="1">
      <formula>WEEKDAY($A882)=6</formula>
    </cfRule>
    <cfRule type="expression" dxfId="10443" priority="16254" stopIfTrue="1">
      <formula>WEEKDAY($A882)=7</formula>
    </cfRule>
  </conditionalFormatting>
  <conditionalFormatting sqref="I882">
    <cfRule type="expression" dxfId="10442" priority="16241" stopIfTrue="1">
      <formula>WEEKDAY($A882)=1</formula>
    </cfRule>
    <cfRule type="expression" dxfId="10441" priority="16242" stopIfTrue="1">
      <formula>WEEKDAY($A882)=2</formula>
    </cfRule>
    <cfRule type="expression" dxfId="10440" priority="16243" stopIfTrue="1">
      <formula>WEEKDAY($A882)=3</formula>
    </cfRule>
    <cfRule type="expression" dxfId="10439" priority="16244" stopIfTrue="1">
      <formula>WEEKDAY($A882)=4</formula>
    </cfRule>
    <cfRule type="expression" dxfId="10438" priority="16245" stopIfTrue="1">
      <formula>WEEKDAY($A882)=5</formula>
    </cfRule>
    <cfRule type="expression" dxfId="10437" priority="16246" stopIfTrue="1">
      <formula>WEEKDAY($A882)=6</formula>
    </cfRule>
    <cfRule type="expression" dxfId="10436" priority="16247" stopIfTrue="1">
      <formula>WEEKDAY($A882)=7</formula>
    </cfRule>
  </conditionalFormatting>
  <conditionalFormatting sqref="I882">
    <cfRule type="expression" dxfId="10435" priority="16234" stopIfTrue="1">
      <formula>WEEKDAY($A882)=1</formula>
    </cfRule>
    <cfRule type="expression" dxfId="10434" priority="16235" stopIfTrue="1">
      <formula>WEEKDAY($A882)=2</formula>
    </cfRule>
    <cfRule type="expression" dxfId="10433" priority="16236" stopIfTrue="1">
      <formula>WEEKDAY($A882)=3</formula>
    </cfRule>
    <cfRule type="expression" dxfId="10432" priority="16237" stopIfTrue="1">
      <formula>WEEKDAY($A882)=4</formula>
    </cfRule>
    <cfRule type="expression" dxfId="10431" priority="16238" stopIfTrue="1">
      <formula>WEEKDAY($A882)=5</formula>
    </cfRule>
    <cfRule type="expression" dxfId="10430" priority="16239" stopIfTrue="1">
      <formula>WEEKDAY($A882)=6</formula>
    </cfRule>
    <cfRule type="expression" dxfId="10429" priority="16240" stopIfTrue="1">
      <formula>WEEKDAY($A882)=7</formula>
    </cfRule>
  </conditionalFormatting>
  <conditionalFormatting sqref="I882">
    <cfRule type="expression" dxfId="10428" priority="16227" stopIfTrue="1">
      <formula>WEEKDAY($A882)=1</formula>
    </cfRule>
    <cfRule type="expression" dxfId="10427" priority="16228" stopIfTrue="1">
      <formula>WEEKDAY($A882)=2</formula>
    </cfRule>
    <cfRule type="expression" dxfId="10426" priority="16229" stopIfTrue="1">
      <formula>WEEKDAY($A882)=3</formula>
    </cfRule>
    <cfRule type="expression" dxfId="10425" priority="16230" stopIfTrue="1">
      <formula>WEEKDAY($A882)=4</formula>
    </cfRule>
    <cfRule type="expression" dxfId="10424" priority="16231" stopIfTrue="1">
      <formula>WEEKDAY($A882)=5</formula>
    </cfRule>
    <cfRule type="expression" dxfId="10423" priority="16232" stopIfTrue="1">
      <formula>WEEKDAY($A882)=6</formula>
    </cfRule>
    <cfRule type="expression" dxfId="10422" priority="16233" stopIfTrue="1">
      <formula>WEEKDAY($A882)=7</formula>
    </cfRule>
  </conditionalFormatting>
  <conditionalFormatting sqref="I882">
    <cfRule type="expression" dxfId="10421" priority="16220" stopIfTrue="1">
      <formula>WEEKDAY($A882)=1</formula>
    </cfRule>
    <cfRule type="expression" dxfId="10420" priority="16221" stopIfTrue="1">
      <formula>WEEKDAY($A882)=2</formula>
    </cfRule>
    <cfRule type="expression" dxfId="10419" priority="16222" stopIfTrue="1">
      <formula>WEEKDAY($A882)=3</formula>
    </cfRule>
    <cfRule type="expression" dxfId="10418" priority="16223" stopIfTrue="1">
      <formula>WEEKDAY($A882)=4</formula>
    </cfRule>
    <cfRule type="expression" dxfId="10417" priority="16224" stopIfTrue="1">
      <formula>WEEKDAY($A882)=5</formula>
    </cfRule>
    <cfRule type="expression" dxfId="10416" priority="16225" stopIfTrue="1">
      <formula>WEEKDAY($A882)=6</formula>
    </cfRule>
    <cfRule type="expression" dxfId="10415" priority="16226" stopIfTrue="1">
      <formula>WEEKDAY($A882)=7</formula>
    </cfRule>
  </conditionalFormatting>
  <conditionalFormatting sqref="I882">
    <cfRule type="expression" dxfId="10414" priority="16213" stopIfTrue="1">
      <formula>WEEKDAY($A882)=1</formula>
    </cfRule>
    <cfRule type="expression" dxfId="10413" priority="16214" stopIfTrue="1">
      <formula>WEEKDAY($A882)=2</formula>
    </cfRule>
    <cfRule type="expression" dxfId="10412" priority="16215" stopIfTrue="1">
      <formula>WEEKDAY($A882)=3</formula>
    </cfRule>
    <cfRule type="expression" dxfId="10411" priority="16216" stopIfTrue="1">
      <formula>WEEKDAY($A882)=4</formula>
    </cfRule>
    <cfRule type="expression" dxfId="10410" priority="16217" stopIfTrue="1">
      <formula>WEEKDAY($A882)=5</formula>
    </cfRule>
    <cfRule type="expression" dxfId="10409" priority="16218" stopIfTrue="1">
      <formula>WEEKDAY($A882)=6</formula>
    </cfRule>
    <cfRule type="expression" dxfId="10408" priority="16219" stopIfTrue="1">
      <formula>WEEKDAY($A882)=7</formula>
    </cfRule>
  </conditionalFormatting>
  <conditionalFormatting sqref="I882">
    <cfRule type="expression" dxfId="10407" priority="16206" stopIfTrue="1">
      <formula>WEEKDAY($A882)=1</formula>
    </cfRule>
    <cfRule type="expression" dxfId="10406" priority="16207" stopIfTrue="1">
      <formula>WEEKDAY($A882)=2</formula>
    </cfRule>
    <cfRule type="expression" dxfId="10405" priority="16208" stopIfTrue="1">
      <formula>WEEKDAY($A882)=3</formula>
    </cfRule>
    <cfRule type="expression" dxfId="10404" priority="16209" stopIfTrue="1">
      <formula>WEEKDAY($A882)=4</formula>
    </cfRule>
    <cfRule type="expression" dxfId="10403" priority="16210" stopIfTrue="1">
      <formula>WEEKDAY($A882)=5</formula>
    </cfRule>
    <cfRule type="expression" dxfId="10402" priority="16211" stopIfTrue="1">
      <formula>WEEKDAY($A882)=6</formula>
    </cfRule>
    <cfRule type="expression" dxfId="10401" priority="16212" stopIfTrue="1">
      <formula>WEEKDAY($A882)=7</formula>
    </cfRule>
  </conditionalFormatting>
  <conditionalFormatting sqref="I882">
    <cfRule type="expression" dxfId="10400" priority="16199" stopIfTrue="1">
      <formula>WEEKDAY($A882)=1</formula>
    </cfRule>
    <cfRule type="expression" dxfId="10399" priority="16200" stopIfTrue="1">
      <formula>WEEKDAY($A882)=2</formula>
    </cfRule>
    <cfRule type="expression" dxfId="10398" priority="16201" stopIfTrue="1">
      <formula>WEEKDAY($A882)=3</formula>
    </cfRule>
    <cfRule type="expression" dxfId="10397" priority="16202" stopIfTrue="1">
      <formula>WEEKDAY($A882)=4</formula>
    </cfRule>
    <cfRule type="expression" dxfId="10396" priority="16203" stopIfTrue="1">
      <formula>WEEKDAY($A882)=5</formula>
    </cfRule>
    <cfRule type="expression" dxfId="10395" priority="16204" stopIfTrue="1">
      <formula>WEEKDAY($A882)=6</formula>
    </cfRule>
    <cfRule type="expression" dxfId="10394" priority="16205" stopIfTrue="1">
      <formula>WEEKDAY($A882)=7</formula>
    </cfRule>
  </conditionalFormatting>
  <conditionalFormatting sqref="I882">
    <cfRule type="expression" dxfId="10393" priority="16192" stopIfTrue="1">
      <formula>WEEKDAY($A882)=1</formula>
    </cfRule>
    <cfRule type="expression" dxfId="10392" priority="16193" stopIfTrue="1">
      <formula>WEEKDAY($A882)=2</formula>
    </cfRule>
    <cfRule type="expression" dxfId="10391" priority="16194" stopIfTrue="1">
      <formula>WEEKDAY($A882)=3</formula>
    </cfRule>
    <cfRule type="expression" dxfId="10390" priority="16195" stopIfTrue="1">
      <formula>WEEKDAY($A882)=4</formula>
    </cfRule>
    <cfRule type="expression" dxfId="10389" priority="16196" stopIfTrue="1">
      <formula>WEEKDAY($A882)=5</formula>
    </cfRule>
    <cfRule type="expression" dxfId="10388" priority="16197" stopIfTrue="1">
      <formula>WEEKDAY($A882)=6</formula>
    </cfRule>
    <cfRule type="expression" dxfId="10387" priority="16198" stopIfTrue="1">
      <formula>WEEKDAY($A882)=7</formula>
    </cfRule>
  </conditionalFormatting>
  <conditionalFormatting sqref="I882">
    <cfRule type="expression" dxfId="10386" priority="16185" stopIfTrue="1">
      <formula>WEEKDAY($A882)=1</formula>
    </cfRule>
    <cfRule type="expression" dxfId="10385" priority="16186" stopIfTrue="1">
      <formula>WEEKDAY($A882)=2</formula>
    </cfRule>
    <cfRule type="expression" dxfId="10384" priority="16187" stopIfTrue="1">
      <formula>WEEKDAY($A882)=3</formula>
    </cfRule>
    <cfRule type="expression" dxfId="10383" priority="16188" stopIfTrue="1">
      <formula>WEEKDAY($A882)=4</formula>
    </cfRule>
    <cfRule type="expression" dxfId="10382" priority="16189" stopIfTrue="1">
      <formula>WEEKDAY($A882)=5</formula>
    </cfRule>
    <cfRule type="expression" dxfId="10381" priority="16190" stopIfTrue="1">
      <formula>WEEKDAY($A882)=6</formula>
    </cfRule>
    <cfRule type="expression" dxfId="10380" priority="16191" stopIfTrue="1">
      <formula>WEEKDAY($A882)=7</formula>
    </cfRule>
  </conditionalFormatting>
  <conditionalFormatting sqref="I882">
    <cfRule type="expression" dxfId="10379" priority="16178" stopIfTrue="1">
      <formula>WEEKDAY($A882)=1</formula>
    </cfRule>
    <cfRule type="expression" dxfId="10378" priority="16179" stopIfTrue="1">
      <formula>WEEKDAY($A882)=2</formula>
    </cfRule>
    <cfRule type="expression" dxfId="10377" priority="16180" stopIfTrue="1">
      <formula>WEEKDAY($A882)=3</formula>
    </cfRule>
    <cfRule type="expression" dxfId="10376" priority="16181" stopIfTrue="1">
      <formula>WEEKDAY($A882)=4</formula>
    </cfRule>
    <cfRule type="expression" dxfId="10375" priority="16182" stopIfTrue="1">
      <formula>WEEKDAY($A882)=5</formula>
    </cfRule>
    <cfRule type="expression" dxfId="10374" priority="16183" stopIfTrue="1">
      <formula>WEEKDAY($A882)=6</formula>
    </cfRule>
    <cfRule type="expression" dxfId="10373" priority="16184" stopIfTrue="1">
      <formula>WEEKDAY($A882)=7</formula>
    </cfRule>
  </conditionalFormatting>
  <conditionalFormatting sqref="I882">
    <cfRule type="expression" dxfId="10372" priority="16171" stopIfTrue="1">
      <formula>WEEKDAY($A882)=1</formula>
    </cfRule>
    <cfRule type="expression" dxfId="10371" priority="16172" stopIfTrue="1">
      <formula>WEEKDAY($A882)=2</formula>
    </cfRule>
    <cfRule type="expression" dxfId="10370" priority="16173" stopIfTrue="1">
      <formula>WEEKDAY($A882)=3</formula>
    </cfRule>
    <cfRule type="expression" dxfId="10369" priority="16174" stopIfTrue="1">
      <formula>WEEKDAY($A882)=4</formula>
    </cfRule>
    <cfRule type="expression" dxfId="10368" priority="16175" stopIfTrue="1">
      <formula>WEEKDAY($A882)=5</formula>
    </cfRule>
    <cfRule type="expression" dxfId="10367" priority="16176" stopIfTrue="1">
      <formula>WEEKDAY($A882)=6</formula>
    </cfRule>
    <cfRule type="expression" dxfId="10366" priority="16177" stopIfTrue="1">
      <formula>WEEKDAY($A882)=7</formula>
    </cfRule>
  </conditionalFormatting>
  <conditionalFormatting sqref="I882">
    <cfRule type="expression" dxfId="10365" priority="16164" stopIfTrue="1">
      <formula>WEEKDAY($A882)=1</formula>
    </cfRule>
    <cfRule type="expression" dxfId="10364" priority="16165" stopIfTrue="1">
      <formula>WEEKDAY($A882)=2</formula>
    </cfRule>
    <cfRule type="expression" dxfId="10363" priority="16166" stopIfTrue="1">
      <formula>WEEKDAY($A882)=3</formula>
    </cfRule>
    <cfRule type="expression" dxfId="10362" priority="16167" stopIfTrue="1">
      <formula>WEEKDAY($A882)=4</formula>
    </cfRule>
    <cfRule type="expression" dxfId="10361" priority="16168" stopIfTrue="1">
      <formula>WEEKDAY($A882)=5</formula>
    </cfRule>
    <cfRule type="expression" dxfId="10360" priority="16169" stopIfTrue="1">
      <formula>WEEKDAY($A882)=6</formula>
    </cfRule>
    <cfRule type="expression" dxfId="10359" priority="16170" stopIfTrue="1">
      <formula>WEEKDAY($A882)=7</formula>
    </cfRule>
  </conditionalFormatting>
  <conditionalFormatting sqref="I882">
    <cfRule type="expression" dxfId="10358" priority="16157" stopIfTrue="1">
      <formula>WEEKDAY($A882)=1</formula>
    </cfRule>
    <cfRule type="expression" dxfId="10357" priority="16158" stopIfTrue="1">
      <formula>WEEKDAY($A882)=2</formula>
    </cfRule>
    <cfRule type="expression" dxfId="10356" priority="16159" stopIfTrue="1">
      <formula>WEEKDAY($A882)=3</formula>
    </cfRule>
    <cfRule type="expression" dxfId="10355" priority="16160" stopIfTrue="1">
      <formula>WEEKDAY($A882)=4</formula>
    </cfRule>
    <cfRule type="expression" dxfId="10354" priority="16161" stopIfTrue="1">
      <formula>WEEKDAY($A882)=5</formula>
    </cfRule>
    <cfRule type="expression" dxfId="10353" priority="16162" stopIfTrue="1">
      <formula>WEEKDAY($A882)=6</formula>
    </cfRule>
    <cfRule type="expression" dxfId="10352" priority="16163" stopIfTrue="1">
      <formula>WEEKDAY($A882)=7</formula>
    </cfRule>
  </conditionalFormatting>
  <conditionalFormatting sqref="I882">
    <cfRule type="expression" dxfId="10351" priority="16150" stopIfTrue="1">
      <formula>WEEKDAY($A882)=1</formula>
    </cfRule>
    <cfRule type="expression" dxfId="10350" priority="16151" stopIfTrue="1">
      <formula>WEEKDAY($A882)=2</formula>
    </cfRule>
    <cfRule type="expression" dxfId="10349" priority="16152" stopIfTrue="1">
      <formula>WEEKDAY($A882)=3</formula>
    </cfRule>
    <cfRule type="expression" dxfId="10348" priority="16153" stopIfTrue="1">
      <formula>WEEKDAY($A882)=4</formula>
    </cfRule>
    <cfRule type="expression" dxfId="10347" priority="16154" stopIfTrue="1">
      <formula>WEEKDAY($A882)=5</formula>
    </cfRule>
    <cfRule type="expression" dxfId="10346" priority="16155" stopIfTrue="1">
      <formula>WEEKDAY($A882)=6</formula>
    </cfRule>
    <cfRule type="expression" dxfId="10345" priority="16156" stopIfTrue="1">
      <formula>WEEKDAY($A882)=7</formula>
    </cfRule>
  </conditionalFormatting>
  <conditionalFormatting sqref="I882">
    <cfRule type="expression" dxfId="10344" priority="16143" stopIfTrue="1">
      <formula>WEEKDAY($A882)=1</formula>
    </cfRule>
    <cfRule type="expression" dxfId="10343" priority="16144" stopIfTrue="1">
      <formula>WEEKDAY($A882)=2</formula>
    </cfRule>
    <cfRule type="expression" dxfId="10342" priority="16145" stopIfTrue="1">
      <formula>WEEKDAY($A882)=3</formula>
    </cfRule>
    <cfRule type="expression" dxfId="10341" priority="16146" stopIfTrue="1">
      <formula>WEEKDAY($A882)=4</formula>
    </cfRule>
    <cfRule type="expression" dxfId="10340" priority="16147" stopIfTrue="1">
      <formula>WEEKDAY($A882)=5</formula>
    </cfRule>
    <cfRule type="expression" dxfId="10339" priority="16148" stopIfTrue="1">
      <formula>WEEKDAY($A882)=6</formula>
    </cfRule>
    <cfRule type="expression" dxfId="10338" priority="16149" stopIfTrue="1">
      <formula>WEEKDAY($A882)=7</formula>
    </cfRule>
  </conditionalFormatting>
  <conditionalFormatting sqref="I882">
    <cfRule type="expression" dxfId="10337" priority="16136" stopIfTrue="1">
      <formula>WEEKDAY($A882)=1</formula>
    </cfRule>
    <cfRule type="expression" dxfId="10336" priority="16137" stopIfTrue="1">
      <formula>WEEKDAY($A882)=2</formula>
    </cfRule>
    <cfRule type="expression" dxfId="10335" priority="16138" stopIfTrue="1">
      <formula>WEEKDAY($A882)=3</formula>
    </cfRule>
    <cfRule type="expression" dxfId="10334" priority="16139" stopIfTrue="1">
      <formula>WEEKDAY($A882)=4</formula>
    </cfRule>
    <cfRule type="expression" dxfId="10333" priority="16140" stopIfTrue="1">
      <formula>WEEKDAY($A882)=5</formula>
    </cfRule>
    <cfRule type="expression" dxfId="10332" priority="16141" stopIfTrue="1">
      <formula>WEEKDAY($A882)=6</formula>
    </cfRule>
    <cfRule type="expression" dxfId="10331" priority="16142" stopIfTrue="1">
      <formula>WEEKDAY($A882)=7</formula>
    </cfRule>
  </conditionalFormatting>
  <conditionalFormatting sqref="I882">
    <cfRule type="expression" dxfId="10330" priority="16129" stopIfTrue="1">
      <formula>WEEKDAY($A882)=1</formula>
    </cfRule>
    <cfRule type="expression" dxfId="10329" priority="16130" stopIfTrue="1">
      <formula>WEEKDAY($A882)=2</formula>
    </cfRule>
    <cfRule type="expression" dxfId="10328" priority="16131" stopIfTrue="1">
      <formula>WEEKDAY($A882)=3</formula>
    </cfRule>
    <cfRule type="expression" dxfId="10327" priority="16132" stopIfTrue="1">
      <formula>WEEKDAY($A882)=4</formula>
    </cfRule>
    <cfRule type="expression" dxfId="10326" priority="16133" stopIfTrue="1">
      <formula>WEEKDAY($A882)=5</formula>
    </cfRule>
    <cfRule type="expression" dxfId="10325" priority="16134" stopIfTrue="1">
      <formula>WEEKDAY($A882)=6</formula>
    </cfRule>
    <cfRule type="expression" dxfId="10324" priority="16135" stopIfTrue="1">
      <formula>WEEKDAY($A882)=7</formula>
    </cfRule>
  </conditionalFormatting>
  <conditionalFormatting sqref="I882">
    <cfRule type="expression" dxfId="10323" priority="16122" stopIfTrue="1">
      <formula>WEEKDAY($A882)=1</formula>
    </cfRule>
    <cfRule type="expression" dxfId="10322" priority="16123" stopIfTrue="1">
      <formula>WEEKDAY($A882)=2</formula>
    </cfRule>
    <cfRule type="expression" dxfId="10321" priority="16124" stopIfTrue="1">
      <formula>WEEKDAY($A882)=3</formula>
    </cfRule>
    <cfRule type="expression" dxfId="10320" priority="16125" stopIfTrue="1">
      <formula>WEEKDAY($A882)=4</formula>
    </cfRule>
    <cfRule type="expression" dxfId="10319" priority="16126" stopIfTrue="1">
      <formula>WEEKDAY($A882)=5</formula>
    </cfRule>
    <cfRule type="expression" dxfId="10318" priority="16127" stopIfTrue="1">
      <formula>WEEKDAY($A882)=6</formula>
    </cfRule>
    <cfRule type="expression" dxfId="10317" priority="16128" stopIfTrue="1">
      <formula>WEEKDAY($A882)=7</formula>
    </cfRule>
  </conditionalFormatting>
  <conditionalFormatting sqref="I882">
    <cfRule type="expression" dxfId="10316" priority="16115" stopIfTrue="1">
      <formula>WEEKDAY($A882)=1</formula>
    </cfRule>
    <cfRule type="expression" dxfId="10315" priority="16116" stopIfTrue="1">
      <formula>WEEKDAY($A882)=2</formula>
    </cfRule>
    <cfRule type="expression" dxfId="10314" priority="16117" stopIfTrue="1">
      <formula>WEEKDAY($A882)=3</formula>
    </cfRule>
    <cfRule type="expression" dxfId="10313" priority="16118" stopIfTrue="1">
      <formula>WEEKDAY($A882)=4</formula>
    </cfRule>
    <cfRule type="expression" dxfId="10312" priority="16119" stopIfTrue="1">
      <formula>WEEKDAY($A882)=5</formula>
    </cfRule>
    <cfRule type="expression" dxfId="10311" priority="16120" stopIfTrue="1">
      <formula>WEEKDAY($A882)=6</formula>
    </cfRule>
    <cfRule type="expression" dxfId="10310" priority="16121" stopIfTrue="1">
      <formula>WEEKDAY($A882)=7</formula>
    </cfRule>
  </conditionalFormatting>
  <conditionalFormatting sqref="I882">
    <cfRule type="expression" dxfId="10309" priority="16108" stopIfTrue="1">
      <formula>WEEKDAY($A882)=1</formula>
    </cfRule>
    <cfRule type="expression" dxfId="10308" priority="16109" stopIfTrue="1">
      <formula>WEEKDAY($A882)=2</formula>
    </cfRule>
    <cfRule type="expression" dxfId="10307" priority="16110" stopIfTrue="1">
      <formula>WEEKDAY($A882)=3</formula>
    </cfRule>
    <cfRule type="expression" dxfId="10306" priority="16111" stopIfTrue="1">
      <formula>WEEKDAY($A882)=4</formula>
    </cfRule>
    <cfRule type="expression" dxfId="10305" priority="16112" stopIfTrue="1">
      <formula>WEEKDAY($A882)=5</formula>
    </cfRule>
    <cfRule type="expression" dxfId="10304" priority="16113" stopIfTrue="1">
      <formula>WEEKDAY($A882)=6</formula>
    </cfRule>
    <cfRule type="expression" dxfId="10303" priority="16114" stopIfTrue="1">
      <formula>WEEKDAY($A882)=7</formula>
    </cfRule>
  </conditionalFormatting>
  <conditionalFormatting sqref="I882">
    <cfRule type="expression" dxfId="10302" priority="16101" stopIfTrue="1">
      <formula>WEEKDAY($A882)=1</formula>
    </cfRule>
    <cfRule type="expression" dxfId="10301" priority="16102" stopIfTrue="1">
      <formula>WEEKDAY($A882)=2</formula>
    </cfRule>
    <cfRule type="expression" dxfId="10300" priority="16103" stopIfTrue="1">
      <formula>WEEKDAY($A882)=3</formula>
    </cfRule>
    <cfRule type="expression" dxfId="10299" priority="16104" stopIfTrue="1">
      <formula>WEEKDAY($A882)=4</formula>
    </cfRule>
    <cfRule type="expression" dxfId="10298" priority="16105" stopIfTrue="1">
      <formula>WEEKDAY($A882)=5</formula>
    </cfRule>
    <cfRule type="expression" dxfId="10297" priority="16106" stopIfTrue="1">
      <formula>WEEKDAY($A882)=6</formula>
    </cfRule>
    <cfRule type="expression" dxfId="10296" priority="16107" stopIfTrue="1">
      <formula>WEEKDAY($A882)=7</formula>
    </cfRule>
  </conditionalFormatting>
  <conditionalFormatting sqref="I882">
    <cfRule type="expression" dxfId="10295" priority="16094" stopIfTrue="1">
      <formula>WEEKDAY($A882)=1</formula>
    </cfRule>
    <cfRule type="expression" dxfId="10294" priority="16095" stopIfTrue="1">
      <formula>WEEKDAY($A882)=2</formula>
    </cfRule>
    <cfRule type="expression" dxfId="10293" priority="16096" stopIfTrue="1">
      <formula>WEEKDAY($A882)=3</formula>
    </cfRule>
    <cfRule type="expression" dxfId="10292" priority="16097" stopIfTrue="1">
      <formula>WEEKDAY($A882)=4</formula>
    </cfRule>
    <cfRule type="expression" dxfId="10291" priority="16098" stopIfTrue="1">
      <formula>WEEKDAY($A882)=5</formula>
    </cfRule>
    <cfRule type="expression" dxfId="10290" priority="16099" stopIfTrue="1">
      <formula>WEEKDAY($A882)=6</formula>
    </cfRule>
    <cfRule type="expression" dxfId="10289" priority="16100" stopIfTrue="1">
      <formula>WEEKDAY($A882)=7</formula>
    </cfRule>
  </conditionalFormatting>
  <conditionalFormatting sqref="I882">
    <cfRule type="expression" dxfId="10288" priority="16087" stopIfTrue="1">
      <formula>WEEKDAY($A882)=1</formula>
    </cfRule>
    <cfRule type="expression" dxfId="10287" priority="16088" stopIfTrue="1">
      <formula>WEEKDAY($A882)=2</formula>
    </cfRule>
    <cfRule type="expression" dxfId="10286" priority="16089" stopIfTrue="1">
      <formula>WEEKDAY($A882)=3</formula>
    </cfRule>
    <cfRule type="expression" dxfId="10285" priority="16090" stopIfTrue="1">
      <formula>WEEKDAY($A882)=4</formula>
    </cfRule>
    <cfRule type="expression" dxfId="10284" priority="16091" stopIfTrue="1">
      <formula>WEEKDAY($A882)=5</formula>
    </cfRule>
    <cfRule type="expression" dxfId="10283" priority="16092" stopIfTrue="1">
      <formula>WEEKDAY($A882)=6</formula>
    </cfRule>
    <cfRule type="expression" dxfId="10282" priority="16093" stopIfTrue="1">
      <formula>WEEKDAY($A882)=7</formula>
    </cfRule>
  </conditionalFormatting>
  <conditionalFormatting sqref="I882">
    <cfRule type="expression" dxfId="10281" priority="16080" stopIfTrue="1">
      <formula>WEEKDAY($A882)=1</formula>
    </cfRule>
    <cfRule type="expression" dxfId="10280" priority="16081" stopIfTrue="1">
      <formula>WEEKDAY($A882)=2</formula>
    </cfRule>
    <cfRule type="expression" dxfId="10279" priority="16082" stopIfTrue="1">
      <formula>WEEKDAY($A882)=3</formula>
    </cfRule>
    <cfRule type="expression" dxfId="10278" priority="16083" stopIfTrue="1">
      <formula>WEEKDAY($A882)=4</formula>
    </cfRule>
    <cfRule type="expression" dxfId="10277" priority="16084" stopIfTrue="1">
      <formula>WEEKDAY($A882)=5</formula>
    </cfRule>
    <cfRule type="expression" dxfId="10276" priority="16085" stopIfTrue="1">
      <formula>WEEKDAY($A882)=6</formula>
    </cfRule>
    <cfRule type="expression" dxfId="10275" priority="16086" stopIfTrue="1">
      <formula>WEEKDAY($A882)=7</formula>
    </cfRule>
  </conditionalFormatting>
  <conditionalFormatting sqref="I882">
    <cfRule type="expression" dxfId="10274" priority="16073" stopIfTrue="1">
      <formula>WEEKDAY($A882)=1</formula>
    </cfRule>
    <cfRule type="expression" dxfId="10273" priority="16074" stopIfTrue="1">
      <formula>WEEKDAY($A882)=2</formula>
    </cfRule>
    <cfRule type="expression" dxfId="10272" priority="16075" stopIfTrue="1">
      <formula>WEEKDAY($A882)=3</formula>
    </cfRule>
    <cfRule type="expression" dxfId="10271" priority="16076" stopIfTrue="1">
      <formula>WEEKDAY($A882)=4</formula>
    </cfRule>
    <cfRule type="expression" dxfId="10270" priority="16077" stopIfTrue="1">
      <formula>WEEKDAY($A882)=5</formula>
    </cfRule>
    <cfRule type="expression" dxfId="10269" priority="16078" stopIfTrue="1">
      <formula>WEEKDAY($A882)=6</formula>
    </cfRule>
    <cfRule type="expression" dxfId="10268" priority="16079" stopIfTrue="1">
      <formula>WEEKDAY($A882)=7</formula>
    </cfRule>
  </conditionalFormatting>
  <conditionalFormatting sqref="I882">
    <cfRule type="expression" dxfId="10267" priority="16066" stopIfTrue="1">
      <formula>WEEKDAY($A882)=1</formula>
    </cfRule>
    <cfRule type="expression" dxfId="10266" priority="16067" stopIfTrue="1">
      <formula>WEEKDAY($A882)=2</formula>
    </cfRule>
    <cfRule type="expression" dxfId="10265" priority="16068" stopIfTrue="1">
      <formula>WEEKDAY($A882)=3</formula>
    </cfRule>
    <cfRule type="expression" dxfId="10264" priority="16069" stopIfTrue="1">
      <formula>WEEKDAY($A882)=4</formula>
    </cfRule>
    <cfRule type="expression" dxfId="10263" priority="16070" stopIfTrue="1">
      <formula>WEEKDAY($A882)=5</formula>
    </cfRule>
    <cfRule type="expression" dxfId="10262" priority="16071" stopIfTrue="1">
      <formula>WEEKDAY($A882)=6</formula>
    </cfRule>
    <cfRule type="expression" dxfId="10261" priority="16072" stopIfTrue="1">
      <formula>WEEKDAY($A882)=7</formula>
    </cfRule>
  </conditionalFormatting>
  <conditionalFormatting sqref="I882">
    <cfRule type="expression" dxfId="10260" priority="16059" stopIfTrue="1">
      <formula>WEEKDAY($A882)=1</formula>
    </cfRule>
    <cfRule type="expression" dxfId="10259" priority="16060" stopIfTrue="1">
      <formula>WEEKDAY($A882)=2</formula>
    </cfRule>
    <cfRule type="expression" dxfId="10258" priority="16061" stopIfTrue="1">
      <formula>WEEKDAY($A882)=3</formula>
    </cfRule>
    <cfRule type="expression" dxfId="10257" priority="16062" stopIfTrue="1">
      <formula>WEEKDAY($A882)=4</formula>
    </cfRule>
    <cfRule type="expression" dxfId="10256" priority="16063" stopIfTrue="1">
      <formula>WEEKDAY($A882)=5</formula>
    </cfRule>
    <cfRule type="expression" dxfId="10255" priority="16064" stopIfTrue="1">
      <formula>WEEKDAY($A882)=6</formula>
    </cfRule>
    <cfRule type="expression" dxfId="10254" priority="16065" stopIfTrue="1">
      <formula>WEEKDAY($A882)=7</formula>
    </cfRule>
  </conditionalFormatting>
  <conditionalFormatting sqref="I882">
    <cfRule type="expression" dxfId="10253" priority="16052" stopIfTrue="1">
      <formula>WEEKDAY($A882)=1</formula>
    </cfRule>
    <cfRule type="expression" dxfId="10252" priority="16053" stopIfTrue="1">
      <formula>WEEKDAY($A882)=2</formula>
    </cfRule>
    <cfRule type="expression" dxfId="10251" priority="16054" stopIfTrue="1">
      <formula>WEEKDAY($A882)=3</formula>
    </cfRule>
    <cfRule type="expression" dxfId="10250" priority="16055" stopIfTrue="1">
      <formula>WEEKDAY($A882)=4</formula>
    </cfRule>
    <cfRule type="expression" dxfId="10249" priority="16056" stopIfTrue="1">
      <formula>WEEKDAY($A882)=5</formula>
    </cfRule>
    <cfRule type="expression" dxfId="10248" priority="16057" stopIfTrue="1">
      <formula>WEEKDAY($A882)=6</formula>
    </cfRule>
    <cfRule type="expression" dxfId="10247" priority="16058" stopIfTrue="1">
      <formula>WEEKDAY($A882)=7</formula>
    </cfRule>
  </conditionalFormatting>
  <conditionalFormatting sqref="I882">
    <cfRule type="expression" dxfId="10246" priority="16045" stopIfTrue="1">
      <formula>WEEKDAY($A882)=1</formula>
    </cfRule>
    <cfRule type="expression" dxfId="10245" priority="16046" stopIfTrue="1">
      <formula>WEEKDAY($A882)=2</formula>
    </cfRule>
    <cfRule type="expression" dxfId="10244" priority="16047" stopIfTrue="1">
      <formula>WEEKDAY($A882)=3</formula>
    </cfRule>
    <cfRule type="expression" dxfId="10243" priority="16048" stopIfTrue="1">
      <formula>WEEKDAY($A882)=4</formula>
    </cfRule>
    <cfRule type="expression" dxfId="10242" priority="16049" stopIfTrue="1">
      <formula>WEEKDAY($A882)=5</formula>
    </cfRule>
    <cfRule type="expression" dxfId="10241" priority="16050" stopIfTrue="1">
      <formula>WEEKDAY($A882)=6</formula>
    </cfRule>
    <cfRule type="expression" dxfId="10240" priority="16051" stopIfTrue="1">
      <formula>WEEKDAY($A882)=7</formula>
    </cfRule>
  </conditionalFormatting>
  <conditionalFormatting sqref="I882">
    <cfRule type="expression" dxfId="10239" priority="16038" stopIfTrue="1">
      <formula>WEEKDAY($A882)=1</formula>
    </cfRule>
    <cfRule type="expression" dxfId="10238" priority="16039" stopIfTrue="1">
      <formula>WEEKDAY($A882)=2</formula>
    </cfRule>
    <cfRule type="expression" dxfId="10237" priority="16040" stopIfTrue="1">
      <formula>WEEKDAY($A882)=3</formula>
    </cfRule>
    <cfRule type="expression" dxfId="10236" priority="16041" stopIfTrue="1">
      <formula>WEEKDAY($A882)=4</formula>
    </cfRule>
    <cfRule type="expression" dxfId="10235" priority="16042" stopIfTrue="1">
      <formula>WEEKDAY($A882)=5</formula>
    </cfRule>
    <cfRule type="expression" dxfId="10234" priority="16043" stopIfTrue="1">
      <formula>WEEKDAY($A882)=6</formula>
    </cfRule>
    <cfRule type="expression" dxfId="10233" priority="16044" stopIfTrue="1">
      <formula>WEEKDAY($A882)=7</formula>
    </cfRule>
  </conditionalFormatting>
  <conditionalFormatting sqref="I882">
    <cfRule type="expression" dxfId="10232" priority="16031" stopIfTrue="1">
      <formula>WEEKDAY($A882)=1</formula>
    </cfRule>
    <cfRule type="expression" dxfId="10231" priority="16032" stopIfTrue="1">
      <formula>WEEKDAY($A882)=2</formula>
    </cfRule>
    <cfRule type="expression" dxfId="10230" priority="16033" stopIfTrue="1">
      <formula>WEEKDAY($A882)=3</formula>
    </cfRule>
    <cfRule type="expression" dxfId="10229" priority="16034" stopIfTrue="1">
      <formula>WEEKDAY($A882)=4</formula>
    </cfRule>
    <cfRule type="expression" dxfId="10228" priority="16035" stopIfTrue="1">
      <formula>WEEKDAY($A882)=5</formula>
    </cfRule>
    <cfRule type="expression" dxfId="10227" priority="16036" stopIfTrue="1">
      <formula>WEEKDAY($A882)=6</formula>
    </cfRule>
    <cfRule type="expression" dxfId="10226" priority="16037" stopIfTrue="1">
      <formula>WEEKDAY($A882)=7</formula>
    </cfRule>
  </conditionalFormatting>
  <conditionalFormatting sqref="I882">
    <cfRule type="expression" dxfId="10225" priority="16024" stopIfTrue="1">
      <formula>WEEKDAY($A882)=1</formula>
    </cfRule>
    <cfRule type="expression" dxfId="10224" priority="16025" stopIfTrue="1">
      <formula>WEEKDAY($A882)=2</formula>
    </cfRule>
    <cfRule type="expression" dxfId="10223" priority="16026" stopIfTrue="1">
      <formula>WEEKDAY($A882)=3</formula>
    </cfRule>
    <cfRule type="expression" dxfId="10222" priority="16027" stopIfTrue="1">
      <formula>WEEKDAY($A882)=4</formula>
    </cfRule>
    <cfRule type="expression" dxfId="10221" priority="16028" stopIfTrue="1">
      <formula>WEEKDAY($A882)=5</formula>
    </cfRule>
    <cfRule type="expression" dxfId="10220" priority="16029" stopIfTrue="1">
      <formula>WEEKDAY($A882)=6</formula>
    </cfRule>
    <cfRule type="expression" dxfId="10219" priority="16030" stopIfTrue="1">
      <formula>WEEKDAY($A882)=7</formula>
    </cfRule>
  </conditionalFormatting>
  <conditionalFormatting sqref="I882">
    <cfRule type="expression" dxfId="10218" priority="16017" stopIfTrue="1">
      <formula>WEEKDAY($A882)=1</formula>
    </cfRule>
    <cfRule type="expression" dxfId="10217" priority="16018" stopIfTrue="1">
      <formula>WEEKDAY($A882)=2</formula>
    </cfRule>
    <cfRule type="expression" dxfId="10216" priority="16019" stopIfTrue="1">
      <formula>WEEKDAY($A882)=3</formula>
    </cfRule>
    <cfRule type="expression" dxfId="10215" priority="16020" stopIfTrue="1">
      <formula>WEEKDAY($A882)=4</formula>
    </cfRule>
    <cfRule type="expression" dxfId="10214" priority="16021" stopIfTrue="1">
      <formula>WEEKDAY($A882)=5</formula>
    </cfRule>
    <cfRule type="expression" dxfId="10213" priority="16022" stopIfTrue="1">
      <formula>WEEKDAY($A882)=6</formula>
    </cfRule>
    <cfRule type="expression" dxfId="10212" priority="16023" stopIfTrue="1">
      <formula>WEEKDAY($A882)=7</formula>
    </cfRule>
  </conditionalFormatting>
  <conditionalFormatting sqref="I882">
    <cfRule type="expression" dxfId="10211" priority="16010" stopIfTrue="1">
      <formula>WEEKDAY($A882)=1</formula>
    </cfRule>
    <cfRule type="expression" dxfId="10210" priority="16011" stopIfTrue="1">
      <formula>WEEKDAY($A882)=2</formula>
    </cfRule>
    <cfRule type="expression" dxfId="10209" priority="16012" stopIfTrue="1">
      <formula>WEEKDAY($A882)=3</formula>
    </cfRule>
    <cfRule type="expression" dxfId="10208" priority="16013" stopIfTrue="1">
      <formula>WEEKDAY($A882)=4</formula>
    </cfRule>
    <cfRule type="expression" dxfId="10207" priority="16014" stopIfTrue="1">
      <formula>WEEKDAY($A882)=5</formula>
    </cfRule>
    <cfRule type="expression" dxfId="10206" priority="16015" stopIfTrue="1">
      <formula>WEEKDAY($A882)=6</formula>
    </cfRule>
    <cfRule type="expression" dxfId="10205" priority="16016" stopIfTrue="1">
      <formula>WEEKDAY($A882)=7</formula>
    </cfRule>
  </conditionalFormatting>
  <conditionalFormatting sqref="I882">
    <cfRule type="expression" dxfId="10204" priority="16003" stopIfTrue="1">
      <formula>WEEKDAY($A882)=1</formula>
    </cfRule>
    <cfRule type="expression" dxfId="10203" priority="16004" stopIfTrue="1">
      <formula>WEEKDAY($A882)=2</formula>
    </cfRule>
    <cfRule type="expression" dxfId="10202" priority="16005" stopIfTrue="1">
      <formula>WEEKDAY($A882)=3</formula>
    </cfRule>
    <cfRule type="expression" dxfId="10201" priority="16006" stopIfTrue="1">
      <formula>WEEKDAY($A882)=4</formula>
    </cfRule>
    <cfRule type="expression" dxfId="10200" priority="16007" stopIfTrue="1">
      <formula>WEEKDAY($A882)=5</formula>
    </cfRule>
    <cfRule type="expression" dxfId="10199" priority="16008" stopIfTrue="1">
      <formula>WEEKDAY($A882)=6</formula>
    </cfRule>
    <cfRule type="expression" dxfId="10198" priority="16009" stopIfTrue="1">
      <formula>WEEKDAY($A882)=7</formula>
    </cfRule>
  </conditionalFormatting>
  <conditionalFormatting sqref="I882">
    <cfRule type="expression" dxfId="10197" priority="15996" stopIfTrue="1">
      <formula>WEEKDAY($A882)=1</formula>
    </cfRule>
    <cfRule type="expression" dxfId="10196" priority="15997" stopIfTrue="1">
      <formula>WEEKDAY($A882)=2</formula>
    </cfRule>
    <cfRule type="expression" dxfId="10195" priority="15998" stopIfTrue="1">
      <formula>WEEKDAY($A882)=3</formula>
    </cfRule>
    <cfRule type="expression" dxfId="10194" priority="15999" stopIfTrue="1">
      <formula>WEEKDAY($A882)=4</formula>
    </cfRule>
    <cfRule type="expression" dxfId="10193" priority="16000" stopIfTrue="1">
      <formula>WEEKDAY($A882)=5</formula>
    </cfRule>
    <cfRule type="expression" dxfId="10192" priority="16001" stopIfTrue="1">
      <formula>WEEKDAY($A882)=6</formula>
    </cfRule>
    <cfRule type="expression" dxfId="10191" priority="16002" stopIfTrue="1">
      <formula>WEEKDAY($A882)=7</formula>
    </cfRule>
  </conditionalFormatting>
  <conditionalFormatting sqref="I882">
    <cfRule type="expression" dxfId="10190" priority="15989" stopIfTrue="1">
      <formula>WEEKDAY($A882)=1</formula>
    </cfRule>
    <cfRule type="expression" dxfId="10189" priority="15990" stopIfTrue="1">
      <formula>WEEKDAY($A882)=2</formula>
    </cfRule>
    <cfRule type="expression" dxfId="10188" priority="15991" stopIfTrue="1">
      <formula>WEEKDAY($A882)=3</formula>
    </cfRule>
    <cfRule type="expression" dxfId="10187" priority="15992" stopIfTrue="1">
      <formula>WEEKDAY($A882)=4</formula>
    </cfRule>
    <cfRule type="expression" dxfId="10186" priority="15993" stopIfTrue="1">
      <formula>WEEKDAY($A882)=5</formula>
    </cfRule>
    <cfRule type="expression" dxfId="10185" priority="15994" stopIfTrue="1">
      <formula>WEEKDAY($A882)=6</formula>
    </cfRule>
    <cfRule type="expression" dxfId="10184" priority="15995" stopIfTrue="1">
      <formula>WEEKDAY($A882)=7</formula>
    </cfRule>
  </conditionalFormatting>
  <conditionalFormatting sqref="I882">
    <cfRule type="expression" dxfId="10183" priority="15982" stopIfTrue="1">
      <formula>WEEKDAY($A882)=1</formula>
    </cfRule>
    <cfRule type="expression" dxfId="10182" priority="15983" stopIfTrue="1">
      <formula>WEEKDAY($A882)=2</formula>
    </cfRule>
    <cfRule type="expression" dxfId="10181" priority="15984" stopIfTrue="1">
      <formula>WEEKDAY($A882)=3</formula>
    </cfRule>
    <cfRule type="expression" dxfId="10180" priority="15985" stopIfTrue="1">
      <formula>WEEKDAY($A882)=4</formula>
    </cfRule>
    <cfRule type="expression" dxfId="10179" priority="15986" stopIfTrue="1">
      <formula>WEEKDAY($A882)=5</formula>
    </cfRule>
    <cfRule type="expression" dxfId="10178" priority="15987" stopIfTrue="1">
      <formula>WEEKDAY($A882)=6</formula>
    </cfRule>
    <cfRule type="expression" dxfId="10177" priority="15988" stopIfTrue="1">
      <formula>WEEKDAY($A882)=7</formula>
    </cfRule>
  </conditionalFormatting>
  <conditionalFormatting sqref="I882">
    <cfRule type="expression" dxfId="10176" priority="15975" stopIfTrue="1">
      <formula>WEEKDAY($A882)=1</formula>
    </cfRule>
    <cfRule type="expression" dxfId="10175" priority="15976" stopIfTrue="1">
      <formula>WEEKDAY($A882)=2</formula>
    </cfRule>
    <cfRule type="expression" dxfId="10174" priority="15977" stopIfTrue="1">
      <formula>WEEKDAY($A882)=3</formula>
    </cfRule>
    <cfRule type="expression" dxfId="10173" priority="15978" stopIfTrue="1">
      <formula>WEEKDAY($A882)=4</formula>
    </cfRule>
    <cfRule type="expression" dxfId="10172" priority="15979" stopIfTrue="1">
      <formula>WEEKDAY($A882)=5</formula>
    </cfRule>
    <cfRule type="expression" dxfId="10171" priority="15980" stopIfTrue="1">
      <formula>WEEKDAY($A882)=6</formula>
    </cfRule>
    <cfRule type="expression" dxfId="10170" priority="15981" stopIfTrue="1">
      <formula>WEEKDAY($A882)=7</formula>
    </cfRule>
  </conditionalFormatting>
  <conditionalFormatting sqref="I882">
    <cfRule type="expression" dxfId="10169" priority="15968" stopIfTrue="1">
      <formula>WEEKDAY($A882)=1</formula>
    </cfRule>
    <cfRule type="expression" dxfId="10168" priority="15969" stopIfTrue="1">
      <formula>WEEKDAY($A882)=2</formula>
    </cfRule>
    <cfRule type="expression" dxfId="10167" priority="15970" stopIfTrue="1">
      <formula>WEEKDAY($A882)=3</formula>
    </cfRule>
    <cfRule type="expression" dxfId="10166" priority="15971" stopIfTrue="1">
      <formula>WEEKDAY($A882)=4</formula>
    </cfRule>
    <cfRule type="expression" dxfId="10165" priority="15972" stopIfTrue="1">
      <formula>WEEKDAY($A882)=5</formula>
    </cfRule>
    <cfRule type="expression" dxfId="10164" priority="15973" stopIfTrue="1">
      <formula>WEEKDAY($A882)=6</formula>
    </cfRule>
    <cfRule type="expression" dxfId="10163" priority="15974" stopIfTrue="1">
      <formula>WEEKDAY($A882)=7</formula>
    </cfRule>
  </conditionalFormatting>
  <conditionalFormatting sqref="I882">
    <cfRule type="expression" dxfId="10162" priority="15961" stopIfTrue="1">
      <formula>WEEKDAY($A882)=1</formula>
    </cfRule>
    <cfRule type="expression" dxfId="10161" priority="15962" stopIfTrue="1">
      <formula>WEEKDAY($A882)=2</formula>
    </cfRule>
    <cfRule type="expression" dxfId="10160" priority="15963" stopIfTrue="1">
      <formula>WEEKDAY($A882)=3</formula>
    </cfRule>
    <cfRule type="expression" dxfId="10159" priority="15964" stopIfTrue="1">
      <formula>WEEKDAY($A882)=4</formula>
    </cfRule>
    <cfRule type="expression" dxfId="10158" priority="15965" stopIfTrue="1">
      <formula>WEEKDAY($A882)=5</formula>
    </cfRule>
    <cfRule type="expression" dxfId="10157" priority="15966" stopIfTrue="1">
      <formula>WEEKDAY($A882)=6</formula>
    </cfRule>
    <cfRule type="expression" dxfId="10156" priority="15967" stopIfTrue="1">
      <formula>WEEKDAY($A882)=7</formula>
    </cfRule>
  </conditionalFormatting>
  <conditionalFormatting sqref="I882">
    <cfRule type="expression" dxfId="10155" priority="15954" stopIfTrue="1">
      <formula>WEEKDAY($A882)=1</formula>
    </cfRule>
    <cfRule type="expression" dxfId="10154" priority="15955" stopIfTrue="1">
      <formula>WEEKDAY($A882)=2</formula>
    </cfRule>
    <cfRule type="expression" dxfId="10153" priority="15956" stopIfTrue="1">
      <formula>WEEKDAY($A882)=3</formula>
    </cfRule>
    <cfRule type="expression" dxfId="10152" priority="15957" stopIfTrue="1">
      <formula>WEEKDAY($A882)=4</formula>
    </cfRule>
    <cfRule type="expression" dxfId="10151" priority="15958" stopIfTrue="1">
      <formula>WEEKDAY($A882)=5</formula>
    </cfRule>
    <cfRule type="expression" dxfId="10150" priority="15959" stopIfTrue="1">
      <formula>WEEKDAY($A882)=6</formula>
    </cfRule>
    <cfRule type="expression" dxfId="10149" priority="15960" stopIfTrue="1">
      <formula>WEEKDAY($A882)=7</formula>
    </cfRule>
  </conditionalFormatting>
  <conditionalFormatting sqref="I882">
    <cfRule type="expression" dxfId="10148" priority="15947" stopIfTrue="1">
      <formula>WEEKDAY($A882)=1</formula>
    </cfRule>
    <cfRule type="expression" dxfId="10147" priority="15948" stopIfTrue="1">
      <formula>WEEKDAY($A882)=2</formula>
    </cfRule>
    <cfRule type="expression" dxfId="10146" priority="15949" stopIfTrue="1">
      <formula>WEEKDAY($A882)=3</formula>
    </cfRule>
    <cfRule type="expression" dxfId="10145" priority="15950" stopIfTrue="1">
      <formula>WEEKDAY($A882)=4</formula>
    </cfRule>
    <cfRule type="expression" dxfId="10144" priority="15951" stopIfTrue="1">
      <formula>WEEKDAY($A882)=5</formula>
    </cfRule>
    <cfRule type="expression" dxfId="10143" priority="15952" stopIfTrue="1">
      <formula>WEEKDAY($A882)=6</formula>
    </cfRule>
    <cfRule type="expression" dxfId="10142" priority="15953" stopIfTrue="1">
      <formula>WEEKDAY($A882)=7</formula>
    </cfRule>
  </conditionalFormatting>
  <conditionalFormatting sqref="I882">
    <cfRule type="expression" dxfId="10141" priority="15940" stopIfTrue="1">
      <formula>WEEKDAY($A882)=1</formula>
    </cfRule>
    <cfRule type="expression" dxfId="10140" priority="15941" stopIfTrue="1">
      <formula>WEEKDAY($A882)=2</formula>
    </cfRule>
    <cfRule type="expression" dxfId="10139" priority="15942" stopIfTrue="1">
      <formula>WEEKDAY($A882)=3</formula>
    </cfRule>
    <cfRule type="expression" dxfId="10138" priority="15943" stopIfTrue="1">
      <formula>WEEKDAY($A882)=4</formula>
    </cfRule>
    <cfRule type="expression" dxfId="10137" priority="15944" stopIfTrue="1">
      <formula>WEEKDAY($A882)=5</formula>
    </cfRule>
    <cfRule type="expression" dxfId="10136" priority="15945" stopIfTrue="1">
      <formula>WEEKDAY($A882)=6</formula>
    </cfRule>
    <cfRule type="expression" dxfId="10135" priority="15946" stopIfTrue="1">
      <formula>WEEKDAY($A882)=7</formula>
    </cfRule>
  </conditionalFormatting>
  <conditionalFormatting sqref="I882">
    <cfRule type="expression" dxfId="10134" priority="15933" stopIfTrue="1">
      <formula>WEEKDAY($A882)=1</formula>
    </cfRule>
    <cfRule type="expression" dxfId="10133" priority="15934" stopIfTrue="1">
      <formula>WEEKDAY($A882)=2</formula>
    </cfRule>
    <cfRule type="expression" dxfId="10132" priority="15935" stopIfTrue="1">
      <formula>WEEKDAY($A882)=3</formula>
    </cfRule>
    <cfRule type="expression" dxfId="10131" priority="15936" stopIfTrue="1">
      <formula>WEEKDAY($A882)=4</formula>
    </cfRule>
    <cfRule type="expression" dxfId="10130" priority="15937" stopIfTrue="1">
      <formula>WEEKDAY($A882)=5</formula>
    </cfRule>
    <cfRule type="expression" dxfId="10129" priority="15938" stopIfTrue="1">
      <formula>WEEKDAY($A882)=6</formula>
    </cfRule>
    <cfRule type="expression" dxfId="10128" priority="15939" stopIfTrue="1">
      <formula>WEEKDAY($A882)=7</formula>
    </cfRule>
  </conditionalFormatting>
  <conditionalFormatting sqref="I882">
    <cfRule type="expression" dxfId="10127" priority="15926" stopIfTrue="1">
      <formula>WEEKDAY($A882)=1</formula>
    </cfRule>
    <cfRule type="expression" dxfId="10126" priority="15927" stopIfTrue="1">
      <formula>WEEKDAY($A882)=2</formula>
    </cfRule>
    <cfRule type="expression" dxfId="10125" priority="15928" stopIfTrue="1">
      <formula>WEEKDAY($A882)=3</formula>
    </cfRule>
    <cfRule type="expression" dxfId="10124" priority="15929" stopIfTrue="1">
      <formula>WEEKDAY($A882)=4</formula>
    </cfRule>
    <cfRule type="expression" dxfId="10123" priority="15930" stopIfTrue="1">
      <formula>WEEKDAY($A882)=5</formula>
    </cfRule>
    <cfRule type="expression" dxfId="10122" priority="15931" stopIfTrue="1">
      <formula>WEEKDAY($A882)=6</formula>
    </cfRule>
    <cfRule type="expression" dxfId="10121" priority="15932" stopIfTrue="1">
      <formula>WEEKDAY($A882)=7</formula>
    </cfRule>
  </conditionalFormatting>
  <conditionalFormatting sqref="I882">
    <cfRule type="expression" dxfId="10120" priority="15919" stopIfTrue="1">
      <formula>WEEKDAY($A882)=1</formula>
    </cfRule>
    <cfRule type="expression" dxfId="10119" priority="15920" stopIfTrue="1">
      <formula>WEEKDAY($A882)=2</formula>
    </cfRule>
    <cfRule type="expression" dxfId="10118" priority="15921" stopIfTrue="1">
      <formula>WEEKDAY($A882)=3</formula>
    </cfRule>
    <cfRule type="expression" dxfId="10117" priority="15922" stopIfTrue="1">
      <formula>WEEKDAY($A882)=4</formula>
    </cfRule>
    <cfRule type="expression" dxfId="10116" priority="15923" stopIfTrue="1">
      <formula>WEEKDAY($A882)=5</formula>
    </cfRule>
    <cfRule type="expression" dxfId="10115" priority="15924" stopIfTrue="1">
      <formula>WEEKDAY($A882)=6</formula>
    </cfRule>
    <cfRule type="expression" dxfId="10114" priority="15925" stopIfTrue="1">
      <formula>WEEKDAY($A882)=7</formula>
    </cfRule>
  </conditionalFormatting>
  <conditionalFormatting sqref="I882">
    <cfRule type="expression" dxfId="10113" priority="15912" stopIfTrue="1">
      <formula>WEEKDAY($A882)=1</formula>
    </cfRule>
    <cfRule type="expression" dxfId="10112" priority="15913" stopIfTrue="1">
      <formula>WEEKDAY($A882)=2</formula>
    </cfRule>
    <cfRule type="expression" dxfId="10111" priority="15914" stopIfTrue="1">
      <formula>WEEKDAY($A882)=3</formula>
    </cfRule>
    <cfRule type="expression" dxfId="10110" priority="15915" stopIfTrue="1">
      <formula>WEEKDAY($A882)=4</formula>
    </cfRule>
    <cfRule type="expression" dxfId="10109" priority="15916" stopIfTrue="1">
      <formula>WEEKDAY($A882)=5</formula>
    </cfRule>
    <cfRule type="expression" dxfId="10108" priority="15917" stopIfTrue="1">
      <formula>WEEKDAY($A882)=6</formula>
    </cfRule>
    <cfRule type="expression" dxfId="10107" priority="15918" stopIfTrue="1">
      <formula>WEEKDAY($A882)=7</formula>
    </cfRule>
  </conditionalFormatting>
  <conditionalFormatting sqref="I882">
    <cfRule type="expression" dxfId="10106" priority="15905" stopIfTrue="1">
      <formula>WEEKDAY($A882)=1</formula>
    </cfRule>
    <cfRule type="expression" dxfId="10105" priority="15906" stopIfTrue="1">
      <formula>WEEKDAY($A882)=2</formula>
    </cfRule>
    <cfRule type="expression" dxfId="10104" priority="15907" stopIfTrue="1">
      <formula>WEEKDAY($A882)=3</formula>
    </cfRule>
    <cfRule type="expression" dxfId="10103" priority="15908" stopIfTrue="1">
      <formula>WEEKDAY($A882)=4</formula>
    </cfRule>
    <cfRule type="expression" dxfId="10102" priority="15909" stopIfTrue="1">
      <formula>WEEKDAY($A882)=5</formula>
    </cfRule>
    <cfRule type="expression" dxfId="10101" priority="15910" stopIfTrue="1">
      <formula>WEEKDAY($A882)=6</formula>
    </cfRule>
    <cfRule type="expression" dxfId="10100" priority="15911" stopIfTrue="1">
      <formula>WEEKDAY($A882)=7</formula>
    </cfRule>
  </conditionalFormatting>
  <conditionalFormatting sqref="I882">
    <cfRule type="expression" dxfId="10099" priority="15898" stopIfTrue="1">
      <formula>WEEKDAY($A882)=1</formula>
    </cfRule>
    <cfRule type="expression" dxfId="10098" priority="15899" stopIfTrue="1">
      <formula>WEEKDAY($A882)=2</formula>
    </cfRule>
    <cfRule type="expression" dxfId="10097" priority="15900" stopIfTrue="1">
      <formula>WEEKDAY($A882)=3</formula>
    </cfRule>
    <cfRule type="expression" dxfId="10096" priority="15901" stopIfTrue="1">
      <formula>WEEKDAY($A882)=4</formula>
    </cfRule>
    <cfRule type="expression" dxfId="10095" priority="15902" stopIfTrue="1">
      <formula>WEEKDAY($A882)=5</formula>
    </cfRule>
    <cfRule type="expression" dxfId="10094" priority="15903" stopIfTrue="1">
      <formula>WEEKDAY($A882)=6</formula>
    </cfRule>
    <cfRule type="expression" dxfId="10093" priority="15904" stopIfTrue="1">
      <formula>WEEKDAY($A882)=7</formula>
    </cfRule>
  </conditionalFormatting>
  <conditionalFormatting sqref="I882">
    <cfRule type="expression" dxfId="10092" priority="15891" stopIfTrue="1">
      <formula>WEEKDAY($A882)=1</formula>
    </cfRule>
    <cfRule type="expression" dxfId="10091" priority="15892" stopIfTrue="1">
      <formula>WEEKDAY($A882)=2</formula>
    </cfRule>
    <cfRule type="expression" dxfId="10090" priority="15893" stopIfTrue="1">
      <formula>WEEKDAY($A882)=3</formula>
    </cfRule>
    <cfRule type="expression" dxfId="10089" priority="15894" stopIfTrue="1">
      <formula>WEEKDAY($A882)=4</formula>
    </cfRule>
    <cfRule type="expression" dxfId="10088" priority="15895" stopIfTrue="1">
      <formula>WEEKDAY($A882)=5</formula>
    </cfRule>
    <cfRule type="expression" dxfId="10087" priority="15896" stopIfTrue="1">
      <formula>WEEKDAY($A882)=6</formula>
    </cfRule>
    <cfRule type="expression" dxfId="10086" priority="15897" stopIfTrue="1">
      <formula>WEEKDAY($A882)=7</formula>
    </cfRule>
  </conditionalFormatting>
  <conditionalFormatting sqref="I882">
    <cfRule type="expression" dxfId="10085" priority="15884" stopIfTrue="1">
      <formula>WEEKDAY($A882)=1</formula>
    </cfRule>
    <cfRule type="expression" dxfId="10084" priority="15885" stopIfTrue="1">
      <formula>WEEKDAY($A882)=2</formula>
    </cfRule>
    <cfRule type="expression" dxfId="10083" priority="15886" stopIfTrue="1">
      <formula>WEEKDAY($A882)=3</formula>
    </cfRule>
    <cfRule type="expression" dxfId="10082" priority="15887" stopIfTrue="1">
      <formula>WEEKDAY($A882)=4</formula>
    </cfRule>
    <cfRule type="expression" dxfId="10081" priority="15888" stopIfTrue="1">
      <formula>WEEKDAY($A882)=5</formula>
    </cfRule>
    <cfRule type="expression" dxfId="10080" priority="15889" stopIfTrue="1">
      <formula>WEEKDAY($A882)=6</formula>
    </cfRule>
    <cfRule type="expression" dxfId="10079" priority="15890" stopIfTrue="1">
      <formula>WEEKDAY($A882)=7</formula>
    </cfRule>
  </conditionalFormatting>
  <conditionalFormatting sqref="I882">
    <cfRule type="expression" dxfId="10078" priority="15877" stopIfTrue="1">
      <formula>WEEKDAY($A882)=1</formula>
    </cfRule>
    <cfRule type="expression" dxfId="10077" priority="15878" stopIfTrue="1">
      <formula>WEEKDAY($A882)=2</formula>
    </cfRule>
    <cfRule type="expression" dxfId="10076" priority="15879" stopIfTrue="1">
      <formula>WEEKDAY($A882)=3</formula>
    </cfRule>
    <cfRule type="expression" dxfId="10075" priority="15880" stopIfTrue="1">
      <formula>WEEKDAY($A882)=4</formula>
    </cfRule>
    <cfRule type="expression" dxfId="10074" priority="15881" stopIfTrue="1">
      <formula>WEEKDAY($A882)=5</formula>
    </cfRule>
    <cfRule type="expression" dxfId="10073" priority="15882" stopIfTrue="1">
      <formula>WEEKDAY($A882)=6</formula>
    </cfRule>
    <cfRule type="expression" dxfId="10072" priority="15883" stopIfTrue="1">
      <formula>WEEKDAY($A882)=7</formula>
    </cfRule>
  </conditionalFormatting>
  <conditionalFormatting sqref="I882">
    <cfRule type="expression" dxfId="10071" priority="15870" stopIfTrue="1">
      <formula>WEEKDAY($A882)=1</formula>
    </cfRule>
    <cfRule type="expression" dxfId="10070" priority="15871" stopIfTrue="1">
      <formula>WEEKDAY($A882)=2</formula>
    </cfRule>
    <cfRule type="expression" dxfId="10069" priority="15872" stopIfTrue="1">
      <formula>WEEKDAY($A882)=3</formula>
    </cfRule>
    <cfRule type="expression" dxfId="10068" priority="15873" stopIfTrue="1">
      <formula>WEEKDAY($A882)=4</formula>
    </cfRule>
    <cfRule type="expression" dxfId="10067" priority="15874" stopIfTrue="1">
      <formula>WEEKDAY($A882)=5</formula>
    </cfRule>
    <cfRule type="expression" dxfId="10066" priority="15875" stopIfTrue="1">
      <formula>WEEKDAY($A882)=6</formula>
    </cfRule>
    <cfRule type="expression" dxfId="10065" priority="15876" stopIfTrue="1">
      <formula>WEEKDAY($A882)=7</formula>
    </cfRule>
  </conditionalFormatting>
  <conditionalFormatting sqref="I882">
    <cfRule type="expression" dxfId="10064" priority="15863" stopIfTrue="1">
      <formula>WEEKDAY($A882)=1</formula>
    </cfRule>
    <cfRule type="expression" dxfId="10063" priority="15864" stopIfTrue="1">
      <formula>WEEKDAY($A882)=2</formula>
    </cfRule>
    <cfRule type="expression" dxfId="10062" priority="15865" stopIfTrue="1">
      <formula>WEEKDAY($A882)=3</formula>
    </cfRule>
    <cfRule type="expression" dxfId="10061" priority="15866" stopIfTrue="1">
      <formula>WEEKDAY($A882)=4</formula>
    </cfRule>
    <cfRule type="expression" dxfId="10060" priority="15867" stopIfTrue="1">
      <formula>WEEKDAY($A882)=5</formula>
    </cfRule>
    <cfRule type="expression" dxfId="10059" priority="15868" stopIfTrue="1">
      <formula>WEEKDAY($A882)=6</formula>
    </cfRule>
    <cfRule type="expression" dxfId="10058" priority="15869" stopIfTrue="1">
      <formula>WEEKDAY($A882)=7</formula>
    </cfRule>
  </conditionalFormatting>
  <conditionalFormatting sqref="I882">
    <cfRule type="expression" dxfId="10057" priority="15856" stopIfTrue="1">
      <formula>WEEKDAY($A882)=1</formula>
    </cfRule>
    <cfRule type="expression" dxfId="10056" priority="15857" stopIfTrue="1">
      <formula>WEEKDAY($A882)=2</formula>
    </cfRule>
    <cfRule type="expression" dxfId="10055" priority="15858" stopIfTrue="1">
      <formula>WEEKDAY($A882)=3</formula>
    </cfRule>
    <cfRule type="expression" dxfId="10054" priority="15859" stopIfTrue="1">
      <formula>WEEKDAY($A882)=4</formula>
    </cfRule>
    <cfRule type="expression" dxfId="10053" priority="15860" stopIfTrue="1">
      <formula>WEEKDAY($A882)=5</formula>
    </cfRule>
    <cfRule type="expression" dxfId="10052" priority="15861" stopIfTrue="1">
      <formula>WEEKDAY($A882)=6</formula>
    </cfRule>
    <cfRule type="expression" dxfId="10051" priority="15862" stopIfTrue="1">
      <formula>WEEKDAY($A882)=7</formula>
    </cfRule>
  </conditionalFormatting>
  <conditionalFormatting sqref="I882">
    <cfRule type="expression" dxfId="10050" priority="15849" stopIfTrue="1">
      <formula>WEEKDAY($A882)=1</formula>
    </cfRule>
    <cfRule type="expression" dxfId="10049" priority="15850" stopIfTrue="1">
      <formula>WEEKDAY($A882)=2</formula>
    </cfRule>
    <cfRule type="expression" dxfId="10048" priority="15851" stopIfTrue="1">
      <formula>WEEKDAY($A882)=3</formula>
    </cfRule>
    <cfRule type="expression" dxfId="10047" priority="15852" stopIfTrue="1">
      <formula>WEEKDAY($A882)=4</formula>
    </cfRule>
    <cfRule type="expression" dxfId="10046" priority="15853" stopIfTrue="1">
      <formula>WEEKDAY($A882)=5</formula>
    </cfRule>
    <cfRule type="expression" dxfId="10045" priority="15854" stopIfTrue="1">
      <formula>WEEKDAY($A882)=6</formula>
    </cfRule>
    <cfRule type="expression" dxfId="10044" priority="15855" stopIfTrue="1">
      <formula>WEEKDAY($A882)=7</formula>
    </cfRule>
  </conditionalFormatting>
  <conditionalFormatting sqref="I882">
    <cfRule type="expression" dxfId="10043" priority="15842" stopIfTrue="1">
      <formula>WEEKDAY($A882)=1</formula>
    </cfRule>
    <cfRule type="expression" dxfId="10042" priority="15843" stopIfTrue="1">
      <formula>WEEKDAY($A882)=2</formula>
    </cfRule>
    <cfRule type="expression" dxfId="10041" priority="15844" stopIfTrue="1">
      <formula>WEEKDAY($A882)=3</formula>
    </cfRule>
    <cfRule type="expression" dxfId="10040" priority="15845" stopIfTrue="1">
      <formula>WEEKDAY($A882)=4</formula>
    </cfRule>
    <cfRule type="expression" dxfId="10039" priority="15846" stopIfTrue="1">
      <formula>WEEKDAY($A882)=5</formula>
    </cfRule>
    <cfRule type="expression" dxfId="10038" priority="15847" stopIfTrue="1">
      <formula>WEEKDAY($A882)=6</formula>
    </cfRule>
    <cfRule type="expression" dxfId="10037" priority="15848" stopIfTrue="1">
      <formula>WEEKDAY($A882)=7</formula>
    </cfRule>
  </conditionalFormatting>
  <conditionalFormatting sqref="I882">
    <cfRule type="expression" dxfId="10036" priority="15835" stopIfTrue="1">
      <formula>WEEKDAY($A882)=1</formula>
    </cfRule>
    <cfRule type="expression" dxfId="10035" priority="15836" stopIfTrue="1">
      <formula>WEEKDAY($A882)=2</formula>
    </cfRule>
    <cfRule type="expression" dxfId="10034" priority="15837" stopIfTrue="1">
      <formula>WEEKDAY($A882)=3</formula>
    </cfRule>
    <cfRule type="expression" dxfId="10033" priority="15838" stopIfTrue="1">
      <formula>WEEKDAY($A882)=4</formula>
    </cfRule>
    <cfRule type="expression" dxfId="10032" priority="15839" stopIfTrue="1">
      <formula>WEEKDAY($A882)=5</formula>
    </cfRule>
    <cfRule type="expression" dxfId="10031" priority="15840" stopIfTrue="1">
      <formula>WEEKDAY($A882)=6</formula>
    </cfRule>
    <cfRule type="expression" dxfId="10030" priority="15841" stopIfTrue="1">
      <formula>WEEKDAY($A882)=7</formula>
    </cfRule>
  </conditionalFormatting>
  <conditionalFormatting sqref="I882">
    <cfRule type="expression" dxfId="10029" priority="15828" stopIfTrue="1">
      <formula>WEEKDAY($A882)=1</formula>
    </cfRule>
    <cfRule type="expression" dxfId="10028" priority="15829" stopIfTrue="1">
      <formula>WEEKDAY($A882)=2</formula>
    </cfRule>
    <cfRule type="expression" dxfId="10027" priority="15830" stopIfTrue="1">
      <formula>WEEKDAY($A882)=3</formula>
    </cfRule>
    <cfRule type="expression" dxfId="10026" priority="15831" stopIfTrue="1">
      <formula>WEEKDAY($A882)=4</formula>
    </cfRule>
    <cfRule type="expression" dxfId="10025" priority="15832" stopIfTrue="1">
      <formula>WEEKDAY($A882)=5</formula>
    </cfRule>
    <cfRule type="expression" dxfId="10024" priority="15833" stopIfTrue="1">
      <formula>WEEKDAY($A882)=6</formula>
    </cfRule>
    <cfRule type="expression" dxfId="10023" priority="15834" stopIfTrue="1">
      <formula>WEEKDAY($A882)=7</formula>
    </cfRule>
  </conditionalFormatting>
  <conditionalFormatting sqref="I882">
    <cfRule type="expression" dxfId="10022" priority="15821" stopIfTrue="1">
      <formula>WEEKDAY($A882)=1</formula>
    </cfRule>
    <cfRule type="expression" dxfId="10021" priority="15822" stopIfTrue="1">
      <formula>WEEKDAY($A882)=2</formula>
    </cfRule>
    <cfRule type="expression" dxfId="10020" priority="15823" stopIfTrue="1">
      <formula>WEEKDAY($A882)=3</formula>
    </cfRule>
    <cfRule type="expression" dxfId="10019" priority="15824" stopIfTrue="1">
      <formula>WEEKDAY($A882)=4</formula>
    </cfRule>
    <cfRule type="expression" dxfId="10018" priority="15825" stopIfTrue="1">
      <formula>WEEKDAY($A882)=5</formula>
    </cfRule>
    <cfRule type="expression" dxfId="10017" priority="15826" stopIfTrue="1">
      <formula>WEEKDAY($A882)=6</formula>
    </cfRule>
    <cfRule type="expression" dxfId="10016" priority="15827" stopIfTrue="1">
      <formula>WEEKDAY($A882)=7</formula>
    </cfRule>
  </conditionalFormatting>
  <conditionalFormatting sqref="I882">
    <cfRule type="expression" dxfId="10015" priority="15814" stopIfTrue="1">
      <formula>WEEKDAY($A882)=1</formula>
    </cfRule>
    <cfRule type="expression" dxfId="10014" priority="15815" stopIfTrue="1">
      <formula>WEEKDAY($A882)=2</formula>
    </cfRule>
    <cfRule type="expression" dxfId="10013" priority="15816" stopIfTrue="1">
      <formula>WEEKDAY($A882)=3</formula>
    </cfRule>
    <cfRule type="expression" dxfId="10012" priority="15817" stopIfTrue="1">
      <formula>WEEKDAY($A882)=4</formula>
    </cfRule>
    <cfRule type="expression" dxfId="10011" priority="15818" stopIfTrue="1">
      <formula>WEEKDAY($A882)=5</formula>
    </cfRule>
    <cfRule type="expression" dxfId="10010" priority="15819" stopIfTrue="1">
      <formula>WEEKDAY($A882)=6</formula>
    </cfRule>
    <cfRule type="expression" dxfId="10009" priority="15820" stopIfTrue="1">
      <formula>WEEKDAY($A882)=7</formula>
    </cfRule>
  </conditionalFormatting>
  <conditionalFormatting sqref="I882">
    <cfRule type="expression" dxfId="10008" priority="15807" stopIfTrue="1">
      <formula>WEEKDAY($A882)=1</formula>
    </cfRule>
    <cfRule type="expression" dxfId="10007" priority="15808" stopIfTrue="1">
      <formula>WEEKDAY($A882)=2</formula>
    </cfRule>
    <cfRule type="expression" dxfId="10006" priority="15809" stopIfTrue="1">
      <formula>WEEKDAY($A882)=3</formula>
    </cfRule>
    <cfRule type="expression" dxfId="10005" priority="15810" stopIfTrue="1">
      <formula>WEEKDAY($A882)=4</formula>
    </cfRule>
    <cfRule type="expression" dxfId="10004" priority="15811" stopIfTrue="1">
      <formula>WEEKDAY($A882)=5</formula>
    </cfRule>
    <cfRule type="expression" dxfId="10003" priority="15812" stopIfTrue="1">
      <formula>WEEKDAY($A882)=6</formula>
    </cfRule>
    <cfRule type="expression" dxfId="10002" priority="15813" stopIfTrue="1">
      <formula>WEEKDAY($A882)=7</formula>
    </cfRule>
  </conditionalFormatting>
  <conditionalFormatting sqref="I882">
    <cfRule type="expression" dxfId="10001" priority="15800" stopIfTrue="1">
      <formula>WEEKDAY($A882)=1</formula>
    </cfRule>
    <cfRule type="expression" dxfId="10000" priority="15801" stopIfTrue="1">
      <formula>WEEKDAY($A882)=2</formula>
    </cfRule>
    <cfRule type="expression" dxfId="9999" priority="15802" stopIfTrue="1">
      <formula>WEEKDAY($A882)=3</formula>
    </cfRule>
    <cfRule type="expression" dxfId="9998" priority="15803" stopIfTrue="1">
      <formula>WEEKDAY($A882)=4</formula>
    </cfRule>
    <cfRule type="expression" dxfId="9997" priority="15804" stopIfTrue="1">
      <formula>WEEKDAY($A882)=5</formula>
    </cfRule>
    <cfRule type="expression" dxfId="9996" priority="15805" stopIfTrue="1">
      <formula>WEEKDAY($A882)=6</formula>
    </cfRule>
    <cfRule type="expression" dxfId="9995" priority="15806" stopIfTrue="1">
      <formula>WEEKDAY($A882)=7</formula>
    </cfRule>
  </conditionalFormatting>
  <conditionalFormatting sqref="I882">
    <cfRule type="expression" dxfId="9994" priority="15793" stopIfTrue="1">
      <formula>WEEKDAY($A882)=1</formula>
    </cfRule>
    <cfRule type="expression" dxfId="9993" priority="15794" stopIfTrue="1">
      <formula>WEEKDAY($A882)=2</formula>
    </cfRule>
    <cfRule type="expression" dxfId="9992" priority="15795" stopIfTrue="1">
      <formula>WEEKDAY($A882)=3</formula>
    </cfRule>
    <cfRule type="expression" dxfId="9991" priority="15796" stopIfTrue="1">
      <formula>WEEKDAY($A882)=4</formula>
    </cfRule>
    <cfRule type="expression" dxfId="9990" priority="15797" stopIfTrue="1">
      <formula>WEEKDAY($A882)=5</formula>
    </cfRule>
    <cfRule type="expression" dxfId="9989" priority="15798" stopIfTrue="1">
      <formula>WEEKDAY($A882)=6</formula>
    </cfRule>
    <cfRule type="expression" dxfId="9988" priority="15799" stopIfTrue="1">
      <formula>WEEKDAY($A882)=7</formula>
    </cfRule>
  </conditionalFormatting>
  <conditionalFormatting sqref="I882">
    <cfRule type="expression" dxfId="9987" priority="15786" stopIfTrue="1">
      <formula>WEEKDAY($A882)=1</formula>
    </cfRule>
    <cfRule type="expression" dxfId="9986" priority="15787" stopIfTrue="1">
      <formula>WEEKDAY($A882)=2</formula>
    </cfRule>
    <cfRule type="expression" dxfId="9985" priority="15788" stopIfTrue="1">
      <formula>WEEKDAY($A882)=3</formula>
    </cfRule>
    <cfRule type="expression" dxfId="9984" priority="15789" stopIfTrue="1">
      <formula>WEEKDAY($A882)=4</formula>
    </cfRule>
    <cfRule type="expression" dxfId="9983" priority="15790" stopIfTrue="1">
      <formula>WEEKDAY($A882)=5</formula>
    </cfRule>
    <cfRule type="expression" dxfId="9982" priority="15791" stopIfTrue="1">
      <formula>WEEKDAY($A882)=6</formula>
    </cfRule>
    <cfRule type="expression" dxfId="9981" priority="15792" stopIfTrue="1">
      <formula>WEEKDAY($A882)=7</formula>
    </cfRule>
  </conditionalFormatting>
  <conditionalFormatting sqref="I882">
    <cfRule type="expression" dxfId="9980" priority="15779" stopIfTrue="1">
      <formula>WEEKDAY($A882)=1</formula>
    </cfRule>
    <cfRule type="expression" dxfId="9979" priority="15780" stopIfTrue="1">
      <formula>WEEKDAY($A882)=2</formula>
    </cfRule>
    <cfRule type="expression" dxfId="9978" priority="15781" stopIfTrue="1">
      <formula>WEEKDAY($A882)=3</formula>
    </cfRule>
    <cfRule type="expression" dxfId="9977" priority="15782" stopIfTrue="1">
      <formula>WEEKDAY($A882)=4</formula>
    </cfRule>
    <cfRule type="expression" dxfId="9976" priority="15783" stopIfTrue="1">
      <formula>WEEKDAY($A882)=5</formula>
    </cfRule>
    <cfRule type="expression" dxfId="9975" priority="15784" stopIfTrue="1">
      <formula>WEEKDAY($A882)=6</formula>
    </cfRule>
    <cfRule type="expression" dxfId="9974" priority="15785" stopIfTrue="1">
      <formula>WEEKDAY($A882)=7</formula>
    </cfRule>
  </conditionalFormatting>
  <conditionalFormatting sqref="I882">
    <cfRule type="expression" dxfId="9973" priority="15772" stopIfTrue="1">
      <formula>WEEKDAY($A882)=1</formula>
    </cfRule>
    <cfRule type="expression" dxfId="9972" priority="15773" stopIfTrue="1">
      <formula>WEEKDAY($A882)=2</formula>
    </cfRule>
    <cfRule type="expression" dxfId="9971" priority="15774" stopIfTrue="1">
      <formula>WEEKDAY($A882)=3</formula>
    </cfRule>
    <cfRule type="expression" dxfId="9970" priority="15775" stopIfTrue="1">
      <formula>WEEKDAY($A882)=4</formula>
    </cfRule>
    <cfRule type="expression" dxfId="9969" priority="15776" stopIfTrue="1">
      <formula>WEEKDAY($A882)=5</formula>
    </cfRule>
    <cfRule type="expression" dxfId="9968" priority="15777" stopIfTrue="1">
      <formula>WEEKDAY($A882)=6</formula>
    </cfRule>
    <cfRule type="expression" dxfId="9967" priority="15778" stopIfTrue="1">
      <formula>WEEKDAY($A882)=7</formula>
    </cfRule>
  </conditionalFormatting>
  <conditionalFormatting sqref="I882">
    <cfRule type="expression" dxfId="9966" priority="15765" stopIfTrue="1">
      <formula>WEEKDAY($A882)=1</formula>
    </cfRule>
    <cfRule type="expression" dxfId="9965" priority="15766" stopIfTrue="1">
      <formula>WEEKDAY($A882)=2</formula>
    </cfRule>
    <cfRule type="expression" dxfId="9964" priority="15767" stopIfTrue="1">
      <formula>WEEKDAY($A882)=3</formula>
    </cfRule>
    <cfRule type="expression" dxfId="9963" priority="15768" stopIfTrue="1">
      <formula>WEEKDAY($A882)=4</formula>
    </cfRule>
    <cfRule type="expression" dxfId="9962" priority="15769" stopIfTrue="1">
      <formula>WEEKDAY($A882)=5</formula>
    </cfRule>
    <cfRule type="expression" dxfId="9961" priority="15770" stopIfTrue="1">
      <formula>WEEKDAY($A882)=6</formula>
    </cfRule>
    <cfRule type="expression" dxfId="9960" priority="15771" stopIfTrue="1">
      <formula>WEEKDAY($A882)=7</formula>
    </cfRule>
  </conditionalFormatting>
  <conditionalFormatting sqref="I882">
    <cfRule type="expression" dxfId="9959" priority="15758" stopIfTrue="1">
      <formula>WEEKDAY($A882)=1</formula>
    </cfRule>
    <cfRule type="expression" dxfId="9958" priority="15759" stopIfTrue="1">
      <formula>WEEKDAY($A882)=2</formula>
    </cfRule>
    <cfRule type="expression" dxfId="9957" priority="15760" stopIfTrue="1">
      <formula>WEEKDAY($A882)=3</formula>
    </cfRule>
    <cfRule type="expression" dxfId="9956" priority="15761" stopIfTrue="1">
      <formula>WEEKDAY($A882)=4</formula>
    </cfRule>
    <cfRule type="expression" dxfId="9955" priority="15762" stopIfTrue="1">
      <formula>WEEKDAY($A882)=5</formula>
    </cfRule>
    <cfRule type="expression" dxfId="9954" priority="15763" stopIfTrue="1">
      <formula>WEEKDAY($A882)=6</formula>
    </cfRule>
    <cfRule type="expression" dxfId="9953" priority="15764" stopIfTrue="1">
      <formula>WEEKDAY($A882)=7</formula>
    </cfRule>
  </conditionalFormatting>
  <conditionalFormatting sqref="I882">
    <cfRule type="expression" dxfId="9952" priority="15751" stopIfTrue="1">
      <formula>WEEKDAY($A882)=1</formula>
    </cfRule>
    <cfRule type="expression" dxfId="9951" priority="15752" stopIfTrue="1">
      <formula>WEEKDAY($A882)=2</formula>
    </cfRule>
    <cfRule type="expression" dxfId="9950" priority="15753" stopIfTrue="1">
      <formula>WEEKDAY($A882)=3</formula>
    </cfRule>
    <cfRule type="expression" dxfId="9949" priority="15754" stopIfTrue="1">
      <formula>WEEKDAY($A882)=4</formula>
    </cfRule>
    <cfRule type="expression" dxfId="9948" priority="15755" stopIfTrue="1">
      <formula>WEEKDAY($A882)=5</formula>
    </cfRule>
    <cfRule type="expression" dxfId="9947" priority="15756" stopIfTrue="1">
      <formula>WEEKDAY($A882)=6</formula>
    </cfRule>
    <cfRule type="expression" dxfId="9946" priority="15757" stopIfTrue="1">
      <formula>WEEKDAY($A882)=7</formula>
    </cfRule>
  </conditionalFormatting>
  <conditionalFormatting sqref="I882">
    <cfRule type="expression" dxfId="9945" priority="15744" stopIfTrue="1">
      <formula>WEEKDAY($A882)=1</formula>
    </cfRule>
    <cfRule type="expression" dxfId="9944" priority="15745" stopIfTrue="1">
      <formula>WEEKDAY($A882)=2</formula>
    </cfRule>
    <cfRule type="expression" dxfId="9943" priority="15746" stopIfTrue="1">
      <formula>WEEKDAY($A882)=3</formula>
    </cfRule>
    <cfRule type="expression" dxfId="9942" priority="15747" stopIfTrue="1">
      <formula>WEEKDAY($A882)=4</formula>
    </cfRule>
    <cfRule type="expression" dxfId="9941" priority="15748" stopIfTrue="1">
      <formula>WEEKDAY($A882)=5</formula>
    </cfRule>
    <cfRule type="expression" dxfId="9940" priority="15749" stopIfTrue="1">
      <formula>WEEKDAY($A882)=6</formula>
    </cfRule>
    <cfRule type="expression" dxfId="9939" priority="15750" stopIfTrue="1">
      <formula>WEEKDAY($A882)=7</formula>
    </cfRule>
  </conditionalFormatting>
  <conditionalFormatting sqref="I882">
    <cfRule type="expression" dxfId="9938" priority="15737" stopIfTrue="1">
      <formula>WEEKDAY($A882)=1</formula>
    </cfRule>
    <cfRule type="expression" dxfId="9937" priority="15738" stopIfTrue="1">
      <formula>WEEKDAY($A882)=2</formula>
    </cfRule>
    <cfRule type="expression" dxfId="9936" priority="15739" stopIfTrue="1">
      <formula>WEEKDAY($A882)=3</formula>
    </cfRule>
    <cfRule type="expression" dxfId="9935" priority="15740" stopIfTrue="1">
      <formula>WEEKDAY($A882)=4</formula>
    </cfRule>
    <cfRule type="expression" dxfId="9934" priority="15741" stopIfTrue="1">
      <formula>WEEKDAY($A882)=5</formula>
    </cfRule>
    <cfRule type="expression" dxfId="9933" priority="15742" stopIfTrue="1">
      <formula>WEEKDAY($A882)=6</formula>
    </cfRule>
    <cfRule type="expression" dxfId="9932" priority="15743" stopIfTrue="1">
      <formula>WEEKDAY($A882)=7</formula>
    </cfRule>
  </conditionalFormatting>
  <conditionalFormatting sqref="I882">
    <cfRule type="expression" dxfId="9931" priority="15730" stopIfTrue="1">
      <formula>WEEKDAY($A882)=1</formula>
    </cfRule>
    <cfRule type="expression" dxfId="9930" priority="15731" stopIfTrue="1">
      <formula>WEEKDAY($A882)=2</formula>
    </cfRule>
    <cfRule type="expression" dxfId="9929" priority="15732" stopIfTrue="1">
      <formula>WEEKDAY($A882)=3</formula>
    </cfRule>
    <cfRule type="expression" dxfId="9928" priority="15733" stopIfTrue="1">
      <formula>WEEKDAY($A882)=4</formula>
    </cfRule>
    <cfRule type="expression" dxfId="9927" priority="15734" stopIfTrue="1">
      <formula>WEEKDAY($A882)=5</formula>
    </cfRule>
    <cfRule type="expression" dxfId="9926" priority="15735" stopIfTrue="1">
      <formula>WEEKDAY($A882)=6</formula>
    </cfRule>
    <cfRule type="expression" dxfId="9925" priority="15736" stopIfTrue="1">
      <formula>WEEKDAY($A882)=7</formula>
    </cfRule>
  </conditionalFormatting>
  <conditionalFormatting sqref="I882">
    <cfRule type="expression" dxfId="9924" priority="15723" stopIfTrue="1">
      <formula>WEEKDAY($A882)=1</formula>
    </cfRule>
    <cfRule type="expression" dxfId="9923" priority="15724" stopIfTrue="1">
      <formula>WEEKDAY($A882)=2</formula>
    </cfRule>
    <cfRule type="expression" dxfId="9922" priority="15725" stopIfTrue="1">
      <formula>WEEKDAY($A882)=3</formula>
    </cfRule>
    <cfRule type="expression" dxfId="9921" priority="15726" stopIfTrue="1">
      <formula>WEEKDAY($A882)=4</formula>
    </cfRule>
    <cfRule type="expression" dxfId="9920" priority="15727" stopIfTrue="1">
      <formula>WEEKDAY($A882)=5</formula>
    </cfRule>
    <cfRule type="expression" dxfId="9919" priority="15728" stopIfTrue="1">
      <formula>WEEKDAY($A882)=6</formula>
    </cfRule>
    <cfRule type="expression" dxfId="9918" priority="15729" stopIfTrue="1">
      <formula>WEEKDAY($A882)=7</formula>
    </cfRule>
  </conditionalFormatting>
  <conditionalFormatting sqref="I882">
    <cfRule type="expression" dxfId="9917" priority="15716" stopIfTrue="1">
      <formula>WEEKDAY($A882)=1</formula>
    </cfRule>
    <cfRule type="expression" dxfId="9916" priority="15717" stopIfTrue="1">
      <formula>WEEKDAY($A882)=2</formula>
    </cfRule>
    <cfRule type="expression" dxfId="9915" priority="15718" stopIfTrue="1">
      <formula>WEEKDAY($A882)=3</formula>
    </cfRule>
    <cfRule type="expression" dxfId="9914" priority="15719" stopIfTrue="1">
      <formula>WEEKDAY($A882)=4</formula>
    </cfRule>
    <cfRule type="expression" dxfId="9913" priority="15720" stopIfTrue="1">
      <formula>WEEKDAY($A882)=5</formula>
    </cfRule>
    <cfRule type="expression" dxfId="9912" priority="15721" stopIfTrue="1">
      <formula>WEEKDAY($A882)=6</formula>
    </cfRule>
    <cfRule type="expression" dxfId="9911" priority="15722" stopIfTrue="1">
      <formula>WEEKDAY($A882)=7</formula>
    </cfRule>
  </conditionalFormatting>
  <conditionalFormatting sqref="I882">
    <cfRule type="expression" dxfId="9910" priority="15709" stopIfTrue="1">
      <formula>WEEKDAY($A882)=1</formula>
    </cfRule>
    <cfRule type="expression" dxfId="9909" priority="15710" stopIfTrue="1">
      <formula>WEEKDAY($A882)=2</formula>
    </cfRule>
    <cfRule type="expression" dxfId="9908" priority="15711" stopIfTrue="1">
      <formula>WEEKDAY($A882)=3</formula>
    </cfRule>
    <cfRule type="expression" dxfId="9907" priority="15712" stopIfTrue="1">
      <formula>WEEKDAY($A882)=4</formula>
    </cfRule>
    <cfRule type="expression" dxfId="9906" priority="15713" stopIfTrue="1">
      <formula>WEEKDAY($A882)=5</formula>
    </cfRule>
    <cfRule type="expression" dxfId="9905" priority="15714" stopIfTrue="1">
      <formula>WEEKDAY($A882)=6</formula>
    </cfRule>
    <cfRule type="expression" dxfId="9904" priority="15715" stopIfTrue="1">
      <formula>WEEKDAY($A882)=7</formula>
    </cfRule>
  </conditionalFormatting>
  <conditionalFormatting sqref="I882">
    <cfRule type="expression" dxfId="9903" priority="15702" stopIfTrue="1">
      <formula>WEEKDAY($A882)=1</formula>
    </cfRule>
    <cfRule type="expression" dxfId="9902" priority="15703" stopIfTrue="1">
      <formula>WEEKDAY($A882)=2</formula>
    </cfRule>
    <cfRule type="expression" dxfId="9901" priority="15704" stopIfTrue="1">
      <formula>WEEKDAY($A882)=3</formula>
    </cfRule>
    <cfRule type="expression" dxfId="9900" priority="15705" stopIfTrue="1">
      <formula>WEEKDAY($A882)=4</formula>
    </cfRule>
    <cfRule type="expression" dxfId="9899" priority="15706" stopIfTrue="1">
      <formula>WEEKDAY($A882)=5</formula>
    </cfRule>
    <cfRule type="expression" dxfId="9898" priority="15707" stopIfTrue="1">
      <formula>WEEKDAY($A882)=6</formula>
    </cfRule>
    <cfRule type="expression" dxfId="9897" priority="15708" stopIfTrue="1">
      <formula>WEEKDAY($A882)=7</formula>
    </cfRule>
  </conditionalFormatting>
  <conditionalFormatting sqref="I882">
    <cfRule type="expression" dxfId="9896" priority="15695" stopIfTrue="1">
      <formula>WEEKDAY($A882)=1</formula>
    </cfRule>
    <cfRule type="expression" dxfId="9895" priority="15696" stopIfTrue="1">
      <formula>WEEKDAY($A882)=2</formula>
    </cfRule>
    <cfRule type="expression" dxfId="9894" priority="15697" stopIfTrue="1">
      <formula>WEEKDAY($A882)=3</formula>
    </cfRule>
    <cfRule type="expression" dxfId="9893" priority="15698" stopIfTrue="1">
      <formula>WEEKDAY($A882)=4</formula>
    </cfRule>
    <cfRule type="expression" dxfId="9892" priority="15699" stopIfTrue="1">
      <formula>WEEKDAY($A882)=5</formula>
    </cfRule>
    <cfRule type="expression" dxfId="9891" priority="15700" stopIfTrue="1">
      <formula>WEEKDAY($A882)=6</formula>
    </cfRule>
    <cfRule type="expression" dxfId="9890" priority="15701" stopIfTrue="1">
      <formula>WEEKDAY($A882)=7</formula>
    </cfRule>
  </conditionalFormatting>
  <conditionalFormatting sqref="I882">
    <cfRule type="expression" dxfId="9889" priority="15688" stopIfTrue="1">
      <formula>WEEKDAY($A882)=1</formula>
    </cfRule>
    <cfRule type="expression" dxfId="9888" priority="15689" stopIfTrue="1">
      <formula>WEEKDAY($A882)=2</formula>
    </cfRule>
    <cfRule type="expression" dxfId="9887" priority="15690" stopIfTrue="1">
      <formula>WEEKDAY($A882)=3</formula>
    </cfRule>
    <cfRule type="expression" dxfId="9886" priority="15691" stopIfTrue="1">
      <formula>WEEKDAY($A882)=4</formula>
    </cfRule>
    <cfRule type="expression" dxfId="9885" priority="15692" stopIfTrue="1">
      <formula>WEEKDAY($A882)=5</formula>
    </cfRule>
    <cfRule type="expression" dxfId="9884" priority="15693" stopIfTrue="1">
      <formula>WEEKDAY($A882)=6</formula>
    </cfRule>
    <cfRule type="expression" dxfId="9883" priority="15694" stopIfTrue="1">
      <formula>WEEKDAY($A882)=7</formula>
    </cfRule>
  </conditionalFormatting>
  <conditionalFormatting sqref="I882">
    <cfRule type="expression" dxfId="9882" priority="15681" stopIfTrue="1">
      <formula>WEEKDAY($A882)=1</formula>
    </cfRule>
    <cfRule type="expression" dxfId="9881" priority="15682" stopIfTrue="1">
      <formula>WEEKDAY($A882)=2</formula>
    </cfRule>
    <cfRule type="expression" dxfId="9880" priority="15683" stopIfTrue="1">
      <formula>WEEKDAY($A882)=3</formula>
    </cfRule>
    <cfRule type="expression" dxfId="9879" priority="15684" stopIfTrue="1">
      <formula>WEEKDAY($A882)=4</formula>
    </cfRule>
    <cfRule type="expression" dxfId="9878" priority="15685" stopIfTrue="1">
      <formula>WEEKDAY($A882)=5</formula>
    </cfRule>
    <cfRule type="expression" dxfId="9877" priority="15686" stopIfTrue="1">
      <formula>WEEKDAY($A882)=6</formula>
    </cfRule>
    <cfRule type="expression" dxfId="9876" priority="15687" stopIfTrue="1">
      <formula>WEEKDAY($A882)=7</formula>
    </cfRule>
  </conditionalFormatting>
  <conditionalFormatting sqref="I882">
    <cfRule type="expression" dxfId="9875" priority="15674" stopIfTrue="1">
      <formula>WEEKDAY($A882)=1</formula>
    </cfRule>
    <cfRule type="expression" dxfId="9874" priority="15675" stopIfTrue="1">
      <formula>WEEKDAY($A882)=2</formula>
    </cfRule>
    <cfRule type="expression" dxfId="9873" priority="15676" stopIfTrue="1">
      <formula>WEEKDAY($A882)=3</formula>
    </cfRule>
    <cfRule type="expression" dxfId="9872" priority="15677" stopIfTrue="1">
      <formula>WEEKDAY($A882)=4</formula>
    </cfRule>
    <cfRule type="expression" dxfId="9871" priority="15678" stopIfTrue="1">
      <formula>WEEKDAY($A882)=5</formula>
    </cfRule>
    <cfRule type="expression" dxfId="9870" priority="15679" stopIfTrue="1">
      <formula>WEEKDAY($A882)=6</formula>
    </cfRule>
    <cfRule type="expression" dxfId="9869" priority="15680" stopIfTrue="1">
      <formula>WEEKDAY($A882)=7</formula>
    </cfRule>
  </conditionalFormatting>
  <conditionalFormatting sqref="I882">
    <cfRule type="expression" dxfId="9868" priority="15667" stopIfTrue="1">
      <formula>WEEKDAY($A882)=1</formula>
    </cfRule>
    <cfRule type="expression" dxfId="9867" priority="15668" stopIfTrue="1">
      <formula>WEEKDAY($A882)=2</formula>
    </cfRule>
    <cfRule type="expression" dxfId="9866" priority="15669" stopIfTrue="1">
      <formula>WEEKDAY($A882)=3</formula>
    </cfRule>
    <cfRule type="expression" dxfId="9865" priority="15670" stopIfTrue="1">
      <formula>WEEKDAY($A882)=4</formula>
    </cfRule>
    <cfRule type="expression" dxfId="9864" priority="15671" stopIfTrue="1">
      <formula>WEEKDAY($A882)=5</formula>
    </cfRule>
    <cfRule type="expression" dxfId="9863" priority="15672" stopIfTrue="1">
      <formula>WEEKDAY($A882)=6</formula>
    </cfRule>
    <cfRule type="expression" dxfId="9862" priority="15673" stopIfTrue="1">
      <formula>WEEKDAY($A882)=7</formula>
    </cfRule>
  </conditionalFormatting>
  <conditionalFormatting sqref="I882">
    <cfRule type="expression" dxfId="9861" priority="15660" stopIfTrue="1">
      <formula>WEEKDAY($A882)=1</formula>
    </cfRule>
    <cfRule type="expression" dxfId="9860" priority="15661" stopIfTrue="1">
      <formula>WEEKDAY($A882)=2</formula>
    </cfRule>
    <cfRule type="expression" dxfId="9859" priority="15662" stopIfTrue="1">
      <formula>WEEKDAY($A882)=3</formula>
    </cfRule>
    <cfRule type="expression" dxfId="9858" priority="15663" stopIfTrue="1">
      <formula>WEEKDAY($A882)=4</formula>
    </cfRule>
    <cfRule type="expression" dxfId="9857" priority="15664" stopIfTrue="1">
      <formula>WEEKDAY($A882)=5</formula>
    </cfRule>
    <cfRule type="expression" dxfId="9856" priority="15665" stopIfTrue="1">
      <formula>WEEKDAY($A882)=6</formula>
    </cfRule>
    <cfRule type="expression" dxfId="9855" priority="15666" stopIfTrue="1">
      <formula>WEEKDAY($A882)=7</formula>
    </cfRule>
  </conditionalFormatting>
  <conditionalFormatting sqref="I882">
    <cfRule type="expression" dxfId="9854" priority="15653" stopIfTrue="1">
      <formula>WEEKDAY($A882)=1</formula>
    </cfRule>
    <cfRule type="expression" dxfId="9853" priority="15654" stopIfTrue="1">
      <formula>WEEKDAY($A882)=2</formula>
    </cfRule>
    <cfRule type="expression" dxfId="9852" priority="15655" stopIfTrue="1">
      <formula>WEEKDAY($A882)=3</formula>
    </cfRule>
    <cfRule type="expression" dxfId="9851" priority="15656" stopIfTrue="1">
      <formula>WEEKDAY($A882)=4</formula>
    </cfRule>
    <cfRule type="expression" dxfId="9850" priority="15657" stopIfTrue="1">
      <formula>WEEKDAY($A882)=5</formula>
    </cfRule>
    <cfRule type="expression" dxfId="9849" priority="15658" stopIfTrue="1">
      <formula>WEEKDAY($A882)=6</formula>
    </cfRule>
    <cfRule type="expression" dxfId="9848" priority="15659" stopIfTrue="1">
      <formula>WEEKDAY($A882)=7</formula>
    </cfRule>
  </conditionalFormatting>
  <conditionalFormatting sqref="I882">
    <cfRule type="expression" dxfId="9847" priority="15646" stopIfTrue="1">
      <formula>WEEKDAY($A882)=1</formula>
    </cfRule>
    <cfRule type="expression" dxfId="9846" priority="15647" stopIfTrue="1">
      <formula>WEEKDAY($A882)=2</formula>
    </cfRule>
    <cfRule type="expression" dxfId="9845" priority="15648" stopIfTrue="1">
      <formula>WEEKDAY($A882)=3</formula>
    </cfRule>
    <cfRule type="expression" dxfId="9844" priority="15649" stopIfTrue="1">
      <formula>WEEKDAY($A882)=4</formula>
    </cfRule>
    <cfRule type="expression" dxfId="9843" priority="15650" stopIfTrue="1">
      <formula>WEEKDAY($A882)=5</formula>
    </cfRule>
    <cfRule type="expression" dxfId="9842" priority="15651" stopIfTrue="1">
      <formula>WEEKDAY($A882)=6</formula>
    </cfRule>
    <cfRule type="expression" dxfId="9841" priority="15652" stopIfTrue="1">
      <formula>WEEKDAY($A882)=7</formula>
    </cfRule>
  </conditionalFormatting>
  <conditionalFormatting sqref="I882">
    <cfRule type="expression" dxfId="9840" priority="15639" stopIfTrue="1">
      <formula>WEEKDAY($A882)=1</formula>
    </cfRule>
    <cfRule type="expression" dxfId="9839" priority="15640" stopIfTrue="1">
      <formula>WEEKDAY($A882)=2</formula>
    </cfRule>
    <cfRule type="expression" dxfId="9838" priority="15641" stopIfTrue="1">
      <formula>WEEKDAY($A882)=3</formula>
    </cfRule>
    <cfRule type="expression" dxfId="9837" priority="15642" stopIfTrue="1">
      <formula>WEEKDAY($A882)=4</formula>
    </cfRule>
    <cfRule type="expression" dxfId="9836" priority="15643" stopIfTrue="1">
      <formula>WEEKDAY($A882)=5</formula>
    </cfRule>
    <cfRule type="expression" dxfId="9835" priority="15644" stopIfTrue="1">
      <formula>WEEKDAY($A882)=6</formula>
    </cfRule>
    <cfRule type="expression" dxfId="9834" priority="15645" stopIfTrue="1">
      <formula>WEEKDAY($A882)=7</formula>
    </cfRule>
  </conditionalFormatting>
  <conditionalFormatting sqref="I882">
    <cfRule type="expression" dxfId="9833" priority="15632" stopIfTrue="1">
      <formula>WEEKDAY($A882)=1</formula>
    </cfRule>
    <cfRule type="expression" dxfId="9832" priority="15633" stopIfTrue="1">
      <formula>WEEKDAY($A882)=2</formula>
    </cfRule>
    <cfRule type="expression" dxfId="9831" priority="15634" stopIfTrue="1">
      <formula>WEEKDAY($A882)=3</formula>
    </cfRule>
    <cfRule type="expression" dxfId="9830" priority="15635" stopIfTrue="1">
      <formula>WEEKDAY($A882)=4</formula>
    </cfRule>
    <cfRule type="expression" dxfId="9829" priority="15636" stopIfTrue="1">
      <formula>WEEKDAY($A882)=5</formula>
    </cfRule>
    <cfRule type="expression" dxfId="9828" priority="15637" stopIfTrue="1">
      <formula>WEEKDAY($A882)=6</formula>
    </cfRule>
    <cfRule type="expression" dxfId="9827" priority="15638" stopIfTrue="1">
      <formula>WEEKDAY($A882)=7</formula>
    </cfRule>
  </conditionalFormatting>
  <conditionalFormatting sqref="I882">
    <cfRule type="expression" dxfId="9826" priority="15625" stopIfTrue="1">
      <formula>WEEKDAY($A882)=1</formula>
    </cfRule>
    <cfRule type="expression" dxfId="9825" priority="15626" stopIfTrue="1">
      <formula>WEEKDAY($A882)=2</formula>
    </cfRule>
    <cfRule type="expression" dxfId="9824" priority="15627" stopIfTrue="1">
      <formula>WEEKDAY($A882)=3</formula>
    </cfRule>
    <cfRule type="expression" dxfId="9823" priority="15628" stopIfTrue="1">
      <formula>WEEKDAY($A882)=4</formula>
    </cfRule>
    <cfRule type="expression" dxfId="9822" priority="15629" stopIfTrue="1">
      <formula>WEEKDAY($A882)=5</formula>
    </cfRule>
    <cfRule type="expression" dxfId="9821" priority="15630" stopIfTrue="1">
      <formula>WEEKDAY($A882)=6</formula>
    </cfRule>
    <cfRule type="expression" dxfId="9820" priority="15631" stopIfTrue="1">
      <formula>WEEKDAY($A882)=7</formula>
    </cfRule>
  </conditionalFormatting>
  <conditionalFormatting sqref="I882">
    <cfRule type="expression" dxfId="9819" priority="15618" stopIfTrue="1">
      <formula>WEEKDAY($A882)=1</formula>
    </cfRule>
    <cfRule type="expression" dxfId="9818" priority="15619" stopIfTrue="1">
      <formula>WEEKDAY($A882)=2</formula>
    </cfRule>
    <cfRule type="expression" dxfId="9817" priority="15620" stopIfTrue="1">
      <formula>WEEKDAY($A882)=3</formula>
    </cfRule>
    <cfRule type="expression" dxfId="9816" priority="15621" stopIfTrue="1">
      <formula>WEEKDAY($A882)=4</formula>
    </cfRule>
    <cfRule type="expression" dxfId="9815" priority="15622" stopIfTrue="1">
      <formula>WEEKDAY($A882)=5</formula>
    </cfRule>
    <cfRule type="expression" dxfId="9814" priority="15623" stopIfTrue="1">
      <formula>WEEKDAY($A882)=6</formula>
    </cfRule>
    <cfRule type="expression" dxfId="9813" priority="15624" stopIfTrue="1">
      <formula>WEEKDAY($A882)=7</formula>
    </cfRule>
  </conditionalFormatting>
  <conditionalFormatting sqref="I882">
    <cfRule type="expression" dxfId="9812" priority="15611" stopIfTrue="1">
      <formula>WEEKDAY($A882)=1</formula>
    </cfRule>
    <cfRule type="expression" dxfId="9811" priority="15612" stopIfTrue="1">
      <formula>WEEKDAY($A882)=2</formula>
    </cfRule>
    <cfRule type="expression" dxfId="9810" priority="15613" stopIfTrue="1">
      <formula>WEEKDAY($A882)=3</formula>
    </cfRule>
    <cfRule type="expression" dxfId="9809" priority="15614" stopIfTrue="1">
      <formula>WEEKDAY($A882)=4</formula>
    </cfRule>
    <cfRule type="expression" dxfId="9808" priority="15615" stopIfTrue="1">
      <formula>WEEKDAY($A882)=5</formula>
    </cfRule>
    <cfRule type="expression" dxfId="9807" priority="15616" stopIfTrue="1">
      <formula>WEEKDAY($A882)=6</formula>
    </cfRule>
    <cfRule type="expression" dxfId="9806" priority="15617" stopIfTrue="1">
      <formula>WEEKDAY($A882)=7</formula>
    </cfRule>
  </conditionalFormatting>
  <conditionalFormatting sqref="I882">
    <cfRule type="expression" dxfId="9805" priority="15604" stopIfTrue="1">
      <formula>WEEKDAY($A882)=1</formula>
    </cfRule>
    <cfRule type="expression" dxfId="9804" priority="15605" stopIfTrue="1">
      <formula>WEEKDAY($A882)=2</formula>
    </cfRule>
    <cfRule type="expression" dxfId="9803" priority="15606" stopIfTrue="1">
      <formula>WEEKDAY($A882)=3</formula>
    </cfRule>
    <cfRule type="expression" dxfId="9802" priority="15607" stopIfTrue="1">
      <formula>WEEKDAY($A882)=4</formula>
    </cfRule>
    <cfRule type="expression" dxfId="9801" priority="15608" stopIfTrue="1">
      <formula>WEEKDAY($A882)=5</formula>
    </cfRule>
    <cfRule type="expression" dxfId="9800" priority="15609" stopIfTrue="1">
      <formula>WEEKDAY($A882)=6</formula>
    </cfRule>
    <cfRule type="expression" dxfId="9799" priority="15610" stopIfTrue="1">
      <formula>WEEKDAY($A882)=7</formula>
    </cfRule>
  </conditionalFormatting>
  <conditionalFormatting sqref="I882">
    <cfRule type="expression" dxfId="9798" priority="15597" stopIfTrue="1">
      <formula>WEEKDAY($A882)=1</formula>
    </cfRule>
    <cfRule type="expression" dxfId="9797" priority="15598" stopIfTrue="1">
      <formula>WEEKDAY($A882)=2</formula>
    </cfRule>
    <cfRule type="expression" dxfId="9796" priority="15599" stopIfTrue="1">
      <formula>WEEKDAY($A882)=3</formula>
    </cfRule>
    <cfRule type="expression" dxfId="9795" priority="15600" stopIfTrue="1">
      <formula>WEEKDAY($A882)=4</formula>
    </cfRule>
    <cfRule type="expression" dxfId="9794" priority="15601" stopIfTrue="1">
      <formula>WEEKDAY($A882)=5</formula>
    </cfRule>
    <cfRule type="expression" dxfId="9793" priority="15602" stopIfTrue="1">
      <formula>WEEKDAY($A882)=6</formula>
    </cfRule>
    <cfRule type="expression" dxfId="9792" priority="15603" stopIfTrue="1">
      <formula>WEEKDAY($A882)=7</formula>
    </cfRule>
  </conditionalFormatting>
  <conditionalFormatting sqref="I882">
    <cfRule type="expression" dxfId="9791" priority="15590" stopIfTrue="1">
      <formula>WEEKDAY($A882)=1</formula>
    </cfRule>
    <cfRule type="expression" dxfId="9790" priority="15591" stopIfTrue="1">
      <formula>WEEKDAY($A882)=2</formula>
    </cfRule>
    <cfRule type="expression" dxfId="9789" priority="15592" stopIfTrue="1">
      <formula>WEEKDAY($A882)=3</formula>
    </cfRule>
    <cfRule type="expression" dxfId="9788" priority="15593" stopIfTrue="1">
      <formula>WEEKDAY($A882)=4</formula>
    </cfRule>
    <cfRule type="expression" dxfId="9787" priority="15594" stopIfTrue="1">
      <formula>WEEKDAY($A882)=5</formula>
    </cfRule>
    <cfRule type="expression" dxfId="9786" priority="15595" stopIfTrue="1">
      <formula>WEEKDAY($A882)=6</formula>
    </cfRule>
    <cfRule type="expression" dxfId="9785" priority="15596" stopIfTrue="1">
      <formula>WEEKDAY($A882)=7</formula>
    </cfRule>
  </conditionalFormatting>
  <conditionalFormatting sqref="I882">
    <cfRule type="expression" dxfId="9784" priority="15583" stopIfTrue="1">
      <formula>WEEKDAY($A882)=1</formula>
    </cfRule>
    <cfRule type="expression" dxfId="9783" priority="15584" stopIfTrue="1">
      <formula>WEEKDAY($A882)=2</formula>
    </cfRule>
    <cfRule type="expression" dxfId="9782" priority="15585" stopIfTrue="1">
      <formula>WEEKDAY($A882)=3</formula>
    </cfRule>
    <cfRule type="expression" dxfId="9781" priority="15586" stopIfTrue="1">
      <formula>WEEKDAY($A882)=4</formula>
    </cfRule>
    <cfRule type="expression" dxfId="9780" priority="15587" stopIfTrue="1">
      <formula>WEEKDAY($A882)=5</formula>
    </cfRule>
    <cfRule type="expression" dxfId="9779" priority="15588" stopIfTrue="1">
      <formula>WEEKDAY($A882)=6</formula>
    </cfRule>
    <cfRule type="expression" dxfId="9778" priority="15589" stopIfTrue="1">
      <formula>WEEKDAY($A882)=7</formula>
    </cfRule>
  </conditionalFormatting>
  <conditionalFormatting sqref="I882">
    <cfRule type="expression" dxfId="9777" priority="15576" stopIfTrue="1">
      <formula>WEEKDAY($A882)=1</formula>
    </cfRule>
    <cfRule type="expression" dxfId="9776" priority="15577" stopIfTrue="1">
      <formula>WEEKDAY($A882)=2</formula>
    </cfRule>
    <cfRule type="expression" dxfId="9775" priority="15578" stopIfTrue="1">
      <formula>WEEKDAY($A882)=3</formula>
    </cfRule>
    <cfRule type="expression" dxfId="9774" priority="15579" stopIfTrue="1">
      <formula>WEEKDAY($A882)=4</formula>
    </cfRule>
    <cfRule type="expression" dxfId="9773" priority="15580" stopIfTrue="1">
      <formula>WEEKDAY($A882)=5</formula>
    </cfRule>
    <cfRule type="expression" dxfId="9772" priority="15581" stopIfTrue="1">
      <formula>WEEKDAY($A882)=6</formula>
    </cfRule>
    <cfRule type="expression" dxfId="9771" priority="15582" stopIfTrue="1">
      <formula>WEEKDAY($A882)=7</formula>
    </cfRule>
  </conditionalFormatting>
  <conditionalFormatting sqref="I882">
    <cfRule type="expression" dxfId="9770" priority="15569" stopIfTrue="1">
      <formula>WEEKDAY($A882)=1</formula>
    </cfRule>
    <cfRule type="expression" dxfId="9769" priority="15570" stopIfTrue="1">
      <formula>WEEKDAY($A882)=2</formula>
    </cfRule>
    <cfRule type="expression" dxfId="9768" priority="15571" stopIfTrue="1">
      <formula>WEEKDAY($A882)=3</formula>
    </cfRule>
    <cfRule type="expression" dxfId="9767" priority="15572" stopIfTrue="1">
      <formula>WEEKDAY($A882)=4</formula>
    </cfRule>
    <cfRule type="expression" dxfId="9766" priority="15573" stopIfTrue="1">
      <formula>WEEKDAY($A882)=5</formula>
    </cfRule>
    <cfRule type="expression" dxfId="9765" priority="15574" stopIfTrue="1">
      <formula>WEEKDAY($A882)=6</formula>
    </cfRule>
    <cfRule type="expression" dxfId="9764" priority="15575" stopIfTrue="1">
      <formula>WEEKDAY($A882)=7</formula>
    </cfRule>
  </conditionalFormatting>
  <conditionalFormatting sqref="I882">
    <cfRule type="expression" dxfId="9763" priority="15562" stopIfTrue="1">
      <formula>WEEKDAY($A882)=1</formula>
    </cfRule>
    <cfRule type="expression" dxfId="9762" priority="15563" stopIfTrue="1">
      <formula>WEEKDAY($A882)=2</formula>
    </cfRule>
    <cfRule type="expression" dxfId="9761" priority="15564" stopIfTrue="1">
      <formula>WEEKDAY($A882)=3</formula>
    </cfRule>
    <cfRule type="expression" dxfId="9760" priority="15565" stopIfTrue="1">
      <formula>WEEKDAY($A882)=4</formula>
    </cfRule>
    <cfRule type="expression" dxfId="9759" priority="15566" stopIfTrue="1">
      <formula>WEEKDAY($A882)=5</formula>
    </cfRule>
    <cfRule type="expression" dxfId="9758" priority="15567" stopIfTrue="1">
      <formula>WEEKDAY($A882)=6</formula>
    </cfRule>
    <cfRule type="expression" dxfId="9757" priority="15568" stopIfTrue="1">
      <formula>WEEKDAY($A882)=7</formula>
    </cfRule>
  </conditionalFormatting>
  <conditionalFormatting sqref="I882">
    <cfRule type="expression" dxfId="9756" priority="15555" stopIfTrue="1">
      <formula>WEEKDAY($A882)=1</formula>
    </cfRule>
    <cfRule type="expression" dxfId="9755" priority="15556" stopIfTrue="1">
      <formula>WEEKDAY($A882)=2</formula>
    </cfRule>
    <cfRule type="expression" dxfId="9754" priority="15557" stopIfTrue="1">
      <formula>WEEKDAY($A882)=3</formula>
    </cfRule>
    <cfRule type="expression" dxfId="9753" priority="15558" stopIfTrue="1">
      <formula>WEEKDAY($A882)=4</formula>
    </cfRule>
    <cfRule type="expression" dxfId="9752" priority="15559" stopIfTrue="1">
      <formula>WEEKDAY($A882)=5</formula>
    </cfRule>
    <cfRule type="expression" dxfId="9751" priority="15560" stopIfTrue="1">
      <formula>WEEKDAY($A882)=6</formula>
    </cfRule>
    <cfRule type="expression" dxfId="9750" priority="15561" stopIfTrue="1">
      <formula>WEEKDAY($A882)=7</formula>
    </cfRule>
  </conditionalFormatting>
  <conditionalFormatting sqref="I882">
    <cfRule type="expression" dxfId="9749" priority="15548" stopIfTrue="1">
      <formula>WEEKDAY($A882)=1</formula>
    </cfRule>
    <cfRule type="expression" dxfId="9748" priority="15549" stopIfTrue="1">
      <formula>WEEKDAY($A882)=2</formula>
    </cfRule>
    <cfRule type="expression" dxfId="9747" priority="15550" stopIfTrue="1">
      <formula>WEEKDAY($A882)=3</formula>
    </cfRule>
    <cfRule type="expression" dxfId="9746" priority="15551" stopIfTrue="1">
      <formula>WEEKDAY($A882)=4</formula>
    </cfRule>
    <cfRule type="expression" dxfId="9745" priority="15552" stopIfTrue="1">
      <formula>WEEKDAY($A882)=5</formula>
    </cfRule>
    <cfRule type="expression" dxfId="9744" priority="15553" stopIfTrue="1">
      <formula>WEEKDAY($A882)=6</formula>
    </cfRule>
    <cfRule type="expression" dxfId="9743" priority="15554" stopIfTrue="1">
      <formula>WEEKDAY($A882)=7</formula>
    </cfRule>
  </conditionalFormatting>
  <conditionalFormatting sqref="I882">
    <cfRule type="expression" dxfId="9742" priority="15541" stopIfTrue="1">
      <formula>WEEKDAY($A882)=1</formula>
    </cfRule>
    <cfRule type="expression" dxfId="9741" priority="15542" stopIfTrue="1">
      <formula>WEEKDAY($A882)=2</formula>
    </cfRule>
    <cfRule type="expression" dxfId="9740" priority="15543" stopIfTrue="1">
      <formula>WEEKDAY($A882)=3</formula>
    </cfRule>
    <cfRule type="expression" dxfId="9739" priority="15544" stopIfTrue="1">
      <formula>WEEKDAY($A882)=4</formula>
    </cfRule>
    <cfRule type="expression" dxfId="9738" priority="15545" stopIfTrue="1">
      <formula>WEEKDAY($A882)=5</formula>
    </cfRule>
    <cfRule type="expression" dxfId="9737" priority="15546" stopIfTrue="1">
      <formula>WEEKDAY($A882)=6</formula>
    </cfRule>
    <cfRule type="expression" dxfId="9736" priority="15547" stopIfTrue="1">
      <formula>WEEKDAY($A882)=7</formula>
    </cfRule>
  </conditionalFormatting>
  <conditionalFormatting sqref="I882">
    <cfRule type="expression" dxfId="9735" priority="15534" stopIfTrue="1">
      <formula>WEEKDAY($A882)=1</formula>
    </cfRule>
    <cfRule type="expression" dxfId="9734" priority="15535" stopIfTrue="1">
      <formula>WEEKDAY($A882)=2</formula>
    </cfRule>
    <cfRule type="expression" dxfId="9733" priority="15536" stopIfTrue="1">
      <formula>WEEKDAY($A882)=3</formula>
    </cfRule>
    <cfRule type="expression" dxfId="9732" priority="15537" stopIfTrue="1">
      <formula>WEEKDAY($A882)=4</formula>
    </cfRule>
    <cfRule type="expression" dxfId="9731" priority="15538" stopIfTrue="1">
      <formula>WEEKDAY($A882)=5</formula>
    </cfRule>
    <cfRule type="expression" dxfId="9730" priority="15539" stopIfTrue="1">
      <formula>WEEKDAY($A882)=6</formula>
    </cfRule>
    <cfRule type="expression" dxfId="9729" priority="15540" stopIfTrue="1">
      <formula>WEEKDAY($A882)=7</formula>
    </cfRule>
  </conditionalFormatting>
  <conditionalFormatting sqref="I882">
    <cfRule type="expression" dxfId="9728" priority="15527" stopIfTrue="1">
      <formula>WEEKDAY($A882)=1</formula>
    </cfRule>
    <cfRule type="expression" dxfId="9727" priority="15528" stopIfTrue="1">
      <formula>WEEKDAY($A882)=2</formula>
    </cfRule>
    <cfRule type="expression" dxfId="9726" priority="15529" stopIfTrue="1">
      <formula>WEEKDAY($A882)=3</formula>
    </cfRule>
    <cfRule type="expression" dxfId="9725" priority="15530" stopIfTrue="1">
      <formula>WEEKDAY($A882)=4</formula>
    </cfRule>
    <cfRule type="expression" dxfId="9724" priority="15531" stopIfTrue="1">
      <formula>WEEKDAY($A882)=5</formula>
    </cfRule>
    <cfRule type="expression" dxfId="9723" priority="15532" stopIfTrue="1">
      <formula>WEEKDAY($A882)=6</formula>
    </cfRule>
    <cfRule type="expression" dxfId="9722" priority="15533" stopIfTrue="1">
      <formula>WEEKDAY($A882)=7</formula>
    </cfRule>
  </conditionalFormatting>
  <conditionalFormatting sqref="I882">
    <cfRule type="expression" dxfId="9721" priority="15520" stopIfTrue="1">
      <formula>WEEKDAY($A882)=1</formula>
    </cfRule>
    <cfRule type="expression" dxfId="9720" priority="15521" stopIfTrue="1">
      <formula>WEEKDAY($A882)=2</formula>
    </cfRule>
    <cfRule type="expression" dxfId="9719" priority="15522" stopIfTrue="1">
      <formula>WEEKDAY($A882)=3</formula>
    </cfRule>
    <cfRule type="expression" dxfId="9718" priority="15523" stopIfTrue="1">
      <formula>WEEKDAY($A882)=4</formula>
    </cfRule>
    <cfRule type="expression" dxfId="9717" priority="15524" stopIfTrue="1">
      <formula>WEEKDAY($A882)=5</formula>
    </cfRule>
    <cfRule type="expression" dxfId="9716" priority="15525" stopIfTrue="1">
      <formula>WEEKDAY($A882)=6</formula>
    </cfRule>
    <cfRule type="expression" dxfId="9715" priority="15526" stopIfTrue="1">
      <formula>WEEKDAY($A882)=7</formula>
    </cfRule>
  </conditionalFormatting>
  <conditionalFormatting sqref="I882">
    <cfRule type="expression" dxfId="9714" priority="15513" stopIfTrue="1">
      <formula>WEEKDAY($A882)=1</formula>
    </cfRule>
    <cfRule type="expression" dxfId="9713" priority="15514" stopIfTrue="1">
      <formula>WEEKDAY($A882)=2</formula>
    </cfRule>
    <cfRule type="expression" dxfId="9712" priority="15515" stopIfTrue="1">
      <formula>WEEKDAY($A882)=3</formula>
    </cfRule>
    <cfRule type="expression" dxfId="9711" priority="15516" stopIfTrue="1">
      <formula>WEEKDAY($A882)=4</formula>
    </cfRule>
    <cfRule type="expression" dxfId="9710" priority="15517" stopIfTrue="1">
      <formula>WEEKDAY($A882)=5</formula>
    </cfRule>
    <cfRule type="expression" dxfId="9709" priority="15518" stopIfTrue="1">
      <formula>WEEKDAY($A882)=6</formula>
    </cfRule>
    <cfRule type="expression" dxfId="9708" priority="15519" stopIfTrue="1">
      <formula>WEEKDAY($A882)=7</formula>
    </cfRule>
  </conditionalFormatting>
  <conditionalFormatting sqref="I882">
    <cfRule type="expression" dxfId="9707" priority="15506" stopIfTrue="1">
      <formula>WEEKDAY($A882)=1</formula>
    </cfRule>
    <cfRule type="expression" dxfId="9706" priority="15507" stopIfTrue="1">
      <formula>WEEKDAY($A882)=2</formula>
    </cfRule>
    <cfRule type="expression" dxfId="9705" priority="15508" stopIfTrue="1">
      <formula>WEEKDAY($A882)=3</formula>
    </cfRule>
    <cfRule type="expression" dxfId="9704" priority="15509" stopIfTrue="1">
      <formula>WEEKDAY($A882)=4</formula>
    </cfRule>
    <cfRule type="expression" dxfId="9703" priority="15510" stopIfTrue="1">
      <formula>WEEKDAY($A882)=5</formula>
    </cfRule>
    <cfRule type="expression" dxfId="9702" priority="15511" stopIfTrue="1">
      <formula>WEEKDAY($A882)=6</formula>
    </cfRule>
    <cfRule type="expression" dxfId="9701" priority="15512" stopIfTrue="1">
      <formula>WEEKDAY($A882)=7</formula>
    </cfRule>
  </conditionalFormatting>
  <conditionalFormatting sqref="I882">
    <cfRule type="expression" dxfId="9700" priority="15499" stopIfTrue="1">
      <formula>WEEKDAY($A882)=1</formula>
    </cfRule>
    <cfRule type="expression" dxfId="9699" priority="15500" stopIfTrue="1">
      <formula>WEEKDAY($A882)=2</formula>
    </cfRule>
    <cfRule type="expression" dxfId="9698" priority="15501" stopIfTrue="1">
      <formula>WEEKDAY($A882)=3</formula>
    </cfRule>
    <cfRule type="expression" dxfId="9697" priority="15502" stopIfTrue="1">
      <formula>WEEKDAY($A882)=4</formula>
    </cfRule>
    <cfRule type="expression" dxfId="9696" priority="15503" stopIfTrue="1">
      <formula>WEEKDAY($A882)=5</formula>
    </cfRule>
    <cfRule type="expression" dxfId="9695" priority="15504" stopIfTrue="1">
      <formula>WEEKDAY($A882)=6</formula>
    </cfRule>
    <cfRule type="expression" dxfId="9694" priority="15505" stopIfTrue="1">
      <formula>WEEKDAY($A882)=7</formula>
    </cfRule>
  </conditionalFormatting>
  <conditionalFormatting sqref="I882">
    <cfRule type="expression" dxfId="9693" priority="15492" stopIfTrue="1">
      <formula>WEEKDAY($A882)=1</formula>
    </cfRule>
    <cfRule type="expression" dxfId="9692" priority="15493" stopIfTrue="1">
      <formula>WEEKDAY($A882)=2</formula>
    </cfRule>
    <cfRule type="expression" dxfId="9691" priority="15494" stopIfTrue="1">
      <formula>WEEKDAY($A882)=3</formula>
    </cfRule>
    <cfRule type="expression" dxfId="9690" priority="15495" stopIfTrue="1">
      <formula>WEEKDAY($A882)=4</formula>
    </cfRule>
    <cfRule type="expression" dxfId="9689" priority="15496" stopIfTrue="1">
      <formula>WEEKDAY($A882)=5</formula>
    </cfRule>
    <cfRule type="expression" dxfId="9688" priority="15497" stopIfTrue="1">
      <formula>WEEKDAY($A882)=6</formula>
    </cfRule>
    <cfRule type="expression" dxfId="9687" priority="15498" stopIfTrue="1">
      <formula>WEEKDAY($A882)=7</formula>
    </cfRule>
  </conditionalFormatting>
  <conditionalFormatting sqref="I882">
    <cfRule type="expression" dxfId="9686" priority="15485" stopIfTrue="1">
      <formula>WEEKDAY($A882)=1</formula>
    </cfRule>
    <cfRule type="expression" dxfId="9685" priority="15486" stopIfTrue="1">
      <formula>WEEKDAY($A882)=2</formula>
    </cfRule>
    <cfRule type="expression" dxfId="9684" priority="15487" stopIfTrue="1">
      <formula>WEEKDAY($A882)=3</formula>
    </cfRule>
    <cfRule type="expression" dxfId="9683" priority="15488" stopIfTrue="1">
      <formula>WEEKDAY($A882)=4</formula>
    </cfRule>
    <cfRule type="expression" dxfId="9682" priority="15489" stopIfTrue="1">
      <formula>WEEKDAY($A882)=5</formula>
    </cfRule>
    <cfRule type="expression" dxfId="9681" priority="15490" stopIfTrue="1">
      <formula>WEEKDAY($A882)=6</formula>
    </cfRule>
    <cfRule type="expression" dxfId="9680" priority="15491" stopIfTrue="1">
      <formula>WEEKDAY($A882)=7</formula>
    </cfRule>
  </conditionalFormatting>
  <conditionalFormatting sqref="I882">
    <cfRule type="expression" dxfId="9679" priority="15478" stopIfTrue="1">
      <formula>WEEKDAY($A882)=1</formula>
    </cfRule>
    <cfRule type="expression" dxfId="9678" priority="15479" stopIfTrue="1">
      <formula>WEEKDAY($A882)=2</formula>
    </cfRule>
    <cfRule type="expression" dxfId="9677" priority="15480" stopIfTrue="1">
      <formula>WEEKDAY($A882)=3</formula>
    </cfRule>
    <cfRule type="expression" dxfId="9676" priority="15481" stopIfTrue="1">
      <formula>WEEKDAY($A882)=4</formula>
    </cfRule>
    <cfRule type="expression" dxfId="9675" priority="15482" stopIfTrue="1">
      <formula>WEEKDAY($A882)=5</formula>
    </cfRule>
    <cfRule type="expression" dxfId="9674" priority="15483" stopIfTrue="1">
      <formula>WEEKDAY($A882)=6</formula>
    </cfRule>
    <cfRule type="expression" dxfId="9673" priority="15484" stopIfTrue="1">
      <formula>WEEKDAY($A882)=7</formula>
    </cfRule>
  </conditionalFormatting>
  <conditionalFormatting sqref="I882">
    <cfRule type="expression" dxfId="9672" priority="15471" stopIfTrue="1">
      <formula>WEEKDAY($A882)=1</formula>
    </cfRule>
    <cfRule type="expression" dxfId="9671" priority="15472" stopIfTrue="1">
      <formula>WEEKDAY($A882)=2</formula>
    </cfRule>
    <cfRule type="expression" dxfId="9670" priority="15473" stopIfTrue="1">
      <formula>WEEKDAY($A882)=3</formula>
    </cfRule>
    <cfRule type="expression" dxfId="9669" priority="15474" stopIfTrue="1">
      <formula>WEEKDAY($A882)=4</formula>
    </cfRule>
    <cfRule type="expression" dxfId="9668" priority="15475" stopIfTrue="1">
      <formula>WEEKDAY($A882)=5</formula>
    </cfRule>
    <cfRule type="expression" dxfId="9667" priority="15476" stopIfTrue="1">
      <formula>WEEKDAY($A882)=6</formula>
    </cfRule>
    <cfRule type="expression" dxfId="9666" priority="15477" stopIfTrue="1">
      <formula>WEEKDAY($A882)=7</formula>
    </cfRule>
  </conditionalFormatting>
  <conditionalFormatting sqref="I882">
    <cfRule type="expression" dxfId="9665" priority="15464" stopIfTrue="1">
      <formula>WEEKDAY($A882)=1</formula>
    </cfRule>
    <cfRule type="expression" dxfId="9664" priority="15465" stopIfTrue="1">
      <formula>WEEKDAY($A882)=2</formula>
    </cfRule>
    <cfRule type="expression" dxfId="9663" priority="15466" stopIfTrue="1">
      <formula>WEEKDAY($A882)=3</formula>
    </cfRule>
    <cfRule type="expression" dxfId="9662" priority="15467" stopIfTrue="1">
      <formula>WEEKDAY($A882)=4</formula>
    </cfRule>
    <cfRule type="expression" dxfId="9661" priority="15468" stopIfTrue="1">
      <formula>WEEKDAY($A882)=5</formula>
    </cfRule>
    <cfRule type="expression" dxfId="9660" priority="15469" stopIfTrue="1">
      <formula>WEEKDAY($A882)=6</formula>
    </cfRule>
    <cfRule type="expression" dxfId="9659" priority="15470" stopIfTrue="1">
      <formula>WEEKDAY($A882)=7</formula>
    </cfRule>
  </conditionalFormatting>
  <conditionalFormatting sqref="I882">
    <cfRule type="expression" dxfId="9658" priority="15457" stopIfTrue="1">
      <formula>WEEKDAY($A882)=1</formula>
    </cfRule>
    <cfRule type="expression" dxfId="9657" priority="15458" stopIfTrue="1">
      <formula>WEEKDAY($A882)=2</formula>
    </cfRule>
    <cfRule type="expression" dxfId="9656" priority="15459" stopIfTrue="1">
      <formula>WEEKDAY($A882)=3</formula>
    </cfRule>
    <cfRule type="expression" dxfId="9655" priority="15460" stopIfTrue="1">
      <formula>WEEKDAY($A882)=4</formula>
    </cfRule>
    <cfRule type="expression" dxfId="9654" priority="15461" stopIfTrue="1">
      <formula>WEEKDAY($A882)=5</formula>
    </cfRule>
    <cfRule type="expression" dxfId="9653" priority="15462" stopIfTrue="1">
      <formula>WEEKDAY($A882)=6</formula>
    </cfRule>
    <cfRule type="expression" dxfId="9652" priority="15463" stopIfTrue="1">
      <formula>WEEKDAY($A882)=7</formula>
    </cfRule>
  </conditionalFormatting>
  <conditionalFormatting sqref="I882">
    <cfRule type="expression" dxfId="9651" priority="15450" stopIfTrue="1">
      <formula>WEEKDAY($A882)=1</formula>
    </cfRule>
    <cfRule type="expression" dxfId="9650" priority="15451" stopIfTrue="1">
      <formula>WEEKDAY($A882)=2</formula>
    </cfRule>
    <cfRule type="expression" dxfId="9649" priority="15452" stopIfTrue="1">
      <formula>WEEKDAY($A882)=3</formula>
    </cfRule>
    <cfRule type="expression" dxfId="9648" priority="15453" stopIfTrue="1">
      <formula>WEEKDAY($A882)=4</formula>
    </cfRule>
    <cfRule type="expression" dxfId="9647" priority="15454" stopIfTrue="1">
      <formula>WEEKDAY($A882)=5</formula>
    </cfRule>
    <cfRule type="expression" dxfId="9646" priority="15455" stopIfTrue="1">
      <formula>WEEKDAY($A882)=6</formula>
    </cfRule>
    <cfRule type="expression" dxfId="9645" priority="15456" stopIfTrue="1">
      <formula>WEEKDAY($A882)=7</formula>
    </cfRule>
  </conditionalFormatting>
  <conditionalFormatting sqref="I882">
    <cfRule type="expression" dxfId="9644" priority="15443" stopIfTrue="1">
      <formula>WEEKDAY($A882)=1</formula>
    </cfRule>
    <cfRule type="expression" dxfId="9643" priority="15444" stopIfTrue="1">
      <formula>WEEKDAY($A882)=2</formula>
    </cfRule>
    <cfRule type="expression" dxfId="9642" priority="15445" stopIfTrue="1">
      <formula>WEEKDAY($A882)=3</formula>
    </cfRule>
    <cfRule type="expression" dxfId="9641" priority="15446" stopIfTrue="1">
      <formula>WEEKDAY($A882)=4</formula>
    </cfRule>
    <cfRule type="expression" dxfId="9640" priority="15447" stopIfTrue="1">
      <formula>WEEKDAY($A882)=5</formula>
    </cfRule>
    <cfRule type="expression" dxfId="9639" priority="15448" stopIfTrue="1">
      <formula>WEEKDAY($A882)=6</formula>
    </cfRule>
    <cfRule type="expression" dxfId="9638" priority="15449" stopIfTrue="1">
      <formula>WEEKDAY($A882)=7</formula>
    </cfRule>
  </conditionalFormatting>
  <conditionalFormatting sqref="I882">
    <cfRule type="expression" dxfId="9637" priority="15436" stopIfTrue="1">
      <formula>WEEKDAY($A882)=1</formula>
    </cfRule>
    <cfRule type="expression" dxfId="9636" priority="15437" stopIfTrue="1">
      <formula>WEEKDAY($A882)=2</formula>
    </cfRule>
    <cfRule type="expression" dxfId="9635" priority="15438" stopIfTrue="1">
      <formula>WEEKDAY($A882)=3</formula>
    </cfRule>
    <cfRule type="expression" dxfId="9634" priority="15439" stopIfTrue="1">
      <formula>WEEKDAY($A882)=4</formula>
    </cfRule>
    <cfRule type="expression" dxfId="9633" priority="15440" stopIfTrue="1">
      <formula>WEEKDAY($A882)=5</formula>
    </cfRule>
    <cfRule type="expression" dxfId="9632" priority="15441" stopIfTrue="1">
      <formula>WEEKDAY($A882)=6</formula>
    </cfRule>
    <cfRule type="expression" dxfId="9631" priority="15442" stopIfTrue="1">
      <formula>WEEKDAY($A882)=7</formula>
    </cfRule>
  </conditionalFormatting>
  <conditionalFormatting sqref="I882">
    <cfRule type="expression" dxfId="9630" priority="15429" stopIfTrue="1">
      <formula>WEEKDAY($A882)=1</formula>
    </cfRule>
    <cfRule type="expression" dxfId="9629" priority="15430" stopIfTrue="1">
      <formula>WEEKDAY($A882)=2</formula>
    </cfRule>
    <cfRule type="expression" dxfId="9628" priority="15431" stopIfTrue="1">
      <formula>WEEKDAY($A882)=3</formula>
    </cfRule>
    <cfRule type="expression" dxfId="9627" priority="15432" stopIfTrue="1">
      <formula>WEEKDAY($A882)=4</formula>
    </cfRule>
    <cfRule type="expression" dxfId="9626" priority="15433" stopIfTrue="1">
      <formula>WEEKDAY($A882)=5</formula>
    </cfRule>
    <cfRule type="expression" dxfId="9625" priority="15434" stopIfTrue="1">
      <formula>WEEKDAY($A882)=6</formula>
    </cfRule>
    <cfRule type="expression" dxfId="9624" priority="15435" stopIfTrue="1">
      <formula>WEEKDAY($A882)=7</formula>
    </cfRule>
  </conditionalFormatting>
  <conditionalFormatting sqref="I882">
    <cfRule type="expression" dxfId="9623" priority="15422" stopIfTrue="1">
      <formula>WEEKDAY($A882)=1</formula>
    </cfRule>
    <cfRule type="expression" dxfId="9622" priority="15423" stopIfTrue="1">
      <formula>WEEKDAY($A882)=2</formula>
    </cfRule>
    <cfRule type="expression" dxfId="9621" priority="15424" stopIfTrue="1">
      <formula>WEEKDAY($A882)=3</formula>
    </cfRule>
    <cfRule type="expression" dxfId="9620" priority="15425" stopIfTrue="1">
      <formula>WEEKDAY($A882)=4</formula>
    </cfRule>
    <cfRule type="expression" dxfId="9619" priority="15426" stopIfTrue="1">
      <formula>WEEKDAY($A882)=5</formula>
    </cfRule>
    <cfRule type="expression" dxfId="9618" priority="15427" stopIfTrue="1">
      <formula>WEEKDAY($A882)=6</formula>
    </cfRule>
    <cfRule type="expression" dxfId="9617" priority="15428" stopIfTrue="1">
      <formula>WEEKDAY($A882)=7</formula>
    </cfRule>
  </conditionalFormatting>
  <conditionalFormatting sqref="I882">
    <cfRule type="expression" dxfId="9616" priority="15415" stopIfTrue="1">
      <formula>WEEKDAY($A882)=1</formula>
    </cfRule>
    <cfRule type="expression" dxfId="9615" priority="15416" stopIfTrue="1">
      <formula>WEEKDAY($A882)=2</formula>
    </cfRule>
    <cfRule type="expression" dxfId="9614" priority="15417" stopIfTrue="1">
      <formula>WEEKDAY($A882)=3</formula>
    </cfRule>
    <cfRule type="expression" dxfId="9613" priority="15418" stopIfTrue="1">
      <formula>WEEKDAY($A882)=4</formula>
    </cfRule>
    <cfRule type="expression" dxfId="9612" priority="15419" stopIfTrue="1">
      <formula>WEEKDAY($A882)=5</formula>
    </cfRule>
    <cfRule type="expression" dxfId="9611" priority="15420" stopIfTrue="1">
      <formula>WEEKDAY($A882)=6</formula>
    </cfRule>
    <cfRule type="expression" dxfId="9610" priority="15421" stopIfTrue="1">
      <formula>WEEKDAY($A882)=7</formula>
    </cfRule>
  </conditionalFormatting>
  <conditionalFormatting sqref="I882">
    <cfRule type="expression" dxfId="9609" priority="15408" stopIfTrue="1">
      <formula>WEEKDAY($A882)=1</formula>
    </cfRule>
    <cfRule type="expression" dxfId="9608" priority="15409" stopIfTrue="1">
      <formula>WEEKDAY($A882)=2</formula>
    </cfRule>
    <cfRule type="expression" dxfId="9607" priority="15410" stopIfTrue="1">
      <formula>WEEKDAY($A882)=3</formula>
    </cfRule>
    <cfRule type="expression" dxfId="9606" priority="15411" stopIfTrue="1">
      <formula>WEEKDAY($A882)=4</formula>
    </cfRule>
    <cfRule type="expression" dxfId="9605" priority="15412" stopIfTrue="1">
      <formula>WEEKDAY($A882)=5</formula>
    </cfRule>
    <cfRule type="expression" dxfId="9604" priority="15413" stopIfTrue="1">
      <formula>WEEKDAY($A882)=6</formula>
    </cfRule>
    <cfRule type="expression" dxfId="9603" priority="15414" stopIfTrue="1">
      <formula>WEEKDAY($A882)=7</formula>
    </cfRule>
  </conditionalFormatting>
  <conditionalFormatting sqref="I882">
    <cfRule type="expression" dxfId="9602" priority="15401" stopIfTrue="1">
      <formula>WEEKDAY($A882)=1</formula>
    </cfRule>
    <cfRule type="expression" dxfId="9601" priority="15402" stopIfTrue="1">
      <formula>WEEKDAY($A882)=2</formula>
    </cfRule>
    <cfRule type="expression" dxfId="9600" priority="15403" stopIfTrue="1">
      <formula>WEEKDAY($A882)=3</formula>
    </cfRule>
    <cfRule type="expression" dxfId="9599" priority="15404" stopIfTrue="1">
      <formula>WEEKDAY($A882)=4</formula>
    </cfRule>
    <cfRule type="expression" dxfId="9598" priority="15405" stopIfTrue="1">
      <formula>WEEKDAY($A882)=5</formula>
    </cfRule>
    <cfRule type="expression" dxfId="9597" priority="15406" stopIfTrue="1">
      <formula>WEEKDAY($A882)=6</formula>
    </cfRule>
    <cfRule type="expression" dxfId="9596" priority="15407" stopIfTrue="1">
      <formula>WEEKDAY($A882)=7</formula>
    </cfRule>
  </conditionalFormatting>
  <conditionalFormatting sqref="I882">
    <cfRule type="expression" dxfId="9595" priority="15394" stopIfTrue="1">
      <formula>WEEKDAY($A882)=1</formula>
    </cfRule>
    <cfRule type="expression" dxfId="9594" priority="15395" stopIfTrue="1">
      <formula>WEEKDAY($A882)=2</formula>
    </cfRule>
    <cfRule type="expression" dxfId="9593" priority="15396" stopIfTrue="1">
      <formula>WEEKDAY($A882)=3</formula>
    </cfRule>
    <cfRule type="expression" dxfId="9592" priority="15397" stopIfTrue="1">
      <formula>WEEKDAY($A882)=4</formula>
    </cfRule>
    <cfRule type="expression" dxfId="9591" priority="15398" stopIfTrue="1">
      <formula>WEEKDAY($A882)=5</formula>
    </cfRule>
    <cfRule type="expression" dxfId="9590" priority="15399" stopIfTrue="1">
      <formula>WEEKDAY($A882)=6</formula>
    </cfRule>
    <cfRule type="expression" dxfId="9589" priority="15400" stopIfTrue="1">
      <formula>WEEKDAY($A882)=7</formula>
    </cfRule>
  </conditionalFormatting>
  <conditionalFormatting sqref="I882">
    <cfRule type="expression" dxfId="9588" priority="15387" stopIfTrue="1">
      <formula>WEEKDAY($A882)=1</formula>
    </cfRule>
    <cfRule type="expression" dxfId="9587" priority="15388" stopIfTrue="1">
      <formula>WEEKDAY($A882)=2</formula>
    </cfRule>
    <cfRule type="expression" dxfId="9586" priority="15389" stopIfTrue="1">
      <formula>WEEKDAY($A882)=3</formula>
    </cfRule>
    <cfRule type="expression" dxfId="9585" priority="15390" stopIfTrue="1">
      <formula>WEEKDAY($A882)=4</formula>
    </cfRule>
    <cfRule type="expression" dxfId="9584" priority="15391" stopIfTrue="1">
      <formula>WEEKDAY($A882)=5</formula>
    </cfRule>
    <cfRule type="expression" dxfId="9583" priority="15392" stopIfTrue="1">
      <formula>WEEKDAY($A882)=6</formula>
    </cfRule>
    <cfRule type="expression" dxfId="9582" priority="15393" stopIfTrue="1">
      <formula>WEEKDAY($A882)=7</formula>
    </cfRule>
  </conditionalFormatting>
  <conditionalFormatting sqref="I882">
    <cfRule type="expression" dxfId="9581" priority="15380" stopIfTrue="1">
      <formula>WEEKDAY($A882)=1</formula>
    </cfRule>
    <cfRule type="expression" dxfId="9580" priority="15381" stopIfTrue="1">
      <formula>WEEKDAY($A882)=2</formula>
    </cfRule>
    <cfRule type="expression" dxfId="9579" priority="15382" stopIfTrue="1">
      <formula>WEEKDAY($A882)=3</formula>
    </cfRule>
    <cfRule type="expression" dxfId="9578" priority="15383" stopIfTrue="1">
      <formula>WEEKDAY($A882)=4</formula>
    </cfRule>
    <cfRule type="expression" dxfId="9577" priority="15384" stopIfTrue="1">
      <formula>WEEKDAY($A882)=5</formula>
    </cfRule>
    <cfRule type="expression" dxfId="9576" priority="15385" stopIfTrue="1">
      <formula>WEEKDAY($A882)=6</formula>
    </cfRule>
    <cfRule type="expression" dxfId="9575" priority="15386" stopIfTrue="1">
      <formula>WEEKDAY($A882)=7</formula>
    </cfRule>
  </conditionalFormatting>
  <conditionalFormatting sqref="I882">
    <cfRule type="expression" dxfId="9574" priority="15373" stopIfTrue="1">
      <formula>WEEKDAY($A882)=1</formula>
    </cfRule>
    <cfRule type="expression" dxfId="9573" priority="15374" stopIfTrue="1">
      <formula>WEEKDAY($A882)=2</formula>
    </cfRule>
    <cfRule type="expression" dxfId="9572" priority="15375" stopIfTrue="1">
      <formula>WEEKDAY($A882)=3</formula>
    </cfRule>
    <cfRule type="expression" dxfId="9571" priority="15376" stopIfTrue="1">
      <formula>WEEKDAY($A882)=4</formula>
    </cfRule>
    <cfRule type="expression" dxfId="9570" priority="15377" stopIfTrue="1">
      <formula>WEEKDAY($A882)=5</formula>
    </cfRule>
    <cfRule type="expression" dxfId="9569" priority="15378" stopIfTrue="1">
      <formula>WEEKDAY($A882)=6</formula>
    </cfRule>
    <cfRule type="expression" dxfId="9568" priority="15379" stopIfTrue="1">
      <formula>WEEKDAY($A882)=7</formula>
    </cfRule>
  </conditionalFormatting>
  <conditionalFormatting sqref="I882">
    <cfRule type="expression" dxfId="9567" priority="15366" stopIfTrue="1">
      <formula>WEEKDAY($A882)=1</formula>
    </cfRule>
    <cfRule type="expression" dxfId="9566" priority="15367" stopIfTrue="1">
      <formula>WEEKDAY($A882)=2</formula>
    </cfRule>
    <cfRule type="expression" dxfId="9565" priority="15368" stopIfTrue="1">
      <formula>WEEKDAY($A882)=3</formula>
    </cfRule>
    <cfRule type="expression" dxfId="9564" priority="15369" stopIfTrue="1">
      <formula>WEEKDAY($A882)=4</formula>
    </cfRule>
    <cfRule type="expression" dxfId="9563" priority="15370" stopIfTrue="1">
      <formula>WEEKDAY($A882)=5</formula>
    </cfRule>
    <cfRule type="expression" dxfId="9562" priority="15371" stopIfTrue="1">
      <formula>WEEKDAY($A882)=6</formula>
    </cfRule>
    <cfRule type="expression" dxfId="9561" priority="15372" stopIfTrue="1">
      <formula>WEEKDAY($A882)=7</formula>
    </cfRule>
  </conditionalFormatting>
  <conditionalFormatting sqref="I882">
    <cfRule type="expression" dxfId="9560" priority="15359" stopIfTrue="1">
      <formula>WEEKDAY($A882)=1</formula>
    </cfRule>
    <cfRule type="expression" dxfId="9559" priority="15360" stopIfTrue="1">
      <formula>WEEKDAY($A882)=2</formula>
    </cfRule>
    <cfRule type="expression" dxfId="9558" priority="15361" stopIfTrue="1">
      <formula>WEEKDAY($A882)=3</formula>
    </cfRule>
    <cfRule type="expression" dxfId="9557" priority="15362" stopIfTrue="1">
      <formula>WEEKDAY($A882)=4</formula>
    </cfRule>
    <cfRule type="expression" dxfId="9556" priority="15363" stopIfTrue="1">
      <formula>WEEKDAY($A882)=5</formula>
    </cfRule>
    <cfRule type="expression" dxfId="9555" priority="15364" stopIfTrue="1">
      <formula>WEEKDAY($A882)=6</formula>
    </cfRule>
    <cfRule type="expression" dxfId="9554" priority="15365" stopIfTrue="1">
      <formula>WEEKDAY($A882)=7</formula>
    </cfRule>
  </conditionalFormatting>
  <conditionalFormatting sqref="I882">
    <cfRule type="expression" dxfId="9553" priority="15352" stopIfTrue="1">
      <formula>WEEKDAY($A882)=1</formula>
    </cfRule>
    <cfRule type="expression" dxfId="9552" priority="15353" stopIfTrue="1">
      <formula>WEEKDAY($A882)=2</formula>
    </cfRule>
    <cfRule type="expression" dxfId="9551" priority="15354" stopIfTrue="1">
      <formula>WEEKDAY($A882)=3</formula>
    </cfRule>
    <cfRule type="expression" dxfId="9550" priority="15355" stopIfTrue="1">
      <formula>WEEKDAY($A882)=4</formula>
    </cfRule>
    <cfRule type="expression" dxfId="9549" priority="15356" stopIfTrue="1">
      <formula>WEEKDAY($A882)=5</formula>
    </cfRule>
    <cfRule type="expression" dxfId="9548" priority="15357" stopIfTrue="1">
      <formula>WEEKDAY($A882)=6</formula>
    </cfRule>
    <cfRule type="expression" dxfId="9547" priority="15358" stopIfTrue="1">
      <formula>WEEKDAY($A882)=7</formula>
    </cfRule>
  </conditionalFormatting>
  <conditionalFormatting sqref="I882">
    <cfRule type="expression" dxfId="9546" priority="15345" stopIfTrue="1">
      <formula>WEEKDAY($A882)=1</formula>
    </cfRule>
    <cfRule type="expression" dxfId="9545" priority="15346" stopIfTrue="1">
      <formula>WEEKDAY($A882)=2</formula>
    </cfRule>
    <cfRule type="expression" dxfId="9544" priority="15347" stopIfTrue="1">
      <formula>WEEKDAY($A882)=3</formula>
    </cfRule>
    <cfRule type="expression" dxfId="9543" priority="15348" stopIfTrue="1">
      <formula>WEEKDAY($A882)=4</formula>
    </cfRule>
    <cfRule type="expression" dxfId="9542" priority="15349" stopIfTrue="1">
      <formula>WEEKDAY($A882)=5</formula>
    </cfRule>
    <cfRule type="expression" dxfId="9541" priority="15350" stopIfTrue="1">
      <formula>WEEKDAY($A882)=6</formula>
    </cfRule>
    <cfRule type="expression" dxfId="9540" priority="15351" stopIfTrue="1">
      <formula>WEEKDAY($A882)=7</formula>
    </cfRule>
  </conditionalFormatting>
  <conditionalFormatting sqref="I882">
    <cfRule type="expression" dxfId="9539" priority="15338" stopIfTrue="1">
      <formula>WEEKDAY($A882)=1</formula>
    </cfRule>
    <cfRule type="expression" dxfId="9538" priority="15339" stopIfTrue="1">
      <formula>WEEKDAY($A882)=2</formula>
    </cfRule>
    <cfRule type="expression" dxfId="9537" priority="15340" stopIfTrue="1">
      <formula>WEEKDAY($A882)=3</formula>
    </cfRule>
    <cfRule type="expression" dxfId="9536" priority="15341" stopIfTrue="1">
      <formula>WEEKDAY($A882)=4</formula>
    </cfRule>
    <cfRule type="expression" dxfId="9535" priority="15342" stopIfTrue="1">
      <formula>WEEKDAY($A882)=5</formula>
    </cfRule>
    <cfRule type="expression" dxfId="9534" priority="15343" stopIfTrue="1">
      <formula>WEEKDAY($A882)=6</formula>
    </cfRule>
    <cfRule type="expression" dxfId="9533" priority="15344" stopIfTrue="1">
      <formula>WEEKDAY($A882)=7</formula>
    </cfRule>
  </conditionalFormatting>
  <conditionalFormatting sqref="I882">
    <cfRule type="expression" dxfId="9532" priority="15331" stopIfTrue="1">
      <formula>WEEKDAY($A882)=1</formula>
    </cfRule>
    <cfRule type="expression" dxfId="9531" priority="15332" stopIfTrue="1">
      <formula>WEEKDAY($A882)=2</formula>
    </cfRule>
    <cfRule type="expression" dxfId="9530" priority="15333" stopIfTrue="1">
      <formula>WEEKDAY($A882)=3</formula>
    </cfRule>
    <cfRule type="expression" dxfId="9529" priority="15334" stopIfTrue="1">
      <formula>WEEKDAY($A882)=4</formula>
    </cfRule>
    <cfRule type="expression" dxfId="9528" priority="15335" stopIfTrue="1">
      <formula>WEEKDAY($A882)=5</formula>
    </cfRule>
    <cfRule type="expression" dxfId="9527" priority="15336" stopIfTrue="1">
      <formula>WEEKDAY($A882)=6</formula>
    </cfRule>
    <cfRule type="expression" dxfId="9526" priority="15337" stopIfTrue="1">
      <formula>WEEKDAY($A882)=7</formula>
    </cfRule>
  </conditionalFormatting>
  <conditionalFormatting sqref="I882">
    <cfRule type="expression" dxfId="9525" priority="15324" stopIfTrue="1">
      <formula>WEEKDAY($A882)=1</formula>
    </cfRule>
    <cfRule type="expression" dxfId="9524" priority="15325" stopIfTrue="1">
      <formula>WEEKDAY($A882)=2</formula>
    </cfRule>
    <cfRule type="expression" dxfId="9523" priority="15326" stopIfTrue="1">
      <formula>WEEKDAY($A882)=3</formula>
    </cfRule>
    <cfRule type="expression" dxfId="9522" priority="15327" stopIfTrue="1">
      <formula>WEEKDAY($A882)=4</formula>
    </cfRule>
    <cfRule type="expression" dxfId="9521" priority="15328" stopIfTrue="1">
      <formula>WEEKDAY($A882)=5</formula>
    </cfRule>
    <cfRule type="expression" dxfId="9520" priority="15329" stopIfTrue="1">
      <formula>WEEKDAY($A882)=6</formula>
    </cfRule>
    <cfRule type="expression" dxfId="9519" priority="15330" stopIfTrue="1">
      <formula>WEEKDAY($A882)=7</formula>
    </cfRule>
  </conditionalFormatting>
  <conditionalFormatting sqref="I882">
    <cfRule type="expression" dxfId="9518" priority="15317" stopIfTrue="1">
      <formula>WEEKDAY($A882)=1</formula>
    </cfRule>
    <cfRule type="expression" dxfId="9517" priority="15318" stopIfTrue="1">
      <formula>WEEKDAY($A882)=2</formula>
    </cfRule>
    <cfRule type="expression" dxfId="9516" priority="15319" stopIfTrue="1">
      <formula>WEEKDAY($A882)=3</formula>
    </cfRule>
    <cfRule type="expression" dxfId="9515" priority="15320" stopIfTrue="1">
      <formula>WEEKDAY($A882)=4</formula>
    </cfRule>
    <cfRule type="expression" dxfId="9514" priority="15321" stopIfTrue="1">
      <formula>WEEKDAY($A882)=5</formula>
    </cfRule>
    <cfRule type="expression" dxfId="9513" priority="15322" stopIfTrue="1">
      <formula>WEEKDAY($A882)=6</formula>
    </cfRule>
    <cfRule type="expression" dxfId="9512" priority="15323" stopIfTrue="1">
      <formula>WEEKDAY($A882)=7</formula>
    </cfRule>
  </conditionalFormatting>
  <conditionalFormatting sqref="I882">
    <cfRule type="expression" dxfId="9511" priority="15310" stopIfTrue="1">
      <formula>WEEKDAY($A882)=1</formula>
    </cfRule>
    <cfRule type="expression" dxfId="9510" priority="15311" stopIfTrue="1">
      <formula>WEEKDAY($A882)=2</formula>
    </cfRule>
    <cfRule type="expression" dxfId="9509" priority="15312" stopIfTrue="1">
      <formula>WEEKDAY($A882)=3</formula>
    </cfRule>
    <cfRule type="expression" dxfId="9508" priority="15313" stopIfTrue="1">
      <formula>WEEKDAY($A882)=4</formula>
    </cfRule>
    <cfRule type="expression" dxfId="9507" priority="15314" stopIfTrue="1">
      <formula>WEEKDAY($A882)=5</formula>
    </cfRule>
    <cfRule type="expression" dxfId="9506" priority="15315" stopIfTrue="1">
      <formula>WEEKDAY($A882)=6</formula>
    </cfRule>
    <cfRule type="expression" dxfId="9505" priority="15316" stopIfTrue="1">
      <formula>WEEKDAY($A882)=7</formula>
    </cfRule>
  </conditionalFormatting>
  <conditionalFormatting sqref="I882">
    <cfRule type="expression" dxfId="9504" priority="15303" stopIfTrue="1">
      <formula>WEEKDAY($A882)=1</formula>
    </cfRule>
    <cfRule type="expression" dxfId="9503" priority="15304" stopIfTrue="1">
      <formula>WEEKDAY($A882)=2</formula>
    </cfRule>
    <cfRule type="expression" dxfId="9502" priority="15305" stopIfTrue="1">
      <formula>WEEKDAY($A882)=3</formula>
    </cfRule>
    <cfRule type="expression" dxfId="9501" priority="15306" stopIfTrue="1">
      <formula>WEEKDAY($A882)=4</formula>
    </cfRule>
    <cfRule type="expression" dxfId="9500" priority="15307" stopIfTrue="1">
      <formula>WEEKDAY($A882)=5</formula>
    </cfRule>
    <cfRule type="expression" dxfId="9499" priority="15308" stopIfTrue="1">
      <formula>WEEKDAY($A882)=6</formula>
    </cfRule>
    <cfRule type="expression" dxfId="9498" priority="15309" stopIfTrue="1">
      <formula>WEEKDAY($A882)=7</formula>
    </cfRule>
  </conditionalFormatting>
  <conditionalFormatting sqref="I882">
    <cfRule type="expression" dxfId="9497" priority="15296" stopIfTrue="1">
      <formula>WEEKDAY($A882)=1</formula>
    </cfRule>
    <cfRule type="expression" dxfId="9496" priority="15297" stopIfTrue="1">
      <formula>WEEKDAY($A882)=2</formula>
    </cfRule>
    <cfRule type="expression" dxfId="9495" priority="15298" stopIfTrue="1">
      <formula>WEEKDAY($A882)=3</formula>
    </cfRule>
    <cfRule type="expression" dxfId="9494" priority="15299" stopIfTrue="1">
      <formula>WEEKDAY($A882)=4</formula>
    </cfRule>
    <cfRule type="expression" dxfId="9493" priority="15300" stopIfTrue="1">
      <formula>WEEKDAY($A882)=5</formula>
    </cfRule>
    <cfRule type="expression" dxfId="9492" priority="15301" stopIfTrue="1">
      <formula>WEEKDAY($A882)=6</formula>
    </cfRule>
    <cfRule type="expression" dxfId="9491" priority="15302" stopIfTrue="1">
      <formula>WEEKDAY($A882)=7</formula>
    </cfRule>
  </conditionalFormatting>
  <conditionalFormatting sqref="I882">
    <cfRule type="expression" dxfId="9490" priority="15289" stopIfTrue="1">
      <formula>WEEKDAY($A882)=1</formula>
    </cfRule>
    <cfRule type="expression" dxfId="9489" priority="15290" stopIfTrue="1">
      <formula>WEEKDAY($A882)=2</formula>
    </cfRule>
    <cfRule type="expression" dxfId="9488" priority="15291" stopIfTrue="1">
      <formula>WEEKDAY($A882)=3</formula>
    </cfRule>
    <cfRule type="expression" dxfId="9487" priority="15292" stopIfTrue="1">
      <formula>WEEKDAY($A882)=4</formula>
    </cfRule>
    <cfRule type="expression" dxfId="9486" priority="15293" stopIfTrue="1">
      <formula>WEEKDAY($A882)=5</formula>
    </cfRule>
    <cfRule type="expression" dxfId="9485" priority="15294" stopIfTrue="1">
      <formula>WEEKDAY($A882)=6</formula>
    </cfRule>
    <cfRule type="expression" dxfId="9484" priority="15295" stopIfTrue="1">
      <formula>WEEKDAY($A882)=7</formula>
    </cfRule>
  </conditionalFormatting>
  <conditionalFormatting sqref="I882">
    <cfRule type="expression" dxfId="9483" priority="15282" stopIfTrue="1">
      <formula>WEEKDAY($A882)=1</formula>
    </cfRule>
    <cfRule type="expression" dxfId="9482" priority="15283" stopIfTrue="1">
      <formula>WEEKDAY($A882)=2</formula>
    </cfRule>
    <cfRule type="expression" dxfId="9481" priority="15284" stopIfTrue="1">
      <formula>WEEKDAY($A882)=3</formula>
    </cfRule>
    <cfRule type="expression" dxfId="9480" priority="15285" stopIfTrue="1">
      <formula>WEEKDAY($A882)=4</formula>
    </cfRule>
    <cfRule type="expression" dxfId="9479" priority="15286" stopIfTrue="1">
      <formula>WEEKDAY($A882)=5</formula>
    </cfRule>
    <cfRule type="expression" dxfId="9478" priority="15287" stopIfTrue="1">
      <formula>WEEKDAY($A882)=6</formula>
    </cfRule>
    <cfRule type="expression" dxfId="9477" priority="15288" stopIfTrue="1">
      <formula>WEEKDAY($A882)=7</formula>
    </cfRule>
  </conditionalFormatting>
  <conditionalFormatting sqref="I882">
    <cfRule type="expression" dxfId="9476" priority="15275" stopIfTrue="1">
      <formula>WEEKDAY($A882)=1</formula>
    </cfRule>
    <cfRule type="expression" dxfId="9475" priority="15276" stopIfTrue="1">
      <formula>WEEKDAY($A882)=2</formula>
    </cfRule>
    <cfRule type="expression" dxfId="9474" priority="15277" stopIfTrue="1">
      <formula>WEEKDAY($A882)=3</formula>
    </cfRule>
    <cfRule type="expression" dxfId="9473" priority="15278" stopIfTrue="1">
      <formula>WEEKDAY($A882)=4</formula>
    </cfRule>
    <cfRule type="expression" dxfId="9472" priority="15279" stopIfTrue="1">
      <formula>WEEKDAY($A882)=5</formula>
    </cfRule>
    <cfRule type="expression" dxfId="9471" priority="15280" stopIfTrue="1">
      <formula>WEEKDAY($A882)=6</formula>
    </cfRule>
    <cfRule type="expression" dxfId="9470" priority="15281" stopIfTrue="1">
      <formula>WEEKDAY($A882)=7</formula>
    </cfRule>
  </conditionalFormatting>
  <conditionalFormatting sqref="I882">
    <cfRule type="expression" dxfId="9469" priority="15268" stopIfTrue="1">
      <formula>WEEKDAY($A882)=1</formula>
    </cfRule>
    <cfRule type="expression" dxfId="9468" priority="15269" stopIfTrue="1">
      <formula>WEEKDAY($A882)=2</formula>
    </cfRule>
    <cfRule type="expression" dxfId="9467" priority="15270" stopIfTrue="1">
      <formula>WEEKDAY($A882)=3</formula>
    </cfRule>
    <cfRule type="expression" dxfId="9466" priority="15271" stopIfTrue="1">
      <formula>WEEKDAY($A882)=4</formula>
    </cfRule>
    <cfRule type="expression" dxfId="9465" priority="15272" stopIfTrue="1">
      <formula>WEEKDAY($A882)=5</formula>
    </cfRule>
    <cfRule type="expression" dxfId="9464" priority="15273" stopIfTrue="1">
      <formula>WEEKDAY($A882)=6</formula>
    </cfRule>
    <cfRule type="expression" dxfId="9463" priority="15274" stopIfTrue="1">
      <formula>WEEKDAY($A882)=7</formula>
    </cfRule>
  </conditionalFormatting>
  <conditionalFormatting sqref="I882">
    <cfRule type="expression" dxfId="9462" priority="15261" stopIfTrue="1">
      <formula>WEEKDAY($A882)=1</formula>
    </cfRule>
    <cfRule type="expression" dxfId="9461" priority="15262" stopIfTrue="1">
      <formula>WEEKDAY($A882)=2</formula>
    </cfRule>
    <cfRule type="expression" dxfId="9460" priority="15263" stopIfTrue="1">
      <formula>WEEKDAY($A882)=3</formula>
    </cfRule>
    <cfRule type="expression" dxfId="9459" priority="15264" stopIfTrue="1">
      <formula>WEEKDAY($A882)=4</formula>
    </cfRule>
    <cfRule type="expression" dxfId="9458" priority="15265" stopIfTrue="1">
      <formula>WEEKDAY($A882)=5</formula>
    </cfRule>
    <cfRule type="expression" dxfId="9457" priority="15266" stopIfTrue="1">
      <formula>WEEKDAY($A882)=6</formula>
    </cfRule>
    <cfRule type="expression" dxfId="9456" priority="15267" stopIfTrue="1">
      <formula>WEEKDAY($A882)=7</formula>
    </cfRule>
  </conditionalFormatting>
  <conditionalFormatting sqref="I882">
    <cfRule type="expression" dxfId="9455" priority="15254" stopIfTrue="1">
      <formula>WEEKDAY($A882)=1</formula>
    </cfRule>
    <cfRule type="expression" dxfId="9454" priority="15255" stopIfTrue="1">
      <formula>WEEKDAY($A882)=2</formula>
    </cfRule>
    <cfRule type="expression" dxfId="9453" priority="15256" stopIfTrue="1">
      <formula>WEEKDAY($A882)=3</formula>
    </cfRule>
    <cfRule type="expression" dxfId="9452" priority="15257" stopIfTrue="1">
      <formula>WEEKDAY($A882)=4</formula>
    </cfRule>
    <cfRule type="expression" dxfId="9451" priority="15258" stopIfTrue="1">
      <formula>WEEKDAY($A882)=5</formula>
    </cfRule>
    <cfRule type="expression" dxfId="9450" priority="15259" stopIfTrue="1">
      <formula>WEEKDAY($A882)=6</formula>
    </cfRule>
    <cfRule type="expression" dxfId="9449" priority="15260" stopIfTrue="1">
      <formula>WEEKDAY($A882)=7</formula>
    </cfRule>
  </conditionalFormatting>
  <conditionalFormatting sqref="I882">
    <cfRule type="expression" dxfId="9448" priority="15247" stopIfTrue="1">
      <formula>WEEKDAY($A882)=1</formula>
    </cfRule>
    <cfRule type="expression" dxfId="9447" priority="15248" stopIfTrue="1">
      <formula>WEEKDAY($A882)=2</formula>
    </cfRule>
    <cfRule type="expression" dxfId="9446" priority="15249" stopIfTrue="1">
      <formula>WEEKDAY($A882)=3</formula>
    </cfRule>
    <cfRule type="expression" dxfId="9445" priority="15250" stopIfTrue="1">
      <formula>WEEKDAY($A882)=4</formula>
    </cfRule>
    <cfRule type="expression" dxfId="9444" priority="15251" stopIfTrue="1">
      <formula>WEEKDAY($A882)=5</formula>
    </cfRule>
    <cfRule type="expression" dxfId="9443" priority="15252" stopIfTrue="1">
      <formula>WEEKDAY($A882)=6</formula>
    </cfRule>
    <cfRule type="expression" dxfId="9442" priority="15253" stopIfTrue="1">
      <formula>WEEKDAY($A882)=7</formula>
    </cfRule>
  </conditionalFormatting>
  <conditionalFormatting sqref="I882">
    <cfRule type="expression" dxfId="9441" priority="15240" stopIfTrue="1">
      <formula>WEEKDAY($A882)=1</formula>
    </cfRule>
    <cfRule type="expression" dxfId="9440" priority="15241" stopIfTrue="1">
      <formula>WEEKDAY($A882)=2</formula>
    </cfRule>
    <cfRule type="expression" dxfId="9439" priority="15242" stopIfTrue="1">
      <formula>WEEKDAY($A882)=3</formula>
    </cfRule>
    <cfRule type="expression" dxfId="9438" priority="15243" stopIfTrue="1">
      <formula>WEEKDAY($A882)=4</formula>
    </cfRule>
    <cfRule type="expression" dxfId="9437" priority="15244" stopIfTrue="1">
      <formula>WEEKDAY($A882)=5</formula>
    </cfRule>
    <cfRule type="expression" dxfId="9436" priority="15245" stopIfTrue="1">
      <formula>WEEKDAY($A882)=6</formula>
    </cfRule>
    <cfRule type="expression" dxfId="9435" priority="15246" stopIfTrue="1">
      <formula>WEEKDAY($A882)=7</formula>
    </cfRule>
  </conditionalFormatting>
  <conditionalFormatting sqref="I882">
    <cfRule type="expression" dxfId="9434" priority="15233" stopIfTrue="1">
      <formula>WEEKDAY($A882)=1</formula>
    </cfRule>
    <cfRule type="expression" dxfId="9433" priority="15234" stopIfTrue="1">
      <formula>WEEKDAY($A882)=2</formula>
    </cfRule>
    <cfRule type="expression" dxfId="9432" priority="15235" stopIfTrue="1">
      <formula>WEEKDAY($A882)=3</formula>
    </cfRule>
    <cfRule type="expression" dxfId="9431" priority="15236" stopIfTrue="1">
      <formula>WEEKDAY($A882)=4</formula>
    </cfRule>
    <cfRule type="expression" dxfId="9430" priority="15237" stopIfTrue="1">
      <formula>WEEKDAY($A882)=5</formula>
    </cfRule>
    <cfRule type="expression" dxfId="9429" priority="15238" stopIfTrue="1">
      <formula>WEEKDAY($A882)=6</formula>
    </cfRule>
    <cfRule type="expression" dxfId="9428" priority="15239" stopIfTrue="1">
      <formula>WEEKDAY($A882)=7</formula>
    </cfRule>
  </conditionalFormatting>
  <conditionalFormatting sqref="I882">
    <cfRule type="expression" dxfId="9427" priority="15226" stopIfTrue="1">
      <formula>WEEKDAY($A882)=1</formula>
    </cfRule>
    <cfRule type="expression" dxfId="9426" priority="15227" stopIfTrue="1">
      <formula>WEEKDAY($A882)=2</formula>
    </cfRule>
    <cfRule type="expression" dxfId="9425" priority="15228" stopIfTrue="1">
      <formula>WEEKDAY($A882)=3</formula>
    </cfRule>
    <cfRule type="expression" dxfId="9424" priority="15229" stopIfTrue="1">
      <formula>WEEKDAY($A882)=4</formula>
    </cfRule>
    <cfRule type="expression" dxfId="9423" priority="15230" stopIfTrue="1">
      <formula>WEEKDAY($A882)=5</formula>
    </cfRule>
    <cfRule type="expression" dxfId="9422" priority="15231" stopIfTrue="1">
      <formula>WEEKDAY($A882)=6</formula>
    </cfRule>
    <cfRule type="expression" dxfId="9421" priority="15232" stopIfTrue="1">
      <formula>WEEKDAY($A882)=7</formula>
    </cfRule>
  </conditionalFormatting>
  <conditionalFormatting sqref="I882">
    <cfRule type="expression" dxfId="9420" priority="15219" stopIfTrue="1">
      <formula>WEEKDAY($A882)=1</formula>
    </cfRule>
    <cfRule type="expression" dxfId="9419" priority="15220" stopIfTrue="1">
      <formula>WEEKDAY($A882)=2</formula>
    </cfRule>
    <cfRule type="expression" dxfId="9418" priority="15221" stopIfTrue="1">
      <formula>WEEKDAY($A882)=3</formula>
    </cfRule>
    <cfRule type="expression" dxfId="9417" priority="15222" stopIfTrue="1">
      <formula>WEEKDAY($A882)=4</formula>
    </cfRule>
    <cfRule type="expression" dxfId="9416" priority="15223" stopIfTrue="1">
      <formula>WEEKDAY($A882)=5</formula>
    </cfRule>
    <cfRule type="expression" dxfId="9415" priority="15224" stopIfTrue="1">
      <formula>WEEKDAY($A882)=6</formula>
    </cfRule>
    <cfRule type="expression" dxfId="9414" priority="15225" stopIfTrue="1">
      <formula>WEEKDAY($A882)=7</formula>
    </cfRule>
  </conditionalFormatting>
  <conditionalFormatting sqref="I882">
    <cfRule type="expression" dxfId="9413" priority="15212" stopIfTrue="1">
      <formula>WEEKDAY($A882)=1</formula>
    </cfRule>
    <cfRule type="expression" dxfId="9412" priority="15213" stopIfTrue="1">
      <formula>WEEKDAY($A882)=2</formula>
    </cfRule>
    <cfRule type="expression" dxfId="9411" priority="15214" stopIfTrue="1">
      <formula>WEEKDAY($A882)=3</formula>
    </cfRule>
    <cfRule type="expression" dxfId="9410" priority="15215" stopIfTrue="1">
      <formula>WEEKDAY($A882)=4</formula>
    </cfRule>
    <cfRule type="expression" dxfId="9409" priority="15216" stopIfTrue="1">
      <formula>WEEKDAY($A882)=5</formula>
    </cfRule>
    <cfRule type="expression" dxfId="9408" priority="15217" stopIfTrue="1">
      <formula>WEEKDAY($A882)=6</formula>
    </cfRule>
    <cfRule type="expression" dxfId="9407" priority="15218" stopIfTrue="1">
      <formula>WEEKDAY($A882)=7</formula>
    </cfRule>
  </conditionalFormatting>
  <conditionalFormatting sqref="I882">
    <cfRule type="expression" dxfId="9406" priority="15205" stopIfTrue="1">
      <formula>WEEKDAY($A882)=1</formula>
    </cfRule>
    <cfRule type="expression" dxfId="9405" priority="15206" stopIfTrue="1">
      <formula>WEEKDAY($A882)=2</formula>
    </cfRule>
    <cfRule type="expression" dxfId="9404" priority="15207" stopIfTrue="1">
      <formula>WEEKDAY($A882)=3</formula>
    </cfRule>
    <cfRule type="expression" dxfId="9403" priority="15208" stopIfTrue="1">
      <formula>WEEKDAY($A882)=4</formula>
    </cfRule>
    <cfRule type="expression" dxfId="9402" priority="15209" stopIfTrue="1">
      <formula>WEEKDAY($A882)=5</formula>
    </cfRule>
    <cfRule type="expression" dxfId="9401" priority="15210" stopIfTrue="1">
      <formula>WEEKDAY($A882)=6</formula>
    </cfRule>
    <cfRule type="expression" dxfId="9400" priority="15211" stopIfTrue="1">
      <formula>WEEKDAY($A882)=7</formula>
    </cfRule>
  </conditionalFormatting>
  <conditionalFormatting sqref="I882">
    <cfRule type="expression" dxfId="9399" priority="15198" stopIfTrue="1">
      <formula>WEEKDAY($A882)=1</formula>
    </cfRule>
    <cfRule type="expression" dxfId="9398" priority="15199" stopIfTrue="1">
      <formula>WEEKDAY($A882)=2</formula>
    </cfRule>
    <cfRule type="expression" dxfId="9397" priority="15200" stopIfTrue="1">
      <formula>WEEKDAY($A882)=3</formula>
    </cfRule>
    <cfRule type="expression" dxfId="9396" priority="15201" stopIfTrue="1">
      <formula>WEEKDAY($A882)=4</formula>
    </cfRule>
    <cfRule type="expression" dxfId="9395" priority="15202" stopIfTrue="1">
      <formula>WEEKDAY($A882)=5</formula>
    </cfRule>
    <cfRule type="expression" dxfId="9394" priority="15203" stopIfTrue="1">
      <formula>WEEKDAY($A882)=6</formula>
    </cfRule>
    <cfRule type="expression" dxfId="9393" priority="15204" stopIfTrue="1">
      <formula>WEEKDAY($A882)=7</formula>
    </cfRule>
  </conditionalFormatting>
  <conditionalFormatting sqref="I882">
    <cfRule type="expression" dxfId="9392" priority="15191" stopIfTrue="1">
      <formula>WEEKDAY($A882)=1</formula>
    </cfRule>
    <cfRule type="expression" dxfId="9391" priority="15192" stopIfTrue="1">
      <formula>WEEKDAY($A882)=2</formula>
    </cfRule>
    <cfRule type="expression" dxfId="9390" priority="15193" stopIfTrue="1">
      <formula>WEEKDAY($A882)=3</formula>
    </cfRule>
    <cfRule type="expression" dxfId="9389" priority="15194" stopIfTrue="1">
      <formula>WEEKDAY($A882)=4</formula>
    </cfRule>
    <cfRule type="expression" dxfId="9388" priority="15195" stopIfTrue="1">
      <formula>WEEKDAY($A882)=5</formula>
    </cfRule>
    <cfRule type="expression" dxfId="9387" priority="15196" stopIfTrue="1">
      <formula>WEEKDAY($A882)=6</formula>
    </cfRule>
    <cfRule type="expression" dxfId="9386" priority="15197" stopIfTrue="1">
      <formula>WEEKDAY($A882)=7</formula>
    </cfRule>
  </conditionalFormatting>
  <conditionalFormatting sqref="I882">
    <cfRule type="expression" dxfId="9385" priority="15184" stopIfTrue="1">
      <formula>WEEKDAY($A882)=1</formula>
    </cfRule>
    <cfRule type="expression" dxfId="9384" priority="15185" stopIfTrue="1">
      <formula>WEEKDAY($A882)=2</formula>
    </cfRule>
    <cfRule type="expression" dxfId="9383" priority="15186" stopIfTrue="1">
      <formula>WEEKDAY($A882)=3</formula>
    </cfRule>
    <cfRule type="expression" dxfId="9382" priority="15187" stopIfTrue="1">
      <formula>WEEKDAY($A882)=4</formula>
    </cfRule>
    <cfRule type="expression" dxfId="9381" priority="15188" stopIfTrue="1">
      <formula>WEEKDAY($A882)=5</formula>
    </cfRule>
    <cfRule type="expression" dxfId="9380" priority="15189" stopIfTrue="1">
      <formula>WEEKDAY($A882)=6</formula>
    </cfRule>
    <cfRule type="expression" dxfId="9379" priority="15190" stopIfTrue="1">
      <formula>WEEKDAY($A882)=7</formula>
    </cfRule>
  </conditionalFormatting>
  <conditionalFormatting sqref="I882">
    <cfRule type="expression" dxfId="9378" priority="15177" stopIfTrue="1">
      <formula>WEEKDAY($A882)=1</formula>
    </cfRule>
    <cfRule type="expression" dxfId="9377" priority="15178" stopIfTrue="1">
      <formula>WEEKDAY($A882)=2</formula>
    </cfRule>
    <cfRule type="expression" dxfId="9376" priority="15179" stopIfTrue="1">
      <formula>WEEKDAY($A882)=3</formula>
    </cfRule>
    <cfRule type="expression" dxfId="9375" priority="15180" stopIfTrue="1">
      <formula>WEEKDAY($A882)=4</formula>
    </cfRule>
    <cfRule type="expression" dxfId="9374" priority="15181" stopIfTrue="1">
      <formula>WEEKDAY($A882)=5</formula>
    </cfRule>
    <cfRule type="expression" dxfId="9373" priority="15182" stopIfTrue="1">
      <formula>WEEKDAY($A882)=6</formula>
    </cfRule>
    <cfRule type="expression" dxfId="9372" priority="15183" stopIfTrue="1">
      <formula>WEEKDAY($A882)=7</formula>
    </cfRule>
  </conditionalFormatting>
  <conditionalFormatting sqref="I882">
    <cfRule type="expression" dxfId="9371" priority="15170" stopIfTrue="1">
      <formula>WEEKDAY($A882)=1</formula>
    </cfRule>
    <cfRule type="expression" dxfId="9370" priority="15171" stopIfTrue="1">
      <formula>WEEKDAY($A882)=2</formula>
    </cfRule>
    <cfRule type="expression" dxfId="9369" priority="15172" stopIfTrue="1">
      <formula>WEEKDAY($A882)=3</formula>
    </cfRule>
    <cfRule type="expression" dxfId="9368" priority="15173" stopIfTrue="1">
      <formula>WEEKDAY($A882)=4</formula>
    </cfRule>
    <cfRule type="expression" dxfId="9367" priority="15174" stopIfTrue="1">
      <formula>WEEKDAY($A882)=5</formula>
    </cfRule>
    <cfRule type="expression" dxfId="9366" priority="15175" stopIfTrue="1">
      <formula>WEEKDAY($A882)=6</formula>
    </cfRule>
    <cfRule type="expression" dxfId="9365" priority="15176" stopIfTrue="1">
      <formula>WEEKDAY($A882)=7</formula>
    </cfRule>
  </conditionalFormatting>
  <conditionalFormatting sqref="I882">
    <cfRule type="expression" dxfId="9364" priority="15163" stopIfTrue="1">
      <formula>WEEKDAY($A882)=1</formula>
    </cfRule>
    <cfRule type="expression" dxfId="9363" priority="15164" stopIfTrue="1">
      <formula>WEEKDAY($A882)=2</formula>
    </cfRule>
    <cfRule type="expression" dxfId="9362" priority="15165" stopIfTrue="1">
      <formula>WEEKDAY($A882)=3</formula>
    </cfRule>
    <cfRule type="expression" dxfId="9361" priority="15166" stopIfTrue="1">
      <formula>WEEKDAY($A882)=4</formula>
    </cfRule>
    <cfRule type="expression" dxfId="9360" priority="15167" stopIfTrue="1">
      <formula>WEEKDAY($A882)=5</formula>
    </cfRule>
    <cfRule type="expression" dxfId="9359" priority="15168" stopIfTrue="1">
      <formula>WEEKDAY($A882)=6</formula>
    </cfRule>
    <cfRule type="expression" dxfId="9358" priority="15169" stopIfTrue="1">
      <formula>WEEKDAY($A882)=7</formula>
    </cfRule>
  </conditionalFormatting>
  <conditionalFormatting sqref="I882">
    <cfRule type="expression" dxfId="9357" priority="15156" stopIfTrue="1">
      <formula>WEEKDAY($A882)=1</formula>
    </cfRule>
    <cfRule type="expression" dxfId="9356" priority="15157" stopIfTrue="1">
      <formula>WEEKDAY($A882)=2</formula>
    </cfRule>
    <cfRule type="expression" dxfId="9355" priority="15158" stopIfTrue="1">
      <formula>WEEKDAY($A882)=3</formula>
    </cfRule>
    <cfRule type="expression" dxfId="9354" priority="15159" stopIfTrue="1">
      <formula>WEEKDAY($A882)=4</formula>
    </cfRule>
    <cfRule type="expression" dxfId="9353" priority="15160" stopIfTrue="1">
      <formula>WEEKDAY($A882)=5</formula>
    </cfRule>
    <cfRule type="expression" dxfId="9352" priority="15161" stopIfTrue="1">
      <formula>WEEKDAY($A882)=6</formula>
    </cfRule>
    <cfRule type="expression" dxfId="9351" priority="15162" stopIfTrue="1">
      <formula>WEEKDAY($A882)=7</formula>
    </cfRule>
  </conditionalFormatting>
  <conditionalFormatting sqref="I882">
    <cfRule type="expression" dxfId="9350" priority="15149" stopIfTrue="1">
      <formula>WEEKDAY($A882)=1</formula>
    </cfRule>
    <cfRule type="expression" dxfId="9349" priority="15150" stopIfTrue="1">
      <formula>WEEKDAY($A882)=2</formula>
    </cfRule>
    <cfRule type="expression" dxfId="9348" priority="15151" stopIfTrue="1">
      <formula>WEEKDAY($A882)=3</formula>
    </cfRule>
    <cfRule type="expression" dxfId="9347" priority="15152" stopIfTrue="1">
      <formula>WEEKDAY($A882)=4</formula>
    </cfRule>
    <cfRule type="expression" dxfId="9346" priority="15153" stopIfTrue="1">
      <formula>WEEKDAY($A882)=5</formula>
    </cfRule>
    <cfRule type="expression" dxfId="9345" priority="15154" stopIfTrue="1">
      <formula>WEEKDAY($A882)=6</formula>
    </cfRule>
    <cfRule type="expression" dxfId="9344" priority="15155" stopIfTrue="1">
      <formula>WEEKDAY($A882)=7</formula>
    </cfRule>
  </conditionalFormatting>
  <conditionalFormatting sqref="I882">
    <cfRule type="expression" dxfId="9343" priority="15142" stopIfTrue="1">
      <formula>WEEKDAY($A882)=1</formula>
    </cfRule>
    <cfRule type="expression" dxfId="9342" priority="15143" stopIfTrue="1">
      <formula>WEEKDAY($A882)=2</formula>
    </cfRule>
    <cfRule type="expression" dxfId="9341" priority="15144" stopIfTrue="1">
      <formula>WEEKDAY($A882)=3</formula>
    </cfRule>
    <cfRule type="expression" dxfId="9340" priority="15145" stopIfTrue="1">
      <formula>WEEKDAY($A882)=4</formula>
    </cfRule>
    <cfRule type="expression" dxfId="9339" priority="15146" stopIfTrue="1">
      <formula>WEEKDAY($A882)=5</formula>
    </cfRule>
    <cfRule type="expression" dxfId="9338" priority="15147" stopIfTrue="1">
      <formula>WEEKDAY($A882)=6</formula>
    </cfRule>
    <cfRule type="expression" dxfId="9337" priority="15148" stopIfTrue="1">
      <formula>WEEKDAY($A882)=7</formula>
    </cfRule>
  </conditionalFormatting>
  <conditionalFormatting sqref="I882">
    <cfRule type="expression" dxfId="9336" priority="15135" stopIfTrue="1">
      <formula>WEEKDAY($A882)=1</formula>
    </cfRule>
    <cfRule type="expression" dxfId="9335" priority="15136" stopIfTrue="1">
      <formula>WEEKDAY($A882)=2</formula>
    </cfRule>
    <cfRule type="expression" dxfId="9334" priority="15137" stopIfTrue="1">
      <formula>WEEKDAY($A882)=3</formula>
    </cfRule>
    <cfRule type="expression" dxfId="9333" priority="15138" stopIfTrue="1">
      <formula>WEEKDAY($A882)=4</formula>
    </cfRule>
    <cfRule type="expression" dxfId="9332" priority="15139" stopIfTrue="1">
      <formula>WEEKDAY($A882)=5</formula>
    </cfRule>
    <cfRule type="expression" dxfId="9331" priority="15140" stopIfTrue="1">
      <formula>WEEKDAY($A882)=6</formula>
    </cfRule>
    <cfRule type="expression" dxfId="9330" priority="15141" stopIfTrue="1">
      <formula>WEEKDAY($A882)=7</formula>
    </cfRule>
  </conditionalFormatting>
  <conditionalFormatting sqref="I882">
    <cfRule type="expression" dxfId="9329" priority="15128" stopIfTrue="1">
      <formula>WEEKDAY($A882)=1</formula>
    </cfRule>
    <cfRule type="expression" dxfId="9328" priority="15129" stopIfTrue="1">
      <formula>WEEKDAY($A882)=2</formula>
    </cfRule>
    <cfRule type="expression" dxfId="9327" priority="15130" stopIfTrue="1">
      <formula>WEEKDAY($A882)=3</formula>
    </cfRule>
    <cfRule type="expression" dxfId="9326" priority="15131" stopIfTrue="1">
      <formula>WEEKDAY($A882)=4</formula>
    </cfRule>
    <cfRule type="expression" dxfId="9325" priority="15132" stopIfTrue="1">
      <formula>WEEKDAY($A882)=5</formula>
    </cfRule>
    <cfRule type="expression" dxfId="9324" priority="15133" stopIfTrue="1">
      <formula>WEEKDAY($A882)=6</formula>
    </cfRule>
    <cfRule type="expression" dxfId="9323" priority="15134" stopIfTrue="1">
      <formula>WEEKDAY($A882)=7</formula>
    </cfRule>
  </conditionalFormatting>
  <conditionalFormatting sqref="I882">
    <cfRule type="expression" dxfId="9322" priority="15121" stopIfTrue="1">
      <formula>WEEKDAY($A882)=1</formula>
    </cfRule>
    <cfRule type="expression" dxfId="9321" priority="15122" stopIfTrue="1">
      <formula>WEEKDAY($A882)=2</formula>
    </cfRule>
    <cfRule type="expression" dxfId="9320" priority="15123" stopIfTrue="1">
      <formula>WEEKDAY($A882)=3</formula>
    </cfRule>
    <cfRule type="expression" dxfId="9319" priority="15124" stopIfTrue="1">
      <formula>WEEKDAY($A882)=4</formula>
    </cfRule>
    <cfRule type="expression" dxfId="9318" priority="15125" stopIfTrue="1">
      <formula>WEEKDAY($A882)=5</formula>
    </cfRule>
    <cfRule type="expression" dxfId="9317" priority="15126" stopIfTrue="1">
      <formula>WEEKDAY($A882)=6</formula>
    </cfRule>
    <cfRule type="expression" dxfId="9316" priority="15127" stopIfTrue="1">
      <formula>WEEKDAY($A882)=7</formula>
    </cfRule>
  </conditionalFormatting>
  <conditionalFormatting sqref="I882">
    <cfRule type="expression" dxfId="9315" priority="15114" stopIfTrue="1">
      <formula>WEEKDAY($A882)=1</formula>
    </cfRule>
    <cfRule type="expression" dxfId="9314" priority="15115" stopIfTrue="1">
      <formula>WEEKDAY($A882)=2</formula>
    </cfRule>
    <cfRule type="expression" dxfId="9313" priority="15116" stopIfTrue="1">
      <formula>WEEKDAY($A882)=3</formula>
    </cfRule>
    <cfRule type="expression" dxfId="9312" priority="15117" stopIfTrue="1">
      <formula>WEEKDAY($A882)=4</formula>
    </cfRule>
    <cfRule type="expression" dxfId="9311" priority="15118" stopIfTrue="1">
      <formula>WEEKDAY($A882)=5</formula>
    </cfRule>
    <cfRule type="expression" dxfId="9310" priority="15119" stopIfTrue="1">
      <formula>WEEKDAY($A882)=6</formula>
    </cfRule>
    <cfRule type="expression" dxfId="9309" priority="15120" stopIfTrue="1">
      <formula>WEEKDAY($A882)=7</formula>
    </cfRule>
  </conditionalFormatting>
  <conditionalFormatting sqref="I882">
    <cfRule type="expression" dxfId="9308" priority="15107" stopIfTrue="1">
      <formula>WEEKDAY($A882)=1</formula>
    </cfRule>
    <cfRule type="expression" dxfId="9307" priority="15108" stopIfTrue="1">
      <formula>WEEKDAY($A882)=2</formula>
    </cfRule>
    <cfRule type="expression" dxfId="9306" priority="15109" stopIfTrue="1">
      <formula>WEEKDAY($A882)=3</formula>
    </cfRule>
    <cfRule type="expression" dxfId="9305" priority="15110" stopIfTrue="1">
      <formula>WEEKDAY($A882)=4</formula>
    </cfRule>
    <cfRule type="expression" dxfId="9304" priority="15111" stopIfTrue="1">
      <formula>WEEKDAY($A882)=5</formula>
    </cfRule>
    <cfRule type="expression" dxfId="9303" priority="15112" stopIfTrue="1">
      <formula>WEEKDAY($A882)=6</formula>
    </cfRule>
    <cfRule type="expression" dxfId="9302" priority="15113" stopIfTrue="1">
      <formula>WEEKDAY($A882)=7</formula>
    </cfRule>
  </conditionalFormatting>
  <conditionalFormatting sqref="I882">
    <cfRule type="expression" dxfId="9301" priority="15100" stopIfTrue="1">
      <formula>WEEKDAY($A882)=1</formula>
    </cfRule>
    <cfRule type="expression" dxfId="9300" priority="15101" stopIfTrue="1">
      <formula>WEEKDAY($A882)=2</formula>
    </cfRule>
    <cfRule type="expression" dxfId="9299" priority="15102" stopIfTrue="1">
      <formula>WEEKDAY($A882)=3</formula>
    </cfRule>
    <cfRule type="expression" dxfId="9298" priority="15103" stopIfTrue="1">
      <formula>WEEKDAY($A882)=4</formula>
    </cfRule>
    <cfRule type="expression" dxfId="9297" priority="15104" stopIfTrue="1">
      <formula>WEEKDAY($A882)=5</formula>
    </cfRule>
    <cfRule type="expression" dxfId="9296" priority="15105" stopIfTrue="1">
      <formula>WEEKDAY($A882)=6</formula>
    </cfRule>
    <cfRule type="expression" dxfId="9295" priority="15106" stopIfTrue="1">
      <formula>WEEKDAY($A882)=7</formula>
    </cfRule>
  </conditionalFormatting>
  <conditionalFormatting sqref="I882">
    <cfRule type="expression" dxfId="9294" priority="15093" stopIfTrue="1">
      <formula>WEEKDAY($A882)=1</formula>
    </cfRule>
    <cfRule type="expression" dxfId="9293" priority="15094" stopIfTrue="1">
      <formula>WEEKDAY($A882)=2</formula>
    </cfRule>
    <cfRule type="expression" dxfId="9292" priority="15095" stopIfTrue="1">
      <formula>WEEKDAY($A882)=3</formula>
    </cfRule>
    <cfRule type="expression" dxfId="9291" priority="15096" stopIfTrue="1">
      <formula>WEEKDAY($A882)=4</formula>
    </cfRule>
    <cfRule type="expression" dxfId="9290" priority="15097" stopIfTrue="1">
      <formula>WEEKDAY($A882)=5</formula>
    </cfRule>
    <cfRule type="expression" dxfId="9289" priority="15098" stopIfTrue="1">
      <formula>WEEKDAY($A882)=6</formula>
    </cfRule>
    <cfRule type="expression" dxfId="9288" priority="15099" stopIfTrue="1">
      <formula>WEEKDAY($A882)=7</formula>
    </cfRule>
  </conditionalFormatting>
  <conditionalFormatting sqref="I882">
    <cfRule type="expression" dxfId="9287" priority="15086" stopIfTrue="1">
      <formula>WEEKDAY($A882)=1</formula>
    </cfRule>
    <cfRule type="expression" dxfId="9286" priority="15087" stopIfTrue="1">
      <formula>WEEKDAY($A882)=2</formula>
    </cfRule>
    <cfRule type="expression" dxfId="9285" priority="15088" stopIfTrue="1">
      <formula>WEEKDAY($A882)=3</formula>
    </cfRule>
    <cfRule type="expression" dxfId="9284" priority="15089" stopIfTrue="1">
      <formula>WEEKDAY($A882)=4</formula>
    </cfRule>
    <cfRule type="expression" dxfId="9283" priority="15090" stopIfTrue="1">
      <formula>WEEKDAY($A882)=5</formula>
    </cfRule>
    <cfRule type="expression" dxfId="9282" priority="15091" stopIfTrue="1">
      <formula>WEEKDAY($A882)=6</formula>
    </cfRule>
    <cfRule type="expression" dxfId="9281" priority="15092" stopIfTrue="1">
      <formula>WEEKDAY($A882)=7</formula>
    </cfRule>
  </conditionalFormatting>
  <conditionalFormatting sqref="I882">
    <cfRule type="expression" dxfId="9280" priority="15079" stopIfTrue="1">
      <formula>WEEKDAY($A882)=1</formula>
    </cfRule>
    <cfRule type="expression" dxfId="9279" priority="15080" stopIfTrue="1">
      <formula>WEEKDAY($A882)=2</formula>
    </cfRule>
    <cfRule type="expression" dxfId="9278" priority="15081" stopIfTrue="1">
      <formula>WEEKDAY($A882)=3</formula>
    </cfRule>
    <cfRule type="expression" dxfId="9277" priority="15082" stopIfTrue="1">
      <formula>WEEKDAY($A882)=4</formula>
    </cfRule>
    <cfRule type="expression" dxfId="9276" priority="15083" stopIfTrue="1">
      <formula>WEEKDAY($A882)=5</formula>
    </cfRule>
    <cfRule type="expression" dxfId="9275" priority="15084" stopIfTrue="1">
      <formula>WEEKDAY($A882)=6</formula>
    </cfRule>
    <cfRule type="expression" dxfId="9274" priority="15085" stopIfTrue="1">
      <formula>WEEKDAY($A882)=7</formula>
    </cfRule>
  </conditionalFormatting>
  <conditionalFormatting sqref="I882">
    <cfRule type="expression" dxfId="9273" priority="15072" stopIfTrue="1">
      <formula>WEEKDAY($A882)=1</formula>
    </cfRule>
    <cfRule type="expression" dxfId="9272" priority="15073" stopIfTrue="1">
      <formula>WEEKDAY($A882)=2</formula>
    </cfRule>
    <cfRule type="expression" dxfId="9271" priority="15074" stopIfTrue="1">
      <formula>WEEKDAY($A882)=3</formula>
    </cfRule>
    <cfRule type="expression" dxfId="9270" priority="15075" stopIfTrue="1">
      <formula>WEEKDAY($A882)=4</formula>
    </cfRule>
    <cfRule type="expression" dxfId="9269" priority="15076" stopIfTrue="1">
      <formula>WEEKDAY($A882)=5</formula>
    </cfRule>
    <cfRule type="expression" dxfId="9268" priority="15077" stopIfTrue="1">
      <formula>WEEKDAY($A882)=6</formula>
    </cfRule>
    <cfRule type="expression" dxfId="9267" priority="15078" stopIfTrue="1">
      <formula>WEEKDAY($A882)=7</formula>
    </cfRule>
  </conditionalFormatting>
  <conditionalFormatting sqref="I882">
    <cfRule type="expression" dxfId="9266" priority="15065" stopIfTrue="1">
      <formula>WEEKDAY($A882)=1</formula>
    </cfRule>
    <cfRule type="expression" dxfId="9265" priority="15066" stopIfTrue="1">
      <formula>WEEKDAY($A882)=2</formula>
    </cfRule>
    <cfRule type="expression" dxfId="9264" priority="15067" stopIfTrue="1">
      <formula>WEEKDAY($A882)=3</formula>
    </cfRule>
    <cfRule type="expression" dxfId="9263" priority="15068" stopIfTrue="1">
      <formula>WEEKDAY($A882)=4</formula>
    </cfRule>
    <cfRule type="expression" dxfId="9262" priority="15069" stopIfTrue="1">
      <formula>WEEKDAY($A882)=5</formula>
    </cfRule>
    <cfRule type="expression" dxfId="9261" priority="15070" stopIfTrue="1">
      <formula>WEEKDAY($A882)=6</formula>
    </cfRule>
    <cfRule type="expression" dxfId="9260" priority="15071" stopIfTrue="1">
      <formula>WEEKDAY($A882)=7</formula>
    </cfRule>
  </conditionalFormatting>
  <conditionalFormatting sqref="I882">
    <cfRule type="expression" dxfId="9259" priority="15058" stopIfTrue="1">
      <formula>WEEKDAY($A882)=1</formula>
    </cfRule>
    <cfRule type="expression" dxfId="9258" priority="15059" stopIfTrue="1">
      <formula>WEEKDAY($A882)=2</formula>
    </cfRule>
    <cfRule type="expression" dxfId="9257" priority="15060" stopIfTrue="1">
      <formula>WEEKDAY($A882)=3</formula>
    </cfRule>
    <cfRule type="expression" dxfId="9256" priority="15061" stopIfTrue="1">
      <formula>WEEKDAY($A882)=4</formula>
    </cfRule>
    <cfRule type="expression" dxfId="9255" priority="15062" stopIfTrue="1">
      <formula>WEEKDAY($A882)=5</formula>
    </cfRule>
    <cfRule type="expression" dxfId="9254" priority="15063" stopIfTrue="1">
      <formula>WEEKDAY($A882)=6</formula>
    </cfRule>
    <cfRule type="expression" dxfId="9253" priority="15064" stopIfTrue="1">
      <formula>WEEKDAY($A882)=7</formula>
    </cfRule>
  </conditionalFormatting>
  <conditionalFormatting sqref="I882">
    <cfRule type="expression" dxfId="9252" priority="15051" stopIfTrue="1">
      <formula>WEEKDAY($A882)=1</formula>
    </cfRule>
    <cfRule type="expression" dxfId="9251" priority="15052" stopIfTrue="1">
      <formula>WEEKDAY($A882)=2</formula>
    </cfRule>
    <cfRule type="expression" dxfId="9250" priority="15053" stopIfTrue="1">
      <formula>WEEKDAY($A882)=3</formula>
    </cfRule>
    <cfRule type="expression" dxfId="9249" priority="15054" stopIfTrue="1">
      <formula>WEEKDAY($A882)=4</formula>
    </cfRule>
    <cfRule type="expression" dxfId="9248" priority="15055" stopIfTrue="1">
      <formula>WEEKDAY($A882)=5</formula>
    </cfRule>
    <cfRule type="expression" dxfId="9247" priority="15056" stopIfTrue="1">
      <formula>WEEKDAY($A882)=6</formula>
    </cfRule>
    <cfRule type="expression" dxfId="9246" priority="15057" stopIfTrue="1">
      <formula>WEEKDAY($A882)=7</formula>
    </cfRule>
  </conditionalFormatting>
  <conditionalFormatting sqref="I882">
    <cfRule type="expression" dxfId="9245" priority="15044" stopIfTrue="1">
      <formula>WEEKDAY($A882)=1</formula>
    </cfRule>
    <cfRule type="expression" dxfId="9244" priority="15045" stopIfTrue="1">
      <formula>WEEKDAY($A882)=2</formula>
    </cfRule>
    <cfRule type="expression" dxfId="9243" priority="15046" stopIfTrue="1">
      <formula>WEEKDAY($A882)=3</formula>
    </cfRule>
    <cfRule type="expression" dxfId="9242" priority="15047" stopIfTrue="1">
      <formula>WEEKDAY($A882)=4</formula>
    </cfRule>
    <cfRule type="expression" dxfId="9241" priority="15048" stopIfTrue="1">
      <formula>WEEKDAY($A882)=5</formula>
    </cfRule>
    <cfRule type="expression" dxfId="9240" priority="15049" stopIfTrue="1">
      <formula>WEEKDAY($A882)=6</formula>
    </cfRule>
    <cfRule type="expression" dxfId="9239" priority="15050" stopIfTrue="1">
      <formula>WEEKDAY($A882)=7</formula>
    </cfRule>
  </conditionalFormatting>
  <conditionalFormatting sqref="I882">
    <cfRule type="expression" dxfId="9238" priority="15037" stopIfTrue="1">
      <formula>WEEKDAY($A882)=1</formula>
    </cfRule>
    <cfRule type="expression" dxfId="9237" priority="15038" stopIfTrue="1">
      <formula>WEEKDAY($A882)=2</formula>
    </cfRule>
    <cfRule type="expression" dxfId="9236" priority="15039" stopIfTrue="1">
      <formula>WEEKDAY($A882)=3</formula>
    </cfRule>
    <cfRule type="expression" dxfId="9235" priority="15040" stopIfTrue="1">
      <formula>WEEKDAY($A882)=4</formula>
    </cfRule>
    <cfRule type="expression" dxfId="9234" priority="15041" stopIfTrue="1">
      <formula>WEEKDAY($A882)=5</formula>
    </cfRule>
    <cfRule type="expression" dxfId="9233" priority="15042" stopIfTrue="1">
      <formula>WEEKDAY($A882)=6</formula>
    </cfRule>
    <cfRule type="expression" dxfId="9232" priority="15043" stopIfTrue="1">
      <formula>WEEKDAY($A882)=7</formula>
    </cfRule>
  </conditionalFormatting>
  <conditionalFormatting sqref="I882">
    <cfRule type="expression" dxfId="9231" priority="15030" stopIfTrue="1">
      <formula>WEEKDAY($A882)=1</formula>
    </cfRule>
    <cfRule type="expression" dxfId="9230" priority="15031" stopIfTrue="1">
      <formula>WEEKDAY($A882)=2</formula>
    </cfRule>
    <cfRule type="expression" dxfId="9229" priority="15032" stopIfTrue="1">
      <formula>WEEKDAY($A882)=3</formula>
    </cfRule>
    <cfRule type="expression" dxfId="9228" priority="15033" stopIfTrue="1">
      <formula>WEEKDAY($A882)=4</formula>
    </cfRule>
    <cfRule type="expression" dxfId="9227" priority="15034" stopIfTrue="1">
      <formula>WEEKDAY($A882)=5</formula>
    </cfRule>
    <cfRule type="expression" dxfId="9226" priority="15035" stopIfTrue="1">
      <formula>WEEKDAY($A882)=6</formula>
    </cfRule>
    <cfRule type="expression" dxfId="9225" priority="15036" stopIfTrue="1">
      <formula>WEEKDAY($A882)=7</formula>
    </cfRule>
  </conditionalFormatting>
  <conditionalFormatting sqref="I882">
    <cfRule type="expression" dxfId="9224" priority="15023" stopIfTrue="1">
      <formula>WEEKDAY($A882)=1</formula>
    </cfRule>
    <cfRule type="expression" dxfId="9223" priority="15024" stopIfTrue="1">
      <formula>WEEKDAY($A882)=2</formula>
    </cfRule>
    <cfRule type="expression" dxfId="9222" priority="15025" stopIfTrue="1">
      <formula>WEEKDAY($A882)=3</formula>
    </cfRule>
    <cfRule type="expression" dxfId="9221" priority="15026" stopIfTrue="1">
      <formula>WEEKDAY($A882)=4</formula>
    </cfRule>
    <cfRule type="expression" dxfId="9220" priority="15027" stopIfTrue="1">
      <formula>WEEKDAY($A882)=5</formula>
    </cfRule>
    <cfRule type="expression" dxfId="9219" priority="15028" stopIfTrue="1">
      <formula>WEEKDAY($A882)=6</formula>
    </cfRule>
    <cfRule type="expression" dxfId="9218" priority="15029" stopIfTrue="1">
      <formula>WEEKDAY($A882)=7</formula>
    </cfRule>
  </conditionalFormatting>
  <conditionalFormatting sqref="I882">
    <cfRule type="expression" dxfId="9217" priority="15016" stopIfTrue="1">
      <formula>WEEKDAY($A882)=1</formula>
    </cfRule>
    <cfRule type="expression" dxfId="9216" priority="15017" stopIfTrue="1">
      <formula>WEEKDAY($A882)=2</formula>
    </cfRule>
    <cfRule type="expression" dxfId="9215" priority="15018" stopIfTrue="1">
      <formula>WEEKDAY($A882)=3</formula>
    </cfRule>
    <cfRule type="expression" dxfId="9214" priority="15019" stopIfTrue="1">
      <formula>WEEKDAY($A882)=4</formula>
    </cfRule>
    <cfRule type="expression" dxfId="9213" priority="15020" stopIfTrue="1">
      <formula>WEEKDAY($A882)=5</formula>
    </cfRule>
    <cfRule type="expression" dxfId="9212" priority="15021" stopIfTrue="1">
      <formula>WEEKDAY($A882)=6</formula>
    </cfRule>
    <cfRule type="expression" dxfId="9211" priority="15022" stopIfTrue="1">
      <formula>WEEKDAY($A882)=7</formula>
    </cfRule>
  </conditionalFormatting>
  <conditionalFormatting sqref="I882">
    <cfRule type="expression" dxfId="9210" priority="15009" stopIfTrue="1">
      <formula>WEEKDAY($A882)=1</formula>
    </cfRule>
    <cfRule type="expression" dxfId="9209" priority="15010" stopIfTrue="1">
      <formula>WEEKDAY($A882)=2</formula>
    </cfRule>
    <cfRule type="expression" dxfId="9208" priority="15011" stopIfTrue="1">
      <formula>WEEKDAY($A882)=3</formula>
    </cfRule>
    <cfRule type="expression" dxfId="9207" priority="15012" stopIfTrue="1">
      <formula>WEEKDAY($A882)=4</formula>
    </cfRule>
    <cfRule type="expression" dxfId="9206" priority="15013" stopIfTrue="1">
      <formula>WEEKDAY($A882)=5</formula>
    </cfRule>
    <cfRule type="expression" dxfId="9205" priority="15014" stopIfTrue="1">
      <formula>WEEKDAY($A882)=6</formula>
    </cfRule>
    <cfRule type="expression" dxfId="9204" priority="15015" stopIfTrue="1">
      <formula>WEEKDAY($A882)=7</formula>
    </cfRule>
  </conditionalFormatting>
  <conditionalFormatting sqref="I882">
    <cfRule type="expression" dxfId="9203" priority="15002" stopIfTrue="1">
      <formula>WEEKDAY($A882)=1</formula>
    </cfRule>
    <cfRule type="expression" dxfId="9202" priority="15003" stopIfTrue="1">
      <formula>WEEKDAY($A882)=2</formula>
    </cfRule>
    <cfRule type="expression" dxfId="9201" priority="15004" stopIfTrue="1">
      <formula>WEEKDAY($A882)=3</formula>
    </cfRule>
    <cfRule type="expression" dxfId="9200" priority="15005" stopIfTrue="1">
      <formula>WEEKDAY($A882)=4</formula>
    </cfRule>
    <cfRule type="expression" dxfId="9199" priority="15006" stopIfTrue="1">
      <formula>WEEKDAY($A882)=5</formula>
    </cfRule>
    <cfRule type="expression" dxfId="9198" priority="15007" stopIfTrue="1">
      <formula>WEEKDAY($A882)=6</formula>
    </cfRule>
    <cfRule type="expression" dxfId="9197" priority="15008" stopIfTrue="1">
      <formula>WEEKDAY($A882)=7</formula>
    </cfRule>
  </conditionalFormatting>
  <conditionalFormatting sqref="I882">
    <cfRule type="expression" dxfId="9196" priority="14995" stopIfTrue="1">
      <formula>WEEKDAY($A882)=1</formula>
    </cfRule>
    <cfRule type="expression" dxfId="9195" priority="14996" stopIfTrue="1">
      <formula>WEEKDAY($A882)=2</formula>
    </cfRule>
    <cfRule type="expression" dxfId="9194" priority="14997" stopIfTrue="1">
      <formula>WEEKDAY($A882)=3</formula>
    </cfRule>
    <cfRule type="expression" dxfId="9193" priority="14998" stopIfTrue="1">
      <formula>WEEKDAY($A882)=4</formula>
    </cfRule>
    <cfRule type="expression" dxfId="9192" priority="14999" stopIfTrue="1">
      <formula>WEEKDAY($A882)=5</formula>
    </cfRule>
    <cfRule type="expression" dxfId="9191" priority="15000" stopIfTrue="1">
      <formula>WEEKDAY($A882)=6</formula>
    </cfRule>
    <cfRule type="expression" dxfId="9190" priority="15001" stopIfTrue="1">
      <formula>WEEKDAY($A882)=7</formula>
    </cfRule>
  </conditionalFormatting>
  <conditionalFormatting sqref="I882">
    <cfRule type="expression" dxfId="9189" priority="14988" stopIfTrue="1">
      <formula>WEEKDAY($A882)=1</formula>
    </cfRule>
    <cfRule type="expression" dxfId="9188" priority="14989" stopIfTrue="1">
      <formula>WEEKDAY($A882)=2</formula>
    </cfRule>
    <cfRule type="expression" dxfId="9187" priority="14990" stopIfTrue="1">
      <formula>WEEKDAY($A882)=3</formula>
    </cfRule>
    <cfRule type="expression" dxfId="9186" priority="14991" stopIfTrue="1">
      <formula>WEEKDAY($A882)=4</formula>
    </cfRule>
    <cfRule type="expression" dxfId="9185" priority="14992" stopIfTrue="1">
      <formula>WEEKDAY($A882)=5</formula>
    </cfRule>
    <cfRule type="expression" dxfId="9184" priority="14993" stopIfTrue="1">
      <formula>WEEKDAY($A882)=6</formula>
    </cfRule>
    <cfRule type="expression" dxfId="9183" priority="14994" stopIfTrue="1">
      <formula>WEEKDAY($A882)=7</formula>
    </cfRule>
  </conditionalFormatting>
  <conditionalFormatting sqref="I882">
    <cfRule type="expression" dxfId="9182" priority="14981" stopIfTrue="1">
      <formula>WEEKDAY($A882)=1</formula>
    </cfRule>
    <cfRule type="expression" dxfId="9181" priority="14982" stopIfTrue="1">
      <formula>WEEKDAY($A882)=2</formula>
    </cfRule>
    <cfRule type="expression" dxfId="9180" priority="14983" stopIfTrue="1">
      <formula>WEEKDAY($A882)=3</formula>
    </cfRule>
    <cfRule type="expression" dxfId="9179" priority="14984" stopIfTrue="1">
      <formula>WEEKDAY($A882)=4</formula>
    </cfRule>
    <cfRule type="expression" dxfId="9178" priority="14985" stopIfTrue="1">
      <formula>WEEKDAY($A882)=5</formula>
    </cfRule>
    <cfRule type="expression" dxfId="9177" priority="14986" stopIfTrue="1">
      <formula>WEEKDAY($A882)=6</formula>
    </cfRule>
    <cfRule type="expression" dxfId="9176" priority="14987" stopIfTrue="1">
      <formula>WEEKDAY($A882)=7</formula>
    </cfRule>
  </conditionalFormatting>
  <conditionalFormatting sqref="I882">
    <cfRule type="expression" dxfId="9175" priority="14974" stopIfTrue="1">
      <formula>WEEKDAY($A882)=1</formula>
    </cfRule>
    <cfRule type="expression" dxfId="9174" priority="14975" stopIfTrue="1">
      <formula>WEEKDAY($A882)=2</formula>
    </cfRule>
    <cfRule type="expression" dxfId="9173" priority="14976" stopIfTrue="1">
      <formula>WEEKDAY($A882)=3</formula>
    </cfRule>
    <cfRule type="expression" dxfId="9172" priority="14977" stopIfTrue="1">
      <formula>WEEKDAY($A882)=4</formula>
    </cfRule>
    <cfRule type="expression" dxfId="9171" priority="14978" stopIfTrue="1">
      <formula>WEEKDAY($A882)=5</formula>
    </cfRule>
    <cfRule type="expression" dxfId="9170" priority="14979" stopIfTrue="1">
      <formula>WEEKDAY($A882)=6</formula>
    </cfRule>
    <cfRule type="expression" dxfId="9169" priority="14980" stopIfTrue="1">
      <formula>WEEKDAY($A882)=7</formula>
    </cfRule>
  </conditionalFormatting>
  <conditionalFormatting sqref="I882">
    <cfRule type="expression" dxfId="9168" priority="14967" stopIfTrue="1">
      <formula>WEEKDAY($A882)=1</formula>
    </cfRule>
    <cfRule type="expression" dxfId="9167" priority="14968" stopIfTrue="1">
      <formula>WEEKDAY($A882)=2</formula>
    </cfRule>
    <cfRule type="expression" dxfId="9166" priority="14969" stopIfTrue="1">
      <formula>WEEKDAY($A882)=3</formula>
    </cfRule>
    <cfRule type="expression" dxfId="9165" priority="14970" stopIfTrue="1">
      <formula>WEEKDAY($A882)=4</formula>
    </cfRule>
    <cfRule type="expression" dxfId="9164" priority="14971" stopIfTrue="1">
      <formula>WEEKDAY($A882)=5</formula>
    </cfRule>
    <cfRule type="expression" dxfId="9163" priority="14972" stopIfTrue="1">
      <formula>WEEKDAY($A882)=6</formula>
    </cfRule>
    <cfRule type="expression" dxfId="9162" priority="14973" stopIfTrue="1">
      <formula>WEEKDAY($A882)=7</formula>
    </cfRule>
  </conditionalFormatting>
  <conditionalFormatting sqref="I882">
    <cfRule type="expression" dxfId="9161" priority="14960" stopIfTrue="1">
      <formula>WEEKDAY($A882)=1</formula>
    </cfRule>
    <cfRule type="expression" dxfId="9160" priority="14961" stopIfTrue="1">
      <formula>WEEKDAY($A882)=2</formula>
    </cfRule>
    <cfRule type="expression" dxfId="9159" priority="14962" stopIfTrue="1">
      <formula>WEEKDAY($A882)=3</formula>
    </cfRule>
    <cfRule type="expression" dxfId="9158" priority="14963" stopIfTrue="1">
      <formula>WEEKDAY($A882)=4</formula>
    </cfRule>
    <cfRule type="expression" dxfId="9157" priority="14964" stopIfTrue="1">
      <formula>WEEKDAY($A882)=5</formula>
    </cfRule>
    <cfRule type="expression" dxfId="9156" priority="14965" stopIfTrue="1">
      <formula>WEEKDAY($A882)=6</formula>
    </cfRule>
    <cfRule type="expression" dxfId="9155" priority="14966" stopIfTrue="1">
      <formula>WEEKDAY($A882)=7</formula>
    </cfRule>
  </conditionalFormatting>
  <conditionalFormatting sqref="I882">
    <cfRule type="expression" dxfId="9154" priority="14953" stopIfTrue="1">
      <formula>WEEKDAY($A882)=1</formula>
    </cfRule>
    <cfRule type="expression" dxfId="9153" priority="14954" stopIfTrue="1">
      <formula>WEEKDAY($A882)=2</formula>
    </cfRule>
    <cfRule type="expression" dxfId="9152" priority="14955" stopIfTrue="1">
      <formula>WEEKDAY($A882)=3</formula>
    </cfRule>
    <cfRule type="expression" dxfId="9151" priority="14956" stopIfTrue="1">
      <formula>WEEKDAY($A882)=4</formula>
    </cfRule>
    <cfRule type="expression" dxfId="9150" priority="14957" stopIfTrue="1">
      <formula>WEEKDAY($A882)=5</formula>
    </cfRule>
    <cfRule type="expression" dxfId="9149" priority="14958" stopIfTrue="1">
      <formula>WEEKDAY($A882)=6</formula>
    </cfRule>
    <cfRule type="expression" dxfId="9148" priority="14959" stopIfTrue="1">
      <formula>WEEKDAY($A882)=7</formula>
    </cfRule>
  </conditionalFormatting>
  <conditionalFormatting sqref="I882">
    <cfRule type="expression" dxfId="9147" priority="14946" stopIfTrue="1">
      <formula>WEEKDAY($A882)=1</formula>
    </cfRule>
    <cfRule type="expression" dxfId="9146" priority="14947" stopIfTrue="1">
      <formula>WEEKDAY($A882)=2</formula>
    </cfRule>
    <cfRule type="expression" dxfId="9145" priority="14948" stopIfTrue="1">
      <formula>WEEKDAY($A882)=3</formula>
    </cfRule>
    <cfRule type="expression" dxfId="9144" priority="14949" stopIfTrue="1">
      <formula>WEEKDAY($A882)=4</formula>
    </cfRule>
    <cfRule type="expression" dxfId="9143" priority="14950" stopIfTrue="1">
      <formula>WEEKDAY($A882)=5</formula>
    </cfRule>
    <cfRule type="expression" dxfId="9142" priority="14951" stopIfTrue="1">
      <formula>WEEKDAY($A882)=6</formula>
    </cfRule>
    <cfRule type="expression" dxfId="9141" priority="14952" stopIfTrue="1">
      <formula>WEEKDAY($A882)=7</formula>
    </cfRule>
  </conditionalFormatting>
  <conditionalFormatting sqref="I882">
    <cfRule type="expression" dxfId="9140" priority="14939" stopIfTrue="1">
      <formula>WEEKDAY($A882)=1</formula>
    </cfRule>
    <cfRule type="expression" dxfId="9139" priority="14940" stopIfTrue="1">
      <formula>WEEKDAY($A882)=2</formula>
    </cfRule>
    <cfRule type="expression" dxfId="9138" priority="14941" stopIfTrue="1">
      <formula>WEEKDAY($A882)=3</formula>
    </cfRule>
    <cfRule type="expression" dxfId="9137" priority="14942" stopIfTrue="1">
      <formula>WEEKDAY($A882)=4</formula>
    </cfRule>
    <cfRule type="expression" dxfId="9136" priority="14943" stopIfTrue="1">
      <formula>WEEKDAY($A882)=5</formula>
    </cfRule>
    <cfRule type="expression" dxfId="9135" priority="14944" stopIfTrue="1">
      <formula>WEEKDAY($A882)=6</formula>
    </cfRule>
    <cfRule type="expression" dxfId="9134" priority="14945" stopIfTrue="1">
      <formula>WEEKDAY($A882)=7</formula>
    </cfRule>
  </conditionalFormatting>
  <conditionalFormatting sqref="I882">
    <cfRule type="expression" dxfId="9133" priority="14932" stopIfTrue="1">
      <formula>WEEKDAY($A882)=1</formula>
    </cfRule>
    <cfRule type="expression" dxfId="9132" priority="14933" stopIfTrue="1">
      <formula>WEEKDAY($A882)=2</formula>
    </cfRule>
    <cfRule type="expression" dxfId="9131" priority="14934" stopIfTrue="1">
      <formula>WEEKDAY($A882)=3</formula>
    </cfRule>
    <cfRule type="expression" dxfId="9130" priority="14935" stopIfTrue="1">
      <formula>WEEKDAY($A882)=4</formula>
    </cfRule>
    <cfRule type="expression" dxfId="9129" priority="14936" stopIfTrue="1">
      <formula>WEEKDAY($A882)=5</formula>
    </cfRule>
    <cfRule type="expression" dxfId="9128" priority="14937" stopIfTrue="1">
      <formula>WEEKDAY($A882)=6</formula>
    </cfRule>
    <cfRule type="expression" dxfId="9127" priority="14938" stopIfTrue="1">
      <formula>WEEKDAY($A882)=7</formula>
    </cfRule>
  </conditionalFormatting>
  <conditionalFormatting sqref="I882">
    <cfRule type="expression" dxfId="9126" priority="14925" stopIfTrue="1">
      <formula>WEEKDAY($A882)=1</formula>
    </cfRule>
    <cfRule type="expression" dxfId="9125" priority="14926" stopIfTrue="1">
      <formula>WEEKDAY($A882)=2</formula>
    </cfRule>
    <cfRule type="expression" dxfId="9124" priority="14927" stopIfTrue="1">
      <formula>WEEKDAY($A882)=3</formula>
    </cfRule>
    <cfRule type="expression" dxfId="9123" priority="14928" stopIfTrue="1">
      <formula>WEEKDAY($A882)=4</formula>
    </cfRule>
    <cfRule type="expression" dxfId="9122" priority="14929" stopIfTrue="1">
      <formula>WEEKDAY($A882)=5</formula>
    </cfRule>
    <cfRule type="expression" dxfId="9121" priority="14930" stopIfTrue="1">
      <formula>WEEKDAY($A882)=6</formula>
    </cfRule>
    <cfRule type="expression" dxfId="9120" priority="14931" stopIfTrue="1">
      <formula>WEEKDAY($A882)=7</formula>
    </cfRule>
  </conditionalFormatting>
  <conditionalFormatting sqref="I882">
    <cfRule type="expression" dxfId="9119" priority="14918" stopIfTrue="1">
      <formula>WEEKDAY($A882)=1</formula>
    </cfRule>
    <cfRule type="expression" dxfId="9118" priority="14919" stopIfTrue="1">
      <formula>WEEKDAY($A882)=2</formula>
    </cfRule>
    <cfRule type="expression" dxfId="9117" priority="14920" stopIfTrue="1">
      <formula>WEEKDAY($A882)=3</formula>
    </cfRule>
    <cfRule type="expression" dxfId="9116" priority="14921" stopIfTrue="1">
      <formula>WEEKDAY($A882)=4</formula>
    </cfRule>
    <cfRule type="expression" dxfId="9115" priority="14922" stopIfTrue="1">
      <formula>WEEKDAY($A882)=5</formula>
    </cfRule>
    <cfRule type="expression" dxfId="9114" priority="14923" stopIfTrue="1">
      <formula>WEEKDAY($A882)=6</formula>
    </cfRule>
    <cfRule type="expression" dxfId="9113" priority="14924" stopIfTrue="1">
      <formula>WEEKDAY($A882)=7</formula>
    </cfRule>
  </conditionalFormatting>
  <conditionalFormatting sqref="I882">
    <cfRule type="expression" dxfId="9112" priority="14911" stopIfTrue="1">
      <formula>WEEKDAY($A882)=1</formula>
    </cfRule>
    <cfRule type="expression" dxfId="9111" priority="14912" stopIfTrue="1">
      <formula>WEEKDAY($A882)=2</formula>
    </cfRule>
    <cfRule type="expression" dxfId="9110" priority="14913" stopIfTrue="1">
      <formula>WEEKDAY($A882)=3</formula>
    </cfRule>
    <cfRule type="expression" dxfId="9109" priority="14914" stopIfTrue="1">
      <formula>WEEKDAY($A882)=4</formula>
    </cfRule>
    <cfRule type="expression" dxfId="9108" priority="14915" stopIfTrue="1">
      <formula>WEEKDAY($A882)=5</formula>
    </cfRule>
    <cfRule type="expression" dxfId="9107" priority="14916" stopIfTrue="1">
      <formula>WEEKDAY($A882)=6</formula>
    </cfRule>
    <cfRule type="expression" dxfId="9106" priority="14917" stopIfTrue="1">
      <formula>WEEKDAY($A882)=7</formula>
    </cfRule>
  </conditionalFormatting>
  <conditionalFormatting sqref="I882">
    <cfRule type="expression" dxfId="9105" priority="14904" stopIfTrue="1">
      <formula>WEEKDAY($A882)=1</formula>
    </cfRule>
    <cfRule type="expression" dxfId="9104" priority="14905" stopIfTrue="1">
      <formula>WEEKDAY($A882)=2</formula>
    </cfRule>
    <cfRule type="expression" dxfId="9103" priority="14906" stopIfTrue="1">
      <formula>WEEKDAY($A882)=3</formula>
    </cfRule>
    <cfRule type="expression" dxfId="9102" priority="14907" stopIfTrue="1">
      <formula>WEEKDAY($A882)=4</formula>
    </cfRule>
    <cfRule type="expression" dxfId="9101" priority="14908" stopIfTrue="1">
      <formula>WEEKDAY($A882)=5</formula>
    </cfRule>
    <cfRule type="expression" dxfId="9100" priority="14909" stopIfTrue="1">
      <formula>WEEKDAY($A882)=6</formula>
    </cfRule>
    <cfRule type="expression" dxfId="9099" priority="14910" stopIfTrue="1">
      <formula>WEEKDAY($A882)=7</formula>
    </cfRule>
  </conditionalFormatting>
  <conditionalFormatting sqref="I882">
    <cfRule type="expression" dxfId="9098" priority="14897" stopIfTrue="1">
      <formula>WEEKDAY($A882)=1</formula>
    </cfRule>
    <cfRule type="expression" dxfId="9097" priority="14898" stopIfTrue="1">
      <formula>WEEKDAY($A882)=2</formula>
    </cfRule>
    <cfRule type="expression" dxfId="9096" priority="14899" stopIfTrue="1">
      <formula>WEEKDAY($A882)=3</formula>
    </cfRule>
    <cfRule type="expression" dxfId="9095" priority="14900" stopIfTrue="1">
      <formula>WEEKDAY($A882)=4</formula>
    </cfRule>
    <cfRule type="expression" dxfId="9094" priority="14901" stopIfTrue="1">
      <formula>WEEKDAY($A882)=5</formula>
    </cfRule>
    <cfRule type="expression" dxfId="9093" priority="14902" stopIfTrue="1">
      <formula>WEEKDAY($A882)=6</formula>
    </cfRule>
    <cfRule type="expression" dxfId="9092" priority="14903" stopIfTrue="1">
      <formula>WEEKDAY($A882)=7</formula>
    </cfRule>
  </conditionalFormatting>
  <conditionalFormatting sqref="I882">
    <cfRule type="expression" dxfId="9091" priority="14890" stopIfTrue="1">
      <formula>WEEKDAY($A882)=1</formula>
    </cfRule>
    <cfRule type="expression" dxfId="9090" priority="14891" stopIfTrue="1">
      <formula>WEEKDAY($A882)=2</formula>
    </cfRule>
    <cfRule type="expression" dxfId="9089" priority="14892" stopIfTrue="1">
      <formula>WEEKDAY($A882)=3</formula>
    </cfRule>
    <cfRule type="expression" dxfId="9088" priority="14893" stopIfTrue="1">
      <formula>WEEKDAY($A882)=4</formula>
    </cfRule>
    <cfRule type="expression" dxfId="9087" priority="14894" stopIfTrue="1">
      <formula>WEEKDAY($A882)=5</formula>
    </cfRule>
    <cfRule type="expression" dxfId="9086" priority="14895" stopIfTrue="1">
      <formula>WEEKDAY($A882)=6</formula>
    </cfRule>
    <cfRule type="expression" dxfId="9085" priority="14896" stopIfTrue="1">
      <formula>WEEKDAY($A882)=7</formula>
    </cfRule>
  </conditionalFormatting>
  <conditionalFormatting sqref="I882">
    <cfRule type="expression" dxfId="9084" priority="14883" stopIfTrue="1">
      <formula>WEEKDAY($A882)=1</formula>
    </cfRule>
    <cfRule type="expression" dxfId="9083" priority="14884" stopIfTrue="1">
      <formula>WEEKDAY($A882)=2</formula>
    </cfRule>
    <cfRule type="expression" dxfId="9082" priority="14885" stopIfTrue="1">
      <formula>WEEKDAY($A882)=3</formula>
    </cfRule>
    <cfRule type="expression" dxfId="9081" priority="14886" stopIfTrue="1">
      <formula>WEEKDAY($A882)=4</formula>
    </cfRule>
    <cfRule type="expression" dxfId="9080" priority="14887" stopIfTrue="1">
      <formula>WEEKDAY($A882)=5</formula>
    </cfRule>
    <cfRule type="expression" dxfId="9079" priority="14888" stopIfTrue="1">
      <formula>WEEKDAY($A882)=6</formula>
    </cfRule>
    <cfRule type="expression" dxfId="9078" priority="14889" stopIfTrue="1">
      <formula>WEEKDAY($A882)=7</formula>
    </cfRule>
  </conditionalFormatting>
  <conditionalFormatting sqref="I882">
    <cfRule type="expression" dxfId="9077" priority="14876" stopIfTrue="1">
      <formula>WEEKDAY($A882)=1</formula>
    </cfRule>
    <cfRule type="expression" dxfId="9076" priority="14877" stopIfTrue="1">
      <formula>WEEKDAY($A882)=2</formula>
    </cfRule>
    <cfRule type="expression" dxfId="9075" priority="14878" stopIfTrue="1">
      <formula>WEEKDAY($A882)=3</formula>
    </cfRule>
    <cfRule type="expression" dxfId="9074" priority="14879" stopIfTrue="1">
      <formula>WEEKDAY($A882)=4</formula>
    </cfRule>
    <cfRule type="expression" dxfId="9073" priority="14880" stopIfTrue="1">
      <formula>WEEKDAY($A882)=5</formula>
    </cfRule>
    <cfRule type="expression" dxfId="9072" priority="14881" stopIfTrue="1">
      <formula>WEEKDAY($A882)=6</formula>
    </cfRule>
    <cfRule type="expression" dxfId="9071" priority="14882" stopIfTrue="1">
      <formula>WEEKDAY($A882)=7</formula>
    </cfRule>
  </conditionalFormatting>
  <conditionalFormatting sqref="I882">
    <cfRule type="expression" dxfId="9070" priority="14869" stopIfTrue="1">
      <formula>WEEKDAY($A882)=1</formula>
    </cfRule>
    <cfRule type="expression" dxfId="9069" priority="14870" stopIfTrue="1">
      <formula>WEEKDAY($A882)=2</formula>
    </cfRule>
    <cfRule type="expression" dxfId="9068" priority="14871" stopIfTrue="1">
      <formula>WEEKDAY($A882)=3</formula>
    </cfRule>
    <cfRule type="expression" dxfId="9067" priority="14872" stopIfTrue="1">
      <formula>WEEKDAY($A882)=4</formula>
    </cfRule>
    <cfRule type="expression" dxfId="9066" priority="14873" stopIfTrue="1">
      <formula>WEEKDAY($A882)=5</formula>
    </cfRule>
    <cfRule type="expression" dxfId="9065" priority="14874" stopIfTrue="1">
      <formula>WEEKDAY($A882)=6</formula>
    </cfRule>
    <cfRule type="expression" dxfId="9064" priority="14875" stopIfTrue="1">
      <formula>WEEKDAY($A882)=7</formula>
    </cfRule>
  </conditionalFormatting>
  <conditionalFormatting sqref="I882">
    <cfRule type="expression" dxfId="9063" priority="14862" stopIfTrue="1">
      <formula>WEEKDAY($A882)=1</formula>
    </cfRule>
    <cfRule type="expression" dxfId="9062" priority="14863" stopIfTrue="1">
      <formula>WEEKDAY($A882)=2</formula>
    </cfRule>
    <cfRule type="expression" dxfId="9061" priority="14864" stopIfTrue="1">
      <formula>WEEKDAY($A882)=3</formula>
    </cfRule>
    <cfRule type="expression" dxfId="9060" priority="14865" stopIfTrue="1">
      <formula>WEEKDAY($A882)=4</formula>
    </cfRule>
    <cfRule type="expression" dxfId="9059" priority="14866" stopIfTrue="1">
      <formula>WEEKDAY($A882)=5</formula>
    </cfRule>
    <cfRule type="expression" dxfId="9058" priority="14867" stopIfTrue="1">
      <formula>WEEKDAY($A882)=6</formula>
    </cfRule>
    <cfRule type="expression" dxfId="9057" priority="14868" stopIfTrue="1">
      <formula>WEEKDAY($A882)=7</formula>
    </cfRule>
  </conditionalFormatting>
  <conditionalFormatting sqref="I882">
    <cfRule type="expression" dxfId="9056" priority="14855" stopIfTrue="1">
      <formula>WEEKDAY($A882)=1</formula>
    </cfRule>
    <cfRule type="expression" dxfId="9055" priority="14856" stopIfTrue="1">
      <formula>WEEKDAY($A882)=2</formula>
    </cfRule>
    <cfRule type="expression" dxfId="9054" priority="14857" stopIfTrue="1">
      <formula>WEEKDAY($A882)=3</formula>
    </cfRule>
    <cfRule type="expression" dxfId="9053" priority="14858" stopIfTrue="1">
      <formula>WEEKDAY($A882)=4</formula>
    </cfRule>
    <cfRule type="expression" dxfId="9052" priority="14859" stopIfTrue="1">
      <formula>WEEKDAY($A882)=5</formula>
    </cfRule>
    <cfRule type="expression" dxfId="9051" priority="14860" stopIfTrue="1">
      <formula>WEEKDAY($A882)=6</formula>
    </cfRule>
    <cfRule type="expression" dxfId="9050" priority="14861" stopIfTrue="1">
      <formula>WEEKDAY($A882)=7</formula>
    </cfRule>
  </conditionalFormatting>
  <conditionalFormatting sqref="I882">
    <cfRule type="expression" dxfId="9049" priority="14848" stopIfTrue="1">
      <formula>WEEKDAY($A882)=1</formula>
    </cfRule>
    <cfRule type="expression" dxfId="9048" priority="14849" stopIfTrue="1">
      <formula>WEEKDAY($A882)=2</formula>
    </cfRule>
    <cfRule type="expression" dxfId="9047" priority="14850" stopIfTrue="1">
      <formula>WEEKDAY($A882)=3</formula>
    </cfRule>
    <cfRule type="expression" dxfId="9046" priority="14851" stopIfTrue="1">
      <formula>WEEKDAY($A882)=4</formula>
    </cfRule>
    <cfRule type="expression" dxfId="9045" priority="14852" stopIfTrue="1">
      <formula>WEEKDAY($A882)=5</formula>
    </cfRule>
    <cfRule type="expression" dxfId="9044" priority="14853" stopIfTrue="1">
      <formula>WEEKDAY($A882)=6</formula>
    </cfRule>
    <cfRule type="expression" dxfId="9043" priority="14854" stopIfTrue="1">
      <formula>WEEKDAY($A882)=7</formula>
    </cfRule>
  </conditionalFormatting>
  <conditionalFormatting sqref="I882">
    <cfRule type="expression" dxfId="9042" priority="14841" stopIfTrue="1">
      <formula>WEEKDAY($A882)=1</formula>
    </cfRule>
    <cfRule type="expression" dxfId="9041" priority="14842" stopIfTrue="1">
      <formula>WEEKDAY($A882)=2</formula>
    </cfRule>
    <cfRule type="expression" dxfId="9040" priority="14843" stopIfTrue="1">
      <formula>WEEKDAY($A882)=3</formula>
    </cfRule>
    <cfRule type="expression" dxfId="9039" priority="14844" stopIfTrue="1">
      <formula>WEEKDAY($A882)=4</formula>
    </cfRule>
    <cfRule type="expression" dxfId="9038" priority="14845" stopIfTrue="1">
      <formula>WEEKDAY($A882)=5</formula>
    </cfRule>
    <cfRule type="expression" dxfId="9037" priority="14846" stopIfTrue="1">
      <formula>WEEKDAY($A882)=6</formula>
    </cfRule>
    <cfRule type="expression" dxfId="9036" priority="14847" stopIfTrue="1">
      <formula>WEEKDAY($A882)=7</formula>
    </cfRule>
  </conditionalFormatting>
  <conditionalFormatting sqref="I882">
    <cfRule type="expression" dxfId="9035" priority="14834" stopIfTrue="1">
      <formula>WEEKDAY($A882)=1</formula>
    </cfRule>
    <cfRule type="expression" dxfId="9034" priority="14835" stopIfTrue="1">
      <formula>WEEKDAY($A882)=2</formula>
    </cfRule>
    <cfRule type="expression" dxfId="9033" priority="14836" stopIfTrue="1">
      <formula>WEEKDAY($A882)=3</formula>
    </cfRule>
    <cfRule type="expression" dxfId="9032" priority="14837" stopIfTrue="1">
      <formula>WEEKDAY($A882)=4</formula>
    </cfRule>
    <cfRule type="expression" dxfId="9031" priority="14838" stopIfTrue="1">
      <formula>WEEKDAY($A882)=5</formula>
    </cfRule>
    <cfRule type="expression" dxfId="9030" priority="14839" stopIfTrue="1">
      <formula>WEEKDAY($A882)=6</formula>
    </cfRule>
    <cfRule type="expression" dxfId="9029" priority="14840" stopIfTrue="1">
      <formula>WEEKDAY($A882)=7</formula>
    </cfRule>
  </conditionalFormatting>
  <conditionalFormatting sqref="I882">
    <cfRule type="expression" dxfId="9028" priority="14827" stopIfTrue="1">
      <formula>WEEKDAY($A882)=1</formula>
    </cfRule>
    <cfRule type="expression" dxfId="9027" priority="14828" stopIfTrue="1">
      <formula>WEEKDAY($A882)=2</formula>
    </cfRule>
    <cfRule type="expression" dxfId="9026" priority="14829" stopIfTrue="1">
      <formula>WEEKDAY($A882)=3</formula>
    </cfRule>
    <cfRule type="expression" dxfId="9025" priority="14830" stopIfTrue="1">
      <formula>WEEKDAY($A882)=4</formula>
    </cfRule>
    <cfRule type="expression" dxfId="9024" priority="14831" stopIfTrue="1">
      <formula>WEEKDAY($A882)=5</formula>
    </cfRule>
    <cfRule type="expression" dxfId="9023" priority="14832" stopIfTrue="1">
      <formula>WEEKDAY($A882)=6</formula>
    </cfRule>
    <cfRule type="expression" dxfId="9022" priority="14833" stopIfTrue="1">
      <formula>WEEKDAY($A882)=7</formula>
    </cfRule>
  </conditionalFormatting>
  <conditionalFormatting sqref="I882">
    <cfRule type="expression" dxfId="9021" priority="14820" stopIfTrue="1">
      <formula>WEEKDAY($A882)=1</formula>
    </cfRule>
    <cfRule type="expression" dxfId="9020" priority="14821" stopIfTrue="1">
      <formula>WEEKDAY($A882)=2</formula>
    </cfRule>
    <cfRule type="expression" dxfId="9019" priority="14822" stopIfTrue="1">
      <formula>WEEKDAY($A882)=3</formula>
    </cfRule>
    <cfRule type="expression" dxfId="9018" priority="14823" stopIfTrue="1">
      <formula>WEEKDAY($A882)=4</formula>
    </cfRule>
    <cfRule type="expression" dxfId="9017" priority="14824" stopIfTrue="1">
      <formula>WEEKDAY($A882)=5</formula>
    </cfRule>
    <cfRule type="expression" dxfId="9016" priority="14825" stopIfTrue="1">
      <formula>WEEKDAY($A882)=6</formula>
    </cfRule>
    <cfRule type="expression" dxfId="9015" priority="14826" stopIfTrue="1">
      <formula>WEEKDAY($A882)=7</formula>
    </cfRule>
  </conditionalFormatting>
  <conditionalFormatting sqref="I882">
    <cfRule type="expression" dxfId="9014" priority="14813" stopIfTrue="1">
      <formula>WEEKDAY($A882)=1</formula>
    </cfRule>
    <cfRule type="expression" dxfId="9013" priority="14814" stopIfTrue="1">
      <formula>WEEKDAY($A882)=2</formula>
    </cfRule>
    <cfRule type="expression" dxfId="9012" priority="14815" stopIfTrue="1">
      <formula>WEEKDAY($A882)=3</formula>
    </cfRule>
    <cfRule type="expression" dxfId="9011" priority="14816" stopIfTrue="1">
      <formula>WEEKDAY($A882)=4</formula>
    </cfRule>
    <cfRule type="expression" dxfId="9010" priority="14817" stopIfTrue="1">
      <formula>WEEKDAY($A882)=5</formula>
    </cfRule>
    <cfRule type="expression" dxfId="9009" priority="14818" stopIfTrue="1">
      <formula>WEEKDAY($A882)=6</formula>
    </cfRule>
    <cfRule type="expression" dxfId="9008" priority="14819" stopIfTrue="1">
      <formula>WEEKDAY($A882)=7</formula>
    </cfRule>
  </conditionalFormatting>
  <conditionalFormatting sqref="I882">
    <cfRule type="expression" dxfId="9007" priority="14806" stopIfTrue="1">
      <formula>WEEKDAY($A882)=1</formula>
    </cfRule>
    <cfRule type="expression" dxfId="9006" priority="14807" stopIfTrue="1">
      <formula>WEEKDAY($A882)=2</formula>
    </cfRule>
    <cfRule type="expression" dxfId="9005" priority="14808" stopIfTrue="1">
      <formula>WEEKDAY($A882)=3</formula>
    </cfRule>
    <cfRule type="expression" dxfId="9004" priority="14809" stopIfTrue="1">
      <formula>WEEKDAY($A882)=4</formula>
    </cfRule>
    <cfRule type="expression" dxfId="9003" priority="14810" stopIfTrue="1">
      <formula>WEEKDAY($A882)=5</formula>
    </cfRule>
    <cfRule type="expression" dxfId="9002" priority="14811" stopIfTrue="1">
      <formula>WEEKDAY($A882)=6</formula>
    </cfRule>
    <cfRule type="expression" dxfId="9001" priority="14812" stopIfTrue="1">
      <formula>WEEKDAY($A882)=7</formula>
    </cfRule>
  </conditionalFormatting>
  <conditionalFormatting sqref="I882">
    <cfRule type="expression" dxfId="9000" priority="14799" stopIfTrue="1">
      <formula>WEEKDAY($A882)=1</formula>
    </cfRule>
    <cfRule type="expression" dxfId="8999" priority="14800" stopIfTrue="1">
      <formula>WEEKDAY($A882)=2</formula>
    </cfRule>
    <cfRule type="expression" dxfId="8998" priority="14801" stopIfTrue="1">
      <formula>WEEKDAY($A882)=3</formula>
    </cfRule>
    <cfRule type="expression" dxfId="8997" priority="14802" stopIfTrue="1">
      <formula>WEEKDAY($A882)=4</formula>
    </cfRule>
    <cfRule type="expression" dxfId="8996" priority="14803" stopIfTrue="1">
      <formula>WEEKDAY($A882)=5</formula>
    </cfRule>
    <cfRule type="expression" dxfId="8995" priority="14804" stopIfTrue="1">
      <formula>WEEKDAY($A882)=6</formula>
    </cfRule>
    <cfRule type="expression" dxfId="8994" priority="14805" stopIfTrue="1">
      <formula>WEEKDAY($A882)=7</formula>
    </cfRule>
  </conditionalFormatting>
  <conditionalFormatting sqref="I882">
    <cfRule type="expression" dxfId="8993" priority="14792" stopIfTrue="1">
      <formula>WEEKDAY($A882)=1</formula>
    </cfRule>
    <cfRule type="expression" dxfId="8992" priority="14793" stopIfTrue="1">
      <formula>WEEKDAY($A882)=2</formula>
    </cfRule>
    <cfRule type="expression" dxfId="8991" priority="14794" stopIfTrue="1">
      <formula>WEEKDAY($A882)=3</formula>
    </cfRule>
    <cfRule type="expression" dxfId="8990" priority="14795" stopIfTrue="1">
      <formula>WEEKDAY($A882)=4</formula>
    </cfRule>
    <cfRule type="expression" dxfId="8989" priority="14796" stopIfTrue="1">
      <formula>WEEKDAY($A882)=5</formula>
    </cfRule>
    <cfRule type="expression" dxfId="8988" priority="14797" stopIfTrue="1">
      <formula>WEEKDAY($A882)=6</formula>
    </cfRule>
    <cfRule type="expression" dxfId="8987" priority="14798" stopIfTrue="1">
      <formula>WEEKDAY($A882)=7</formula>
    </cfRule>
  </conditionalFormatting>
  <conditionalFormatting sqref="I882">
    <cfRule type="expression" dxfId="8986" priority="14785" stopIfTrue="1">
      <formula>WEEKDAY($A882)=1</formula>
    </cfRule>
    <cfRule type="expression" dxfId="8985" priority="14786" stopIfTrue="1">
      <formula>WEEKDAY($A882)=2</formula>
    </cfRule>
    <cfRule type="expression" dxfId="8984" priority="14787" stopIfTrue="1">
      <formula>WEEKDAY($A882)=3</formula>
    </cfRule>
    <cfRule type="expression" dxfId="8983" priority="14788" stopIfTrue="1">
      <formula>WEEKDAY($A882)=4</formula>
    </cfRule>
    <cfRule type="expression" dxfId="8982" priority="14789" stopIfTrue="1">
      <formula>WEEKDAY($A882)=5</formula>
    </cfRule>
    <cfRule type="expression" dxfId="8981" priority="14790" stopIfTrue="1">
      <formula>WEEKDAY($A882)=6</formula>
    </cfRule>
    <cfRule type="expression" dxfId="8980" priority="14791" stopIfTrue="1">
      <formula>WEEKDAY($A882)=7</formula>
    </cfRule>
  </conditionalFormatting>
  <conditionalFormatting sqref="I882">
    <cfRule type="expression" dxfId="8979" priority="14778" stopIfTrue="1">
      <formula>WEEKDAY($A882)=1</formula>
    </cfRule>
    <cfRule type="expression" dxfId="8978" priority="14779" stopIfTrue="1">
      <formula>WEEKDAY($A882)=2</formula>
    </cfRule>
    <cfRule type="expression" dxfId="8977" priority="14780" stopIfTrue="1">
      <formula>WEEKDAY($A882)=3</formula>
    </cfRule>
    <cfRule type="expression" dxfId="8976" priority="14781" stopIfTrue="1">
      <formula>WEEKDAY($A882)=4</formula>
    </cfRule>
    <cfRule type="expression" dxfId="8975" priority="14782" stopIfTrue="1">
      <formula>WEEKDAY($A882)=5</formula>
    </cfRule>
    <cfRule type="expression" dxfId="8974" priority="14783" stopIfTrue="1">
      <formula>WEEKDAY($A882)=6</formula>
    </cfRule>
    <cfRule type="expression" dxfId="8973" priority="14784" stopIfTrue="1">
      <formula>WEEKDAY($A882)=7</formula>
    </cfRule>
  </conditionalFormatting>
  <conditionalFormatting sqref="B882:F882 H882:M882">
    <cfRule type="expression" dxfId="8972" priority="14771" stopIfTrue="1">
      <formula>WEEKDAY($A882)=1</formula>
    </cfRule>
    <cfRule type="expression" dxfId="8971" priority="14772" stopIfTrue="1">
      <formula>WEEKDAY($A882)=2</formula>
    </cfRule>
    <cfRule type="expression" dxfId="8970" priority="14773" stopIfTrue="1">
      <formula>WEEKDAY($A882)=3</formula>
    </cfRule>
    <cfRule type="expression" dxfId="8969" priority="14774" stopIfTrue="1">
      <formula>WEEKDAY($A882)=4</formula>
    </cfRule>
    <cfRule type="expression" dxfId="8968" priority="14775" stopIfTrue="1">
      <formula>WEEKDAY($A882)=5</formula>
    </cfRule>
    <cfRule type="expression" dxfId="8967" priority="14776" stopIfTrue="1">
      <formula>WEEKDAY($A882)=6</formula>
    </cfRule>
    <cfRule type="expression" dxfId="8966" priority="14777" stopIfTrue="1">
      <formula>WEEKDAY($A882)=7</formula>
    </cfRule>
  </conditionalFormatting>
  <conditionalFormatting sqref="B882:F882 H882:M882">
    <cfRule type="expression" dxfId="8965" priority="14764" stopIfTrue="1">
      <formula>WEEKDAY($A882)=1</formula>
    </cfRule>
    <cfRule type="expression" dxfId="8964" priority="14765" stopIfTrue="1">
      <formula>WEEKDAY($A882)=2</formula>
    </cfRule>
    <cfRule type="expression" dxfId="8963" priority="14766" stopIfTrue="1">
      <formula>WEEKDAY($A882)=3</formula>
    </cfRule>
    <cfRule type="expression" dxfId="8962" priority="14767" stopIfTrue="1">
      <formula>WEEKDAY($A882)=4</formula>
    </cfRule>
    <cfRule type="expression" dxfId="8961" priority="14768" stopIfTrue="1">
      <formula>WEEKDAY($A882)=5</formula>
    </cfRule>
    <cfRule type="expression" dxfId="8960" priority="14769" stopIfTrue="1">
      <formula>WEEKDAY($A882)=6</formula>
    </cfRule>
    <cfRule type="expression" dxfId="8959" priority="14770" stopIfTrue="1">
      <formula>WEEKDAY($A882)=7</formula>
    </cfRule>
  </conditionalFormatting>
  <conditionalFormatting sqref="I882">
    <cfRule type="expression" dxfId="8958" priority="14757" stopIfTrue="1">
      <formula>WEEKDAY($A882)=1</formula>
    </cfRule>
    <cfRule type="expression" dxfId="8957" priority="14758" stopIfTrue="1">
      <formula>WEEKDAY($A882)=2</formula>
    </cfRule>
    <cfRule type="expression" dxfId="8956" priority="14759" stopIfTrue="1">
      <formula>WEEKDAY($A882)=3</formula>
    </cfRule>
    <cfRule type="expression" dxfId="8955" priority="14760" stopIfTrue="1">
      <formula>WEEKDAY($A882)=4</formula>
    </cfRule>
    <cfRule type="expression" dxfId="8954" priority="14761" stopIfTrue="1">
      <formula>WEEKDAY($A882)=5</formula>
    </cfRule>
    <cfRule type="expression" dxfId="8953" priority="14762" stopIfTrue="1">
      <formula>WEEKDAY($A882)=6</formula>
    </cfRule>
    <cfRule type="expression" dxfId="8952" priority="14763" stopIfTrue="1">
      <formula>WEEKDAY($A882)=7</formula>
    </cfRule>
  </conditionalFormatting>
  <conditionalFormatting sqref="I882">
    <cfRule type="expression" dxfId="8951" priority="14750" stopIfTrue="1">
      <formula>WEEKDAY($A882)=1</formula>
    </cfRule>
    <cfRule type="expression" dxfId="8950" priority="14751" stopIfTrue="1">
      <formula>WEEKDAY($A882)=2</formula>
    </cfRule>
    <cfRule type="expression" dxfId="8949" priority="14752" stopIfTrue="1">
      <formula>WEEKDAY($A882)=3</formula>
    </cfRule>
    <cfRule type="expression" dxfId="8948" priority="14753" stopIfTrue="1">
      <formula>WEEKDAY($A882)=4</formula>
    </cfRule>
    <cfRule type="expression" dxfId="8947" priority="14754" stopIfTrue="1">
      <formula>WEEKDAY($A882)=5</formula>
    </cfRule>
    <cfRule type="expression" dxfId="8946" priority="14755" stopIfTrue="1">
      <formula>WEEKDAY($A882)=6</formula>
    </cfRule>
    <cfRule type="expression" dxfId="8945" priority="14756" stopIfTrue="1">
      <formula>WEEKDAY($A882)=7</formula>
    </cfRule>
  </conditionalFormatting>
  <conditionalFormatting sqref="A882">
    <cfRule type="expression" dxfId="8944" priority="14743" stopIfTrue="1">
      <formula>WEEKDAY($A882)=1</formula>
    </cfRule>
    <cfRule type="expression" dxfId="8943" priority="14744" stopIfTrue="1">
      <formula>WEEKDAY($A882)=2</formula>
    </cfRule>
    <cfRule type="expression" dxfId="8942" priority="14745" stopIfTrue="1">
      <formula>WEEKDAY($A882)=3</formula>
    </cfRule>
    <cfRule type="expression" dxfId="8941" priority="14746" stopIfTrue="1">
      <formula>WEEKDAY($A882)=4</formula>
    </cfRule>
    <cfRule type="expression" dxfId="8940" priority="14747" stopIfTrue="1">
      <formula>WEEKDAY($A882)=5</formula>
    </cfRule>
    <cfRule type="expression" dxfId="8939" priority="14748" stopIfTrue="1">
      <formula>WEEKDAY($A882)=6</formula>
    </cfRule>
    <cfRule type="expression" dxfId="8938" priority="14749" stopIfTrue="1">
      <formula>WEEKDAY($A882)=7</formula>
    </cfRule>
  </conditionalFormatting>
  <conditionalFormatting sqref="G882">
    <cfRule type="expression" dxfId="8937" priority="14736" stopIfTrue="1">
      <formula>WEEKDAY($A882)=1</formula>
    </cfRule>
    <cfRule type="expression" dxfId="8936" priority="14737" stopIfTrue="1">
      <formula>WEEKDAY($A882)=2</formula>
    </cfRule>
    <cfRule type="expression" dxfId="8935" priority="14738" stopIfTrue="1">
      <formula>WEEKDAY($A882)=3</formula>
    </cfRule>
    <cfRule type="expression" dxfId="8934" priority="14739" stopIfTrue="1">
      <formula>WEEKDAY($A882)=4</formula>
    </cfRule>
    <cfRule type="expression" dxfId="8933" priority="14740" stopIfTrue="1">
      <formula>WEEKDAY($A882)=5</formula>
    </cfRule>
    <cfRule type="expression" dxfId="8932" priority="14741" stopIfTrue="1">
      <formula>WEEKDAY($A882)=6</formula>
    </cfRule>
    <cfRule type="expression" dxfId="8931" priority="14742" stopIfTrue="1">
      <formula>WEEKDAY($A882)=7</formula>
    </cfRule>
  </conditionalFormatting>
  <conditionalFormatting sqref="A883:M883">
    <cfRule type="expression" dxfId="8930" priority="14729" stopIfTrue="1">
      <formula>WEEKDAY($A883)=1</formula>
    </cfRule>
    <cfRule type="expression" dxfId="8929" priority="14730" stopIfTrue="1">
      <formula>WEEKDAY($A883)=2</formula>
    </cfRule>
    <cfRule type="expression" dxfId="8928" priority="14731" stopIfTrue="1">
      <formula>WEEKDAY($A883)=3</formula>
    </cfRule>
    <cfRule type="expression" dxfId="8927" priority="14732" stopIfTrue="1">
      <formula>WEEKDAY($A883)=4</formula>
    </cfRule>
    <cfRule type="expression" dxfId="8926" priority="14733" stopIfTrue="1">
      <formula>WEEKDAY($A883)=5</formula>
    </cfRule>
    <cfRule type="expression" dxfId="8925" priority="14734" stopIfTrue="1">
      <formula>WEEKDAY($A883)=6</formula>
    </cfRule>
    <cfRule type="expression" dxfId="8924" priority="14735" stopIfTrue="1">
      <formula>WEEKDAY($A883)=7</formula>
    </cfRule>
  </conditionalFormatting>
  <conditionalFormatting sqref="I884:I891">
    <cfRule type="expression" dxfId="8923" priority="14715" stopIfTrue="1">
      <formula>WEEKDAY($A884)=1</formula>
    </cfRule>
    <cfRule type="expression" dxfId="8922" priority="14716" stopIfTrue="1">
      <formula>WEEKDAY($A884)=2</formula>
    </cfRule>
    <cfRule type="expression" dxfId="8921" priority="14717" stopIfTrue="1">
      <formula>WEEKDAY($A884)=3</formula>
    </cfRule>
    <cfRule type="expression" dxfId="8920" priority="14718" stopIfTrue="1">
      <formula>WEEKDAY($A884)=4</formula>
    </cfRule>
    <cfRule type="expression" dxfId="8919" priority="14719" stopIfTrue="1">
      <formula>WEEKDAY($A884)=5</formula>
    </cfRule>
    <cfRule type="expression" dxfId="8918" priority="14720" stopIfTrue="1">
      <formula>WEEKDAY($A884)=6</formula>
    </cfRule>
    <cfRule type="expression" dxfId="8917" priority="14721" stopIfTrue="1">
      <formula>WEEKDAY($A884)=7</formula>
    </cfRule>
  </conditionalFormatting>
  <conditionalFormatting sqref="B884:H884 J884:M884">
    <cfRule type="expression" dxfId="8916" priority="14708" stopIfTrue="1">
      <formula>WEEKDAY($A884)=1</formula>
    </cfRule>
    <cfRule type="expression" dxfId="8915" priority="14709" stopIfTrue="1">
      <formula>WEEKDAY($A884)=2</formula>
    </cfRule>
    <cfRule type="expression" dxfId="8914" priority="14710" stopIfTrue="1">
      <formula>WEEKDAY($A884)=3</formula>
    </cfRule>
    <cfRule type="expression" dxfId="8913" priority="14711" stopIfTrue="1">
      <formula>WEEKDAY($A884)=4</formula>
    </cfRule>
    <cfRule type="expression" dxfId="8912" priority="14712" stopIfTrue="1">
      <formula>WEEKDAY($A884)=5</formula>
    </cfRule>
    <cfRule type="expression" dxfId="8911" priority="14713" stopIfTrue="1">
      <formula>WEEKDAY($A884)=6</formula>
    </cfRule>
    <cfRule type="expression" dxfId="8910" priority="14714" stopIfTrue="1">
      <formula>WEEKDAY($A884)=7</formula>
    </cfRule>
  </conditionalFormatting>
  <conditionalFormatting sqref="A884:A933">
    <cfRule type="expression" dxfId="8909" priority="14701" stopIfTrue="1">
      <formula>WEEKDAY($A884)=1</formula>
    </cfRule>
    <cfRule type="expression" dxfId="8908" priority="14702" stopIfTrue="1">
      <formula>WEEKDAY($A884)=2</formula>
    </cfRule>
    <cfRule type="expression" dxfId="8907" priority="14703" stopIfTrue="1">
      <formula>WEEKDAY($A884)=3</formula>
    </cfRule>
    <cfRule type="expression" dxfId="8906" priority="14704" stopIfTrue="1">
      <formula>WEEKDAY($A884)=4</formula>
    </cfRule>
    <cfRule type="expression" dxfId="8905" priority="14705" stopIfTrue="1">
      <formula>WEEKDAY($A884)=5</formula>
    </cfRule>
    <cfRule type="expression" dxfId="8904" priority="14706" stopIfTrue="1">
      <formula>WEEKDAY($A884)=6</formula>
    </cfRule>
    <cfRule type="expression" dxfId="8903" priority="14707" stopIfTrue="1">
      <formula>WEEKDAY($A884)=7</formula>
    </cfRule>
  </conditionalFormatting>
  <conditionalFormatting sqref="J885">
    <cfRule type="expression" dxfId="8902" priority="14680" stopIfTrue="1">
      <formula>WEEKDAY($A885)=1</formula>
    </cfRule>
    <cfRule type="expression" dxfId="8901" priority="14681" stopIfTrue="1">
      <formula>WEEKDAY($A885)=2</formula>
    </cfRule>
    <cfRule type="expression" dxfId="8900" priority="14682" stopIfTrue="1">
      <formula>WEEKDAY($A885)=3</formula>
    </cfRule>
    <cfRule type="expression" dxfId="8899" priority="14683" stopIfTrue="1">
      <formula>WEEKDAY($A885)=4</formula>
    </cfRule>
    <cfRule type="expression" dxfId="8898" priority="14684" stopIfTrue="1">
      <formula>WEEKDAY($A885)=5</formula>
    </cfRule>
    <cfRule type="expression" dxfId="8897" priority="14685" stopIfTrue="1">
      <formula>WEEKDAY($A885)=6</formula>
    </cfRule>
    <cfRule type="expression" dxfId="8896" priority="14686" stopIfTrue="1">
      <formula>WEEKDAY($A885)=7</formula>
    </cfRule>
  </conditionalFormatting>
  <conditionalFormatting sqref="B885:H885 K885:M885">
    <cfRule type="expression" dxfId="8895" priority="14673" stopIfTrue="1">
      <formula>WEEKDAY($A885)=1</formula>
    </cfRule>
    <cfRule type="expression" dxfId="8894" priority="14674" stopIfTrue="1">
      <formula>WEEKDAY($A885)=2</formula>
    </cfRule>
    <cfRule type="expression" dxfId="8893" priority="14675" stopIfTrue="1">
      <formula>WEEKDAY($A885)=3</formula>
    </cfRule>
    <cfRule type="expression" dxfId="8892" priority="14676" stopIfTrue="1">
      <formula>WEEKDAY($A885)=4</formula>
    </cfRule>
    <cfRule type="expression" dxfId="8891" priority="14677" stopIfTrue="1">
      <formula>WEEKDAY($A885)=5</formula>
    </cfRule>
    <cfRule type="expression" dxfId="8890" priority="14678" stopIfTrue="1">
      <formula>WEEKDAY($A885)=6</formula>
    </cfRule>
    <cfRule type="expression" dxfId="8889" priority="14679" stopIfTrue="1">
      <formula>WEEKDAY($A885)=7</formula>
    </cfRule>
  </conditionalFormatting>
  <conditionalFormatting sqref="B885:H885 K885:M885">
    <cfRule type="expression" dxfId="8888" priority="14666" stopIfTrue="1">
      <formula>WEEKDAY($A885)=1</formula>
    </cfRule>
    <cfRule type="expression" dxfId="8887" priority="14667" stopIfTrue="1">
      <formula>WEEKDAY($A885)=2</formula>
    </cfRule>
    <cfRule type="expression" dxfId="8886" priority="14668" stopIfTrue="1">
      <formula>WEEKDAY($A885)=3</formula>
    </cfRule>
    <cfRule type="expression" dxfId="8885" priority="14669" stopIfTrue="1">
      <formula>WEEKDAY($A885)=4</formula>
    </cfRule>
    <cfRule type="expression" dxfId="8884" priority="14670" stopIfTrue="1">
      <formula>WEEKDAY($A885)=5</formula>
    </cfRule>
    <cfRule type="expression" dxfId="8883" priority="14671" stopIfTrue="1">
      <formula>WEEKDAY($A885)=6</formula>
    </cfRule>
    <cfRule type="expression" dxfId="8882" priority="14672" stopIfTrue="1">
      <formula>WEEKDAY($A885)=7</formula>
    </cfRule>
  </conditionalFormatting>
  <conditionalFormatting sqref="B886:H886 J886:M886">
    <cfRule type="expression" dxfId="8881" priority="14659" stopIfTrue="1">
      <formula>WEEKDAY($A886)=1</formula>
    </cfRule>
    <cfRule type="expression" dxfId="8880" priority="14660" stopIfTrue="1">
      <formula>WEEKDAY($A886)=2</formula>
    </cfRule>
    <cfRule type="expression" dxfId="8879" priority="14661" stopIfTrue="1">
      <formula>WEEKDAY($A886)=3</formula>
    </cfRule>
    <cfRule type="expression" dxfId="8878" priority="14662" stopIfTrue="1">
      <formula>WEEKDAY($A886)=4</formula>
    </cfRule>
    <cfRule type="expression" dxfId="8877" priority="14663" stopIfTrue="1">
      <formula>WEEKDAY($A886)=5</formula>
    </cfRule>
    <cfRule type="expression" dxfId="8876" priority="14664" stopIfTrue="1">
      <formula>WEEKDAY($A886)=6</formula>
    </cfRule>
    <cfRule type="expression" dxfId="8875" priority="14665" stopIfTrue="1">
      <formula>WEEKDAY($A886)=7</formula>
    </cfRule>
  </conditionalFormatting>
  <conditionalFormatting sqref="B886:H886 J886:M886">
    <cfRule type="expression" dxfId="8874" priority="14652" stopIfTrue="1">
      <formula>WEEKDAY($A886)=1</formula>
    </cfRule>
    <cfRule type="expression" dxfId="8873" priority="14653" stopIfTrue="1">
      <formula>WEEKDAY($A886)=2</formula>
    </cfRule>
    <cfRule type="expression" dxfId="8872" priority="14654" stopIfTrue="1">
      <formula>WEEKDAY($A886)=3</formula>
    </cfRule>
    <cfRule type="expression" dxfId="8871" priority="14655" stopIfTrue="1">
      <formula>WEEKDAY($A886)=4</formula>
    </cfRule>
    <cfRule type="expression" dxfId="8870" priority="14656" stopIfTrue="1">
      <formula>WEEKDAY($A886)=5</formula>
    </cfRule>
    <cfRule type="expression" dxfId="8869" priority="14657" stopIfTrue="1">
      <formula>WEEKDAY($A886)=6</formula>
    </cfRule>
    <cfRule type="expression" dxfId="8868" priority="14658" stopIfTrue="1">
      <formula>WEEKDAY($A886)=7</formula>
    </cfRule>
  </conditionalFormatting>
  <conditionalFormatting sqref="B887:F887 J887:M887 H887:H890">
    <cfRule type="expression" dxfId="8867" priority="11467" stopIfTrue="1">
      <formula>WEEKDAY($A887)=1</formula>
    </cfRule>
    <cfRule type="expression" dxfId="8866" priority="11468" stopIfTrue="1">
      <formula>WEEKDAY($A887)=2</formula>
    </cfRule>
    <cfRule type="expression" dxfId="8865" priority="11469" stopIfTrue="1">
      <formula>WEEKDAY($A887)=3</formula>
    </cfRule>
    <cfRule type="expression" dxfId="8864" priority="11470" stopIfTrue="1">
      <formula>WEEKDAY($A887)=4</formula>
    </cfRule>
    <cfRule type="expression" dxfId="8863" priority="11471" stopIfTrue="1">
      <formula>WEEKDAY($A887)=5</formula>
    </cfRule>
    <cfRule type="expression" dxfId="8862" priority="11472" stopIfTrue="1">
      <formula>WEEKDAY($A887)=6</formula>
    </cfRule>
    <cfRule type="expression" dxfId="8861" priority="11473" stopIfTrue="1">
      <formula>WEEKDAY($A887)=7</formula>
    </cfRule>
  </conditionalFormatting>
  <conditionalFormatting sqref="B887:F887 J887:M887 H887:H890">
    <cfRule type="expression" dxfId="8860" priority="11460" stopIfTrue="1">
      <formula>WEEKDAY($A887)=1</formula>
    </cfRule>
    <cfRule type="expression" dxfId="8859" priority="11461" stopIfTrue="1">
      <formula>WEEKDAY($A887)=2</formula>
    </cfRule>
    <cfRule type="expression" dxfId="8858" priority="11462" stopIfTrue="1">
      <formula>WEEKDAY($A887)=3</formula>
    </cfRule>
    <cfRule type="expression" dxfId="8857" priority="11463" stopIfTrue="1">
      <formula>WEEKDAY($A887)=4</formula>
    </cfRule>
    <cfRule type="expression" dxfId="8856" priority="11464" stopIfTrue="1">
      <formula>WEEKDAY($A887)=5</formula>
    </cfRule>
    <cfRule type="expression" dxfId="8855" priority="11465" stopIfTrue="1">
      <formula>WEEKDAY($A887)=6</formula>
    </cfRule>
    <cfRule type="expression" dxfId="8854" priority="11466" stopIfTrue="1">
      <formula>WEEKDAY($A887)=7</formula>
    </cfRule>
  </conditionalFormatting>
  <conditionalFormatting sqref="G887">
    <cfRule type="expression" dxfId="8853" priority="11432" stopIfTrue="1">
      <formula>WEEKDAY($A887)=1</formula>
    </cfRule>
    <cfRule type="expression" dxfId="8852" priority="11433" stopIfTrue="1">
      <formula>WEEKDAY($A887)=2</formula>
    </cfRule>
    <cfRule type="expression" dxfId="8851" priority="11434" stopIfTrue="1">
      <formula>WEEKDAY($A887)=3</formula>
    </cfRule>
    <cfRule type="expression" dxfId="8850" priority="11435" stopIfTrue="1">
      <formula>WEEKDAY($A887)=4</formula>
    </cfRule>
    <cfRule type="expression" dxfId="8849" priority="11436" stopIfTrue="1">
      <formula>WEEKDAY($A887)=5</formula>
    </cfRule>
    <cfRule type="expression" dxfId="8848" priority="11437" stopIfTrue="1">
      <formula>WEEKDAY($A887)=6</formula>
    </cfRule>
    <cfRule type="expression" dxfId="8847" priority="11438" stopIfTrue="1">
      <formula>WEEKDAY($A887)=7</formula>
    </cfRule>
  </conditionalFormatting>
  <conditionalFormatting sqref="B888:G888 J888:M888">
    <cfRule type="expression" dxfId="8846" priority="11425" stopIfTrue="1">
      <formula>WEEKDAY($A888)=1</formula>
    </cfRule>
    <cfRule type="expression" dxfId="8845" priority="11426" stopIfTrue="1">
      <formula>WEEKDAY($A888)=2</formula>
    </cfRule>
    <cfRule type="expression" dxfId="8844" priority="11427" stopIfTrue="1">
      <formula>WEEKDAY($A888)=3</formula>
    </cfRule>
    <cfRule type="expression" dxfId="8843" priority="11428" stopIfTrue="1">
      <formula>WEEKDAY($A888)=4</formula>
    </cfRule>
    <cfRule type="expression" dxfId="8842" priority="11429" stopIfTrue="1">
      <formula>WEEKDAY($A888)=5</formula>
    </cfRule>
    <cfRule type="expression" dxfId="8841" priority="11430" stopIfTrue="1">
      <formula>WEEKDAY($A888)=6</formula>
    </cfRule>
    <cfRule type="expression" dxfId="8840" priority="11431" stopIfTrue="1">
      <formula>WEEKDAY($A888)=7</formula>
    </cfRule>
  </conditionalFormatting>
  <conditionalFormatting sqref="B889:G889 J889:M889">
    <cfRule type="expression" dxfId="8839" priority="11418" stopIfTrue="1">
      <formula>WEEKDAY($A889)=1</formula>
    </cfRule>
    <cfRule type="expression" dxfId="8838" priority="11419" stopIfTrue="1">
      <formula>WEEKDAY($A889)=2</formula>
    </cfRule>
    <cfRule type="expression" dxfId="8837" priority="11420" stopIfTrue="1">
      <formula>WEEKDAY($A889)=3</formula>
    </cfRule>
    <cfRule type="expression" dxfId="8836" priority="11421" stopIfTrue="1">
      <formula>WEEKDAY($A889)=4</formula>
    </cfRule>
    <cfRule type="expression" dxfId="8835" priority="11422" stopIfTrue="1">
      <formula>WEEKDAY($A889)=5</formula>
    </cfRule>
    <cfRule type="expression" dxfId="8834" priority="11423" stopIfTrue="1">
      <formula>WEEKDAY($A889)=6</formula>
    </cfRule>
    <cfRule type="expression" dxfId="8833" priority="11424" stopIfTrue="1">
      <formula>WEEKDAY($A889)=7</formula>
    </cfRule>
  </conditionalFormatting>
  <conditionalFormatting sqref="B890:G890 J890:M890">
    <cfRule type="expression" dxfId="8832" priority="11411" stopIfTrue="1">
      <formula>WEEKDAY($A890)=1</formula>
    </cfRule>
    <cfRule type="expression" dxfId="8831" priority="11412" stopIfTrue="1">
      <formula>WEEKDAY($A890)=2</formula>
    </cfRule>
    <cfRule type="expression" dxfId="8830" priority="11413" stopIfTrue="1">
      <formula>WEEKDAY($A890)=3</formula>
    </cfRule>
    <cfRule type="expression" dxfId="8829" priority="11414" stopIfTrue="1">
      <formula>WEEKDAY($A890)=4</formula>
    </cfRule>
    <cfRule type="expression" dxfId="8828" priority="11415" stopIfTrue="1">
      <formula>WEEKDAY($A890)=5</formula>
    </cfRule>
    <cfRule type="expression" dxfId="8827" priority="11416" stopIfTrue="1">
      <formula>WEEKDAY($A890)=6</formula>
    </cfRule>
    <cfRule type="expression" dxfId="8826" priority="11417" stopIfTrue="1">
      <formula>WEEKDAY($A890)=7</formula>
    </cfRule>
  </conditionalFormatting>
  <conditionalFormatting sqref="B891:H891 J891:M891">
    <cfRule type="expression" dxfId="8825" priority="11404" stopIfTrue="1">
      <formula>WEEKDAY($A891)=1</formula>
    </cfRule>
    <cfRule type="expression" dxfId="8824" priority="11405" stopIfTrue="1">
      <formula>WEEKDAY($A891)=2</formula>
    </cfRule>
    <cfRule type="expression" dxfId="8823" priority="11406" stopIfTrue="1">
      <formula>WEEKDAY($A891)=3</formula>
    </cfRule>
    <cfRule type="expression" dxfId="8822" priority="11407" stopIfTrue="1">
      <formula>WEEKDAY($A891)=4</formula>
    </cfRule>
    <cfRule type="expression" dxfId="8821" priority="11408" stopIfTrue="1">
      <formula>WEEKDAY($A891)=5</formula>
    </cfRule>
    <cfRule type="expression" dxfId="8820" priority="11409" stopIfTrue="1">
      <formula>WEEKDAY($A891)=6</formula>
    </cfRule>
    <cfRule type="expression" dxfId="8819" priority="11410" stopIfTrue="1">
      <formula>WEEKDAY($A891)=7</formula>
    </cfRule>
  </conditionalFormatting>
  <conditionalFormatting sqref="B891:H891 J891:M891">
    <cfRule type="expression" dxfId="8818" priority="11397" stopIfTrue="1">
      <formula>WEEKDAY($A891)=1</formula>
    </cfRule>
    <cfRule type="expression" dxfId="8817" priority="11398" stopIfTrue="1">
      <formula>WEEKDAY($A891)=2</formula>
    </cfRule>
    <cfRule type="expression" dxfId="8816" priority="11399" stopIfTrue="1">
      <formula>WEEKDAY($A891)=3</formula>
    </cfRule>
    <cfRule type="expression" dxfId="8815" priority="11400" stopIfTrue="1">
      <formula>WEEKDAY($A891)=4</formula>
    </cfRule>
    <cfRule type="expression" dxfId="8814" priority="11401" stopIfTrue="1">
      <formula>WEEKDAY($A891)=5</formula>
    </cfRule>
    <cfRule type="expression" dxfId="8813" priority="11402" stopIfTrue="1">
      <formula>WEEKDAY($A891)=6</formula>
    </cfRule>
    <cfRule type="expression" dxfId="8812" priority="11403" stopIfTrue="1">
      <formula>WEEKDAY($A891)=7</formula>
    </cfRule>
  </conditionalFormatting>
  <conditionalFormatting sqref="B892:H892 J892:M892">
    <cfRule type="expression" dxfId="8811" priority="11390" stopIfTrue="1">
      <formula>WEEKDAY($A892)=1</formula>
    </cfRule>
    <cfRule type="expression" dxfId="8810" priority="11391" stopIfTrue="1">
      <formula>WEEKDAY($A892)=2</formula>
    </cfRule>
    <cfRule type="expression" dxfId="8809" priority="11392" stopIfTrue="1">
      <formula>WEEKDAY($A892)=3</formula>
    </cfRule>
    <cfRule type="expression" dxfId="8808" priority="11393" stopIfTrue="1">
      <formula>WEEKDAY($A892)=4</formula>
    </cfRule>
    <cfRule type="expression" dxfId="8807" priority="11394" stopIfTrue="1">
      <formula>WEEKDAY($A892)=5</formula>
    </cfRule>
    <cfRule type="expression" dxfId="8806" priority="11395" stopIfTrue="1">
      <formula>WEEKDAY($A892)=6</formula>
    </cfRule>
    <cfRule type="expression" dxfId="8805" priority="11396" stopIfTrue="1">
      <formula>WEEKDAY($A892)=7</formula>
    </cfRule>
  </conditionalFormatting>
  <conditionalFormatting sqref="J893">
    <cfRule type="expression" dxfId="8804" priority="11383" stopIfTrue="1">
      <formula>WEEKDAY($A893)=1</formula>
    </cfRule>
    <cfRule type="expression" dxfId="8803" priority="11384" stopIfTrue="1">
      <formula>WEEKDAY($A893)=2</formula>
    </cfRule>
    <cfRule type="expression" dxfId="8802" priority="11385" stopIfTrue="1">
      <formula>WEEKDAY($A893)=3</formula>
    </cfRule>
    <cfRule type="expression" dxfId="8801" priority="11386" stopIfTrue="1">
      <formula>WEEKDAY($A893)=4</formula>
    </cfRule>
    <cfRule type="expression" dxfId="8800" priority="11387" stopIfTrue="1">
      <formula>WEEKDAY($A893)=5</formula>
    </cfRule>
    <cfRule type="expression" dxfId="8799" priority="11388" stopIfTrue="1">
      <formula>WEEKDAY($A893)=6</formula>
    </cfRule>
    <cfRule type="expression" dxfId="8798" priority="11389" stopIfTrue="1">
      <formula>WEEKDAY($A893)=7</formula>
    </cfRule>
  </conditionalFormatting>
  <conditionalFormatting sqref="B893:H893 K893:M893">
    <cfRule type="expression" dxfId="8797" priority="11376" stopIfTrue="1">
      <formula>WEEKDAY($A893)=1</formula>
    </cfRule>
    <cfRule type="expression" dxfId="8796" priority="11377" stopIfTrue="1">
      <formula>WEEKDAY($A893)=2</formula>
    </cfRule>
    <cfRule type="expression" dxfId="8795" priority="11378" stopIfTrue="1">
      <formula>WEEKDAY($A893)=3</formula>
    </cfRule>
    <cfRule type="expression" dxfId="8794" priority="11379" stopIfTrue="1">
      <formula>WEEKDAY($A893)=4</formula>
    </cfRule>
    <cfRule type="expression" dxfId="8793" priority="11380" stopIfTrue="1">
      <formula>WEEKDAY($A893)=5</formula>
    </cfRule>
    <cfRule type="expression" dxfId="8792" priority="11381" stopIfTrue="1">
      <formula>WEEKDAY($A893)=6</formula>
    </cfRule>
    <cfRule type="expression" dxfId="8791" priority="11382" stopIfTrue="1">
      <formula>WEEKDAY($A893)=7</formula>
    </cfRule>
  </conditionalFormatting>
  <conditionalFormatting sqref="B893:H893 K893:M893">
    <cfRule type="expression" dxfId="8790" priority="11369" stopIfTrue="1">
      <formula>WEEKDAY($A893)=1</formula>
    </cfRule>
    <cfRule type="expression" dxfId="8789" priority="11370" stopIfTrue="1">
      <formula>WEEKDAY($A893)=2</formula>
    </cfRule>
    <cfRule type="expression" dxfId="8788" priority="11371" stopIfTrue="1">
      <formula>WEEKDAY($A893)=3</formula>
    </cfRule>
    <cfRule type="expression" dxfId="8787" priority="11372" stopIfTrue="1">
      <formula>WEEKDAY($A893)=4</formula>
    </cfRule>
    <cfRule type="expression" dxfId="8786" priority="11373" stopIfTrue="1">
      <formula>WEEKDAY($A893)=5</formula>
    </cfRule>
    <cfRule type="expression" dxfId="8785" priority="11374" stopIfTrue="1">
      <formula>WEEKDAY($A893)=6</formula>
    </cfRule>
    <cfRule type="expression" dxfId="8784" priority="11375" stopIfTrue="1">
      <formula>WEEKDAY($A893)=7</formula>
    </cfRule>
  </conditionalFormatting>
  <conditionalFormatting sqref="B894:H894 J894:M894">
    <cfRule type="expression" dxfId="8783" priority="11362" stopIfTrue="1">
      <formula>WEEKDAY($A894)=1</formula>
    </cfRule>
    <cfRule type="expression" dxfId="8782" priority="11363" stopIfTrue="1">
      <formula>WEEKDAY($A894)=2</formula>
    </cfRule>
    <cfRule type="expression" dxfId="8781" priority="11364" stopIfTrue="1">
      <formula>WEEKDAY($A894)=3</formula>
    </cfRule>
    <cfRule type="expression" dxfId="8780" priority="11365" stopIfTrue="1">
      <formula>WEEKDAY($A894)=4</formula>
    </cfRule>
    <cfRule type="expression" dxfId="8779" priority="11366" stopIfTrue="1">
      <formula>WEEKDAY($A894)=5</formula>
    </cfRule>
    <cfRule type="expression" dxfId="8778" priority="11367" stopIfTrue="1">
      <formula>WEEKDAY($A894)=6</formula>
    </cfRule>
    <cfRule type="expression" dxfId="8777" priority="11368" stopIfTrue="1">
      <formula>WEEKDAY($A894)=7</formula>
    </cfRule>
  </conditionalFormatting>
  <conditionalFormatting sqref="B894:H894 J894:M894">
    <cfRule type="expression" dxfId="8776" priority="11355" stopIfTrue="1">
      <formula>WEEKDAY($A894)=1</formula>
    </cfRule>
    <cfRule type="expression" dxfId="8775" priority="11356" stopIfTrue="1">
      <formula>WEEKDAY($A894)=2</formula>
    </cfRule>
    <cfRule type="expression" dxfId="8774" priority="11357" stopIfTrue="1">
      <formula>WEEKDAY($A894)=3</formula>
    </cfRule>
    <cfRule type="expression" dxfId="8773" priority="11358" stopIfTrue="1">
      <formula>WEEKDAY($A894)=4</formula>
    </cfRule>
    <cfRule type="expression" dxfId="8772" priority="11359" stopIfTrue="1">
      <formula>WEEKDAY($A894)=5</formula>
    </cfRule>
    <cfRule type="expression" dxfId="8771" priority="11360" stopIfTrue="1">
      <formula>WEEKDAY($A894)=6</formula>
    </cfRule>
    <cfRule type="expression" dxfId="8770" priority="11361" stopIfTrue="1">
      <formula>WEEKDAY($A894)=7</formula>
    </cfRule>
  </conditionalFormatting>
  <conditionalFormatting sqref="I892:I912">
    <cfRule type="expression" dxfId="8769" priority="11348" stopIfTrue="1">
      <formula>WEEKDAY($A892)=1</formula>
    </cfRule>
    <cfRule type="expression" dxfId="8768" priority="11349" stopIfTrue="1">
      <formula>WEEKDAY($A892)=2</formula>
    </cfRule>
    <cfRule type="expression" dxfId="8767" priority="11350" stopIfTrue="1">
      <formula>WEEKDAY($A892)=3</formula>
    </cfRule>
    <cfRule type="expression" dxfId="8766" priority="11351" stopIfTrue="1">
      <formula>WEEKDAY($A892)=4</formula>
    </cfRule>
    <cfRule type="expression" dxfId="8765" priority="11352" stopIfTrue="1">
      <formula>WEEKDAY($A892)=5</formula>
    </cfRule>
    <cfRule type="expression" dxfId="8764" priority="11353" stopIfTrue="1">
      <formula>WEEKDAY($A892)=6</formula>
    </cfRule>
    <cfRule type="expression" dxfId="8763" priority="11354" stopIfTrue="1">
      <formula>WEEKDAY($A892)=7</formula>
    </cfRule>
  </conditionalFormatting>
  <conditionalFormatting sqref="H895">
    <cfRule type="expression" dxfId="8762" priority="11334" stopIfTrue="1">
      <formula>WEEKDAY($A895)=1</formula>
    </cfRule>
    <cfRule type="expression" dxfId="8761" priority="11335" stopIfTrue="1">
      <formula>WEEKDAY($A895)=2</formula>
    </cfRule>
    <cfRule type="expression" dxfId="8760" priority="11336" stopIfTrue="1">
      <formula>WEEKDAY($A895)=3</formula>
    </cfRule>
    <cfRule type="expression" dxfId="8759" priority="11337" stopIfTrue="1">
      <formula>WEEKDAY($A895)=4</formula>
    </cfRule>
    <cfRule type="expression" dxfId="8758" priority="11338" stopIfTrue="1">
      <formula>WEEKDAY($A895)=5</formula>
    </cfRule>
    <cfRule type="expression" dxfId="8757" priority="11339" stopIfTrue="1">
      <formula>WEEKDAY($A895)=6</formula>
    </cfRule>
    <cfRule type="expression" dxfId="8756" priority="11340" stopIfTrue="1">
      <formula>WEEKDAY($A895)=7</formula>
    </cfRule>
  </conditionalFormatting>
  <conditionalFormatting sqref="H895">
    <cfRule type="expression" dxfId="8755" priority="11327" stopIfTrue="1">
      <formula>WEEKDAY($A895)=1</formula>
    </cfRule>
    <cfRule type="expression" dxfId="8754" priority="11328" stopIfTrue="1">
      <formula>WEEKDAY($A895)=2</formula>
    </cfRule>
    <cfRule type="expression" dxfId="8753" priority="11329" stopIfTrue="1">
      <formula>WEEKDAY($A895)=3</formula>
    </cfRule>
    <cfRule type="expression" dxfId="8752" priority="11330" stopIfTrue="1">
      <formula>WEEKDAY($A895)=4</formula>
    </cfRule>
    <cfRule type="expression" dxfId="8751" priority="11331" stopIfTrue="1">
      <formula>WEEKDAY($A895)=5</formula>
    </cfRule>
    <cfRule type="expression" dxfId="8750" priority="11332" stopIfTrue="1">
      <formula>WEEKDAY($A895)=6</formula>
    </cfRule>
    <cfRule type="expression" dxfId="8749" priority="11333" stopIfTrue="1">
      <formula>WEEKDAY($A895)=7</formula>
    </cfRule>
  </conditionalFormatting>
  <conditionalFormatting sqref="B895:G895 J895:M895">
    <cfRule type="expression" dxfId="8748" priority="11320" stopIfTrue="1">
      <formula>WEEKDAY($A895)=1</formula>
    </cfRule>
    <cfRule type="expression" dxfId="8747" priority="11321" stopIfTrue="1">
      <formula>WEEKDAY($A895)=2</formula>
    </cfRule>
    <cfRule type="expression" dxfId="8746" priority="11322" stopIfTrue="1">
      <formula>WEEKDAY($A895)=3</formula>
    </cfRule>
    <cfRule type="expression" dxfId="8745" priority="11323" stopIfTrue="1">
      <formula>WEEKDAY($A895)=4</formula>
    </cfRule>
    <cfRule type="expression" dxfId="8744" priority="11324" stopIfTrue="1">
      <formula>WEEKDAY($A895)=5</formula>
    </cfRule>
    <cfRule type="expression" dxfId="8743" priority="11325" stopIfTrue="1">
      <formula>WEEKDAY($A895)=6</formula>
    </cfRule>
    <cfRule type="expression" dxfId="8742" priority="11326" stopIfTrue="1">
      <formula>WEEKDAY($A895)=7</formula>
    </cfRule>
  </conditionalFormatting>
  <conditionalFormatting sqref="B896:H896 J896:M896">
    <cfRule type="expression" dxfId="8741" priority="11313" stopIfTrue="1">
      <formula>WEEKDAY($A896)=1</formula>
    </cfRule>
    <cfRule type="expression" dxfId="8740" priority="11314" stopIfTrue="1">
      <formula>WEEKDAY($A896)=2</formula>
    </cfRule>
    <cfRule type="expression" dxfId="8739" priority="11315" stopIfTrue="1">
      <formula>WEEKDAY($A896)=3</formula>
    </cfRule>
    <cfRule type="expression" dxfId="8738" priority="11316" stopIfTrue="1">
      <formula>WEEKDAY($A896)=4</formula>
    </cfRule>
    <cfRule type="expression" dxfId="8737" priority="11317" stopIfTrue="1">
      <formula>WEEKDAY($A896)=5</formula>
    </cfRule>
    <cfRule type="expression" dxfId="8736" priority="11318" stopIfTrue="1">
      <formula>WEEKDAY($A896)=6</formula>
    </cfRule>
    <cfRule type="expression" dxfId="8735" priority="11319" stopIfTrue="1">
      <formula>WEEKDAY($A896)=7</formula>
    </cfRule>
  </conditionalFormatting>
  <conditionalFormatting sqref="J897">
    <cfRule type="expression" dxfId="8734" priority="11306" stopIfTrue="1">
      <formula>WEEKDAY($A897)=1</formula>
    </cfRule>
    <cfRule type="expression" dxfId="8733" priority="11307" stopIfTrue="1">
      <formula>WEEKDAY($A897)=2</formula>
    </cfRule>
    <cfRule type="expression" dxfId="8732" priority="11308" stopIfTrue="1">
      <formula>WEEKDAY($A897)=3</formula>
    </cfRule>
    <cfRule type="expression" dxfId="8731" priority="11309" stopIfTrue="1">
      <formula>WEEKDAY($A897)=4</formula>
    </cfRule>
    <cfRule type="expression" dxfId="8730" priority="11310" stopIfTrue="1">
      <formula>WEEKDAY($A897)=5</formula>
    </cfRule>
    <cfRule type="expression" dxfId="8729" priority="11311" stopIfTrue="1">
      <formula>WEEKDAY($A897)=6</formula>
    </cfRule>
    <cfRule type="expression" dxfId="8728" priority="11312" stopIfTrue="1">
      <formula>WEEKDAY($A897)=7</formula>
    </cfRule>
  </conditionalFormatting>
  <conditionalFormatting sqref="B897:H897 K897:M897">
    <cfRule type="expression" dxfId="8727" priority="11299" stopIfTrue="1">
      <formula>WEEKDAY($A897)=1</formula>
    </cfRule>
    <cfRule type="expression" dxfId="8726" priority="11300" stopIfTrue="1">
      <formula>WEEKDAY($A897)=2</formula>
    </cfRule>
    <cfRule type="expression" dxfId="8725" priority="11301" stopIfTrue="1">
      <formula>WEEKDAY($A897)=3</formula>
    </cfRule>
    <cfRule type="expression" dxfId="8724" priority="11302" stopIfTrue="1">
      <formula>WEEKDAY($A897)=4</formula>
    </cfRule>
    <cfRule type="expression" dxfId="8723" priority="11303" stopIfTrue="1">
      <formula>WEEKDAY($A897)=5</formula>
    </cfRule>
    <cfRule type="expression" dxfId="8722" priority="11304" stopIfTrue="1">
      <formula>WEEKDAY($A897)=6</formula>
    </cfRule>
    <cfRule type="expression" dxfId="8721" priority="11305" stopIfTrue="1">
      <formula>WEEKDAY($A897)=7</formula>
    </cfRule>
  </conditionalFormatting>
  <conditionalFormatting sqref="B897:H897 K897:M897">
    <cfRule type="expression" dxfId="8720" priority="11292" stopIfTrue="1">
      <formula>WEEKDAY($A897)=1</formula>
    </cfRule>
    <cfRule type="expression" dxfId="8719" priority="11293" stopIfTrue="1">
      <formula>WEEKDAY($A897)=2</formula>
    </cfRule>
    <cfRule type="expression" dxfId="8718" priority="11294" stopIfTrue="1">
      <formula>WEEKDAY($A897)=3</formula>
    </cfRule>
    <cfRule type="expression" dxfId="8717" priority="11295" stopIfTrue="1">
      <formula>WEEKDAY($A897)=4</formula>
    </cfRule>
    <cfRule type="expression" dxfId="8716" priority="11296" stopIfTrue="1">
      <formula>WEEKDAY($A897)=5</formula>
    </cfRule>
    <cfRule type="expression" dxfId="8715" priority="11297" stopIfTrue="1">
      <formula>WEEKDAY($A897)=6</formula>
    </cfRule>
    <cfRule type="expression" dxfId="8714" priority="11298" stopIfTrue="1">
      <formula>WEEKDAY($A897)=7</formula>
    </cfRule>
  </conditionalFormatting>
  <conditionalFormatting sqref="H898">
    <cfRule type="expression" dxfId="8713" priority="11278" stopIfTrue="1">
      <formula>WEEKDAY($A898)=1</formula>
    </cfRule>
    <cfRule type="expression" dxfId="8712" priority="11279" stopIfTrue="1">
      <formula>WEEKDAY($A898)=2</formula>
    </cfRule>
    <cfRule type="expression" dxfId="8711" priority="11280" stopIfTrue="1">
      <formula>WEEKDAY($A898)=3</formula>
    </cfRule>
    <cfRule type="expression" dxfId="8710" priority="11281" stopIfTrue="1">
      <formula>WEEKDAY($A898)=4</formula>
    </cfRule>
    <cfRule type="expression" dxfId="8709" priority="11282" stopIfTrue="1">
      <formula>WEEKDAY($A898)=5</formula>
    </cfRule>
    <cfRule type="expression" dxfId="8708" priority="11283" stopIfTrue="1">
      <formula>WEEKDAY($A898)=6</formula>
    </cfRule>
    <cfRule type="expression" dxfId="8707" priority="11284" stopIfTrue="1">
      <formula>WEEKDAY($A898)=7</formula>
    </cfRule>
  </conditionalFormatting>
  <conditionalFormatting sqref="H898">
    <cfRule type="expression" dxfId="8706" priority="11271" stopIfTrue="1">
      <formula>WEEKDAY($A898)=1</formula>
    </cfRule>
    <cfRule type="expression" dxfId="8705" priority="11272" stopIfTrue="1">
      <formula>WEEKDAY($A898)=2</formula>
    </cfRule>
    <cfRule type="expression" dxfId="8704" priority="11273" stopIfTrue="1">
      <formula>WEEKDAY($A898)=3</formula>
    </cfRule>
    <cfRule type="expression" dxfId="8703" priority="11274" stopIfTrue="1">
      <formula>WEEKDAY($A898)=4</formula>
    </cfRule>
    <cfRule type="expression" dxfId="8702" priority="11275" stopIfTrue="1">
      <formula>WEEKDAY($A898)=5</formula>
    </cfRule>
    <cfRule type="expression" dxfId="8701" priority="11276" stopIfTrue="1">
      <formula>WEEKDAY($A898)=6</formula>
    </cfRule>
    <cfRule type="expression" dxfId="8700" priority="11277" stopIfTrue="1">
      <formula>WEEKDAY($A898)=7</formula>
    </cfRule>
  </conditionalFormatting>
  <conditionalFormatting sqref="B898:G898 J898:M898">
    <cfRule type="expression" dxfId="8699" priority="11264" stopIfTrue="1">
      <formula>WEEKDAY($A898)=1</formula>
    </cfRule>
    <cfRule type="expression" dxfId="8698" priority="11265" stopIfTrue="1">
      <formula>WEEKDAY($A898)=2</formula>
    </cfRule>
    <cfRule type="expression" dxfId="8697" priority="11266" stopIfTrue="1">
      <formula>WEEKDAY($A898)=3</formula>
    </cfRule>
    <cfRule type="expression" dxfId="8696" priority="11267" stopIfTrue="1">
      <formula>WEEKDAY($A898)=4</formula>
    </cfRule>
    <cfRule type="expression" dxfId="8695" priority="11268" stopIfTrue="1">
      <formula>WEEKDAY($A898)=5</formula>
    </cfRule>
    <cfRule type="expression" dxfId="8694" priority="11269" stopIfTrue="1">
      <formula>WEEKDAY($A898)=6</formula>
    </cfRule>
    <cfRule type="expression" dxfId="8693" priority="11270" stopIfTrue="1">
      <formula>WEEKDAY($A898)=7</formula>
    </cfRule>
  </conditionalFormatting>
  <conditionalFormatting sqref="H899">
    <cfRule type="expression" dxfId="8692" priority="11257" stopIfTrue="1">
      <formula>WEEKDAY($A899)=1</formula>
    </cfRule>
    <cfRule type="expression" dxfId="8691" priority="11258" stopIfTrue="1">
      <formula>WEEKDAY($A899)=2</formula>
    </cfRule>
    <cfRule type="expression" dxfId="8690" priority="11259" stopIfTrue="1">
      <formula>WEEKDAY($A899)=3</formula>
    </cfRule>
    <cfRule type="expression" dxfId="8689" priority="11260" stopIfTrue="1">
      <formula>WEEKDAY($A899)=4</formula>
    </cfRule>
    <cfRule type="expression" dxfId="8688" priority="11261" stopIfTrue="1">
      <formula>WEEKDAY($A899)=5</formula>
    </cfRule>
    <cfRule type="expression" dxfId="8687" priority="11262" stopIfTrue="1">
      <formula>WEEKDAY($A899)=6</formula>
    </cfRule>
    <cfRule type="expression" dxfId="8686" priority="11263" stopIfTrue="1">
      <formula>WEEKDAY($A899)=7</formula>
    </cfRule>
  </conditionalFormatting>
  <conditionalFormatting sqref="H899">
    <cfRule type="expression" dxfId="8685" priority="11250" stopIfTrue="1">
      <formula>WEEKDAY($A899)=1</formula>
    </cfRule>
    <cfRule type="expression" dxfId="8684" priority="11251" stopIfTrue="1">
      <formula>WEEKDAY($A899)=2</formula>
    </cfRule>
    <cfRule type="expression" dxfId="8683" priority="11252" stopIfTrue="1">
      <formula>WEEKDAY($A899)=3</formula>
    </cfRule>
    <cfRule type="expression" dxfId="8682" priority="11253" stopIfTrue="1">
      <formula>WEEKDAY($A899)=4</formula>
    </cfRule>
    <cfRule type="expression" dxfId="8681" priority="11254" stopIfTrue="1">
      <formula>WEEKDAY($A899)=5</formula>
    </cfRule>
    <cfRule type="expression" dxfId="8680" priority="11255" stopIfTrue="1">
      <formula>WEEKDAY($A899)=6</formula>
    </cfRule>
    <cfRule type="expression" dxfId="8679" priority="11256" stopIfTrue="1">
      <formula>WEEKDAY($A899)=7</formula>
    </cfRule>
  </conditionalFormatting>
  <conditionalFormatting sqref="B899:G899 J899:M899">
    <cfRule type="expression" dxfId="8678" priority="11243" stopIfTrue="1">
      <formula>WEEKDAY($A899)=1</formula>
    </cfRule>
    <cfRule type="expression" dxfId="8677" priority="11244" stopIfTrue="1">
      <formula>WEEKDAY($A899)=2</formula>
    </cfRule>
    <cfRule type="expression" dxfId="8676" priority="11245" stopIfTrue="1">
      <formula>WEEKDAY($A899)=3</formula>
    </cfRule>
    <cfRule type="expression" dxfId="8675" priority="11246" stopIfTrue="1">
      <formula>WEEKDAY($A899)=4</formula>
    </cfRule>
    <cfRule type="expression" dxfId="8674" priority="11247" stopIfTrue="1">
      <formula>WEEKDAY($A899)=5</formula>
    </cfRule>
    <cfRule type="expression" dxfId="8673" priority="11248" stopIfTrue="1">
      <formula>WEEKDAY($A899)=6</formula>
    </cfRule>
    <cfRule type="expression" dxfId="8672" priority="11249" stopIfTrue="1">
      <formula>WEEKDAY($A899)=7</formula>
    </cfRule>
  </conditionalFormatting>
  <conditionalFormatting sqref="B900:H900 J900:M900">
    <cfRule type="expression" dxfId="8671" priority="11236" stopIfTrue="1">
      <formula>WEEKDAY($A900)=1</formula>
    </cfRule>
    <cfRule type="expression" dxfId="8670" priority="11237" stopIfTrue="1">
      <formula>WEEKDAY($A900)=2</formula>
    </cfRule>
    <cfRule type="expression" dxfId="8669" priority="11238" stopIfTrue="1">
      <formula>WEEKDAY($A900)=3</formula>
    </cfRule>
    <cfRule type="expression" dxfId="8668" priority="11239" stopIfTrue="1">
      <formula>WEEKDAY($A900)=4</formula>
    </cfRule>
    <cfRule type="expression" dxfId="8667" priority="11240" stopIfTrue="1">
      <formula>WEEKDAY($A900)=5</formula>
    </cfRule>
    <cfRule type="expression" dxfId="8666" priority="11241" stopIfTrue="1">
      <formula>WEEKDAY($A900)=6</formula>
    </cfRule>
    <cfRule type="expression" dxfId="8665" priority="11242" stopIfTrue="1">
      <formula>WEEKDAY($A900)=7</formula>
    </cfRule>
  </conditionalFormatting>
  <conditionalFormatting sqref="J901">
    <cfRule type="expression" dxfId="8664" priority="11229" stopIfTrue="1">
      <formula>WEEKDAY($A901)=1</formula>
    </cfRule>
    <cfRule type="expression" dxfId="8663" priority="11230" stopIfTrue="1">
      <formula>WEEKDAY($A901)=2</formula>
    </cfRule>
    <cfRule type="expression" dxfId="8662" priority="11231" stopIfTrue="1">
      <formula>WEEKDAY($A901)=3</formula>
    </cfRule>
    <cfRule type="expression" dxfId="8661" priority="11232" stopIfTrue="1">
      <formula>WEEKDAY($A901)=4</formula>
    </cfRule>
    <cfRule type="expression" dxfId="8660" priority="11233" stopIfTrue="1">
      <formula>WEEKDAY($A901)=5</formula>
    </cfRule>
    <cfRule type="expression" dxfId="8659" priority="11234" stopIfTrue="1">
      <formula>WEEKDAY($A901)=6</formula>
    </cfRule>
    <cfRule type="expression" dxfId="8658" priority="11235" stopIfTrue="1">
      <formula>WEEKDAY($A901)=7</formula>
    </cfRule>
  </conditionalFormatting>
  <conditionalFormatting sqref="B901:H901 K901:M901">
    <cfRule type="expression" dxfId="8657" priority="11222" stopIfTrue="1">
      <formula>WEEKDAY($A901)=1</formula>
    </cfRule>
    <cfRule type="expression" dxfId="8656" priority="11223" stopIfTrue="1">
      <formula>WEEKDAY($A901)=2</formula>
    </cfRule>
    <cfRule type="expression" dxfId="8655" priority="11224" stopIfTrue="1">
      <formula>WEEKDAY($A901)=3</formula>
    </cfRule>
    <cfRule type="expression" dxfId="8654" priority="11225" stopIfTrue="1">
      <formula>WEEKDAY($A901)=4</formula>
    </cfRule>
    <cfRule type="expression" dxfId="8653" priority="11226" stopIfTrue="1">
      <formula>WEEKDAY($A901)=5</formula>
    </cfRule>
    <cfRule type="expression" dxfId="8652" priority="11227" stopIfTrue="1">
      <formula>WEEKDAY($A901)=6</formula>
    </cfRule>
    <cfRule type="expression" dxfId="8651" priority="11228" stopIfTrue="1">
      <formula>WEEKDAY($A901)=7</formula>
    </cfRule>
  </conditionalFormatting>
  <conditionalFormatting sqref="B901:H901 K901:M901">
    <cfRule type="expression" dxfId="8650" priority="11215" stopIfTrue="1">
      <formula>WEEKDAY($A901)=1</formula>
    </cfRule>
    <cfRule type="expression" dxfId="8649" priority="11216" stopIfTrue="1">
      <formula>WEEKDAY($A901)=2</formula>
    </cfRule>
    <cfRule type="expression" dxfId="8648" priority="11217" stopIfTrue="1">
      <formula>WEEKDAY($A901)=3</formula>
    </cfRule>
    <cfRule type="expression" dxfId="8647" priority="11218" stopIfTrue="1">
      <formula>WEEKDAY($A901)=4</formula>
    </cfRule>
    <cfRule type="expression" dxfId="8646" priority="11219" stopIfTrue="1">
      <formula>WEEKDAY($A901)=5</formula>
    </cfRule>
    <cfRule type="expression" dxfId="8645" priority="11220" stopIfTrue="1">
      <formula>WEEKDAY($A901)=6</formula>
    </cfRule>
    <cfRule type="expression" dxfId="8644" priority="11221" stopIfTrue="1">
      <formula>WEEKDAY($A901)=7</formula>
    </cfRule>
  </conditionalFormatting>
  <conditionalFormatting sqref="B902:H902 J902:M902">
    <cfRule type="expression" dxfId="8643" priority="11208" stopIfTrue="1">
      <formula>WEEKDAY($A902)=1</formula>
    </cfRule>
    <cfRule type="expression" dxfId="8642" priority="11209" stopIfTrue="1">
      <formula>WEEKDAY($A902)=2</formula>
    </cfRule>
    <cfRule type="expression" dxfId="8641" priority="11210" stopIfTrue="1">
      <formula>WEEKDAY($A902)=3</formula>
    </cfRule>
    <cfRule type="expression" dxfId="8640" priority="11211" stopIfTrue="1">
      <formula>WEEKDAY($A902)=4</formula>
    </cfRule>
    <cfRule type="expression" dxfId="8639" priority="11212" stopIfTrue="1">
      <formula>WEEKDAY($A902)=5</formula>
    </cfRule>
    <cfRule type="expression" dxfId="8638" priority="11213" stopIfTrue="1">
      <formula>WEEKDAY($A902)=6</formula>
    </cfRule>
    <cfRule type="expression" dxfId="8637" priority="11214" stopIfTrue="1">
      <formula>WEEKDAY($A902)=7</formula>
    </cfRule>
  </conditionalFormatting>
  <conditionalFormatting sqref="B902:H902 J902:M902">
    <cfRule type="expression" dxfId="8636" priority="11201" stopIfTrue="1">
      <formula>WEEKDAY($A902)=1</formula>
    </cfRule>
    <cfRule type="expression" dxfId="8635" priority="11202" stopIfTrue="1">
      <formula>WEEKDAY($A902)=2</formula>
    </cfRule>
    <cfRule type="expression" dxfId="8634" priority="11203" stopIfTrue="1">
      <formula>WEEKDAY($A902)=3</formula>
    </cfRule>
    <cfRule type="expression" dxfId="8633" priority="11204" stopIfTrue="1">
      <formula>WEEKDAY($A902)=4</formula>
    </cfRule>
    <cfRule type="expression" dxfId="8632" priority="11205" stopIfTrue="1">
      <formula>WEEKDAY($A902)=5</formula>
    </cfRule>
    <cfRule type="expression" dxfId="8631" priority="11206" stopIfTrue="1">
      <formula>WEEKDAY($A902)=6</formula>
    </cfRule>
    <cfRule type="expression" dxfId="8630" priority="11207" stopIfTrue="1">
      <formula>WEEKDAY($A902)=7</formula>
    </cfRule>
  </conditionalFormatting>
  <conditionalFormatting sqref="H903">
    <cfRule type="expression" dxfId="8629" priority="11194" stopIfTrue="1">
      <formula>WEEKDAY($A903)=1</formula>
    </cfRule>
    <cfRule type="expression" dxfId="8628" priority="11195" stopIfTrue="1">
      <formula>WEEKDAY($A903)=2</formula>
    </cfRule>
    <cfRule type="expression" dxfId="8627" priority="11196" stopIfTrue="1">
      <formula>WEEKDAY($A903)=3</formula>
    </cfRule>
    <cfRule type="expression" dxfId="8626" priority="11197" stopIfTrue="1">
      <formula>WEEKDAY($A903)=4</formula>
    </cfRule>
    <cfRule type="expression" dxfId="8625" priority="11198" stopIfTrue="1">
      <formula>WEEKDAY($A903)=5</formula>
    </cfRule>
    <cfRule type="expression" dxfId="8624" priority="11199" stopIfTrue="1">
      <formula>WEEKDAY($A903)=6</formula>
    </cfRule>
    <cfRule type="expression" dxfId="8623" priority="11200" stopIfTrue="1">
      <formula>WEEKDAY($A903)=7</formula>
    </cfRule>
  </conditionalFormatting>
  <conditionalFormatting sqref="H903">
    <cfRule type="expression" dxfId="8622" priority="11187" stopIfTrue="1">
      <formula>WEEKDAY($A903)=1</formula>
    </cfRule>
    <cfRule type="expression" dxfId="8621" priority="11188" stopIfTrue="1">
      <formula>WEEKDAY($A903)=2</formula>
    </cfRule>
    <cfRule type="expression" dxfId="8620" priority="11189" stopIfTrue="1">
      <formula>WEEKDAY($A903)=3</formula>
    </cfRule>
    <cfRule type="expression" dxfId="8619" priority="11190" stopIfTrue="1">
      <formula>WEEKDAY($A903)=4</formula>
    </cfRule>
    <cfRule type="expression" dxfId="8618" priority="11191" stopIfTrue="1">
      <formula>WEEKDAY($A903)=5</formula>
    </cfRule>
    <cfRule type="expression" dxfId="8617" priority="11192" stopIfTrue="1">
      <formula>WEEKDAY($A903)=6</formula>
    </cfRule>
    <cfRule type="expression" dxfId="8616" priority="11193" stopIfTrue="1">
      <formula>WEEKDAY($A903)=7</formula>
    </cfRule>
  </conditionalFormatting>
  <conditionalFormatting sqref="B903:G903 J903:M903">
    <cfRule type="expression" dxfId="8615" priority="11180" stopIfTrue="1">
      <formula>WEEKDAY($A903)=1</formula>
    </cfRule>
    <cfRule type="expression" dxfId="8614" priority="11181" stopIfTrue="1">
      <formula>WEEKDAY($A903)=2</formula>
    </cfRule>
    <cfRule type="expression" dxfId="8613" priority="11182" stopIfTrue="1">
      <formula>WEEKDAY($A903)=3</formula>
    </cfRule>
    <cfRule type="expression" dxfId="8612" priority="11183" stopIfTrue="1">
      <formula>WEEKDAY($A903)=4</formula>
    </cfRule>
    <cfRule type="expression" dxfId="8611" priority="11184" stopIfTrue="1">
      <formula>WEEKDAY($A903)=5</formula>
    </cfRule>
    <cfRule type="expression" dxfId="8610" priority="11185" stopIfTrue="1">
      <formula>WEEKDAY($A903)=6</formula>
    </cfRule>
    <cfRule type="expression" dxfId="8609" priority="11186" stopIfTrue="1">
      <formula>WEEKDAY($A903)=7</formula>
    </cfRule>
  </conditionalFormatting>
  <conditionalFormatting sqref="B904:H904 J904:M904">
    <cfRule type="expression" dxfId="8608" priority="11173" stopIfTrue="1">
      <formula>WEEKDAY($A904)=1</formula>
    </cfRule>
    <cfRule type="expression" dxfId="8607" priority="11174" stopIfTrue="1">
      <formula>WEEKDAY($A904)=2</formula>
    </cfRule>
    <cfRule type="expression" dxfId="8606" priority="11175" stopIfTrue="1">
      <formula>WEEKDAY($A904)=3</formula>
    </cfRule>
    <cfRule type="expression" dxfId="8605" priority="11176" stopIfTrue="1">
      <formula>WEEKDAY($A904)=4</formula>
    </cfRule>
    <cfRule type="expression" dxfId="8604" priority="11177" stopIfTrue="1">
      <formula>WEEKDAY($A904)=5</formula>
    </cfRule>
    <cfRule type="expression" dxfId="8603" priority="11178" stopIfTrue="1">
      <formula>WEEKDAY($A904)=6</formula>
    </cfRule>
    <cfRule type="expression" dxfId="8602" priority="11179" stopIfTrue="1">
      <formula>WEEKDAY($A904)=7</formula>
    </cfRule>
  </conditionalFormatting>
  <conditionalFormatting sqref="J905">
    <cfRule type="expression" dxfId="8601" priority="11166" stopIfTrue="1">
      <formula>WEEKDAY($A905)=1</formula>
    </cfRule>
    <cfRule type="expression" dxfId="8600" priority="11167" stopIfTrue="1">
      <formula>WEEKDAY($A905)=2</formula>
    </cfRule>
    <cfRule type="expression" dxfId="8599" priority="11168" stopIfTrue="1">
      <formula>WEEKDAY($A905)=3</formula>
    </cfRule>
    <cfRule type="expression" dxfId="8598" priority="11169" stopIfTrue="1">
      <formula>WEEKDAY($A905)=4</formula>
    </cfRule>
    <cfRule type="expression" dxfId="8597" priority="11170" stopIfTrue="1">
      <formula>WEEKDAY($A905)=5</formula>
    </cfRule>
    <cfRule type="expression" dxfId="8596" priority="11171" stopIfTrue="1">
      <formula>WEEKDAY($A905)=6</formula>
    </cfRule>
    <cfRule type="expression" dxfId="8595" priority="11172" stopIfTrue="1">
      <formula>WEEKDAY($A905)=7</formula>
    </cfRule>
  </conditionalFormatting>
  <conditionalFormatting sqref="B905:H905 K905:M905">
    <cfRule type="expression" dxfId="8594" priority="11159" stopIfTrue="1">
      <formula>WEEKDAY($A905)=1</formula>
    </cfRule>
    <cfRule type="expression" dxfId="8593" priority="11160" stopIfTrue="1">
      <formula>WEEKDAY($A905)=2</formula>
    </cfRule>
    <cfRule type="expression" dxfId="8592" priority="11161" stopIfTrue="1">
      <formula>WEEKDAY($A905)=3</formula>
    </cfRule>
    <cfRule type="expression" dxfId="8591" priority="11162" stopIfTrue="1">
      <formula>WEEKDAY($A905)=4</formula>
    </cfRule>
    <cfRule type="expression" dxfId="8590" priority="11163" stopIfTrue="1">
      <formula>WEEKDAY($A905)=5</formula>
    </cfRule>
    <cfRule type="expression" dxfId="8589" priority="11164" stopIfTrue="1">
      <formula>WEEKDAY($A905)=6</formula>
    </cfRule>
    <cfRule type="expression" dxfId="8588" priority="11165" stopIfTrue="1">
      <formula>WEEKDAY($A905)=7</formula>
    </cfRule>
  </conditionalFormatting>
  <conditionalFormatting sqref="B905:H905 K905:M905">
    <cfRule type="expression" dxfId="8587" priority="11152" stopIfTrue="1">
      <formula>WEEKDAY($A905)=1</formula>
    </cfRule>
    <cfRule type="expression" dxfId="8586" priority="11153" stopIfTrue="1">
      <formula>WEEKDAY($A905)=2</formula>
    </cfRule>
    <cfRule type="expression" dxfId="8585" priority="11154" stopIfTrue="1">
      <formula>WEEKDAY($A905)=3</formula>
    </cfRule>
    <cfRule type="expression" dxfId="8584" priority="11155" stopIfTrue="1">
      <formula>WEEKDAY($A905)=4</formula>
    </cfRule>
    <cfRule type="expression" dxfId="8583" priority="11156" stopIfTrue="1">
      <formula>WEEKDAY($A905)=5</formula>
    </cfRule>
    <cfRule type="expression" dxfId="8582" priority="11157" stopIfTrue="1">
      <formula>WEEKDAY($A905)=6</formula>
    </cfRule>
    <cfRule type="expression" dxfId="8581" priority="11158" stopIfTrue="1">
      <formula>WEEKDAY($A905)=7</formula>
    </cfRule>
  </conditionalFormatting>
  <conditionalFormatting sqref="B906:H906 J906:M906">
    <cfRule type="expression" dxfId="8580" priority="11145" stopIfTrue="1">
      <formula>WEEKDAY($A906)=1</formula>
    </cfRule>
    <cfRule type="expression" dxfId="8579" priority="11146" stopIfTrue="1">
      <formula>WEEKDAY($A906)=2</formula>
    </cfRule>
    <cfRule type="expression" dxfId="8578" priority="11147" stopIfTrue="1">
      <formula>WEEKDAY($A906)=3</formula>
    </cfRule>
    <cfRule type="expression" dxfId="8577" priority="11148" stopIfTrue="1">
      <formula>WEEKDAY($A906)=4</formula>
    </cfRule>
    <cfRule type="expression" dxfId="8576" priority="11149" stopIfTrue="1">
      <formula>WEEKDAY($A906)=5</formula>
    </cfRule>
    <cfRule type="expression" dxfId="8575" priority="11150" stopIfTrue="1">
      <formula>WEEKDAY($A906)=6</formula>
    </cfRule>
    <cfRule type="expression" dxfId="8574" priority="11151" stopIfTrue="1">
      <formula>WEEKDAY($A906)=7</formula>
    </cfRule>
  </conditionalFormatting>
  <conditionalFormatting sqref="B906:H906 J906:M906">
    <cfRule type="expression" dxfId="8573" priority="11138" stopIfTrue="1">
      <formula>WEEKDAY($A906)=1</formula>
    </cfRule>
    <cfRule type="expression" dxfId="8572" priority="11139" stopIfTrue="1">
      <formula>WEEKDAY($A906)=2</formula>
    </cfRule>
    <cfRule type="expression" dxfId="8571" priority="11140" stopIfTrue="1">
      <formula>WEEKDAY($A906)=3</formula>
    </cfRule>
    <cfRule type="expression" dxfId="8570" priority="11141" stopIfTrue="1">
      <formula>WEEKDAY($A906)=4</formula>
    </cfRule>
    <cfRule type="expression" dxfId="8569" priority="11142" stopIfTrue="1">
      <formula>WEEKDAY($A906)=5</formula>
    </cfRule>
    <cfRule type="expression" dxfId="8568" priority="11143" stopIfTrue="1">
      <formula>WEEKDAY($A906)=6</formula>
    </cfRule>
    <cfRule type="expression" dxfId="8567" priority="11144" stopIfTrue="1">
      <formula>WEEKDAY($A906)=7</formula>
    </cfRule>
  </conditionalFormatting>
  <conditionalFormatting sqref="H907">
    <cfRule type="expression" dxfId="8566" priority="11131" stopIfTrue="1">
      <formula>WEEKDAY($A907)=1</formula>
    </cfRule>
    <cfRule type="expression" dxfId="8565" priority="11132" stopIfTrue="1">
      <formula>WEEKDAY($A907)=2</formula>
    </cfRule>
    <cfRule type="expression" dxfId="8564" priority="11133" stopIfTrue="1">
      <formula>WEEKDAY($A907)=3</formula>
    </cfRule>
    <cfRule type="expression" dxfId="8563" priority="11134" stopIfTrue="1">
      <formula>WEEKDAY($A907)=4</formula>
    </cfRule>
    <cfRule type="expression" dxfId="8562" priority="11135" stopIfTrue="1">
      <formula>WEEKDAY($A907)=5</formula>
    </cfRule>
    <cfRule type="expression" dxfId="8561" priority="11136" stopIfTrue="1">
      <formula>WEEKDAY($A907)=6</formula>
    </cfRule>
    <cfRule type="expression" dxfId="8560" priority="11137" stopIfTrue="1">
      <formula>WEEKDAY($A907)=7</formula>
    </cfRule>
  </conditionalFormatting>
  <conditionalFormatting sqref="H907">
    <cfRule type="expression" dxfId="8559" priority="11124" stopIfTrue="1">
      <formula>WEEKDAY($A907)=1</formula>
    </cfRule>
    <cfRule type="expression" dxfId="8558" priority="11125" stopIfTrue="1">
      <formula>WEEKDAY($A907)=2</formula>
    </cfRule>
    <cfRule type="expression" dxfId="8557" priority="11126" stopIfTrue="1">
      <formula>WEEKDAY($A907)=3</formula>
    </cfRule>
    <cfRule type="expression" dxfId="8556" priority="11127" stopIfTrue="1">
      <formula>WEEKDAY($A907)=4</formula>
    </cfRule>
    <cfRule type="expression" dxfId="8555" priority="11128" stopIfTrue="1">
      <formula>WEEKDAY($A907)=5</formula>
    </cfRule>
    <cfRule type="expression" dxfId="8554" priority="11129" stopIfTrue="1">
      <formula>WEEKDAY($A907)=6</formula>
    </cfRule>
    <cfRule type="expression" dxfId="8553" priority="11130" stopIfTrue="1">
      <formula>WEEKDAY($A907)=7</formula>
    </cfRule>
  </conditionalFormatting>
  <conditionalFormatting sqref="B907:G907 J907:M907">
    <cfRule type="expression" dxfId="8552" priority="11117" stopIfTrue="1">
      <formula>WEEKDAY($A907)=1</formula>
    </cfRule>
    <cfRule type="expression" dxfId="8551" priority="11118" stopIfTrue="1">
      <formula>WEEKDAY($A907)=2</formula>
    </cfRule>
    <cfRule type="expression" dxfId="8550" priority="11119" stopIfTrue="1">
      <formula>WEEKDAY($A907)=3</formula>
    </cfRule>
    <cfRule type="expression" dxfId="8549" priority="11120" stopIfTrue="1">
      <formula>WEEKDAY($A907)=4</formula>
    </cfRule>
    <cfRule type="expression" dxfId="8548" priority="11121" stopIfTrue="1">
      <formula>WEEKDAY($A907)=5</formula>
    </cfRule>
    <cfRule type="expression" dxfId="8547" priority="11122" stopIfTrue="1">
      <formula>WEEKDAY($A907)=6</formula>
    </cfRule>
    <cfRule type="expression" dxfId="8546" priority="11123" stopIfTrue="1">
      <formula>WEEKDAY($A907)=7</formula>
    </cfRule>
  </conditionalFormatting>
  <conditionalFormatting sqref="B908:H908 J908:M908">
    <cfRule type="expression" dxfId="8545" priority="11110" stopIfTrue="1">
      <formula>WEEKDAY($A908)=1</formula>
    </cfRule>
    <cfRule type="expression" dxfId="8544" priority="11111" stopIfTrue="1">
      <formula>WEEKDAY($A908)=2</formula>
    </cfRule>
    <cfRule type="expression" dxfId="8543" priority="11112" stopIfTrue="1">
      <formula>WEEKDAY($A908)=3</formula>
    </cfRule>
    <cfRule type="expression" dxfId="8542" priority="11113" stopIfTrue="1">
      <formula>WEEKDAY($A908)=4</formula>
    </cfRule>
    <cfRule type="expression" dxfId="8541" priority="11114" stopIfTrue="1">
      <formula>WEEKDAY($A908)=5</formula>
    </cfRule>
    <cfRule type="expression" dxfId="8540" priority="11115" stopIfTrue="1">
      <formula>WEEKDAY($A908)=6</formula>
    </cfRule>
    <cfRule type="expression" dxfId="8539" priority="11116" stopIfTrue="1">
      <formula>WEEKDAY($A908)=7</formula>
    </cfRule>
  </conditionalFormatting>
  <conditionalFormatting sqref="J909">
    <cfRule type="expression" dxfId="8538" priority="11103" stopIfTrue="1">
      <formula>WEEKDAY($A909)=1</formula>
    </cfRule>
    <cfRule type="expression" dxfId="8537" priority="11104" stopIfTrue="1">
      <formula>WEEKDAY($A909)=2</formula>
    </cfRule>
    <cfRule type="expression" dxfId="8536" priority="11105" stopIfTrue="1">
      <formula>WEEKDAY($A909)=3</formula>
    </cfRule>
    <cfRule type="expression" dxfId="8535" priority="11106" stopIfTrue="1">
      <formula>WEEKDAY($A909)=4</formula>
    </cfRule>
    <cfRule type="expression" dxfId="8534" priority="11107" stopIfTrue="1">
      <formula>WEEKDAY($A909)=5</formula>
    </cfRule>
    <cfRule type="expression" dxfId="8533" priority="11108" stopIfTrue="1">
      <formula>WEEKDAY($A909)=6</formula>
    </cfRule>
    <cfRule type="expression" dxfId="8532" priority="11109" stopIfTrue="1">
      <formula>WEEKDAY($A909)=7</formula>
    </cfRule>
  </conditionalFormatting>
  <conditionalFormatting sqref="B909:H909 K909:M909">
    <cfRule type="expression" dxfId="8531" priority="11096" stopIfTrue="1">
      <formula>WEEKDAY($A909)=1</formula>
    </cfRule>
    <cfRule type="expression" dxfId="8530" priority="11097" stopIfTrue="1">
      <formula>WEEKDAY($A909)=2</formula>
    </cfRule>
    <cfRule type="expression" dxfId="8529" priority="11098" stopIfTrue="1">
      <formula>WEEKDAY($A909)=3</formula>
    </cfRule>
    <cfRule type="expression" dxfId="8528" priority="11099" stopIfTrue="1">
      <formula>WEEKDAY($A909)=4</formula>
    </cfRule>
    <cfRule type="expression" dxfId="8527" priority="11100" stopIfTrue="1">
      <formula>WEEKDAY($A909)=5</formula>
    </cfRule>
    <cfRule type="expression" dxfId="8526" priority="11101" stopIfTrue="1">
      <formula>WEEKDAY($A909)=6</formula>
    </cfRule>
    <cfRule type="expression" dxfId="8525" priority="11102" stopIfTrue="1">
      <formula>WEEKDAY($A909)=7</formula>
    </cfRule>
  </conditionalFormatting>
  <conditionalFormatting sqref="B909:H909 K909:M909">
    <cfRule type="expression" dxfId="8524" priority="11089" stopIfTrue="1">
      <formula>WEEKDAY($A909)=1</formula>
    </cfRule>
    <cfRule type="expression" dxfId="8523" priority="11090" stopIfTrue="1">
      <formula>WEEKDAY($A909)=2</formula>
    </cfRule>
    <cfRule type="expression" dxfId="8522" priority="11091" stopIfTrue="1">
      <formula>WEEKDAY($A909)=3</formula>
    </cfRule>
    <cfRule type="expression" dxfId="8521" priority="11092" stopIfTrue="1">
      <formula>WEEKDAY($A909)=4</formula>
    </cfRule>
    <cfRule type="expression" dxfId="8520" priority="11093" stopIfTrue="1">
      <formula>WEEKDAY($A909)=5</formula>
    </cfRule>
    <cfRule type="expression" dxfId="8519" priority="11094" stopIfTrue="1">
      <formula>WEEKDAY($A909)=6</formula>
    </cfRule>
    <cfRule type="expression" dxfId="8518" priority="11095" stopIfTrue="1">
      <formula>WEEKDAY($A909)=7</formula>
    </cfRule>
  </conditionalFormatting>
  <conditionalFormatting sqref="B910:H910 J910:M910">
    <cfRule type="expression" dxfId="8517" priority="11082" stopIfTrue="1">
      <formula>WEEKDAY($A910)=1</formula>
    </cfRule>
    <cfRule type="expression" dxfId="8516" priority="11083" stopIfTrue="1">
      <formula>WEEKDAY($A910)=2</formula>
    </cfRule>
    <cfRule type="expression" dxfId="8515" priority="11084" stopIfTrue="1">
      <formula>WEEKDAY($A910)=3</formula>
    </cfRule>
    <cfRule type="expression" dxfId="8514" priority="11085" stopIfTrue="1">
      <formula>WEEKDAY($A910)=4</formula>
    </cfRule>
    <cfRule type="expression" dxfId="8513" priority="11086" stopIfTrue="1">
      <formula>WEEKDAY($A910)=5</formula>
    </cfRule>
    <cfRule type="expression" dxfId="8512" priority="11087" stopIfTrue="1">
      <formula>WEEKDAY($A910)=6</formula>
    </cfRule>
    <cfRule type="expression" dxfId="8511" priority="11088" stopIfTrue="1">
      <formula>WEEKDAY($A910)=7</formula>
    </cfRule>
  </conditionalFormatting>
  <conditionalFormatting sqref="B910:H910 J910:M910">
    <cfRule type="expression" dxfId="8510" priority="11075" stopIfTrue="1">
      <formula>WEEKDAY($A910)=1</formula>
    </cfRule>
    <cfRule type="expression" dxfId="8509" priority="11076" stopIfTrue="1">
      <formula>WEEKDAY($A910)=2</formula>
    </cfRule>
    <cfRule type="expression" dxfId="8508" priority="11077" stopIfTrue="1">
      <formula>WEEKDAY($A910)=3</formula>
    </cfRule>
    <cfRule type="expression" dxfId="8507" priority="11078" stopIfTrue="1">
      <formula>WEEKDAY($A910)=4</formula>
    </cfRule>
    <cfRule type="expression" dxfId="8506" priority="11079" stopIfTrue="1">
      <formula>WEEKDAY($A910)=5</formula>
    </cfRule>
    <cfRule type="expression" dxfId="8505" priority="11080" stopIfTrue="1">
      <formula>WEEKDAY($A910)=6</formula>
    </cfRule>
    <cfRule type="expression" dxfId="8504" priority="11081" stopIfTrue="1">
      <formula>WEEKDAY($A910)=7</formula>
    </cfRule>
  </conditionalFormatting>
  <conditionalFormatting sqref="B911:H911 J911:M911">
    <cfRule type="expression" dxfId="8503" priority="11068" stopIfTrue="1">
      <formula>WEEKDAY($A911)=1</formula>
    </cfRule>
    <cfRule type="expression" dxfId="8502" priority="11069" stopIfTrue="1">
      <formula>WEEKDAY($A911)=2</formula>
    </cfRule>
    <cfRule type="expression" dxfId="8501" priority="11070" stopIfTrue="1">
      <formula>WEEKDAY($A911)=3</formula>
    </cfRule>
    <cfRule type="expression" dxfId="8500" priority="11071" stopIfTrue="1">
      <formula>WEEKDAY($A911)=4</formula>
    </cfRule>
    <cfRule type="expression" dxfId="8499" priority="11072" stopIfTrue="1">
      <formula>WEEKDAY($A911)=5</formula>
    </cfRule>
    <cfRule type="expression" dxfId="8498" priority="11073" stopIfTrue="1">
      <formula>WEEKDAY($A911)=6</formula>
    </cfRule>
    <cfRule type="expression" dxfId="8497" priority="11074" stopIfTrue="1">
      <formula>WEEKDAY($A911)=7</formula>
    </cfRule>
  </conditionalFormatting>
  <conditionalFormatting sqref="J912">
    <cfRule type="expression" dxfId="8496" priority="11061" stopIfTrue="1">
      <formula>WEEKDAY($A912)=1</formula>
    </cfRule>
    <cfRule type="expression" dxfId="8495" priority="11062" stopIfTrue="1">
      <formula>WEEKDAY($A912)=2</formula>
    </cfRule>
    <cfRule type="expression" dxfId="8494" priority="11063" stopIfTrue="1">
      <formula>WEEKDAY($A912)=3</formula>
    </cfRule>
    <cfRule type="expression" dxfId="8493" priority="11064" stopIfTrue="1">
      <formula>WEEKDAY($A912)=4</formula>
    </cfRule>
    <cfRule type="expression" dxfId="8492" priority="11065" stopIfTrue="1">
      <formula>WEEKDAY($A912)=5</formula>
    </cfRule>
    <cfRule type="expression" dxfId="8491" priority="11066" stopIfTrue="1">
      <formula>WEEKDAY($A912)=6</formula>
    </cfRule>
    <cfRule type="expression" dxfId="8490" priority="11067" stopIfTrue="1">
      <formula>WEEKDAY($A912)=7</formula>
    </cfRule>
  </conditionalFormatting>
  <conditionalFormatting sqref="B912:H912 K912:M912">
    <cfRule type="expression" dxfId="8489" priority="11054" stopIfTrue="1">
      <formula>WEEKDAY($A912)=1</formula>
    </cfRule>
    <cfRule type="expression" dxfId="8488" priority="11055" stopIfTrue="1">
      <formula>WEEKDAY($A912)=2</formula>
    </cfRule>
    <cfRule type="expression" dxfId="8487" priority="11056" stopIfTrue="1">
      <formula>WEEKDAY($A912)=3</formula>
    </cfRule>
    <cfRule type="expression" dxfId="8486" priority="11057" stopIfTrue="1">
      <formula>WEEKDAY($A912)=4</formula>
    </cfRule>
    <cfRule type="expression" dxfId="8485" priority="11058" stopIfTrue="1">
      <formula>WEEKDAY($A912)=5</formula>
    </cfRule>
    <cfRule type="expression" dxfId="8484" priority="11059" stopIfTrue="1">
      <formula>WEEKDAY($A912)=6</formula>
    </cfRule>
    <cfRule type="expression" dxfId="8483" priority="11060" stopIfTrue="1">
      <formula>WEEKDAY($A912)=7</formula>
    </cfRule>
  </conditionalFormatting>
  <conditionalFormatting sqref="B912:H912 K912:M912">
    <cfRule type="expression" dxfId="8482" priority="11047" stopIfTrue="1">
      <formula>WEEKDAY($A912)=1</formula>
    </cfRule>
    <cfRule type="expression" dxfId="8481" priority="11048" stopIfTrue="1">
      <formula>WEEKDAY($A912)=2</formula>
    </cfRule>
    <cfRule type="expression" dxfId="8480" priority="11049" stopIfTrue="1">
      <formula>WEEKDAY($A912)=3</formula>
    </cfRule>
    <cfRule type="expression" dxfId="8479" priority="11050" stopIfTrue="1">
      <formula>WEEKDAY($A912)=4</formula>
    </cfRule>
    <cfRule type="expression" dxfId="8478" priority="11051" stopIfTrue="1">
      <formula>WEEKDAY($A912)=5</formula>
    </cfRule>
    <cfRule type="expression" dxfId="8477" priority="11052" stopIfTrue="1">
      <formula>WEEKDAY($A912)=6</formula>
    </cfRule>
    <cfRule type="expression" dxfId="8476" priority="11053" stopIfTrue="1">
      <formula>WEEKDAY($A912)=7</formula>
    </cfRule>
  </conditionalFormatting>
  <conditionalFormatting sqref="I913">
    <cfRule type="expression" dxfId="8475" priority="11040" stopIfTrue="1">
      <formula>WEEKDAY($A913)=1</formula>
    </cfRule>
    <cfRule type="expression" dxfId="8474" priority="11041" stopIfTrue="1">
      <formula>WEEKDAY($A913)=2</formula>
    </cfRule>
    <cfRule type="expression" dxfId="8473" priority="11042" stopIfTrue="1">
      <formula>WEEKDAY($A913)=3</formula>
    </cfRule>
    <cfRule type="expression" dxfId="8472" priority="11043" stopIfTrue="1">
      <formula>WEEKDAY($A913)=4</formula>
    </cfRule>
    <cfRule type="expression" dxfId="8471" priority="11044" stopIfTrue="1">
      <formula>WEEKDAY($A913)=5</formula>
    </cfRule>
    <cfRule type="expression" dxfId="8470" priority="11045" stopIfTrue="1">
      <formula>WEEKDAY($A913)=6</formula>
    </cfRule>
    <cfRule type="expression" dxfId="8469" priority="11046" stopIfTrue="1">
      <formula>WEEKDAY($A913)=7</formula>
    </cfRule>
  </conditionalFormatting>
  <conditionalFormatting sqref="I913">
    <cfRule type="expression" dxfId="8468" priority="10816" stopIfTrue="1">
      <formula>WEEKDAY($A913)=1</formula>
    </cfRule>
    <cfRule type="expression" dxfId="8467" priority="10817" stopIfTrue="1">
      <formula>WEEKDAY($A913)=2</formula>
    </cfRule>
    <cfRule type="expression" dxfId="8466" priority="10818" stopIfTrue="1">
      <formula>WEEKDAY($A913)=3</formula>
    </cfRule>
    <cfRule type="expression" dxfId="8465" priority="10819" stopIfTrue="1">
      <formula>WEEKDAY($A913)=4</formula>
    </cfRule>
    <cfRule type="expression" dxfId="8464" priority="10820" stopIfTrue="1">
      <formula>WEEKDAY($A913)=5</formula>
    </cfRule>
    <cfRule type="expression" dxfId="8463" priority="10821" stopIfTrue="1">
      <formula>WEEKDAY($A913)=6</formula>
    </cfRule>
    <cfRule type="expression" dxfId="8462" priority="10822" stopIfTrue="1">
      <formula>WEEKDAY($A913)=7</formula>
    </cfRule>
  </conditionalFormatting>
  <conditionalFormatting sqref="I913">
    <cfRule type="expression" dxfId="8461" priority="10809" stopIfTrue="1">
      <formula>WEEKDAY($A913)=1</formula>
    </cfRule>
    <cfRule type="expression" dxfId="8460" priority="10810" stopIfTrue="1">
      <formula>WEEKDAY($A913)=2</formula>
    </cfRule>
    <cfRule type="expression" dxfId="8459" priority="10811" stopIfTrue="1">
      <formula>WEEKDAY($A913)=3</formula>
    </cfRule>
    <cfRule type="expression" dxfId="8458" priority="10812" stopIfTrue="1">
      <formula>WEEKDAY($A913)=4</formula>
    </cfRule>
    <cfRule type="expression" dxfId="8457" priority="10813" stopIfTrue="1">
      <formula>WEEKDAY($A913)=5</formula>
    </cfRule>
    <cfRule type="expression" dxfId="8456" priority="10814" stopIfTrue="1">
      <formula>WEEKDAY($A913)=6</formula>
    </cfRule>
    <cfRule type="expression" dxfId="8455" priority="10815" stopIfTrue="1">
      <formula>WEEKDAY($A913)=7</formula>
    </cfRule>
  </conditionalFormatting>
  <conditionalFormatting sqref="I913">
    <cfRule type="expression" dxfId="8454" priority="10802" stopIfTrue="1">
      <formula>WEEKDAY($A913)=1</formula>
    </cfRule>
    <cfRule type="expression" dxfId="8453" priority="10803" stopIfTrue="1">
      <formula>WEEKDAY($A913)=2</formula>
    </cfRule>
    <cfRule type="expression" dxfId="8452" priority="10804" stopIfTrue="1">
      <formula>WEEKDAY($A913)=3</formula>
    </cfRule>
    <cfRule type="expression" dxfId="8451" priority="10805" stopIfTrue="1">
      <formula>WEEKDAY($A913)=4</formula>
    </cfRule>
    <cfRule type="expression" dxfId="8450" priority="10806" stopIfTrue="1">
      <formula>WEEKDAY($A913)=5</formula>
    </cfRule>
    <cfRule type="expression" dxfId="8449" priority="10807" stopIfTrue="1">
      <formula>WEEKDAY($A913)=6</formula>
    </cfRule>
    <cfRule type="expression" dxfId="8448" priority="10808" stopIfTrue="1">
      <formula>WEEKDAY($A913)=7</formula>
    </cfRule>
  </conditionalFormatting>
  <conditionalFormatting sqref="I913">
    <cfRule type="expression" dxfId="8447" priority="10795" stopIfTrue="1">
      <formula>WEEKDAY($A913)=1</formula>
    </cfRule>
    <cfRule type="expression" dxfId="8446" priority="10796" stopIfTrue="1">
      <formula>WEEKDAY($A913)=2</formula>
    </cfRule>
    <cfRule type="expression" dxfId="8445" priority="10797" stopIfTrue="1">
      <formula>WEEKDAY($A913)=3</formula>
    </cfRule>
    <cfRule type="expression" dxfId="8444" priority="10798" stopIfTrue="1">
      <formula>WEEKDAY($A913)=4</formula>
    </cfRule>
    <cfRule type="expression" dxfId="8443" priority="10799" stopIfTrue="1">
      <formula>WEEKDAY($A913)=5</formula>
    </cfRule>
    <cfRule type="expression" dxfId="8442" priority="10800" stopIfTrue="1">
      <formula>WEEKDAY($A913)=6</formula>
    </cfRule>
    <cfRule type="expression" dxfId="8441" priority="10801" stopIfTrue="1">
      <formula>WEEKDAY($A913)=7</formula>
    </cfRule>
  </conditionalFormatting>
  <conditionalFormatting sqref="I913">
    <cfRule type="expression" dxfId="8440" priority="10788" stopIfTrue="1">
      <formula>WEEKDAY($A913)=1</formula>
    </cfRule>
    <cfRule type="expression" dxfId="8439" priority="10789" stopIfTrue="1">
      <formula>WEEKDAY($A913)=2</formula>
    </cfRule>
    <cfRule type="expression" dxfId="8438" priority="10790" stopIfTrue="1">
      <formula>WEEKDAY($A913)=3</formula>
    </cfRule>
    <cfRule type="expression" dxfId="8437" priority="10791" stopIfTrue="1">
      <formula>WEEKDAY($A913)=4</formula>
    </cfRule>
    <cfRule type="expression" dxfId="8436" priority="10792" stopIfTrue="1">
      <formula>WEEKDAY($A913)=5</formula>
    </cfRule>
    <cfRule type="expression" dxfId="8435" priority="10793" stopIfTrue="1">
      <formula>WEEKDAY($A913)=6</formula>
    </cfRule>
    <cfRule type="expression" dxfId="8434" priority="10794" stopIfTrue="1">
      <formula>WEEKDAY($A913)=7</formula>
    </cfRule>
  </conditionalFormatting>
  <conditionalFormatting sqref="I913">
    <cfRule type="expression" dxfId="8433" priority="10781" stopIfTrue="1">
      <formula>WEEKDAY($A913)=1</formula>
    </cfRule>
    <cfRule type="expression" dxfId="8432" priority="10782" stopIfTrue="1">
      <formula>WEEKDAY($A913)=2</formula>
    </cfRule>
    <cfRule type="expression" dxfId="8431" priority="10783" stopIfTrue="1">
      <formula>WEEKDAY($A913)=3</formula>
    </cfRule>
    <cfRule type="expression" dxfId="8430" priority="10784" stopIfTrue="1">
      <formula>WEEKDAY($A913)=4</formula>
    </cfRule>
    <cfRule type="expression" dxfId="8429" priority="10785" stopIfTrue="1">
      <formula>WEEKDAY($A913)=5</formula>
    </cfRule>
    <cfRule type="expression" dxfId="8428" priority="10786" stopIfTrue="1">
      <formula>WEEKDAY($A913)=6</formula>
    </cfRule>
    <cfRule type="expression" dxfId="8427" priority="10787" stopIfTrue="1">
      <formula>WEEKDAY($A913)=7</formula>
    </cfRule>
  </conditionalFormatting>
  <conditionalFormatting sqref="I913">
    <cfRule type="expression" dxfId="8426" priority="10774" stopIfTrue="1">
      <formula>WEEKDAY($A913)=1</formula>
    </cfRule>
    <cfRule type="expression" dxfId="8425" priority="10775" stopIfTrue="1">
      <formula>WEEKDAY($A913)=2</formula>
    </cfRule>
    <cfRule type="expression" dxfId="8424" priority="10776" stopIfTrue="1">
      <formula>WEEKDAY($A913)=3</formula>
    </cfRule>
    <cfRule type="expression" dxfId="8423" priority="10777" stopIfTrue="1">
      <formula>WEEKDAY($A913)=4</formula>
    </cfRule>
    <cfRule type="expression" dxfId="8422" priority="10778" stopIfTrue="1">
      <formula>WEEKDAY($A913)=5</formula>
    </cfRule>
    <cfRule type="expression" dxfId="8421" priority="10779" stopIfTrue="1">
      <formula>WEEKDAY($A913)=6</formula>
    </cfRule>
    <cfRule type="expression" dxfId="8420" priority="10780" stopIfTrue="1">
      <formula>WEEKDAY($A913)=7</formula>
    </cfRule>
  </conditionalFormatting>
  <conditionalFormatting sqref="I913">
    <cfRule type="expression" dxfId="8419" priority="10767" stopIfTrue="1">
      <formula>WEEKDAY($A913)=1</formula>
    </cfRule>
    <cfRule type="expression" dxfId="8418" priority="10768" stopIfTrue="1">
      <formula>WEEKDAY($A913)=2</formula>
    </cfRule>
    <cfRule type="expression" dxfId="8417" priority="10769" stopIfTrue="1">
      <formula>WEEKDAY($A913)=3</formula>
    </cfRule>
    <cfRule type="expression" dxfId="8416" priority="10770" stopIfTrue="1">
      <formula>WEEKDAY($A913)=4</formula>
    </cfRule>
    <cfRule type="expression" dxfId="8415" priority="10771" stopIfTrue="1">
      <formula>WEEKDAY($A913)=5</formula>
    </cfRule>
    <cfRule type="expression" dxfId="8414" priority="10772" stopIfTrue="1">
      <formula>WEEKDAY($A913)=6</formula>
    </cfRule>
    <cfRule type="expression" dxfId="8413" priority="10773" stopIfTrue="1">
      <formula>WEEKDAY($A913)=7</formula>
    </cfRule>
  </conditionalFormatting>
  <conditionalFormatting sqref="I913">
    <cfRule type="expression" dxfId="8412" priority="10760" stopIfTrue="1">
      <formula>WEEKDAY($A913)=1</formula>
    </cfRule>
    <cfRule type="expression" dxfId="8411" priority="10761" stopIfTrue="1">
      <formula>WEEKDAY($A913)=2</formula>
    </cfRule>
    <cfRule type="expression" dxfId="8410" priority="10762" stopIfTrue="1">
      <formula>WEEKDAY($A913)=3</formula>
    </cfRule>
    <cfRule type="expression" dxfId="8409" priority="10763" stopIfTrue="1">
      <formula>WEEKDAY($A913)=4</formula>
    </cfRule>
    <cfRule type="expression" dxfId="8408" priority="10764" stopIfTrue="1">
      <formula>WEEKDAY($A913)=5</formula>
    </cfRule>
    <cfRule type="expression" dxfId="8407" priority="10765" stopIfTrue="1">
      <formula>WEEKDAY($A913)=6</formula>
    </cfRule>
    <cfRule type="expression" dxfId="8406" priority="10766" stopIfTrue="1">
      <formula>WEEKDAY($A913)=7</formula>
    </cfRule>
  </conditionalFormatting>
  <conditionalFormatting sqref="I913">
    <cfRule type="expression" dxfId="8405" priority="10753" stopIfTrue="1">
      <formula>WEEKDAY($A913)=1</formula>
    </cfRule>
    <cfRule type="expression" dxfId="8404" priority="10754" stopIfTrue="1">
      <formula>WEEKDAY($A913)=2</formula>
    </cfRule>
    <cfRule type="expression" dxfId="8403" priority="10755" stopIfTrue="1">
      <formula>WEEKDAY($A913)=3</formula>
    </cfRule>
    <cfRule type="expression" dxfId="8402" priority="10756" stopIfTrue="1">
      <formula>WEEKDAY($A913)=4</formula>
    </cfRule>
    <cfRule type="expression" dxfId="8401" priority="10757" stopIfTrue="1">
      <formula>WEEKDAY($A913)=5</formula>
    </cfRule>
    <cfRule type="expression" dxfId="8400" priority="10758" stopIfTrue="1">
      <formula>WEEKDAY($A913)=6</formula>
    </cfRule>
    <cfRule type="expression" dxfId="8399" priority="10759" stopIfTrue="1">
      <formula>WEEKDAY($A913)=7</formula>
    </cfRule>
  </conditionalFormatting>
  <conditionalFormatting sqref="I913">
    <cfRule type="expression" dxfId="8398" priority="10746" stopIfTrue="1">
      <formula>WEEKDAY($A913)=1</formula>
    </cfRule>
    <cfRule type="expression" dxfId="8397" priority="10747" stopIfTrue="1">
      <formula>WEEKDAY($A913)=2</formula>
    </cfRule>
    <cfRule type="expression" dxfId="8396" priority="10748" stopIfTrue="1">
      <formula>WEEKDAY($A913)=3</formula>
    </cfRule>
    <cfRule type="expression" dxfId="8395" priority="10749" stopIfTrue="1">
      <formula>WEEKDAY($A913)=4</formula>
    </cfRule>
    <cfRule type="expression" dxfId="8394" priority="10750" stopIfTrue="1">
      <formula>WEEKDAY($A913)=5</formula>
    </cfRule>
    <cfRule type="expression" dxfId="8393" priority="10751" stopIfTrue="1">
      <formula>WEEKDAY($A913)=6</formula>
    </cfRule>
    <cfRule type="expression" dxfId="8392" priority="10752" stopIfTrue="1">
      <formula>WEEKDAY($A913)=7</formula>
    </cfRule>
  </conditionalFormatting>
  <conditionalFormatting sqref="I913">
    <cfRule type="expression" dxfId="8391" priority="10739" stopIfTrue="1">
      <formula>WEEKDAY($A913)=1</formula>
    </cfRule>
    <cfRule type="expression" dxfId="8390" priority="10740" stopIfTrue="1">
      <formula>WEEKDAY($A913)=2</formula>
    </cfRule>
    <cfRule type="expression" dxfId="8389" priority="10741" stopIfTrue="1">
      <formula>WEEKDAY($A913)=3</formula>
    </cfRule>
    <cfRule type="expression" dxfId="8388" priority="10742" stopIfTrue="1">
      <formula>WEEKDAY($A913)=4</formula>
    </cfRule>
    <cfRule type="expression" dxfId="8387" priority="10743" stopIfTrue="1">
      <formula>WEEKDAY($A913)=5</formula>
    </cfRule>
    <cfRule type="expression" dxfId="8386" priority="10744" stopIfTrue="1">
      <formula>WEEKDAY($A913)=6</formula>
    </cfRule>
    <cfRule type="expression" dxfId="8385" priority="10745" stopIfTrue="1">
      <formula>WEEKDAY($A913)=7</formula>
    </cfRule>
  </conditionalFormatting>
  <conditionalFormatting sqref="I913">
    <cfRule type="expression" dxfId="8384" priority="10732" stopIfTrue="1">
      <formula>WEEKDAY($A913)=1</formula>
    </cfRule>
    <cfRule type="expression" dxfId="8383" priority="10733" stopIfTrue="1">
      <formula>WEEKDAY($A913)=2</formula>
    </cfRule>
    <cfRule type="expression" dxfId="8382" priority="10734" stopIfTrue="1">
      <formula>WEEKDAY($A913)=3</formula>
    </cfRule>
    <cfRule type="expression" dxfId="8381" priority="10735" stopIfTrue="1">
      <formula>WEEKDAY($A913)=4</formula>
    </cfRule>
    <cfRule type="expression" dxfId="8380" priority="10736" stopIfTrue="1">
      <formula>WEEKDAY($A913)=5</formula>
    </cfRule>
    <cfRule type="expression" dxfId="8379" priority="10737" stopIfTrue="1">
      <formula>WEEKDAY($A913)=6</formula>
    </cfRule>
    <cfRule type="expression" dxfId="8378" priority="10738" stopIfTrue="1">
      <formula>WEEKDAY($A913)=7</formula>
    </cfRule>
  </conditionalFormatting>
  <conditionalFormatting sqref="I913">
    <cfRule type="expression" dxfId="8377" priority="10725" stopIfTrue="1">
      <formula>WEEKDAY($A913)=1</formula>
    </cfRule>
    <cfRule type="expression" dxfId="8376" priority="10726" stopIfTrue="1">
      <formula>WEEKDAY($A913)=2</formula>
    </cfRule>
    <cfRule type="expression" dxfId="8375" priority="10727" stopIfTrue="1">
      <formula>WEEKDAY($A913)=3</formula>
    </cfRule>
    <cfRule type="expression" dxfId="8374" priority="10728" stopIfTrue="1">
      <formula>WEEKDAY($A913)=4</formula>
    </cfRule>
    <cfRule type="expression" dxfId="8373" priority="10729" stopIfTrue="1">
      <formula>WEEKDAY($A913)=5</formula>
    </cfRule>
    <cfRule type="expression" dxfId="8372" priority="10730" stopIfTrue="1">
      <formula>WEEKDAY($A913)=6</formula>
    </cfRule>
    <cfRule type="expression" dxfId="8371" priority="10731" stopIfTrue="1">
      <formula>WEEKDAY($A913)=7</formula>
    </cfRule>
  </conditionalFormatting>
  <conditionalFormatting sqref="I913">
    <cfRule type="expression" dxfId="8370" priority="10718" stopIfTrue="1">
      <formula>WEEKDAY($A913)=1</formula>
    </cfRule>
    <cfRule type="expression" dxfId="8369" priority="10719" stopIfTrue="1">
      <formula>WEEKDAY($A913)=2</formula>
    </cfRule>
    <cfRule type="expression" dxfId="8368" priority="10720" stopIfTrue="1">
      <formula>WEEKDAY($A913)=3</formula>
    </cfRule>
    <cfRule type="expression" dxfId="8367" priority="10721" stopIfTrue="1">
      <formula>WEEKDAY($A913)=4</formula>
    </cfRule>
    <cfRule type="expression" dxfId="8366" priority="10722" stopIfTrue="1">
      <formula>WEEKDAY($A913)=5</formula>
    </cfRule>
    <cfRule type="expression" dxfId="8365" priority="10723" stopIfTrue="1">
      <formula>WEEKDAY($A913)=6</formula>
    </cfRule>
    <cfRule type="expression" dxfId="8364" priority="10724" stopIfTrue="1">
      <formula>WEEKDAY($A913)=7</formula>
    </cfRule>
  </conditionalFormatting>
  <conditionalFormatting sqref="I913">
    <cfRule type="expression" dxfId="8363" priority="10711" stopIfTrue="1">
      <formula>WEEKDAY($A913)=1</formula>
    </cfRule>
    <cfRule type="expression" dxfId="8362" priority="10712" stopIfTrue="1">
      <formula>WEEKDAY($A913)=2</formula>
    </cfRule>
    <cfRule type="expression" dxfId="8361" priority="10713" stopIfTrue="1">
      <formula>WEEKDAY($A913)=3</formula>
    </cfRule>
    <cfRule type="expression" dxfId="8360" priority="10714" stopIfTrue="1">
      <formula>WEEKDAY($A913)=4</formula>
    </cfRule>
    <cfRule type="expression" dxfId="8359" priority="10715" stopIfTrue="1">
      <formula>WEEKDAY($A913)=5</formula>
    </cfRule>
    <cfRule type="expression" dxfId="8358" priority="10716" stopIfTrue="1">
      <formula>WEEKDAY($A913)=6</formula>
    </cfRule>
    <cfRule type="expression" dxfId="8357" priority="10717" stopIfTrue="1">
      <formula>WEEKDAY($A913)=7</formula>
    </cfRule>
  </conditionalFormatting>
  <conditionalFormatting sqref="I913">
    <cfRule type="expression" dxfId="8356" priority="10704" stopIfTrue="1">
      <formula>WEEKDAY($A913)=1</formula>
    </cfRule>
    <cfRule type="expression" dxfId="8355" priority="10705" stopIfTrue="1">
      <formula>WEEKDAY($A913)=2</formula>
    </cfRule>
    <cfRule type="expression" dxfId="8354" priority="10706" stopIfTrue="1">
      <formula>WEEKDAY($A913)=3</formula>
    </cfRule>
    <cfRule type="expression" dxfId="8353" priority="10707" stopIfTrue="1">
      <formula>WEEKDAY($A913)=4</formula>
    </cfRule>
    <cfRule type="expression" dxfId="8352" priority="10708" stopIfTrue="1">
      <formula>WEEKDAY($A913)=5</formula>
    </cfRule>
    <cfRule type="expression" dxfId="8351" priority="10709" stopIfTrue="1">
      <formula>WEEKDAY($A913)=6</formula>
    </cfRule>
    <cfRule type="expression" dxfId="8350" priority="10710" stopIfTrue="1">
      <formula>WEEKDAY($A913)=7</formula>
    </cfRule>
  </conditionalFormatting>
  <conditionalFormatting sqref="I913">
    <cfRule type="expression" dxfId="8349" priority="10697" stopIfTrue="1">
      <formula>WEEKDAY($A913)=1</formula>
    </cfRule>
    <cfRule type="expression" dxfId="8348" priority="10698" stopIfTrue="1">
      <formula>WEEKDAY($A913)=2</formula>
    </cfRule>
    <cfRule type="expression" dxfId="8347" priority="10699" stopIfTrue="1">
      <formula>WEEKDAY($A913)=3</formula>
    </cfRule>
    <cfRule type="expression" dxfId="8346" priority="10700" stopIfTrue="1">
      <formula>WEEKDAY($A913)=4</formula>
    </cfRule>
    <cfRule type="expression" dxfId="8345" priority="10701" stopIfTrue="1">
      <formula>WEEKDAY($A913)=5</formula>
    </cfRule>
    <cfRule type="expression" dxfId="8344" priority="10702" stopIfTrue="1">
      <formula>WEEKDAY($A913)=6</formula>
    </cfRule>
    <cfRule type="expression" dxfId="8343" priority="10703" stopIfTrue="1">
      <formula>WEEKDAY($A913)=7</formula>
    </cfRule>
  </conditionalFormatting>
  <conditionalFormatting sqref="I913">
    <cfRule type="expression" dxfId="8342" priority="10690" stopIfTrue="1">
      <formula>WEEKDAY($A913)=1</formula>
    </cfRule>
    <cfRule type="expression" dxfId="8341" priority="10691" stopIfTrue="1">
      <formula>WEEKDAY($A913)=2</formula>
    </cfRule>
    <cfRule type="expression" dxfId="8340" priority="10692" stopIfTrue="1">
      <formula>WEEKDAY($A913)=3</formula>
    </cfRule>
    <cfRule type="expression" dxfId="8339" priority="10693" stopIfTrue="1">
      <formula>WEEKDAY($A913)=4</formula>
    </cfRule>
    <cfRule type="expression" dxfId="8338" priority="10694" stopIfTrue="1">
      <formula>WEEKDAY($A913)=5</formula>
    </cfRule>
    <cfRule type="expression" dxfId="8337" priority="10695" stopIfTrue="1">
      <formula>WEEKDAY($A913)=6</formula>
    </cfRule>
    <cfRule type="expression" dxfId="8336" priority="10696" stopIfTrue="1">
      <formula>WEEKDAY($A913)=7</formula>
    </cfRule>
  </conditionalFormatting>
  <conditionalFormatting sqref="I913">
    <cfRule type="expression" dxfId="8335" priority="10683" stopIfTrue="1">
      <formula>WEEKDAY($A913)=1</formula>
    </cfRule>
    <cfRule type="expression" dxfId="8334" priority="10684" stopIfTrue="1">
      <formula>WEEKDAY($A913)=2</formula>
    </cfRule>
    <cfRule type="expression" dxfId="8333" priority="10685" stopIfTrue="1">
      <formula>WEEKDAY($A913)=3</formula>
    </cfRule>
    <cfRule type="expression" dxfId="8332" priority="10686" stopIfTrue="1">
      <formula>WEEKDAY($A913)=4</formula>
    </cfRule>
    <cfRule type="expression" dxfId="8331" priority="10687" stopIfTrue="1">
      <formula>WEEKDAY($A913)=5</formula>
    </cfRule>
    <cfRule type="expression" dxfId="8330" priority="10688" stopIfTrue="1">
      <formula>WEEKDAY($A913)=6</formula>
    </cfRule>
    <cfRule type="expression" dxfId="8329" priority="10689" stopIfTrue="1">
      <formula>WEEKDAY($A913)=7</formula>
    </cfRule>
  </conditionalFormatting>
  <conditionalFormatting sqref="I913">
    <cfRule type="expression" dxfId="8328" priority="10676" stopIfTrue="1">
      <formula>WEEKDAY($A913)=1</formula>
    </cfRule>
    <cfRule type="expression" dxfId="8327" priority="10677" stopIfTrue="1">
      <formula>WEEKDAY($A913)=2</formula>
    </cfRule>
    <cfRule type="expression" dxfId="8326" priority="10678" stopIfTrue="1">
      <formula>WEEKDAY($A913)=3</formula>
    </cfRule>
    <cfRule type="expression" dxfId="8325" priority="10679" stopIfTrue="1">
      <formula>WEEKDAY($A913)=4</formula>
    </cfRule>
    <cfRule type="expression" dxfId="8324" priority="10680" stopIfTrue="1">
      <formula>WEEKDAY($A913)=5</formula>
    </cfRule>
    <cfRule type="expression" dxfId="8323" priority="10681" stopIfTrue="1">
      <formula>WEEKDAY($A913)=6</formula>
    </cfRule>
    <cfRule type="expression" dxfId="8322" priority="10682" stopIfTrue="1">
      <formula>WEEKDAY($A913)=7</formula>
    </cfRule>
  </conditionalFormatting>
  <conditionalFormatting sqref="I913">
    <cfRule type="expression" dxfId="8321" priority="10669" stopIfTrue="1">
      <formula>WEEKDAY($A913)=1</formula>
    </cfRule>
    <cfRule type="expression" dxfId="8320" priority="10670" stopIfTrue="1">
      <formula>WEEKDAY($A913)=2</formula>
    </cfRule>
    <cfRule type="expression" dxfId="8319" priority="10671" stopIfTrue="1">
      <formula>WEEKDAY($A913)=3</formula>
    </cfRule>
    <cfRule type="expression" dxfId="8318" priority="10672" stopIfTrue="1">
      <formula>WEEKDAY($A913)=4</formula>
    </cfRule>
    <cfRule type="expression" dxfId="8317" priority="10673" stopIfTrue="1">
      <formula>WEEKDAY($A913)=5</formula>
    </cfRule>
    <cfRule type="expression" dxfId="8316" priority="10674" stopIfTrue="1">
      <formula>WEEKDAY($A913)=6</formula>
    </cfRule>
    <cfRule type="expression" dxfId="8315" priority="10675" stopIfTrue="1">
      <formula>WEEKDAY($A913)=7</formula>
    </cfRule>
  </conditionalFormatting>
  <conditionalFormatting sqref="I913">
    <cfRule type="expression" dxfId="8314" priority="10662" stopIfTrue="1">
      <formula>WEEKDAY($A913)=1</formula>
    </cfRule>
    <cfRule type="expression" dxfId="8313" priority="10663" stopIfTrue="1">
      <formula>WEEKDAY($A913)=2</formula>
    </cfRule>
    <cfRule type="expression" dxfId="8312" priority="10664" stopIfTrue="1">
      <formula>WEEKDAY($A913)=3</formula>
    </cfRule>
    <cfRule type="expression" dxfId="8311" priority="10665" stopIfTrue="1">
      <formula>WEEKDAY($A913)=4</formula>
    </cfRule>
    <cfRule type="expression" dxfId="8310" priority="10666" stopIfTrue="1">
      <formula>WEEKDAY($A913)=5</formula>
    </cfRule>
    <cfRule type="expression" dxfId="8309" priority="10667" stopIfTrue="1">
      <formula>WEEKDAY($A913)=6</formula>
    </cfRule>
    <cfRule type="expression" dxfId="8308" priority="10668" stopIfTrue="1">
      <formula>WEEKDAY($A913)=7</formula>
    </cfRule>
  </conditionalFormatting>
  <conditionalFormatting sqref="I913">
    <cfRule type="expression" dxfId="8307" priority="10655" stopIfTrue="1">
      <formula>WEEKDAY($A913)=1</formula>
    </cfRule>
    <cfRule type="expression" dxfId="8306" priority="10656" stopIfTrue="1">
      <formula>WEEKDAY($A913)=2</formula>
    </cfRule>
    <cfRule type="expression" dxfId="8305" priority="10657" stopIfTrue="1">
      <formula>WEEKDAY($A913)=3</formula>
    </cfRule>
    <cfRule type="expression" dxfId="8304" priority="10658" stopIfTrue="1">
      <formula>WEEKDAY($A913)=4</formula>
    </cfRule>
    <cfRule type="expression" dxfId="8303" priority="10659" stopIfTrue="1">
      <formula>WEEKDAY($A913)=5</formula>
    </cfRule>
    <cfRule type="expression" dxfId="8302" priority="10660" stopIfTrue="1">
      <formula>WEEKDAY($A913)=6</formula>
    </cfRule>
    <cfRule type="expression" dxfId="8301" priority="10661" stopIfTrue="1">
      <formula>WEEKDAY($A913)=7</formula>
    </cfRule>
  </conditionalFormatting>
  <conditionalFormatting sqref="I913">
    <cfRule type="expression" dxfId="8300" priority="10648" stopIfTrue="1">
      <formula>WEEKDAY($A913)=1</formula>
    </cfRule>
    <cfRule type="expression" dxfId="8299" priority="10649" stopIfTrue="1">
      <formula>WEEKDAY($A913)=2</formula>
    </cfRule>
    <cfRule type="expression" dxfId="8298" priority="10650" stopIfTrue="1">
      <formula>WEEKDAY($A913)=3</formula>
    </cfRule>
    <cfRule type="expression" dxfId="8297" priority="10651" stopIfTrue="1">
      <formula>WEEKDAY($A913)=4</formula>
    </cfRule>
    <cfRule type="expression" dxfId="8296" priority="10652" stopIfTrue="1">
      <formula>WEEKDAY($A913)=5</formula>
    </cfRule>
    <cfRule type="expression" dxfId="8295" priority="10653" stopIfTrue="1">
      <formula>WEEKDAY($A913)=6</formula>
    </cfRule>
    <cfRule type="expression" dxfId="8294" priority="10654" stopIfTrue="1">
      <formula>WEEKDAY($A913)=7</formula>
    </cfRule>
  </conditionalFormatting>
  <conditionalFormatting sqref="I913">
    <cfRule type="expression" dxfId="8293" priority="10641" stopIfTrue="1">
      <formula>WEEKDAY($A913)=1</formula>
    </cfRule>
    <cfRule type="expression" dxfId="8292" priority="10642" stopIfTrue="1">
      <formula>WEEKDAY($A913)=2</formula>
    </cfRule>
    <cfRule type="expression" dxfId="8291" priority="10643" stopIfTrue="1">
      <formula>WEEKDAY($A913)=3</formula>
    </cfRule>
    <cfRule type="expression" dxfId="8290" priority="10644" stopIfTrue="1">
      <formula>WEEKDAY($A913)=4</formula>
    </cfRule>
    <cfRule type="expression" dxfId="8289" priority="10645" stopIfTrue="1">
      <formula>WEEKDAY($A913)=5</formula>
    </cfRule>
    <cfRule type="expression" dxfId="8288" priority="10646" stopIfTrue="1">
      <formula>WEEKDAY($A913)=6</formula>
    </cfRule>
    <cfRule type="expression" dxfId="8287" priority="10647" stopIfTrue="1">
      <formula>WEEKDAY($A913)=7</formula>
    </cfRule>
  </conditionalFormatting>
  <conditionalFormatting sqref="I913">
    <cfRule type="expression" dxfId="8286" priority="10634" stopIfTrue="1">
      <formula>WEEKDAY($A913)=1</formula>
    </cfRule>
    <cfRule type="expression" dxfId="8285" priority="10635" stopIfTrue="1">
      <formula>WEEKDAY($A913)=2</formula>
    </cfRule>
    <cfRule type="expression" dxfId="8284" priority="10636" stopIfTrue="1">
      <formula>WEEKDAY($A913)=3</formula>
    </cfRule>
    <cfRule type="expression" dxfId="8283" priority="10637" stopIfTrue="1">
      <formula>WEEKDAY($A913)=4</formula>
    </cfRule>
    <cfRule type="expression" dxfId="8282" priority="10638" stopIfTrue="1">
      <formula>WEEKDAY($A913)=5</formula>
    </cfRule>
    <cfRule type="expression" dxfId="8281" priority="10639" stopIfTrue="1">
      <formula>WEEKDAY($A913)=6</formula>
    </cfRule>
    <cfRule type="expression" dxfId="8280" priority="10640" stopIfTrue="1">
      <formula>WEEKDAY($A913)=7</formula>
    </cfRule>
  </conditionalFormatting>
  <conditionalFormatting sqref="I913">
    <cfRule type="expression" dxfId="8279" priority="10627" stopIfTrue="1">
      <formula>WEEKDAY($A913)=1</formula>
    </cfRule>
    <cfRule type="expression" dxfId="8278" priority="10628" stopIfTrue="1">
      <formula>WEEKDAY($A913)=2</formula>
    </cfRule>
    <cfRule type="expression" dxfId="8277" priority="10629" stopIfTrue="1">
      <formula>WEEKDAY($A913)=3</formula>
    </cfRule>
    <cfRule type="expression" dxfId="8276" priority="10630" stopIfTrue="1">
      <formula>WEEKDAY($A913)=4</formula>
    </cfRule>
    <cfRule type="expression" dxfId="8275" priority="10631" stopIfTrue="1">
      <formula>WEEKDAY($A913)=5</formula>
    </cfRule>
    <cfRule type="expression" dxfId="8274" priority="10632" stopIfTrue="1">
      <formula>WEEKDAY($A913)=6</formula>
    </cfRule>
    <cfRule type="expression" dxfId="8273" priority="10633" stopIfTrue="1">
      <formula>WEEKDAY($A913)=7</formula>
    </cfRule>
  </conditionalFormatting>
  <conditionalFormatting sqref="I913">
    <cfRule type="expression" dxfId="8272" priority="10620" stopIfTrue="1">
      <formula>WEEKDAY($A913)=1</formula>
    </cfRule>
    <cfRule type="expression" dxfId="8271" priority="10621" stopIfTrue="1">
      <formula>WEEKDAY($A913)=2</formula>
    </cfRule>
    <cfRule type="expression" dxfId="8270" priority="10622" stopIfTrue="1">
      <formula>WEEKDAY($A913)=3</formula>
    </cfRule>
    <cfRule type="expression" dxfId="8269" priority="10623" stopIfTrue="1">
      <formula>WEEKDAY($A913)=4</formula>
    </cfRule>
    <cfRule type="expression" dxfId="8268" priority="10624" stopIfTrue="1">
      <formula>WEEKDAY($A913)=5</formula>
    </cfRule>
    <cfRule type="expression" dxfId="8267" priority="10625" stopIfTrue="1">
      <formula>WEEKDAY($A913)=6</formula>
    </cfRule>
    <cfRule type="expression" dxfId="8266" priority="10626" stopIfTrue="1">
      <formula>WEEKDAY($A913)=7</formula>
    </cfRule>
  </conditionalFormatting>
  <conditionalFormatting sqref="I913">
    <cfRule type="expression" dxfId="8265" priority="10613" stopIfTrue="1">
      <formula>WEEKDAY($A913)=1</formula>
    </cfRule>
    <cfRule type="expression" dxfId="8264" priority="10614" stopIfTrue="1">
      <formula>WEEKDAY($A913)=2</formula>
    </cfRule>
    <cfRule type="expression" dxfId="8263" priority="10615" stopIfTrue="1">
      <formula>WEEKDAY($A913)=3</formula>
    </cfRule>
    <cfRule type="expression" dxfId="8262" priority="10616" stopIfTrue="1">
      <formula>WEEKDAY($A913)=4</formula>
    </cfRule>
    <cfRule type="expression" dxfId="8261" priority="10617" stopIfTrue="1">
      <formula>WEEKDAY($A913)=5</formula>
    </cfRule>
    <cfRule type="expression" dxfId="8260" priority="10618" stopIfTrue="1">
      <formula>WEEKDAY($A913)=6</formula>
    </cfRule>
    <cfRule type="expression" dxfId="8259" priority="10619" stopIfTrue="1">
      <formula>WEEKDAY($A913)=7</formula>
    </cfRule>
  </conditionalFormatting>
  <conditionalFormatting sqref="I913">
    <cfRule type="expression" dxfId="8258" priority="10606" stopIfTrue="1">
      <formula>WEEKDAY($A913)=1</formula>
    </cfRule>
    <cfRule type="expression" dxfId="8257" priority="10607" stopIfTrue="1">
      <formula>WEEKDAY($A913)=2</formula>
    </cfRule>
    <cfRule type="expression" dxfId="8256" priority="10608" stopIfTrue="1">
      <formula>WEEKDAY($A913)=3</formula>
    </cfRule>
    <cfRule type="expression" dxfId="8255" priority="10609" stopIfTrue="1">
      <formula>WEEKDAY($A913)=4</formula>
    </cfRule>
    <cfRule type="expression" dxfId="8254" priority="10610" stopIfTrue="1">
      <formula>WEEKDAY($A913)=5</formula>
    </cfRule>
    <cfRule type="expression" dxfId="8253" priority="10611" stopIfTrue="1">
      <formula>WEEKDAY($A913)=6</formula>
    </cfRule>
    <cfRule type="expression" dxfId="8252" priority="10612" stopIfTrue="1">
      <formula>WEEKDAY($A913)=7</formula>
    </cfRule>
  </conditionalFormatting>
  <conditionalFormatting sqref="I913">
    <cfRule type="expression" dxfId="8251" priority="10599" stopIfTrue="1">
      <formula>WEEKDAY($A913)=1</formula>
    </cfRule>
    <cfRule type="expression" dxfId="8250" priority="10600" stopIfTrue="1">
      <formula>WEEKDAY($A913)=2</formula>
    </cfRule>
    <cfRule type="expression" dxfId="8249" priority="10601" stopIfTrue="1">
      <formula>WEEKDAY($A913)=3</formula>
    </cfRule>
    <cfRule type="expression" dxfId="8248" priority="10602" stopIfTrue="1">
      <formula>WEEKDAY($A913)=4</formula>
    </cfRule>
    <cfRule type="expression" dxfId="8247" priority="10603" stopIfTrue="1">
      <formula>WEEKDAY($A913)=5</formula>
    </cfRule>
    <cfRule type="expression" dxfId="8246" priority="10604" stopIfTrue="1">
      <formula>WEEKDAY($A913)=6</formula>
    </cfRule>
    <cfRule type="expression" dxfId="8245" priority="10605" stopIfTrue="1">
      <formula>WEEKDAY($A913)=7</formula>
    </cfRule>
  </conditionalFormatting>
  <conditionalFormatting sqref="I913">
    <cfRule type="expression" dxfId="8244" priority="10592" stopIfTrue="1">
      <formula>WEEKDAY($A913)=1</formula>
    </cfRule>
    <cfRule type="expression" dxfId="8243" priority="10593" stopIfTrue="1">
      <formula>WEEKDAY($A913)=2</formula>
    </cfRule>
    <cfRule type="expression" dxfId="8242" priority="10594" stopIfTrue="1">
      <formula>WEEKDAY($A913)=3</formula>
    </cfRule>
    <cfRule type="expression" dxfId="8241" priority="10595" stopIfTrue="1">
      <formula>WEEKDAY($A913)=4</formula>
    </cfRule>
    <cfRule type="expression" dxfId="8240" priority="10596" stopIfTrue="1">
      <formula>WEEKDAY($A913)=5</formula>
    </cfRule>
    <cfRule type="expression" dxfId="8239" priority="10597" stopIfTrue="1">
      <formula>WEEKDAY($A913)=6</formula>
    </cfRule>
    <cfRule type="expression" dxfId="8238" priority="10598" stopIfTrue="1">
      <formula>WEEKDAY($A913)=7</formula>
    </cfRule>
  </conditionalFormatting>
  <conditionalFormatting sqref="I913">
    <cfRule type="expression" dxfId="8237" priority="10585" stopIfTrue="1">
      <formula>WEEKDAY($A913)=1</formula>
    </cfRule>
    <cfRule type="expression" dxfId="8236" priority="10586" stopIfTrue="1">
      <formula>WEEKDAY($A913)=2</formula>
    </cfRule>
    <cfRule type="expression" dxfId="8235" priority="10587" stopIfTrue="1">
      <formula>WEEKDAY($A913)=3</formula>
    </cfRule>
    <cfRule type="expression" dxfId="8234" priority="10588" stopIfTrue="1">
      <formula>WEEKDAY($A913)=4</formula>
    </cfRule>
    <cfRule type="expression" dxfId="8233" priority="10589" stopIfTrue="1">
      <formula>WEEKDAY($A913)=5</formula>
    </cfRule>
    <cfRule type="expression" dxfId="8232" priority="10590" stopIfTrue="1">
      <formula>WEEKDAY($A913)=6</formula>
    </cfRule>
    <cfRule type="expression" dxfId="8231" priority="10591" stopIfTrue="1">
      <formula>WEEKDAY($A913)=7</formula>
    </cfRule>
  </conditionalFormatting>
  <conditionalFormatting sqref="I913">
    <cfRule type="expression" dxfId="8230" priority="10578" stopIfTrue="1">
      <formula>WEEKDAY($A913)=1</formula>
    </cfRule>
    <cfRule type="expression" dxfId="8229" priority="10579" stopIfTrue="1">
      <formula>WEEKDAY($A913)=2</formula>
    </cfRule>
    <cfRule type="expression" dxfId="8228" priority="10580" stopIfTrue="1">
      <formula>WEEKDAY($A913)=3</formula>
    </cfRule>
    <cfRule type="expression" dxfId="8227" priority="10581" stopIfTrue="1">
      <formula>WEEKDAY($A913)=4</formula>
    </cfRule>
    <cfRule type="expression" dxfId="8226" priority="10582" stopIfTrue="1">
      <formula>WEEKDAY($A913)=5</formula>
    </cfRule>
    <cfRule type="expression" dxfId="8225" priority="10583" stopIfTrue="1">
      <formula>WEEKDAY($A913)=6</formula>
    </cfRule>
    <cfRule type="expression" dxfId="8224" priority="10584" stopIfTrue="1">
      <formula>WEEKDAY($A913)=7</formula>
    </cfRule>
  </conditionalFormatting>
  <conditionalFormatting sqref="I913">
    <cfRule type="expression" dxfId="8223" priority="10571" stopIfTrue="1">
      <formula>WEEKDAY($A913)=1</formula>
    </cfRule>
    <cfRule type="expression" dxfId="8222" priority="10572" stopIfTrue="1">
      <formula>WEEKDAY($A913)=2</formula>
    </cfRule>
    <cfRule type="expression" dxfId="8221" priority="10573" stopIfTrue="1">
      <formula>WEEKDAY($A913)=3</formula>
    </cfRule>
    <cfRule type="expression" dxfId="8220" priority="10574" stopIfTrue="1">
      <formula>WEEKDAY($A913)=4</formula>
    </cfRule>
    <cfRule type="expression" dxfId="8219" priority="10575" stopIfTrue="1">
      <formula>WEEKDAY($A913)=5</formula>
    </cfRule>
    <cfRule type="expression" dxfId="8218" priority="10576" stopIfTrue="1">
      <formula>WEEKDAY($A913)=6</formula>
    </cfRule>
    <cfRule type="expression" dxfId="8217" priority="10577" stopIfTrue="1">
      <formula>WEEKDAY($A913)=7</formula>
    </cfRule>
  </conditionalFormatting>
  <conditionalFormatting sqref="I913">
    <cfRule type="expression" dxfId="8216" priority="10564" stopIfTrue="1">
      <formula>WEEKDAY($A913)=1</formula>
    </cfRule>
    <cfRule type="expression" dxfId="8215" priority="10565" stopIfTrue="1">
      <formula>WEEKDAY($A913)=2</formula>
    </cfRule>
    <cfRule type="expression" dxfId="8214" priority="10566" stopIfTrue="1">
      <formula>WEEKDAY($A913)=3</formula>
    </cfRule>
    <cfRule type="expression" dxfId="8213" priority="10567" stopIfTrue="1">
      <formula>WEEKDAY($A913)=4</formula>
    </cfRule>
    <cfRule type="expression" dxfId="8212" priority="10568" stopIfTrue="1">
      <formula>WEEKDAY($A913)=5</formula>
    </cfRule>
    <cfRule type="expression" dxfId="8211" priority="10569" stopIfTrue="1">
      <formula>WEEKDAY($A913)=6</formula>
    </cfRule>
    <cfRule type="expression" dxfId="8210" priority="10570" stopIfTrue="1">
      <formula>WEEKDAY($A913)=7</formula>
    </cfRule>
  </conditionalFormatting>
  <conditionalFormatting sqref="I913">
    <cfRule type="expression" dxfId="8209" priority="10557" stopIfTrue="1">
      <formula>WEEKDAY($A913)=1</formula>
    </cfRule>
    <cfRule type="expression" dxfId="8208" priority="10558" stopIfTrue="1">
      <formula>WEEKDAY($A913)=2</formula>
    </cfRule>
    <cfRule type="expression" dxfId="8207" priority="10559" stopIfTrue="1">
      <formula>WEEKDAY($A913)=3</formula>
    </cfRule>
    <cfRule type="expression" dxfId="8206" priority="10560" stopIfTrue="1">
      <formula>WEEKDAY($A913)=4</formula>
    </cfRule>
    <cfRule type="expression" dxfId="8205" priority="10561" stopIfTrue="1">
      <formula>WEEKDAY($A913)=5</formula>
    </cfRule>
    <cfRule type="expression" dxfId="8204" priority="10562" stopIfTrue="1">
      <formula>WEEKDAY($A913)=6</formula>
    </cfRule>
    <cfRule type="expression" dxfId="8203" priority="10563" stopIfTrue="1">
      <formula>WEEKDAY($A913)=7</formula>
    </cfRule>
  </conditionalFormatting>
  <conditionalFormatting sqref="I913">
    <cfRule type="expression" dxfId="8202" priority="10550" stopIfTrue="1">
      <formula>WEEKDAY($A913)=1</formula>
    </cfRule>
    <cfRule type="expression" dxfId="8201" priority="10551" stopIfTrue="1">
      <formula>WEEKDAY($A913)=2</formula>
    </cfRule>
    <cfRule type="expression" dxfId="8200" priority="10552" stopIfTrue="1">
      <formula>WEEKDAY($A913)=3</formula>
    </cfRule>
    <cfRule type="expression" dxfId="8199" priority="10553" stopIfTrue="1">
      <formula>WEEKDAY($A913)=4</formula>
    </cfRule>
    <cfRule type="expression" dxfId="8198" priority="10554" stopIfTrue="1">
      <formula>WEEKDAY($A913)=5</formula>
    </cfRule>
    <cfRule type="expression" dxfId="8197" priority="10555" stopIfTrue="1">
      <formula>WEEKDAY($A913)=6</formula>
    </cfRule>
    <cfRule type="expression" dxfId="8196" priority="10556" stopIfTrue="1">
      <formula>WEEKDAY($A913)=7</formula>
    </cfRule>
  </conditionalFormatting>
  <conditionalFormatting sqref="I913">
    <cfRule type="expression" dxfId="8195" priority="10543" stopIfTrue="1">
      <formula>WEEKDAY($A913)=1</formula>
    </cfRule>
    <cfRule type="expression" dxfId="8194" priority="10544" stopIfTrue="1">
      <formula>WEEKDAY($A913)=2</formula>
    </cfRule>
    <cfRule type="expression" dxfId="8193" priority="10545" stopIfTrue="1">
      <formula>WEEKDAY($A913)=3</formula>
    </cfRule>
    <cfRule type="expression" dxfId="8192" priority="10546" stopIfTrue="1">
      <formula>WEEKDAY($A913)=4</formula>
    </cfRule>
    <cfRule type="expression" dxfId="8191" priority="10547" stopIfTrue="1">
      <formula>WEEKDAY($A913)=5</formula>
    </cfRule>
    <cfRule type="expression" dxfId="8190" priority="10548" stopIfTrue="1">
      <formula>WEEKDAY($A913)=6</formula>
    </cfRule>
    <cfRule type="expression" dxfId="8189" priority="10549" stopIfTrue="1">
      <formula>WEEKDAY($A913)=7</formula>
    </cfRule>
  </conditionalFormatting>
  <conditionalFormatting sqref="I913">
    <cfRule type="expression" dxfId="8188" priority="10536" stopIfTrue="1">
      <formula>WEEKDAY($A913)=1</formula>
    </cfRule>
    <cfRule type="expression" dxfId="8187" priority="10537" stopIfTrue="1">
      <formula>WEEKDAY($A913)=2</formula>
    </cfRule>
    <cfRule type="expression" dxfId="8186" priority="10538" stopIfTrue="1">
      <formula>WEEKDAY($A913)=3</formula>
    </cfRule>
    <cfRule type="expression" dxfId="8185" priority="10539" stopIfTrue="1">
      <formula>WEEKDAY($A913)=4</formula>
    </cfRule>
    <cfRule type="expression" dxfId="8184" priority="10540" stopIfTrue="1">
      <formula>WEEKDAY($A913)=5</formula>
    </cfRule>
    <cfRule type="expression" dxfId="8183" priority="10541" stopIfTrue="1">
      <formula>WEEKDAY($A913)=6</formula>
    </cfRule>
    <cfRule type="expression" dxfId="8182" priority="10542" stopIfTrue="1">
      <formula>WEEKDAY($A913)=7</formula>
    </cfRule>
  </conditionalFormatting>
  <conditionalFormatting sqref="I913">
    <cfRule type="expression" dxfId="8181" priority="10529" stopIfTrue="1">
      <formula>WEEKDAY($A913)=1</formula>
    </cfRule>
    <cfRule type="expression" dxfId="8180" priority="10530" stopIfTrue="1">
      <formula>WEEKDAY($A913)=2</formula>
    </cfRule>
    <cfRule type="expression" dxfId="8179" priority="10531" stopIfTrue="1">
      <formula>WEEKDAY($A913)=3</formula>
    </cfRule>
    <cfRule type="expression" dxfId="8178" priority="10532" stopIfTrue="1">
      <formula>WEEKDAY($A913)=4</formula>
    </cfRule>
    <cfRule type="expression" dxfId="8177" priority="10533" stopIfTrue="1">
      <formula>WEEKDAY($A913)=5</formula>
    </cfRule>
    <cfRule type="expression" dxfId="8176" priority="10534" stopIfTrue="1">
      <formula>WEEKDAY($A913)=6</formula>
    </cfRule>
    <cfRule type="expression" dxfId="8175" priority="10535" stopIfTrue="1">
      <formula>WEEKDAY($A913)=7</formula>
    </cfRule>
  </conditionalFormatting>
  <conditionalFormatting sqref="I913">
    <cfRule type="expression" dxfId="8174" priority="10522" stopIfTrue="1">
      <formula>WEEKDAY($A913)=1</formula>
    </cfRule>
    <cfRule type="expression" dxfId="8173" priority="10523" stopIfTrue="1">
      <formula>WEEKDAY($A913)=2</formula>
    </cfRule>
    <cfRule type="expression" dxfId="8172" priority="10524" stopIfTrue="1">
      <formula>WEEKDAY($A913)=3</formula>
    </cfRule>
    <cfRule type="expression" dxfId="8171" priority="10525" stopIfTrue="1">
      <formula>WEEKDAY($A913)=4</formula>
    </cfRule>
    <cfRule type="expression" dxfId="8170" priority="10526" stopIfTrue="1">
      <formula>WEEKDAY($A913)=5</formula>
    </cfRule>
    <cfRule type="expression" dxfId="8169" priority="10527" stopIfTrue="1">
      <formula>WEEKDAY($A913)=6</formula>
    </cfRule>
    <cfRule type="expression" dxfId="8168" priority="10528" stopIfTrue="1">
      <formula>WEEKDAY($A913)=7</formula>
    </cfRule>
  </conditionalFormatting>
  <conditionalFormatting sqref="I913">
    <cfRule type="expression" dxfId="8167" priority="10515" stopIfTrue="1">
      <formula>WEEKDAY($A913)=1</formula>
    </cfRule>
    <cfRule type="expression" dxfId="8166" priority="10516" stopIfTrue="1">
      <formula>WEEKDAY($A913)=2</formula>
    </cfRule>
    <cfRule type="expression" dxfId="8165" priority="10517" stopIfTrue="1">
      <formula>WEEKDAY($A913)=3</formula>
    </cfRule>
    <cfRule type="expression" dxfId="8164" priority="10518" stopIfTrue="1">
      <formula>WEEKDAY($A913)=4</formula>
    </cfRule>
    <cfRule type="expression" dxfId="8163" priority="10519" stopIfTrue="1">
      <formula>WEEKDAY($A913)=5</formula>
    </cfRule>
    <cfRule type="expression" dxfId="8162" priority="10520" stopIfTrue="1">
      <formula>WEEKDAY($A913)=6</formula>
    </cfRule>
    <cfRule type="expression" dxfId="8161" priority="10521" stopIfTrue="1">
      <formula>WEEKDAY($A913)=7</formula>
    </cfRule>
  </conditionalFormatting>
  <conditionalFormatting sqref="I913">
    <cfRule type="expression" dxfId="8160" priority="10508" stopIfTrue="1">
      <formula>WEEKDAY($A913)=1</formula>
    </cfRule>
    <cfRule type="expression" dxfId="8159" priority="10509" stopIfTrue="1">
      <formula>WEEKDAY($A913)=2</formula>
    </cfRule>
    <cfRule type="expression" dxfId="8158" priority="10510" stopIfTrue="1">
      <formula>WEEKDAY($A913)=3</formula>
    </cfRule>
    <cfRule type="expression" dxfId="8157" priority="10511" stopIfTrue="1">
      <formula>WEEKDAY($A913)=4</formula>
    </cfRule>
    <cfRule type="expression" dxfId="8156" priority="10512" stopIfTrue="1">
      <formula>WEEKDAY($A913)=5</formula>
    </cfRule>
    <cfRule type="expression" dxfId="8155" priority="10513" stopIfTrue="1">
      <formula>WEEKDAY($A913)=6</formula>
    </cfRule>
    <cfRule type="expression" dxfId="8154" priority="10514" stopIfTrue="1">
      <formula>WEEKDAY($A913)=7</formula>
    </cfRule>
  </conditionalFormatting>
  <conditionalFormatting sqref="I913">
    <cfRule type="expression" dxfId="8153" priority="10501" stopIfTrue="1">
      <formula>WEEKDAY($A913)=1</formula>
    </cfRule>
    <cfRule type="expression" dxfId="8152" priority="10502" stopIfTrue="1">
      <formula>WEEKDAY($A913)=2</formula>
    </cfRule>
    <cfRule type="expression" dxfId="8151" priority="10503" stopIfTrue="1">
      <formula>WEEKDAY($A913)=3</formula>
    </cfRule>
    <cfRule type="expression" dxfId="8150" priority="10504" stopIfTrue="1">
      <formula>WEEKDAY($A913)=4</formula>
    </cfRule>
    <cfRule type="expression" dxfId="8149" priority="10505" stopIfTrue="1">
      <formula>WEEKDAY($A913)=5</formula>
    </cfRule>
    <cfRule type="expression" dxfId="8148" priority="10506" stopIfTrue="1">
      <formula>WEEKDAY($A913)=6</formula>
    </cfRule>
    <cfRule type="expression" dxfId="8147" priority="10507" stopIfTrue="1">
      <formula>WEEKDAY($A913)=7</formula>
    </cfRule>
  </conditionalFormatting>
  <conditionalFormatting sqref="I913">
    <cfRule type="expression" dxfId="8146" priority="10494" stopIfTrue="1">
      <formula>WEEKDAY($A913)=1</formula>
    </cfRule>
    <cfRule type="expression" dxfId="8145" priority="10495" stopIfTrue="1">
      <formula>WEEKDAY($A913)=2</formula>
    </cfRule>
    <cfRule type="expression" dxfId="8144" priority="10496" stopIfTrue="1">
      <formula>WEEKDAY($A913)=3</formula>
    </cfRule>
    <cfRule type="expression" dxfId="8143" priority="10497" stopIfTrue="1">
      <formula>WEEKDAY($A913)=4</formula>
    </cfRule>
    <cfRule type="expression" dxfId="8142" priority="10498" stopIfTrue="1">
      <formula>WEEKDAY($A913)=5</formula>
    </cfRule>
    <cfRule type="expression" dxfId="8141" priority="10499" stopIfTrue="1">
      <formula>WEEKDAY($A913)=6</formula>
    </cfRule>
    <cfRule type="expression" dxfId="8140" priority="10500" stopIfTrue="1">
      <formula>WEEKDAY($A913)=7</formula>
    </cfRule>
  </conditionalFormatting>
  <conditionalFormatting sqref="I913">
    <cfRule type="expression" dxfId="8139" priority="10487" stopIfTrue="1">
      <formula>WEEKDAY($A913)=1</formula>
    </cfRule>
    <cfRule type="expression" dxfId="8138" priority="10488" stopIfTrue="1">
      <formula>WEEKDAY($A913)=2</formula>
    </cfRule>
    <cfRule type="expression" dxfId="8137" priority="10489" stopIfTrue="1">
      <formula>WEEKDAY($A913)=3</formula>
    </cfRule>
    <cfRule type="expression" dxfId="8136" priority="10490" stopIfTrue="1">
      <formula>WEEKDAY($A913)=4</formula>
    </cfRule>
    <cfRule type="expression" dxfId="8135" priority="10491" stopIfTrue="1">
      <formula>WEEKDAY($A913)=5</formula>
    </cfRule>
    <cfRule type="expression" dxfId="8134" priority="10492" stopIfTrue="1">
      <formula>WEEKDAY($A913)=6</formula>
    </cfRule>
    <cfRule type="expression" dxfId="8133" priority="10493" stopIfTrue="1">
      <formula>WEEKDAY($A913)=7</formula>
    </cfRule>
  </conditionalFormatting>
  <conditionalFormatting sqref="I913">
    <cfRule type="expression" dxfId="8132" priority="10480" stopIfTrue="1">
      <formula>WEEKDAY($A913)=1</formula>
    </cfRule>
    <cfRule type="expression" dxfId="8131" priority="10481" stopIfTrue="1">
      <formula>WEEKDAY($A913)=2</formula>
    </cfRule>
    <cfRule type="expression" dxfId="8130" priority="10482" stopIfTrue="1">
      <formula>WEEKDAY($A913)=3</formula>
    </cfRule>
    <cfRule type="expression" dxfId="8129" priority="10483" stopIfTrue="1">
      <formula>WEEKDAY($A913)=4</formula>
    </cfRule>
    <cfRule type="expression" dxfId="8128" priority="10484" stopIfTrue="1">
      <formula>WEEKDAY($A913)=5</formula>
    </cfRule>
    <cfRule type="expression" dxfId="8127" priority="10485" stopIfTrue="1">
      <formula>WEEKDAY($A913)=6</formula>
    </cfRule>
    <cfRule type="expression" dxfId="8126" priority="10486" stopIfTrue="1">
      <formula>WEEKDAY($A913)=7</formula>
    </cfRule>
  </conditionalFormatting>
  <conditionalFormatting sqref="I913">
    <cfRule type="expression" dxfId="8125" priority="10473" stopIfTrue="1">
      <formula>WEEKDAY($A913)=1</formula>
    </cfRule>
    <cfRule type="expression" dxfId="8124" priority="10474" stopIfTrue="1">
      <formula>WEEKDAY($A913)=2</formula>
    </cfRule>
    <cfRule type="expression" dxfId="8123" priority="10475" stopIfTrue="1">
      <formula>WEEKDAY($A913)=3</formula>
    </cfRule>
    <cfRule type="expression" dxfId="8122" priority="10476" stopIfTrue="1">
      <formula>WEEKDAY($A913)=4</formula>
    </cfRule>
    <cfRule type="expression" dxfId="8121" priority="10477" stopIfTrue="1">
      <formula>WEEKDAY($A913)=5</formula>
    </cfRule>
    <cfRule type="expression" dxfId="8120" priority="10478" stopIfTrue="1">
      <formula>WEEKDAY($A913)=6</formula>
    </cfRule>
    <cfRule type="expression" dxfId="8119" priority="10479" stopIfTrue="1">
      <formula>WEEKDAY($A913)=7</formula>
    </cfRule>
  </conditionalFormatting>
  <conditionalFormatting sqref="I913">
    <cfRule type="expression" dxfId="8118" priority="10466" stopIfTrue="1">
      <formula>WEEKDAY($A913)=1</formula>
    </cfRule>
    <cfRule type="expression" dxfId="8117" priority="10467" stopIfTrue="1">
      <formula>WEEKDAY($A913)=2</formula>
    </cfRule>
    <cfRule type="expression" dxfId="8116" priority="10468" stopIfTrue="1">
      <formula>WEEKDAY($A913)=3</formula>
    </cfRule>
    <cfRule type="expression" dxfId="8115" priority="10469" stopIfTrue="1">
      <formula>WEEKDAY($A913)=4</formula>
    </cfRule>
    <cfRule type="expression" dxfId="8114" priority="10470" stopIfTrue="1">
      <formula>WEEKDAY($A913)=5</formula>
    </cfRule>
    <cfRule type="expression" dxfId="8113" priority="10471" stopIfTrue="1">
      <formula>WEEKDAY($A913)=6</formula>
    </cfRule>
    <cfRule type="expression" dxfId="8112" priority="10472" stopIfTrue="1">
      <formula>WEEKDAY($A913)=7</formula>
    </cfRule>
  </conditionalFormatting>
  <conditionalFormatting sqref="I913">
    <cfRule type="expression" dxfId="8111" priority="10459" stopIfTrue="1">
      <formula>WEEKDAY($A913)=1</formula>
    </cfRule>
    <cfRule type="expression" dxfId="8110" priority="10460" stopIfTrue="1">
      <formula>WEEKDAY($A913)=2</formula>
    </cfRule>
    <cfRule type="expression" dxfId="8109" priority="10461" stopIfTrue="1">
      <formula>WEEKDAY($A913)=3</formula>
    </cfRule>
    <cfRule type="expression" dxfId="8108" priority="10462" stopIfTrue="1">
      <formula>WEEKDAY($A913)=4</formula>
    </cfRule>
    <cfRule type="expression" dxfId="8107" priority="10463" stopIfTrue="1">
      <formula>WEEKDAY($A913)=5</formula>
    </cfRule>
    <cfRule type="expression" dxfId="8106" priority="10464" stopIfTrue="1">
      <formula>WEEKDAY($A913)=6</formula>
    </cfRule>
    <cfRule type="expression" dxfId="8105" priority="10465" stopIfTrue="1">
      <formula>WEEKDAY($A913)=7</formula>
    </cfRule>
  </conditionalFormatting>
  <conditionalFormatting sqref="I913">
    <cfRule type="expression" dxfId="8104" priority="10452" stopIfTrue="1">
      <formula>WEEKDAY($A913)=1</formula>
    </cfRule>
    <cfRule type="expression" dxfId="8103" priority="10453" stopIfTrue="1">
      <formula>WEEKDAY($A913)=2</formula>
    </cfRule>
    <cfRule type="expression" dxfId="8102" priority="10454" stopIfTrue="1">
      <formula>WEEKDAY($A913)=3</formula>
    </cfRule>
    <cfRule type="expression" dxfId="8101" priority="10455" stopIfTrue="1">
      <formula>WEEKDAY($A913)=4</formula>
    </cfRule>
    <cfRule type="expression" dxfId="8100" priority="10456" stopIfTrue="1">
      <formula>WEEKDAY($A913)=5</formula>
    </cfRule>
    <cfRule type="expression" dxfId="8099" priority="10457" stopIfTrue="1">
      <formula>WEEKDAY($A913)=6</formula>
    </cfRule>
    <cfRule type="expression" dxfId="8098" priority="10458" stopIfTrue="1">
      <formula>WEEKDAY($A913)=7</formula>
    </cfRule>
  </conditionalFormatting>
  <conditionalFormatting sqref="I913">
    <cfRule type="expression" dxfId="8097" priority="10445" stopIfTrue="1">
      <formula>WEEKDAY($A913)=1</formula>
    </cfRule>
    <cfRule type="expression" dxfId="8096" priority="10446" stopIfTrue="1">
      <formula>WEEKDAY($A913)=2</formula>
    </cfRule>
    <cfRule type="expression" dxfId="8095" priority="10447" stopIfTrue="1">
      <formula>WEEKDAY($A913)=3</formula>
    </cfRule>
    <cfRule type="expression" dxfId="8094" priority="10448" stopIfTrue="1">
      <formula>WEEKDAY($A913)=4</formula>
    </cfRule>
    <cfRule type="expression" dxfId="8093" priority="10449" stopIfTrue="1">
      <formula>WEEKDAY($A913)=5</formula>
    </cfRule>
    <cfRule type="expression" dxfId="8092" priority="10450" stopIfTrue="1">
      <formula>WEEKDAY($A913)=6</formula>
    </cfRule>
    <cfRule type="expression" dxfId="8091" priority="10451" stopIfTrue="1">
      <formula>WEEKDAY($A913)=7</formula>
    </cfRule>
  </conditionalFormatting>
  <conditionalFormatting sqref="I913">
    <cfRule type="expression" dxfId="8090" priority="10438" stopIfTrue="1">
      <formula>WEEKDAY($A913)=1</formula>
    </cfRule>
    <cfRule type="expression" dxfId="8089" priority="10439" stopIfTrue="1">
      <formula>WEEKDAY($A913)=2</formula>
    </cfRule>
    <cfRule type="expression" dxfId="8088" priority="10440" stopIfTrue="1">
      <formula>WEEKDAY($A913)=3</formula>
    </cfRule>
    <cfRule type="expression" dxfId="8087" priority="10441" stopIfTrue="1">
      <formula>WEEKDAY($A913)=4</formula>
    </cfRule>
    <cfRule type="expression" dxfId="8086" priority="10442" stopIfTrue="1">
      <formula>WEEKDAY($A913)=5</formula>
    </cfRule>
    <cfRule type="expression" dxfId="8085" priority="10443" stopIfTrue="1">
      <formula>WEEKDAY($A913)=6</formula>
    </cfRule>
    <cfRule type="expression" dxfId="8084" priority="10444" stopIfTrue="1">
      <formula>WEEKDAY($A913)=7</formula>
    </cfRule>
  </conditionalFormatting>
  <conditionalFormatting sqref="I913">
    <cfRule type="expression" dxfId="8083" priority="10431" stopIfTrue="1">
      <formula>WEEKDAY($A913)=1</formula>
    </cfRule>
    <cfRule type="expression" dxfId="8082" priority="10432" stopIfTrue="1">
      <formula>WEEKDAY($A913)=2</formula>
    </cfRule>
    <cfRule type="expression" dxfId="8081" priority="10433" stopIfTrue="1">
      <formula>WEEKDAY($A913)=3</formula>
    </cfRule>
    <cfRule type="expression" dxfId="8080" priority="10434" stopIfTrue="1">
      <formula>WEEKDAY($A913)=4</formula>
    </cfRule>
    <cfRule type="expression" dxfId="8079" priority="10435" stopIfTrue="1">
      <formula>WEEKDAY($A913)=5</formula>
    </cfRule>
    <cfRule type="expression" dxfId="8078" priority="10436" stopIfTrue="1">
      <formula>WEEKDAY($A913)=6</formula>
    </cfRule>
    <cfRule type="expression" dxfId="8077" priority="10437" stopIfTrue="1">
      <formula>WEEKDAY($A913)=7</formula>
    </cfRule>
  </conditionalFormatting>
  <conditionalFormatting sqref="I913">
    <cfRule type="expression" dxfId="8076" priority="10424" stopIfTrue="1">
      <formula>WEEKDAY($A913)=1</formula>
    </cfRule>
    <cfRule type="expression" dxfId="8075" priority="10425" stopIfTrue="1">
      <formula>WEEKDAY($A913)=2</formula>
    </cfRule>
    <cfRule type="expression" dxfId="8074" priority="10426" stopIfTrue="1">
      <formula>WEEKDAY($A913)=3</formula>
    </cfRule>
    <cfRule type="expression" dxfId="8073" priority="10427" stopIfTrue="1">
      <formula>WEEKDAY($A913)=4</formula>
    </cfRule>
    <cfRule type="expression" dxfId="8072" priority="10428" stopIfTrue="1">
      <formula>WEEKDAY($A913)=5</formula>
    </cfRule>
    <cfRule type="expression" dxfId="8071" priority="10429" stopIfTrue="1">
      <formula>WEEKDAY($A913)=6</formula>
    </cfRule>
    <cfRule type="expression" dxfId="8070" priority="10430" stopIfTrue="1">
      <formula>WEEKDAY($A913)=7</formula>
    </cfRule>
  </conditionalFormatting>
  <conditionalFormatting sqref="I913">
    <cfRule type="expression" dxfId="8069" priority="10417" stopIfTrue="1">
      <formula>WEEKDAY($A913)=1</formula>
    </cfRule>
    <cfRule type="expression" dxfId="8068" priority="10418" stopIfTrue="1">
      <formula>WEEKDAY($A913)=2</formula>
    </cfRule>
    <cfRule type="expression" dxfId="8067" priority="10419" stopIfTrue="1">
      <formula>WEEKDAY($A913)=3</formula>
    </cfRule>
    <cfRule type="expression" dxfId="8066" priority="10420" stopIfTrue="1">
      <formula>WEEKDAY($A913)=4</formula>
    </cfRule>
    <cfRule type="expression" dxfId="8065" priority="10421" stopIfTrue="1">
      <formula>WEEKDAY($A913)=5</formula>
    </cfRule>
    <cfRule type="expression" dxfId="8064" priority="10422" stopIfTrue="1">
      <formula>WEEKDAY($A913)=6</formula>
    </cfRule>
    <cfRule type="expression" dxfId="8063" priority="10423" stopIfTrue="1">
      <formula>WEEKDAY($A913)=7</formula>
    </cfRule>
  </conditionalFormatting>
  <conditionalFormatting sqref="I913">
    <cfRule type="expression" dxfId="8062" priority="10410" stopIfTrue="1">
      <formula>WEEKDAY($A913)=1</formula>
    </cfRule>
    <cfRule type="expression" dxfId="8061" priority="10411" stopIfTrue="1">
      <formula>WEEKDAY($A913)=2</formula>
    </cfRule>
    <cfRule type="expression" dxfId="8060" priority="10412" stopIfTrue="1">
      <formula>WEEKDAY($A913)=3</formula>
    </cfRule>
    <cfRule type="expression" dxfId="8059" priority="10413" stopIfTrue="1">
      <formula>WEEKDAY($A913)=4</formula>
    </cfRule>
    <cfRule type="expression" dxfId="8058" priority="10414" stopIfTrue="1">
      <formula>WEEKDAY($A913)=5</formula>
    </cfRule>
    <cfRule type="expression" dxfId="8057" priority="10415" stopIfTrue="1">
      <formula>WEEKDAY($A913)=6</formula>
    </cfRule>
    <cfRule type="expression" dxfId="8056" priority="10416" stopIfTrue="1">
      <formula>WEEKDAY($A913)=7</formula>
    </cfRule>
  </conditionalFormatting>
  <conditionalFormatting sqref="I913">
    <cfRule type="expression" dxfId="8055" priority="10403" stopIfTrue="1">
      <formula>WEEKDAY($A913)=1</formula>
    </cfRule>
    <cfRule type="expression" dxfId="8054" priority="10404" stopIfTrue="1">
      <formula>WEEKDAY($A913)=2</formula>
    </cfRule>
    <cfRule type="expression" dxfId="8053" priority="10405" stopIfTrue="1">
      <formula>WEEKDAY($A913)=3</formula>
    </cfRule>
    <cfRule type="expression" dxfId="8052" priority="10406" stopIfTrue="1">
      <formula>WEEKDAY($A913)=4</formula>
    </cfRule>
    <cfRule type="expression" dxfId="8051" priority="10407" stopIfTrue="1">
      <formula>WEEKDAY($A913)=5</formula>
    </cfRule>
    <cfRule type="expression" dxfId="8050" priority="10408" stopIfTrue="1">
      <formula>WEEKDAY($A913)=6</formula>
    </cfRule>
    <cfRule type="expression" dxfId="8049" priority="10409" stopIfTrue="1">
      <formula>WEEKDAY($A913)=7</formula>
    </cfRule>
  </conditionalFormatting>
  <conditionalFormatting sqref="I913">
    <cfRule type="expression" dxfId="8048" priority="10396" stopIfTrue="1">
      <formula>WEEKDAY($A913)=1</formula>
    </cfRule>
    <cfRule type="expression" dxfId="8047" priority="10397" stopIfTrue="1">
      <formula>WEEKDAY($A913)=2</formula>
    </cfRule>
    <cfRule type="expression" dxfId="8046" priority="10398" stopIfTrue="1">
      <formula>WEEKDAY($A913)=3</formula>
    </cfRule>
    <cfRule type="expression" dxfId="8045" priority="10399" stopIfTrue="1">
      <formula>WEEKDAY($A913)=4</formula>
    </cfRule>
    <cfRule type="expression" dxfId="8044" priority="10400" stopIfTrue="1">
      <formula>WEEKDAY($A913)=5</formula>
    </cfRule>
    <cfRule type="expression" dxfId="8043" priority="10401" stopIfTrue="1">
      <formula>WEEKDAY($A913)=6</formula>
    </cfRule>
    <cfRule type="expression" dxfId="8042" priority="10402" stopIfTrue="1">
      <formula>WEEKDAY($A913)=7</formula>
    </cfRule>
  </conditionalFormatting>
  <conditionalFormatting sqref="I913">
    <cfRule type="expression" dxfId="8041" priority="10389" stopIfTrue="1">
      <formula>WEEKDAY($A913)=1</formula>
    </cfRule>
    <cfRule type="expression" dxfId="8040" priority="10390" stopIfTrue="1">
      <formula>WEEKDAY($A913)=2</formula>
    </cfRule>
    <cfRule type="expression" dxfId="8039" priority="10391" stopIfTrue="1">
      <formula>WEEKDAY($A913)=3</formula>
    </cfRule>
    <cfRule type="expression" dxfId="8038" priority="10392" stopIfTrue="1">
      <formula>WEEKDAY($A913)=4</formula>
    </cfRule>
    <cfRule type="expression" dxfId="8037" priority="10393" stopIfTrue="1">
      <formula>WEEKDAY($A913)=5</formula>
    </cfRule>
    <cfRule type="expression" dxfId="8036" priority="10394" stopIfTrue="1">
      <formula>WEEKDAY($A913)=6</formula>
    </cfRule>
    <cfRule type="expression" dxfId="8035" priority="10395" stopIfTrue="1">
      <formula>WEEKDAY($A913)=7</formula>
    </cfRule>
  </conditionalFormatting>
  <conditionalFormatting sqref="I913">
    <cfRule type="expression" dxfId="8034" priority="10382" stopIfTrue="1">
      <formula>WEEKDAY($A913)=1</formula>
    </cfRule>
    <cfRule type="expression" dxfId="8033" priority="10383" stopIfTrue="1">
      <formula>WEEKDAY($A913)=2</formula>
    </cfRule>
    <cfRule type="expression" dxfId="8032" priority="10384" stopIfTrue="1">
      <formula>WEEKDAY($A913)=3</formula>
    </cfRule>
    <cfRule type="expression" dxfId="8031" priority="10385" stopIfTrue="1">
      <formula>WEEKDAY($A913)=4</formula>
    </cfRule>
    <cfRule type="expression" dxfId="8030" priority="10386" stopIfTrue="1">
      <formula>WEEKDAY($A913)=5</formula>
    </cfRule>
    <cfRule type="expression" dxfId="8029" priority="10387" stopIfTrue="1">
      <formula>WEEKDAY($A913)=6</formula>
    </cfRule>
    <cfRule type="expression" dxfId="8028" priority="10388" stopIfTrue="1">
      <formula>WEEKDAY($A913)=7</formula>
    </cfRule>
  </conditionalFormatting>
  <conditionalFormatting sqref="I913">
    <cfRule type="expression" dxfId="8027" priority="10375" stopIfTrue="1">
      <formula>WEEKDAY($A913)=1</formula>
    </cfRule>
    <cfRule type="expression" dxfId="8026" priority="10376" stopIfTrue="1">
      <formula>WEEKDAY($A913)=2</formula>
    </cfRule>
    <cfRule type="expression" dxfId="8025" priority="10377" stopIfTrue="1">
      <formula>WEEKDAY($A913)=3</formula>
    </cfRule>
    <cfRule type="expression" dxfId="8024" priority="10378" stopIfTrue="1">
      <formula>WEEKDAY($A913)=4</formula>
    </cfRule>
    <cfRule type="expression" dxfId="8023" priority="10379" stopIfTrue="1">
      <formula>WEEKDAY($A913)=5</formula>
    </cfRule>
    <cfRule type="expression" dxfId="8022" priority="10380" stopIfTrue="1">
      <formula>WEEKDAY($A913)=6</formula>
    </cfRule>
    <cfRule type="expression" dxfId="8021" priority="10381" stopIfTrue="1">
      <formula>WEEKDAY($A913)=7</formula>
    </cfRule>
  </conditionalFormatting>
  <conditionalFormatting sqref="I913">
    <cfRule type="expression" dxfId="8020" priority="10368" stopIfTrue="1">
      <formula>WEEKDAY($A913)=1</formula>
    </cfRule>
    <cfRule type="expression" dxfId="8019" priority="10369" stopIfTrue="1">
      <formula>WEEKDAY($A913)=2</formula>
    </cfRule>
    <cfRule type="expression" dxfId="8018" priority="10370" stopIfTrue="1">
      <formula>WEEKDAY($A913)=3</formula>
    </cfRule>
    <cfRule type="expression" dxfId="8017" priority="10371" stopIfTrue="1">
      <formula>WEEKDAY($A913)=4</formula>
    </cfRule>
    <cfRule type="expression" dxfId="8016" priority="10372" stopIfTrue="1">
      <formula>WEEKDAY($A913)=5</formula>
    </cfRule>
    <cfRule type="expression" dxfId="8015" priority="10373" stopIfTrue="1">
      <formula>WEEKDAY($A913)=6</formula>
    </cfRule>
    <cfRule type="expression" dxfId="8014" priority="10374" stopIfTrue="1">
      <formula>WEEKDAY($A913)=7</formula>
    </cfRule>
  </conditionalFormatting>
  <conditionalFormatting sqref="I913">
    <cfRule type="expression" dxfId="8013" priority="10354" stopIfTrue="1">
      <formula>WEEKDAY($A913)=1</formula>
    </cfRule>
    <cfRule type="expression" dxfId="8012" priority="10355" stopIfTrue="1">
      <formula>WEEKDAY($A913)=2</formula>
    </cfRule>
    <cfRule type="expression" dxfId="8011" priority="10356" stopIfTrue="1">
      <formula>WEEKDAY($A913)=3</formula>
    </cfRule>
    <cfRule type="expression" dxfId="8010" priority="10357" stopIfTrue="1">
      <formula>WEEKDAY($A913)=4</formula>
    </cfRule>
    <cfRule type="expression" dxfId="8009" priority="10358" stopIfTrue="1">
      <formula>WEEKDAY($A913)=5</formula>
    </cfRule>
    <cfRule type="expression" dxfId="8008" priority="10359" stopIfTrue="1">
      <formula>WEEKDAY($A913)=6</formula>
    </cfRule>
    <cfRule type="expression" dxfId="8007" priority="10360" stopIfTrue="1">
      <formula>WEEKDAY($A913)=7</formula>
    </cfRule>
  </conditionalFormatting>
  <conditionalFormatting sqref="I913">
    <cfRule type="expression" dxfId="8006" priority="10347" stopIfTrue="1">
      <formula>WEEKDAY($A913)=1</formula>
    </cfRule>
    <cfRule type="expression" dxfId="8005" priority="10348" stopIfTrue="1">
      <formula>WEEKDAY($A913)=2</formula>
    </cfRule>
    <cfRule type="expression" dxfId="8004" priority="10349" stopIfTrue="1">
      <formula>WEEKDAY($A913)=3</formula>
    </cfRule>
    <cfRule type="expression" dxfId="8003" priority="10350" stopIfTrue="1">
      <formula>WEEKDAY($A913)=4</formula>
    </cfRule>
    <cfRule type="expression" dxfId="8002" priority="10351" stopIfTrue="1">
      <formula>WEEKDAY($A913)=5</formula>
    </cfRule>
    <cfRule type="expression" dxfId="8001" priority="10352" stopIfTrue="1">
      <formula>WEEKDAY($A913)=6</formula>
    </cfRule>
    <cfRule type="expression" dxfId="8000" priority="10353" stopIfTrue="1">
      <formula>WEEKDAY($A913)=7</formula>
    </cfRule>
  </conditionalFormatting>
  <conditionalFormatting sqref="I913">
    <cfRule type="expression" dxfId="7999" priority="10340" stopIfTrue="1">
      <formula>WEEKDAY($A913)=1</formula>
    </cfRule>
    <cfRule type="expression" dxfId="7998" priority="10341" stopIfTrue="1">
      <formula>WEEKDAY($A913)=2</formula>
    </cfRule>
    <cfRule type="expression" dxfId="7997" priority="10342" stopIfTrue="1">
      <formula>WEEKDAY($A913)=3</formula>
    </cfRule>
    <cfRule type="expression" dxfId="7996" priority="10343" stopIfTrue="1">
      <formula>WEEKDAY($A913)=4</formula>
    </cfRule>
    <cfRule type="expression" dxfId="7995" priority="10344" stopIfTrue="1">
      <formula>WEEKDAY($A913)=5</formula>
    </cfRule>
    <cfRule type="expression" dxfId="7994" priority="10345" stopIfTrue="1">
      <formula>WEEKDAY($A913)=6</formula>
    </cfRule>
    <cfRule type="expression" dxfId="7993" priority="10346" stopIfTrue="1">
      <formula>WEEKDAY($A913)=7</formula>
    </cfRule>
  </conditionalFormatting>
  <conditionalFormatting sqref="I913">
    <cfRule type="expression" dxfId="7992" priority="10326" stopIfTrue="1">
      <formula>WEEKDAY($A913)=1</formula>
    </cfRule>
    <cfRule type="expression" dxfId="7991" priority="10327" stopIfTrue="1">
      <formula>WEEKDAY($A913)=2</formula>
    </cfRule>
    <cfRule type="expression" dxfId="7990" priority="10328" stopIfTrue="1">
      <formula>WEEKDAY($A913)=3</formula>
    </cfRule>
    <cfRule type="expression" dxfId="7989" priority="10329" stopIfTrue="1">
      <formula>WEEKDAY($A913)=4</formula>
    </cfRule>
    <cfRule type="expression" dxfId="7988" priority="10330" stopIfTrue="1">
      <formula>WEEKDAY($A913)=5</formula>
    </cfRule>
    <cfRule type="expression" dxfId="7987" priority="10331" stopIfTrue="1">
      <formula>WEEKDAY($A913)=6</formula>
    </cfRule>
    <cfRule type="expression" dxfId="7986" priority="10332" stopIfTrue="1">
      <formula>WEEKDAY($A913)=7</formula>
    </cfRule>
  </conditionalFormatting>
  <conditionalFormatting sqref="I913">
    <cfRule type="expression" dxfId="7985" priority="10312" stopIfTrue="1">
      <formula>WEEKDAY($A913)=1</formula>
    </cfRule>
    <cfRule type="expression" dxfId="7984" priority="10313" stopIfTrue="1">
      <formula>WEEKDAY($A913)=2</formula>
    </cfRule>
    <cfRule type="expression" dxfId="7983" priority="10314" stopIfTrue="1">
      <formula>WEEKDAY($A913)=3</formula>
    </cfRule>
    <cfRule type="expression" dxfId="7982" priority="10315" stopIfTrue="1">
      <formula>WEEKDAY($A913)=4</formula>
    </cfRule>
    <cfRule type="expression" dxfId="7981" priority="10316" stopIfTrue="1">
      <formula>WEEKDAY($A913)=5</formula>
    </cfRule>
    <cfRule type="expression" dxfId="7980" priority="10317" stopIfTrue="1">
      <formula>WEEKDAY($A913)=6</formula>
    </cfRule>
    <cfRule type="expression" dxfId="7979" priority="10318" stopIfTrue="1">
      <formula>WEEKDAY($A913)=7</formula>
    </cfRule>
  </conditionalFormatting>
  <conditionalFormatting sqref="I913">
    <cfRule type="expression" dxfId="7978" priority="10298" stopIfTrue="1">
      <formula>WEEKDAY($A913)=1</formula>
    </cfRule>
    <cfRule type="expression" dxfId="7977" priority="10299" stopIfTrue="1">
      <formula>WEEKDAY($A913)=2</formula>
    </cfRule>
    <cfRule type="expression" dxfId="7976" priority="10300" stopIfTrue="1">
      <formula>WEEKDAY($A913)=3</formula>
    </cfRule>
    <cfRule type="expression" dxfId="7975" priority="10301" stopIfTrue="1">
      <formula>WEEKDAY($A913)=4</formula>
    </cfRule>
    <cfRule type="expression" dxfId="7974" priority="10302" stopIfTrue="1">
      <formula>WEEKDAY($A913)=5</formula>
    </cfRule>
    <cfRule type="expression" dxfId="7973" priority="10303" stopIfTrue="1">
      <formula>WEEKDAY($A913)=6</formula>
    </cfRule>
    <cfRule type="expression" dxfId="7972" priority="10304" stopIfTrue="1">
      <formula>WEEKDAY($A913)=7</formula>
    </cfRule>
  </conditionalFormatting>
  <conditionalFormatting sqref="I913">
    <cfRule type="expression" dxfId="7971" priority="10284" stopIfTrue="1">
      <formula>WEEKDAY($A913)=1</formula>
    </cfRule>
    <cfRule type="expression" dxfId="7970" priority="10285" stopIfTrue="1">
      <formula>WEEKDAY($A913)=2</formula>
    </cfRule>
    <cfRule type="expression" dxfId="7969" priority="10286" stopIfTrue="1">
      <formula>WEEKDAY($A913)=3</formula>
    </cfRule>
    <cfRule type="expression" dxfId="7968" priority="10287" stopIfTrue="1">
      <formula>WEEKDAY($A913)=4</formula>
    </cfRule>
    <cfRule type="expression" dxfId="7967" priority="10288" stopIfTrue="1">
      <formula>WEEKDAY($A913)=5</formula>
    </cfRule>
    <cfRule type="expression" dxfId="7966" priority="10289" stopIfTrue="1">
      <formula>WEEKDAY($A913)=6</formula>
    </cfRule>
    <cfRule type="expression" dxfId="7965" priority="10290" stopIfTrue="1">
      <formula>WEEKDAY($A913)=7</formula>
    </cfRule>
  </conditionalFormatting>
  <conditionalFormatting sqref="I913">
    <cfRule type="expression" dxfId="7964" priority="10270" stopIfTrue="1">
      <formula>WEEKDAY($A913)=1</formula>
    </cfRule>
    <cfRule type="expression" dxfId="7963" priority="10271" stopIfTrue="1">
      <formula>WEEKDAY($A913)=2</formula>
    </cfRule>
    <cfRule type="expression" dxfId="7962" priority="10272" stopIfTrue="1">
      <formula>WEEKDAY($A913)=3</formula>
    </cfRule>
    <cfRule type="expression" dxfId="7961" priority="10273" stopIfTrue="1">
      <formula>WEEKDAY($A913)=4</formula>
    </cfRule>
    <cfRule type="expression" dxfId="7960" priority="10274" stopIfTrue="1">
      <formula>WEEKDAY($A913)=5</formula>
    </cfRule>
    <cfRule type="expression" dxfId="7959" priority="10275" stopIfTrue="1">
      <formula>WEEKDAY($A913)=6</formula>
    </cfRule>
    <cfRule type="expression" dxfId="7958" priority="10276" stopIfTrue="1">
      <formula>WEEKDAY($A913)=7</formula>
    </cfRule>
  </conditionalFormatting>
  <conditionalFormatting sqref="I913">
    <cfRule type="expression" dxfId="7957" priority="10256" stopIfTrue="1">
      <formula>WEEKDAY($A913)=1</formula>
    </cfRule>
    <cfRule type="expression" dxfId="7956" priority="10257" stopIfTrue="1">
      <formula>WEEKDAY($A913)=2</formula>
    </cfRule>
    <cfRule type="expression" dxfId="7955" priority="10258" stopIfTrue="1">
      <formula>WEEKDAY($A913)=3</formula>
    </cfRule>
    <cfRule type="expression" dxfId="7954" priority="10259" stopIfTrue="1">
      <formula>WEEKDAY($A913)=4</formula>
    </cfRule>
    <cfRule type="expression" dxfId="7953" priority="10260" stopIfTrue="1">
      <formula>WEEKDAY($A913)=5</formula>
    </cfRule>
    <cfRule type="expression" dxfId="7952" priority="10261" stopIfTrue="1">
      <formula>WEEKDAY($A913)=6</formula>
    </cfRule>
    <cfRule type="expression" dxfId="7951" priority="10262" stopIfTrue="1">
      <formula>WEEKDAY($A913)=7</formula>
    </cfRule>
  </conditionalFormatting>
  <conditionalFormatting sqref="I913">
    <cfRule type="expression" dxfId="7950" priority="10242" stopIfTrue="1">
      <formula>WEEKDAY($A913)=1</formula>
    </cfRule>
    <cfRule type="expression" dxfId="7949" priority="10243" stopIfTrue="1">
      <formula>WEEKDAY($A913)=2</formula>
    </cfRule>
    <cfRule type="expression" dxfId="7948" priority="10244" stopIfTrue="1">
      <formula>WEEKDAY($A913)=3</formula>
    </cfRule>
    <cfRule type="expression" dxfId="7947" priority="10245" stopIfTrue="1">
      <formula>WEEKDAY($A913)=4</formula>
    </cfRule>
    <cfRule type="expression" dxfId="7946" priority="10246" stopIfTrue="1">
      <formula>WEEKDAY($A913)=5</formula>
    </cfRule>
    <cfRule type="expression" dxfId="7945" priority="10247" stopIfTrue="1">
      <formula>WEEKDAY($A913)=6</formula>
    </cfRule>
    <cfRule type="expression" dxfId="7944" priority="10248" stopIfTrue="1">
      <formula>WEEKDAY($A913)=7</formula>
    </cfRule>
  </conditionalFormatting>
  <conditionalFormatting sqref="I913">
    <cfRule type="expression" dxfId="7943" priority="10235" stopIfTrue="1">
      <formula>WEEKDAY($A913)=1</formula>
    </cfRule>
    <cfRule type="expression" dxfId="7942" priority="10236" stopIfTrue="1">
      <formula>WEEKDAY($A913)=2</formula>
    </cfRule>
    <cfRule type="expression" dxfId="7941" priority="10237" stopIfTrue="1">
      <formula>WEEKDAY($A913)=3</formula>
    </cfRule>
    <cfRule type="expression" dxfId="7940" priority="10238" stopIfTrue="1">
      <formula>WEEKDAY($A913)=4</formula>
    </cfRule>
    <cfRule type="expression" dxfId="7939" priority="10239" stopIfTrue="1">
      <formula>WEEKDAY($A913)=5</formula>
    </cfRule>
    <cfRule type="expression" dxfId="7938" priority="10240" stopIfTrue="1">
      <formula>WEEKDAY($A913)=6</formula>
    </cfRule>
    <cfRule type="expression" dxfId="7937" priority="10241" stopIfTrue="1">
      <formula>WEEKDAY($A913)=7</formula>
    </cfRule>
  </conditionalFormatting>
  <conditionalFormatting sqref="I913">
    <cfRule type="expression" dxfId="7936" priority="10228" stopIfTrue="1">
      <formula>WEEKDAY($A913)=1</formula>
    </cfRule>
    <cfRule type="expression" dxfId="7935" priority="10229" stopIfTrue="1">
      <formula>WEEKDAY($A913)=2</formula>
    </cfRule>
    <cfRule type="expression" dxfId="7934" priority="10230" stopIfTrue="1">
      <formula>WEEKDAY($A913)=3</formula>
    </cfRule>
    <cfRule type="expression" dxfId="7933" priority="10231" stopIfTrue="1">
      <formula>WEEKDAY($A913)=4</formula>
    </cfRule>
    <cfRule type="expression" dxfId="7932" priority="10232" stopIfTrue="1">
      <formula>WEEKDAY($A913)=5</formula>
    </cfRule>
    <cfRule type="expression" dxfId="7931" priority="10233" stopIfTrue="1">
      <formula>WEEKDAY($A913)=6</formula>
    </cfRule>
    <cfRule type="expression" dxfId="7930" priority="10234" stopIfTrue="1">
      <formula>WEEKDAY($A913)=7</formula>
    </cfRule>
  </conditionalFormatting>
  <conditionalFormatting sqref="I913">
    <cfRule type="expression" dxfId="7929" priority="10221" stopIfTrue="1">
      <formula>WEEKDAY($A913)=1</formula>
    </cfRule>
    <cfRule type="expression" dxfId="7928" priority="10222" stopIfTrue="1">
      <formula>WEEKDAY($A913)=2</formula>
    </cfRule>
    <cfRule type="expression" dxfId="7927" priority="10223" stopIfTrue="1">
      <formula>WEEKDAY($A913)=3</formula>
    </cfRule>
    <cfRule type="expression" dxfId="7926" priority="10224" stopIfTrue="1">
      <formula>WEEKDAY($A913)=4</formula>
    </cfRule>
    <cfRule type="expression" dxfId="7925" priority="10225" stopIfTrue="1">
      <formula>WEEKDAY($A913)=5</formula>
    </cfRule>
    <cfRule type="expression" dxfId="7924" priority="10226" stopIfTrue="1">
      <formula>WEEKDAY($A913)=6</formula>
    </cfRule>
    <cfRule type="expression" dxfId="7923" priority="10227" stopIfTrue="1">
      <formula>WEEKDAY($A913)=7</formula>
    </cfRule>
  </conditionalFormatting>
  <conditionalFormatting sqref="I913">
    <cfRule type="expression" dxfId="7922" priority="10214" stopIfTrue="1">
      <formula>WEEKDAY($A913)=1</formula>
    </cfRule>
    <cfRule type="expression" dxfId="7921" priority="10215" stopIfTrue="1">
      <formula>WEEKDAY($A913)=2</formula>
    </cfRule>
    <cfRule type="expression" dxfId="7920" priority="10216" stopIfTrue="1">
      <formula>WEEKDAY($A913)=3</formula>
    </cfRule>
    <cfRule type="expression" dxfId="7919" priority="10217" stopIfTrue="1">
      <formula>WEEKDAY($A913)=4</formula>
    </cfRule>
    <cfRule type="expression" dxfId="7918" priority="10218" stopIfTrue="1">
      <formula>WEEKDAY($A913)=5</formula>
    </cfRule>
    <cfRule type="expression" dxfId="7917" priority="10219" stopIfTrue="1">
      <formula>WEEKDAY($A913)=6</formula>
    </cfRule>
    <cfRule type="expression" dxfId="7916" priority="10220" stopIfTrue="1">
      <formula>WEEKDAY($A913)=7</formula>
    </cfRule>
  </conditionalFormatting>
  <conditionalFormatting sqref="I913">
    <cfRule type="expression" dxfId="7915" priority="10207" stopIfTrue="1">
      <formula>WEEKDAY($A913)=1</formula>
    </cfRule>
    <cfRule type="expression" dxfId="7914" priority="10208" stopIfTrue="1">
      <formula>WEEKDAY($A913)=2</formula>
    </cfRule>
    <cfRule type="expression" dxfId="7913" priority="10209" stopIfTrue="1">
      <formula>WEEKDAY($A913)=3</formula>
    </cfRule>
    <cfRule type="expression" dxfId="7912" priority="10210" stopIfTrue="1">
      <formula>WEEKDAY($A913)=4</formula>
    </cfRule>
    <cfRule type="expression" dxfId="7911" priority="10211" stopIfTrue="1">
      <formula>WEEKDAY($A913)=5</formula>
    </cfRule>
    <cfRule type="expression" dxfId="7910" priority="10212" stopIfTrue="1">
      <formula>WEEKDAY($A913)=6</formula>
    </cfRule>
    <cfRule type="expression" dxfId="7909" priority="10213" stopIfTrue="1">
      <formula>WEEKDAY($A913)=7</formula>
    </cfRule>
  </conditionalFormatting>
  <conditionalFormatting sqref="I913">
    <cfRule type="expression" dxfId="7908" priority="10200" stopIfTrue="1">
      <formula>WEEKDAY($A913)=1</formula>
    </cfRule>
    <cfRule type="expression" dxfId="7907" priority="10201" stopIfTrue="1">
      <formula>WEEKDAY($A913)=2</formula>
    </cfRule>
    <cfRule type="expression" dxfId="7906" priority="10202" stopIfTrue="1">
      <formula>WEEKDAY($A913)=3</formula>
    </cfRule>
    <cfRule type="expression" dxfId="7905" priority="10203" stopIfTrue="1">
      <formula>WEEKDAY($A913)=4</formula>
    </cfRule>
    <cfRule type="expression" dxfId="7904" priority="10204" stopIfTrue="1">
      <formula>WEEKDAY($A913)=5</formula>
    </cfRule>
    <cfRule type="expression" dxfId="7903" priority="10205" stopIfTrue="1">
      <formula>WEEKDAY($A913)=6</formula>
    </cfRule>
    <cfRule type="expression" dxfId="7902" priority="10206" stopIfTrue="1">
      <formula>WEEKDAY($A913)=7</formula>
    </cfRule>
  </conditionalFormatting>
  <conditionalFormatting sqref="I913">
    <cfRule type="expression" dxfId="7901" priority="10193" stopIfTrue="1">
      <formula>WEEKDAY($A913)=1</formula>
    </cfRule>
    <cfRule type="expression" dxfId="7900" priority="10194" stopIfTrue="1">
      <formula>WEEKDAY($A913)=2</formula>
    </cfRule>
    <cfRule type="expression" dxfId="7899" priority="10195" stopIfTrue="1">
      <formula>WEEKDAY($A913)=3</formula>
    </cfRule>
    <cfRule type="expression" dxfId="7898" priority="10196" stopIfTrue="1">
      <formula>WEEKDAY($A913)=4</formula>
    </cfRule>
    <cfRule type="expression" dxfId="7897" priority="10197" stopIfTrue="1">
      <formula>WEEKDAY($A913)=5</formula>
    </cfRule>
    <cfRule type="expression" dxfId="7896" priority="10198" stopIfTrue="1">
      <formula>WEEKDAY($A913)=6</formula>
    </cfRule>
    <cfRule type="expression" dxfId="7895" priority="10199" stopIfTrue="1">
      <formula>WEEKDAY($A913)=7</formula>
    </cfRule>
  </conditionalFormatting>
  <conditionalFormatting sqref="I913">
    <cfRule type="expression" dxfId="7894" priority="10186" stopIfTrue="1">
      <formula>WEEKDAY($A913)=1</formula>
    </cfRule>
    <cfRule type="expression" dxfId="7893" priority="10187" stopIfTrue="1">
      <formula>WEEKDAY($A913)=2</formula>
    </cfRule>
    <cfRule type="expression" dxfId="7892" priority="10188" stopIfTrue="1">
      <formula>WEEKDAY($A913)=3</formula>
    </cfRule>
    <cfRule type="expression" dxfId="7891" priority="10189" stopIfTrue="1">
      <formula>WEEKDAY($A913)=4</formula>
    </cfRule>
    <cfRule type="expression" dxfId="7890" priority="10190" stopIfTrue="1">
      <formula>WEEKDAY($A913)=5</formula>
    </cfRule>
    <cfRule type="expression" dxfId="7889" priority="10191" stopIfTrue="1">
      <formula>WEEKDAY($A913)=6</formula>
    </cfRule>
    <cfRule type="expression" dxfId="7888" priority="10192" stopIfTrue="1">
      <formula>WEEKDAY($A913)=7</formula>
    </cfRule>
  </conditionalFormatting>
  <conditionalFormatting sqref="I913">
    <cfRule type="expression" dxfId="7887" priority="10179" stopIfTrue="1">
      <formula>WEEKDAY($A913)=1</formula>
    </cfRule>
    <cfRule type="expression" dxfId="7886" priority="10180" stopIfTrue="1">
      <formula>WEEKDAY($A913)=2</formula>
    </cfRule>
    <cfRule type="expression" dxfId="7885" priority="10181" stopIfTrue="1">
      <formula>WEEKDAY($A913)=3</formula>
    </cfRule>
    <cfRule type="expression" dxfId="7884" priority="10182" stopIfTrue="1">
      <formula>WEEKDAY($A913)=4</formula>
    </cfRule>
    <cfRule type="expression" dxfId="7883" priority="10183" stopIfTrue="1">
      <formula>WEEKDAY($A913)=5</formula>
    </cfRule>
    <cfRule type="expression" dxfId="7882" priority="10184" stopIfTrue="1">
      <formula>WEEKDAY($A913)=6</formula>
    </cfRule>
    <cfRule type="expression" dxfId="7881" priority="10185" stopIfTrue="1">
      <formula>WEEKDAY($A913)=7</formula>
    </cfRule>
  </conditionalFormatting>
  <conditionalFormatting sqref="I913">
    <cfRule type="expression" dxfId="7880" priority="10172" stopIfTrue="1">
      <formula>WEEKDAY($A913)=1</formula>
    </cfRule>
    <cfRule type="expression" dxfId="7879" priority="10173" stopIfTrue="1">
      <formula>WEEKDAY($A913)=2</formula>
    </cfRule>
    <cfRule type="expression" dxfId="7878" priority="10174" stopIfTrue="1">
      <formula>WEEKDAY($A913)=3</formula>
    </cfRule>
    <cfRule type="expression" dxfId="7877" priority="10175" stopIfTrue="1">
      <formula>WEEKDAY($A913)=4</formula>
    </cfRule>
    <cfRule type="expression" dxfId="7876" priority="10176" stopIfTrue="1">
      <formula>WEEKDAY($A913)=5</formula>
    </cfRule>
    <cfRule type="expression" dxfId="7875" priority="10177" stopIfTrue="1">
      <formula>WEEKDAY($A913)=6</formula>
    </cfRule>
    <cfRule type="expression" dxfId="7874" priority="10178" stopIfTrue="1">
      <formula>WEEKDAY($A913)=7</formula>
    </cfRule>
  </conditionalFormatting>
  <conditionalFormatting sqref="I913">
    <cfRule type="expression" dxfId="7873" priority="10165" stopIfTrue="1">
      <formula>WEEKDAY($A913)=1</formula>
    </cfRule>
    <cfRule type="expression" dxfId="7872" priority="10166" stopIfTrue="1">
      <formula>WEEKDAY($A913)=2</formula>
    </cfRule>
    <cfRule type="expression" dxfId="7871" priority="10167" stopIfTrue="1">
      <formula>WEEKDAY($A913)=3</formula>
    </cfRule>
    <cfRule type="expression" dxfId="7870" priority="10168" stopIfTrue="1">
      <formula>WEEKDAY($A913)=4</formula>
    </cfRule>
    <cfRule type="expression" dxfId="7869" priority="10169" stopIfTrue="1">
      <formula>WEEKDAY($A913)=5</formula>
    </cfRule>
    <cfRule type="expression" dxfId="7868" priority="10170" stopIfTrue="1">
      <formula>WEEKDAY($A913)=6</formula>
    </cfRule>
    <cfRule type="expression" dxfId="7867" priority="10171" stopIfTrue="1">
      <formula>WEEKDAY($A913)=7</formula>
    </cfRule>
  </conditionalFormatting>
  <conditionalFormatting sqref="I913">
    <cfRule type="expression" dxfId="7866" priority="10158" stopIfTrue="1">
      <formula>WEEKDAY($A913)=1</formula>
    </cfRule>
    <cfRule type="expression" dxfId="7865" priority="10159" stopIfTrue="1">
      <formula>WEEKDAY($A913)=2</formula>
    </cfRule>
    <cfRule type="expression" dxfId="7864" priority="10160" stopIfTrue="1">
      <formula>WEEKDAY($A913)=3</formula>
    </cfRule>
    <cfRule type="expression" dxfId="7863" priority="10161" stopIfTrue="1">
      <formula>WEEKDAY($A913)=4</formula>
    </cfRule>
    <cfRule type="expression" dxfId="7862" priority="10162" stopIfTrue="1">
      <formula>WEEKDAY($A913)=5</formula>
    </cfRule>
    <cfRule type="expression" dxfId="7861" priority="10163" stopIfTrue="1">
      <formula>WEEKDAY($A913)=6</formula>
    </cfRule>
    <cfRule type="expression" dxfId="7860" priority="10164" stopIfTrue="1">
      <formula>WEEKDAY($A913)=7</formula>
    </cfRule>
  </conditionalFormatting>
  <conditionalFormatting sqref="I913">
    <cfRule type="expression" dxfId="7859" priority="10151" stopIfTrue="1">
      <formula>WEEKDAY($A913)=1</formula>
    </cfRule>
    <cfRule type="expression" dxfId="7858" priority="10152" stopIfTrue="1">
      <formula>WEEKDAY($A913)=2</formula>
    </cfRule>
    <cfRule type="expression" dxfId="7857" priority="10153" stopIfTrue="1">
      <formula>WEEKDAY($A913)=3</formula>
    </cfRule>
    <cfRule type="expression" dxfId="7856" priority="10154" stopIfTrue="1">
      <formula>WEEKDAY($A913)=4</formula>
    </cfRule>
    <cfRule type="expression" dxfId="7855" priority="10155" stopIfTrue="1">
      <formula>WEEKDAY($A913)=5</formula>
    </cfRule>
    <cfRule type="expression" dxfId="7854" priority="10156" stopIfTrue="1">
      <formula>WEEKDAY($A913)=6</formula>
    </cfRule>
    <cfRule type="expression" dxfId="7853" priority="10157" stopIfTrue="1">
      <formula>WEEKDAY($A913)=7</formula>
    </cfRule>
  </conditionalFormatting>
  <conditionalFormatting sqref="I913">
    <cfRule type="expression" dxfId="7852" priority="10144" stopIfTrue="1">
      <formula>WEEKDAY($A913)=1</formula>
    </cfRule>
    <cfRule type="expression" dxfId="7851" priority="10145" stopIfTrue="1">
      <formula>WEEKDAY($A913)=2</formula>
    </cfRule>
    <cfRule type="expression" dxfId="7850" priority="10146" stopIfTrue="1">
      <formula>WEEKDAY($A913)=3</formula>
    </cfRule>
    <cfRule type="expression" dxfId="7849" priority="10147" stopIfTrue="1">
      <formula>WEEKDAY($A913)=4</formula>
    </cfRule>
    <cfRule type="expression" dxfId="7848" priority="10148" stopIfTrue="1">
      <formula>WEEKDAY($A913)=5</formula>
    </cfRule>
    <cfRule type="expression" dxfId="7847" priority="10149" stopIfTrue="1">
      <formula>WEEKDAY($A913)=6</formula>
    </cfRule>
    <cfRule type="expression" dxfId="7846" priority="10150" stopIfTrue="1">
      <formula>WEEKDAY($A913)=7</formula>
    </cfRule>
  </conditionalFormatting>
  <conditionalFormatting sqref="I913">
    <cfRule type="expression" dxfId="7845" priority="10137" stopIfTrue="1">
      <formula>WEEKDAY($A913)=1</formula>
    </cfRule>
    <cfRule type="expression" dxfId="7844" priority="10138" stopIfTrue="1">
      <formula>WEEKDAY($A913)=2</formula>
    </cfRule>
    <cfRule type="expression" dxfId="7843" priority="10139" stopIfTrue="1">
      <formula>WEEKDAY($A913)=3</formula>
    </cfRule>
    <cfRule type="expression" dxfId="7842" priority="10140" stopIfTrue="1">
      <formula>WEEKDAY($A913)=4</formula>
    </cfRule>
    <cfRule type="expression" dxfId="7841" priority="10141" stopIfTrue="1">
      <formula>WEEKDAY($A913)=5</formula>
    </cfRule>
    <cfRule type="expression" dxfId="7840" priority="10142" stopIfTrue="1">
      <formula>WEEKDAY($A913)=6</formula>
    </cfRule>
    <cfRule type="expression" dxfId="7839" priority="10143" stopIfTrue="1">
      <formula>WEEKDAY($A913)=7</formula>
    </cfRule>
  </conditionalFormatting>
  <conditionalFormatting sqref="I913">
    <cfRule type="expression" dxfId="7838" priority="10130" stopIfTrue="1">
      <formula>WEEKDAY($A913)=1</formula>
    </cfRule>
    <cfRule type="expression" dxfId="7837" priority="10131" stopIfTrue="1">
      <formula>WEEKDAY($A913)=2</formula>
    </cfRule>
    <cfRule type="expression" dxfId="7836" priority="10132" stopIfTrue="1">
      <formula>WEEKDAY($A913)=3</formula>
    </cfRule>
    <cfRule type="expression" dxfId="7835" priority="10133" stopIfTrue="1">
      <formula>WEEKDAY($A913)=4</formula>
    </cfRule>
    <cfRule type="expression" dxfId="7834" priority="10134" stopIfTrue="1">
      <formula>WEEKDAY($A913)=5</formula>
    </cfRule>
    <cfRule type="expression" dxfId="7833" priority="10135" stopIfTrue="1">
      <formula>WEEKDAY($A913)=6</formula>
    </cfRule>
    <cfRule type="expression" dxfId="7832" priority="10136" stopIfTrue="1">
      <formula>WEEKDAY($A913)=7</formula>
    </cfRule>
  </conditionalFormatting>
  <conditionalFormatting sqref="I913">
    <cfRule type="expression" dxfId="7831" priority="10123" stopIfTrue="1">
      <formula>WEEKDAY($A913)=1</formula>
    </cfRule>
    <cfRule type="expression" dxfId="7830" priority="10124" stopIfTrue="1">
      <formula>WEEKDAY($A913)=2</formula>
    </cfRule>
    <cfRule type="expression" dxfId="7829" priority="10125" stopIfTrue="1">
      <formula>WEEKDAY($A913)=3</formula>
    </cfRule>
    <cfRule type="expression" dxfId="7828" priority="10126" stopIfTrue="1">
      <formula>WEEKDAY($A913)=4</formula>
    </cfRule>
    <cfRule type="expression" dxfId="7827" priority="10127" stopIfTrue="1">
      <formula>WEEKDAY($A913)=5</formula>
    </cfRule>
    <cfRule type="expression" dxfId="7826" priority="10128" stopIfTrue="1">
      <formula>WEEKDAY($A913)=6</formula>
    </cfRule>
    <cfRule type="expression" dxfId="7825" priority="10129" stopIfTrue="1">
      <formula>WEEKDAY($A913)=7</formula>
    </cfRule>
  </conditionalFormatting>
  <conditionalFormatting sqref="I913">
    <cfRule type="expression" dxfId="7824" priority="10116" stopIfTrue="1">
      <formula>WEEKDAY($A913)=1</formula>
    </cfRule>
    <cfRule type="expression" dxfId="7823" priority="10117" stopIfTrue="1">
      <formula>WEEKDAY($A913)=2</formula>
    </cfRule>
    <cfRule type="expression" dxfId="7822" priority="10118" stopIfTrue="1">
      <formula>WEEKDAY($A913)=3</formula>
    </cfRule>
    <cfRule type="expression" dxfId="7821" priority="10119" stopIfTrue="1">
      <formula>WEEKDAY($A913)=4</formula>
    </cfRule>
    <cfRule type="expression" dxfId="7820" priority="10120" stopIfTrue="1">
      <formula>WEEKDAY($A913)=5</formula>
    </cfRule>
    <cfRule type="expression" dxfId="7819" priority="10121" stopIfTrue="1">
      <formula>WEEKDAY($A913)=6</formula>
    </cfRule>
    <cfRule type="expression" dxfId="7818" priority="10122" stopIfTrue="1">
      <formula>WEEKDAY($A913)=7</formula>
    </cfRule>
  </conditionalFormatting>
  <conditionalFormatting sqref="I913">
    <cfRule type="expression" dxfId="7817" priority="10109" stopIfTrue="1">
      <formula>WEEKDAY($A913)=1</formula>
    </cfRule>
    <cfRule type="expression" dxfId="7816" priority="10110" stopIfTrue="1">
      <formula>WEEKDAY($A913)=2</formula>
    </cfRule>
    <cfRule type="expression" dxfId="7815" priority="10111" stopIfTrue="1">
      <formula>WEEKDAY($A913)=3</formula>
    </cfRule>
    <cfRule type="expression" dxfId="7814" priority="10112" stopIfTrue="1">
      <formula>WEEKDAY($A913)=4</formula>
    </cfRule>
    <cfRule type="expression" dxfId="7813" priority="10113" stopIfTrue="1">
      <formula>WEEKDAY($A913)=5</formula>
    </cfRule>
    <cfRule type="expression" dxfId="7812" priority="10114" stopIfTrue="1">
      <formula>WEEKDAY($A913)=6</formula>
    </cfRule>
    <cfRule type="expression" dxfId="7811" priority="10115" stopIfTrue="1">
      <formula>WEEKDAY($A913)=7</formula>
    </cfRule>
  </conditionalFormatting>
  <conditionalFormatting sqref="I913">
    <cfRule type="expression" dxfId="7810" priority="10102" stopIfTrue="1">
      <formula>WEEKDAY($A913)=1</formula>
    </cfRule>
    <cfRule type="expression" dxfId="7809" priority="10103" stopIfTrue="1">
      <formula>WEEKDAY($A913)=2</formula>
    </cfRule>
    <cfRule type="expression" dxfId="7808" priority="10104" stopIfTrue="1">
      <formula>WEEKDAY($A913)=3</formula>
    </cfRule>
    <cfRule type="expression" dxfId="7807" priority="10105" stopIfTrue="1">
      <formula>WEEKDAY($A913)=4</formula>
    </cfRule>
    <cfRule type="expression" dxfId="7806" priority="10106" stopIfTrue="1">
      <formula>WEEKDAY($A913)=5</formula>
    </cfRule>
    <cfRule type="expression" dxfId="7805" priority="10107" stopIfTrue="1">
      <formula>WEEKDAY($A913)=6</formula>
    </cfRule>
    <cfRule type="expression" dxfId="7804" priority="10108" stopIfTrue="1">
      <formula>WEEKDAY($A913)=7</formula>
    </cfRule>
  </conditionalFormatting>
  <conditionalFormatting sqref="I913">
    <cfRule type="expression" dxfId="7803" priority="10095" stopIfTrue="1">
      <formula>WEEKDAY($A913)=1</formula>
    </cfRule>
    <cfRule type="expression" dxfId="7802" priority="10096" stopIfTrue="1">
      <formula>WEEKDAY($A913)=2</formula>
    </cfRule>
    <cfRule type="expression" dxfId="7801" priority="10097" stopIfTrue="1">
      <formula>WEEKDAY($A913)=3</formula>
    </cfRule>
    <cfRule type="expression" dxfId="7800" priority="10098" stopIfTrue="1">
      <formula>WEEKDAY($A913)=4</formula>
    </cfRule>
    <cfRule type="expression" dxfId="7799" priority="10099" stopIfTrue="1">
      <formula>WEEKDAY($A913)=5</formula>
    </cfRule>
    <cfRule type="expression" dxfId="7798" priority="10100" stopIfTrue="1">
      <formula>WEEKDAY($A913)=6</formula>
    </cfRule>
    <cfRule type="expression" dxfId="7797" priority="10101" stopIfTrue="1">
      <formula>WEEKDAY($A913)=7</formula>
    </cfRule>
  </conditionalFormatting>
  <conditionalFormatting sqref="I913">
    <cfRule type="expression" dxfId="7796" priority="10088" stopIfTrue="1">
      <formula>WEEKDAY($A913)=1</formula>
    </cfRule>
    <cfRule type="expression" dxfId="7795" priority="10089" stopIfTrue="1">
      <formula>WEEKDAY($A913)=2</formula>
    </cfRule>
    <cfRule type="expression" dxfId="7794" priority="10090" stopIfTrue="1">
      <formula>WEEKDAY($A913)=3</formula>
    </cfRule>
    <cfRule type="expression" dxfId="7793" priority="10091" stopIfTrue="1">
      <formula>WEEKDAY($A913)=4</formula>
    </cfRule>
    <cfRule type="expression" dxfId="7792" priority="10092" stopIfTrue="1">
      <formula>WEEKDAY($A913)=5</formula>
    </cfRule>
    <cfRule type="expression" dxfId="7791" priority="10093" stopIfTrue="1">
      <formula>WEEKDAY($A913)=6</formula>
    </cfRule>
    <cfRule type="expression" dxfId="7790" priority="10094" stopIfTrue="1">
      <formula>WEEKDAY($A913)=7</formula>
    </cfRule>
  </conditionalFormatting>
  <conditionalFormatting sqref="I913">
    <cfRule type="expression" dxfId="7789" priority="10081" stopIfTrue="1">
      <formula>WEEKDAY($A913)=1</formula>
    </cfRule>
    <cfRule type="expression" dxfId="7788" priority="10082" stopIfTrue="1">
      <formula>WEEKDAY($A913)=2</formula>
    </cfRule>
    <cfRule type="expression" dxfId="7787" priority="10083" stopIfTrue="1">
      <formula>WEEKDAY($A913)=3</formula>
    </cfRule>
    <cfRule type="expression" dxfId="7786" priority="10084" stopIfTrue="1">
      <formula>WEEKDAY($A913)=4</formula>
    </cfRule>
    <cfRule type="expression" dxfId="7785" priority="10085" stopIfTrue="1">
      <formula>WEEKDAY($A913)=5</formula>
    </cfRule>
    <cfRule type="expression" dxfId="7784" priority="10086" stopIfTrue="1">
      <formula>WEEKDAY($A913)=6</formula>
    </cfRule>
    <cfRule type="expression" dxfId="7783" priority="10087" stopIfTrue="1">
      <formula>WEEKDAY($A913)=7</formula>
    </cfRule>
  </conditionalFormatting>
  <conditionalFormatting sqref="I913">
    <cfRule type="expression" dxfId="7782" priority="10074" stopIfTrue="1">
      <formula>WEEKDAY($A913)=1</formula>
    </cfRule>
    <cfRule type="expression" dxfId="7781" priority="10075" stopIfTrue="1">
      <formula>WEEKDAY($A913)=2</formula>
    </cfRule>
    <cfRule type="expression" dxfId="7780" priority="10076" stopIfTrue="1">
      <formula>WEEKDAY($A913)=3</formula>
    </cfRule>
    <cfRule type="expression" dxfId="7779" priority="10077" stopIfTrue="1">
      <formula>WEEKDAY($A913)=4</formula>
    </cfRule>
    <cfRule type="expression" dxfId="7778" priority="10078" stopIfTrue="1">
      <formula>WEEKDAY($A913)=5</formula>
    </cfRule>
    <cfRule type="expression" dxfId="7777" priority="10079" stopIfTrue="1">
      <formula>WEEKDAY($A913)=6</formula>
    </cfRule>
    <cfRule type="expression" dxfId="7776" priority="10080" stopIfTrue="1">
      <formula>WEEKDAY($A913)=7</formula>
    </cfRule>
  </conditionalFormatting>
  <conditionalFormatting sqref="I913">
    <cfRule type="expression" dxfId="7775" priority="10067" stopIfTrue="1">
      <formula>WEEKDAY($A913)=1</formula>
    </cfRule>
    <cfRule type="expression" dxfId="7774" priority="10068" stopIfTrue="1">
      <formula>WEEKDAY($A913)=2</formula>
    </cfRule>
    <cfRule type="expression" dxfId="7773" priority="10069" stopIfTrue="1">
      <formula>WEEKDAY($A913)=3</formula>
    </cfRule>
    <cfRule type="expression" dxfId="7772" priority="10070" stopIfTrue="1">
      <formula>WEEKDAY($A913)=4</formula>
    </cfRule>
    <cfRule type="expression" dxfId="7771" priority="10071" stopIfTrue="1">
      <formula>WEEKDAY($A913)=5</formula>
    </cfRule>
    <cfRule type="expression" dxfId="7770" priority="10072" stopIfTrue="1">
      <formula>WEEKDAY($A913)=6</formula>
    </cfRule>
    <cfRule type="expression" dxfId="7769" priority="10073" stopIfTrue="1">
      <formula>WEEKDAY($A913)=7</formula>
    </cfRule>
  </conditionalFormatting>
  <conditionalFormatting sqref="I913">
    <cfRule type="expression" dxfId="7768" priority="10060" stopIfTrue="1">
      <formula>WEEKDAY($A913)=1</formula>
    </cfRule>
    <cfRule type="expression" dxfId="7767" priority="10061" stopIfTrue="1">
      <formula>WEEKDAY($A913)=2</formula>
    </cfRule>
    <cfRule type="expression" dxfId="7766" priority="10062" stopIfTrue="1">
      <formula>WEEKDAY($A913)=3</formula>
    </cfRule>
    <cfRule type="expression" dxfId="7765" priority="10063" stopIfTrue="1">
      <formula>WEEKDAY($A913)=4</formula>
    </cfRule>
    <cfRule type="expression" dxfId="7764" priority="10064" stopIfTrue="1">
      <formula>WEEKDAY($A913)=5</formula>
    </cfRule>
    <cfRule type="expression" dxfId="7763" priority="10065" stopIfTrue="1">
      <formula>WEEKDAY($A913)=6</formula>
    </cfRule>
    <cfRule type="expression" dxfId="7762" priority="10066" stopIfTrue="1">
      <formula>WEEKDAY($A913)=7</formula>
    </cfRule>
  </conditionalFormatting>
  <conditionalFormatting sqref="I913">
    <cfRule type="expression" dxfId="7761" priority="10053" stopIfTrue="1">
      <formula>WEEKDAY($A913)=1</formula>
    </cfRule>
    <cfRule type="expression" dxfId="7760" priority="10054" stopIfTrue="1">
      <formula>WEEKDAY($A913)=2</formula>
    </cfRule>
    <cfRule type="expression" dxfId="7759" priority="10055" stopIfTrue="1">
      <formula>WEEKDAY($A913)=3</formula>
    </cfRule>
    <cfRule type="expression" dxfId="7758" priority="10056" stopIfTrue="1">
      <formula>WEEKDAY($A913)=4</formula>
    </cfRule>
    <cfRule type="expression" dxfId="7757" priority="10057" stopIfTrue="1">
      <formula>WEEKDAY($A913)=5</formula>
    </cfRule>
    <cfRule type="expression" dxfId="7756" priority="10058" stopIfTrue="1">
      <formula>WEEKDAY($A913)=6</formula>
    </cfRule>
    <cfRule type="expression" dxfId="7755" priority="10059" stopIfTrue="1">
      <formula>WEEKDAY($A913)=7</formula>
    </cfRule>
  </conditionalFormatting>
  <conditionalFormatting sqref="I913">
    <cfRule type="expression" dxfId="7754" priority="10046" stopIfTrue="1">
      <formula>WEEKDAY($A913)=1</formula>
    </cfRule>
    <cfRule type="expression" dxfId="7753" priority="10047" stopIfTrue="1">
      <formula>WEEKDAY($A913)=2</formula>
    </cfRule>
    <cfRule type="expression" dxfId="7752" priority="10048" stopIfTrue="1">
      <formula>WEEKDAY($A913)=3</formula>
    </cfRule>
    <cfRule type="expression" dxfId="7751" priority="10049" stopIfTrue="1">
      <formula>WEEKDAY($A913)=4</formula>
    </cfRule>
    <cfRule type="expression" dxfId="7750" priority="10050" stopIfTrue="1">
      <formula>WEEKDAY($A913)=5</formula>
    </cfRule>
    <cfRule type="expression" dxfId="7749" priority="10051" stopIfTrue="1">
      <formula>WEEKDAY($A913)=6</formula>
    </cfRule>
    <cfRule type="expression" dxfId="7748" priority="10052" stopIfTrue="1">
      <formula>WEEKDAY($A913)=7</formula>
    </cfRule>
  </conditionalFormatting>
  <conditionalFormatting sqref="I913">
    <cfRule type="expression" dxfId="7747" priority="10039" stopIfTrue="1">
      <formula>WEEKDAY($A913)=1</formula>
    </cfRule>
    <cfRule type="expression" dxfId="7746" priority="10040" stopIfTrue="1">
      <formula>WEEKDAY($A913)=2</formula>
    </cfRule>
    <cfRule type="expression" dxfId="7745" priority="10041" stopIfTrue="1">
      <formula>WEEKDAY($A913)=3</formula>
    </cfRule>
    <cfRule type="expression" dxfId="7744" priority="10042" stopIfTrue="1">
      <formula>WEEKDAY($A913)=4</formula>
    </cfRule>
    <cfRule type="expression" dxfId="7743" priority="10043" stopIfTrue="1">
      <formula>WEEKDAY($A913)=5</formula>
    </cfRule>
    <cfRule type="expression" dxfId="7742" priority="10044" stopIfTrue="1">
      <formula>WEEKDAY($A913)=6</formula>
    </cfRule>
    <cfRule type="expression" dxfId="7741" priority="10045" stopIfTrue="1">
      <formula>WEEKDAY($A913)=7</formula>
    </cfRule>
  </conditionalFormatting>
  <conditionalFormatting sqref="I913">
    <cfRule type="expression" dxfId="7740" priority="10032" stopIfTrue="1">
      <formula>WEEKDAY($A913)=1</formula>
    </cfRule>
    <cfRule type="expression" dxfId="7739" priority="10033" stopIfTrue="1">
      <formula>WEEKDAY($A913)=2</formula>
    </cfRule>
    <cfRule type="expression" dxfId="7738" priority="10034" stopIfTrue="1">
      <formula>WEEKDAY($A913)=3</formula>
    </cfRule>
    <cfRule type="expression" dxfId="7737" priority="10035" stopIfTrue="1">
      <formula>WEEKDAY($A913)=4</formula>
    </cfRule>
    <cfRule type="expression" dxfId="7736" priority="10036" stopIfTrue="1">
      <formula>WEEKDAY($A913)=5</formula>
    </cfRule>
    <cfRule type="expression" dxfId="7735" priority="10037" stopIfTrue="1">
      <formula>WEEKDAY($A913)=6</formula>
    </cfRule>
    <cfRule type="expression" dxfId="7734" priority="10038" stopIfTrue="1">
      <formula>WEEKDAY($A913)=7</formula>
    </cfRule>
  </conditionalFormatting>
  <conditionalFormatting sqref="I913">
    <cfRule type="expression" dxfId="7733" priority="10025" stopIfTrue="1">
      <formula>WEEKDAY($A913)=1</formula>
    </cfRule>
    <cfRule type="expression" dxfId="7732" priority="10026" stopIfTrue="1">
      <formula>WEEKDAY($A913)=2</formula>
    </cfRule>
    <cfRule type="expression" dxfId="7731" priority="10027" stopIfTrue="1">
      <formula>WEEKDAY($A913)=3</formula>
    </cfRule>
    <cfRule type="expression" dxfId="7730" priority="10028" stopIfTrue="1">
      <formula>WEEKDAY($A913)=4</formula>
    </cfRule>
    <cfRule type="expression" dxfId="7729" priority="10029" stopIfTrue="1">
      <formula>WEEKDAY($A913)=5</formula>
    </cfRule>
    <cfRule type="expression" dxfId="7728" priority="10030" stopIfTrue="1">
      <formula>WEEKDAY($A913)=6</formula>
    </cfRule>
    <cfRule type="expression" dxfId="7727" priority="10031" stopIfTrue="1">
      <formula>WEEKDAY($A913)=7</formula>
    </cfRule>
  </conditionalFormatting>
  <conditionalFormatting sqref="I913">
    <cfRule type="expression" dxfId="7726" priority="10018" stopIfTrue="1">
      <formula>WEEKDAY($A913)=1</formula>
    </cfRule>
    <cfRule type="expression" dxfId="7725" priority="10019" stopIfTrue="1">
      <formula>WEEKDAY($A913)=2</formula>
    </cfRule>
    <cfRule type="expression" dxfId="7724" priority="10020" stopIfTrue="1">
      <formula>WEEKDAY($A913)=3</formula>
    </cfRule>
    <cfRule type="expression" dxfId="7723" priority="10021" stopIfTrue="1">
      <formula>WEEKDAY($A913)=4</formula>
    </cfRule>
    <cfRule type="expression" dxfId="7722" priority="10022" stopIfTrue="1">
      <formula>WEEKDAY($A913)=5</formula>
    </cfRule>
    <cfRule type="expression" dxfId="7721" priority="10023" stopIfTrue="1">
      <formula>WEEKDAY($A913)=6</formula>
    </cfRule>
    <cfRule type="expression" dxfId="7720" priority="10024" stopIfTrue="1">
      <formula>WEEKDAY($A913)=7</formula>
    </cfRule>
  </conditionalFormatting>
  <conditionalFormatting sqref="I913">
    <cfRule type="expression" dxfId="7719" priority="10011" stopIfTrue="1">
      <formula>WEEKDAY($A913)=1</formula>
    </cfRule>
    <cfRule type="expression" dxfId="7718" priority="10012" stopIfTrue="1">
      <formula>WEEKDAY($A913)=2</formula>
    </cfRule>
    <cfRule type="expression" dxfId="7717" priority="10013" stopIfTrue="1">
      <formula>WEEKDAY($A913)=3</formula>
    </cfRule>
    <cfRule type="expression" dxfId="7716" priority="10014" stopIfTrue="1">
      <formula>WEEKDAY($A913)=4</formula>
    </cfRule>
    <cfRule type="expression" dxfId="7715" priority="10015" stopIfTrue="1">
      <formula>WEEKDAY($A913)=5</formula>
    </cfRule>
    <cfRule type="expression" dxfId="7714" priority="10016" stopIfTrue="1">
      <formula>WEEKDAY($A913)=6</formula>
    </cfRule>
    <cfRule type="expression" dxfId="7713" priority="10017" stopIfTrue="1">
      <formula>WEEKDAY($A913)=7</formula>
    </cfRule>
  </conditionalFormatting>
  <conditionalFormatting sqref="I913">
    <cfRule type="expression" dxfId="7712" priority="10004" stopIfTrue="1">
      <formula>WEEKDAY($A913)=1</formula>
    </cfRule>
    <cfRule type="expression" dxfId="7711" priority="10005" stopIfTrue="1">
      <formula>WEEKDAY($A913)=2</formula>
    </cfRule>
    <cfRule type="expression" dxfId="7710" priority="10006" stopIfTrue="1">
      <formula>WEEKDAY($A913)=3</formula>
    </cfRule>
    <cfRule type="expression" dxfId="7709" priority="10007" stopIfTrue="1">
      <formula>WEEKDAY($A913)=4</formula>
    </cfRule>
    <cfRule type="expression" dxfId="7708" priority="10008" stopIfTrue="1">
      <formula>WEEKDAY($A913)=5</formula>
    </cfRule>
    <cfRule type="expression" dxfId="7707" priority="10009" stopIfTrue="1">
      <formula>WEEKDAY($A913)=6</formula>
    </cfRule>
    <cfRule type="expression" dxfId="7706" priority="10010" stopIfTrue="1">
      <formula>WEEKDAY($A913)=7</formula>
    </cfRule>
  </conditionalFormatting>
  <conditionalFormatting sqref="I913">
    <cfRule type="expression" dxfId="7705" priority="9997" stopIfTrue="1">
      <formula>WEEKDAY($A913)=1</formula>
    </cfRule>
    <cfRule type="expression" dxfId="7704" priority="9998" stopIfTrue="1">
      <formula>WEEKDAY($A913)=2</formula>
    </cfRule>
    <cfRule type="expression" dxfId="7703" priority="9999" stopIfTrue="1">
      <formula>WEEKDAY($A913)=3</formula>
    </cfRule>
    <cfRule type="expression" dxfId="7702" priority="10000" stopIfTrue="1">
      <formula>WEEKDAY($A913)=4</formula>
    </cfRule>
    <cfRule type="expression" dxfId="7701" priority="10001" stopIfTrue="1">
      <formula>WEEKDAY($A913)=5</formula>
    </cfRule>
    <cfRule type="expression" dxfId="7700" priority="10002" stopIfTrue="1">
      <formula>WEEKDAY($A913)=6</formula>
    </cfRule>
    <cfRule type="expression" dxfId="7699" priority="10003" stopIfTrue="1">
      <formula>WEEKDAY($A913)=7</formula>
    </cfRule>
  </conditionalFormatting>
  <conditionalFormatting sqref="I913">
    <cfRule type="expression" dxfId="7698" priority="9990" stopIfTrue="1">
      <formula>WEEKDAY($A913)=1</formula>
    </cfRule>
    <cfRule type="expression" dxfId="7697" priority="9991" stopIfTrue="1">
      <formula>WEEKDAY($A913)=2</formula>
    </cfRule>
    <cfRule type="expression" dxfId="7696" priority="9992" stopIfTrue="1">
      <formula>WEEKDAY($A913)=3</formula>
    </cfRule>
    <cfRule type="expression" dxfId="7695" priority="9993" stopIfTrue="1">
      <formula>WEEKDAY($A913)=4</formula>
    </cfRule>
    <cfRule type="expression" dxfId="7694" priority="9994" stopIfTrue="1">
      <formula>WEEKDAY($A913)=5</formula>
    </cfRule>
    <cfRule type="expression" dxfId="7693" priority="9995" stopIfTrue="1">
      <formula>WEEKDAY($A913)=6</formula>
    </cfRule>
    <cfRule type="expression" dxfId="7692" priority="9996" stopIfTrue="1">
      <formula>WEEKDAY($A913)=7</formula>
    </cfRule>
  </conditionalFormatting>
  <conditionalFormatting sqref="I913">
    <cfRule type="expression" dxfId="7691" priority="9983" stopIfTrue="1">
      <formula>WEEKDAY($A913)=1</formula>
    </cfRule>
    <cfRule type="expression" dxfId="7690" priority="9984" stopIfTrue="1">
      <formula>WEEKDAY($A913)=2</formula>
    </cfRule>
    <cfRule type="expression" dxfId="7689" priority="9985" stopIfTrue="1">
      <formula>WEEKDAY($A913)=3</formula>
    </cfRule>
    <cfRule type="expression" dxfId="7688" priority="9986" stopIfTrue="1">
      <formula>WEEKDAY($A913)=4</formula>
    </cfRule>
    <cfRule type="expression" dxfId="7687" priority="9987" stopIfTrue="1">
      <formula>WEEKDAY($A913)=5</formula>
    </cfRule>
    <cfRule type="expression" dxfId="7686" priority="9988" stopIfTrue="1">
      <formula>WEEKDAY($A913)=6</formula>
    </cfRule>
    <cfRule type="expression" dxfId="7685" priority="9989" stopIfTrue="1">
      <formula>WEEKDAY($A913)=7</formula>
    </cfRule>
  </conditionalFormatting>
  <conditionalFormatting sqref="I913">
    <cfRule type="expression" dxfId="7684" priority="9976" stopIfTrue="1">
      <formula>WEEKDAY($A913)=1</formula>
    </cfRule>
    <cfRule type="expression" dxfId="7683" priority="9977" stopIfTrue="1">
      <formula>WEEKDAY($A913)=2</formula>
    </cfRule>
    <cfRule type="expression" dxfId="7682" priority="9978" stopIfTrue="1">
      <formula>WEEKDAY($A913)=3</formula>
    </cfRule>
    <cfRule type="expression" dxfId="7681" priority="9979" stopIfTrue="1">
      <formula>WEEKDAY($A913)=4</formula>
    </cfRule>
    <cfRule type="expression" dxfId="7680" priority="9980" stopIfTrue="1">
      <formula>WEEKDAY($A913)=5</formula>
    </cfRule>
    <cfRule type="expression" dxfId="7679" priority="9981" stopIfTrue="1">
      <formula>WEEKDAY($A913)=6</formula>
    </cfRule>
    <cfRule type="expression" dxfId="7678" priority="9982" stopIfTrue="1">
      <formula>WEEKDAY($A913)=7</formula>
    </cfRule>
  </conditionalFormatting>
  <conditionalFormatting sqref="I913">
    <cfRule type="expression" dxfId="7677" priority="9969" stopIfTrue="1">
      <formula>WEEKDAY($A913)=1</formula>
    </cfRule>
    <cfRule type="expression" dxfId="7676" priority="9970" stopIfTrue="1">
      <formula>WEEKDAY($A913)=2</formula>
    </cfRule>
    <cfRule type="expression" dxfId="7675" priority="9971" stopIfTrue="1">
      <formula>WEEKDAY($A913)=3</formula>
    </cfRule>
    <cfRule type="expression" dxfId="7674" priority="9972" stopIfTrue="1">
      <formula>WEEKDAY($A913)=4</formula>
    </cfRule>
    <cfRule type="expression" dxfId="7673" priority="9973" stopIfTrue="1">
      <formula>WEEKDAY($A913)=5</formula>
    </cfRule>
    <cfRule type="expression" dxfId="7672" priority="9974" stopIfTrue="1">
      <formula>WEEKDAY($A913)=6</formula>
    </cfRule>
    <cfRule type="expression" dxfId="7671" priority="9975" stopIfTrue="1">
      <formula>WEEKDAY($A913)=7</formula>
    </cfRule>
  </conditionalFormatting>
  <conditionalFormatting sqref="I913">
    <cfRule type="expression" dxfId="7670" priority="9962" stopIfTrue="1">
      <formula>WEEKDAY($A913)=1</formula>
    </cfRule>
    <cfRule type="expression" dxfId="7669" priority="9963" stopIfTrue="1">
      <formula>WEEKDAY($A913)=2</formula>
    </cfRule>
    <cfRule type="expression" dxfId="7668" priority="9964" stopIfTrue="1">
      <formula>WEEKDAY($A913)=3</formula>
    </cfRule>
    <cfRule type="expression" dxfId="7667" priority="9965" stopIfTrue="1">
      <formula>WEEKDAY($A913)=4</formula>
    </cfRule>
    <cfRule type="expression" dxfId="7666" priority="9966" stopIfTrue="1">
      <formula>WEEKDAY($A913)=5</formula>
    </cfRule>
    <cfRule type="expression" dxfId="7665" priority="9967" stopIfTrue="1">
      <formula>WEEKDAY($A913)=6</formula>
    </cfRule>
    <cfRule type="expression" dxfId="7664" priority="9968" stopIfTrue="1">
      <formula>WEEKDAY($A913)=7</formula>
    </cfRule>
  </conditionalFormatting>
  <conditionalFormatting sqref="I913">
    <cfRule type="expression" dxfId="7663" priority="9955" stopIfTrue="1">
      <formula>WEEKDAY($A913)=1</formula>
    </cfRule>
    <cfRule type="expression" dxfId="7662" priority="9956" stopIfTrue="1">
      <formula>WEEKDAY($A913)=2</formula>
    </cfRule>
    <cfRule type="expression" dxfId="7661" priority="9957" stopIfTrue="1">
      <formula>WEEKDAY($A913)=3</formula>
    </cfRule>
    <cfRule type="expression" dxfId="7660" priority="9958" stopIfTrue="1">
      <formula>WEEKDAY($A913)=4</formula>
    </cfRule>
    <cfRule type="expression" dxfId="7659" priority="9959" stopIfTrue="1">
      <formula>WEEKDAY($A913)=5</formula>
    </cfRule>
    <cfRule type="expression" dxfId="7658" priority="9960" stopIfTrue="1">
      <formula>WEEKDAY($A913)=6</formula>
    </cfRule>
    <cfRule type="expression" dxfId="7657" priority="9961" stopIfTrue="1">
      <formula>WEEKDAY($A913)=7</formula>
    </cfRule>
  </conditionalFormatting>
  <conditionalFormatting sqref="I913">
    <cfRule type="expression" dxfId="7656" priority="9948" stopIfTrue="1">
      <formula>WEEKDAY($A913)=1</formula>
    </cfRule>
    <cfRule type="expression" dxfId="7655" priority="9949" stopIfTrue="1">
      <formula>WEEKDAY($A913)=2</formula>
    </cfRule>
    <cfRule type="expression" dxfId="7654" priority="9950" stopIfTrue="1">
      <formula>WEEKDAY($A913)=3</formula>
    </cfRule>
    <cfRule type="expression" dxfId="7653" priority="9951" stopIfTrue="1">
      <formula>WEEKDAY($A913)=4</formula>
    </cfRule>
    <cfRule type="expression" dxfId="7652" priority="9952" stopIfTrue="1">
      <formula>WEEKDAY($A913)=5</formula>
    </cfRule>
    <cfRule type="expression" dxfId="7651" priority="9953" stopIfTrue="1">
      <formula>WEEKDAY($A913)=6</formula>
    </cfRule>
    <cfRule type="expression" dxfId="7650" priority="9954" stopIfTrue="1">
      <formula>WEEKDAY($A913)=7</formula>
    </cfRule>
  </conditionalFormatting>
  <conditionalFormatting sqref="I913">
    <cfRule type="expression" dxfId="7649" priority="9941" stopIfTrue="1">
      <formula>WEEKDAY($A913)=1</formula>
    </cfRule>
    <cfRule type="expression" dxfId="7648" priority="9942" stopIfTrue="1">
      <formula>WEEKDAY($A913)=2</formula>
    </cfRule>
    <cfRule type="expression" dxfId="7647" priority="9943" stopIfTrue="1">
      <formula>WEEKDAY($A913)=3</formula>
    </cfRule>
    <cfRule type="expression" dxfId="7646" priority="9944" stopIfTrue="1">
      <formula>WEEKDAY($A913)=4</formula>
    </cfRule>
    <cfRule type="expression" dxfId="7645" priority="9945" stopIfTrue="1">
      <formula>WEEKDAY($A913)=5</formula>
    </cfRule>
    <cfRule type="expression" dxfId="7644" priority="9946" stopIfTrue="1">
      <formula>WEEKDAY($A913)=6</formula>
    </cfRule>
    <cfRule type="expression" dxfId="7643" priority="9947" stopIfTrue="1">
      <formula>WEEKDAY($A913)=7</formula>
    </cfRule>
  </conditionalFormatting>
  <conditionalFormatting sqref="I913">
    <cfRule type="expression" dxfId="7642" priority="9927" stopIfTrue="1">
      <formula>WEEKDAY($A913)=1</formula>
    </cfRule>
    <cfRule type="expression" dxfId="7641" priority="9928" stopIfTrue="1">
      <formula>WEEKDAY($A913)=2</formula>
    </cfRule>
    <cfRule type="expression" dxfId="7640" priority="9929" stopIfTrue="1">
      <formula>WEEKDAY($A913)=3</formula>
    </cfRule>
    <cfRule type="expression" dxfId="7639" priority="9930" stopIfTrue="1">
      <formula>WEEKDAY($A913)=4</formula>
    </cfRule>
    <cfRule type="expression" dxfId="7638" priority="9931" stopIfTrue="1">
      <formula>WEEKDAY($A913)=5</formula>
    </cfRule>
    <cfRule type="expression" dxfId="7637" priority="9932" stopIfTrue="1">
      <formula>WEEKDAY($A913)=6</formula>
    </cfRule>
    <cfRule type="expression" dxfId="7636" priority="9933" stopIfTrue="1">
      <formula>WEEKDAY($A913)=7</formula>
    </cfRule>
  </conditionalFormatting>
  <conditionalFormatting sqref="I913">
    <cfRule type="expression" dxfId="7635" priority="9920" stopIfTrue="1">
      <formula>WEEKDAY($A913)=1</formula>
    </cfRule>
    <cfRule type="expression" dxfId="7634" priority="9921" stopIfTrue="1">
      <formula>WEEKDAY($A913)=2</formula>
    </cfRule>
    <cfRule type="expression" dxfId="7633" priority="9922" stopIfTrue="1">
      <formula>WEEKDAY($A913)=3</formula>
    </cfRule>
    <cfRule type="expression" dxfId="7632" priority="9923" stopIfTrue="1">
      <formula>WEEKDAY($A913)=4</formula>
    </cfRule>
    <cfRule type="expression" dxfId="7631" priority="9924" stopIfTrue="1">
      <formula>WEEKDAY($A913)=5</formula>
    </cfRule>
    <cfRule type="expression" dxfId="7630" priority="9925" stopIfTrue="1">
      <formula>WEEKDAY($A913)=6</formula>
    </cfRule>
    <cfRule type="expression" dxfId="7629" priority="9926" stopIfTrue="1">
      <formula>WEEKDAY($A913)=7</formula>
    </cfRule>
  </conditionalFormatting>
  <conditionalFormatting sqref="I913">
    <cfRule type="expression" dxfId="7628" priority="9913" stopIfTrue="1">
      <formula>WEEKDAY($A913)=1</formula>
    </cfRule>
    <cfRule type="expression" dxfId="7627" priority="9914" stopIfTrue="1">
      <formula>WEEKDAY($A913)=2</formula>
    </cfRule>
    <cfRule type="expression" dxfId="7626" priority="9915" stopIfTrue="1">
      <formula>WEEKDAY($A913)=3</formula>
    </cfRule>
    <cfRule type="expression" dxfId="7625" priority="9916" stopIfTrue="1">
      <formula>WEEKDAY($A913)=4</formula>
    </cfRule>
    <cfRule type="expression" dxfId="7624" priority="9917" stopIfTrue="1">
      <formula>WEEKDAY($A913)=5</formula>
    </cfRule>
    <cfRule type="expression" dxfId="7623" priority="9918" stopIfTrue="1">
      <formula>WEEKDAY($A913)=6</formula>
    </cfRule>
    <cfRule type="expression" dxfId="7622" priority="9919" stopIfTrue="1">
      <formula>WEEKDAY($A913)=7</formula>
    </cfRule>
  </conditionalFormatting>
  <conditionalFormatting sqref="I913">
    <cfRule type="expression" dxfId="7621" priority="9899" stopIfTrue="1">
      <formula>WEEKDAY($A913)=1</formula>
    </cfRule>
    <cfRule type="expression" dxfId="7620" priority="9900" stopIfTrue="1">
      <formula>WEEKDAY($A913)=2</formula>
    </cfRule>
    <cfRule type="expression" dxfId="7619" priority="9901" stopIfTrue="1">
      <formula>WEEKDAY($A913)=3</formula>
    </cfRule>
    <cfRule type="expression" dxfId="7618" priority="9902" stopIfTrue="1">
      <formula>WEEKDAY($A913)=4</formula>
    </cfRule>
    <cfRule type="expression" dxfId="7617" priority="9903" stopIfTrue="1">
      <formula>WEEKDAY($A913)=5</formula>
    </cfRule>
    <cfRule type="expression" dxfId="7616" priority="9904" stopIfTrue="1">
      <formula>WEEKDAY($A913)=6</formula>
    </cfRule>
    <cfRule type="expression" dxfId="7615" priority="9905" stopIfTrue="1">
      <formula>WEEKDAY($A913)=7</formula>
    </cfRule>
  </conditionalFormatting>
  <conditionalFormatting sqref="I913">
    <cfRule type="expression" dxfId="7614" priority="9892" stopIfTrue="1">
      <formula>WEEKDAY($A913)=1</formula>
    </cfRule>
    <cfRule type="expression" dxfId="7613" priority="9893" stopIfTrue="1">
      <formula>WEEKDAY($A913)=2</formula>
    </cfRule>
    <cfRule type="expression" dxfId="7612" priority="9894" stopIfTrue="1">
      <formula>WEEKDAY($A913)=3</formula>
    </cfRule>
    <cfRule type="expression" dxfId="7611" priority="9895" stopIfTrue="1">
      <formula>WEEKDAY($A913)=4</formula>
    </cfRule>
    <cfRule type="expression" dxfId="7610" priority="9896" stopIfTrue="1">
      <formula>WEEKDAY($A913)=5</formula>
    </cfRule>
    <cfRule type="expression" dxfId="7609" priority="9897" stopIfTrue="1">
      <formula>WEEKDAY($A913)=6</formula>
    </cfRule>
    <cfRule type="expression" dxfId="7608" priority="9898" stopIfTrue="1">
      <formula>WEEKDAY($A913)=7</formula>
    </cfRule>
  </conditionalFormatting>
  <conditionalFormatting sqref="I913">
    <cfRule type="expression" dxfId="7607" priority="9885" stopIfTrue="1">
      <formula>WEEKDAY($A913)=1</formula>
    </cfRule>
    <cfRule type="expression" dxfId="7606" priority="9886" stopIfTrue="1">
      <formula>WEEKDAY($A913)=2</formula>
    </cfRule>
    <cfRule type="expression" dxfId="7605" priority="9887" stopIfTrue="1">
      <formula>WEEKDAY($A913)=3</formula>
    </cfRule>
    <cfRule type="expression" dxfId="7604" priority="9888" stopIfTrue="1">
      <formula>WEEKDAY($A913)=4</formula>
    </cfRule>
    <cfRule type="expression" dxfId="7603" priority="9889" stopIfTrue="1">
      <formula>WEEKDAY($A913)=5</formula>
    </cfRule>
    <cfRule type="expression" dxfId="7602" priority="9890" stopIfTrue="1">
      <formula>WEEKDAY($A913)=6</formula>
    </cfRule>
    <cfRule type="expression" dxfId="7601" priority="9891" stopIfTrue="1">
      <formula>WEEKDAY($A913)=7</formula>
    </cfRule>
  </conditionalFormatting>
  <conditionalFormatting sqref="I913">
    <cfRule type="expression" dxfId="7600" priority="9878" stopIfTrue="1">
      <formula>WEEKDAY($A913)=1</formula>
    </cfRule>
    <cfRule type="expression" dxfId="7599" priority="9879" stopIfTrue="1">
      <formula>WEEKDAY($A913)=2</formula>
    </cfRule>
    <cfRule type="expression" dxfId="7598" priority="9880" stopIfTrue="1">
      <formula>WEEKDAY($A913)=3</formula>
    </cfRule>
    <cfRule type="expression" dxfId="7597" priority="9881" stopIfTrue="1">
      <formula>WEEKDAY($A913)=4</formula>
    </cfRule>
    <cfRule type="expression" dxfId="7596" priority="9882" stopIfTrue="1">
      <formula>WEEKDAY($A913)=5</formula>
    </cfRule>
    <cfRule type="expression" dxfId="7595" priority="9883" stopIfTrue="1">
      <formula>WEEKDAY($A913)=6</formula>
    </cfRule>
    <cfRule type="expression" dxfId="7594" priority="9884" stopIfTrue="1">
      <formula>WEEKDAY($A913)=7</formula>
    </cfRule>
  </conditionalFormatting>
  <conditionalFormatting sqref="I913">
    <cfRule type="expression" dxfId="7593" priority="9871" stopIfTrue="1">
      <formula>WEEKDAY($A913)=1</formula>
    </cfRule>
    <cfRule type="expression" dxfId="7592" priority="9872" stopIfTrue="1">
      <formula>WEEKDAY($A913)=2</formula>
    </cfRule>
    <cfRule type="expression" dxfId="7591" priority="9873" stopIfTrue="1">
      <formula>WEEKDAY($A913)=3</formula>
    </cfRule>
    <cfRule type="expression" dxfId="7590" priority="9874" stopIfTrue="1">
      <formula>WEEKDAY($A913)=4</formula>
    </cfRule>
    <cfRule type="expression" dxfId="7589" priority="9875" stopIfTrue="1">
      <formula>WEEKDAY($A913)=5</formula>
    </cfRule>
    <cfRule type="expression" dxfId="7588" priority="9876" stopIfTrue="1">
      <formula>WEEKDAY($A913)=6</formula>
    </cfRule>
    <cfRule type="expression" dxfId="7587" priority="9877" stopIfTrue="1">
      <formula>WEEKDAY($A913)=7</formula>
    </cfRule>
  </conditionalFormatting>
  <conditionalFormatting sqref="I913">
    <cfRule type="expression" dxfId="7586" priority="9864" stopIfTrue="1">
      <formula>WEEKDAY($A913)=1</formula>
    </cfRule>
    <cfRule type="expression" dxfId="7585" priority="9865" stopIfTrue="1">
      <formula>WEEKDAY($A913)=2</formula>
    </cfRule>
    <cfRule type="expression" dxfId="7584" priority="9866" stopIfTrue="1">
      <formula>WEEKDAY($A913)=3</formula>
    </cfRule>
    <cfRule type="expression" dxfId="7583" priority="9867" stopIfTrue="1">
      <formula>WEEKDAY($A913)=4</formula>
    </cfRule>
    <cfRule type="expression" dxfId="7582" priority="9868" stopIfTrue="1">
      <formula>WEEKDAY($A913)=5</formula>
    </cfRule>
    <cfRule type="expression" dxfId="7581" priority="9869" stopIfTrue="1">
      <formula>WEEKDAY($A913)=6</formula>
    </cfRule>
    <cfRule type="expression" dxfId="7580" priority="9870" stopIfTrue="1">
      <formula>WEEKDAY($A913)=7</formula>
    </cfRule>
  </conditionalFormatting>
  <conditionalFormatting sqref="I913">
    <cfRule type="expression" dxfId="7579" priority="9857" stopIfTrue="1">
      <formula>WEEKDAY($A913)=1</formula>
    </cfRule>
    <cfRule type="expression" dxfId="7578" priority="9858" stopIfTrue="1">
      <formula>WEEKDAY($A913)=2</formula>
    </cfRule>
    <cfRule type="expression" dxfId="7577" priority="9859" stopIfTrue="1">
      <formula>WEEKDAY($A913)=3</formula>
    </cfRule>
    <cfRule type="expression" dxfId="7576" priority="9860" stopIfTrue="1">
      <formula>WEEKDAY($A913)=4</formula>
    </cfRule>
    <cfRule type="expression" dxfId="7575" priority="9861" stopIfTrue="1">
      <formula>WEEKDAY($A913)=5</formula>
    </cfRule>
    <cfRule type="expression" dxfId="7574" priority="9862" stopIfTrue="1">
      <formula>WEEKDAY($A913)=6</formula>
    </cfRule>
    <cfRule type="expression" dxfId="7573" priority="9863" stopIfTrue="1">
      <formula>WEEKDAY($A913)=7</formula>
    </cfRule>
  </conditionalFormatting>
  <conditionalFormatting sqref="I913">
    <cfRule type="expression" dxfId="7572" priority="9850" stopIfTrue="1">
      <formula>WEEKDAY($A913)=1</formula>
    </cfRule>
    <cfRule type="expression" dxfId="7571" priority="9851" stopIfTrue="1">
      <formula>WEEKDAY($A913)=2</formula>
    </cfRule>
    <cfRule type="expression" dxfId="7570" priority="9852" stopIfTrue="1">
      <formula>WEEKDAY($A913)=3</formula>
    </cfRule>
    <cfRule type="expression" dxfId="7569" priority="9853" stopIfTrue="1">
      <formula>WEEKDAY($A913)=4</formula>
    </cfRule>
    <cfRule type="expression" dxfId="7568" priority="9854" stopIfTrue="1">
      <formula>WEEKDAY($A913)=5</formula>
    </cfRule>
    <cfRule type="expression" dxfId="7567" priority="9855" stopIfTrue="1">
      <formula>WEEKDAY($A913)=6</formula>
    </cfRule>
    <cfRule type="expression" dxfId="7566" priority="9856" stopIfTrue="1">
      <formula>WEEKDAY($A913)=7</formula>
    </cfRule>
  </conditionalFormatting>
  <conditionalFormatting sqref="I913">
    <cfRule type="expression" dxfId="7565" priority="9843" stopIfTrue="1">
      <formula>WEEKDAY($A913)=1</formula>
    </cfRule>
    <cfRule type="expression" dxfId="7564" priority="9844" stopIfTrue="1">
      <formula>WEEKDAY($A913)=2</formula>
    </cfRule>
    <cfRule type="expression" dxfId="7563" priority="9845" stopIfTrue="1">
      <formula>WEEKDAY($A913)=3</formula>
    </cfRule>
    <cfRule type="expression" dxfId="7562" priority="9846" stopIfTrue="1">
      <formula>WEEKDAY($A913)=4</formula>
    </cfRule>
    <cfRule type="expression" dxfId="7561" priority="9847" stopIfTrue="1">
      <formula>WEEKDAY($A913)=5</formula>
    </cfRule>
    <cfRule type="expression" dxfId="7560" priority="9848" stopIfTrue="1">
      <formula>WEEKDAY($A913)=6</formula>
    </cfRule>
    <cfRule type="expression" dxfId="7559" priority="9849" stopIfTrue="1">
      <formula>WEEKDAY($A913)=7</formula>
    </cfRule>
  </conditionalFormatting>
  <conditionalFormatting sqref="I913">
    <cfRule type="expression" dxfId="7558" priority="9836" stopIfTrue="1">
      <formula>WEEKDAY($A913)=1</formula>
    </cfRule>
    <cfRule type="expression" dxfId="7557" priority="9837" stopIfTrue="1">
      <formula>WEEKDAY($A913)=2</formula>
    </cfRule>
    <cfRule type="expression" dxfId="7556" priority="9838" stopIfTrue="1">
      <formula>WEEKDAY($A913)=3</formula>
    </cfRule>
    <cfRule type="expression" dxfId="7555" priority="9839" stopIfTrue="1">
      <formula>WEEKDAY($A913)=4</formula>
    </cfRule>
    <cfRule type="expression" dxfId="7554" priority="9840" stopIfTrue="1">
      <formula>WEEKDAY($A913)=5</formula>
    </cfRule>
    <cfRule type="expression" dxfId="7553" priority="9841" stopIfTrue="1">
      <formula>WEEKDAY($A913)=6</formula>
    </cfRule>
    <cfRule type="expression" dxfId="7552" priority="9842" stopIfTrue="1">
      <formula>WEEKDAY($A913)=7</formula>
    </cfRule>
  </conditionalFormatting>
  <conditionalFormatting sqref="I913">
    <cfRule type="expression" dxfId="7551" priority="9829" stopIfTrue="1">
      <formula>WEEKDAY($A913)=1</formula>
    </cfRule>
    <cfRule type="expression" dxfId="7550" priority="9830" stopIfTrue="1">
      <formula>WEEKDAY($A913)=2</formula>
    </cfRule>
    <cfRule type="expression" dxfId="7549" priority="9831" stopIfTrue="1">
      <formula>WEEKDAY($A913)=3</formula>
    </cfRule>
    <cfRule type="expression" dxfId="7548" priority="9832" stopIfTrue="1">
      <formula>WEEKDAY($A913)=4</formula>
    </cfRule>
    <cfRule type="expression" dxfId="7547" priority="9833" stopIfTrue="1">
      <formula>WEEKDAY($A913)=5</formula>
    </cfRule>
    <cfRule type="expression" dxfId="7546" priority="9834" stopIfTrue="1">
      <formula>WEEKDAY($A913)=6</formula>
    </cfRule>
    <cfRule type="expression" dxfId="7545" priority="9835" stopIfTrue="1">
      <formula>WEEKDAY($A913)=7</formula>
    </cfRule>
  </conditionalFormatting>
  <conditionalFormatting sqref="I913">
    <cfRule type="expression" dxfId="7544" priority="9822" stopIfTrue="1">
      <formula>WEEKDAY($A913)=1</formula>
    </cfRule>
    <cfRule type="expression" dxfId="7543" priority="9823" stopIfTrue="1">
      <formula>WEEKDAY($A913)=2</formula>
    </cfRule>
    <cfRule type="expression" dxfId="7542" priority="9824" stopIfTrue="1">
      <formula>WEEKDAY($A913)=3</formula>
    </cfRule>
    <cfRule type="expression" dxfId="7541" priority="9825" stopIfTrue="1">
      <formula>WEEKDAY($A913)=4</formula>
    </cfRule>
    <cfRule type="expression" dxfId="7540" priority="9826" stopIfTrue="1">
      <formula>WEEKDAY($A913)=5</formula>
    </cfRule>
    <cfRule type="expression" dxfId="7539" priority="9827" stopIfTrue="1">
      <formula>WEEKDAY($A913)=6</formula>
    </cfRule>
    <cfRule type="expression" dxfId="7538" priority="9828" stopIfTrue="1">
      <formula>WEEKDAY($A913)=7</formula>
    </cfRule>
  </conditionalFormatting>
  <conditionalFormatting sqref="I913">
    <cfRule type="expression" dxfId="7537" priority="9815" stopIfTrue="1">
      <formula>WEEKDAY($A913)=1</formula>
    </cfRule>
    <cfRule type="expression" dxfId="7536" priority="9816" stopIfTrue="1">
      <formula>WEEKDAY($A913)=2</formula>
    </cfRule>
    <cfRule type="expression" dxfId="7535" priority="9817" stopIfTrue="1">
      <formula>WEEKDAY($A913)=3</formula>
    </cfRule>
    <cfRule type="expression" dxfId="7534" priority="9818" stopIfTrue="1">
      <formula>WEEKDAY($A913)=4</formula>
    </cfRule>
    <cfRule type="expression" dxfId="7533" priority="9819" stopIfTrue="1">
      <formula>WEEKDAY($A913)=5</formula>
    </cfRule>
    <cfRule type="expression" dxfId="7532" priority="9820" stopIfTrue="1">
      <formula>WEEKDAY($A913)=6</formula>
    </cfRule>
    <cfRule type="expression" dxfId="7531" priority="9821" stopIfTrue="1">
      <formula>WEEKDAY($A913)=7</formula>
    </cfRule>
  </conditionalFormatting>
  <conditionalFormatting sqref="I913">
    <cfRule type="expression" dxfId="7530" priority="9808" stopIfTrue="1">
      <formula>WEEKDAY($A913)=1</formula>
    </cfRule>
    <cfRule type="expression" dxfId="7529" priority="9809" stopIfTrue="1">
      <formula>WEEKDAY($A913)=2</formula>
    </cfRule>
    <cfRule type="expression" dxfId="7528" priority="9810" stopIfTrue="1">
      <formula>WEEKDAY($A913)=3</formula>
    </cfRule>
    <cfRule type="expression" dxfId="7527" priority="9811" stopIfTrue="1">
      <formula>WEEKDAY($A913)=4</formula>
    </cfRule>
    <cfRule type="expression" dxfId="7526" priority="9812" stopIfTrue="1">
      <formula>WEEKDAY($A913)=5</formula>
    </cfRule>
    <cfRule type="expression" dxfId="7525" priority="9813" stopIfTrue="1">
      <formula>WEEKDAY($A913)=6</formula>
    </cfRule>
    <cfRule type="expression" dxfId="7524" priority="9814" stopIfTrue="1">
      <formula>WEEKDAY($A913)=7</formula>
    </cfRule>
  </conditionalFormatting>
  <conditionalFormatting sqref="I913">
    <cfRule type="expression" dxfId="7523" priority="9801" stopIfTrue="1">
      <formula>WEEKDAY($A913)=1</formula>
    </cfRule>
    <cfRule type="expression" dxfId="7522" priority="9802" stopIfTrue="1">
      <formula>WEEKDAY($A913)=2</formula>
    </cfRule>
    <cfRule type="expression" dxfId="7521" priority="9803" stopIfTrue="1">
      <formula>WEEKDAY($A913)=3</formula>
    </cfRule>
    <cfRule type="expression" dxfId="7520" priority="9804" stopIfTrue="1">
      <formula>WEEKDAY($A913)=4</formula>
    </cfRule>
    <cfRule type="expression" dxfId="7519" priority="9805" stopIfTrue="1">
      <formula>WEEKDAY($A913)=5</formula>
    </cfRule>
    <cfRule type="expression" dxfId="7518" priority="9806" stopIfTrue="1">
      <formula>WEEKDAY($A913)=6</formula>
    </cfRule>
    <cfRule type="expression" dxfId="7517" priority="9807" stopIfTrue="1">
      <formula>WEEKDAY($A913)=7</formula>
    </cfRule>
  </conditionalFormatting>
  <conditionalFormatting sqref="I913">
    <cfRule type="expression" dxfId="7516" priority="9794" stopIfTrue="1">
      <formula>WEEKDAY($A913)=1</formula>
    </cfRule>
    <cfRule type="expression" dxfId="7515" priority="9795" stopIfTrue="1">
      <formula>WEEKDAY($A913)=2</formula>
    </cfRule>
    <cfRule type="expression" dxfId="7514" priority="9796" stopIfTrue="1">
      <formula>WEEKDAY($A913)=3</formula>
    </cfRule>
    <cfRule type="expression" dxfId="7513" priority="9797" stopIfTrue="1">
      <formula>WEEKDAY($A913)=4</formula>
    </cfRule>
    <cfRule type="expression" dxfId="7512" priority="9798" stopIfTrue="1">
      <formula>WEEKDAY($A913)=5</formula>
    </cfRule>
    <cfRule type="expression" dxfId="7511" priority="9799" stopIfTrue="1">
      <formula>WEEKDAY($A913)=6</formula>
    </cfRule>
    <cfRule type="expression" dxfId="7510" priority="9800" stopIfTrue="1">
      <formula>WEEKDAY($A913)=7</formula>
    </cfRule>
  </conditionalFormatting>
  <conditionalFormatting sqref="I913">
    <cfRule type="expression" dxfId="7509" priority="9787" stopIfTrue="1">
      <formula>WEEKDAY($A913)=1</formula>
    </cfRule>
    <cfRule type="expression" dxfId="7508" priority="9788" stopIfTrue="1">
      <formula>WEEKDAY($A913)=2</formula>
    </cfRule>
    <cfRule type="expression" dxfId="7507" priority="9789" stopIfTrue="1">
      <formula>WEEKDAY($A913)=3</formula>
    </cfRule>
    <cfRule type="expression" dxfId="7506" priority="9790" stopIfTrue="1">
      <formula>WEEKDAY($A913)=4</formula>
    </cfRule>
    <cfRule type="expression" dxfId="7505" priority="9791" stopIfTrue="1">
      <formula>WEEKDAY($A913)=5</formula>
    </cfRule>
    <cfRule type="expression" dxfId="7504" priority="9792" stopIfTrue="1">
      <formula>WEEKDAY($A913)=6</formula>
    </cfRule>
    <cfRule type="expression" dxfId="7503" priority="9793" stopIfTrue="1">
      <formula>WEEKDAY($A913)=7</formula>
    </cfRule>
  </conditionalFormatting>
  <conditionalFormatting sqref="I913">
    <cfRule type="expression" dxfId="7502" priority="9780" stopIfTrue="1">
      <formula>WEEKDAY($A913)=1</formula>
    </cfRule>
    <cfRule type="expression" dxfId="7501" priority="9781" stopIfTrue="1">
      <formula>WEEKDAY($A913)=2</formula>
    </cfRule>
    <cfRule type="expression" dxfId="7500" priority="9782" stopIfTrue="1">
      <formula>WEEKDAY($A913)=3</formula>
    </cfRule>
    <cfRule type="expression" dxfId="7499" priority="9783" stopIfTrue="1">
      <formula>WEEKDAY($A913)=4</formula>
    </cfRule>
    <cfRule type="expression" dxfId="7498" priority="9784" stopIfTrue="1">
      <formula>WEEKDAY($A913)=5</formula>
    </cfRule>
    <cfRule type="expression" dxfId="7497" priority="9785" stopIfTrue="1">
      <formula>WEEKDAY($A913)=6</formula>
    </cfRule>
    <cfRule type="expression" dxfId="7496" priority="9786" stopIfTrue="1">
      <formula>WEEKDAY($A913)=7</formula>
    </cfRule>
  </conditionalFormatting>
  <conditionalFormatting sqref="I913">
    <cfRule type="expression" dxfId="7495" priority="9773" stopIfTrue="1">
      <formula>WEEKDAY($A913)=1</formula>
    </cfRule>
    <cfRule type="expression" dxfId="7494" priority="9774" stopIfTrue="1">
      <formula>WEEKDAY($A913)=2</formula>
    </cfRule>
    <cfRule type="expression" dxfId="7493" priority="9775" stopIfTrue="1">
      <formula>WEEKDAY($A913)=3</formula>
    </cfRule>
    <cfRule type="expression" dxfId="7492" priority="9776" stopIfTrue="1">
      <formula>WEEKDAY($A913)=4</formula>
    </cfRule>
    <cfRule type="expression" dxfId="7491" priority="9777" stopIfTrue="1">
      <formula>WEEKDAY($A913)=5</formula>
    </cfRule>
    <cfRule type="expression" dxfId="7490" priority="9778" stopIfTrue="1">
      <formula>WEEKDAY($A913)=6</formula>
    </cfRule>
    <cfRule type="expression" dxfId="7489" priority="9779" stopIfTrue="1">
      <formula>WEEKDAY($A913)=7</formula>
    </cfRule>
  </conditionalFormatting>
  <conditionalFormatting sqref="I913">
    <cfRule type="expression" dxfId="7488" priority="9766" stopIfTrue="1">
      <formula>WEEKDAY($A913)=1</formula>
    </cfRule>
    <cfRule type="expression" dxfId="7487" priority="9767" stopIfTrue="1">
      <formula>WEEKDAY($A913)=2</formula>
    </cfRule>
    <cfRule type="expression" dxfId="7486" priority="9768" stopIfTrue="1">
      <formula>WEEKDAY($A913)=3</formula>
    </cfRule>
    <cfRule type="expression" dxfId="7485" priority="9769" stopIfTrue="1">
      <formula>WEEKDAY($A913)=4</formula>
    </cfRule>
    <cfRule type="expression" dxfId="7484" priority="9770" stopIfTrue="1">
      <formula>WEEKDAY($A913)=5</formula>
    </cfRule>
    <cfRule type="expression" dxfId="7483" priority="9771" stopIfTrue="1">
      <formula>WEEKDAY($A913)=6</formula>
    </cfRule>
    <cfRule type="expression" dxfId="7482" priority="9772" stopIfTrue="1">
      <formula>WEEKDAY($A913)=7</formula>
    </cfRule>
  </conditionalFormatting>
  <conditionalFormatting sqref="I913">
    <cfRule type="expression" dxfId="7481" priority="9759" stopIfTrue="1">
      <formula>WEEKDAY($A913)=1</formula>
    </cfRule>
    <cfRule type="expression" dxfId="7480" priority="9760" stopIfTrue="1">
      <formula>WEEKDAY($A913)=2</formula>
    </cfRule>
    <cfRule type="expression" dxfId="7479" priority="9761" stopIfTrue="1">
      <formula>WEEKDAY($A913)=3</formula>
    </cfRule>
    <cfRule type="expression" dxfId="7478" priority="9762" stopIfTrue="1">
      <formula>WEEKDAY($A913)=4</formula>
    </cfRule>
    <cfRule type="expression" dxfId="7477" priority="9763" stopIfTrue="1">
      <formula>WEEKDAY($A913)=5</formula>
    </cfRule>
    <cfRule type="expression" dxfId="7476" priority="9764" stopIfTrue="1">
      <formula>WEEKDAY($A913)=6</formula>
    </cfRule>
    <cfRule type="expression" dxfId="7475" priority="9765" stopIfTrue="1">
      <formula>WEEKDAY($A913)=7</formula>
    </cfRule>
  </conditionalFormatting>
  <conditionalFormatting sqref="I913">
    <cfRule type="expression" dxfId="7474" priority="9752" stopIfTrue="1">
      <formula>WEEKDAY($A913)=1</formula>
    </cfRule>
    <cfRule type="expression" dxfId="7473" priority="9753" stopIfTrue="1">
      <formula>WEEKDAY($A913)=2</formula>
    </cfRule>
    <cfRule type="expression" dxfId="7472" priority="9754" stopIfTrue="1">
      <formula>WEEKDAY($A913)=3</formula>
    </cfRule>
    <cfRule type="expression" dxfId="7471" priority="9755" stopIfTrue="1">
      <formula>WEEKDAY($A913)=4</formula>
    </cfRule>
    <cfRule type="expression" dxfId="7470" priority="9756" stopIfTrue="1">
      <formula>WEEKDAY($A913)=5</formula>
    </cfRule>
    <cfRule type="expression" dxfId="7469" priority="9757" stopIfTrue="1">
      <formula>WEEKDAY($A913)=6</formula>
    </cfRule>
    <cfRule type="expression" dxfId="7468" priority="9758" stopIfTrue="1">
      <formula>WEEKDAY($A913)=7</formula>
    </cfRule>
  </conditionalFormatting>
  <conditionalFormatting sqref="I913">
    <cfRule type="expression" dxfId="7467" priority="9738" stopIfTrue="1">
      <formula>WEEKDAY($A913)=1</formula>
    </cfRule>
    <cfRule type="expression" dxfId="7466" priority="9739" stopIfTrue="1">
      <formula>WEEKDAY($A913)=2</formula>
    </cfRule>
    <cfRule type="expression" dxfId="7465" priority="9740" stopIfTrue="1">
      <formula>WEEKDAY($A913)=3</formula>
    </cfRule>
    <cfRule type="expression" dxfId="7464" priority="9741" stopIfTrue="1">
      <formula>WEEKDAY($A913)=4</formula>
    </cfRule>
    <cfRule type="expression" dxfId="7463" priority="9742" stopIfTrue="1">
      <formula>WEEKDAY($A913)=5</formula>
    </cfRule>
    <cfRule type="expression" dxfId="7462" priority="9743" stopIfTrue="1">
      <formula>WEEKDAY($A913)=6</formula>
    </cfRule>
    <cfRule type="expression" dxfId="7461" priority="9744" stopIfTrue="1">
      <formula>WEEKDAY($A913)=7</formula>
    </cfRule>
  </conditionalFormatting>
  <conditionalFormatting sqref="I913">
    <cfRule type="expression" dxfId="7460" priority="9717" stopIfTrue="1">
      <formula>WEEKDAY($A913)=1</formula>
    </cfRule>
    <cfRule type="expression" dxfId="7459" priority="9718" stopIfTrue="1">
      <formula>WEEKDAY($A913)=2</formula>
    </cfRule>
    <cfRule type="expression" dxfId="7458" priority="9719" stopIfTrue="1">
      <formula>WEEKDAY($A913)=3</formula>
    </cfRule>
    <cfRule type="expression" dxfId="7457" priority="9720" stopIfTrue="1">
      <formula>WEEKDAY($A913)=4</formula>
    </cfRule>
    <cfRule type="expression" dxfId="7456" priority="9721" stopIfTrue="1">
      <formula>WEEKDAY($A913)=5</formula>
    </cfRule>
    <cfRule type="expression" dxfId="7455" priority="9722" stopIfTrue="1">
      <formula>WEEKDAY($A913)=6</formula>
    </cfRule>
    <cfRule type="expression" dxfId="7454" priority="9723" stopIfTrue="1">
      <formula>WEEKDAY($A913)=7</formula>
    </cfRule>
  </conditionalFormatting>
  <conditionalFormatting sqref="I913">
    <cfRule type="expression" dxfId="7453" priority="9703" stopIfTrue="1">
      <formula>WEEKDAY($A913)=1</formula>
    </cfRule>
    <cfRule type="expression" dxfId="7452" priority="9704" stopIfTrue="1">
      <formula>WEEKDAY($A913)=2</formula>
    </cfRule>
    <cfRule type="expression" dxfId="7451" priority="9705" stopIfTrue="1">
      <formula>WEEKDAY($A913)=3</formula>
    </cfRule>
    <cfRule type="expression" dxfId="7450" priority="9706" stopIfTrue="1">
      <formula>WEEKDAY($A913)=4</formula>
    </cfRule>
    <cfRule type="expression" dxfId="7449" priority="9707" stopIfTrue="1">
      <formula>WEEKDAY($A913)=5</formula>
    </cfRule>
    <cfRule type="expression" dxfId="7448" priority="9708" stopIfTrue="1">
      <formula>WEEKDAY($A913)=6</formula>
    </cfRule>
    <cfRule type="expression" dxfId="7447" priority="9709" stopIfTrue="1">
      <formula>WEEKDAY($A913)=7</formula>
    </cfRule>
  </conditionalFormatting>
  <conditionalFormatting sqref="I913">
    <cfRule type="expression" dxfId="7446" priority="9682" stopIfTrue="1">
      <formula>WEEKDAY($A913)=1</formula>
    </cfRule>
    <cfRule type="expression" dxfId="7445" priority="9683" stopIfTrue="1">
      <formula>WEEKDAY($A913)=2</formula>
    </cfRule>
    <cfRule type="expression" dxfId="7444" priority="9684" stopIfTrue="1">
      <formula>WEEKDAY($A913)=3</formula>
    </cfRule>
    <cfRule type="expression" dxfId="7443" priority="9685" stopIfTrue="1">
      <formula>WEEKDAY($A913)=4</formula>
    </cfRule>
    <cfRule type="expression" dxfId="7442" priority="9686" stopIfTrue="1">
      <formula>WEEKDAY($A913)=5</formula>
    </cfRule>
    <cfRule type="expression" dxfId="7441" priority="9687" stopIfTrue="1">
      <formula>WEEKDAY($A913)=6</formula>
    </cfRule>
    <cfRule type="expression" dxfId="7440" priority="9688" stopIfTrue="1">
      <formula>WEEKDAY($A913)=7</formula>
    </cfRule>
  </conditionalFormatting>
  <conditionalFormatting sqref="I913">
    <cfRule type="expression" dxfId="7439" priority="9661" stopIfTrue="1">
      <formula>WEEKDAY($A913)=1</formula>
    </cfRule>
    <cfRule type="expression" dxfId="7438" priority="9662" stopIfTrue="1">
      <formula>WEEKDAY($A913)=2</formula>
    </cfRule>
    <cfRule type="expression" dxfId="7437" priority="9663" stopIfTrue="1">
      <formula>WEEKDAY($A913)=3</formula>
    </cfRule>
    <cfRule type="expression" dxfId="7436" priority="9664" stopIfTrue="1">
      <formula>WEEKDAY($A913)=4</formula>
    </cfRule>
    <cfRule type="expression" dxfId="7435" priority="9665" stopIfTrue="1">
      <formula>WEEKDAY($A913)=5</formula>
    </cfRule>
    <cfRule type="expression" dxfId="7434" priority="9666" stopIfTrue="1">
      <formula>WEEKDAY($A913)=6</formula>
    </cfRule>
    <cfRule type="expression" dxfId="7433" priority="9667" stopIfTrue="1">
      <formula>WEEKDAY($A913)=7</formula>
    </cfRule>
  </conditionalFormatting>
  <conditionalFormatting sqref="I913">
    <cfRule type="expression" dxfId="7432" priority="9654" stopIfTrue="1">
      <formula>WEEKDAY($A913)=1</formula>
    </cfRule>
    <cfRule type="expression" dxfId="7431" priority="9655" stopIfTrue="1">
      <formula>WEEKDAY($A913)=2</formula>
    </cfRule>
    <cfRule type="expression" dxfId="7430" priority="9656" stopIfTrue="1">
      <formula>WEEKDAY($A913)=3</formula>
    </cfRule>
    <cfRule type="expression" dxfId="7429" priority="9657" stopIfTrue="1">
      <formula>WEEKDAY($A913)=4</formula>
    </cfRule>
    <cfRule type="expression" dxfId="7428" priority="9658" stopIfTrue="1">
      <formula>WEEKDAY($A913)=5</formula>
    </cfRule>
    <cfRule type="expression" dxfId="7427" priority="9659" stopIfTrue="1">
      <formula>WEEKDAY($A913)=6</formula>
    </cfRule>
    <cfRule type="expression" dxfId="7426" priority="9660" stopIfTrue="1">
      <formula>WEEKDAY($A913)=7</formula>
    </cfRule>
  </conditionalFormatting>
  <conditionalFormatting sqref="I913">
    <cfRule type="expression" dxfId="7425" priority="9647" stopIfTrue="1">
      <formula>WEEKDAY($A913)=1</formula>
    </cfRule>
    <cfRule type="expression" dxfId="7424" priority="9648" stopIfTrue="1">
      <formula>WEEKDAY($A913)=2</formula>
    </cfRule>
    <cfRule type="expression" dxfId="7423" priority="9649" stopIfTrue="1">
      <formula>WEEKDAY($A913)=3</formula>
    </cfRule>
    <cfRule type="expression" dxfId="7422" priority="9650" stopIfTrue="1">
      <formula>WEEKDAY($A913)=4</formula>
    </cfRule>
    <cfRule type="expression" dxfId="7421" priority="9651" stopIfTrue="1">
      <formula>WEEKDAY($A913)=5</formula>
    </cfRule>
    <cfRule type="expression" dxfId="7420" priority="9652" stopIfTrue="1">
      <formula>WEEKDAY($A913)=6</formula>
    </cfRule>
    <cfRule type="expression" dxfId="7419" priority="9653" stopIfTrue="1">
      <formula>WEEKDAY($A913)=7</formula>
    </cfRule>
  </conditionalFormatting>
  <conditionalFormatting sqref="I913">
    <cfRule type="expression" dxfId="7418" priority="9640" stopIfTrue="1">
      <formula>WEEKDAY($A913)=1</formula>
    </cfRule>
    <cfRule type="expression" dxfId="7417" priority="9641" stopIfTrue="1">
      <formula>WEEKDAY($A913)=2</formula>
    </cfRule>
    <cfRule type="expression" dxfId="7416" priority="9642" stopIfTrue="1">
      <formula>WEEKDAY($A913)=3</formula>
    </cfRule>
    <cfRule type="expression" dxfId="7415" priority="9643" stopIfTrue="1">
      <formula>WEEKDAY($A913)=4</formula>
    </cfRule>
    <cfRule type="expression" dxfId="7414" priority="9644" stopIfTrue="1">
      <formula>WEEKDAY($A913)=5</formula>
    </cfRule>
    <cfRule type="expression" dxfId="7413" priority="9645" stopIfTrue="1">
      <formula>WEEKDAY($A913)=6</formula>
    </cfRule>
    <cfRule type="expression" dxfId="7412" priority="9646" stopIfTrue="1">
      <formula>WEEKDAY($A913)=7</formula>
    </cfRule>
  </conditionalFormatting>
  <conditionalFormatting sqref="I913">
    <cfRule type="expression" dxfId="7411" priority="9626" stopIfTrue="1">
      <formula>WEEKDAY($A913)=1</formula>
    </cfRule>
    <cfRule type="expression" dxfId="7410" priority="9627" stopIfTrue="1">
      <formula>WEEKDAY($A913)=2</formula>
    </cfRule>
    <cfRule type="expression" dxfId="7409" priority="9628" stopIfTrue="1">
      <formula>WEEKDAY($A913)=3</formula>
    </cfRule>
    <cfRule type="expression" dxfId="7408" priority="9629" stopIfTrue="1">
      <formula>WEEKDAY($A913)=4</formula>
    </cfRule>
    <cfRule type="expression" dxfId="7407" priority="9630" stopIfTrue="1">
      <formula>WEEKDAY($A913)=5</formula>
    </cfRule>
    <cfRule type="expression" dxfId="7406" priority="9631" stopIfTrue="1">
      <formula>WEEKDAY($A913)=6</formula>
    </cfRule>
    <cfRule type="expression" dxfId="7405" priority="9632" stopIfTrue="1">
      <formula>WEEKDAY($A913)=7</formula>
    </cfRule>
  </conditionalFormatting>
  <conditionalFormatting sqref="I913">
    <cfRule type="expression" dxfId="7404" priority="9612" stopIfTrue="1">
      <formula>WEEKDAY($A913)=1</formula>
    </cfRule>
    <cfRule type="expression" dxfId="7403" priority="9613" stopIfTrue="1">
      <formula>WEEKDAY($A913)=2</formula>
    </cfRule>
    <cfRule type="expression" dxfId="7402" priority="9614" stopIfTrue="1">
      <formula>WEEKDAY($A913)=3</formula>
    </cfRule>
    <cfRule type="expression" dxfId="7401" priority="9615" stopIfTrue="1">
      <formula>WEEKDAY($A913)=4</formula>
    </cfRule>
    <cfRule type="expression" dxfId="7400" priority="9616" stopIfTrue="1">
      <formula>WEEKDAY($A913)=5</formula>
    </cfRule>
    <cfRule type="expression" dxfId="7399" priority="9617" stopIfTrue="1">
      <formula>WEEKDAY($A913)=6</formula>
    </cfRule>
    <cfRule type="expression" dxfId="7398" priority="9618" stopIfTrue="1">
      <formula>WEEKDAY($A913)=7</formula>
    </cfRule>
  </conditionalFormatting>
  <conditionalFormatting sqref="I913">
    <cfRule type="expression" dxfId="7397" priority="9598" stopIfTrue="1">
      <formula>WEEKDAY($A913)=1</formula>
    </cfRule>
    <cfRule type="expression" dxfId="7396" priority="9599" stopIfTrue="1">
      <formula>WEEKDAY($A913)=2</formula>
    </cfRule>
    <cfRule type="expression" dxfId="7395" priority="9600" stopIfTrue="1">
      <formula>WEEKDAY($A913)=3</formula>
    </cfRule>
    <cfRule type="expression" dxfId="7394" priority="9601" stopIfTrue="1">
      <formula>WEEKDAY($A913)=4</formula>
    </cfRule>
    <cfRule type="expression" dxfId="7393" priority="9602" stopIfTrue="1">
      <formula>WEEKDAY($A913)=5</formula>
    </cfRule>
    <cfRule type="expression" dxfId="7392" priority="9603" stopIfTrue="1">
      <formula>WEEKDAY($A913)=6</formula>
    </cfRule>
    <cfRule type="expression" dxfId="7391" priority="9604" stopIfTrue="1">
      <formula>WEEKDAY($A913)=7</formula>
    </cfRule>
  </conditionalFormatting>
  <conditionalFormatting sqref="I913">
    <cfRule type="expression" dxfId="7390" priority="9584" stopIfTrue="1">
      <formula>WEEKDAY($A913)=1</formula>
    </cfRule>
    <cfRule type="expression" dxfId="7389" priority="9585" stopIfTrue="1">
      <formula>WEEKDAY($A913)=2</formula>
    </cfRule>
    <cfRule type="expression" dxfId="7388" priority="9586" stopIfTrue="1">
      <formula>WEEKDAY($A913)=3</formula>
    </cfRule>
    <cfRule type="expression" dxfId="7387" priority="9587" stopIfTrue="1">
      <formula>WEEKDAY($A913)=4</formula>
    </cfRule>
    <cfRule type="expression" dxfId="7386" priority="9588" stopIfTrue="1">
      <formula>WEEKDAY($A913)=5</formula>
    </cfRule>
    <cfRule type="expression" dxfId="7385" priority="9589" stopIfTrue="1">
      <formula>WEEKDAY($A913)=6</formula>
    </cfRule>
    <cfRule type="expression" dxfId="7384" priority="9590" stopIfTrue="1">
      <formula>WEEKDAY($A913)=7</formula>
    </cfRule>
  </conditionalFormatting>
  <conditionalFormatting sqref="I913">
    <cfRule type="expression" dxfId="7383" priority="9570" stopIfTrue="1">
      <formula>WEEKDAY($A913)=1</formula>
    </cfRule>
    <cfRule type="expression" dxfId="7382" priority="9571" stopIfTrue="1">
      <formula>WEEKDAY($A913)=2</formula>
    </cfRule>
    <cfRule type="expression" dxfId="7381" priority="9572" stopIfTrue="1">
      <formula>WEEKDAY($A913)=3</formula>
    </cfRule>
    <cfRule type="expression" dxfId="7380" priority="9573" stopIfTrue="1">
      <formula>WEEKDAY($A913)=4</formula>
    </cfRule>
    <cfRule type="expression" dxfId="7379" priority="9574" stopIfTrue="1">
      <formula>WEEKDAY($A913)=5</formula>
    </cfRule>
    <cfRule type="expression" dxfId="7378" priority="9575" stopIfTrue="1">
      <formula>WEEKDAY($A913)=6</formula>
    </cfRule>
    <cfRule type="expression" dxfId="7377" priority="9576" stopIfTrue="1">
      <formula>WEEKDAY($A913)=7</formula>
    </cfRule>
  </conditionalFormatting>
  <conditionalFormatting sqref="I913">
    <cfRule type="expression" dxfId="7376" priority="9556" stopIfTrue="1">
      <formula>WEEKDAY($A913)=1</formula>
    </cfRule>
    <cfRule type="expression" dxfId="7375" priority="9557" stopIfTrue="1">
      <formula>WEEKDAY($A913)=2</formula>
    </cfRule>
    <cfRule type="expression" dxfId="7374" priority="9558" stopIfTrue="1">
      <formula>WEEKDAY($A913)=3</formula>
    </cfRule>
    <cfRule type="expression" dxfId="7373" priority="9559" stopIfTrue="1">
      <formula>WEEKDAY($A913)=4</formula>
    </cfRule>
    <cfRule type="expression" dxfId="7372" priority="9560" stopIfTrue="1">
      <formula>WEEKDAY($A913)=5</formula>
    </cfRule>
    <cfRule type="expression" dxfId="7371" priority="9561" stopIfTrue="1">
      <formula>WEEKDAY($A913)=6</formula>
    </cfRule>
    <cfRule type="expression" dxfId="7370" priority="9562" stopIfTrue="1">
      <formula>WEEKDAY($A913)=7</formula>
    </cfRule>
  </conditionalFormatting>
  <conditionalFormatting sqref="I913">
    <cfRule type="expression" dxfId="7369" priority="9542" stopIfTrue="1">
      <formula>WEEKDAY($A913)=1</formula>
    </cfRule>
    <cfRule type="expression" dxfId="7368" priority="9543" stopIfTrue="1">
      <formula>WEEKDAY($A913)=2</formula>
    </cfRule>
    <cfRule type="expression" dxfId="7367" priority="9544" stopIfTrue="1">
      <formula>WEEKDAY($A913)=3</formula>
    </cfRule>
    <cfRule type="expression" dxfId="7366" priority="9545" stopIfTrue="1">
      <formula>WEEKDAY($A913)=4</formula>
    </cfRule>
    <cfRule type="expression" dxfId="7365" priority="9546" stopIfTrue="1">
      <formula>WEEKDAY($A913)=5</formula>
    </cfRule>
    <cfRule type="expression" dxfId="7364" priority="9547" stopIfTrue="1">
      <formula>WEEKDAY($A913)=6</formula>
    </cfRule>
    <cfRule type="expression" dxfId="7363" priority="9548" stopIfTrue="1">
      <formula>WEEKDAY($A913)=7</formula>
    </cfRule>
  </conditionalFormatting>
  <conditionalFormatting sqref="I913">
    <cfRule type="expression" dxfId="7362" priority="9528" stopIfTrue="1">
      <formula>WEEKDAY($A913)=1</formula>
    </cfRule>
    <cfRule type="expression" dxfId="7361" priority="9529" stopIfTrue="1">
      <formula>WEEKDAY($A913)=2</formula>
    </cfRule>
    <cfRule type="expression" dxfId="7360" priority="9530" stopIfTrue="1">
      <formula>WEEKDAY($A913)=3</formula>
    </cfRule>
    <cfRule type="expression" dxfId="7359" priority="9531" stopIfTrue="1">
      <formula>WEEKDAY($A913)=4</formula>
    </cfRule>
    <cfRule type="expression" dxfId="7358" priority="9532" stopIfTrue="1">
      <formula>WEEKDAY($A913)=5</formula>
    </cfRule>
    <cfRule type="expression" dxfId="7357" priority="9533" stopIfTrue="1">
      <formula>WEEKDAY($A913)=6</formula>
    </cfRule>
    <cfRule type="expression" dxfId="7356" priority="9534" stopIfTrue="1">
      <formula>WEEKDAY($A913)=7</formula>
    </cfRule>
  </conditionalFormatting>
  <conditionalFormatting sqref="I913">
    <cfRule type="expression" dxfId="7355" priority="9514" stopIfTrue="1">
      <formula>WEEKDAY($A913)=1</formula>
    </cfRule>
    <cfRule type="expression" dxfId="7354" priority="9515" stopIfTrue="1">
      <formula>WEEKDAY($A913)=2</formula>
    </cfRule>
    <cfRule type="expression" dxfId="7353" priority="9516" stopIfTrue="1">
      <formula>WEEKDAY($A913)=3</formula>
    </cfRule>
    <cfRule type="expression" dxfId="7352" priority="9517" stopIfTrue="1">
      <formula>WEEKDAY($A913)=4</formula>
    </cfRule>
    <cfRule type="expression" dxfId="7351" priority="9518" stopIfTrue="1">
      <formula>WEEKDAY($A913)=5</formula>
    </cfRule>
    <cfRule type="expression" dxfId="7350" priority="9519" stopIfTrue="1">
      <formula>WEEKDAY($A913)=6</formula>
    </cfRule>
    <cfRule type="expression" dxfId="7349" priority="9520" stopIfTrue="1">
      <formula>WEEKDAY($A913)=7</formula>
    </cfRule>
  </conditionalFormatting>
  <conditionalFormatting sqref="I913">
    <cfRule type="expression" dxfId="7348" priority="9507" stopIfTrue="1">
      <formula>WEEKDAY($A913)=1</formula>
    </cfRule>
    <cfRule type="expression" dxfId="7347" priority="9508" stopIfTrue="1">
      <formula>WEEKDAY($A913)=2</formula>
    </cfRule>
    <cfRule type="expression" dxfId="7346" priority="9509" stopIfTrue="1">
      <formula>WEEKDAY($A913)=3</formula>
    </cfRule>
    <cfRule type="expression" dxfId="7345" priority="9510" stopIfTrue="1">
      <formula>WEEKDAY($A913)=4</formula>
    </cfRule>
    <cfRule type="expression" dxfId="7344" priority="9511" stopIfTrue="1">
      <formula>WEEKDAY($A913)=5</formula>
    </cfRule>
    <cfRule type="expression" dxfId="7343" priority="9512" stopIfTrue="1">
      <formula>WEEKDAY($A913)=6</formula>
    </cfRule>
    <cfRule type="expression" dxfId="7342" priority="9513" stopIfTrue="1">
      <formula>WEEKDAY($A913)=7</formula>
    </cfRule>
  </conditionalFormatting>
  <conditionalFormatting sqref="I913">
    <cfRule type="expression" dxfId="7341" priority="9500" stopIfTrue="1">
      <formula>WEEKDAY($A913)=1</formula>
    </cfRule>
    <cfRule type="expression" dxfId="7340" priority="9501" stopIfTrue="1">
      <formula>WEEKDAY($A913)=2</formula>
    </cfRule>
    <cfRule type="expression" dxfId="7339" priority="9502" stopIfTrue="1">
      <formula>WEEKDAY($A913)=3</formula>
    </cfRule>
    <cfRule type="expression" dxfId="7338" priority="9503" stopIfTrue="1">
      <formula>WEEKDAY($A913)=4</formula>
    </cfRule>
    <cfRule type="expression" dxfId="7337" priority="9504" stopIfTrue="1">
      <formula>WEEKDAY($A913)=5</formula>
    </cfRule>
    <cfRule type="expression" dxfId="7336" priority="9505" stopIfTrue="1">
      <formula>WEEKDAY($A913)=6</formula>
    </cfRule>
    <cfRule type="expression" dxfId="7335" priority="9506" stopIfTrue="1">
      <formula>WEEKDAY($A913)=7</formula>
    </cfRule>
  </conditionalFormatting>
  <conditionalFormatting sqref="I913">
    <cfRule type="expression" dxfId="7334" priority="9493" stopIfTrue="1">
      <formula>WEEKDAY($A913)=1</formula>
    </cfRule>
    <cfRule type="expression" dxfId="7333" priority="9494" stopIfTrue="1">
      <formula>WEEKDAY($A913)=2</formula>
    </cfRule>
    <cfRule type="expression" dxfId="7332" priority="9495" stopIfTrue="1">
      <formula>WEEKDAY($A913)=3</formula>
    </cfRule>
    <cfRule type="expression" dxfId="7331" priority="9496" stopIfTrue="1">
      <formula>WEEKDAY($A913)=4</formula>
    </cfRule>
    <cfRule type="expression" dxfId="7330" priority="9497" stopIfTrue="1">
      <formula>WEEKDAY($A913)=5</formula>
    </cfRule>
    <cfRule type="expression" dxfId="7329" priority="9498" stopIfTrue="1">
      <formula>WEEKDAY($A913)=6</formula>
    </cfRule>
    <cfRule type="expression" dxfId="7328" priority="9499" stopIfTrue="1">
      <formula>WEEKDAY($A913)=7</formula>
    </cfRule>
  </conditionalFormatting>
  <conditionalFormatting sqref="I913">
    <cfRule type="expression" dxfId="7327" priority="9486" stopIfTrue="1">
      <formula>WEEKDAY($A913)=1</formula>
    </cfRule>
    <cfRule type="expression" dxfId="7326" priority="9487" stopIfTrue="1">
      <formula>WEEKDAY($A913)=2</formula>
    </cfRule>
    <cfRule type="expression" dxfId="7325" priority="9488" stopIfTrue="1">
      <formula>WEEKDAY($A913)=3</formula>
    </cfRule>
    <cfRule type="expression" dxfId="7324" priority="9489" stopIfTrue="1">
      <formula>WEEKDAY($A913)=4</formula>
    </cfRule>
    <cfRule type="expression" dxfId="7323" priority="9490" stopIfTrue="1">
      <formula>WEEKDAY($A913)=5</formula>
    </cfRule>
    <cfRule type="expression" dxfId="7322" priority="9491" stopIfTrue="1">
      <formula>WEEKDAY($A913)=6</formula>
    </cfRule>
    <cfRule type="expression" dxfId="7321" priority="9492" stopIfTrue="1">
      <formula>WEEKDAY($A913)=7</formula>
    </cfRule>
  </conditionalFormatting>
  <conditionalFormatting sqref="I913">
    <cfRule type="expression" dxfId="7320" priority="9479" stopIfTrue="1">
      <formula>WEEKDAY($A913)=1</formula>
    </cfRule>
    <cfRule type="expression" dxfId="7319" priority="9480" stopIfTrue="1">
      <formula>WEEKDAY($A913)=2</formula>
    </cfRule>
    <cfRule type="expression" dxfId="7318" priority="9481" stopIfTrue="1">
      <formula>WEEKDAY($A913)=3</formula>
    </cfRule>
    <cfRule type="expression" dxfId="7317" priority="9482" stopIfTrue="1">
      <formula>WEEKDAY($A913)=4</formula>
    </cfRule>
    <cfRule type="expression" dxfId="7316" priority="9483" stopIfTrue="1">
      <formula>WEEKDAY($A913)=5</formula>
    </cfRule>
    <cfRule type="expression" dxfId="7315" priority="9484" stopIfTrue="1">
      <formula>WEEKDAY($A913)=6</formula>
    </cfRule>
    <cfRule type="expression" dxfId="7314" priority="9485" stopIfTrue="1">
      <formula>WEEKDAY($A913)=7</formula>
    </cfRule>
  </conditionalFormatting>
  <conditionalFormatting sqref="I913">
    <cfRule type="expression" dxfId="7313" priority="9472" stopIfTrue="1">
      <formula>WEEKDAY($A913)=1</formula>
    </cfRule>
    <cfRule type="expression" dxfId="7312" priority="9473" stopIfTrue="1">
      <formula>WEEKDAY($A913)=2</formula>
    </cfRule>
    <cfRule type="expression" dxfId="7311" priority="9474" stopIfTrue="1">
      <formula>WEEKDAY($A913)=3</formula>
    </cfRule>
    <cfRule type="expression" dxfId="7310" priority="9475" stopIfTrue="1">
      <formula>WEEKDAY($A913)=4</formula>
    </cfRule>
    <cfRule type="expression" dxfId="7309" priority="9476" stopIfTrue="1">
      <formula>WEEKDAY($A913)=5</formula>
    </cfRule>
    <cfRule type="expression" dxfId="7308" priority="9477" stopIfTrue="1">
      <formula>WEEKDAY($A913)=6</formula>
    </cfRule>
    <cfRule type="expression" dxfId="7307" priority="9478" stopIfTrue="1">
      <formula>WEEKDAY($A913)=7</formula>
    </cfRule>
  </conditionalFormatting>
  <conditionalFormatting sqref="I913">
    <cfRule type="expression" dxfId="7306" priority="9465" stopIfTrue="1">
      <formula>WEEKDAY($A913)=1</formula>
    </cfRule>
    <cfRule type="expression" dxfId="7305" priority="9466" stopIfTrue="1">
      <formula>WEEKDAY($A913)=2</formula>
    </cfRule>
    <cfRule type="expression" dxfId="7304" priority="9467" stopIfTrue="1">
      <formula>WEEKDAY($A913)=3</formula>
    </cfRule>
    <cfRule type="expression" dxfId="7303" priority="9468" stopIfTrue="1">
      <formula>WEEKDAY($A913)=4</formula>
    </cfRule>
    <cfRule type="expression" dxfId="7302" priority="9469" stopIfTrue="1">
      <formula>WEEKDAY($A913)=5</formula>
    </cfRule>
    <cfRule type="expression" dxfId="7301" priority="9470" stopIfTrue="1">
      <formula>WEEKDAY($A913)=6</formula>
    </cfRule>
    <cfRule type="expression" dxfId="7300" priority="9471" stopIfTrue="1">
      <formula>WEEKDAY($A913)=7</formula>
    </cfRule>
  </conditionalFormatting>
  <conditionalFormatting sqref="I913">
    <cfRule type="expression" dxfId="7299" priority="9458" stopIfTrue="1">
      <formula>WEEKDAY($A913)=1</formula>
    </cfRule>
    <cfRule type="expression" dxfId="7298" priority="9459" stopIfTrue="1">
      <formula>WEEKDAY($A913)=2</formula>
    </cfRule>
    <cfRule type="expression" dxfId="7297" priority="9460" stopIfTrue="1">
      <formula>WEEKDAY($A913)=3</formula>
    </cfRule>
    <cfRule type="expression" dxfId="7296" priority="9461" stopIfTrue="1">
      <formula>WEEKDAY($A913)=4</formula>
    </cfRule>
    <cfRule type="expression" dxfId="7295" priority="9462" stopIfTrue="1">
      <formula>WEEKDAY($A913)=5</formula>
    </cfRule>
    <cfRule type="expression" dxfId="7294" priority="9463" stopIfTrue="1">
      <formula>WEEKDAY($A913)=6</formula>
    </cfRule>
    <cfRule type="expression" dxfId="7293" priority="9464" stopIfTrue="1">
      <formula>WEEKDAY($A913)=7</formula>
    </cfRule>
  </conditionalFormatting>
  <conditionalFormatting sqref="I913">
    <cfRule type="expression" dxfId="7292" priority="9451" stopIfTrue="1">
      <formula>WEEKDAY($A913)=1</formula>
    </cfRule>
    <cfRule type="expression" dxfId="7291" priority="9452" stopIfTrue="1">
      <formula>WEEKDAY($A913)=2</formula>
    </cfRule>
    <cfRule type="expression" dxfId="7290" priority="9453" stopIfTrue="1">
      <formula>WEEKDAY($A913)=3</formula>
    </cfRule>
    <cfRule type="expression" dxfId="7289" priority="9454" stopIfTrue="1">
      <formula>WEEKDAY($A913)=4</formula>
    </cfRule>
    <cfRule type="expression" dxfId="7288" priority="9455" stopIfTrue="1">
      <formula>WEEKDAY($A913)=5</formula>
    </cfRule>
    <cfRule type="expression" dxfId="7287" priority="9456" stopIfTrue="1">
      <formula>WEEKDAY($A913)=6</formula>
    </cfRule>
    <cfRule type="expression" dxfId="7286" priority="9457" stopIfTrue="1">
      <formula>WEEKDAY($A913)=7</formula>
    </cfRule>
  </conditionalFormatting>
  <conditionalFormatting sqref="I913">
    <cfRule type="expression" dxfId="7285" priority="9444" stopIfTrue="1">
      <formula>WEEKDAY($A913)=1</formula>
    </cfRule>
    <cfRule type="expression" dxfId="7284" priority="9445" stopIfTrue="1">
      <formula>WEEKDAY($A913)=2</formula>
    </cfRule>
    <cfRule type="expression" dxfId="7283" priority="9446" stopIfTrue="1">
      <formula>WEEKDAY($A913)=3</formula>
    </cfRule>
    <cfRule type="expression" dxfId="7282" priority="9447" stopIfTrue="1">
      <formula>WEEKDAY($A913)=4</formula>
    </cfRule>
    <cfRule type="expression" dxfId="7281" priority="9448" stopIfTrue="1">
      <formula>WEEKDAY($A913)=5</formula>
    </cfRule>
    <cfRule type="expression" dxfId="7280" priority="9449" stopIfTrue="1">
      <formula>WEEKDAY($A913)=6</formula>
    </cfRule>
    <cfRule type="expression" dxfId="7279" priority="9450" stopIfTrue="1">
      <formula>WEEKDAY($A913)=7</formula>
    </cfRule>
  </conditionalFormatting>
  <conditionalFormatting sqref="I913">
    <cfRule type="expression" dxfId="7278" priority="9437" stopIfTrue="1">
      <formula>WEEKDAY($A913)=1</formula>
    </cfRule>
    <cfRule type="expression" dxfId="7277" priority="9438" stopIfTrue="1">
      <formula>WEEKDAY($A913)=2</formula>
    </cfRule>
    <cfRule type="expression" dxfId="7276" priority="9439" stopIfTrue="1">
      <formula>WEEKDAY($A913)=3</formula>
    </cfRule>
    <cfRule type="expression" dxfId="7275" priority="9440" stopIfTrue="1">
      <formula>WEEKDAY($A913)=4</formula>
    </cfRule>
    <cfRule type="expression" dxfId="7274" priority="9441" stopIfTrue="1">
      <formula>WEEKDAY($A913)=5</formula>
    </cfRule>
    <cfRule type="expression" dxfId="7273" priority="9442" stopIfTrue="1">
      <formula>WEEKDAY($A913)=6</formula>
    </cfRule>
    <cfRule type="expression" dxfId="7272" priority="9443" stopIfTrue="1">
      <formula>WEEKDAY($A913)=7</formula>
    </cfRule>
  </conditionalFormatting>
  <conditionalFormatting sqref="I913">
    <cfRule type="expression" dxfId="7271" priority="9430" stopIfTrue="1">
      <formula>WEEKDAY($A913)=1</formula>
    </cfRule>
    <cfRule type="expression" dxfId="7270" priority="9431" stopIfTrue="1">
      <formula>WEEKDAY($A913)=2</formula>
    </cfRule>
    <cfRule type="expression" dxfId="7269" priority="9432" stopIfTrue="1">
      <formula>WEEKDAY($A913)=3</formula>
    </cfRule>
    <cfRule type="expression" dxfId="7268" priority="9433" stopIfTrue="1">
      <formula>WEEKDAY($A913)=4</formula>
    </cfRule>
    <cfRule type="expression" dxfId="7267" priority="9434" stopIfTrue="1">
      <formula>WEEKDAY($A913)=5</formula>
    </cfRule>
    <cfRule type="expression" dxfId="7266" priority="9435" stopIfTrue="1">
      <formula>WEEKDAY($A913)=6</formula>
    </cfRule>
    <cfRule type="expression" dxfId="7265" priority="9436" stopIfTrue="1">
      <formula>WEEKDAY($A913)=7</formula>
    </cfRule>
  </conditionalFormatting>
  <conditionalFormatting sqref="I913">
    <cfRule type="expression" dxfId="7264" priority="9423" stopIfTrue="1">
      <formula>WEEKDAY($A913)=1</formula>
    </cfRule>
    <cfRule type="expression" dxfId="7263" priority="9424" stopIfTrue="1">
      <formula>WEEKDAY($A913)=2</formula>
    </cfRule>
    <cfRule type="expression" dxfId="7262" priority="9425" stopIfTrue="1">
      <formula>WEEKDAY($A913)=3</formula>
    </cfRule>
    <cfRule type="expression" dxfId="7261" priority="9426" stopIfTrue="1">
      <formula>WEEKDAY($A913)=4</formula>
    </cfRule>
    <cfRule type="expression" dxfId="7260" priority="9427" stopIfTrue="1">
      <formula>WEEKDAY($A913)=5</formula>
    </cfRule>
    <cfRule type="expression" dxfId="7259" priority="9428" stopIfTrue="1">
      <formula>WEEKDAY($A913)=6</formula>
    </cfRule>
    <cfRule type="expression" dxfId="7258" priority="9429" stopIfTrue="1">
      <formula>WEEKDAY($A913)=7</formula>
    </cfRule>
  </conditionalFormatting>
  <conditionalFormatting sqref="I913">
    <cfRule type="expression" dxfId="7257" priority="9416" stopIfTrue="1">
      <formula>WEEKDAY($A913)=1</formula>
    </cfRule>
    <cfRule type="expression" dxfId="7256" priority="9417" stopIfTrue="1">
      <formula>WEEKDAY($A913)=2</formula>
    </cfRule>
    <cfRule type="expression" dxfId="7255" priority="9418" stopIfTrue="1">
      <formula>WEEKDAY($A913)=3</formula>
    </cfRule>
    <cfRule type="expression" dxfId="7254" priority="9419" stopIfTrue="1">
      <formula>WEEKDAY($A913)=4</formula>
    </cfRule>
    <cfRule type="expression" dxfId="7253" priority="9420" stopIfTrue="1">
      <formula>WEEKDAY($A913)=5</formula>
    </cfRule>
    <cfRule type="expression" dxfId="7252" priority="9421" stopIfTrue="1">
      <formula>WEEKDAY($A913)=6</formula>
    </cfRule>
    <cfRule type="expression" dxfId="7251" priority="9422" stopIfTrue="1">
      <formula>WEEKDAY($A913)=7</formula>
    </cfRule>
  </conditionalFormatting>
  <conditionalFormatting sqref="I913">
    <cfRule type="expression" dxfId="7250" priority="9409" stopIfTrue="1">
      <formula>WEEKDAY($A913)=1</formula>
    </cfRule>
    <cfRule type="expression" dxfId="7249" priority="9410" stopIfTrue="1">
      <formula>WEEKDAY($A913)=2</formula>
    </cfRule>
    <cfRule type="expression" dxfId="7248" priority="9411" stopIfTrue="1">
      <formula>WEEKDAY($A913)=3</formula>
    </cfRule>
    <cfRule type="expression" dxfId="7247" priority="9412" stopIfTrue="1">
      <formula>WEEKDAY($A913)=4</formula>
    </cfRule>
    <cfRule type="expression" dxfId="7246" priority="9413" stopIfTrue="1">
      <formula>WEEKDAY($A913)=5</formula>
    </cfRule>
    <cfRule type="expression" dxfId="7245" priority="9414" stopIfTrue="1">
      <formula>WEEKDAY($A913)=6</formula>
    </cfRule>
    <cfRule type="expression" dxfId="7244" priority="9415" stopIfTrue="1">
      <formula>WEEKDAY($A913)=7</formula>
    </cfRule>
  </conditionalFormatting>
  <conditionalFormatting sqref="I913">
    <cfRule type="expression" dxfId="7243" priority="9402" stopIfTrue="1">
      <formula>WEEKDAY($A913)=1</formula>
    </cfRule>
    <cfRule type="expression" dxfId="7242" priority="9403" stopIfTrue="1">
      <formula>WEEKDAY($A913)=2</formula>
    </cfRule>
    <cfRule type="expression" dxfId="7241" priority="9404" stopIfTrue="1">
      <formula>WEEKDAY($A913)=3</formula>
    </cfRule>
    <cfRule type="expression" dxfId="7240" priority="9405" stopIfTrue="1">
      <formula>WEEKDAY($A913)=4</formula>
    </cfRule>
    <cfRule type="expression" dxfId="7239" priority="9406" stopIfTrue="1">
      <formula>WEEKDAY($A913)=5</formula>
    </cfRule>
    <cfRule type="expression" dxfId="7238" priority="9407" stopIfTrue="1">
      <formula>WEEKDAY($A913)=6</formula>
    </cfRule>
    <cfRule type="expression" dxfId="7237" priority="9408" stopIfTrue="1">
      <formula>WEEKDAY($A913)=7</formula>
    </cfRule>
  </conditionalFormatting>
  <conditionalFormatting sqref="I913">
    <cfRule type="expression" dxfId="7236" priority="9395" stopIfTrue="1">
      <formula>WEEKDAY($A913)=1</formula>
    </cfRule>
    <cfRule type="expression" dxfId="7235" priority="9396" stopIfTrue="1">
      <formula>WEEKDAY($A913)=2</formula>
    </cfRule>
    <cfRule type="expression" dxfId="7234" priority="9397" stopIfTrue="1">
      <formula>WEEKDAY($A913)=3</formula>
    </cfRule>
    <cfRule type="expression" dxfId="7233" priority="9398" stopIfTrue="1">
      <formula>WEEKDAY($A913)=4</formula>
    </cfRule>
    <cfRule type="expression" dxfId="7232" priority="9399" stopIfTrue="1">
      <formula>WEEKDAY($A913)=5</formula>
    </cfRule>
    <cfRule type="expression" dxfId="7231" priority="9400" stopIfTrue="1">
      <formula>WEEKDAY($A913)=6</formula>
    </cfRule>
    <cfRule type="expression" dxfId="7230" priority="9401" stopIfTrue="1">
      <formula>WEEKDAY($A913)=7</formula>
    </cfRule>
  </conditionalFormatting>
  <conditionalFormatting sqref="I913">
    <cfRule type="expression" dxfId="7229" priority="9388" stopIfTrue="1">
      <formula>WEEKDAY($A913)=1</formula>
    </cfRule>
    <cfRule type="expression" dxfId="7228" priority="9389" stopIfTrue="1">
      <formula>WEEKDAY($A913)=2</formula>
    </cfRule>
    <cfRule type="expression" dxfId="7227" priority="9390" stopIfTrue="1">
      <formula>WEEKDAY($A913)=3</formula>
    </cfRule>
    <cfRule type="expression" dxfId="7226" priority="9391" stopIfTrue="1">
      <formula>WEEKDAY($A913)=4</formula>
    </cfRule>
    <cfRule type="expression" dxfId="7225" priority="9392" stopIfTrue="1">
      <formula>WEEKDAY($A913)=5</formula>
    </cfRule>
    <cfRule type="expression" dxfId="7224" priority="9393" stopIfTrue="1">
      <formula>WEEKDAY($A913)=6</formula>
    </cfRule>
    <cfRule type="expression" dxfId="7223" priority="9394" stopIfTrue="1">
      <formula>WEEKDAY($A913)=7</formula>
    </cfRule>
  </conditionalFormatting>
  <conditionalFormatting sqref="I913">
    <cfRule type="expression" dxfId="7222" priority="9381" stopIfTrue="1">
      <formula>WEEKDAY($A913)=1</formula>
    </cfRule>
    <cfRule type="expression" dxfId="7221" priority="9382" stopIfTrue="1">
      <formula>WEEKDAY($A913)=2</formula>
    </cfRule>
    <cfRule type="expression" dxfId="7220" priority="9383" stopIfTrue="1">
      <formula>WEEKDAY($A913)=3</formula>
    </cfRule>
    <cfRule type="expression" dxfId="7219" priority="9384" stopIfTrue="1">
      <formula>WEEKDAY($A913)=4</formula>
    </cfRule>
    <cfRule type="expression" dxfId="7218" priority="9385" stopIfTrue="1">
      <formula>WEEKDAY($A913)=5</formula>
    </cfRule>
    <cfRule type="expression" dxfId="7217" priority="9386" stopIfTrue="1">
      <formula>WEEKDAY($A913)=6</formula>
    </cfRule>
    <cfRule type="expression" dxfId="7216" priority="9387" stopIfTrue="1">
      <formula>WEEKDAY($A913)=7</formula>
    </cfRule>
  </conditionalFormatting>
  <conditionalFormatting sqref="I913">
    <cfRule type="expression" dxfId="7215" priority="9374" stopIfTrue="1">
      <formula>WEEKDAY($A913)=1</formula>
    </cfRule>
    <cfRule type="expression" dxfId="7214" priority="9375" stopIfTrue="1">
      <formula>WEEKDAY($A913)=2</formula>
    </cfRule>
    <cfRule type="expression" dxfId="7213" priority="9376" stopIfTrue="1">
      <formula>WEEKDAY($A913)=3</formula>
    </cfRule>
    <cfRule type="expression" dxfId="7212" priority="9377" stopIfTrue="1">
      <formula>WEEKDAY($A913)=4</formula>
    </cfRule>
    <cfRule type="expression" dxfId="7211" priority="9378" stopIfTrue="1">
      <formula>WEEKDAY($A913)=5</formula>
    </cfRule>
    <cfRule type="expression" dxfId="7210" priority="9379" stopIfTrue="1">
      <formula>WEEKDAY($A913)=6</formula>
    </cfRule>
    <cfRule type="expression" dxfId="7209" priority="9380" stopIfTrue="1">
      <formula>WEEKDAY($A913)=7</formula>
    </cfRule>
  </conditionalFormatting>
  <conditionalFormatting sqref="I913">
    <cfRule type="expression" dxfId="7208" priority="9367" stopIfTrue="1">
      <formula>WEEKDAY($A913)=1</formula>
    </cfRule>
    <cfRule type="expression" dxfId="7207" priority="9368" stopIfTrue="1">
      <formula>WEEKDAY($A913)=2</formula>
    </cfRule>
    <cfRule type="expression" dxfId="7206" priority="9369" stopIfTrue="1">
      <formula>WEEKDAY($A913)=3</formula>
    </cfRule>
    <cfRule type="expression" dxfId="7205" priority="9370" stopIfTrue="1">
      <formula>WEEKDAY($A913)=4</formula>
    </cfRule>
    <cfRule type="expression" dxfId="7204" priority="9371" stopIfTrue="1">
      <formula>WEEKDAY($A913)=5</formula>
    </cfRule>
    <cfRule type="expression" dxfId="7203" priority="9372" stopIfTrue="1">
      <formula>WEEKDAY($A913)=6</formula>
    </cfRule>
    <cfRule type="expression" dxfId="7202" priority="9373" stopIfTrue="1">
      <formula>WEEKDAY($A913)=7</formula>
    </cfRule>
  </conditionalFormatting>
  <conditionalFormatting sqref="I913">
    <cfRule type="expression" dxfId="7201" priority="9360" stopIfTrue="1">
      <formula>WEEKDAY($A913)=1</formula>
    </cfRule>
    <cfRule type="expression" dxfId="7200" priority="9361" stopIfTrue="1">
      <formula>WEEKDAY($A913)=2</formula>
    </cfRule>
    <cfRule type="expression" dxfId="7199" priority="9362" stopIfTrue="1">
      <formula>WEEKDAY($A913)=3</formula>
    </cfRule>
    <cfRule type="expression" dxfId="7198" priority="9363" stopIfTrue="1">
      <formula>WEEKDAY($A913)=4</formula>
    </cfRule>
    <cfRule type="expression" dxfId="7197" priority="9364" stopIfTrue="1">
      <formula>WEEKDAY($A913)=5</formula>
    </cfRule>
    <cfRule type="expression" dxfId="7196" priority="9365" stopIfTrue="1">
      <formula>WEEKDAY($A913)=6</formula>
    </cfRule>
    <cfRule type="expression" dxfId="7195" priority="9366" stopIfTrue="1">
      <formula>WEEKDAY($A913)=7</formula>
    </cfRule>
  </conditionalFormatting>
  <conditionalFormatting sqref="I913">
    <cfRule type="expression" dxfId="7194" priority="9353" stopIfTrue="1">
      <formula>WEEKDAY($A913)=1</formula>
    </cfRule>
    <cfRule type="expression" dxfId="7193" priority="9354" stopIfTrue="1">
      <formula>WEEKDAY($A913)=2</formula>
    </cfRule>
    <cfRule type="expression" dxfId="7192" priority="9355" stopIfTrue="1">
      <formula>WEEKDAY($A913)=3</formula>
    </cfRule>
    <cfRule type="expression" dxfId="7191" priority="9356" stopIfTrue="1">
      <formula>WEEKDAY($A913)=4</formula>
    </cfRule>
    <cfRule type="expression" dxfId="7190" priority="9357" stopIfTrue="1">
      <formula>WEEKDAY($A913)=5</formula>
    </cfRule>
    <cfRule type="expression" dxfId="7189" priority="9358" stopIfTrue="1">
      <formula>WEEKDAY($A913)=6</formula>
    </cfRule>
    <cfRule type="expression" dxfId="7188" priority="9359" stopIfTrue="1">
      <formula>WEEKDAY($A913)=7</formula>
    </cfRule>
  </conditionalFormatting>
  <conditionalFormatting sqref="I913">
    <cfRule type="expression" dxfId="7187" priority="9346" stopIfTrue="1">
      <formula>WEEKDAY($A913)=1</formula>
    </cfRule>
    <cfRule type="expression" dxfId="7186" priority="9347" stopIfTrue="1">
      <formula>WEEKDAY($A913)=2</formula>
    </cfRule>
    <cfRule type="expression" dxfId="7185" priority="9348" stopIfTrue="1">
      <formula>WEEKDAY($A913)=3</formula>
    </cfRule>
    <cfRule type="expression" dxfId="7184" priority="9349" stopIfTrue="1">
      <formula>WEEKDAY($A913)=4</formula>
    </cfRule>
    <cfRule type="expression" dxfId="7183" priority="9350" stopIfTrue="1">
      <formula>WEEKDAY($A913)=5</formula>
    </cfRule>
    <cfRule type="expression" dxfId="7182" priority="9351" stopIfTrue="1">
      <formula>WEEKDAY($A913)=6</formula>
    </cfRule>
    <cfRule type="expression" dxfId="7181" priority="9352" stopIfTrue="1">
      <formula>WEEKDAY($A913)=7</formula>
    </cfRule>
  </conditionalFormatting>
  <conditionalFormatting sqref="I913">
    <cfRule type="expression" dxfId="7180" priority="9339" stopIfTrue="1">
      <formula>WEEKDAY($A913)=1</formula>
    </cfRule>
    <cfRule type="expression" dxfId="7179" priority="9340" stopIfTrue="1">
      <formula>WEEKDAY($A913)=2</formula>
    </cfRule>
    <cfRule type="expression" dxfId="7178" priority="9341" stopIfTrue="1">
      <formula>WEEKDAY($A913)=3</formula>
    </cfRule>
    <cfRule type="expression" dxfId="7177" priority="9342" stopIfTrue="1">
      <formula>WEEKDAY($A913)=4</formula>
    </cfRule>
    <cfRule type="expression" dxfId="7176" priority="9343" stopIfTrue="1">
      <formula>WEEKDAY($A913)=5</formula>
    </cfRule>
    <cfRule type="expression" dxfId="7175" priority="9344" stopIfTrue="1">
      <formula>WEEKDAY($A913)=6</formula>
    </cfRule>
    <cfRule type="expression" dxfId="7174" priority="9345" stopIfTrue="1">
      <formula>WEEKDAY($A913)=7</formula>
    </cfRule>
  </conditionalFormatting>
  <conditionalFormatting sqref="I913">
    <cfRule type="expression" dxfId="7173" priority="9332" stopIfTrue="1">
      <formula>WEEKDAY($A913)=1</formula>
    </cfRule>
    <cfRule type="expression" dxfId="7172" priority="9333" stopIfTrue="1">
      <formula>WEEKDAY($A913)=2</formula>
    </cfRule>
    <cfRule type="expression" dxfId="7171" priority="9334" stopIfTrue="1">
      <formula>WEEKDAY($A913)=3</formula>
    </cfRule>
    <cfRule type="expression" dxfId="7170" priority="9335" stopIfTrue="1">
      <formula>WEEKDAY($A913)=4</formula>
    </cfRule>
    <cfRule type="expression" dxfId="7169" priority="9336" stopIfTrue="1">
      <formula>WEEKDAY($A913)=5</formula>
    </cfRule>
    <cfRule type="expression" dxfId="7168" priority="9337" stopIfTrue="1">
      <formula>WEEKDAY($A913)=6</formula>
    </cfRule>
    <cfRule type="expression" dxfId="7167" priority="9338" stopIfTrue="1">
      <formula>WEEKDAY($A913)=7</formula>
    </cfRule>
  </conditionalFormatting>
  <conditionalFormatting sqref="I913">
    <cfRule type="expression" dxfId="7166" priority="9325" stopIfTrue="1">
      <formula>WEEKDAY($A913)=1</formula>
    </cfRule>
    <cfRule type="expression" dxfId="7165" priority="9326" stopIfTrue="1">
      <formula>WEEKDAY($A913)=2</formula>
    </cfRule>
    <cfRule type="expression" dxfId="7164" priority="9327" stopIfTrue="1">
      <formula>WEEKDAY($A913)=3</formula>
    </cfRule>
    <cfRule type="expression" dxfId="7163" priority="9328" stopIfTrue="1">
      <formula>WEEKDAY($A913)=4</formula>
    </cfRule>
    <cfRule type="expression" dxfId="7162" priority="9329" stopIfTrue="1">
      <formula>WEEKDAY($A913)=5</formula>
    </cfRule>
    <cfRule type="expression" dxfId="7161" priority="9330" stopIfTrue="1">
      <formula>WEEKDAY($A913)=6</formula>
    </cfRule>
    <cfRule type="expression" dxfId="7160" priority="9331" stopIfTrue="1">
      <formula>WEEKDAY($A913)=7</formula>
    </cfRule>
  </conditionalFormatting>
  <conditionalFormatting sqref="I913">
    <cfRule type="expression" dxfId="7159" priority="9318" stopIfTrue="1">
      <formula>WEEKDAY($A913)=1</formula>
    </cfRule>
    <cfRule type="expression" dxfId="7158" priority="9319" stopIfTrue="1">
      <formula>WEEKDAY($A913)=2</formula>
    </cfRule>
    <cfRule type="expression" dxfId="7157" priority="9320" stopIfTrue="1">
      <formula>WEEKDAY($A913)=3</formula>
    </cfRule>
    <cfRule type="expression" dxfId="7156" priority="9321" stopIfTrue="1">
      <formula>WEEKDAY($A913)=4</formula>
    </cfRule>
    <cfRule type="expression" dxfId="7155" priority="9322" stopIfTrue="1">
      <formula>WEEKDAY($A913)=5</formula>
    </cfRule>
    <cfRule type="expression" dxfId="7154" priority="9323" stopIfTrue="1">
      <formula>WEEKDAY($A913)=6</formula>
    </cfRule>
    <cfRule type="expression" dxfId="7153" priority="9324" stopIfTrue="1">
      <formula>WEEKDAY($A913)=7</formula>
    </cfRule>
  </conditionalFormatting>
  <conditionalFormatting sqref="I913">
    <cfRule type="expression" dxfId="7152" priority="9311" stopIfTrue="1">
      <formula>WEEKDAY($A913)=1</formula>
    </cfRule>
    <cfRule type="expression" dxfId="7151" priority="9312" stopIfTrue="1">
      <formula>WEEKDAY($A913)=2</formula>
    </cfRule>
    <cfRule type="expression" dxfId="7150" priority="9313" stopIfTrue="1">
      <formula>WEEKDAY($A913)=3</formula>
    </cfRule>
    <cfRule type="expression" dxfId="7149" priority="9314" stopIfTrue="1">
      <formula>WEEKDAY($A913)=4</formula>
    </cfRule>
    <cfRule type="expression" dxfId="7148" priority="9315" stopIfTrue="1">
      <formula>WEEKDAY($A913)=5</formula>
    </cfRule>
    <cfRule type="expression" dxfId="7147" priority="9316" stopIfTrue="1">
      <formula>WEEKDAY($A913)=6</formula>
    </cfRule>
    <cfRule type="expression" dxfId="7146" priority="9317" stopIfTrue="1">
      <formula>WEEKDAY($A913)=7</formula>
    </cfRule>
  </conditionalFormatting>
  <conditionalFormatting sqref="I913">
    <cfRule type="expression" dxfId="7145" priority="9304" stopIfTrue="1">
      <formula>WEEKDAY($A913)=1</formula>
    </cfRule>
    <cfRule type="expression" dxfId="7144" priority="9305" stopIfTrue="1">
      <formula>WEEKDAY($A913)=2</formula>
    </cfRule>
    <cfRule type="expression" dxfId="7143" priority="9306" stopIfTrue="1">
      <formula>WEEKDAY($A913)=3</formula>
    </cfRule>
    <cfRule type="expression" dxfId="7142" priority="9307" stopIfTrue="1">
      <formula>WEEKDAY($A913)=4</formula>
    </cfRule>
    <cfRule type="expression" dxfId="7141" priority="9308" stopIfTrue="1">
      <formula>WEEKDAY($A913)=5</formula>
    </cfRule>
    <cfRule type="expression" dxfId="7140" priority="9309" stopIfTrue="1">
      <formula>WEEKDAY($A913)=6</formula>
    </cfRule>
    <cfRule type="expression" dxfId="7139" priority="9310" stopIfTrue="1">
      <formula>WEEKDAY($A913)=7</formula>
    </cfRule>
  </conditionalFormatting>
  <conditionalFormatting sqref="I913">
    <cfRule type="expression" dxfId="7138" priority="9297" stopIfTrue="1">
      <formula>WEEKDAY($A913)=1</formula>
    </cfRule>
    <cfRule type="expression" dxfId="7137" priority="9298" stopIfTrue="1">
      <formula>WEEKDAY($A913)=2</formula>
    </cfRule>
    <cfRule type="expression" dxfId="7136" priority="9299" stopIfTrue="1">
      <formula>WEEKDAY($A913)=3</formula>
    </cfRule>
    <cfRule type="expression" dxfId="7135" priority="9300" stopIfTrue="1">
      <formula>WEEKDAY($A913)=4</formula>
    </cfRule>
    <cfRule type="expression" dxfId="7134" priority="9301" stopIfTrue="1">
      <formula>WEEKDAY($A913)=5</formula>
    </cfRule>
    <cfRule type="expression" dxfId="7133" priority="9302" stopIfTrue="1">
      <formula>WEEKDAY($A913)=6</formula>
    </cfRule>
    <cfRule type="expression" dxfId="7132" priority="9303" stopIfTrue="1">
      <formula>WEEKDAY($A913)=7</formula>
    </cfRule>
  </conditionalFormatting>
  <conditionalFormatting sqref="I913">
    <cfRule type="expression" dxfId="7131" priority="9290" stopIfTrue="1">
      <formula>WEEKDAY($A913)=1</formula>
    </cfRule>
    <cfRule type="expression" dxfId="7130" priority="9291" stopIfTrue="1">
      <formula>WEEKDAY($A913)=2</formula>
    </cfRule>
    <cfRule type="expression" dxfId="7129" priority="9292" stopIfTrue="1">
      <formula>WEEKDAY($A913)=3</formula>
    </cfRule>
    <cfRule type="expression" dxfId="7128" priority="9293" stopIfTrue="1">
      <formula>WEEKDAY($A913)=4</formula>
    </cfRule>
    <cfRule type="expression" dxfId="7127" priority="9294" stopIfTrue="1">
      <formula>WEEKDAY($A913)=5</formula>
    </cfRule>
    <cfRule type="expression" dxfId="7126" priority="9295" stopIfTrue="1">
      <formula>WEEKDAY($A913)=6</formula>
    </cfRule>
    <cfRule type="expression" dxfId="7125" priority="9296" stopIfTrue="1">
      <formula>WEEKDAY($A913)=7</formula>
    </cfRule>
  </conditionalFormatting>
  <conditionalFormatting sqref="I913">
    <cfRule type="expression" dxfId="7124" priority="9283" stopIfTrue="1">
      <formula>WEEKDAY($A913)=1</formula>
    </cfRule>
    <cfRule type="expression" dxfId="7123" priority="9284" stopIfTrue="1">
      <formula>WEEKDAY($A913)=2</formula>
    </cfRule>
    <cfRule type="expression" dxfId="7122" priority="9285" stopIfTrue="1">
      <formula>WEEKDAY($A913)=3</formula>
    </cfRule>
    <cfRule type="expression" dxfId="7121" priority="9286" stopIfTrue="1">
      <formula>WEEKDAY($A913)=4</formula>
    </cfRule>
    <cfRule type="expression" dxfId="7120" priority="9287" stopIfTrue="1">
      <formula>WEEKDAY($A913)=5</formula>
    </cfRule>
    <cfRule type="expression" dxfId="7119" priority="9288" stopIfTrue="1">
      <formula>WEEKDAY($A913)=6</formula>
    </cfRule>
    <cfRule type="expression" dxfId="7118" priority="9289" stopIfTrue="1">
      <formula>WEEKDAY($A913)=7</formula>
    </cfRule>
  </conditionalFormatting>
  <conditionalFormatting sqref="I913">
    <cfRule type="expression" dxfId="7117" priority="9276" stopIfTrue="1">
      <formula>WEEKDAY($A913)=1</formula>
    </cfRule>
    <cfRule type="expression" dxfId="7116" priority="9277" stopIfTrue="1">
      <formula>WEEKDAY($A913)=2</formula>
    </cfRule>
    <cfRule type="expression" dxfId="7115" priority="9278" stopIfTrue="1">
      <formula>WEEKDAY($A913)=3</formula>
    </cfRule>
    <cfRule type="expression" dxfId="7114" priority="9279" stopIfTrue="1">
      <formula>WEEKDAY($A913)=4</formula>
    </cfRule>
    <cfRule type="expression" dxfId="7113" priority="9280" stopIfTrue="1">
      <formula>WEEKDAY($A913)=5</formula>
    </cfRule>
    <cfRule type="expression" dxfId="7112" priority="9281" stopIfTrue="1">
      <formula>WEEKDAY($A913)=6</formula>
    </cfRule>
    <cfRule type="expression" dxfId="7111" priority="9282" stopIfTrue="1">
      <formula>WEEKDAY($A913)=7</formula>
    </cfRule>
  </conditionalFormatting>
  <conditionalFormatting sqref="I913">
    <cfRule type="expression" dxfId="7110" priority="9269" stopIfTrue="1">
      <formula>WEEKDAY($A913)=1</formula>
    </cfRule>
    <cfRule type="expression" dxfId="7109" priority="9270" stopIfTrue="1">
      <formula>WEEKDAY($A913)=2</formula>
    </cfRule>
    <cfRule type="expression" dxfId="7108" priority="9271" stopIfTrue="1">
      <formula>WEEKDAY($A913)=3</formula>
    </cfRule>
    <cfRule type="expression" dxfId="7107" priority="9272" stopIfTrue="1">
      <formula>WEEKDAY($A913)=4</formula>
    </cfRule>
    <cfRule type="expression" dxfId="7106" priority="9273" stopIfTrue="1">
      <formula>WEEKDAY($A913)=5</formula>
    </cfRule>
    <cfRule type="expression" dxfId="7105" priority="9274" stopIfTrue="1">
      <formula>WEEKDAY($A913)=6</formula>
    </cfRule>
    <cfRule type="expression" dxfId="7104" priority="9275" stopIfTrue="1">
      <formula>WEEKDAY($A913)=7</formula>
    </cfRule>
  </conditionalFormatting>
  <conditionalFormatting sqref="I913">
    <cfRule type="expression" dxfId="7103" priority="9262" stopIfTrue="1">
      <formula>WEEKDAY($A913)=1</formula>
    </cfRule>
    <cfRule type="expression" dxfId="7102" priority="9263" stopIfTrue="1">
      <formula>WEEKDAY($A913)=2</formula>
    </cfRule>
    <cfRule type="expression" dxfId="7101" priority="9264" stopIfTrue="1">
      <formula>WEEKDAY($A913)=3</formula>
    </cfRule>
    <cfRule type="expression" dxfId="7100" priority="9265" stopIfTrue="1">
      <formula>WEEKDAY($A913)=4</formula>
    </cfRule>
    <cfRule type="expression" dxfId="7099" priority="9266" stopIfTrue="1">
      <formula>WEEKDAY($A913)=5</formula>
    </cfRule>
    <cfRule type="expression" dxfId="7098" priority="9267" stopIfTrue="1">
      <formula>WEEKDAY($A913)=6</formula>
    </cfRule>
    <cfRule type="expression" dxfId="7097" priority="9268" stopIfTrue="1">
      <formula>WEEKDAY($A913)=7</formula>
    </cfRule>
  </conditionalFormatting>
  <conditionalFormatting sqref="I913">
    <cfRule type="expression" dxfId="7096" priority="9255" stopIfTrue="1">
      <formula>WEEKDAY($A913)=1</formula>
    </cfRule>
    <cfRule type="expression" dxfId="7095" priority="9256" stopIfTrue="1">
      <formula>WEEKDAY($A913)=2</formula>
    </cfRule>
    <cfRule type="expression" dxfId="7094" priority="9257" stopIfTrue="1">
      <formula>WEEKDAY($A913)=3</formula>
    </cfRule>
    <cfRule type="expression" dxfId="7093" priority="9258" stopIfTrue="1">
      <formula>WEEKDAY($A913)=4</formula>
    </cfRule>
    <cfRule type="expression" dxfId="7092" priority="9259" stopIfTrue="1">
      <formula>WEEKDAY($A913)=5</formula>
    </cfRule>
    <cfRule type="expression" dxfId="7091" priority="9260" stopIfTrue="1">
      <formula>WEEKDAY($A913)=6</formula>
    </cfRule>
    <cfRule type="expression" dxfId="7090" priority="9261" stopIfTrue="1">
      <formula>WEEKDAY($A913)=7</formula>
    </cfRule>
  </conditionalFormatting>
  <conditionalFormatting sqref="I913">
    <cfRule type="expression" dxfId="7089" priority="9248" stopIfTrue="1">
      <formula>WEEKDAY($A913)=1</formula>
    </cfRule>
    <cfRule type="expression" dxfId="7088" priority="9249" stopIfTrue="1">
      <formula>WEEKDAY($A913)=2</formula>
    </cfRule>
    <cfRule type="expression" dxfId="7087" priority="9250" stopIfTrue="1">
      <formula>WEEKDAY($A913)=3</formula>
    </cfRule>
    <cfRule type="expression" dxfId="7086" priority="9251" stopIfTrue="1">
      <formula>WEEKDAY($A913)=4</formula>
    </cfRule>
    <cfRule type="expression" dxfId="7085" priority="9252" stopIfTrue="1">
      <formula>WEEKDAY($A913)=5</formula>
    </cfRule>
    <cfRule type="expression" dxfId="7084" priority="9253" stopIfTrue="1">
      <formula>WEEKDAY($A913)=6</formula>
    </cfRule>
    <cfRule type="expression" dxfId="7083" priority="9254" stopIfTrue="1">
      <formula>WEEKDAY($A913)=7</formula>
    </cfRule>
  </conditionalFormatting>
  <conditionalFormatting sqref="I913">
    <cfRule type="expression" dxfId="7082" priority="9241" stopIfTrue="1">
      <formula>WEEKDAY($A913)=1</formula>
    </cfRule>
    <cfRule type="expression" dxfId="7081" priority="9242" stopIfTrue="1">
      <formula>WEEKDAY($A913)=2</formula>
    </cfRule>
    <cfRule type="expression" dxfId="7080" priority="9243" stopIfTrue="1">
      <formula>WEEKDAY($A913)=3</formula>
    </cfRule>
    <cfRule type="expression" dxfId="7079" priority="9244" stopIfTrue="1">
      <formula>WEEKDAY($A913)=4</formula>
    </cfRule>
    <cfRule type="expression" dxfId="7078" priority="9245" stopIfTrue="1">
      <formula>WEEKDAY($A913)=5</formula>
    </cfRule>
    <cfRule type="expression" dxfId="7077" priority="9246" stopIfTrue="1">
      <formula>WEEKDAY($A913)=6</formula>
    </cfRule>
    <cfRule type="expression" dxfId="7076" priority="9247" stopIfTrue="1">
      <formula>WEEKDAY($A913)=7</formula>
    </cfRule>
  </conditionalFormatting>
  <conditionalFormatting sqref="I913">
    <cfRule type="expression" dxfId="7075" priority="9234" stopIfTrue="1">
      <formula>WEEKDAY($A913)=1</formula>
    </cfRule>
    <cfRule type="expression" dxfId="7074" priority="9235" stopIfTrue="1">
      <formula>WEEKDAY($A913)=2</formula>
    </cfRule>
    <cfRule type="expression" dxfId="7073" priority="9236" stopIfTrue="1">
      <formula>WEEKDAY($A913)=3</formula>
    </cfRule>
    <cfRule type="expression" dxfId="7072" priority="9237" stopIfTrue="1">
      <formula>WEEKDAY($A913)=4</formula>
    </cfRule>
    <cfRule type="expression" dxfId="7071" priority="9238" stopIfTrue="1">
      <formula>WEEKDAY($A913)=5</formula>
    </cfRule>
    <cfRule type="expression" dxfId="7070" priority="9239" stopIfTrue="1">
      <formula>WEEKDAY($A913)=6</formula>
    </cfRule>
    <cfRule type="expression" dxfId="7069" priority="9240" stopIfTrue="1">
      <formula>WEEKDAY($A913)=7</formula>
    </cfRule>
  </conditionalFormatting>
  <conditionalFormatting sqref="I913">
    <cfRule type="expression" dxfId="7068" priority="9227" stopIfTrue="1">
      <formula>WEEKDAY($A913)=1</formula>
    </cfRule>
    <cfRule type="expression" dxfId="7067" priority="9228" stopIfTrue="1">
      <formula>WEEKDAY($A913)=2</formula>
    </cfRule>
    <cfRule type="expression" dxfId="7066" priority="9229" stopIfTrue="1">
      <formula>WEEKDAY($A913)=3</formula>
    </cfRule>
    <cfRule type="expression" dxfId="7065" priority="9230" stopIfTrue="1">
      <formula>WEEKDAY($A913)=4</formula>
    </cfRule>
    <cfRule type="expression" dxfId="7064" priority="9231" stopIfTrue="1">
      <formula>WEEKDAY($A913)=5</formula>
    </cfRule>
    <cfRule type="expression" dxfId="7063" priority="9232" stopIfTrue="1">
      <formula>WEEKDAY($A913)=6</formula>
    </cfRule>
    <cfRule type="expression" dxfId="7062" priority="9233" stopIfTrue="1">
      <formula>WEEKDAY($A913)=7</formula>
    </cfRule>
  </conditionalFormatting>
  <conditionalFormatting sqref="I913">
    <cfRule type="expression" dxfId="7061" priority="9220" stopIfTrue="1">
      <formula>WEEKDAY($A913)=1</formula>
    </cfRule>
    <cfRule type="expression" dxfId="7060" priority="9221" stopIfTrue="1">
      <formula>WEEKDAY($A913)=2</formula>
    </cfRule>
    <cfRule type="expression" dxfId="7059" priority="9222" stopIfTrue="1">
      <formula>WEEKDAY($A913)=3</formula>
    </cfRule>
    <cfRule type="expression" dxfId="7058" priority="9223" stopIfTrue="1">
      <formula>WEEKDAY($A913)=4</formula>
    </cfRule>
    <cfRule type="expression" dxfId="7057" priority="9224" stopIfTrue="1">
      <formula>WEEKDAY($A913)=5</formula>
    </cfRule>
    <cfRule type="expression" dxfId="7056" priority="9225" stopIfTrue="1">
      <formula>WEEKDAY($A913)=6</formula>
    </cfRule>
    <cfRule type="expression" dxfId="7055" priority="9226" stopIfTrue="1">
      <formula>WEEKDAY($A913)=7</formula>
    </cfRule>
  </conditionalFormatting>
  <conditionalFormatting sqref="I913">
    <cfRule type="expression" dxfId="7054" priority="9213" stopIfTrue="1">
      <formula>WEEKDAY($A913)=1</formula>
    </cfRule>
    <cfRule type="expression" dxfId="7053" priority="9214" stopIfTrue="1">
      <formula>WEEKDAY($A913)=2</formula>
    </cfRule>
    <cfRule type="expression" dxfId="7052" priority="9215" stopIfTrue="1">
      <formula>WEEKDAY($A913)=3</formula>
    </cfRule>
    <cfRule type="expression" dxfId="7051" priority="9216" stopIfTrue="1">
      <formula>WEEKDAY($A913)=4</formula>
    </cfRule>
    <cfRule type="expression" dxfId="7050" priority="9217" stopIfTrue="1">
      <formula>WEEKDAY($A913)=5</formula>
    </cfRule>
    <cfRule type="expression" dxfId="7049" priority="9218" stopIfTrue="1">
      <formula>WEEKDAY($A913)=6</formula>
    </cfRule>
    <cfRule type="expression" dxfId="7048" priority="9219" stopIfTrue="1">
      <formula>WEEKDAY($A913)=7</formula>
    </cfRule>
  </conditionalFormatting>
  <conditionalFormatting sqref="I913">
    <cfRule type="expression" dxfId="7047" priority="9206" stopIfTrue="1">
      <formula>WEEKDAY($A913)=1</formula>
    </cfRule>
    <cfRule type="expression" dxfId="7046" priority="9207" stopIfTrue="1">
      <formula>WEEKDAY($A913)=2</formula>
    </cfRule>
    <cfRule type="expression" dxfId="7045" priority="9208" stopIfTrue="1">
      <formula>WEEKDAY($A913)=3</formula>
    </cfRule>
    <cfRule type="expression" dxfId="7044" priority="9209" stopIfTrue="1">
      <formula>WEEKDAY($A913)=4</formula>
    </cfRule>
    <cfRule type="expression" dxfId="7043" priority="9210" stopIfTrue="1">
      <formula>WEEKDAY($A913)=5</formula>
    </cfRule>
    <cfRule type="expression" dxfId="7042" priority="9211" stopIfTrue="1">
      <formula>WEEKDAY($A913)=6</formula>
    </cfRule>
    <cfRule type="expression" dxfId="7041" priority="9212" stopIfTrue="1">
      <formula>WEEKDAY($A913)=7</formula>
    </cfRule>
  </conditionalFormatting>
  <conditionalFormatting sqref="I913">
    <cfRule type="expression" dxfId="7040" priority="9199" stopIfTrue="1">
      <formula>WEEKDAY($A913)=1</formula>
    </cfRule>
    <cfRule type="expression" dxfId="7039" priority="9200" stopIfTrue="1">
      <formula>WEEKDAY($A913)=2</formula>
    </cfRule>
    <cfRule type="expression" dxfId="7038" priority="9201" stopIfTrue="1">
      <formula>WEEKDAY($A913)=3</formula>
    </cfRule>
    <cfRule type="expression" dxfId="7037" priority="9202" stopIfTrue="1">
      <formula>WEEKDAY($A913)=4</formula>
    </cfRule>
    <cfRule type="expression" dxfId="7036" priority="9203" stopIfTrue="1">
      <formula>WEEKDAY($A913)=5</formula>
    </cfRule>
    <cfRule type="expression" dxfId="7035" priority="9204" stopIfTrue="1">
      <formula>WEEKDAY($A913)=6</formula>
    </cfRule>
    <cfRule type="expression" dxfId="7034" priority="9205" stopIfTrue="1">
      <formula>WEEKDAY($A913)=7</formula>
    </cfRule>
  </conditionalFormatting>
  <conditionalFormatting sqref="I913">
    <cfRule type="expression" dxfId="7033" priority="9192" stopIfTrue="1">
      <formula>WEEKDAY($A913)=1</formula>
    </cfRule>
    <cfRule type="expression" dxfId="7032" priority="9193" stopIfTrue="1">
      <formula>WEEKDAY($A913)=2</formula>
    </cfRule>
    <cfRule type="expression" dxfId="7031" priority="9194" stopIfTrue="1">
      <formula>WEEKDAY($A913)=3</formula>
    </cfRule>
    <cfRule type="expression" dxfId="7030" priority="9195" stopIfTrue="1">
      <formula>WEEKDAY($A913)=4</formula>
    </cfRule>
    <cfRule type="expression" dxfId="7029" priority="9196" stopIfTrue="1">
      <formula>WEEKDAY($A913)=5</formula>
    </cfRule>
    <cfRule type="expression" dxfId="7028" priority="9197" stopIfTrue="1">
      <formula>WEEKDAY($A913)=6</formula>
    </cfRule>
    <cfRule type="expression" dxfId="7027" priority="9198" stopIfTrue="1">
      <formula>WEEKDAY($A913)=7</formula>
    </cfRule>
  </conditionalFormatting>
  <conditionalFormatting sqref="I913">
    <cfRule type="expression" dxfId="7026" priority="9185" stopIfTrue="1">
      <formula>WEEKDAY($A913)=1</formula>
    </cfRule>
    <cfRule type="expression" dxfId="7025" priority="9186" stopIfTrue="1">
      <formula>WEEKDAY($A913)=2</formula>
    </cfRule>
    <cfRule type="expression" dxfId="7024" priority="9187" stopIfTrue="1">
      <formula>WEEKDAY($A913)=3</formula>
    </cfRule>
    <cfRule type="expression" dxfId="7023" priority="9188" stopIfTrue="1">
      <formula>WEEKDAY($A913)=4</formula>
    </cfRule>
    <cfRule type="expression" dxfId="7022" priority="9189" stopIfTrue="1">
      <formula>WEEKDAY($A913)=5</formula>
    </cfRule>
    <cfRule type="expression" dxfId="7021" priority="9190" stopIfTrue="1">
      <formula>WEEKDAY($A913)=6</formula>
    </cfRule>
    <cfRule type="expression" dxfId="7020" priority="9191" stopIfTrue="1">
      <formula>WEEKDAY($A913)=7</formula>
    </cfRule>
  </conditionalFormatting>
  <conditionalFormatting sqref="I913">
    <cfRule type="expression" dxfId="7019" priority="9178" stopIfTrue="1">
      <formula>WEEKDAY($A913)=1</formula>
    </cfRule>
    <cfRule type="expression" dxfId="7018" priority="9179" stopIfTrue="1">
      <formula>WEEKDAY($A913)=2</formula>
    </cfRule>
    <cfRule type="expression" dxfId="7017" priority="9180" stopIfTrue="1">
      <formula>WEEKDAY($A913)=3</formula>
    </cfRule>
    <cfRule type="expression" dxfId="7016" priority="9181" stopIfTrue="1">
      <formula>WEEKDAY($A913)=4</formula>
    </cfRule>
    <cfRule type="expression" dxfId="7015" priority="9182" stopIfTrue="1">
      <formula>WEEKDAY($A913)=5</formula>
    </cfRule>
    <cfRule type="expression" dxfId="7014" priority="9183" stopIfTrue="1">
      <formula>WEEKDAY($A913)=6</formula>
    </cfRule>
    <cfRule type="expression" dxfId="7013" priority="9184" stopIfTrue="1">
      <formula>WEEKDAY($A913)=7</formula>
    </cfRule>
  </conditionalFormatting>
  <conditionalFormatting sqref="I913">
    <cfRule type="expression" dxfId="7012" priority="9171" stopIfTrue="1">
      <formula>WEEKDAY($A913)=1</formula>
    </cfRule>
    <cfRule type="expression" dxfId="7011" priority="9172" stopIfTrue="1">
      <formula>WEEKDAY($A913)=2</formula>
    </cfRule>
    <cfRule type="expression" dxfId="7010" priority="9173" stopIfTrue="1">
      <formula>WEEKDAY($A913)=3</formula>
    </cfRule>
    <cfRule type="expression" dxfId="7009" priority="9174" stopIfTrue="1">
      <formula>WEEKDAY($A913)=4</formula>
    </cfRule>
    <cfRule type="expression" dxfId="7008" priority="9175" stopIfTrue="1">
      <formula>WEEKDAY($A913)=5</formula>
    </cfRule>
    <cfRule type="expression" dxfId="7007" priority="9176" stopIfTrue="1">
      <formula>WEEKDAY($A913)=6</formula>
    </cfRule>
    <cfRule type="expression" dxfId="7006" priority="9177" stopIfTrue="1">
      <formula>WEEKDAY($A913)=7</formula>
    </cfRule>
  </conditionalFormatting>
  <conditionalFormatting sqref="I913">
    <cfRule type="expression" dxfId="7005" priority="9164" stopIfTrue="1">
      <formula>WEEKDAY($A913)=1</formula>
    </cfRule>
    <cfRule type="expression" dxfId="7004" priority="9165" stopIfTrue="1">
      <formula>WEEKDAY($A913)=2</formula>
    </cfRule>
    <cfRule type="expression" dxfId="7003" priority="9166" stopIfTrue="1">
      <formula>WEEKDAY($A913)=3</formula>
    </cfRule>
    <cfRule type="expression" dxfId="7002" priority="9167" stopIfTrue="1">
      <formula>WEEKDAY($A913)=4</formula>
    </cfRule>
    <cfRule type="expression" dxfId="7001" priority="9168" stopIfTrue="1">
      <formula>WEEKDAY($A913)=5</formula>
    </cfRule>
    <cfRule type="expression" dxfId="7000" priority="9169" stopIfTrue="1">
      <formula>WEEKDAY($A913)=6</formula>
    </cfRule>
    <cfRule type="expression" dxfId="6999" priority="9170" stopIfTrue="1">
      <formula>WEEKDAY($A913)=7</formula>
    </cfRule>
  </conditionalFormatting>
  <conditionalFormatting sqref="I913">
    <cfRule type="expression" dxfId="6998" priority="9157" stopIfTrue="1">
      <formula>WEEKDAY($A913)=1</formula>
    </cfRule>
    <cfRule type="expression" dxfId="6997" priority="9158" stopIfTrue="1">
      <formula>WEEKDAY($A913)=2</formula>
    </cfRule>
    <cfRule type="expression" dxfId="6996" priority="9159" stopIfTrue="1">
      <formula>WEEKDAY($A913)=3</formula>
    </cfRule>
    <cfRule type="expression" dxfId="6995" priority="9160" stopIfTrue="1">
      <formula>WEEKDAY($A913)=4</formula>
    </cfRule>
    <cfRule type="expression" dxfId="6994" priority="9161" stopIfTrue="1">
      <formula>WEEKDAY($A913)=5</formula>
    </cfRule>
    <cfRule type="expression" dxfId="6993" priority="9162" stopIfTrue="1">
      <formula>WEEKDAY($A913)=6</formula>
    </cfRule>
    <cfRule type="expression" dxfId="6992" priority="9163" stopIfTrue="1">
      <formula>WEEKDAY($A913)=7</formula>
    </cfRule>
  </conditionalFormatting>
  <conditionalFormatting sqref="I913">
    <cfRule type="expression" dxfId="6991" priority="9150" stopIfTrue="1">
      <formula>WEEKDAY($A913)=1</formula>
    </cfRule>
    <cfRule type="expression" dxfId="6990" priority="9151" stopIfTrue="1">
      <formula>WEEKDAY($A913)=2</formula>
    </cfRule>
    <cfRule type="expression" dxfId="6989" priority="9152" stopIfTrue="1">
      <formula>WEEKDAY($A913)=3</formula>
    </cfRule>
    <cfRule type="expression" dxfId="6988" priority="9153" stopIfTrue="1">
      <formula>WEEKDAY($A913)=4</formula>
    </cfRule>
    <cfRule type="expression" dxfId="6987" priority="9154" stopIfTrue="1">
      <formula>WEEKDAY($A913)=5</formula>
    </cfRule>
    <cfRule type="expression" dxfId="6986" priority="9155" stopIfTrue="1">
      <formula>WEEKDAY($A913)=6</formula>
    </cfRule>
    <cfRule type="expression" dxfId="6985" priority="9156" stopIfTrue="1">
      <formula>WEEKDAY($A913)=7</formula>
    </cfRule>
  </conditionalFormatting>
  <conditionalFormatting sqref="I913">
    <cfRule type="expression" dxfId="6984" priority="9143" stopIfTrue="1">
      <formula>WEEKDAY($A913)=1</formula>
    </cfRule>
    <cfRule type="expression" dxfId="6983" priority="9144" stopIfTrue="1">
      <formula>WEEKDAY($A913)=2</formula>
    </cfRule>
    <cfRule type="expression" dxfId="6982" priority="9145" stopIfTrue="1">
      <formula>WEEKDAY($A913)=3</formula>
    </cfRule>
    <cfRule type="expression" dxfId="6981" priority="9146" stopIfTrue="1">
      <formula>WEEKDAY($A913)=4</formula>
    </cfRule>
    <cfRule type="expression" dxfId="6980" priority="9147" stopIfTrue="1">
      <formula>WEEKDAY($A913)=5</formula>
    </cfRule>
    <cfRule type="expression" dxfId="6979" priority="9148" stopIfTrue="1">
      <formula>WEEKDAY($A913)=6</formula>
    </cfRule>
    <cfRule type="expression" dxfId="6978" priority="9149" stopIfTrue="1">
      <formula>WEEKDAY($A913)=7</formula>
    </cfRule>
  </conditionalFormatting>
  <conditionalFormatting sqref="I913">
    <cfRule type="expression" dxfId="6977" priority="9136" stopIfTrue="1">
      <formula>WEEKDAY($A913)=1</formula>
    </cfRule>
    <cfRule type="expression" dxfId="6976" priority="9137" stopIfTrue="1">
      <formula>WEEKDAY($A913)=2</formula>
    </cfRule>
    <cfRule type="expression" dxfId="6975" priority="9138" stopIfTrue="1">
      <formula>WEEKDAY($A913)=3</formula>
    </cfRule>
    <cfRule type="expression" dxfId="6974" priority="9139" stopIfTrue="1">
      <formula>WEEKDAY($A913)=4</formula>
    </cfRule>
    <cfRule type="expression" dxfId="6973" priority="9140" stopIfTrue="1">
      <formula>WEEKDAY($A913)=5</formula>
    </cfRule>
    <cfRule type="expression" dxfId="6972" priority="9141" stopIfTrue="1">
      <formula>WEEKDAY($A913)=6</formula>
    </cfRule>
    <cfRule type="expression" dxfId="6971" priority="9142" stopIfTrue="1">
      <formula>WEEKDAY($A913)=7</formula>
    </cfRule>
  </conditionalFormatting>
  <conditionalFormatting sqref="I913">
    <cfRule type="expression" dxfId="6970" priority="9129" stopIfTrue="1">
      <formula>WEEKDAY($A913)=1</formula>
    </cfRule>
    <cfRule type="expression" dxfId="6969" priority="9130" stopIfTrue="1">
      <formula>WEEKDAY($A913)=2</formula>
    </cfRule>
    <cfRule type="expression" dxfId="6968" priority="9131" stopIfTrue="1">
      <formula>WEEKDAY($A913)=3</formula>
    </cfRule>
    <cfRule type="expression" dxfId="6967" priority="9132" stopIfTrue="1">
      <formula>WEEKDAY($A913)=4</formula>
    </cfRule>
    <cfRule type="expression" dxfId="6966" priority="9133" stopIfTrue="1">
      <formula>WEEKDAY($A913)=5</formula>
    </cfRule>
    <cfRule type="expression" dxfId="6965" priority="9134" stopIfTrue="1">
      <formula>WEEKDAY($A913)=6</formula>
    </cfRule>
    <cfRule type="expression" dxfId="6964" priority="9135" stopIfTrue="1">
      <formula>WEEKDAY($A913)=7</formula>
    </cfRule>
  </conditionalFormatting>
  <conditionalFormatting sqref="I913">
    <cfRule type="expression" dxfId="6963" priority="9122" stopIfTrue="1">
      <formula>WEEKDAY($A913)=1</formula>
    </cfRule>
    <cfRule type="expression" dxfId="6962" priority="9123" stopIfTrue="1">
      <formula>WEEKDAY($A913)=2</formula>
    </cfRule>
    <cfRule type="expression" dxfId="6961" priority="9124" stopIfTrue="1">
      <formula>WEEKDAY($A913)=3</formula>
    </cfRule>
    <cfRule type="expression" dxfId="6960" priority="9125" stopIfTrue="1">
      <formula>WEEKDAY($A913)=4</formula>
    </cfRule>
    <cfRule type="expression" dxfId="6959" priority="9126" stopIfTrue="1">
      <formula>WEEKDAY($A913)=5</formula>
    </cfRule>
    <cfRule type="expression" dxfId="6958" priority="9127" stopIfTrue="1">
      <formula>WEEKDAY($A913)=6</formula>
    </cfRule>
    <cfRule type="expression" dxfId="6957" priority="9128" stopIfTrue="1">
      <formula>WEEKDAY($A913)=7</formula>
    </cfRule>
  </conditionalFormatting>
  <conditionalFormatting sqref="I913">
    <cfRule type="expression" dxfId="6956" priority="9115" stopIfTrue="1">
      <formula>WEEKDAY($A913)=1</formula>
    </cfRule>
    <cfRule type="expression" dxfId="6955" priority="9116" stopIfTrue="1">
      <formula>WEEKDAY($A913)=2</formula>
    </cfRule>
    <cfRule type="expression" dxfId="6954" priority="9117" stopIfTrue="1">
      <formula>WEEKDAY($A913)=3</formula>
    </cfRule>
    <cfRule type="expression" dxfId="6953" priority="9118" stopIfTrue="1">
      <formula>WEEKDAY($A913)=4</formula>
    </cfRule>
    <cfRule type="expression" dxfId="6952" priority="9119" stopIfTrue="1">
      <formula>WEEKDAY($A913)=5</formula>
    </cfRule>
    <cfRule type="expression" dxfId="6951" priority="9120" stopIfTrue="1">
      <formula>WEEKDAY($A913)=6</formula>
    </cfRule>
    <cfRule type="expression" dxfId="6950" priority="9121" stopIfTrue="1">
      <formula>WEEKDAY($A913)=7</formula>
    </cfRule>
  </conditionalFormatting>
  <conditionalFormatting sqref="I913">
    <cfRule type="expression" dxfId="6949" priority="9108" stopIfTrue="1">
      <formula>WEEKDAY($A913)=1</formula>
    </cfRule>
    <cfRule type="expression" dxfId="6948" priority="9109" stopIfTrue="1">
      <formula>WEEKDAY($A913)=2</formula>
    </cfRule>
    <cfRule type="expression" dxfId="6947" priority="9110" stopIfTrue="1">
      <formula>WEEKDAY($A913)=3</formula>
    </cfRule>
    <cfRule type="expression" dxfId="6946" priority="9111" stopIfTrue="1">
      <formula>WEEKDAY($A913)=4</formula>
    </cfRule>
    <cfRule type="expression" dxfId="6945" priority="9112" stopIfTrue="1">
      <formula>WEEKDAY($A913)=5</formula>
    </cfRule>
    <cfRule type="expression" dxfId="6944" priority="9113" stopIfTrue="1">
      <formula>WEEKDAY($A913)=6</formula>
    </cfRule>
    <cfRule type="expression" dxfId="6943" priority="9114" stopIfTrue="1">
      <formula>WEEKDAY($A913)=7</formula>
    </cfRule>
  </conditionalFormatting>
  <conditionalFormatting sqref="I913">
    <cfRule type="expression" dxfId="6942" priority="9101" stopIfTrue="1">
      <formula>WEEKDAY($A913)=1</formula>
    </cfRule>
    <cfRule type="expression" dxfId="6941" priority="9102" stopIfTrue="1">
      <formula>WEEKDAY($A913)=2</formula>
    </cfRule>
    <cfRule type="expression" dxfId="6940" priority="9103" stopIfTrue="1">
      <formula>WEEKDAY($A913)=3</formula>
    </cfRule>
    <cfRule type="expression" dxfId="6939" priority="9104" stopIfTrue="1">
      <formula>WEEKDAY($A913)=4</formula>
    </cfRule>
    <cfRule type="expression" dxfId="6938" priority="9105" stopIfTrue="1">
      <formula>WEEKDAY($A913)=5</formula>
    </cfRule>
    <cfRule type="expression" dxfId="6937" priority="9106" stopIfTrue="1">
      <formula>WEEKDAY($A913)=6</formula>
    </cfRule>
    <cfRule type="expression" dxfId="6936" priority="9107" stopIfTrue="1">
      <formula>WEEKDAY($A913)=7</formula>
    </cfRule>
  </conditionalFormatting>
  <conditionalFormatting sqref="I913">
    <cfRule type="expression" dxfId="6935" priority="9094" stopIfTrue="1">
      <formula>WEEKDAY($A913)=1</formula>
    </cfRule>
    <cfRule type="expression" dxfId="6934" priority="9095" stopIfTrue="1">
      <formula>WEEKDAY($A913)=2</formula>
    </cfRule>
    <cfRule type="expression" dxfId="6933" priority="9096" stopIfTrue="1">
      <formula>WEEKDAY($A913)=3</formula>
    </cfRule>
    <cfRule type="expression" dxfId="6932" priority="9097" stopIfTrue="1">
      <formula>WEEKDAY($A913)=4</formula>
    </cfRule>
    <cfRule type="expression" dxfId="6931" priority="9098" stopIfTrue="1">
      <formula>WEEKDAY($A913)=5</formula>
    </cfRule>
    <cfRule type="expression" dxfId="6930" priority="9099" stopIfTrue="1">
      <formula>WEEKDAY($A913)=6</formula>
    </cfRule>
    <cfRule type="expression" dxfId="6929" priority="9100" stopIfTrue="1">
      <formula>WEEKDAY($A913)=7</formula>
    </cfRule>
  </conditionalFormatting>
  <conditionalFormatting sqref="I913">
    <cfRule type="expression" dxfId="6928" priority="9087" stopIfTrue="1">
      <formula>WEEKDAY($A913)=1</formula>
    </cfRule>
    <cfRule type="expression" dxfId="6927" priority="9088" stopIfTrue="1">
      <formula>WEEKDAY($A913)=2</formula>
    </cfRule>
    <cfRule type="expression" dxfId="6926" priority="9089" stopIfTrue="1">
      <formula>WEEKDAY($A913)=3</formula>
    </cfRule>
    <cfRule type="expression" dxfId="6925" priority="9090" stopIfTrue="1">
      <formula>WEEKDAY($A913)=4</formula>
    </cfRule>
    <cfRule type="expression" dxfId="6924" priority="9091" stopIfTrue="1">
      <formula>WEEKDAY($A913)=5</formula>
    </cfRule>
    <cfRule type="expression" dxfId="6923" priority="9092" stopIfTrue="1">
      <formula>WEEKDAY($A913)=6</formula>
    </cfRule>
    <cfRule type="expression" dxfId="6922" priority="9093" stopIfTrue="1">
      <formula>WEEKDAY($A913)=7</formula>
    </cfRule>
  </conditionalFormatting>
  <conditionalFormatting sqref="I913">
    <cfRule type="expression" dxfId="6921" priority="9080" stopIfTrue="1">
      <formula>WEEKDAY($A913)=1</formula>
    </cfRule>
    <cfRule type="expression" dxfId="6920" priority="9081" stopIfTrue="1">
      <formula>WEEKDAY($A913)=2</formula>
    </cfRule>
    <cfRule type="expression" dxfId="6919" priority="9082" stopIfTrue="1">
      <formula>WEEKDAY($A913)=3</formula>
    </cfRule>
    <cfRule type="expression" dxfId="6918" priority="9083" stopIfTrue="1">
      <formula>WEEKDAY($A913)=4</formula>
    </cfRule>
    <cfRule type="expression" dxfId="6917" priority="9084" stopIfTrue="1">
      <formula>WEEKDAY($A913)=5</formula>
    </cfRule>
    <cfRule type="expression" dxfId="6916" priority="9085" stopIfTrue="1">
      <formula>WEEKDAY($A913)=6</formula>
    </cfRule>
    <cfRule type="expression" dxfId="6915" priority="9086" stopIfTrue="1">
      <formula>WEEKDAY($A913)=7</formula>
    </cfRule>
  </conditionalFormatting>
  <conditionalFormatting sqref="I913">
    <cfRule type="expression" dxfId="6914" priority="9073" stopIfTrue="1">
      <formula>WEEKDAY($A913)=1</formula>
    </cfRule>
    <cfRule type="expression" dxfId="6913" priority="9074" stopIfTrue="1">
      <formula>WEEKDAY($A913)=2</formula>
    </cfRule>
    <cfRule type="expression" dxfId="6912" priority="9075" stopIfTrue="1">
      <formula>WEEKDAY($A913)=3</formula>
    </cfRule>
    <cfRule type="expression" dxfId="6911" priority="9076" stopIfTrue="1">
      <formula>WEEKDAY($A913)=4</formula>
    </cfRule>
    <cfRule type="expression" dxfId="6910" priority="9077" stopIfTrue="1">
      <formula>WEEKDAY($A913)=5</formula>
    </cfRule>
    <cfRule type="expression" dxfId="6909" priority="9078" stopIfTrue="1">
      <formula>WEEKDAY($A913)=6</formula>
    </cfRule>
    <cfRule type="expression" dxfId="6908" priority="9079" stopIfTrue="1">
      <formula>WEEKDAY($A913)=7</formula>
    </cfRule>
  </conditionalFormatting>
  <conditionalFormatting sqref="I913">
    <cfRule type="expression" dxfId="6907" priority="9066" stopIfTrue="1">
      <formula>WEEKDAY($A913)=1</formula>
    </cfRule>
    <cfRule type="expression" dxfId="6906" priority="9067" stopIfTrue="1">
      <formula>WEEKDAY($A913)=2</formula>
    </cfRule>
    <cfRule type="expression" dxfId="6905" priority="9068" stopIfTrue="1">
      <formula>WEEKDAY($A913)=3</formula>
    </cfRule>
    <cfRule type="expression" dxfId="6904" priority="9069" stopIfTrue="1">
      <formula>WEEKDAY($A913)=4</formula>
    </cfRule>
    <cfRule type="expression" dxfId="6903" priority="9070" stopIfTrue="1">
      <formula>WEEKDAY($A913)=5</formula>
    </cfRule>
    <cfRule type="expression" dxfId="6902" priority="9071" stopIfTrue="1">
      <formula>WEEKDAY($A913)=6</formula>
    </cfRule>
    <cfRule type="expression" dxfId="6901" priority="9072" stopIfTrue="1">
      <formula>WEEKDAY($A913)=7</formula>
    </cfRule>
  </conditionalFormatting>
  <conditionalFormatting sqref="I913">
    <cfRule type="expression" dxfId="6900" priority="9059" stopIfTrue="1">
      <formula>WEEKDAY($A913)=1</formula>
    </cfRule>
    <cfRule type="expression" dxfId="6899" priority="9060" stopIfTrue="1">
      <formula>WEEKDAY($A913)=2</formula>
    </cfRule>
    <cfRule type="expression" dxfId="6898" priority="9061" stopIfTrue="1">
      <formula>WEEKDAY($A913)=3</formula>
    </cfRule>
    <cfRule type="expression" dxfId="6897" priority="9062" stopIfTrue="1">
      <formula>WEEKDAY($A913)=4</formula>
    </cfRule>
    <cfRule type="expression" dxfId="6896" priority="9063" stopIfTrue="1">
      <formula>WEEKDAY($A913)=5</formula>
    </cfRule>
    <cfRule type="expression" dxfId="6895" priority="9064" stopIfTrue="1">
      <formula>WEEKDAY($A913)=6</formula>
    </cfRule>
    <cfRule type="expression" dxfId="6894" priority="9065" stopIfTrue="1">
      <formula>WEEKDAY($A913)=7</formula>
    </cfRule>
  </conditionalFormatting>
  <conditionalFormatting sqref="I913">
    <cfRule type="expression" dxfId="6893" priority="9045" stopIfTrue="1">
      <formula>WEEKDAY($A913)=1</formula>
    </cfRule>
    <cfRule type="expression" dxfId="6892" priority="9046" stopIfTrue="1">
      <formula>WEEKDAY($A913)=2</formula>
    </cfRule>
    <cfRule type="expression" dxfId="6891" priority="9047" stopIfTrue="1">
      <formula>WEEKDAY($A913)=3</formula>
    </cfRule>
    <cfRule type="expression" dxfId="6890" priority="9048" stopIfTrue="1">
      <formula>WEEKDAY($A913)=4</formula>
    </cfRule>
    <cfRule type="expression" dxfId="6889" priority="9049" stopIfTrue="1">
      <formula>WEEKDAY($A913)=5</formula>
    </cfRule>
    <cfRule type="expression" dxfId="6888" priority="9050" stopIfTrue="1">
      <formula>WEEKDAY($A913)=6</formula>
    </cfRule>
    <cfRule type="expression" dxfId="6887" priority="9051" stopIfTrue="1">
      <formula>WEEKDAY($A913)=7</formula>
    </cfRule>
  </conditionalFormatting>
  <conditionalFormatting sqref="I913">
    <cfRule type="expression" dxfId="6886" priority="9038" stopIfTrue="1">
      <formula>WEEKDAY($A913)=1</formula>
    </cfRule>
    <cfRule type="expression" dxfId="6885" priority="9039" stopIfTrue="1">
      <formula>WEEKDAY($A913)=2</formula>
    </cfRule>
    <cfRule type="expression" dxfId="6884" priority="9040" stopIfTrue="1">
      <formula>WEEKDAY($A913)=3</formula>
    </cfRule>
    <cfRule type="expression" dxfId="6883" priority="9041" stopIfTrue="1">
      <formula>WEEKDAY($A913)=4</formula>
    </cfRule>
    <cfRule type="expression" dxfId="6882" priority="9042" stopIfTrue="1">
      <formula>WEEKDAY($A913)=5</formula>
    </cfRule>
    <cfRule type="expression" dxfId="6881" priority="9043" stopIfTrue="1">
      <formula>WEEKDAY($A913)=6</formula>
    </cfRule>
    <cfRule type="expression" dxfId="6880" priority="9044" stopIfTrue="1">
      <formula>WEEKDAY($A913)=7</formula>
    </cfRule>
  </conditionalFormatting>
  <conditionalFormatting sqref="I913">
    <cfRule type="expression" dxfId="6879" priority="9031" stopIfTrue="1">
      <formula>WEEKDAY($A913)=1</formula>
    </cfRule>
    <cfRule type="expression" dxfId="6878" priority="9032" stopIfTrue="1">
      <formula>WEEKDAY($A913)=2</formula>
    </cfRule>
    <cfRule type="expression" dxfId="6877" priority="9033" stopIfTrue="1">
      <formula>WEEKDAY($A913)=3</formula>
    </cfRule>
    <cfRule type="expression" dxfId="6876" priority="9034" stopIfTrue="1">
      <formula>WEEKDAY($A913)=4</formula>
    </cfRule>
    <cfRule type="expression" dxfId="6875" priority="9035" stopIfTrue="1">
      <formula>WEEKDAY($A913)=5</formula>
    </cfRule>
    <cfRule type="expression" dxfId="6874" priority="9036" stopIfTrue="1">
      <formula>WEEKDAY($A913)=6</formula>
    </cfRule>
    <cfRule type="expression" dxfId="6873" priority="9037" stopIfTrue="1">
      <formula>WEEKDAY($A913)=7</formula>
    </cfRule>
  </conditionalFormatting>
  <conditionalFormatting sqref="I913">
    <cfRule type="expression" dxfId="6872" priority="9017" stopIfTrue="1">
      <formula>WEEKDAY($A913)=1</formula>
    </cfRule>
    <cfRule type="expression" dxfId="6871" priority="9018" stopIfTrue="1">
      <formula>WEEKDAY($A913)=2</formula>
    </cfRule>
    <cfRule type="expression" dxfId="6870" priority="9019" stopIfTrue="1">
      <formula>WEEKDAY($A913)=3</formula>
    </cfRule>
    <cfRule type="expression" dxfId="6869" priority="9020" stopIfTrue="1">
      <formula>WEEKDAY($A913)=4</formula>
    </cfRule>
    <cfRule type="expression" dxfId="6868" priority="9021" stopIfTrue="1">
      <formula>WEEKDAY($A913)=5</formula>
    </cfRule>
    <cfRule type="expression" dxfId="6867" priority="9022" stopIfTrue="1">
      <formula>WEEKDAY($A913)=6</formula>
    </cfRule>
    <cfRule type="expression" dxfId="6866" priority="9023" stopIfTrue="1">
      <formula>WEEKDAY($A913)=7</formula>
    </cfRule>
  </conditionalFormatting>
  <conditionalFormatting sqref="I913">
    <cfRule type="expression" dxfId="6865" priority="9010" stopIfTrue="1">
      <formula>WEEKDAY($A913)=1</formula>
    </cfRule>
    <cfRule type="expression" dxfId="6864" priority="9011" stopIfTrue="1">
      <formula>WEEKDAY($A913)=2</formula>
    </cfRule>
    <cfRule type="expression" dxfId="6863" priority="9012" stopIfTrue="1">
      <formula>WEEKDAY($A913)=3</formula>
    </cfRule>
    <cfRule type="expression" dxfId="6862" priority="9013" stopIfTrue="1">
      <formula>WEEKDAY($A913)=4</formula>
    </cfRule>
    <cfRule type="expression" dxfId="6861" priority="9014" stopIfTrue="1">
      <formula>WEEKDAY($A913)=5</formula>
    </cfRule>
    <cfRule type="expression" dxfId="6860" priority="9015" stopIfTrue="1">
      <formula>WEEKDAY($A913)=6</formula>
    </cfRule>
    <cfRule type="expression" dxfId="6859" priority="9016" stopIfTrue="1">
      <formula>WEEKDAY($A913)=7</formula>
    </cfRule>
  </conditionalFormatting>
  <conditionalFormatting sqref="I913">
    <cfRule type="expression" dxfId="6858" priority="9003" stopIfTrue="1">
      <formula>WEEKDAY($A913)=1</formula>
    </cfRule>
    <cfRule type="expression" dxfId="6857" priority="9004" stopIfTrue="1">
      <formula>WEEKDAY($A913)=2</formula>
    </cfRule>
    <cfRule type="expression" dxfId="6856" priority="9005" stopIfTrue="1">
      <formula>WEEKDAY($A913)=3</formula>
    </cfRule>
    <cfRule type="expression" dxfId="6855" priority="9006" stopIfTrue="1">
      <formula>WEEKDAY($A913)=4</formula>
    </cfRule>
    <cfRule type="expression" dxfId="6854" priority="9007" stopIfTrue="1">
      <formula>WEEKDAY($A913)=5</formula>
    </cfRule>
    <cfRule type="expression" dxfId="6853" priority="9008" stopIfTrue="1">
      <formula>WEEKDAY($A913)=6</formula>
    </cfRule>
    <cfRule type="expression" dxfId="6852" priority="9009" stopIfTrue="1">
      <formula>WEEKDAY($A913)=7</formula>
    </cfRule>
  </conditionalFormatting>
  <conditionalFormatting sqref="I913">
    <cfRule type="expression" dxfId="6851" priority="8996" stopIfTrue="1">
      <formula>WEEKDAY($A913)=1</formula>
    </cfRule>
    <cfRule type="expression" dxfId="6850" priority="8997" stopIfTrue="1">
      <formula>WEEKDAY($A913)=2</formula>
    </cfRule>
    <cfRule type="expression" dxfId="6849" priority="8998" stopIfTrue="1">
      <formula>WEEKDAY($A913)=3</formula>
    </cfRule>
    <cfRule type="expression" dxfId="6848" priority="8999" stopIfTrue="1">
      <formula>WEEKDAY($A913)=4</formula>
    </cfRule>
    <cfRule type="expression" dxfId="6847" priority="9000" stopIfTrue="1">
      <formula>WEEKDAY($A913)=5</formula>
    </cfRule>
    <cfRule type="expression" dxfId="6846" priority="9001" stopIfTrue="1">
      <formula>WEEKDAY($A913)=6</formula>
    </cfRule>
    <cfRule type="expression" dxfId="6845" priority="9002" stopIfTrue="1">
      <formula>WEEKDAY($A913)=7</formula>
    </cfRule>
  </conditionalFormatting>
  <conditionalFormatting sqref="I913">
    <cfRule type="expression" dxfId="6844" priority="8989" stopIfTrue="1">
      <formula>WEEKDAY($A913)=1</formula>
    </cfRule>
    <cfRule type="expression" dxfId="6843" priority="8990" stopIfTrue="1">
      <formula>WEEKDAY($A913)=2</formula>
    </cfRule>
    <cfRule type="expression" dxfId="6842" priority="8991" stopIfTrue="1">
      <formula>WEEKDAY($A913)=3</formula>
    </cfRule>
    <cfRule type="expression" dxfId="6841" priority="8992" stopIfTrue="1">
      <formula>WEEKDAY($A913)=4</formula>
    </cfRule>
    <cfRule type="expression" dxfId="6840" priority="8993" stopIfTrue="1">
      <formula>WEEKDAY($A913)=5</formula>
    </cfRule>
    <cfRule type="expression" dxfId="6839" priority="8994" stopIfTrue="1">
      <formula>WEEKDAY($A913)=6</formula>
    </cfRule>
    <cfRule type="expression" dxfId="6838" priority="8995" stopIfTrue="1">
      <formula>WEEKDAY($A913)=7</formula>
    </cfRule>
  </conditionalFormatting>
  <conditionalFormatting sqref="I913">
    <cfRule type="expression" dxfId="6837" priority="8982" stopIfTrue="1">
      <formula>WEEKDAY($A913)=1</formula>
    </cfRule>
    <cfRule type="expression" dxfId="6836" priority="8983" stopIfTrue="1">
      <formula>WEEKDAY($A913)=2</formula>
    </cfRule>
    <cfRule type="expression" dxfId="6835" priority="8984" stopIfTrue="1">
      <formula>WEEKDAY($A913)=3</formula>
    </cfRule>
    <cfRule type="expression" dxfId="6834" priority="8985" stopIfTrue="1">
      <formula>WEEKDAY($A913)=4</formula>
    </cfRule>
    <cfRule type="expression" dxfId="6833" priority="8986" stopIfTrue="1">
      <formula>WEEKDAY($A913)=5</formula>
    </cfRule>
    <cfRule type="expression" dxfId="6832" priority="8987" stopIfTrue="1">
      <formula>WEEKDAY($A913)=6</formula>
    </cfRule>
    <cfRule type="expression" dxfId="6831" priority="8988" stopIfTrue="1">
      <formula>WEEKDAY($A913)=7</formula>
    </cfRule>
  </conditionalFormatting>
  <conditionalFormatting sqref="I913">
    <cfRule type="expression" dxfId="6830" priority="8975" stopIfTrue="1">
      <formula>WEEKDAY($A913)=1</formula>
    </cfRule>
    <cfRule type="expression" dxfId="6829" priority="8976" stopIfTrue="1">
      <formula>WEEKDAY($A913)=2</formula>
    </cfRule>
    <cfRule type="expression" dxfId="6828" priority="8977" stopIfTrue="1">
      <formula>WEEKDAY($A913)=3</formula>
    </cfRule>
    <cfRule type="expression" dxfId="6827" priority="8978" stopIfTrue="1">
      <formula>WEEKDAY($A913)=4</formula>
    </cfRule>
    <cfRule type="expression" dxfId="6826" priority="8979" stopIfTrue="1">
      <formula>WEEKDAY($A913)=5</formula>
    </cfRule>
    <cfRule type="expression" dxfId="6825" priority="8980" stopIfTrue="1">
      <formula>WEEKDAY($A913)=6</formula>
    </cfRule>
    <cfRule type="expression" dxfId="6824" priority="8981" stopIfTrue="1">
      <formula>WEEKDAY($A913)=7</formula>
    </cfRule>
  </conditionalFormatting>
  <conditionalFormatting sqref="I913">
    <cfRule type="expression" dxfId="6823" priority="8968" stopIfTrue="1">
      <formula>WEEKDAY($A913)=1</formula>
    </cfRule>
    <cfRule type="expression" dxfId="6822" priority="8969" stopIfTrue="1">
      <formula>WEEKDAY($A913)=2</formula>
    </cfRule>
    <cfRule type="expression" dxfId="6821" priority="8970" stopIfTrue="1">
      <formula>WEEKDAY($A913)=3</formula>
    </cfRule>
    <cfRule type="expression" dxfId="6820" priority="8971" stopIfTrue="1">
      <formula>WEEKDAY($A913)=4</formula>
    </cfRule>
    <cfRule type="expression" dxfId="6819" priority="8972" stopIfTrue="1">
      <formula>WEEKDAY($A913)=5</formula>
    </cfRule>
    <cfRule type="expression" dxfId="6818" priority="8973" stopIfTrue="1">
      <formula>WEEKDAY($A913)=6</formula>
    </cfRule>
    <cfRule type="expression" dxfId="6817" priority="8974" stopIfTrue="1">
      <formula>WEEKDAY($A913)=7</formula>
    </cfRule>
  </conditionalFormatting>
  <conditionalFormatting sqref="I913">
    <cfRule type="expression" dxfId="6816" priority="8961" stopIfTrue="1">
      <formula>WEEKDAY($A913)=1</formula>
    </cfRule>
    <cfRule type="expression" dxfId="6815" priority="8962" stopIfTrue="1">
      <formula>WEEKDAY($A913)=2</formula>
    </cfRule>
    <cfRule type="expression" dxfId="6814" priority="8963" stopIfTrue="1">
      <formula>WEEKDAY($A913)=3</formula>
    </cfRule>
    <cfRule type="expression" dxfId="6813" priority="8964" stopIfTrue="1">
      <formula>WEEKDAY($A913)=4</formula>
    </cfRule>
    <cfRule type="expression" dxfId="6812" priority="8965" stopIfTrue="1">
      <formula>WEEKDAY($A913)=5</formula>
    </cfRule>
    <cfRule type="expression" dxfId="6811" priority="8966" stopIfTrue="1">
      <formula>WEEKDAY($A913)=6</formula>
    </cfRule>
    <cfRule type="expression" dxfId="6810" priority="8967" stopIfTrue="1">
      <formula>WEEKDAY($A913)=7</formula>
    </cfRule>
  </conditionalFormatting>
  <conditionalFormatting sqref="I913">
    <cfRule type="expression" dxfId="6809" priority="8954" stopIfTrue="1">
      <formula>WEEKDAY($A913)=1</formula>
    </cfRule>
    <cfRule type="expression" dxfId="6808" priority="8955" stopIfTrue="1">
      <formula>WEEKDAY($A913)=2</formula>
    </cfRule>
    <cfRule type="expression" dxfId="6807" priority="8956" stopIfTrue="1">
      <formula>WEEKDAY($A913)=3</formula>
    </cfRule>
    <cfRule type="expression" dxfId="6806" priority="8957" stopIfTrue="1">
      <formula>WEEKDAY($A913)=4</formula>
    </cfRule>
    <cfRule type="expression" dxfId="6805" priority="8958" stopIfTrue="1">
      <formula>WEEKDAY($A913)=5</formula>
    </cfRule>
    <cfRule type="expression" dxfId="6804" priority="8959" stopIfTrue="1">
      <formula>WEEKDAY($A913)=6</formula>
    </cfRule>
    <cfRule type="expression" dxfId="6803" priority="8960" stopIfTrue="1">
      <formula>WEEKDAY($A913)=7</formula>
    </cfRule>
  </conditionalFormatting>
  <conditionalFormatting sqref="I913">
    <cfRule type="expression" dxfId="6802" priority="8947" stopIfTrue="1">
      <formula>WEEKDAY($A913)=1</formula>
    </cfRule>
    <cfRule type="expression" dxfId="6801" priority="8948" stopIfTrue="1">
      <formula>WEEKDAY($A913)=2</formula>
    </cfRule>
    <cfRule type="expression" dxfId="6800" priority="8949" stopIfTrue="1">
      <formula>WEEKDAY($A913)=3</formula>
    </cfRule>
    <cfRule type="expression" dxfId="6799" priority="8950" stopIfTrue="1">
      <formula>WEEKDAY($A913)=4</formula>
    </cfRule>
    <cfRule type="expression" dxfId="6798" priority="8951" stopIfTrue="1">
      <formula>WEEKDAY($A913)=5</formula>
    </cfRule>
    <cfRule type="expression" dxfId="6797" priority="8952" stopIfTrue="1">
      <formula>WEEKDAY($A913)=6</formula>
    </cfRule>
    <cfRule type="expression" dxfId="6796" priority="8953" stopIfTrue="1">
      <formula>WEEKDAY($A913)=7</formula>
    </cfRule>
  </conditionalFormatting>
  <conditionalFormatting sqref="I913">
    <cfRule type="expression" dxfId="6795" priority="8940" stopIfTrue="1">
      <formula>WEEKDAY($A913)=1</formula>
    </cfRule>
    <cfRule type="expression" dxfId="6794" priority="8941" stopIfTrue="1">
      <formula>WEEKDAY($A913)=2</formula>
    </cfRule>
    <cfRule type="expression" dxfId="6793" priority="8942" stopIfTrue="1">
      <formula>WEEKDAY($A913)=3</formula>
    </cfRule>
    <cfRule type="expression" dxfId="6792" priority="8943" stopIfTrue="1">
      <formula>WEEKDAY($A913)=4</formula>
    </cfRule>
    <cfRule type="expression" dxfId="6791" priority="8944" stopIfTrue="1">
      <formula>WEEKDAY($A913)=5</formula>
    </cfRule>
    <cfRule type="expression" dxfId="6790" priority="8945" stopIfTrue="1">
      <formula>WEEKDAY($A913)=6</formula>
    </cfRule>
    <cfRule type="expression" dxfId="6789" priority="8946" stopIfTrue="1">
      <formula>WEEKDAY($A913)=7</formula>
    </cfRule>
  </conditionalFormatting>
  <conditionalFormatting sqref="I913">
    <cfRule type="expression" dxfId="6788" priority="8933" stopIfTrue="1">
      <formula>WEEKDAY($A913)=1</formula>
    </cfRule>
    <cfRule type="expression" dxfId="6787" priority="8934" stopIfTrue="1">
      <formula>WEEKDAY($A913)=2</formula>
    </cfRule>
    <cfRule type="expression" dxfId="6786" priority="8935" stopIfTrue="1">
      <formula>WEEKDAY($A913)=3</formula>
    </cfRule>
    <cfRule type="expression" dxfId="6785" priority="8936" stopIfTrue="1">
      <formula>WEEKDAY($A913)=4</formula>
    </cfRule>
    <cfRule type="expression" dxfId="6784" priority="8937" stopIfTrue="1">
      <formula>WEEKDAY($A913)=5</formula>
    </cfRule>
    <cfRule type="expression" dxfId="6783" priority="8938" stopIfTrue="1">
      <formula>WEEKDAY($A913)=6</formula>
    </cfRule>
    <cfRule type="expression" dxfId="6782" priority="8939" stopIfTrue="1">
      <formula>WEEKDAY($A913)=7</formula>
    </cfRule>
  </conditionalFormatting>
  <conditionalFormatting sqref="I913">
    <cfRule type="expression" dxfId="6781" priority="8926" stopIfTrue="1">
      <formula>WEEKDAY($A913)=1</formula>
    </cfRule>
    <cfRule type="expression" dxfId="6780" priority="8927" stopIfTrue="1">
      <formula>WEEKDAY($A913)=2</formula>
    </cfRule>
    <cfRule type="expression" dxfId="6779" priority="8928" stopIfTrue="1">
      <formula>WEEKDAY($A913)=3</formula>
    </cfRule>
    <cfRule type="expression" dxfId="6778" priority="8929" stopIfTrue="1">
      <formula>WEEKDAY($A913)=4</formula>
    </cfRule>
    <cfRule type="expression" dxfId="6777" priority="8930" stopIfTrue="1">
      <formula>WEEKDAY($A913)=5</formula>
    </cfRule>
    <cfRule type="expression" dxfId="6776" priority="8931" stopIfTrue="1">
      <formula>WEEKDAY($A913)=6</formula>
    </cfRule>
    <cfRule type="expression" dxfId="6775" priority="8932" stopIfTrue="1">
      <formula>WEEKDAY($A913)=7</formula>
    </cfRule>
  </conditionalFormatting>
  <conditionalFormatting sqref="I913">
    <cfRule type="expression" dxfId="6774" priority="8919" stopIfTrue="1">
      <formula>WEEKDAY($A913)=1</formula>
    </cfRule>
    <cfRule type="expression" dxfId="6773" priority="8920" stopIfTrue="1">
      <formula>WEEKDAY($A913)=2</formula>
    </cfRule>
    <cfRule type="expression" dxfId="6772" priority="8921" stopIfTrue="1">
      <formula>WEEKDAY($A913)=3</formula>
    </cfRule>
    <cfRule type="expression" dxfId="6771" priority="8922" stopIfTrue="1">
      <formula>WEEKDAY($A913)=4</formula>
    </cfRule>
    <cfRule type="expression" dxfId="6770" priority="8923" stopIfTrue="1">
      <formula>WEEKDAY($A913)=5</formula>
    </cfRule>
    <cfRule type="expression" dxfId="6769" priority="8924" stopIfTrue="1">
      <formula>WEEKDAY($A913)=6</formula>
    </cfRule>
    <cfRule type="expression" dxfId="6768" priority="8925" stopIfTrue="1">
      <formula>WEEKDAY($A913)=7</formula>
    </cfRule>
  </conditionalFormatting>
  <conditionalFormatting sqref="I913">
    <cfRule type="expression" dxfId="6767" priority="8912" stopIfTrue="1">
      <formula>WEEKDAY($A913)=1</formula>
    </cfRule>
    <cfRule type="expression" dxfId="6766" priority="8913" stopIfTrue="1">
      <formula>WEEKDAY($A913)=2</formula>
    </cfRule>
    <cfRule type="expression" dxfId="6765" priority="8914" stopIfTrue="1">
      <formula>WEEKDAY($A913)=3</formula>
    </cfRule>
    <cfRule type="expression" dxfId="6764" priority="8915" stopIfTrue="1">
      <formula>WEEKDAY($A913)=4</formula>
    </cfRule>
    <cfRule type="expression" dxfId="6763" priority="8916" stopIfTrue="1">
      <formula>WEEKDAY($A913)=5</formula>
    </cfRule>
    <cfRule type="expression" dxfId="6762" priority="8917" stopIfTrue="1">
      <formula>WEEKDAY($A913)=6</formula>
    </cfRule>
    <cfRule type="expression" dxfId="6761" priority="8918" stopIfTrue="1">
      <formula>WEEKDAY($A913)=7</formula>
    </cfRule>
  </conditionalFormatting>
  <conditionalFormatting sqref="I913">
    <cfRule type="expression" dxfId="6760" priority="8905" stopIfTrue="1">
      <formula>WEEKDAY($A913)=1</formula>
    </cfRule>
    <cfRule type="expression" dxfId="6759" priority="8906" stopIfTrue="1">
      <formula>WEEKDAY($A913)=2</formula>
    </cfRule>
    <cfRule type="expression" dxfId="6758" priority="8907" stopIfTrue="1">
      <formula>WEEKDAY($A913)=3</formula>
    </cfRule>
    <cfRule type="expression" dxfId="6757" priority="8908" stopIfTrue="1">
      <formula>WEEKDAY($A913)=4</formula>
    </cfRule>
    <cfRule type="expression" dxfId="6756" priority="8909" stopIfTrue="1">
      <formula>WEEKDAY($A913)=5</formula>
    </cfRule>
    <cfRule type="expression" dxfId="6755" priority="8910" stopIfTrue="1">
      <formula>WEEKDAY($A913)=6</formula>
    </cfRule>
    <cfRule type="expression" dxfId="6754" priority="8911" stopIfTrue="1">
      <formula>WEEKDAY($A913)=7</formula>
    </cfRule>
  </conditionalFormatting>
  <conditionalFormatting sqref="I913">
    <cfRule type="expression" dxfId="6753" priority="8898" stopIfTrue="1">
      <formula>WEEKDAY($A913)=1</formula>
    </cfRule>
    <cfRule type="expression" dxfId="6752" priority="8899" stopIfTrue="1">
      <formula>WEEKDAY($A913)=2</formula>
    </cfRule>
    <cfRule type="expression" dxfId="6751" priority="8900" stopIfTrue="1">
      <formula>WEEKDAY($A913)=3</formula>
    </cfRule>
    <cfRule type="expression" dxfId="6750" priority="8901" stopIfTrue="1">
      <formula>WEEKDAY($A913)=4</formula>
    </cfRule>
    <cfRule type="expression" dxfId="6749" priority="8902" stopIfTrue="1">
      <formula>WEEKDAY($A913)=5</formula>
    </cfRule>
    <cfRule type="expression" dxfId="6748" priority="8903" stopIfTrue="1">
      <formula>WEEKDAY($A913)=6</formula>
    </cfRule>
    <cfRule type="expression" dxfId="6747" priority="8904" stopIfTrue="1">
      <formula>WEEKDAY($A913)=7</formula>
    </cfRule>
  </conditionalFormatting>
  <conditionalFormatting sqref="I913">
    <cfRule type="expression" dxfId="6746" priority="8891" stopIfTrue="1">
      <formula>WEEKDAY($A913)=1</formula>
    </cfRule>
    <cfRule type="expression" dxfId="6745" priority="8892" stopIfTrue="1">
      <formula>WEEKDAY($A913)=2</formula>
    </cfRule>
    <cfRule type="expression" dxfId="6744" priority="8893" stopIfTrue="1">
      <formula>WEEKDAY($A913)=3</formula>
    </cfRule>
    <cfRule type="expression" dxfId="6743" priority="8894" stopIfTrue="1">
      <formula>WEEKDAY($A913)=4</formula>
    </cfRule>
    <cfRule type="expression" dxfId="6742" priority="8895" stopIfTrue="1">
      <formula>WEEKDAY($A913)=5</formula>
    </cfRule>
    <cfRule type="expression" dxfId="6741" priority="8896" stopIfTrue="1">
      <formula>WEEKDAY($A913)=6</formula>
    </cfRule>
    <cfRule type="expression" dxfId="6740" priority="8897" stopIfTrue="1">
      <formula>WEEKDAY($A913)=7</formula>
    </cfRule>
  </conditionalFormatting>
  <conditionalFormatting sqref="I913">
    <cfRule type="expression" dxfId="6739" priority="8884" stopIfTrue="1">
      <formula>WEEKDAY($A913)=1</formula>
    </cfRule>
    <cfRule type="expression" dxfId="6738" priority="8885" stopIfTrue="1">
      <formula>WEEKDAY($A913)=2</formula>
    </cfRule>
    <cfRule type="expression" dxfId="6737" priority="8886" stopIfTrue="1">
      <formula>WEEKDAY($A913)=3</formula>
    </cfRule>
    <cfRule type="expression" dxfId="6736" priority="8887" stopIfTrue="1">
      <formula>WEEKDAY($A913)=4</formula>
    </cfRule>
    <cfRule type="expression" dxfId="6735" priority="8888" stopIfTrue="1">
      <formula>WEEKDAY($A913)=5</formula>
    </cfRule>
    <cfRule type="expression" dxfId="6734" priority="8889" stopIfTrue="1">
      <formula>WEEKDAY($A913)=6</formula>
    </cfRule>
    <cfRule type="expression" dxfId="6733" priority="8890" stopIfTrue="1">
      <formula>WEEKDAY($A913)=7</formula>
    </cfRule>
  </conditionalFormatting>
  <conditionalFormatting sqref="I913">
    <cfRule type="expression" dxfId="6732" priority="8877" stopIfTrue="1">
      <formula>WEEKDAY($A913)=1</formula>
    </cfRule>
    <cfRule type="expression" dxfId="6731" priority="8878" stopIfTrue="1">
      <formula>WEEKDAY($A913)=2</formula>
    </cfRule>
    <cfRule type="expression" dxfId="6730" priority="8879" stopIfTrue="1">
      <formula>WEEKDAY($A913)=3</formula>
    </cfRule>
    <cfRule type="expression" dxfId="6729" priority="8880" stopIfTrue="1">
      <formula>WEEKDAY($A913)=4</formula>
    </cfRule>
    <cfRule type="expression" dxfId="6728" priority="8881" stopIfTrue="1">
      <formula>WEEKDAY($A913)=5</formula>
    </cfRule>
    <cfRule type="expression" dxfId="6727" priority="8882" stopIfTrue="1">
      <formula>WEEKDAY($A913)=6</formula>
    </cfRule>
    <cfRule type="expression" dxfId="6726" priority="8883" stopIfTrue="1">
      <formula>WEEKDAY($A913)=7</formula>
    </cfRule>
  </conditionalFormatting>
  <conditionalFormatting sqref="I913">
    <cfRule type="expression" dxfId="6725" priority="8870" stopIfTrue="1">
      <formula>WEEKDAY($A913)=1</formula>
    </cfRule>
    <cfRule type="expression" dxfId="6724" priority="8871" stopIfTrue="1">
      <formula>WEEKDAY($A913)=2</formula>
    </cfRule>
    <cfRule type="expression" dxfId="6723" priority="8872" stopIfTrue="1">
      <formula>WEEKDAY($A913)=3</formula>
    </cfRule>
    <cfRule type="expression" dxfId="6722" priority="8873" stopIfTrue="1">
      <formula>WEEKDAY($A913)=4</formula>
    </cfRule>
    <cfRule type="expression" dxfId="6721" priority="8874" stopIfTrue="1">
      <formula>WEEKDAY($A913)=5</formula>
    </cfRule>
    <cfRule type="expression" dxfId="6720" priority="8875" stopIfTrue="1">
      <formula>WEEKDAY($A913)=6</formula>
    </cfRule>
    <cfRule type="expression" dxfId="6719" priority="8876" stopIfTrue="1">
      <formula>WEEKDAY($A913)=7</formula>
    </cfRule>
  </conditionalFormatting>
  <conditionalFormatting sqref="I913">
    <cfRule type="expression" dxfId="6718" priority="8856" stopIfTrue="1">
      <formula>WEEKDAY($A913)=1</formula>
    </cfRule>
    <cfRule type="expression" dxfId="6717" priority="8857" stopIfTrue="1">
      <formula>WEEKDAY($A913)=2</formula>
    </cfRule>
    <cfRule type="expression" dxfId="6716" priority="8858" stopIfTrue="1">
      <formula>WEEKDAY($A913)=3</formula>
    </cfRule>
    <cfRule type="expression" dxfId="6715" priority="8859" stopIfTrue="1">
      <formula>WEEKDAY($A913)=4</formula>
    </cfRule>
    <cfRule type="expression" dxfId="6714" priority="8860" stopIfTrue="1">
      <formula>WEEKDAY($A913)=5</formula>
    </cfRule>
    <cfRule type="expression" dxfId="6713" priority="8861" stopIfTrue="1">
      <formula>WEEKDAY($A913)=6</formula>
    </cfRule>
    <cfRule type="expression" dxfId="6712" priority="8862" stopIfTrue="1">
      <formula>WEEKDAY($A913)=7</formula>
    </cfRule>
  </conditionalFormatting>
  <conditionalFormatting sqref="I913">
    <cfRule type="expression" dxfId="6711" priority="8835" stopIfTrue="1">
      <formula>WEEKDAY($A913)=1</formula>
    </cfRule>
    <cfRule type="expression" dxfId="6710" priority="8836" stopIfTrue="1">
      <formula>WEEKDAY($A913)=2</formula>
    </cfRule>
    <cfRule type="expression" dxfId="6709" priority="8837" stopIfTrue="1">
      <formula>WEEKDAY($A913)=3</formula>
    </cfRule>
    <cfRule type="expression" dxfId="6708" priority="8838" stopIfTrue="1">
      <formula>WEEKDAY($A913)=4</formula>
    </cfRule>
    <cfRule type="expression" dxfId="6707" priority="8839" stopIfTrue="1">
      <formula>WEEKDAY($A913)=5</formula>
    </cfRule>
    <cfRule type="expression" dxfId="6706" priority="8840" stopIfTrue="1">
      <formula>WEEKDAY($A913)=6</formula>
    </cfRule>
    <cfRule type="expression" dxfId="6705" priority="8841" stopIfTrue="1">
      <formula>WEEKDAY($A913)=7</formula>
    </cfRule>
  </conditionalFormatting>
  <conditionalFormatting sqref="I913">
    <cfRule type="expression" dxfId="6704" priority="8821" stopIfTrue="1">
      <formula>WEEKDAY($A913)=1</formula>
    </cfRule>
    <cfRule type="expression" dxfId="6703" priority="8822" stopIfTrue="1">
      <formula>WEEKDAY($A913)=2</formula>
    </cfRule>
    <cfRule type="expression" dxfId="6702" priority="8823" stopIfTrue="1">
      <formula>WEEKDAY($A913)=3</formula>
    </cfRule>
    <cfRule type="expression" dxfId="6701" priority="8824" stopIfTrue="1">
      <formula>WEEKDAY($A913)=4</formula>
    </cfRule>
    <cfRule type="expression" dxfId="6700" priority="8825" stopIfTrue="1">
      <formula>WEEKDAY($A913)=5</formula>
    </cfRule>
    <cfRule type="expression" dxfId="6699" priority="8826" stopIfTrue="1">
      <formula>WEEKDAY($A913)=6</formula>
    </cfRule>
    <cfRule type="expression" dxfId="6698" priority="8827" stopIfTrue="1">
      <formula>WEEKDAY($A913)=7</formula>
    </cfRule>
  </conditionalFormatting>
  <conditionalFormatting sqref="I913">
    <cfRule type="expression" dxfId="6697" priority="8800" stopIfTrue="1">
      <formula>WEEKDAY($A913)=1</formula>
    </cfRule>
    <cfRule type="expression" dxfId="6696" priority="8801" stopIfTrue="1">
      <formula>WEEKDAY($A913)=2</formula>
    </cfRule>
    <cfRule type="expression" dxfId="6695" priority="8802" stopIfTrue="1">
      <formula>WEEKDAY($A913)=3</formula>
    </cfRule>
    <cfRule type="expression" dxfId="6694" priority="8803" stopIfTrue="1">
      <formula>WEEKDAY($A913)=4</formula>
    </cfRule>
    <cfRule type="expression" dxfId="6693" priority="8804" stopIfTrue="1">
      <formula>WEEKDAY($A913)=5</formula>
    </cfRule>
    <cfRule type="expression" dxfId="6692" priority="8805" stopIfTrue="1">
      <formula>WEEKDAY($A913)=6</formula>
    </cfRule>
    <cfRule type="expression" dxfId="6691" priority="8806" stopIfTrue="1">
      <formula>WEEKDAY($A913)=7</formula>
    </cfRule>
  </conditionalFormatting>
  <conditionalFormatting sqref="I913">
    <cfRule type="expression" dxfId="6690" priority="8779" stopIfTrue="1">
      <formula>WEEKDAY($A913)=1</formula>
    </cfRule>
    <cfRule type="expression" dxfId="6689" priority="8780" stopIfTrue="1">
      <formula>WEEKDAY($A913)=2</formula>
    </cfRule>
    <cfRule type="expression" dxfId="6688" priority="8781" stopIfTrue="1">
      <formula>WEEKDAY($A913)=3</formula>
    </cfRule>
    <cfRule type="expression" dxfId="6687" priority="8782" stopIfTrue="1">
      <formula>WEEKDAY($A913)=4</formula>
    </cfRule>
    <cfRule type="expression" dxfId="6686" priority="8783" stopIfTrue="1">
      <formula>WEEKDAY($A913)=5</formula>
    </cfRule>
    <cfRule type="expression" dxfId="6685" priority="8784" stopIfTrue="1">
      <formula>WEEKDAY($A913)=6</formula>
    </cfRule>
    <cfRule type="expression" dxfId="6684" priority="8785" stopIfTrue="1">
      <formula>WEEKDAY($A913)=7</formula>
    </cfRule>
  </conditionalFormatting>
  <conditionalFormatting sqref="I913">
    <cfRule type="expression" dxfId="6683" priority="8772" stopIfTrue="1">
      <formula>WEEKDAY($A913)=1</formula>
    </cfRule>
    <cfRule type="expression" dxfId="6682" priority="8773" stopIfTrue="1">
      <formula>WEEKDAY($A913)=2</formula>
    </cfRule>
    <cfRule type="expression" dxfId="6681" priority="8774" stopIfTrue="1">
      <formula>WEEKDAY($A913)=3</formula>
    </cfRule>
    <cfRule type="expression" dxfId="6680" priority="8775" stopIfTrue="1">
      <formula>WEEKDAY($A913)=4</formula>
    </cfRule>
    <cfRule type="expression" dxfId="6679" priority="8776" stopIfTrue="1">
      <formula>WEEKDAY($A913)=5</formula>
    </cfRule>
    <cfRule type="expression" dxfId="6678" priority="8777" stopIfTrue="1">
      <formula>WEEKDAY($A913)=6</formula>
    </cfRule>
    <cfRule type="expression" dxfId="6677" priority="8778" stopIfTrue="1">
      <formula>WEEKDAY($A913)=7</formula>
    </cfRule>
  </conditionalFormatting>
  <conditionalFormatting sqref="I913">
    <cfRule type="expression" dxfId="6676" priority="8765" stopIfTrue="1">
      <formula>WEEKDAY($A913)=1</formula>
    </cfRule>
    <cfRule type="expression" dxfId="6675" priority="8766" stopIfTrue="1">
      <formula>WEEKDAY($A913)=2</formula>
    </cfRule>
    <cfRule type="expression" dxfId="6674" priority="8767" stopIfTrue="1">
      <formula>WEEKDAY($A913)=3</formula>
    </cfRule>
    <cfRule type="expression" dxfId="6673" priority="8768" stopIfTrue="1">
      <formula>WEEKDAY($A913)=4</formula>
    </cfRule>
    <cfRule type="expression" dxfId="6672" priority="8769" stopIfTrue="1">
      <formula>WEEKDAY($A913)=5</formula>
    </cfRule>
    <cfRule type="expression" dxfId="6671" priority="8770" stopIfTrue="1">
      <formula>WEEKDAY($A913)=6</formula>
    </cfRule>
    <cfRule type="expression" dxfId="6670" priority="8771" stopIfTrue="1">
      <formula>WEEKDAY($A913)=7</formula>
    </cfRule>
  </conditionalFormatting>
  <conditionalFormatting sqref="I913">
    <cfRule type="expression" dxfId="6669" priority="8758" stopIfTrue="1">
      <formula>WEEKDAY($A913)=1</formula>
    </cfRule>
    <cfRule type="expression" dxfId="6668" priority="8759" stopIfTrue="1">
      <formula>WEEKDAY($A913)=2</formula>
    </cfRule>
    <cfRule type="expression" dxfId="6667" priority="8760" stopIfTrue="1">
      <formula>WEEKDAY($A913)=3</formula>
    </cfRule>
    <cfRule type="expression" dxfId="6666" priority="8761" stopIfTrue="1">
      <formula>WEEKDAY($A913)=4</formula>
    </cfRule>
    <cfRule type="expression" dxfId="6665" priority="8762" stopIfTrue="1">
      <formula>WEEKDAY($A913)=5</formula>
    </cfRule>
    <cfRule type="expression" dxfId="6664" priority="8763" stopIfTrue="1">
      <formula>WEEKDAY($A913)=6</formula>
    </cfRule>
    <cfRule type="expression" dxfId="6663" priority="8764" stopIfTrue="1">
      <formula>WEEKDAY($A913)=7</formula>
    </cfRule>
  </conditionalFormatting>
  <conditionalFormatting sqref="I913">
    <cfRule type="expression" dxfId="6662" priority="8744" stopIfTrue="1">
      <formula>WEEKDAY($A913)=1</formula>
    </cfRule>
    <cfRule type="expression" dxfId="6661" priority="8745" stopIfTrue="1">
      <formula>WEEKDAY($A913)=2</formula>
    </cfRule>
    <cfRule type="expression" dxfId="6660" priority="8746" stopIfTrue="1">
      <formula>WEEKDAY($A913)=3</formula>
    </cfRule>
    <cfRule type="expression" dxfId="6659" priority="8747" stopIfTrue="1">
      <formula>WEEKDAY($A913)=4</formula>
    </cfRule>
    <cfRule type="expression" dxfId="6658" priority="8748" stopIfTrue="1">
      <formula>WEEKDAY($A913)=5</formula>
    </cfRule>
    <cfRule type="expression" dxfId="6657" priority="8749" stopIfTrue="1">
      <formula>WEEKDAY($A913)=6</formula>
    </cfRule>
    <cfRule type="expression" dxfId="6656" priority="8750" stopIfTrue="1">
      <formula>WEEKDAY($A913)=7</formula>
    </cfRule>
  </conditionalFormatting>
  <conditionalFormatting sqref="I913">
    <cfRule type="expression" dxfId="6655" priority="8737" stopIfTrue="1">
      <formula>WEEKDAY($A913)=1</formula>
    </cfRule>
    <cfRule type="expression" dxfId="6654" priority="8738" stopIfTrue="1">
      <formula>WEEKDAY($A913)=2</formula>
    </cfRule>
    <cfRule type="expression" dxfId="6653" priority="8739" stopIfTrue="1">
      <formula>WEEKDAY($A913)=3</formula>
    </cfRule>
    <cfRule type="expression" dxfId="6652" priority="8740" stopIfTrue="1">
      <formula>WEEKDAY($A913)=4</formula>
    </cfRule>
    <cfRule type="expression" dxfId="6651" priority="8741" stopIfTrue="1">
      <formula>WEEKDAY($A913)=5</formula>
    </cfRule>
    <cfRule type="expression" dxfId="6650" priority="8742" stopIfTrue="1">
      <formula>WEEKDAY($A913)=6</formula>
    </cfRule>
    <cfRule type="expression" dxfId="6649" priority="8743" stopIfTrue="1">
      <formula>WEEKDAY($A913)=7</formula>
    </cfRule>
  </conditionalFormatting>
  <conditionalFormatting sqref="I913">
    <cfRule type="expression" dxfId="6648" priority="8730" stopIfTrue="1">
      <formula>WEEKDAY($A913)=1</formula>
    </cfRule>
    <cfRule type="expression" dxfId="6647" priority="8731" stopIfTrue="1">
      <formula>WEEKDAY($A913)=2</formula>
    </cfRule>
    <cfRule type="expression" dxfId="6646" priority="8732" stopIfTrue="1">
      <formula>WEEKDAY($A913)=3</formula>
    </cfRule>
    <cfRule type="expression" dxfId="6645" priority="8733" stopIfTrue="1">
      <formula>WEEKDAY($A913)=4</formula>
    </cfRule>
    <cfRule type="expression" dxfId="6644" priority="8734" stopIfTrue="1">
      <formula>WEEKDAY($A913)=5</formula>
    </cfRule>
    <cfRule type="expression" dxfId="6643" priority="8735" stopIfTrue="1">
      <formula>WEEKDAY($A913)=6</formula>
    </cfRule>
    <cfRule type="expression" dxfId="6642" priority="8736" stopIfTrue="1">
      <formula>WEEKDAY($A913)=7</formula>
    </cfRule>
  </conditionalFormatting>
  <conditionalFormatting sqref="I913">
    <cfRule type="expression" dxfId="6641" priority="8723" stopIfTrue="1">
      <formula>WEEKDAY($A913)=1</formula>
    </cfRule>
    <cfRule type="expression" dxfId="6640" priority="8724" stopIfTrue="1">
      <formula>WEEKDAY($A913)=2</formula>
    </cfRule>
    <cfRule type="expression" dxfId="6639" priority="8725" stopIfTrue="1">
      <formula>WEEKDAY($A913)=3</formula>
    </cfRule>
    <cfRule type="expression" dxfId="6638" priority="8726" stopIfTrue="1">
      <formula>WEEKDAY($A913)=4</formula>
    </cfRule>
    <cfRule type="expression" dxfId="6637" priority="8727" stopIfTrue="1">
      <formula>WEEKDAY($A913)=5</formula>
    </cfRule>
    <cfRule type="expression" dxfId="6636" priority="8728" stopIfTrue="1">
      <formula>WEEKDAY($A913)=6</formula>
    </cfRule>
    <cfRule type="expression" dxfId="6635" priority="8729" stopIfTrue="1">
      <formula>WEEKDAY($A913)=7</formula>
    </cfRule>
  </conditionalFormatting>
  <conditionalFormatting sqref="I913">
    <cfRule type="expression" dxfId="6634" priority="8716" stopIfTrue="1">
      <formula>WEEKDAY($A913)=1</formula>
    </cfRule>
    <cfRule type="expression" dxfId="6633" priority="8717" stopIfTrue="1">
      <formula>WEEKDAY($A913)=2</formula>
    </cfRule>
    <cfRule type="expression" dxfId="6632" priority="8718" stopIfTrue="1">
      <formula>WEEKDAY($A913)=3</formula>
    </cfRule>
    <cfRule type="expression" dxfId="6631" priority="8719" stopIfTrue="1">
      <formula>WEEKDAY($A913)=4</formula>
    </cfRule>
    <cfRule type="expression" dxfId="6630" priority="8720" stopIfTrue="1">
      <formula>WEEKDAY($A913)=5</formula>
    </cfRule>
    <cfRule type="expression" dxfId="6629" priority="8721" stopIfTrue="1">
      <formula>WEEKDAY($A913)=6</formula>
    </cfRule>
    <cfRule type="expression" dxfId="6628" priority="8722" stopIfTrue="1">
      <formula>WEEKDAY($A913)=7</formula>
    </cfRule>
  </conditionalFormatting>
  <conditionalFormatting sqref="I913">
    <cfRule type="expression" dxfId="6627" priority="8709" stopIfTrue="1">
      <formula>WEEKDAY($A913)=1</formula>
    </cfRule>
    <cfRule type="expression" dxfId="6626" priority="8710" stopIfTrue="1">
      <formula>WEEKDAY($A913)=2</formula>
    </cfRule>
    <cfRule type="expression" dxfId="6625" priority="8711" stopIfTrue="1">
      <formula>WEEKDAY($A913)=3</formula>
    </cfRule>
    <cfRule type="expression" dxfId="6624" priority="8712" stopIfTrue="1">
      <formula>WEEKDAY($A913)=4</formula>
    </cfRule>
    <cfRule type="expression" dxfId="6623" priority="8713" stopIfTrue="1">
      <formula>WEEKDAY($A913)=5</formula>
    </cfRule>
    <cfRule type="expression" dxfId="6622" priority="8714" stopIfTrue="1">
      <formula>WEEKDAY($A913)=6</formula>
    </cfRule>
    <cfRule type="expression" dxfId="6621" priority="8715" stopIfTrue="1">
      <formula>WEEKDAY($A913)=7</formula>
    </cfRule>
  </conditionalFormatting>
  <conditionalFormatting sqref="I913">
    <cfRule type="expression" dxfId="6620" priority="8702" stopIfTrue="1">
      <formula>WEEKDAY($A913)=1</formula>
    </cfRule>
    <cfRule type="expression" dxfId="6619" priority="8703" stopIfTrue="1">
      <formula>WEEKDAY($A913)=2</formula>
    </cfRule>
    <cfRule type="expression" dxfId="6618" priority="8704" stopIfTrue="1">
      <formula>WEEKDAY($A913)=3</formula>
    </cfRule>
    <cfRule type="expression" dxfId="6617" priority="8705" stopIfTrue="1">
      <formula>WEEKDAY($A913)=4</formula>
    </cfRule>
    <cfRule type="expression" dxfId="6616" priority="8706" stopIfTrue="1">
      <formula>WEEKDAY($A913)=5</formula>
    </cfRule>
    <cfRule type="expression" dxfId="6615" priority="8707" stopIfTrue="1">
      <formula>WEEKDAY($A913)=6</formula>
    </cfRule>
    <cfRule type="expression" dxfId="6614" priority="8708" stopIfTrue="1">
      <formula>WEEKDAY($A913)=7</formula>
    </cfRule>
  </conditionalFormatting>
  <conditionalFormatting sqref="I913">
    <cfRule type="expression" dxfId="6613" priority="8695" stopIfTrue="1">
      <formula>WEEKDAY($A913)=1</formula>
    </cfRule>
    <cfRule type="expression" dxfId="6612" priority="8696" stopIfTrue="1">
      <formula>WEEKDAY($A913)=2</formula>
    </cfRule>
    <cfRule type="expression" dxfId="6611" priority="8697" stopIfTrue="1">
      <formula>WEEKDAY($A913)=3</formula>
    </cfRule>
    <cfRule type="expression" dxfId="6610" priority="8698" stopIfTrue="1">
      <formula>WEEKDAY($A913)=4</formula>
    </cfRule>
    <cfRule type="expression" dxfId="6609" priority="8699" stopIfTrue="1">
      <formula>WEEKDAY($A913)=5</formula>
    </cfRule>
    <cfRule type="expression" dxfId="6608" priority="8700" stopIfTrue="1">
      <formula>WEEKDAY($A913)=6</formula>
    </cfRule>
    <cfRule type="expression" dxfId="6607" priority="8701" stopIfTrue="1">
      <formula>WEEKDAY($A913)=7</formula>
    </cfRule>
  </conditionalFormatting>
  <conditionalFormatting sqref="I913">
    <cfRule type="expression" dxfId="6606" priority="8688" stopIfTrue="1">
      <formula>WEEKDAY($A913)=1</formula>
    </cfRule>
    <cfRule type="expression" dxfId="6605" priority="8689" stopIfTrue="1">
      <formula>WEEKDAY($A913)=2</formula>
    </cfRule>
    <cfRule type="expression" dxfId="6604" priority="8690" stopIfTrue="1">
      <formula>WEEKDAY($A913)=3</formula>
    </cfRule>
    <cfRule type="expression" dxfId="6603" priority="8691" stopIfTrue="1">
      <formula>WEEKDAY($A913)=4</formula>
    </cfRule>
    <cfRule type="expression" dxfId="6602" priority="8692" stopIfTrue="1">
      <formula>WEEKDAY($A913)=5</formula>
    </cfRule>
    <cfRule type="expression" dxfId="6601" priority="8693" stopIfTrue="1">
      <formula>WEEKDAY($A913)=6</formula>
    </cfRule>
    <cfRule type="expression" dxfId="6600" priority="8694" stopIfTrue="1">
      <formula>WEEKDAY($A913)=7</formula>
    </cfRule>
  </conditionalFormatting>
  <conditionalFormatting sqref="I913">
    <cfRule type="expression" dxfId="6599" priority="8681" stopIfTrue="1">
      <formula>WEEKDAY($A913)=1</formula>
    </cfRule>
    <cfRule type="expression" dxfId="6598" priority="8682" stopIfTrue="1">
      <formula>WEEKDAY($A913)=2</formula>
    </cfRule>
    <cfRule type="expression" dxfId="6597" priority="8683" stopIfTrue="1">
      <formula>WEEKDAY($A913)=3</formula>
    </cfRule>
    <cfRule type="expression" dxfId="6596" priority="8684" stopIfTrue="1">
      <formula>WEEKDAY($A913)=4</formula>
    </cfRule>
    <cfRule type="expression" dxfId="6595" priority="8685" stopIfTrue="1">
      <formula>WEEKDAY($A913)=5</formula>
    </cfRule>
    <cfRule type="expression" dxfId="6594" priority="8686" stopIfTrue="1">
      <formula>WEEKDAY($A913)=6</formula>
    </cfRule>
    <cfRule type="expression" dxfId="6593" priority="8687" stopIfTrue="1">
      <formula>WEEKDAY($A913)=7</formula>
    </cfRule>
  </conditionalFormatting>
  <conditionalFormatting sqref="I913">
    <cfRule type="expression" dxfId="6592" priority="8674" stopIfTrue="1">
      <formula>WEEKDAY($A913)=1</formula>
    </cfRule>
    <cfRule type="expression" dxfId="6591" priority="8675" stopIfTrue="1">
      <formula>WEEKDAY($A913)=2</formula>
    </cfRule>
    <cfRule type="expression" dxfId="6590" priority="8676" stopIfTrue="1">
      <formula>WEEKDAY($A913)=3</formula>
    </cfRule>
    <cfRule type="expression" dxfId="6589" priority="8677" stopIfTrue="1">
      <formula>WEEKDAY($A913)=4</formula>
    </cfRule>
    <cfRule type="expression" dxfId="6588" priority="8678" stopIfTrue="1">
      <formula>WEEKDAY($A913)=5</formula>
    </cfRule>
    <cfRule type="expression" dxfId="6587" priority="8679" stopIfTrue="1">
      <formula>WEEKDAY($A913)=6</formula>
    </cfRule>
    <cfRule type="expression" dxfId="6586" priority="8680" stopIfTrue="1">
      <formula>WEEKDAY($A913)=7</formula>
    </cfRule>
  </conditionalFormatting>
  <conditionalFormatting sqref="I913">
    <cfRule type="expression" dxfId="6585" priority="8667" stopIfTrue="1">
      <formula>WEEKDAY($A913)=1</formula>
    </cfRule>
    <cfRule type="expression" dxfId="6584" priority="8668" stopIfTrue="1">
      <formula>WEEKDAY($A913)=2</formula>
    </cfRule>
    <cfRule type="expression" dxfId="6583" priority="8669" stopIfTrue="1">
      <formula>WEEKDAY($A913)=3</formula>
    </cfRule>
    <cfRule type="expression" dxfId="6582" priority="8670" stopIfTrue="1">
      <formula>WEEKDAY($A913)=4</formula>
    </cfRule>
    <cfRule type="expression" dxfId="6581" priority="8671" stopIfTrue="1">
      <formula>WEEKDAY($A913)=5</formula>
    </cfRule>
    <cfRule type="expression" dxfId="6580" priority="8672" stopIfTrue="1">
      <formula>WEEKDAY($A913)=6</formula>
    </cfRule>
    <cfRule type="expression" dxfId="6579" priority="8673" stopIfTrue="1">
      <formula>WEEKDAY($A913)=7</formula>
    </cfRule>
  </conditionalFormatting>
  <conditionalFormatting sqref="I913">
    <cfRule type="expression" dxfId="6578" priority="8660" stopIfTrue="1">
      <formula>WEEKDAY($A913)=1</formula>
    </cfRule>
    <cfRule type="expression" dxfId="6577" priority="8661" stopIfTrue="1">
      <formula>WEEKDAY($A913)=2</formula>
    </cfRule>
    <cfRule type="expression" dxfId="6576" priority="8662" stopIfTrue="1">
      <formula>WEEKDAY($A913)=3</formula>
    </cfRule>
    <cfRule type="expression" dxfId="6575" priority="8663" stopIfTrue="1">
      <formula>WEEKDAY($A913)=4</formula>
    </cfRule>
    <cfRule type="expression" dxfId="6574" priority="8664" stopIfTrue="1">
      <formula>WEEKDAY($A913)=5</formula>
    </cfRule>
    <cfRule type="expression" dxfId="6573" priority="8665" stopIfTrue="1">
      <formula>WEEKDAY($A913)=6</formula>
    </cfRule>
    <cfRule type="expression" dxfId="6572" priority="8666" stopIfTrue="1">
      <formula>WEEKDAY($A913)=7</formula>
    </cfRule>
  </conditionalFormatting>
  <conditionalFormatting sqref="I913">
    <cfRule type="expression" dxfId="6571" priority="8653" stopIfTrue="1">
      <formula>WEEKDAY($A913)=1</formula>
    </cfRule>
    <cfRule type="expression" dxfId="6570" priority="8654" stopIfTrue="1">
      <formula>WEEKDAY($A913)=2</formula>
    </cfRule>
    <cfRule type="expression" dxfId="6569" priority="8655" stopIfTrue="1">
      <formula>WEEKDAY($A913)=3</formula>
    </cfRule>
    <cfRule type="expression" dxfId="6568" priority="8656" stopIfTrue="1">
      <formula>WEEKDAY($A913)=4</formula>
    </cfRule>
    <cfRule type="expression" dxfId="6567" priority="8657" stopIfTrue="1">
      <formula>WEEKDAY($A913)=5</formula>
    </cfRule>
    <cfRule type="expression" dxfId="6566" priority="8658" stopIfTrue="1">
      <formula>WEEKDAY($A913)=6</formula>
    </cfRule>
    <cfRule type="expression" dxfId="6565" priority="8659" stopIfTrue="1">
      <formula>WEEKDAY($A913)=7</formula>
    </cfRule>
  </conditionalFormatting>
  <conditionalFormatting sqref="I913">
    <cfRule type="expression" dxfId="6564" priority="8646" stopIfTrue="1">
      <formula>WEEKDAY($A913)=1</formula>
    </cfRule>
    <cfRule type="expression" dxfId="6563" priority="8647" stopIfTrue="1">
      <formula>WEEKDAY($A913)=2</formula>
    </cfRule>
    <cfRule type="expression" dxfId="6562" priority="8648" stopIfTrue="1">
      <formula>WEEKDAY($A913)=3</formula>
    </cfRule>
    <cfRule type="expression" dxfId="6561" priority="8649" stopIfTrue="1">
      <formula>WEEKDAY($A913)=4</formula>
    </cfRule>
    <cfRule type="expression" dxfId="6560" priority="8650" stopIfTrue="1">
      <formula>WEEKDAY($A913)=5</formula>
    </cfRule>
    <cfRule type="expression" dxfId="6559" priority="8651" stopIfTrue="1">
      <formula>WEEKDAY($A913)=6</formula>
    </cfRule>
    <cfRule type="expression" dxfId="6558" priority="8652" stopIfTrue="1">
      <formula>WEEKDAY($A913)=7</formula>
    </cfRule>
  </conditionalFormatting>
  <conditionalFormatting sqref="I913">
    <cfRule type="expression" dxfId="6557" priority="8639" stopIfTrue="1">
      <formula>WEEKDAY($A913)=1</formula>
    </cfRule>
    <cfRule type="expression" dxfId="6556" priority="8640" stopIfTrue="1">
      <formula>WEEKDAY($A913)=2</formula>
    </cfRule>
    <cfRule type="expression" dxfId="6555" priority="8641" stopIfTrue="1">
      <formula>WEEKDAY($A913)=3</formula>
    </cfRule>
    <cfRule type="expression" dxfId="6554" priority="8642" stopIfTrue="1">
      <formula>WEEKDAY($A913)=4</formula>
    </cfRule>
    <cfRule type="expression" dxfId="6553" priority="8643" stopIfTrue="1">
      <formula>WEEKDAY($A913)=5</formula>
    </cfRule>
    <cfRule type="expression" dxfId="6552" priority="8644" stopIfTrue="1">
      <formula>WEEKDAY($A913)=6</formula>
    </cfRule>
    <cfRule type="expression" dxfId="6551" priority="8645" stopIfTrue="1">
      <formula>WEEKDAY($A913)=7</formula>
    </cfRule>
  </conditionalFormatting>
  <conditionalFormatting sqref="I913">
    <cfRule type="expression" dxfId="6550" priority="8632" stopIfTrue="1">
      <formula>WEEKDAY($A913)=1</formula>
    </cfRule>
    <cfRule type="expression" dxfId="6549" priority="8633" stopIfTrue="1">
      <formula>WEEKDAY($A913)=2</formula>
    </cfRule>
    <cfRule type="expression" dxfId="6548" priority="8634" stopIfTrue="1">
      <formula>WEEKDAY($A913)=3</formula>
    </cfRule>
    <cfRule type="expression" dxfId="6547" priority="8635" stopIfTrue="1">
      <formula>WEEKDAY($A913)=4</formula>
    </cfRule>
    <cfRule type="expression" dxfId="6546" priority="8636" stopIfTrue="1">
      <formula>WEEKDAY($A913)=5</formula>
    </cfRule>
    <cfRule type="expression" dxfId="6545" priority="8637" stopIfTrue="1">
      <formula>WEEKDAY($A913)=6</formula>
    </cfRule>
    <cfRule type="expression" dxfId="6544" priority="8638" stopIfTrue="1">
      <formula>WEEKDAY($A913)=7</formula>
    </cfRule>
  </conditionalFormatting>
  <conditionalFormatting sqref="I913">
    <cfRule type="expression" dxfId="6543" priority="8625" stopIfTrue="1">
      <formula>WEEKDAY($A913)=1</formula>
    </cfRule>
    <cfRule type="expression" dxfId="6542" priority="8626" stopIfTrue="1">
      <formula>WEEKDAY($A913)=2</formula>
    </cfRule>
    <cfRule type="expression" dxfId="6541" priority="8627" stopIfTrue="1">
      <formula>WEEKDAY($A913)=3</formula>
    </cfRule>
    <cfRule type="expression" dxfId="6540" priority="8628" stopIfTrue="1">
      <formula>WEEKDAY($A913)=4</formula>
    </cfRule>
    <cfRule type="expression" dxfId="6539" priority="8629" stopIfTrue="1">
      <formula>WEEKDAY($A913)=5</formula>
    </cfRule>
    <cfRule type="expression" dxfId="6538" priority="8630" stopIfTrue="1">
      <formula>WEEKDAY($A913)=6</formula>
    </cfRule>
    <cfRule type="expression" dxfId="6537" priority="8631" stopIfTrue="1">
      <formula>WEEKDAY($A913)=7</formula>
    </cfRule>
  </conditionalFormatting>
  <conditionalFormatting sqref="I913">
    <cfRule type="expression" dxfId="6536" priority="8618" stopIfTrue="1">
      <formula>WEEKDAY($A913)=1</formula>
    </cfRule>
    <cfRule type="expression" dxfId="6535" priority="8619" stopIfTrue="1">
      <formula>WEEKDAY($A913)=2</formula>
    </cfRule>
    <cfRule type="expression" dxfId="6534" priority="8620" stopIfTrue="1">
      <formula>WEEKDAY($A913)=3</formula>
    </cfRule>
    <cfRule type="expression" dxfId="6533" priority="8621" stopIfTrue="1">
      <formula>WEEKDAY($A913)=4</formula>
    </cfRule>
    <cfRule type="expression" dxfId="6532" priority="8622" stopIfTrue="1">
      <formula>WEEKDAY($A913)=5</formula>
    </cfRule>
    <cfRule type="expression" dxfId="6531" priority="8623" stopIfTrue="1">
      <formula>WEEKDAY($A913)=6</formula>
    </cfRule>
    <cfRule type="expression" dxfId="6530" priority="8624" stopIfTrue="1">
      <formula>WEEKDAY($A913)=7</formula>
    </cfRule>
  </conditionalFormatting>
  <conditionalFormatting sqref="I913">
    <cfRule type="expression" dxfId="6529" priority="8611" stopIfTrue="1">
      <formula>WEEKDAY($A913)=1</formula>
    </cfRule>
    <cfRule type="expression" dxfId="6528" priority="8612" stopIfTrue="1">
      <formula>WEEKDAY($A913)=2</formula>
    </cfRule>
    <cfRule type="expression" dxfId="6527" priority="8613" stopIfTrue="1">
      <formula>WEEKDAY($A913)=3</formula>
    </cfRule>
    <cfRule type="expression" dxfId="6526" priority="8614" stopIfTrue="1">
      <formula>WEEKDAY($A913)=4</formula>
    </cfRule>
    <cfRule type="expression" dxfId="6525" priority="8615" stopIfTrue="1">
      <formula>WEEKDAY($A913)=5</formula>
    </cfRule>
    <cfRule type="expression" dxfId="6524" priority="8616" stopIfTrue="1">
      <formula>WEEKDAY($A913)=6</formula>
    </cfRule>
    <cfRule type="expression" dxfId="6523" priority="8617" stopIfTrue="1">
      <formula>WEEKDAY($A913)=7</formula>
    </cfRule>
  </conditionalFormatting>
  <conditionalFormatting sqref="I913">
    <cfRule type="expression" dxfId="6522" priority="8604" stopIfTrue="1">
      <formula>WEEKDAY($A913)=1</formula>
    </cfRule>
    <cfRule type="expression" dxfId="6521" priority="8605" stopIfTrue="1">
      <formula>WEEKDAY($A913)=2</formula>
    </cfRule>
    <cfRule type="expression" dxfId="6520" priority="8606" stopIfTrue="1">
      <formula>WEEKDAY($A913)=3</formula>
    </cfRule>
    <cfRule type="expression" dxfId="6519" priority="8607" stopIfTrue="1">
      <formula>WEEKDAY($A913)=4</formula>
    </cfRule>
    <cfRule type="expression" dxfId="6518" priority="8608" stopIfTrue="1">
      <formula>WEEKDAY($A913)=5</formula>
    </cfRule>
    <cfRule type="expression" dxfId="6517" priority="8609" stopIfTrue="1">
      <formula>WEEKDAY($A913)=6</formula>
    </cfRule>
    <cfRule type="expression" dxfId="6516" priority="8610" stopIfTrue="1">
      <formula>WEEKDAY($A913)=7</formula>
    </cfRule>
  </conditionalFormatting>
  <conditionalFormatting sqref="I913">
    <cfRule type="expression" dxfId="6515" priority="8597" stopIfTrue="1">
      <formula>WEEKDAY($A913)=1</formula>
    </cfRule>
    <cfRule type="expression" dxfId="6514" priority="8598" stopIfTrue="1">
      <formula>WEEKDAY($A913)=2</formula>
    </cfRule>
    <cfRule type="expression" dxfId="6513" priority="8599" stopIfTrue="1">
      <formula>WEEKDAY($A913)=3</formula>
    </cfRule>
    <cfRule type="expression" dxfId="6512" priority="8600" stopIfTrue="1">
      <formula>WEEKDAY($A913)=4</formula>
    </cfRule>
    <cfRule type="expression" dxfId="6511" priority="8601" stopIfTrue="1">
      <formula>WEEKDAY($A913)=5</formula>
    </cfRule>
    <cfRule type="expression" dxfId="6510" priority="8602" stopIfTrue="1">
      <formula>WEEKDAY($A913)=6</formula>
    </cfRule>
    <cfRule type="expression" dxfId="6509" priority="8603" stopIfTrue="1">
      <formula>WEEKDAY($A913)=7</formula>
    </cfRule>
  </conditionalFormatting>
  <conditionalFormatting sqref="I913">
    <cfRule type="expression" dxfId="6508" priority="8583" stopIfTrue="1">
      <formula>WEEKDAY($A913)=1</formula>
    </cfRule>
    <cfRule type="expression" dxfId="6507" priority="8584" stopIfTrue="1">
      <formula>WEEKDAY($A913)=2</formula>
    </cfRule>
    <cfRule type="expression" dxfId="6506" priority="8585" stopIfTrue="1">
      <formula>WEEKDAY($A913)=3</formula>
    </cfRule>
    <cfRule type="expression" dxfId="6505" priority="8586" stopIfTrue="1">
      <formula>WEEKDAY($A913)=4</formula>
    </cfRule>
    <cfRule type="expression" dxfId="6504" priority="8587" stopIfTrue="1">
      <formula>WEEKDAY($A913)=5</formula>
    </cfRule>
    <cfRule type="expression" dxfId="6503" priority="8588" stopIfTrue="1">
      <formula>WEEKDAY($A913)=6</formula>
    </cfRule>
    <cfRule type="expression" dxfId="6502" priority="8589" stopIfTrue="1">
      <formula>WEEKDAY($A913)=7</formula>
    </cfRule>
  </conditionalFormatting>
  <conditionalFormatting sqref="I913">
    <cfRule type="expression" dxfId="6501" priority="8562" stopIfTrue="1">
      <formula>WEEKDAY($A913)=1</formula>
    </cfRule>
    <cfRule type="expression" dxfId="6500" priority="8563" stopIfTrue="1">
      <formula>WEEKDAY($A913)=2</formula>
    </cfRule>
    <cfRule type="expression" dxfId="6499" priority="8564" stopIfTrue="1">
      <formula>WEEKDAY($A913)=3</formula>
    </cfRule>
    <cfRule type="expression" dxfId="6498" priority="8565" stopIfTrue="1">
      <formula>WEEKDAY($A913)=4</formula>
    </cfRule>
    <cfRule type="expression" dxfId="6497" priority="8566" stopIfTrue="1">
      <formula>WEEKDAY($A913)=5</formula>
    </cfRule>
    <cfRule type="expression" dxfId="6496" priority="8567" stopIfTrue="1">
      <formula>WEEKDAY($A913)=6</formula>
    </cfRule>
    <cfRule type="expression" dxfId="6495" priority="8568" stopIfTrue="1">
      <formula>WEEKDAY($A913)=7</formula>
    </cfRule>
  </conditionalFormatting>
  <conditionalFormatting sqref="I913">
    <cfRule type="expression" dxfId="6494" priority="8548" stopIfTrue="1">
      <formula>WEEKDAY($A913)=1</formula>
    </cfRule>
    <cfRule type="expression" dxfId="6493" priority="8549" stopIfTrue="1">
      <formula>WEEKDAY($A913)=2</formula>
    </cfRule>
    <cfRule type="expression" dxfId="6492" priority="8550" stopIfTrue="1">
      <formula>WEEKDAY($A913)=3</formula>
    </cfRule>
    <cfRule type="expression" dxfId="6491" priority="8551" stopIfTrue="1">
      <formula>WEEKDAY($A913)=4</formula>
    </cfRule>
    <cfRule type="expression" dxfId="6490" priority="8552" stopIfTrue="1">
      <formula>WEEKDAY($A913)=5</formula>
    </cfRule>
    <cfRule type="expression" dxfId="6489" priority="8553" stopIfTrue="1">
      <formula>WEEKDAY($A913)=6</formula>
    </cfRule>
    <cfRule type="expression" dxfId="6488" priority="8554" stopIfTrue="1">
      <formula>WEEKDAY($A913)=7</formula>
    </cfRule>
  </conditionalFormatting>
  <conditionalFormatting sqref="I913">
    <cfRule type="expression" dxfId="6487" priority="8527" stopIfTrue="1">
      <formula>WEEKDAY($A913)=1</formula>
    </cfRule>
    <cfRule type="expression" dxfId="6486" priority="8528" stopIfTrue="1">
      <formula>WEEKDAY($A913)=2</formula>
    </cfRule>
    <cfRule type="expression" dxfId="6485" priority="8529" stopIfTrue="1">
      <formula>WEEKDAY($A913)=3</formula>
    </cfRule>
    <cfRule type="expression" dxfId="6484" priority="8530" stopIfTrue="1">
      <formula>WEEKDAY($A913)=4</formula>
    </cfRule>
    <cfRule type="expression" dxfId="6483" priority="8531" stopIfTrue="1">
      <formula>WEEKDAY($A913)=5</formula>
    </cfRule>
    <cfRule type="expression" dxfId="6482" priority="8532" stopIfTrue="1">
      <formula>WEEKDAY($A913)=6</formula>
    </cfRule>
    <cfRule type="expression" dxfId="6481" priority="8533" stopIfTrue="1">
      <formula>WEEKDAY($A913)=7</formula>
    </cfRule>
  </conditionalFormatting>
  <conditionalFormatting sqref="I913">
    <cfRule type="expression" dxfId="6480" priority="8506" stopIfTrue="1">
      <formula>WEEKDAY($A913)=1</formula>
    </cfRule>
    <cfRule type="expression" dxfId="6479" priority="8507" stopIfTrue="1">
      <formula>WEEKDAY($A913)=2</formula>
    </cfRule>
    <cfRule type="expression" dxfId="6478" priority="8508" stopIfTrue="1">
      <formula>WEEKDAY($A913)=3</formula>
    </cfRule>
    <cfRule type="expression" dxfId="6477" priority="8509" stopIfTrue="1">
      <formula>WEEKDAY($A913)=4</formula>
    </cfRule>
    <cfRule type="expression" dxfId="6476" priority="8510" stopIfTrue="1">
      <formula>WEEKDAY($A913)=5</formula>
    </cfRule>
    <cfRule type="expression" dxfId="6475" priority="8511" stopIfTrue="1">
      <formula>WEEKDAY($A913)=6</formula>
    </cfRule>
    <cfRule type="expression" dxfId="6474" priority="8512" stopIfTrue="1">
      <formula>WEEKDAY($A913)=7</formula>
    </cfRule>
  </conditionalFormatting>
  <conditionalFormatting sqref="I913">
    <cfRule type="expression" dxfId="6473" priority="8499" stopIfTrue="1">
      <formula>WEEKDAY($A913)=1</formula>
    </cfRule>
    <cfRule type="expression" dxfId="6472" priority="8500" stopIfTrue="1">
      <formula>WEEKDAY($A913)=2</formula>
    </cfRule>
    <cfRule type="expression" dxfId="6471" priority="8501" stopIfTrue="1">
      <formula>WEEKDAY($A913)=3</formula>
    </cfRule>
    <cfRule type="expression" dxfId="6470" priority="8502" stopIfTrue="1">
      <formula>WEEKDAY($A913)=4</formula>
    </cfRule>
    <cfRule type="expression" dxfId="6469" priority="8503" stopIfTrue="1">
      <formula>WEEKDAY($A913)=5</formula>
    </cfRule>
    <cfRule type="expression" dxfId="6468" priority="8504" stopIfTrue="1">
      <formula>WEEKDAY($A913)=6</formula>
    </cfRule>
    <cfRule type="expression" dxfId="6467" priority="8505" stopIfTrue="1">
      <formula>WEEKDAY($A913)=7</formula>
    </cfRule>
  </conditionalFormatting>
  <conditionalFormatting sqref="I913">
    <cfRule type="expression" dxfId="6466" priority="8478" stopIfTrue="1">
      <formula>WEEKDAY($A913)=1</formula>
    </cfRule>
    <cfRule type="expression" dxfId="6465" priority="8479" stopIfTrue="1">
      <formula>WEEKDAY($A913)=2</formula>
    </cfRule>
    <cfRule type="expression" dxfId="6464" priority="8480" stopIfTrue="1">
      <formula>WEEKDAY($A913)=3</formula>
    </cfRule>
    <cfRule type="expression" dxfId="6463" priority="8481" stopIfTrue="1">
      <formula>WEEKDAY($A913)=4</formula>
    </cfRule>
    <cfRule type="expression" dxfId="6462" priority="8482" stopIfTrue="1">
      <formula>WEEKDAY($A913)=5</formula>
    </cfRule>
    <cfRule type="expression" dxfId="6461" priority="8483" stopIfTrue="1">
      <formula>WEEKDAY($A913)=6</formula>
    </cfRule>
    <cfRule type="expression" dxfId="6460" priority="8484" stopIfTrue="1">
      <formula>WEEKDAY($A913)=7</formula>
    </cfRule>
  </conditionalFormatting>
  <conditionalFormatting sqref="I913">
    <cfRule type="expression" dxfId="6459" priority="8464" stopIfTrue="1">
      <formula>WEEKDAY($A913)=1</formula>
    </cfRule>
    <cfRule type="expression" dxfId="6458" priority="8465" stopIfTrue="1">
      <formula>WEEKDAY($A913)=2</formula>
    </cfRule>
    <cfRule type="expression" dxfId="6457" priority="8466" stopIfTrue="1">
      <formula>WEEKDAY($A913)=3</formula>
    </cfRule>
    <cfRule type="expression" dxfId="6456" priority="8467" stopIfTrue="1">
      <formula>WEEKDAY($A913)=4</formula>
    </cfRule>
    <cfRule type="expression" dxfId="6455" priority="8468" stopIfTrue="1">
      <formula>WEEKDAY($A913)=5</formula>
    </cfRule>
    <cfRule type="expression" dxfId="6454" priority="8469" stopIfTrue="1">
      <formula>WEEKDAY($A913)=6</formula>
    </cfRule>
    <cfRule type="expression" dxfId="6453" priority="8470" stopIfTrue="1">
      <formula>WEEKDAY($A913)=7</formula>
    </cfRule>
  </conditionalFormatting>
  <conditionalFormatting sqref="I913">
    <cfRule type="expression" dxfId="6452" priority="8429" stopIfTrue="1">
      <formula>WEEKDAY($A913)=1</formula>
    </cfRule>
    <cfRule type="expression" dxfId="6451" priority="8430" stopIfTrue="1">
      <formula>WEEKDAY($A913)=2</formula>
    </cfRule>
    <cfRule type="expression" dxfId="6450" priority="8431" stopIfTrue="1">
      <formula>WEEKDAY($A913)=3</formula>
    </cfRule>
    <cfRule type="expression" dxfId="6449" priority="8432" stopIfTrue="1">
      <formula>WEEKDAY($A913)=4</formula>
    </cfRule>
    <cfRule type="expression" dxfId="6448" priority="8433" stopIfTrue="1">
      <formula>WEEKDAY($A913)=5</formula>
    </cfRule>
    <cfRule type="expression" dxfId="6447" priority="8434" stopIfTrue="1">
      <formula>WEEKDAY($A913)=6</formula>
    </cfRule>
    <cfRule type="expression" dxfId="6446" priority="8435" stopIfTrue="1">
      <formula>WEEKDAY($A913)=7</formula>
    </cfRule>
  </conditionalFormatting>
  <conditionalFormatting sqref="I913">
    <cfRule type="expression" dxfId="6445" priority="8408" stopIfTrue="1">
      <formula>WEEKDAY($A913)=1</formula>
    </cfRule>
    <cfRule type="expression" dxfId="6444" priority="8409" stopIfTrue="1">
      <formula>WEEKDAY($A913)=2</formula>
    </cfRule>
    <cfRule type="expression" dxfId="6443" priority="8410" stopIfTrue="1">
      <formula>WEEKDAY($A913)=3</formula>
    </cfRule>
    <cfRule type="expression" dxfId="6442" priority="8411" stopIfTrue="1">
      <formula>WEEKDAY($A913)=4</formula>
    </cfRule>
    <cfRule type="expression" dxfId="6441" priority="8412" stopIfTrue="1">
      <formula>WEEKDAY($A913)=5</formula>
    </cfRule>
    <cfRule type="expression" dxfId="6440" priority="8413" stopIfTrue="1">
      <formula>WEEKDAY($A913)=6</formula>
    </cfRule>
    <cfRule type="expression" dxfId="6439" priority="8414" stopIfTrue="1">
      <formula>WEEKDAY($A913)=7</formula>
    </cfRule>
  </conditionalFormatting>
  <conditionalFormatting sqref="I913">
    <cfRule type="expression" dxfId="6438" priority="8401" stopIfTrue="1">
      <formula>WEEKDAY($A913)=1</formula>
    </cfRule>
    <cfRule type="expression" dxfId="6437" priority="8402" stopIfTrue="1">
      <formula>WEEKDAY($A913)=2</formula>
    </cfRule>
    <cfRule type="expression" dxfId="6436" priority="8403" stopIfTrue="1">
      <formula>WEEKDAY($A913)=3</formula>
    </cfRule>
    <cfRule type="expression" dxfId="6435" priority="8404" stopIfTrue="1">
      <formula>WEEKDAY($A913)=4</formula>
    </cfRule>
    <cfRule type="expression" dxfId="6434" priority="8405" stopIfTrue="1">
      <formula>WEEKDAY($A913)=5</formula>
    </cfRule>
    <cfRule type="expression" dxfId="6433" priority="8406" stopIfTrue="1">
      <formula>WEEKDAY($A913)=6</formula>
    </cfRule>
    <cfRule type="expression" dxfId="6432" priority="8407" stopIfTrue="1">
      <formula>WEEKDAY($A913)=7</formula>
    </cfRule>
  </conditionalFormatting>
  <conditionalFormatting sqref="I913">
    <cfRule type="expression" dxfId="6431" priority="8387" stopIfTrue="1">
      <formula>WEEKDAY($A913)=1</formula>
    </cfRule>
    <cfRule type="expression" dxfId="6430" priority="8388" stopIfTrue="1">
      <formula>WEEKDAY($A913)=2</formula>
    </cfRule>
    <cfRule type="expression" dxfId="6429" priority="8389" stopIfTrue="1">
      <formula>WEEKDAY($A913)=3</formula>
    </cfRule>
    <cfRule type="expression" dxfId="6428" priority="8390" stopIfTrue="1">
      <formula>WEEKDAY($A913)=4</formula>
    </cfRule>
    <cfRule type="expression" dxfId="6427" priority="8391" stopIfTrue="1">
      <formula>WEEKDAY($A913)=5</formula>
    </cfRule>
    <cfRule type="expression" dxfId="6426" priority="8392" stopIfTrue="1">
      <formula>WEEKDAY($A913)=6</formula>
    </cfRule>
    <cfRule type="expression" dxfId="6425" priority="8393" stopIfTrue="1">
      <formula>WEEKDAY($A913)=7</formula>
    </cfRule>
  </conditionalFormatting>
  <conditionalFormatting sqref="I913">
    <cfRule type="expression" dxfId="6424" priority="8352" stopIfTrue="1">
      <formula>WEEKDAY($A913)=1</formula>
    </cfRule>
    <cfRule type="expression" dxfId="6423" priority="8353" stopIfTrue="1">
      <formula>WEEKDAY($A913)=2</formula>
    </cfRule>
    <cfRule type="expression" dxfId="6422" priority="8354" stopIfTrue="1">
      <formula>WEEKDAY($A913)=3</formula>
    </cfRule>
    <cfRule type="expression" dxfId="6421" priority="8355" stopIfTrue="1">
      <formula>WEEKDAY($A913)=4</formula>
    </cfRule>
    <cfRule type="expression" dxfId="6420" priority="8356" stopIfTrue="1">
      <formula>WEEKDAY($A913)=5</formula>
    </cfRule>
    <cfRule type="expression" dxfId="6419" priority="8357" stopIfTrue="1">
      <formula>WEEKDAY($A913)=6</formula>
    </cfRule>
    <cfRule type="expression" dxfId="6418" priority="8358" stopIfTrue="1">
      <formula>WEEKDAY($A913)=7</formula>
    </cfRule>
  </conditionalFormatting>
  <conditionalFormatting sqref="I913">
    <cfRule type="expression" dxfId="6417" priority="8331" stopIfTrue="1">
      <formula>WEEKDAY($A913)=1</formula>
    </cfRule>
    <cfRule type="expression" dxfId="6416" priority="8332" stopIfTrue="1">
      <formula>WEEKDAY($A913)=2</formula>
    </cfRule>
    <cfRule type="expression" dxfId="6415" priority="8333" stopIfTrue="1">
      <formula>WEEKDAY($A913)=3</formula>
    </cfRule>
    <cfRule type="expression" dxfId="6414" priority="8334" stopIfTrue="1">
      <formula>WEEKDAY($A913)=4</formula>
    </cfRule>
    <cfRule type="expression" dxfId="6413" priority="8335" stopIfTrue="1">
      <formula>WEEKDAY($A913)=5</formula>
    </cfRule>
    <cfRule type="expression" dxfId="6412" priority="8336" stopIfTrue="1">
      <formula>WEEKDAY($A913)=6</formula>
    </cfRule>
    <cfRule type="expression" dxfId="6411" priority="8337" stopIfTrue="1">
      <formula>WEEKDAY($A913)=7</formula>
    </cfRule>
  </conditionalFormatting>
  <conditionalFormatting sqref="I913">
    <cfRule type="expression" dxfId="6410" priority="8324" stopIfTrue="1">
      <formula>WEEKDAY($A913)=1</formula>
    </cfRule>
    <cfRule type="expression" dxfId="6409" priority="8325" stopIfTrue="1">
      <formula>WEEKDAY($A913)=2</formula>
    </cfRule>
    <cfRule type="expression" dxfId="6408" priority="8326" stopIfTrue="1">
      <formula>WEEKDAY($A913)=3</formula>
    </cfRule>
    <cfRule type="expression" dxfId="6407" priority="8327" stopIfTrue="1">
      <formula>WEEKDAY($A913)=4</formula>
    </cfRule>
    <cfRule type="expression" dxfId="6406" priority="8328" stopIfTrue="1">
      <formula>WEEKDAY($A913)=5</formula>
    </cfRule>
    <cfRule type="expression" dxfId="6405" priority="8329" stopIfTrue="1">
      <formula>WEEKDAY($A913)=6</formula>
    </cfRule>
    <cfRule type="expression" dxfId="6404" priority="8330" stopIfTrue="1">
      <formula>WEEKDAY($A913)=7</formula>
    </cfRule>
  </conditionalFormatting>
  <conditionalFormatting sqref="I913">
    <cfRule type="expression" dxfId="6403" priority="8303" stopIfTrue="1">
      <formula>WEEKDAY($A913)=1</formula>
    </cfRule>
    <cfRule type="expression" dxfId="6402" priority="8304" stopIfTrue="1">
      <formula>WEEKDAY($A913)=2</formula>
    </cfRule>
    <cfRule type="expression" dxfId="6401" priority="8305" stopIfTrue="1">
      <formula>WEEKDAY($A913)=3</formula>
    </cfRule>
    <cfRule type="expression" dxfId="6400" priority="8306" stopIfTrue="1">
      <formula>WEEKDAY($A913)=4</formula>
    </cfRule>
    <cfRule type="expression" dxfId="6399" priority="8307" stopIfTrue="1">
      <formula>WEEKDAY($A913)=5</formula>
    </cfRule>
    <cfRule type="expression" dxfId="6398" priority="8308" stopIfTrue="1">
      <formula>WEEKDAY($A913)=6</formula>
    </cfRule>
    <cfRule type="expression" dxfId="6397" priority="8309" stopIfTrue="1">
      <formula>WEEKDAY($A913)=7</formula>
    </cfRule>
  </conditionalFormatting>
  <conditionalFormatting sqref="I913">
    <cfRule type="expression" dxfId="6396" priority="8296" stopIfTrue="1">
      <formula>WEEKDAY($A913)=1</formula>
    </cfRule>
    <cfRule type="expression" dxfId="6395" priority="8297" stopIfTrue="1">
      <formula>WEEKDAY($A913)=2</formula>
    </cfRule>
    <cfRule type="expression" dxfId="6394" priority="8298" stopIfTrue="1">
      <formula>WEEKDAY($A913)=3</formula>
    </cfRule>
    <cfRule type="expression" dxfId="6393" priority="8299" stopIfTrue="1">
      <formula>WEEKDAY($A913)=4</formula>
    </cfRule>
    <cfRule type="expression" dxfId="6392" priority="8300" stopIfTrue="1">
      <formula>WEEKDAY($A913)=5</formula>
    </cfRule>
    <cfRule type="expression" dxfId="6391" priority="8301" stopIfTrue="1">
      <formula>WEEKDAY($A913)=6</formula>
    </cfRule>
    <cfRule type="expression" dxfId="6390" priority="8302" stopIfTrue="1">
      <formula>WEEKDAY($A913)=7</formula>
    </cfRule>
  </conditionalFormatting>
  <conditionalFormatting sqref="I913">
    <cfRule type="expression" dxfId="6389" priority="8289" stopIfTrue="1">
      <formula>WEEKDAY($A913)=1</formula>
    </cfRule>
    <cfRule type="expression" dxfId="6388" priority="8290" stopIfTrue="1">
      <formula>WEEKDAY($A913)=2</formula>
    </cfRule>
    <cfRule type="expression" dxfId="6387" priority="8291" stopIfTrue="1">
      <formula>WEEKDAY($A913)=3</formula>
    </cfRule>
    <cfRule type="expression" dxfId="6386" priority="8292" stopIfTrue="1">
      <formula>WEEKDAY($A913)=4</formula>
    </cfRule>
    <cfRule type="expression" dxfId="6385" priority="8293" stopIfTrue="1">
      <formula>WEEKDAY($A913)=5</formula>
    </cfRule>
    <cfRule type="expression" dxfId="6384" priority="8294" stopIfTrue="1">
      <formula>WEEKDAY($A913)=6</formula>
    </cfRule>
    <cfRule type="expression" dxfId="6383" priority="8295" stopIfTrue="1">
      <formula>WEEKDAY($A913)=7</formula>
    </cfRule>
  </conditionalFormatting>
  <conditionalFormatting sqref="I913">
    <cfRule type="expression" dxfId="6382" priority="8282" stopIfTrue="1">
      <formula>WEEKDAY($A913)=1</formula>
    </cfRule>
    <cfRule type="expression" dxfId="6381" priority="8283" stopIfTrue="1">
      <formula>WEEKDAY($A913)=2</formula>
    </cfRule>
    <cfRule type="expression" dxfId="6380" priority="8284" stopIfTrue="1">
      <formula>WEEKDAY($A913)=3</formula>
    </cfRule>
    <cfRule type="expression" dxfId="6379" priority="8285" stopIfTrue="1">
      <formula>WEEKDAY($A913)=4</formula>
    </cfRule>
    <cfRule type="expression" dxfId="6378" priority="8286" stopIfTrue="1">
      <formula>WEEKDAY($A913)=5</formula>
    </cfRule>
    <cfRule type="expression" dxfId="6377" priority="8287" stopIfTrue="1">
      <formula>WEEKDAY($A913)=6</formula>
    </cfRule>
    <cfRule type="expression" dxfId="6376" priority="8288" stopIfTrue="1">
      <formula>WEEKDAY($A913)=7</formula>
    </cfRule>
  </conditionalFormatting>
  <conditionalFormatting sqref="I913">
    <cfRule type="expression" dxfId="6375" priority="8261" stopIfTrue="1">
      <formula>WEEKDAY($A913)=1</formula>
    </cfRule>
    <cfRule type="expression" dxfId="6374" priority="8262" stopIfTrue="1">
      <formula>WEEKDAY($A913)=2</formula>
    </cfRule>
    <cfRule type="expression" dxfId="6373" priority="8263" stopIfTrue="1">
      <formula>WEEKDAY($A913)=3</formula>
    </cfRule>
    <cfRule type="expression" dxfId="6372" priority="8264" stopIfTrue="1">
      <formula>WEEKDAY($A913)=4</formula>
    </cfRule>
    <cfRule type="expression" dxfId="6371" priority="8265" stopIfTrue="1">
      <formula>WEEKDAY($A913)=5</formula>
    </cfRule>
    <cfRule type="expression" dxfId="6370" priority="8266" stopIfTrue="1">
      <formula>WEEKDAY($A913)=6</formula>
    </cfRule>
    <cfRule type="expression" dxfId="6369" priority="8267" stopIfTrue="1">
      <formula>WEEKDAY($A913)=7</formula>
    </cfRule>
  </conditionalFormatting>
  <conditionalFormatting sqref="I913">
    <cfRule type="expression" dxfId="6368" priority="8254" stopIfTrue="1">
      <formula>WEEKDAY($A913)=1</formula>
    </cfRule>
    <cfRule type="expression" dxfId="6367" priority="8255" stopIfTrue="1">
      <formula>WEEKDAY($A913)=2</formula>
    </cfRule>
    <cfRule type="expression" dxfId="6366" priority="8256" stopIfTrue="1">
      <formula>WEEKDAY($A913)=3</formula>
    </cfRule>
    <cfRule type="expression" dxfId="6365" priority="8257" stopIfTrue="1">
      <formula>WEEKDAY($A913)=4</formula>
    </cfRule>
    <cfRule type="expression" dxfId="6364" priority="8258" stopIfTrue="1">
      <formula>WEEKDAY($A913)=5</formula>
    </cfRule>
    <cfRule type="expression" dxfId="6363" priority="8259" stopIfTrue="1">
      <formula>WEEKDAY($A913)=6</formula>
    </cfRule>
    <cfRule type="expression" dxfId="6362" priority="8260" stopIfTrue="1">
      <formula>WEEKDAY($A913)=7</formula>
    </cfRule>
  </conditionalFormatting>
  <conditionalFormatting sqref="I913">
    <cfRule type="expression" dxfId="6361" priority="8240" stopIfTrue="1">
      <formula>WEEKDAY($A913)=1</formula>
    </cfRule>
    <cfRule type="expression" dxfId="6360" priority="8241" stopIfTrue="1">
      <formula>WEEKDAY($A913)=2</formula>
    </cfRule>
    <cfRule type="expression" dxfId="6359" priority="8242" stopIfTrue="1">
      <formula>WEEKDAY($A913)=3</formula>
    </cfRule>
    <cfRule type="expression" dxfId="6358" priority="8243" stopIfTrue="1">
      <formula>WEEKDAY($A913)=4</formula>
    </cfRule>
    <cfRule type="expression" dxfId="6357" priority="8244" stopIfTrue="1">
      <formula>WEEKDAY($A913)=5</formula>
    </cfRule>
    <cfRule type="expression" dxfId="6356" priority="8245" stopIfTrue="1">
      <formula>WEEKDAY($A913)=6</formula>
    </cfRule>
    <cfRule type="expression" dxfId="6355" priority="8246" stopIfTrue="1">
      <formula>WEEKDAY($A913)=7</formula>
    </cfRule>
  </conditionalFormatting>
  <conditionalFormatting sqref="I913">
    <cfRule type="expression" dxfId="6354" priority="8226" stopIfTrue="1">
      <formula>WEEKDAY($A913)=1</formula>
    </cfRule>
    <cfRule type="expression" dxfId="6353" priority="8227" stopIfTrue="1">
      <formula>WEEKDAY($A913)=2</formula>
    </cfRule>
    <cfRule type="expression" dxfId="6352" priority="8228" stopIfTrue="1">
      <formula>WEEKDAY($A913)=3</formula>
    </cfRule>
    <cfRule type="expression" dxfId="6351" priority="8229" stopIfTrue="1">
      <formula>WEEKDAY($A913)=4</formula>
    </cfRule>
    <cfRule type="expression" dxfId="6350" priority="8230" stopIfTrue="1">
      <formula>WEEKDAY($A913)=5</formula>
    </cfRule>
    <cfRule type="expression" dxfId="6349" priority="8231" stopIfTrue="1">
      <formula>WEEKDAY($A913)=6</formula>
    </cfRule>
    <cfRule type="expression" dxfId="6348" priority="8232" stopIfTrue="1">
      <formula>WEEKDAY($A913)=7</formula>
    </cfRule>
  </conditionalFormatting>
  <conditionalFormatting sqref="I913">
    <cfRule type="expression" dxfId="6347" priority="8212" stopIfTrue="1">
      <formula>WEEKDAY($A913)=1</formula>
    </cfRule>
    <cfRule type="expression" dxfId="6346" priority="8213" stopIfTrue="1">
      <formula>WEEKDAY($A913)=2</formula>
    </cfRule>
    <cfRule type="expression" dxfId="6345" priority="8214" stopIfTrue="1">
      <formula>WEEKDAY($A913)=3</formula>
    </cfRule>
    <cfRule type="expression" dxfId="6344" priority="8215" stopIfTrue="1">
      <formula>WEEKDAY($A913)=4</formula>
    </cfRule>
    <cfRule type="expression" dxfId="6343" priority="8216" stopIfTrue="1">
      <formula>WEEKDAY($A913)=5</formula>
    </cfRule>
    <cfRule type="expression" dxfId="6342" priority="8217" stopIfTrue="1">
      <formula>WEEKDAY($A913)=6</formula>
    </cfRule>
    <cfRule type="expression" dxfId="6341" priority="8218" stopIfTrue="1">
      <formula>WEEKDAY($A913)=7</formula>
    </cfRule>
  </conditionalFormatting>
  <conditionalFormatting sqref="I913">
    <cfRule type="expression" dxfId="6340" priority="8205" stopIfTrue="1">
      <formula>WEEKDAY($A913)=1</formula>
    </cfRule>
    <cfRule type="expression" dxfId="6339" priority="8206" stopIfTrue="1">
      <formula>WEEKDAY($A913)=2</formula>
    </cfRule>
    <cfRule type="expression" dxfId="6338" priority="8207" stopIfTrue="1">
      <formula>WEEKDAY($A913)=3</formula>
    </cfRule>
    <cfRule type="expression" dxfId="6337" priority="8208" stopIfTrue="1">
      <formula>WEEKDAY($A913)=4</formula>
    </cfRule>
    <cfRule type="expression" dxfId="6336" priority="8209" stopIfTrue="1">
      <formula>WEEKDAY($A913)=5</formula>
    </cfRule>
    <cfRule type="expression" dxfId="6335" priority="8210" stopIfTrue="1">
      <formula>WEEKDAY($A913)=6</formula>
    </cfRule>
    <cfRule type="expression" dxfId="6334" priority="8211" stopIfTrue="1">
      <formula>WEEKDAY($A913)=7</formula>
    </cfRule>
  </conditionalFormatting>
  <conditionalFormatting sqref="I913">
    <cfRule type="expression" dxfId="6333" priority="8198" stopIfTrue="1">
      <formula>WEEKDAY($A913)=1</formula>
    </cfRule>
    <cfRule type="expression" dxfId="6332" priority="8199" stopIfTrue="1">
      <formula>WEEKDAY($A913)=2</formula>
    </cfRule>
    <cfRule type="expression" dxfId="6331" priority="8200" stopIfTrue="1">
      <formula>WEEKDAY($A913)=3</formula>
    </cfRule>
    <cfRule type="expression" dxfId="6330" priority="8201" stopIfTrue="1">
      <formula>WEEKDAY($A913)=4</formula>
    </cfRule>
    <cfRule type="expression" dxfId="6329" priority="8202" stopIfTrue="1">
      <formula>WEEKDAY($A913)=5</formula>
    </cfRule>
    <cfRule type="expression" dxfId="6328" priority="8203" stopIfTrue="1">
      <formula>WEEKDAY($A913)=6</formula>
    </cfRule>
    <cfRule type="expression" dxfId="6327" priority="8204" stopIfTrue="1">
      <formula>WEEKDAY($A913)=7</formula>
    </cfRule>
  </conditionalFormatting>
  <conditionalFormatting sqref="I913">
    <cfRule type="expression" dxfId="6326" priority="8191" stopIfTrue="1">
      <formula>WEEKDAY($A913)=1</formula>
    </cfRule>
    <cfRule type="expression" dxfId="6325" priority="8192" stopIfTrue="1">
      <formula>WEEKDAY($A913)=2</formula>
    </cfRule>
    <cfRule type="expression" dxfId="6324" priority="8193" stopIfTrue="1">
      <formula>WEEKDAY($A913)=3</formula>
    </cfRule>
    <cfRule type="expression" dxfId="6323" priority="8194" stopIfTrue="1">
      <formula>WEEKDAY($A913)=4</formula>
    </cfRule>
    <cfRule type="expression" dxfId="6322" priority="8195" stopIfTrue="1">
      <formula>WEEKDAY($A913)=5</formula>
    </cfRule>
    <cfRule type="expression" dxfId="6321" priority="8196" stopIfTrue="1">
      <formula>WEEKDAY($A913)=6</formula>
    </cfRule>
    <cfRule type="expression" dxfId="6320" priority="8197" stopIfTrue="1">
      <formula>WEEKDAY($A913)=7</formula>
    </cfRule>
  </conditionalFormatting>
  <conditionalFormatting sqref="I913">
    <cfRule type="expression" dxfId="6319" priority="8184" stopIfTrue="1">
      <formula>WEEKDAY($A913)=1</formula>
    </cfRule>
    <cfRule type="expression" dxfId="6318" priority="8185" stopIfTrue="1">
      <formula>WEEKDAY($A913)=2</formula>
    </cfRule>
    <cfRule type="expression" dxfId="6317" priority="8186" stopIfTrue="1">
      <formula>WEEKDAY($A913)=3</formula>
    </cfRule>
    <cfRule type="expression" dxfId="6316" priority="8187" stopIfTrue="1">
      <formula>WEEKDAY($A913)=4</formula>
    </cfRule>
    <cfRule type="expression" dxfId="6315" priority="8188" stopIfTrue="1">
      <formula>WEEKDAY($A913)=5</formula>
    </cfRule>
    <cfRule type="expression" dxfId="6314" priority="8189" stopIfTrue="1">
      <formula>WEEKDAY($A913)=6</formula>
    </cfRule>
    <cfRule type="expression" dxfId="6313" priority="8190" stopIfTrue="1">
      <formula>WEEKDAY($A913)=7</formula>
    </cfRule>
  </conditionalFormatting>
  <conditionalFormatting sqref="I913">
    <cfRule type="expression" dxfId="6312" priority="8177" stopIfTrue="1">
      <formula>WEEKDAY($A913)=1</formula>
    </cfRule>
    <cfRule type="expression" dxfId="6311" priority="8178" stopIfTrue="1">
      <formula>WEEKDAY($A913)=2</formula>
    </cfRule>
    <cfRule type="expression" dxfId="6310" priority="8179" stopIfTrue="1">
      <formula>WEEKDAY($A913)=3</formula>
    </cfRule>
    <cfRule type="expression" dxfId="6309" priority="8180" stopIfTrue="1">
      <formula>WEEKDAY($A913)=4</formula>
    </cfRule>
    <cfRule type="expression" dxfId="6308" priority="8181" stopIfTrue="1">
      <formula>WEEKDAY($A913)=5</formula>
    </cfRule>
    <cfRule type="expression" dxfId="6307" priority="8182" stopIfTrue="1">
      <formula>WEEKDAY($A913)=6</formula>
    </cfRule>
    <cfRule type="expression" dxfId="6306" priority="8183" stopIfTrue="1">
      <formula>WEEKDAY($A913)=7</formula>
    </cfRule>
  </conditionalFormatting>
  <conditionalFormatting sqref="I913">
    <cfRule type="expression" dxfId="6305" priority="8170" stopIfTrue="1">
      <formula>WEEKDAY($A913)=1</formula>
    </cfRule>
    <cfRule type="expression" dxfId="6304" priority="8171" stopIfTrue="1">
      <formula>WEEKDAY($A913)=2</formula>
    </cfRule>
    <cfRule type="expression" dxfId="6303" priority="8172" stopIfTrue="1">
      <formula>WEEKDAY($A913)=3</formula>
    </cfRule>
    <cfRule type="expression" dxfId="6302" priority="8173" stopIfTrue="1">
      <formula>WEEKDAY($A913)=4</formula>
    </cfRule>
    <cfRule type="expression" dxfId="6301" priority="8174" stopIfTrue="1">
      <formula>WEEKDAY($A913)=5</formula>
    </cfRule>
    <cfRule type="expression" dxfId="6300" priority="8175" stopIfTrue="1">
      <formula>WEEKDAY($A913)=6</formula>
    </cfRule>
    <cfRule type="expression" dxfId="6299" priority="8176" stopIfTrue="1">
      <formula>WEEKDAY($A913)=7</formula>
    </cfRule>
  </conditionalFormatting>
  <conditionalFormatting sqref="I913">
    <cfRule type="expression" dxfId="6298" priority="8163" stopIfTrue="1">
      <formula>WEEKDAY($A913)=1</formula>
    </cfRule>
    <cfRule type="expression" dxfId="6297" priority="8164" stopIfTrue="1">
      <formula>WEEKDAY($A913)=2</formula>
    </cfRule>
    <cfRule type="expression" dxfId="6296" priority="8165" stopIfTrue="1">
      <formula>WEEKDAY($A913)=3</formula>
    </cfRule>
    <cfRule type="expression" dxfId="6295" priority="8166" stopIfTrue="1">
      <formula>WEEKDAY($A913)=4</formula>
    </cfRule>
    <cfRule type="expression" dxfId="6294" priority="8167" stopIfTrue="1">
      <formula>WEEKDAY($A913)=5</formula>
    </cfRule>
    <cfRule type="expression" dxfId="6293" priority="8168" stopIfTrue="1">
      <formula>WEEKDAY($A913)=6</formula>
    </cfRule>
    <cfRule type="expression" dxfId="6292" priority="8169" stopIfTrue="1">
      <formula>WEEKDAY($A913)=7</formula>
    </cfRule>
  </conditionalFormatting>
  <conditionalFormatting sqref="I913">
    <cfRule type="expression" dxfId="6291" priority="8156" stopIfTrue="1">
      <formula>WEEKDAY($A913)=1</formula>
    </cfRule>
    <cfRule type="expression" dxfId="6290" priority="8157" stopIfTrue="1">
      <formula>WEEKDAY($A913)=2</formula>
    </cfRule>
    <cfRule type="expression" dxfId="6289" priority="8158" stopIfTrue="1">
      <formula>WEEKDAY($A913)=3</formula>
    </cfRule>
    <cfRule type="expression" dxfId="6288" priority="8159" stopIfTrue="1">
      <formula>WEEKDAY($A913)=4</formula>
    </cfRule>
    <cfRule type="expression" dxfId="6287" priority="8160" stopIfTrue="1">
      <formula>WEEKDAY($A913)=5</formula>
    </cfRule>
    <cfRule type="expression" dxfId="6286" priority="8161" stopIfTrue="1">
      <formula>WEEKDAY($A913)=6</formula>
    </cfRule>
    <cfRule type="expression" dxfId="6285" priority="8162" stopIfTrue="1">
      <formula>WEEKDAY($A913)=7</formula>
    </cfRule>
  </conditionalFormatting>
  <conditionalFormatting sqref="I913">
    <cfRule type="expression" dxfId="6284" priority="8149" stopIfTrue="1">
      <formula>WEEKDAY($A913)=1</formula>
    </cfRule>
    <cfRule type="expression" dxfId="6283" priority="8150" stopIfTrue="1">
      <formula>WEEKDAY($A913)=2</formula>
    </cfRule>
    <cfRule type="expression" dxfId="6282" priority="8151" stopIfTrue="1">
      <formula>WEEKDAY($A913)=3</formula>
    </cfRule>
    <cfRule type="expression" dxfId="6281" priority="8152" stopIfTrue="1">
      <formula>WEEKDAY($A913)=4</formula>
    </cfRule>
    <cfRule type="expression" dxfId="6280" priority="8153" stopIfTrue="1">
      <formula>WEEKDAY($A913)=5</formula>
    </cfRule>
    <cfRule type="expression" dxfId="6279" priority="8154" stopIfTrue="1">
      <formula>WEEKDAY($A913)=6</formula>
    </cfRule>
    <cfRule type="expression" dxfId="6278" priority="8155" stopIfTrue="1">
      <formula>WEEKDAY($A913)=7</formula>
    </cfRule>
  </conditionalFormatting>
  <conditionalFormatting sqref="I913">
    <cfRule type="expression" dxfId="6277" priority="8142" stopIfTrue="1">
      <formula>WEEKDAY($A913)=1</formula>
    </cfRule>
    <cfRule type="expression" dxfId="6276" priority="8143" stopIfTrue="1">
      <formula>WEEKDAY($A913)=2</formula>
    </cfRule>
    <cfRule type="expression" dxfId="6275" priority="8144" stopIfTrue="1">
      <formula>WEEKDAY($A913)=3</formula>
    </cfRule>
    <cfRule type="expression" dxfId="6274" priority="8145" stopIfTrue="1">
      <formula>WEEKDAY($A913)=4</formula>
    </cfRule>
    <cfRule type="expression" dxfId="6273" priority="8146" stopIfTrue="1">
      <formula>WEEKDAY($A913)=5</formula>
    </cfRule>
    <cfRule type="expression" dxfId="6272" priority="8147" stopIfTrue="1">
      <formula>WEEKDAY($A913)=6</formula>
    </cfRule>
    <cfRule type="expression" dxfId="6271" priority="8148" stopIfTrue="1">
      <formula>WEEKDAY($A913)=7</formula>
    </cfRule>
  </conditionalFormatting>
  <conditionalFormatting sqref="I913">
    <cfRule type="expression" dxfId="6270" priority="8135" stopIfTrue="1">
      <formula>WEEKDAY($A913)=1</formula>
    </cfRule>
    <cfRule type="expression" dxfId="6269" priority="8136" stopIfTrue="1">
      <formula>WEEKDAY($A913)=2</formula>
    </cfRule>
    <cfRule type="expression" dxfId="6268" priority="8137" stopIfTrue="1">
      <formula>WEEKDAY($A913)=3</formula>
    </cfRule>
    <cfRule type="expression" dxfId="6267" priority="8138" stopIfTrue="1">
      <formula>WEEKDAY($A913)=4</formula>
    </cfRule>
    <cfRule type="expression" dxfId="6266" priority="8139" stopIfTrue="1">
      <formula>WEEKDAY($A913)=5</formula>
    </cfRule>
    <cfRule type="expression" dxfId="6265" priority="8140" stopIfTrue="1">
      <formula>WEEKDAY($A913)=6</formula>
    </cfRule>
    <cfRule type="expression" dxfId="6264" priority="8141" stopIfTrue="1">
      <formula>WEEKDAY($A913)=7</formula>
    </cfRule>
  </conditionalFormatting>
  <conditionalFormatting sqref="I913">
    <cfRule type="expression" dxfId="6263" priority="8128" stopIfTrue="1">
      <formula>WEEKDAY($A913)=1</formula>
    </cfRule>
    <cfRule type="expression" dxfId="6262" priority="8129" stopIfTrue="1">
      <formula>WEEKDAY($A913)=2</formula>
    </cfRule>
    <cfRule type="expression" dxfId="6261" priority="8130" stopIfTrue="1">
      <formula>WEEKDAY($A913)=3</formula>
    </cfRule>
    <cfRule type="expression" dxfId="6260" priority="8131" stopIfTrue="1">
      <formula>WEEKDAY($A913)=4</formula>
    </cfRule>
    <cfRule type="expression" dxfId="6259" priority="8132" stopIfTrue="1">
      <formula>WEEKDAY($A913)=5</formula>
    </cfRule>
    <cfRule type="expression" dxfId="6258" priority="8133" stopIfTrue="1">
      <formula>WEEKDAY($A913)=6</formula>
    </cfRule>
    <cfRule type="expression" dxfId="6257" priority="8134" stopIfTrue="1">
      <formula>WEEKDAY($A913)=7</formula>
    </cfRule>
  </conditionalFormatting>
  <conditionalFormatting sqref="I913">
    <cfRule type="expression" dxfId="6256" priority="8121" stopIfTrue="1">
      <formula>WEEKDAY($A913)=1</formula>
    </cfRule>
    <cfRule type="expression" dxfId="6255" priority="8122" stopIfTrue="1">
      <formula>WEEKDAY($A913)=2</formula>
    </cfRule>
    <cfRule type="expression" dxfId="6254" priority="8123" stopIfTrue="1">
      <formula>WEEKDAY($A913)=3</formula>
    </cfRule>
    <cfRule type="expression" dxfId="6253" priority="8124" stopIfTrue="1">
      <formula>WEEKDAY($A913)=4</formula>
    </cfRule>
    <cfRule type="expression" dxfId="6252" priority="8125" stopIfTrue="1">
      <formula>WEEKDAY($A913)=5</formula>
    </cfRule>
    <cfRule type="expression" dxfId="6251" priority="8126" stopIfTrue="1">
      <formula>WEEKDAY($A913)=6</formula>
    </cfRule>
    <cfRule type="expression" dxfId="6250" priority="8127" stopIfTrue="1">
      <formula>WEEKDAY($A913)=7</formula>
    </cfRule>
  </conditionalFormatting>
  <conditionalFormatting sqref="I913">
    <cfRule type="expression" dxfId="6249" priority="8114" stopIfTrue="1">
      <formula>WEEKDAY($A913)=1</formula>
    </cfRule>
    <cfRule type="expression" dxfId="6248" priority="8115" stopIfTrue="1">
      <formula>WEEKDAY($A913)=2</formula>
    </cfRule>
    <cfRule type="expression" dxfId="6247" priority="8116" stopIfTrue="1">
      <formula>WEEKDAY($A913)=3</formula>
    </cfRule>
    <cfRule type="expression" dxfId="6246" priority="8117" stopIfTrue="1">
      <formula>WEEKDAY($A913)=4</formula>
    </cfRule>
    <cfRule type="expression" dxfId="6245" priority="8118" stopIfTrue="1">
      <formula>WEEKDAY($A913)=5</formula>
    </cfRule>
    <cfRule type="expression" dxfId="6244" priority="8119" stopIfTrue="1">
      <formula>WEEKDAY($A913)=6</formula>
    </cfRule>
    <cfRule type="expression" dxfId="6243" priority="8120" stopIfTrue="1">
      <formula>WEEKDAY($A913)=7</formula>
    </cfRule>
  </conditionalFormatting>
  <conditionalFormatting sqref="I913">
    <cfRule type="expression" dxfId="6242" priority="8107" stopIfTrue="1">
      <formula>WEEKDAY($A913)=1</formula>
    </cfRule>
    <cfRule type="expression" dxfId="6241" priority="8108" stopIfTrue="1">
      <formula>WEEKDAY($A913)=2</formula>
    </cfRule>
    <cfRule type="expression" dxfId="6240" priority="8109" stopIfTrue="1">
      <formula>WEEKDAY($A913)=3</formula>
    </cfRule>
    <cfRule type="expression" dxfId="6239" priority="8110" stopIfTrue="1">
      <formula>WEEKDAY($A913)=4</formula>
    </cfRule>
    <cfRule type="expression" dxfId="6238" priority="8111" stopIfTrue="1">
      <formula>WEEKDAY($A913)=5</formula>
    </cfRule>
    <cfRule type="expression" dxfId="6237" priority="8112" stopIfTrue="1">
      <formula>WEEKDAY($A913)=6</formula>
    </cfRule>
    <cfRule type="expression" dxfId="6236" priority="8113" stopIfTrue="1">
      <formula>WEEKDAY($A913)=7</formula>
    </cfRule>
  </conditionalFormatting>
  <conditionalFormatting sqref="I913">
    <cfRule type="expression" dxfId="6235" priority="8100" stopIfTrue="1">
      <formula>WEEKDAY($A913)=1</formula>
    </cfRule>
    <cfRule type="expression" dxfId="6234" priority="8101" stopIfTrue="1">
      <formula>WEEKDAY($A913)=2</formula>
    </cfRule>
    <cfRule type="expression" dxfId="6233" priority="8102" stopIfTrue="1">
      <formula>WEEKDAY($A913)=3</formula>
    </cfRule>
    <cfRule type="expression" dxfId="6232" priority="8103" stopIfTrue="1">
      <formula>WEEKDAY($A913)=4</formula>
    </cfRule>
    <cfRule type="expression" dxfId="6231" priority="8104" stopIfTrue="1">
      <formula>WEEKDAY($A913)=5</formula>
    </cfRule>
    <cfRule type="expression" dxfId="6230" priority="8105" stopIfTrue="1">
      <formula>WEEKDAY($A913)=6</formula>
    </cfRule>
    <cfRule type="expression" dxfId="6229" priority="8106" stopIfTrue="1">
      <formula>WEEKDAY($A913)=7</formula>
    </cfRule>
  </conditionalFormatting>
  <conditionalFormatting sqref="I913">
    <cfRule type="expression" dxfId="6228" priority="8093" stopIfTrue="1">
      <formula>WEEKDAY($A913)=1</formula>
    </cfRule>
    <cfRule type="expression" dxfId="6227" priority="8094" stopIfTrue="1">
      <formula>WEEKDAY($A913)=2</formula>
    </cfRule>
    <cfRule type="expression" dxfId="6226" priority="8095" stopIfTrue="1">
      <formula>WEEKDAY($A913)=3</formula>
    </cfRule>
    <cfRule type="expression" dxfId="6225" priority="8096" stopIfTrue="1">
      <formula>WEEKDAY($A913)=4</formula>
    </cfRule>
    <cfRule type="expression" dxfId="6224" priority="8097" stopIfTrue="1">
      <formula>WEEKDAY($A913)=5</formula>
    </cfRule>
    <cfRule type="expression" dxfId="6223" priority="8098" stopIfTrue="1">
      <formula>WEEKDAY($A913)=6</formula>
    </cfRule>
    <cfRule type="expression" dxfId="6222" priority="8099" stopIfTrue="1">
      <formula>WEEKDAY($A913)=7</formula>
    </cfRule>
  </conditionalFormatting>
  <conditionalFormatting sqref="I913">
    <cfRule type="expression" dxfId="6221" priority="8086" stopIfTrue="1">
      <formula>WEEKDAY($A913)=1</formula>
    </cfRule>
    <cfRule type="expression" dxfId="6220" priority="8087" stopIfTrue="1">
      <formula>WEEKDAY($A913)=2</formula>
    </cfRule>
    <cfRule type="expression" dxfId="6219" priority="8088" stopIfTrue="1">
      <formula>WEEKDAY($A913)=3</formula>
    </cfRule>
    <cfRule type="expression" dxfId="6218" priority="8089" stopIfTrue="1">
      <formula>WEEKDAY($A913)=4</formula>
    </cfRule>
    <cfRule type="expression" dxfId="6217" priority="8090" stopIfTrue="1">
      <formula>WEEKDAY($A913)=5</formula>
    </cfRule>
    <cfRule type="expression" dxfId="6216" priority="8091" stopIfTrue="1">
      <formula>WEEKDAY($A913)=6</formula>
    </cfRule>
    <cfRule type="expression" dxfId="6215" priority="8092" stopIfTrue="1">
      <formula>WEEKDAY($A913)=7</formula>
    </cfRule>
  </conditionalFormatting>
  <conditionalFormatting sqref="I913">
    <cfRule type="expression" dxfId="6214" priority="8079" stopIfTrue="1">
      <formula>WEEKDAY($A913)=1</formula>
    </cfRule>
    <cfRule type="expression" dxfId="6213" priority="8080" stopIfTrue="1">
      <formula>WEEKDAY($A913)=2</formula>
    </cfRule>
    <cfRule type="expression" dxfId="6212" priority="8081" stopIfTrue="1">
      <formula>WEEKDAY($A913)=3</formula>
    </cfRule>
    <cfRule type="expression" dxfId="6211" priority="8082" stopIfTrue="1">
      <formula>WEEKDAY($A913)=4</formula>
    </cfRule>
    <cfRule type="expression" dxfId="6210" priority="8083" stopIfTrue="1">
      <formula>WEEKDAY($A913)=5</formula>
    </cfRule>
    <cfRule type="expression" dxfId="6209" priority="8084" stopIfTrue="1">
      <formula>WEEKDAY($A913)=6</formula>
    </cfRule>
    <cfRule type="expression" dxfId="6208" priority="8085" stopIfTrue="1">
      <formula>WEEKDAY($A913)=7</formula>
    </cfRule>
  </conditionalFormatting>
  <conditionalFormatting sqref="I913">
    <cfRule type="expression" dxfId="6207" priority="8072" stopIfTrue="1">
      <formula>WEEKDAY($A913)=1</formula>
    </cfRule>
    <cfRule type="expression" dxfId="6206" priority="8073" stopIfTrue="1">
      <formula>WEEKDAY($A913)=2</formula>
    </cfRule>
    <cfRule type="expression" dxfId="6205" priority="8074" stopIfTrue="1">
      <formula>WEEKDAY($A913)=3</formula>
    </cfRule>
    <cfRule type="expression" dxfId="6204" priority="8075" stopIfTrue="1">
      <formula>WEEKDAY($A913)=4</formula>
    </cfRule>
    <cfRule type="expression" dxfId="6203" priority="8076" stopIfTrue="1">
      <formula>WEEKDAY($A913)=5</formula>
    </cfRule>
    <cfRule type="expression" dxfId="6202" priority="8077" stopIfTrue="1">
      <formula>WEEKDAY($A913)=6</formula>
    </cfRule>
    <cfRule type="expression" dxfId="6201" priority="8078" stopIfTrue="1">
      <formula>WEEKDAY($A913)=7</formula>
    </cfRule>
  </conditionalFormatting>
  <conditionalFormatting sqref="I913">
    <cfRule type="expression" dxfId="6200" priority="8065" stopIfTrue="1">
      <formula>WEEKDAY($A913)=1</formula>
    </cfRule>
    <cfRule type="expression" dxfId="6199" priority="8066" stopIfTrue="1">
      <formula>WEEKDAY($A913)=2</formula>
    </cfRule>
    <cfRule type="expression" dxfId="6198" priority="8067" stopIfTrue="1">
      <formula>WEEKDAY($A913)=3</formula>
    </cfRule>
    <cfRule type="expression" dxfId="6197" priority="8068" stopIfTrue="1">
      <formula>WEEKDAY($A913)=4</formula>
    </cfRule>
    <cfRule type="expression" dxfId="6196" priority="8069" stopIfTrue="1">
      <formula>WEEKDAY($A913)=5</formula>
    </cfRule>
    <cfRule type="expression" dxfId="6195" priority="8070" stopIfTrue="1">
      <formula>WEEKDAY($A913)=6</formula>
    </cfRule>
    <cfRule type="expression" dxfId="6194" priority="8071" stopIfTrue="1">
      <formula>WEEKDAY($A913)=7</formula>
    </cfRule>
  </conditionalFormatting>
  <conditionalFormatting sqref="I913">
    <cfRule type="expression" dxfId="6193" priority="8058" stopIfTrue="1">
      <formula>WEEKDAY($A913)=1</formula>
    </cfRule>
    <cfRule type="expression" dxfId="6192" priority="8059" stopIfTrue="1">
      <formula>WEEKDAY($A913)=2</formula>
    </cfRule>
    <cfRule type="expression" dxfId="6191" priority="8060" stopIfTrue="1">
      <formula>WEEKDAY($A913)=3</formula>
    </cfRule>
    <cfRule type="expression" dxfId="6190" priority="8061" stopIfTrue="1">
      <formula>WEEKDAY($A913)=4</formula>
    </cfRule>
    <cfRule type="expression" dxfId="6189" priority="8062" stopIfTrue="1">
      <formula>WEEKDAY($A913)=5</formula>
    </cfRule>
    <cfRule type="expression" dxfId="6188" priority="8063" stopIfTrue="1">
      <formula>WEEKDAY($A913)=6</formula>
    </cfRule>
    <cfRule type="expression" dxfId="6187" priority="8064" stopIfTrue="1">
      <formula>WEEKDAY($A913)=7</formula>
    </cfRule>
  </conditionalFormatting>
  <conditionalFormatting sqref="I913">
    <cfRule type="expression" dxfId="6186" priority="8051" stopIfTrue="1">
      <formula>WEEKDAY($A913)=1</formula>
    </cfRule>
    <cfRule type="expression" dxfId="6185" priority="8052" stopIfTrue="1">
      <formula>WEEKDAY($A913)=2</formula>
    </cfRule>
    <cfRule type="expression" dxfId="6184" priority="8053" stopIfTrue="1">
      <formula>WEEKDAY($A913)=3</formula>
    </cfRule>
    <cfRule type="expression" dxfId="6183" priority="8054" stopIfTrue="1">
      <formula>WEEKDAY($A913)=4</formula>
    </cfRule>
    <cfRule type="expression" dxfId="6182" priority="8055" stopIfTrue="1">
      <formula>WEEKDAY($A913)=5</formula>
    </cfRule>
    <cfRule type="expression" dxfId="6181" priority="8056" stopIfTrue="1">
      <formula>WEEKDAY($A913)=6</formula>
    </cfRule>
    <cfRule type="expression" dxfId="6180" priority="8057" stopIfTrue="1">
      <formula>WEEKDAY($A913)=7</formula>
    </cfRule>
  </conditionalFormatting>
  <conditionalFormatting sqref="I913">
    <cfRule type="expression" dxfId="6179" priority="8044" stopIfTrue="1">
      <formula>WEEKDAY($A913)=1</formula>
    </cfRule>
    <cfRule type="expression" dxfId="6178" priority="8045" stopIfTrue="1">
      <formula>WEEKDAY($A913)=2</formula>
    </cfRule>
    <cfRule type="expression" dxfId="6177" priority="8046" stopIfTrue="1">
      <formula>WEEKDAY($A913)=3</formula>
    </cfRule>
    <cfRule type="expression" dxfId="6176" priority="8047" stopIfTrue="1">
      <formula>WEEKDAY($A913)=4</formula>
    </cfRule>
    <cfRule type="expression" dxfId="6175" priority="8048" stopIfTrue="1">
      <formula>WEEKDAY($A913)=5</formula>
    </cfRule>
    <cfRule type="expression" dxfId="6174" priority="8049" stopIfTrue="1">
      <formula>WEEKDAY($A913)=6</formula>
    </cfRule>
    <cfRule type="expression" dxfId="6173" priority="8050" stopIfTrue="1">
      <formula>WEEKDAY($A913)=7</formula>
    </cfRule>
  </conditionalFormatting>
  <conditionalFormatting sqref="I913">
    <cfRule type="expression" dxfId="6172" priority="8037" stopIfTrue="1">
      <formula>WEEKDAY($A913)=1</formula>
    </cfRule>
    <cfRule type="expression" dxfId="6171" priority="8038" stopIfTrue="1">
      <formula>WEEKDAY($A913)=2</formula>
    </cfRule>
    <cfRule type="expression" dxfId="6170" priority="8039" stopIfTrue="1">
      <formula>WEEKDAY($A913)=3</formula>
    </cfRule>
    <cfRule type="expression" dxfId="6169" priority="8040" stopIfTrue="1">
      <formula>WEEKDAY($A913)=4</formula>
    </cfRule>
    <cfRule type="expression" dxfId="6168" priority="8041" stopIfTrue="1">
      <formula>WEEKDAY($A913)=5</formula>
    </cfRule>
    <cfRule type="expression" dxfId="6167" priority="8042" stopIfTrue="1">
      <formula>WEEKDAY($A913)=6</formula>
    </cfRule>
    <cfRule type="expression" dxfId="6166" priority="8043" stopIfTrue="1">
      <formula>WEEKDAY($A913)=7</formula>
    </cfRule>
  </conditionalFormatting>
  <conditionalFormatting sqref="I913">
    <cfRule type="expression" dxfId="6165" priority="8030" stopIfTrue="1">
      <formula>WEEKDAY($A913)=1</formula>
    </cfRule>
    <cfRule type="expression" dxfId="6164" priority="8031" stopIfTrue="1">
      <formula>WEEKDAY($A913)=2</formula>
    </cfRule>
    <cfRule type="expression" dxfId="6163" priority="8032" stopIfTrue="1">
      <formula>WEEKDAY($A913)=3</formula>
    </cfRule>
    <cfRule type="expression" dxfId="6162" priority="8033" stopIfTrue="1">
      <formula>WEEKDAY($A913)=4</formula>
    </cfRule>
    <cfRule type="expression" dxfId="6161" priority="8034" stopIfTrue="1">
      <formula>WEEKDAY($A913)=5</formula>
    </cfRule>
    <cfRule type="expression" dxfId="6160" priority="8035" stopIfTrue="1">
      <formula>WEEKDAY($A913)=6</formula>
    </cfRule>
    <cfRule type="expression" dxfId="6159" priority="8036" stopIfTrue="1">
      <formula>WEEKDAY($A913)=7</formula>
    </cfRule>
  </conditionalFormatting>
  <conditionalFormatting sqref="I913">
    <cfRule type="expression" dxfId="6158" priority="8023" stopIfTrue="1">
      <formula>WEEKDAY($A913)=1</formula>
    </cfRule>
    <cfRule type="expression" dxfId="6157" priority="8024" stopIfTrue="1">
      <formula>WEEKDAY($A913)=2</formula>
    </cfRule>
    <cfRule type="expression" dxfId="6156" priority="8025" stopIfTrue="1">
      <formula>WEEKDAY($A913)=3</formula>
    </cfRule>
    <cfRule type="expression" dxfId="6155" priority="8026" stopIfTrue="1">
      <formula>WEEKDAY($A913)=4</formula>
    </cfRule>
    <cfRule type="expression" dxfId="6154" priority="8027" stopIfTrue="1">
      <formula>WEEKDAY($A913)=5</formula>
    </cfRule>
    <cfRule type="expression" dxfId="6153" priority="8028" stopIfTrue="1">
      <formula>WEEKDAY($A913)=6</formula>
    </cfRule>
    <cfRule type="expression" dxfId="6152" priority="8029" stopIfTrue="1">
      <formula>WEEKDAY($A913)=7</formula>
    </cfRule>
  </conditionalFormatting>
  <conditionalFormatting sqref="I913">
    <cfRule type="expression" dxfId="6151" priority="8016" stopIfTrue="1">
      <formula>WEEKDAY($A913)=1</formula>
    </cfRule>
    <cfRule type="expression" dxfId="6150" priority="8017" stopIfTrue="1">
      <formula>WEEKDAY($A913)=2</formula>
    </cfRule>
    <cfRule type="expression" dxfId="6149" priority="8018" stopIfTrue="1">
      <formula>WEEKDAY($A913)=3</formula>
    </cfRule>
    <cfRule type="expression" dxfId="6148" priority="8019" stopIfTrue="1">
      <formula>WEEKDAY($A913)=4</formula>
    </cfRule>
    <cfRule type="expression" dxfId="6147" priority="8020" stopIfTrue="1">
      <formula>WEEKDAY($A913)=5</formula>
    </cfRule>
    <cfRule type="expression" dxfId="6146" priority="8021" stopIfTrue="1">
      <formula>WEEKDAY($A913)=6</formula>
    </cfRule>
    <cfRule type="expression" dxfId="6145" priority="8022" stopIfTrue="1">
      <formula>WEEKDAY($A913)=7</formula>
    </cfRule>
  </conditionalFormatting>
  <conditionalFormatting sqref="I913">
    <cfRule type="expression" dxfId="6144" priority="8009" stopIfTrue="1">
      <formula>WEEKDAY($A913)=1</formula>
    </cfRule>
    <cfRule type="expression" dxfId="6143" priority="8010" stopIfTrue="1">
      <formula>WEEKDAY($A913)=2</formula>
    </cfRule>
    <cfRule type="expression" dxfId="6142" priority="8011" stopIfTrue="1">
      <formula>WEEKDAY($A913)=3</formula>
    </cfRule>
    <cfRule type="expression" dxfId="6141" priority="8012" stopIfTrue="1">
      <formula>WEEKDAY($A913)=4</formula>
    </cfRule>
    <cfRule type="expression" dxfId="6140" priority="8013" stopIfTrue="1">
      <formula>WEEKDAY($A913)=5</formula>
    </cfRule>
    <cfRule type="expression" dxfId="6139" priority="8014" stopIfTrue="1">
      <formula>WEEKDAY($A913)=6</formula>
    </cfRule>
    <cfRule type="expression" dxfId="6138" priority="8015" stopIfTrue="1">
      <formula>WEEKDAY($A913)=7</formula>
    </cfRule>
  </conditionalFormatting>
  <conditionalFormatting sqref="I913">
    <cfRule type="expression" dxfId="6137" priority="8002" stopIfTrue="1">
      <formula>WEEKDAY($A913)=1</formula>
    </cfRule>
    <cfRule type="expression" dxfId="6136" priority="8003" stopIfTrue="1">
      <formula>WEEKDAY($A913)=2</formula>
    </cfRule>
    <cfRule type="expression" dxfId="6135" priority="8004" stopIfTrue="1">
      <formula>WEEKDAY($A913)=3</formula>
    </cfRule>
    <cfRule type="expression" dxfId="6134" priority="8005" stopIfTrue="1">
      <formula>WEEKDAY($A913)=4</formula>
    </cfRule>
    <cfRule type="expression" dxfId="6133" priority="8006" stopIfTrue="1">
      <formula>WEEKDAY($A913)=5</formula>
    </cfRule>
    <cfRule type="expression" dxfId="6132" priority="8007" stopIfTrue="1">
      <formula>WEEKDAY($A913)=6</formula>
    </cfRule>
    <cfRule type="expression" dxfId="6131" priority="8008" stopIfTrue="1">
      <formula>WEEKDAY($A913)=7</formula>
    </cfRule>
  </conditionalFormatting>
  <conditionalFormatting sqref="I913">
    <cfRule type="expression" dxfId="6130" priority="7995" stopIfTrue="1">
      <formula>WEEKDAY($A913)=1</formula>
    </cfRule>
    <cfRule type="expression" dxfId="6129" priority="7996" stopIfTrue="1">
      <formula>WEEKDAY($A913)=2</formula>
    </cfRule>
    <cfRule type="expression" dxfId="6128" priority="7997" stopIfTrue="1">
      <formula>WEEKDAY($A913)=3</formula>
    </cfRule>
    <cfRule type="expression" dxfId="6127" priority="7998" stopIfTrue="1">
      <formula>WEEKDAY($A913)=4</formula>
    </cfRule>
    <cfRule type="expression" dxfId="6126" priority="7999" stopIfTrue="1">
      <formula>WEEKDAY($A913)=5</formula>
    </cfRule>
    <cfRule type="expression" dxfId="6125" priority="8000" stopIfTrue="1">
      <formula>WEEKDAY($A913)=6</formula>
    </cfRule>
    <cfRule type="expression" dxfId="6124" priority="8001" stopIfTrue="1">
      <formula>WEEKDAY($A913)=7</formula>
    </cfRule>
  </conditionalFormatting>
  <conditionalFormatting sqref="I913">
    <cfRule type="expression" dxfId="6123" priority="7988" stopIfTrue="1">
      <formula>WEEKDAY($A913)=1</formula>
    </cfRule>
    <cfRule type="expression" dxfId="6122" priority="7989" stopIfTrue="1">
      <formula>WEEKDAY($A913)=2</formula>
    </cfRule>
    <cfRule type="expression" dxfId="6121" priority="7990" stopIfTrue="1">
      <formula>WEEKDAY($A913)=3</formula>
    </cfRule>
    <cfRule type="expression" dxfId="6120" priority="7991" stopIfTrue="1">
      <formula>WEEKDAY($A913)=4</formula>
    </cfRule>
    <cfRule type="expression" dxfId="6119" priority="7992" stopIfTrue="1">
      <formula>WEEKDAY($A913)=5</formula>
    </cfRule>
    <cfRule type="expression" dxfId="6118" priority="7993" stopIfTrue="1">
      <formula>WEEKDAY($A913)=6</formula>
    </cfRule>
    <cfRule type="expression" dxfId="6117" priority="7994" stopIfTrue="1">
      <formula>WEEKDAY($A913)=7</formula>
    </cfRule>
  </conditionalFormatting>
  <conditionalFormatting sqref="I913">
    <cfRule type="expression" dxfId="6116" priority="7981" stopIfTrue="1">
      <formula>WEEKDAY($A913)=1</formula>
    </cfRule>
    <cfRule type="expression" dxfId="6115" priority="7982" stopIfTrue="1">
      <formula>WEEKDAY($A913)=2</formula>
    </cfRule>
    <cfRule type="expression" dxfId="6114" priority="7983" stopIfTrue="1">
      <formula>WEEKDAY($A913)=3</formula>
    </cfRule>
    <cfRule type="expression" dxfId="6113" priority="7984" stopIfTrue="1">
      <formula>WEEKDAY($A913)=4</formula>
    </cfRule>
    <cfRule type="expression" dxfId="6112" priority="7985" stopIfTrue="1">
      <formula>WEEKDAY($A913)=5</formula>
    </cfRule>
    <cfRule type="expression" dxfId="6111" priority="7986" stopIfTrue="1">
      <formula>WEEKDAY($A913)=6</formula>
    </cfRule>
    <cfRule type="expression" dxfId="6110" priority="7987" stopIfTrue="1">
      <formula>WEEKDAY($A913)=7</formula>
    </cfRule>
  </conditionalFormatting>
  <conditionalFormatting sqref="I913">
    <cfRule type="expression" dxfId="6109" priority="7974" stopIfTrue="1">
      <formula>WEEKDAY($A913)=1</formula>
    </cfRule>
    <cfRule type="expression" dxfId="6108" priority="7975" stopIfTrue="1">
      <formula>WEEKDAY($A913)=2</formula>
    </cfRule>
    <cfRule type="expression" dxfId="6107" priority="7976" stopIfTrue="1">
      <formula>WEEKDAY($A913)=3</formula>
    </cfRule>
    <cfRule type="expression" dxfId="6106" priority="7977" stopIfTrue="1">
      <formula>WEEKDAY($A913)=4</formula>
    </cfRule>
    <cfRule type="expression" dxfId="6105" priority="7978" stopIfTrue="1">
      <formula>WEEKDAY($A913)=5</formula>
    </cfRule>
    <cfRule type="expression" dxfId="6104" priority="7979" stopIfTrue="1">
      <formula>WEEKDAY($A913)=6</formula>
    </cfRule>
    <cfRule type="expression" dxfId="6103" priority="7980" stopIfTrue="1">
      <formula>WEEKDAY($A913)=7</formula>
    </cfRule>
  </conditionalFormatting>
  <conditionalFormatting sqref="I913">
    <cfRule type="expression" dxfId="6102" priority="7967" stopIfTrue="1">
      <formula>WEEKDAY($A913)=1</formula>
    </cfRule>
    <cfRule type="expression" dxfId="6101" priority="7968" stopIfTrue="1">
      <formula>WEEKDAY($A913)=2</formula>
    </cfRule>
    <cfRule type="expression" dxfId="6100" priority="7969" stopIfTrue="1">
      <formula>WEEKDAY($A913)=3</formula>
    </cfRule>
    <cfRule type="expression" dxfId="6099" priority="7970" stopIfTrue="1">
      <formula>WEEKDAY($A913)=4</formula>
    </cfRule>
    <cfRule type="expression" dxfId="6098" priority="7971" stopIfTrue="1">
      <formula>WEEKDAY($A913)=5</formula>
    </cfRule>
    <cfRule type="expression" dxfId="6097" priority="7972" stopIfTrue="1">
      <formula>WEEKDAY($A913)=6</formula>
    </cfRule>
    <cfRule type="expression" dxfId="6096" priority="7973" stopIfTrue="1">
      <formula>WEEKDAY($A913)=7</formula>
    </cfRule>
  </conditionalFormatting>
  <conditionalFormatting sqref="I913">
    <cfRule type="expression" dxfId="6095" priority="7960" stopIfTrue="1">
      <formula>WEEKDAY($A913)=1</formula>
    </cfRule>
    <cfRule type="expression" dxfId="6094" priority="7961" stopIfTrue="1">
      <formula>WEEKDAY($A913)=2</formula>
    </cfRule>
    <cfRule type="expression" dxfId="6093" priority="7962" stopIfTrue="1">
      <formula>WEEKDAY($A913)=3</formula>
    </cfRule>
    <cfRule type="expression" dxfId="6092" priority="7963" stopIfTrue="1">
      <formula>WEEKDAY($A913)=4</formula>
    </cfRule>
    <cfRule type="expression" dxfId="6091" priority="7964" stopIfTrue="1">
      <formula>WEEKDAY($A913)=5</formula>
    </cfRule>
    <cfRule type="expression" dxfId="6090" priority="7965" stopIfTrue="1">
      <formula>WEEKDAY($A913)=6</formula>
    </cfRule>
    <cfRule type="expression" dxfId="6089" priority="7966" stopIfTrue="1">
      <formula>WEEKDAY($A913)=7</formula>
    </cfRule>
  </conditionalFormatting>
  <conditionalFormatting sqref="I913">
    <cfRule type="expression" dxfId="6088" priority="7953" stopIfTrue="1">
      <formula>WEEKDAY($A913)=1</formula>
    </cfRule>
    <cfRule type="expression" dxfId="6087" priority="7954" stopIfTrue="1">
      <formula>WEEKDAY($A913)=2</formula>
    </cfRule>
    <cfRule type="expression" dxfId="6086" priority="7955" stopIfTrue="1">
      <formula>WEEKDAY($A913)=3</formula>
    </cfRule>
    <cfRule type="expression" dxfId="6085" priority="7956" stopIfTrue="1">
      <formula>WEEKDAY($A913)=4</formula>
    </cfRule>
    <cfRule type="expression" dxfId="6084" priority="7957" stopIfTrue="1">
      <formula>WEEKDAY($A913)=5</formula>
    </cfRule>
    <cfRule type="expression" dxfId="6083" priority="7958" stopIfTrue="1">
      <formula>WEEKDAY($A913)=6</formula>
    </cfRule>
    <cfRule type="expression" dxfId="6082" priority="7959" stopIfTrue="1">
      <formula>WEEKDAY($A913)=7</formula>
    </cfRule>
  </conditionalFormatting>
  <conditionalFormatting sqref="I913">
    <cfRule type="expression" dxfId="6081" priority="7946" stopIfTrue="1">
      <formula>WEEKDAY($A913)=1</formula>
    </cfRule>
    <cfRule type="expression" dxfId="6080" priority="7947" stopIfTrue="1">
      <formula>WEEKDAY($A913)=2</formula>
    </cfRule>
    <cfRule type="expression" dxfId="6079" priority="7948" stopIfTrue="1">
      <formula>WEEKDAY($A913)=3</formula>
    </cfRule>
    <cfRule type="expression" dxfId="6078" priority="7949" stopIfTrue="1">
      <formula>WEEKDAY($A913)=4</formula>
    </cfRule>
    <cfRule type="expression" dxfId="6077" priority="7950" stopIfTrue="1">
      <formula>WEEKDAY($A913)=5</formula>
    </cfRule>
    <cfRule type="expression" dxfId="6076" priority="7951" stopIfTrue="1">
      <formula>WEEKDAY($A913)=6</formula>
    </cfRule>
    <cfRule type="expression" dxfId="6075" priority="7952" stopIfTrue="1">
      <formula>WEEKDAY($A913)=7</formula>
    </cfRule>
  </conditionalFormatting>
  <conditionalFormatting sqref="I913">
    <cfRule type="expression" dxfId="6074" priority="7939" stopIfTrue="1">
      <formula>WEEKDAY($A913)=1</formula>
    </cfRule>
    <cfRule type="expression" dxfId="6073" priority="7940" stopIfTrue="1">
      <formula>WEEKDAY($A913)=2</formula>
    </cfRule>
    <cfRule type="expression" dxfId="6072" priority="7941" stopIfTrue="1">
      <formula>WEEKDAY($A913)=3</formula>
    </cfRule>
    <cfRule type="expression" dxfId="6071" priority="7942" stopIfTrue="1">
      <formula>WEEKDAY($A913)=4</formula>
    </cfRule>
    <cfRule type="expression" dxfId="6070" priority="7943" stopIfTrue="1">
      <formula>WEEKDAY($A913)=5</formula>
    </cfRule>
    <cfRule type="expression" dxfId="6069" priority="7944" stopIfTrue="1">
      <formula>WEEKDAY($A913)=6</formula>
    </cfRule>
    <cfRule type="expression" dxfId="6068" priority="7945" stopIfTrue="1">
      <formula>WEEKDAY($A913)=7</formula>
    </cfRule>
  </conditionalFormatting>
  <conditionalFormatting sqref="I913">
    <cfRule type="expression" dxfId="6067" priority="7932" stopIfTrue="1">
      <formula>WEEKDAY($A913)=1</formula>
    </cfRule>
    <cfRule type="expression" dxfId="6066" priority="7933" stopIfTrue="1">
      <formula>WEEKDAY($A913)=2</formula>
    </cfRule>
    <cfRule type="expression" dxfId="6065" priority="7934" stopIfTrue="1">
      <formula>WEEKDAY($A913)=3</formula>
    </cfRule>
    <cfRule type="expression" dxfId="6064" priority="7935" stopIfTrue="1">
      <formula>WEEKDAY($A913)=4</formula>
    </cfRule>
    <cfRule type="expression" dxfId="6063" priority="7936" stopIfTrue="1">
      <formula>WEEKDAY($A913)=5</formula>
    </cfRule>
    <cfRule type="expression" dxfId="6062" priority="7937" stopIfTrue="1">
      <formula>WEEKDAY($A913)=6</formula>
    </cfRule>
    <cfRule type="expression" dxfId="6061" priority="7938" stopIfTrue="1">
      <formula>WEEKDAY($A913)=7</formula>
    </cfRule>
  </conditionalFormatting>
  <conditionalFormatting sqref="I913">
    <cfRule type="expression" dxfId="6060" priority="7925" stopIfTrue="1">
      <formula>WEEKDAY($A913)=1</formula>
    </cfRule>
    <cfRule type="expression" dxfId="6059" priority="7926" stopIfTrue="1">
      <formula>WEEKDAY($A913)=2</formula>
    </cfRule>
    <cfRule type="expression" dxfId="6058" priority="7927" stopIfTrue="1">
      <formula>WEEKDAY($A913)=3</formula>
    </cfRule>
    <cfRule type="expression" dxfId="6057" priority="7928" stopIfTrue="1">
      <formula>WEEKDAY($A913)=4</formula>
    </cfRule>
    <cfRule type="expression" dxfId="6056" priority="7929" stopIfTrue="1">
      <formula>WEEKDAY($A913)=5</formula>
    </cfRule>
    <cfRule type="expression" dxfId="6055" priority="7930" stopIfTrue="1">
      <formula>WEEKDAY($A913)=6</formula>
    </cfRule>
    <cfRule type="expression" dxfId="6054" priority="7931" stopIfTrue="1">
      <formula>WEEKDAY($A913)=7</formula>
    </cfRule>
  </conditionalFormatting>
  <conditionalFormatting sqref="I913">
    <cfRule type="expression" dxfId="6053" priority="7918" stopIfTrue="1">
      <formula>WEEKDAY($A913)=1</formula>
    </cfRule>
    <cfRule type="expression" dxfId="6052" priority="7919" stopIfTrue="1">
      <formula>WEEKDAY($A913)=2</formula>
    </cfRule>
    <cfRule type="expression" dxfId="6051" priority="7920" stopIfTrue="1">
      <formula>WEEKDAY($A913)=3</formula>
    </cfRule>
    <cfRule type="expression" dxfId="6050" priority="7921" stopIfTrue="1">
      <formula>WEEKDAY($A913)=4</formula>
    </cfRule>
    <cfRule type="expression" dxfId="6049" priority="7922" stopIfTrue="1">
      <formula>WEEKDAY($A913)=5</formula>
    </cfRule>
    <cfRule type="expression" dxfId="6048" priority="7923" stopIfTrue="1">
      <formula>WEEKDAY($A913)=6</formula>
    </cfRule>
    <cfRule type="expression" dxfId="6047" priority="7924" stopIfTrue="1">
      <formula>WEEKDAY($A913)=7</formula>
    </cfRule>
  </conditionalFormatting>
  <conditionalFormatting sqref="I913">
    <cfRule type="expression" dxfId="6046" priority="7911" stopIfTrue="1">
      <formula>WEEKDAY($A913)=1</formula>
    </cfRule>
    <cfRule type="expression" dxfId="6045" priority="7912" stopIfTrue="1">
      <formula>WEEKDAY($A913)=2</formula>
    </cfRule>
    <cfRule type="expression" dxfId="6044" priority="7913" stopIfTrue="1">
      <formula>WEEKDAY($A913)=3</formula>
    </cfRule>
    <cfRule type="expression" dxfId="6043" priority="7914" stopIfTrue="1">
      <formula>WEEKDAY($A913)=4</formula>
    </cfRule>
    <cfRule type="expression" dxfId="6042" priority="7915" stopIfTrue="1">
      <formula>WEEKDAY($A913)=5</formula>
    </cfRule>
    <cfRule type="expression" dxfId="6041" priority="7916" stopIfTrue="1">
      <formula>WEEKDAY($A913)=6</formula>
    </cfRule>
    <cfRule type="expression" dxfId="6040" priority="7917" stopIfTrue="1">
      <formula>WEEKDAY($A913)=7</formula>
    </cfRule>
  </conditionalFormatting>
  <conditionalFormatting sqref="I913">
    <cfRule type="expression" dxfId="6039" priority="7904" stopIfTrue="1">
      <formula>WEEKDAY($A913)=1</formula>
    </cfRule>
    <cfRule type="expression" dxfId="6038" priority="7905" stopIfTrue="1">
      <formula>WEEKDAY($A913)=2</formula>
    </cfRule>
    <cfRule type="expression" dxfId="6037" priority="7906" stopIfTrue="1">
      <formula>WEEKDAY($A913)=3</formula>
    </cfRule>
    <cfRule type="expression" dxfId="6036" priority="7907" stopIfTrue="1">
      <formula>WEEKDAY($A913)=4</formula>
    </cfRule>
    <cfRule type="expression" dxfId="6035" priority="7908" stopIfTrue="1">
      <formula>WEEKDAY($A913)=5</formula>
    </cfRule>
    <cfRule type="expression" dxfId="6034" priority="7909" stopIfTrue="1">
      <formula>WEEKDAY($A913)=6</formula>
    </cfRule>
    <cfRule type="expression" dxfId="6033" priority="7910" stopIfTrue="1">
      <formula>WEEKDAY($A913)=7</formula>
    </cfRule>
  </conditionalFormatting>
  <conditionalFormatting sqref="I913">
    <cfRule type="expression" dxfId="6032" priority="7897" stopIfTrue="1">
      <formula>WEEKDAY($A913)=1</formula>
    </cfRule>
    <cfRule type="expression" dxfId="6031" priority="7898" stopIfTrue="1">
      <formula>WEEKDAY($A913)=2</formula>
    </cfRule>
    <cfRule type="expression" dxfId="6030" priority="7899" stopIfTrue="1">
      <formula>WEEKDAY($A913)=3</formula>
    </cfRule>
    <cfRule type="expression" dxfId="6029" priority="7900" stopIfTrue="1">
      <formula>WEEKDAY($A913)=4</formula>
    </cfRule>
    <cfRule type="expression" dxfId="6028" priority="7901" stopIfTrue="1">
      <formula>WEEKDAY($A913)=5</formula>
    </cfRule>
    <cfRule type="expression" dxfId="6027" priority="7902" stopIfTrue="1">
      <formula>WEEKDAY($A913)=6</formula>
    </cfRule>
    <cfRule type="expression" dxfId="6026" priority="7903" stopIfTrue="1">
      <formula>WEEKDAY($A913)=7</formula>
    </cfRule>
  </conditionalFormatting>
  <conditionalFormatting sqref="I913">
    <cfRule type="expression" dxfId="6025" priority="7890" stopIfTrue="1">
      <formula>WEEKDAY($A913)=1</formula>
    </cfRule>
    <cfRule type="expression" dxfId="6024" priority="7891" stopIfTrue="1">
      <formula>WEEKDAY($A913)=2</formula>
    </cfRule>
    <cfRule type="expression" dxfId="6023" priority="7892" stopIfTrue="1">
      <formula>WEEKDAY($A913)=3</formula>
    </cfRule>
    <cfRule type="expression" dxfId="6022" priority="7893" stopIfTrue="1">
      <formula>WEEKDAY($A913)=4</formula>
    </cfRule>
    <cfRule type="expression" dxfId="6021" priority="7894" stopIfTrue="1">
      <formula>WEEKDAY($A913)=5</formula>
    </cfRule>
    <cfRule type="expression" dxfId="6020" priority="7895" stopIfTrue="1">
      <formula>WEEKDAY($A913)=6</formula>
    </cfRule>
    <cfRule type="expression" dxfId="6019" priority="7896" stopIfTrue="1">
      <formula>WEEKDAY($A913)=7</formula>
    </cfRule>
  </conditionalFormatting>
  <conditionalFormatting sqref="I913">
    <cfRule type="expression" dxfId="6018" priority="7883" stopIfTrue="1">
      <formula>WEEKDAY($A913)=1</formula>
    </cfRule>
    <cfRule type="expression" dxfId="6017" priority="7884" stopIfTrue="1">
      <formula>WEEKDAY($A913)=2</formula>
    </cfRule>
    <cfRule type="expression" dxfId="6016" priority="7885" stopIfTrue="1">
      <formula>WEEKDAY($A913)=3</formula>
    </cfRule>
    <cfRule type="expression" dxfId="6015" priority="7886" stopIfTrue="1">
      <formula>WEEKDAY($A913)=4</formula>
    </cfRule>
    <cfRule type="expression" dxfId="6014" priority="7887" stopIfTrue="1">
      <formula>WEEKDAY($A913)=5</formula>
    </cfRule>
    <cfRule type="expression" dxfId="6013" priority="7888" stopIfTrue="1">
      <formula>WEEKDAY($A913)=6</formula>
    </cfRule>
    <cfRule type="expression" dxfId="6012" priority="7889" stopIfTrue="1">
      <formula>WEEKDAY($A913)=7</formula>
    </cfRule>
  </conditionalFormatting>
  <conditionalFormatting sqref="I913">
    <cfRule type="expression" dxfId="6011" priority="7876" stopIfTrue="1">
      <formula>WEEKDAY($A913)=1</formula>
    </cfRule>
    <cfRule type="expression" dxfId="6010" priority="7877" stopIfTrue="1">
      <formula>WEEKDAY($A913)=2</formula>
    </cfRule>
    <cfRule type="expression" dxfId="6009" priority="7878" stopIfTrue="1">
      <formula>WEEKDAY($A913)=3</formula>
    </cfRule>
    <cfRule type="expression" dxfId="6008" priority="7879" stopIfTrue="1">
      <formula>WEEKDAY($A913)=4</formula>
    </cfRule>
    <cfRule type="expression" dxfId="6007" priority="7880" stopIfTrue="1">
      <formula>WEEKDAY($A913)=5</formula>
    </cfRule>
    <cfRule type="expression" dxfId="6006" priority="7881" stopIfTrue="1">
      <formula>WEEKDAY($A913)=6</formula>
    </cfRule>
    <cfRule type="expression" dxfId="6005" priority="7882" stopIfTrue="1">
      <formula>WEEKDAY($A913)=7</formula>
    </cfRule>
  </conditionalFormatting>
  <conditionalFormatting sqref="I913">
    <cfRule type="expression" dxfId="6004" priority="7869" stopIfTrue="1">
      <formula>WEEKDAY($A913)=1</formula>
    </cfRule>
    <cfRule type="expression" dxfId="6003" priority="7870" stopIfTrue="1">
      <formula>WEEKDAY($A913)=2</formula>
    </cfRule>
    <cfRule type="expression" dxfId="6002" priority="7871" stopIfTrue="1">
      <formula>WEEKDAY($A913)=3</formula>
    </cfRule>
    <cfRule type="expression" dxfId="6001" priority="7872" stopIfTrue="1">
      <formula>WEEKDAY($A913)=4</formula>
    </cfRule>
    <cfRule type="expression" dxfId="6000" priority="7873" stopIfTrue="1">
      <formula>WEEKDAY($A913)=5</formula>
    </cfRule>
    <cfRule type="expression" dxfId="5999" priority="7874" stopIfTrue="1">
      <formula>WEEKDAY($A913)=6</formula>
    </cfRule>
    <cfRule type="expression" dxfId="5998" priority="7875" stopIfTrue="1">
      <formula>WEEKDAY($A913)=7</formula>
    </cfRule>
  </conditionalFormatting>
  <conditionalFormatting sqref="I913">
    <cfRule type="expression" dxfId="5997" priority="7862" stopIfTrue="1">
      <formula>WEEKDAY($A913)=1</formula>
    </cfRule>
    <cfRule type="expression" dxfId="5996" priority="7863" stopIfTrue="1">
      <formula>WEEKDAY($A913)=2</formula>
    </cfRule>
    <cfRule type="expression" dxfId="5995" priority="7864" stopIfTrue="1">
      <formula>WEEKDAY($A913)=3</formula>
    </cfRule>
    <cfRule type="expression" dxfId="5994" priority="7865" stopIfTrue="1">
      <formula>WEEKDAY($A913)=4</formula>
    </cfRule>
    <cfRule type="expression" dxfId="5993" priority="7866" stopIfTrue="1">
      <formula>WEEKDAY($A913)=5</formula>
    </cfRule>
    <cfRule type="expression" dxfId="5992" priority="7867" stopIfTrue="1">
      <formula>WEEKDAY($A913)=6</formula>
    </cfRule>
    <cfRule type="expression" dxfId="5991" priority="7868" stopIfTrue="1">
      <formula>WEEKDAY($A913)=7</formula>
    </cfRule>
  </conditionalFormatting>
  <conditionalFormatting sqref="I913">
    <cfRule type="expression" dxfId="5990" priority="7855" stopIfTrue="1">
      <formula>WEEKDAY($A913)=1</formula>
    </cfRule>
    <cfRule type="expression" dxfId="5989" priority="7856" stopIfTrue="1">
      <formula>WEEKDAY($A913)=2</formula>
    </cfRule>
    <cfRule type="expression" dxfId="5988" priority="7857" stopIfTrue="1">
      <formula>WEEKDAY($A913)=3</formula>
    </cfRule>
    <cfRule type="expression" dxfId="5987" priority="7858" stopIfTrue="1">
      <formula>WEEKDAY($A913)=4</formula>
    </cfRule>
    <cfRule type="expression" dxfId="5986" priority="7859" stopIfTrue="1">
      <formula>WEEKDAY($A913)=5</formula>
    </cfRule>
    <cfRule type="expression" dxfId="5985" priority="7860" stopIfTrue="1">
      <formula>WEEKDAY($A913)=6</formula>
    </cfRule>
    <cfRule type="expression" dxfId="5984" priority="7861" stopIfTrue="1">
      <formula>WEEKDAY($A913)=7</formula>
    </cfRule>
  </conditionalFormatting>
  <conditionalFormatting sqref="I913">
    <cfRule type="expression" dxfId="5983" priority="7848" stopIfTrue="1">
      <formula>WEEKDAY($A913)=1</formula>
    </cfRule>
    <cfRule type="expression" dxfId="5982" priority="7849" stopIfTrue="1">
      <formula>WEEKDAY($A913)=2</formula>
    </cfRule>
    <cfRule type="expression" dxfId="5981" priority="7850" stopIfTrue="1">
      <formula>WEEKDAY($A913)=3</formula>
    </cfRule>
    <cfRule type="expression" dxfId="5980" priority="7851" stopIfTrue="1">
      <formula>WEEKDAY($A913)=4</formula>
    </cfRule>
    <cfRule type="expression" dxfId="5979" priority="7852" stopIfTrue="1">
      <formula>WEEKDAY($A913)=5</formula>
    </cfRule>
    <cfRule type="expression" dxfId="5978" priority="7853" stopIfTrue="1">
      <formula>WEEKDAY($A913)=6</formula>
    </cfRule>
    <cfRule type="expression" dxfId="5977" priority="7854" stopIfTrue="1">
      <formula>WEEKDAY($A913)=7</formula>
    </cfRule>
  </conditionalFormatting>
  <conditionalFormatting sqref="I913">
    <cfRule type="expression" dxfId="5976" priority="7841" stopIfTrue="1">
      <formula>WEEKDAY($A913)=1</formula>
    </cfRule>
    <cfRule type="expression" dxfId="5975" priority="7842" stopIfTrue="1">
      <formula>WEEKDAY($A913)=2</formula>
    </cfRule>
    <cfRule type="expression" dxfId="5974" priority="7843" stopIfTrue="1">
      <formula>WEEKDAY($A913)=3</formula>
    </cfRule>
    <cfRule type="expression" dxfId="5973" priority="7844" stopIfTrue="1">
      <formula>WEEKDAY($A913)=4</formula>
    </cfRule>
    <cfRule type="expression" dxfId="5972" priority="7845" stopIfTrue="1">
      <formula>WEEKDAY($A913)=5</formula>
    </cfRule>
    <cfRule type="expression" dxfId="5971" priority="7846" stopIfTrue="1">
      <formula>WEEKDAY($A913)=6</formula>
    </cfRule>
    <cfRule type="expression" dxfId="5970" priority="7847" stopIfTrue="1">
      <formula>WEEKDAY($A913)=7</formula>
    </cfRule>
  </conditionalFormatting>
  <conditionalFormatting sqref="I913">
    <cfRule type="expression" dxfId="5969" priority="7834" stopIfTrue="1">
      <formula>WEEKDAY($A913)=1</formula>
    </cfRule>
    <cfRule type="expression" dxfId="5968" priority="7835" stopIfTrue="1">
      <formula>WEEKDAY($A913)=2</formula>
    </cfRule>
    <cfRule type="expression" dxfId="5967" priority="7836" stopIfTrue="1">
      <formula>WEEKDAY($A913)=3</formula>
    </cfRule>
    <cfRule type="expression" dxfId="5966" priority="7837" stopIfTrue="1">
      <formula>WEEKDAY($A913)=4</formula>
    </cfRule>
    <cfRule type="expression" dxfId="5965" priority="7838" stopIfTrue="1">
      <formula>WEEKDAY($A913)=5</formula>
    </cfRule>
    <cfRule type="expression" dxfId="5964" priority="7839" stopIfTrue="1">
      <formula>WEEKDAY($A913)=6</formula>
    </cfRule>
    <cfRule type="expression" dxfId="5963" priority="7840" stopIfTrue="1">
      <formula>WEEKDAY($A913)=7</formula>
    </cfRule>
  </conditionalFormatting>
  <conditionalFormatting sqref="I913">
    <cfRule type="expression" dxfId="5962" priority="7827" stopIfTrue="1">
      <formula>WEEKDAY($A913)=1</formula>
    </cfRule>
    <cfRule type="expression" dxfId="5961" priority="7828" stopIfTrue="1">
      <formula>WEEKDAY($A913)=2</formula>
    </cfRule>
    <cfRule type="expression" dxfId="5960" priority="7829" stopIfTrue="1">
      <formula>WEEKDAY($A913)=3</formula>
    </cfRule>
    <cfRule type="expression" dxfId="5959" priority="7830" stopIfTrue="1">
      <formula>WEEKDAY($A913)=4</formula>
    </cfRule>
    <cfRule type="expression" dxfId="5958" priority="7831" stopIfTrue="1">
      <formula>WEEKDAY($A913)=5</formula>
    </cfRule>
    <cfRule type="expression" dxfId="5957" priority="7832" stopIfTrue="1">
      <formula>WEEKDAY($A913)=6</formula>
    </cfRule>
    <cfRule type="expression" dxfId="5956" priority="7833" stopIfTrue="1">
      <formula>WEEKDAY($A913)=7</formula>
    </cfRule>
  </conditionalFormatting>
  <conditionalFormatting sqref="I913">
    <cfRule type="expression" dxfId="5955" priority="7820" stopIfTrue="1">
      <formula>WEEKDAY($A913)=1</formula>
    </cfRule>
    <cfRule type="expression" dxfId="5954" priority="7821" stopIfTrue="1">
      <formula>WEEKDAY($A913)=2</formula>
    </cfRule>
    <cfRule type="expression" dxfId="5953" priority="7822" stopIfTrue="1">
      <formula>WEEKDAY($A913)=3</formula>
    </cfRule>
    <cfRule type="expression" dxfId="5952" priority="7823" stopIfTrue="1">
      <formula>WEEKDAY($A913)=4</formula>
    </cfRule>
    <cfRule type="expression" dxfId="5951" priority="7824" stopIfTrue="1">
      <formula>WEEKDAY($A913)=5</formula>
    </cfRule>
    <cfRule type="expression" dxfId="5950" priority="7825" stopIfTrue="1">
      <formula>WEEKDAY($A913)=6</formula>
    </cfRule>
    <cfRule type="expression" dxfId="5949" priority="7826" stopIfTrue="1">
      <formula>WEEKDAY($A913)=7</formula>
    </cfRule>
  </conditionalFormatting>
  <conditionalFormatting sqref="I913">
    <cfRule type="expression" dxfId="5948" priority="7813" stopIfTrue="1">
      <formula>WEEKDAY($A913)=1</formula>
    </cfRule>
    <cfRule type="expression" dxfId="5947" priority="7814" stopIfTrue="1">
      <formula>WEEKDAY($A913)=2</formula>
    </cfRule>
    <cfRule type="expression" dxfId="5946" priority="7815" stopIfTrue="1">
      <formula>WEEKDAY($A913)=3</formula>
    </cfRule>
    <cfRule type="expression" dxfId="5945" priority="7816" stopIfTrue="1">
      <formula>WEEKDAY($A913)=4</formula>
    </cfRule>
    <cfRule type="expression" dxfId="5944" priority="7817" stopIfTrue="1">
      <formula>WEEKDAY($A913)=5</formula>
    </cfRule>
    <cfRule type="expression" dxfId="5943" priority="7818" stopIfTrue="1">
      <formula>WEEKDAY($A913)=6</formula>
    </cfRule>
    <cfRule type="expression" dxfId="5942" priority="7819" stopIfTrue="1">
      <formula>WEEKDAY($A913)=7</formula>
    </cfRule>
  </conditionalFormatting>
  <conditionalFormatting sqref="I913">
    <cfRule type="expression" dxfId="5941" priority="7806" stopIfTrue="1">
      <formula>WEEKDAY($A913)=1</formula>
    </cfRule>
    <cfRule type="expression" dxfId="5940" priority="7807" stopIfTrue="1">
      <formula>WEEKDAY($A913)=2</formula>
    </cfRule>
    <cfRule type="expression" dxfId="5939" priority="7808" stopIfTrue="1">
      <formula>WEEKDAY($A913)=3</formula>
    </cfRule>
    <cfRule type="expression" dxfId="5938" priority="7809" stopIfTrue="1">
      <formula>WEEKDAY($A913)=4</formula>
    </cfRule>
    <cfRule type="expression" dxfId="5937" priority="7810" stopIfTrue="1">
      <formula>WEEKDAY($A913)=5</formula>
    </cfRule>
    <cfRule type="expression" dxfId="5936" priority="7811" stopIfTrue="1">
      <formula>WEEKDAY($A913)=6</formula>
    </cfRule>
    <cfRule type="expression" dxfId="5935" priority="7812" stopIfTrue="1">
      <formula>WEEKDAY($A913)=7</formula>
    </cfRule>
  </conditionalFormatting>
  <conditionalFormatting sqref="I913">
    <cfRule type="expression" dxfId="5934" priority="7799" stopIfTrue="1">
      <formula>WEEKDAY($A913)=1</formula>
    </cfRule>
    <cfRule type="expression" dxfId="5933" priority="7800" stopIfTrue="1">
      <formula>WEEKDAY($A913)=2</formula>
    </cfRule>
    <cfRule type="expression" dxfId="5932" priority="7801" stopIfTrue="1">
      <formula>WEEKDAY($A913)=3</formula>
    </cfRule>
    <cfRule type="expression" dxfId="5931" priority="7802" stopIfTrue="1">
      <formula>WEEKDAY($A913)=4</formula>
    </cfRule>
    <cfRule type="expression" dxfId="5930" priority="7803" stopIfTrue="1">
      <formula>WEEKDAY($A913)=5</formula>
    </cfRule>
    <cfRule type="expression" dxfId="5929" priority="7804" stopIfTrue="1">
      <formula>WEEKDAY($A913)=6</formula>
    </cfRule>
    <cfRule type="expression" dxfId="5928" priority="7805" stopIfTrue="1">
      <formula>WEEKDAY($A913)=7</formula>
    </cfRule>
  </conditionalFormatting>
  <conditionalFormatting sqref="I913">
    <cfRule type="expression" dxfId="5927" priority="7792" stopIfTrue="1">
      <formula>WEEKDAY($A913)=1</formula>
    </cfRule>
    <cfRule type="expression" dxfId="5926" priority="7793" stopIfTrue="1">
      <formula>WEEKDAY($A913)=2</formula>
    </cfRule>
    <cfRule type="expression" dxfId="5925" priority="7794" stopIfTrue="1">
      <formula>WEEKDAY($A913)=3</formula>
    </cfRule>
    <cfRule type="expression" dxfId="5924" priority="7795" stopIfTrue="1">
      <formula>WEEKDAY($A913)=4</formula>
    </cfRule>
    <cfRule type="expression" dxfId="5923" priority="7796" stopIfTrue="1">
      <formula>WEEKDAY($A913)=5</formula>
    </cfRule>
    <cfRule type="expression" dxfId="5922" priority="7797" stopIfTrue="1">
      <formula>WEEKDAY($A913)=6</formula>
    </cfRule>
    <cfRule type="expression" dxfId="5921" priority="7798" stopIfTrue="1">
      <formula>WEEKDAY($A913)=7</formula>
    </cfRule>
  </conditionalFormatting>
  <conditionalFormatting sqref="I913">
    <cfRule type="expression" dxfId="5920" priority="7785" stopIfTrue="1">
      <formula>WEEKDAY($A913)=1</formula>
    </cfRule>
    <cfRule type="expression" dxfId="5919" priority="7786" stopIfTrue="1">
      <formula>WEEKDAY($A913)=2</formula>
    </cfRule>
    <cfRule type="expression" dxfId="5918" priority="7787" stopIfTrue="1">
      <formula>WEEKDAY($A913)=3</formula>
    </cfRule>
    <cfRule type="expression" dxfId="5917" priority="7788" stopIfTrue="1">
      <formula>WEEKDAY($A913)=4</formula>
    </cfRule>
    <cfRule type="expression" dxfId="5916" priority="7789" stopIfTrue="1">
      <formula>WEEKDAY($A913)=5</formula>
    </cfRule>
    <cfRule type="expression" dxfId="5915" priority="7790" stopIfTrue="1">
      <formula>WEEKDAY($A913)=6</formula>
    </cfRule>
    <cfRule type="expression" dxfId="5914" priority="7791" stopIfTrue="1">
      <formula>WEEKDAY($A913)=7</formula>
    </cfRule>
  </conditionalFormatting>
  <conditionalFormatting sqref="I913">
    <cfRule type="expression" dxfId="5913" priority="7778" stopIfTrue="1">
      <formula>WEEKDAY($A913)=1</formula>
    </cfRule>
    <cfRule type="expression" dxfId="5912" priority="7779" stopIfTrue="1">
      <formula>WEEKDAY($A913)=2</formula>
    </cfRule>
    <cfRule type="expression" dxfId="5911" priority="7780" stopIfTrue="1">
      <formula>WEEKDAY($A913)=3</formula>
    </cfRule>
    <cfRule type="expression" dxfId="5910" priority="7781" stopIfTrue="1">
      <formula>WEEKDAY($A913)=4</formula>
    </cfRule>
    <cfRule type="expression" dxfId="5909" priority="7782" stopIfTrue="1">
      <formula>WEEKDAY($A913)=5</formula>
    </cfRule>
    <cfRule type="expression" dxfId="5908" priority="7783" stopIfTrue="1">
      <formula>WEEKDAY($A913)=6</formula>
    </cfRule>
    <cfRule type="expression" dxfId="5907" priority="7784" stopIfTrue="1">
      <formula>WEEKDAY($A913)=7</formula>
    </cfRule>
  </conditionalFormatting>
  <conditionalFormatting sqref="I913">
    <cfRule type="expression" dxfId="5906" priority="7771" stopIfTrue="1">
      <formula>WEEKDAY($A913)=1</formula>
    </cfRule>
    <cfRule type="expression" dxfId="5905" priority="7772" stopIfTrue="1">
      <formula>WEEKDAY($A913)=2</formula>
    </cfRule>
    <cfRule type="expression" dxfId="5904" priority="7773" stopIfTrue="1">
      <formula>WEEKDAY($A913)=3</formula>
    </cfRule>
    <cfRule type="expression" dxfId="5903" priority="7774" stopIfTrue="1">
      <formula>WEEKDAY($A913)=4</formula>
    </cfRule>
    <cfRule type="expression" dxfId="5902" priority="7775" stopIfTrue="1">
      <formula>WEEKDAY($A913)=5</formula>
    </cfRule>
    <cfRule type="expression" dxfId="5901" priority="7776" stopIfTrue="1">
      <formula>WEEKDAY($A913)=6</formula>
    </cfRule>
    <cfRule type="expression" dxfId="5900" priority="7777" stopIfTrue="1">
      <formula>WEEKDAY($A913)=7</formula>
    </cfRule>
  </conditionalFormatting>
  <conditionalFormatting sqref="I913">
    <cfRule type="expression" dxfId="5899" priority="7764" stopIfTrue="1">
      <formula>WEEKDAY($A913)=1</formula>
    </cfRule>
    <cfRule type="expression" dxfId="5898" priority="7765" stopIfTrue="1">
      <formula>WEEKDAY($A913)=2</formula>
    </cfRule>
    <cfRule type="expression" dxfId="5897" priority="7766" stopIfTrue="1">
      <formula>WEEKDAY($A913)=3</formula>
    </cfRule>
    <cfRule type="expression" dxfId="5896" priority="7767" stopIfTrue="1">
      <formula>WEEKDAY($A913)=4</formula>
    </cfRule>
    <cfRule type="expression" dxfId="5895" priority="7768" stopIfTrue="1">
      <formula>WEEKDAY($A913)=5</formula>
    </cfRule>
    <cfRule type="expression" dxfId="5894" priority="7769" stopIfTrue="1">
      <formula>WEEKDAY($A913)=6</formula>
    </cfRule>
    <cfRule type="expression" dxfId="5893" priority="7770" stopIfTrue="1">
      <formula>WEEKDAY($A913)=7</formula>
    </cfRule>
  </conditionalFormatting>
  <conditionalFormatting sqref="I913">
    <cfRule type="expression" dxfId="5892" priority="7757" stopIfTrue="1">
      <formula>WEEKDAY($A913)=1</formula>
    </cfRule>
    <cfRule type="expression" dxfId="5891" priority="7758" stopIfTrue="1">
      <formula>WEEKDAY($A913)=2</formula>
    </cfRule>
    <cfRule type="expression" dxfId="5890" priority="7759" stopIfTrue="1">
      <formula>WEEKDAY($A913)=3</formula>
    </cfRule>
    <cfRule type="expression" dxfId="5889" priority="7760" stopIfTrue="1">
      <formula>WEEKDAY($A913)=4</formula>
    </cfRule>
    <cfRule type="expression" dxfId="5888" priority="7761" stopIfTrue="1">
      <formula>WEEKDAY($A913)=5</formula>
    </cfRule>
    <cfRule type="expression" dxfId="5887" priority="7762" stopIfTrue="1">
      <formula>WEEKDAY($A913)=6</formula>
    </cfRule>
    <cfRule type="expression" dxfId="5886" priority="7763" stopIfTrue="1">
      <formula>WEEKDAY($A913)=7</formula>
    </cfRule>
  </conditionalFormatting>
  <conditionalFormatting sqref="I913">
    <cfRule type="expression" dxfId="5885" priority="7743" stopIfTrue="1">
      <formula>WEEKDAY($A913)=1</formula>
    </cfRule>
    <cfRule type="expression" dxfId="5884" priority="7744" stopIfTrue="1">
      <formula>WEEKDAY($A913)=2</formula>
    </cfRule>
    <cfRule type="expression" dxfId="5883" priority="7745" stopIfTrue="1">
      <formula>WEEKDAY($A913)=3</formula>
    </cfRule>
    <cfRule type="expression" dxfId="5882" priority="7746" stopIfTrue="1">
      <formula>WEEKDAY($A913)=4</formula>
    </cfRule>
    <cfRule type="expression" dxfId="5881" priority="7747" stopIfTrue="1">
      <formula>WEEKDAY($A913)=5</formula>
    </cfRule>
    <cfRule type="expression" dxfId="5880" priority="7748" stopIfTrue="1">
      <formula>WEEKDAY($A913)=6</formula>
    </cfRule>
    <cfRule type="expression" dxfId="5879" priority="7749" stopIfTrue="1">
      <formula>WEEKDAY($A913)=7</formula>
    </cfRule>
  </conditionalFormatting>
  <conditionalFormatting sqref="I913">
    <cfRule type="expression" dxfId="5878" priority="7736" stopIfTrue="1">
      <formula>WEEKDAY($A913)=1</formula>
    </cfRule>
    <cfRule type="expression" dxfId="5877" priority="7737" stopIfTrue="1">
      <formula>WEEKDAY($A913)=2</formula>
    </cfRule>
    <cfRule type="expression" dxfId="5876" priority="7738" stopIfTrue="1">
      <formula>WEEKDAY($A913)=3</formula>
    </cfRule>
    <cfRule type="expression" dxfId="5875" priority="7739" stopIfTrue="1">
      <formula>WEEKDAY($A913)=4</formula>
    </cfRule>
    <cfRule type="expression" dxfId="5874" priority="7740" stopIfTrue="1">
      <formula>WEEKDAY($A913)=5</formula>
    </cfRule>
    <cfRule type="expression" dxfId="5873" priority="7741" stopIfTrue="1">
      <formula>WEEKDAY($A913)=6</formula>
    </cfRule>
    <cfRule type="expression" dxfId="5872" priority="7742" stopIfTrue="1">
      <formula>WEEKDAY($A913)=7</formula>
    </cfRule>
  </conditionalFormatting>
  <conditionalFormatting sqref="I913">
    <cfRule type="expression" dxfId="5871" priority="7729" stopIfTrue="1">
      <formula>WEEKDAY($A913)=1</formula>
    </cfRule>
    <cfRule type="expression" dxfId="5870" priority="7730" stopIfTrue="1">
      <formula>WEEKDAY($A913)=2</formula>
    </cfRule>
    <cfRule type="expression" dxfId="5869" priority="7731" stopIfTrue="1">
      <formula>WEEKDAY($A913)=3</formula>
    </cfRule>
    <cfRule type="expression" dxfId="5868" priority="7732" stopIfTrue="1">
      <formula>WEEKDAY($A913)=4</formula>
    </cfRule>
    <cfRule type="expression" dxfId="5867" priority="7733" stopIfTrue="1">
      <formula>WEEKDAY($A913)=5</formula>
    </cfRule>
    <cfRule type="expression" dxfId="5866" priority="7734" stopIfTrue="1">
      <formula>WEEKDAY($A913)=6</formula>
    </cfRule>
    <cfRule type="expression" dxfId="5865" priority="7735" stopIfTrue="1">
      <formula>WEEKDAY($A913)=7</formula>
    </cfRule>
  </conditionalFormatting>
  <conditionalFormatting sqref="I913">
    <cfRule type="expression" dxfId="5864" priority="7715" stopIfTrue="1">
      <formula>WEEKDAY($A913)=1</formula>
    </cfRule>
    <cfRule type="expression" dxfId="5863" priority="7716" stopIfTrue="1">
      <formula>WEEKDAY($A913)=2</formula>
    </cfRule>
    <cfRule type="expression" dxfId="5862" priority="7717" stopIfTrue="1">
      <formula>WEEKDAY($A913)=3</formula>
    </cfRule>
    <cfRule type="expression" dxfId="5861" priority="7718" stopIfTrue="1">
      <formula>WEEKDAY($A913)=4</formula>
    </cfRule>
    <cfRule type="expression" dxfId="5860" priority="7719" stopIfTrue="1">
      <formula>WEEKDAY($A913)=5</formula>
    </cfRule>
    <cfRule type="expression" dxfId="5859" priority="7720" stopIfTrue="1">
      <formula>WEEKDAY($A913)=6</formula>
    </cfRule>
    <cfRule type="expression" dxfId="5858" priority="7721" stopIfTrue="1">
      <formula>WEEKDAY($A913)=7</formula>
    </cfRule>
  </conditionalFormatting>
  <conditionalFormatting sqref="I913">
    <cfRule type="expression" dxfId="5857" priority="7708" stopIfTrue="1">
      <formula>WEEKDAY($A913)=1</formula>
    </cfRule>
    <cfRule type="expression" dxfId="5856" priority="7709" stopIfTrue="1">
      <formula>WEEKDAY($A913)=2</formula>
    </cfRule>
    <cfRule type="expression" dxfId="5855" priority="7710" stopIfTrue="1">
      <formula>WEEKDAY($A913)=3</formula>
    </cfRule>
    <cfRule type="expression" dxfId="5854" priority="7711" stopIfTrue="1">
      <formula>WEEKDAY($A913)=4</formula>
    </cfRule>
    <cfRule type="expression" dxfId="5853" priority="7712" stopIfTrue="1">
      <formula>WEEKDAY($A913)=5</formula>
    </cfRule>
    <cfRule type="expression" dxfId="5852" priority="7713" stopIfTrue="1">
      <formula>WEEKDAY($A913)=6</formula>
    </cfRule>
    <cfRule type="expression" dxfId="5851" priority="7714" stopIfTrue="1">
      <formula>WEEKDAY($A913)=7</formula>
    </cfRule>
  </conditionalFormatting>
  <conditionalFormatting sqref="I913">
    <cfRule type="expression" dxfId="5850" priority="7701" stopIfTrue="1">
      <formula>WEEKDAY($A913)=1</formula>
    </cfRule>
    <cfRule type="expression" dxfId="5849" priority="7702" stopIfTrue="1">
      <formula>WEEKDAY($A913)=2</formula>
    </cfRule>
    <cfRule type="expression" dxfId="5848" priority="7703" stopIfTrue="1">
      <formula>WEEKDAY($A913)=3</formula>
    </cfRule>
    <cfRule type="expression" dxfId="5847" priority="7704" stopIfTrue="1">
      <formula>WEEKDAY($A913)=4</formula>
    </cfRule>
    <cfRule type="expression" dxfId="5846" priority="7705" stopIfTrue="1">
      <formula>WEEKDAY($A913)=5</formula>
    </cfRule>
    <cfRule type="expression" dxfId="5845" priority="7706" stopIfTrue="1">
      <formula>WEEKDAY($A913)=6</formula>
    </cfRule>
    <cfRule type="expression" dxfId="5844" priority="7707" stopIfTrue="1">
      <formula>WEEKDAY($A913)=7</formula>
    </cfRule>
  </conditionalFormatting>
  <conditionalFormatting sqref="I913">
    <cfRule type="expression" dxfId="5843" priority="7694" stopIfTrue="1">
      <formula>WEEKDAY($A913)=1</formula>
    </cfRule>
    <cfRule type="expression" dxfId="5842" priority="7695" stopIfTrue="1">
      <formula>WEEKDAY($A913)=2</formula>
    </cfRule>
    <cfRule type="expression" dxfId="5841" priority="7696" stopIfTrue="1">
      <formula>WEEKDAY($A913)=3</formula>
    </cfRule>
    <cfRule type="expression" dxfId="5840" priority="7697" stopIfTrue="1">
      <formula>WEEKDAY($A913)=4</formula>
    </cfRule>
    <cfRule type="expression" dxfId="5839" priority="7698" stopIfTrue="1">
      <formula>WEEKDAY($A913)=5</formula>
    </cfRule>
    <cfRule type="expression" dxfId="5838" priority="7699" stopIfTrue="1">
      <formula>WEEKDAY($A913)=6</formula>
    </cfRule>
    <cfRule type="expression" dxfId="5837" priority="7700" stopIfTrue="1">
      <formula>WEEKDAY($A913)=7</formula>
    </cfRule>
  </conditionalFormatting>
  <conditionalFormatting sqref="I913">
    <cfRule type="expression" dxfId="5836" priority="7687" stopIfTrue="1">
      <formula>WEEKDAY($A913)=1</formula>
    </cfRule>
    <cfRule type="expression" dxfId="5835" priority="7688" stopIfTrue="1">
      <formula>WEEKDAY($A913)=2</formula>
    </cfRule>
    <cfRule type="expression" dxfId="5834" priority="7689" stopIfTrue="1">
      <formula>WEEKDAY($A913)=3</formula>
    </cfRule>
    <cfRule type="expression" dxfId="5833" priority="7690" stopIfTrue="1">
      <formula>WEEKDAY($A913)=4</formula>
    </cfRule>
    <cfRule type="expression" dxfId="5832" priority="7691" stopIfTrue="1">
      <formula>WEEKDAY($A913)=5</formula>
    </cfRule>
    <cfRule type="expression" dxfId="5831" priority="7692" stopIfTrue="1">
      <formula>WEEKDAY($A913)=6</formula>
    </cfRule>
    <cfRule type="expression" dxfId="5830" priority="7693" stopIfTrue="1">
      <formula>WEEKDAY($A913)=7</formula>
    </cfRule>
  </conditionalFormatting>
  <conditionalFormatting sqref="I913">
    <cfRule type="expression" dxfId="5829" priority="7680" stopIfTrue="1">
      <formula>WEEKDAY($A913)=1</formula>
    </cfRule>
    <cfRule type="expression" dxfId="5828" priority="7681" stopIfTrue="1">
      <formula>WEEKDAY($A913)=2</formula>
    </cfRule>
    <cfRule type="expression" dxfId="5827" priority="7682" stopIfTrue="1">
      <formula>WEEKDAY($A913)=3</formula>
    </cfRule>
    <cfRule type="expression" dxfId="5826" priority="7683" stopIfTrue="1">
      <formula>WEEKDAY($A913)=4</formula>
    </cfRule>
    <cfRule type="expression" dxfId="5825" priority="7684" stopIfTrue="1">
      <formula>WEEKDAY($A913)=5</formula>
    </cfRule>
    <cfRule type="expression" dxfId="5824" priority="7685" stopIfTrue="1">
      <formula>WEEKDAY($A913)=6</formula>
    </cfRule>
    <cfRule type="expression" dxfId="5823" priority="7686" stopIfTrue="1">
      <formula>WEEKDAY($A913)=7</formula>
    </cfRule>
  </conditionalFormatting>
  <conditionalFormatting sqref="I913">
    <cfRule type="expression" dxfId="5822" priority="7673" stopIfTrue="1">
      <formula>WEEKDAY($A913)=1</formula>
    </cfRule>
    <cfRule type="expression" dxfId="5821" priority="7674" stopIfTrue="1">
      <formula>WEEKDAY($A913)=2</formula>
    </cfRule>
    <cfRule type="expression" dxfId="5820" priority="7675" stopIfTrue="1">
      <formula>WEEKDAY($A913)=3</formula>
    </cfRule>
    <cfRule type="expression" dxfId="5819" priority="7676" stopIfTrue="1">
      <formula>WEEKDAY($A913)=4</formula>
    </cfRule>
    <cfRule type="expression" dxfId="5818" priority="7677" stopIfTrue="1">
      <formula>WEEKDAY($A913)=5</formula>
    </cfRule>
    <cfRule type="expression" dxfId="5817" priority="7678" stopIfTrue="1">
      <formula>WEEKDAY($A913)=6</formula>
    </cfRule>
    <cfRule type="expression" dxfId="5816" priority="7679" stopIfTrue="1">
      <formula>WEEKDAY($A913)=7</formula>
    </cfRule>
  </conditionalFormatting>
  <conditionalFormatting sqref="I913">
    <cfRule type="expression" dxfId="5815" priority="7666" stopIfTrue="1">
      <formula>WEEKDAY($A913)=1</formula>
    </cfRule>
    <cfRule type="expression" dxfId="5814" priority="7667" stopIfTrue="1">
      <formula>WEEKDAY($A913)=2</formula>
    </cfRule>
    <cfRule type="expression" dxfId="5813" priority="7668" stopIfTrue="1">
      <formula>WEEKDAY($A913)=3</formula>
    </cfRule>
    <cfRule type="expression" dxfId="5812" priority="7669" stopIfTrue="1">
      <formula>WEEKDAY($A913)=4</formula>
    </cfRule>
    <cfRule type="expression" dxfId="5811" priority="7670" stopIfTrue="1">
      <formula>WEEKDAY($A913)=5</formula>
    </cfRule>
    <cfRule type="expression" dxfId="5810" priority="7671" stopIfTrue="1">
      <formula>WEEKDAY($A913)=6</formula>
    </cfRule>
    <cfRule type="expression" dxfId="5809" priority="7672" stopIfTrue="1">
      <formula>WEEKDAY($A913)=7</formula>
    </cfRule>
  </conditionalFormatting>
  <conditionalFormatting sqref="I913">
    <cfRule type="expression" dxfId="5808" priority="7659" stopIfTrue="1">
      <formula>WEEKDAY($A913)=1</formula>
    </cfRule>
    <cfRule type="expression" dxfId="5807" priority="7660" stopIfTrue="1">
      <formula>WEEKDAY($A913)=2</formula>
    </cfRule>
    <cfRule type="expression" dxfId="5806" priority="7661" stopIfTrue="1">
      <formula>WEEKDAY($A913)=3</formula>
    </cfRule>
    <cfRule type="expression" dxfId="5805" priority="7662" stopIfTrue="1">
      <formula>WEEKDAY($A913)=4</formula>
    </cfRule>
    <cfRule type="expression" dxfId="5804" priority="7663" stopIfTrue="1">
      <formula>WEEKDAY($A913)=5</formula>
    </cfRule>
    <cfRule type="expression" dxfId="5803" priority="7664" stopIfTrue="1">
      <formula>WEEKDAY($A913)=6</formula>
    </cfRule>
    <cfRule type="expression" dxfId="5802" priority="7665" stopIfTrue="1">
      <formula>WEEKDAY($A913)=7</formula>
    </cfRule>
  </conditionalFormatting>
  <conditionalFormatting sqref="I913">
    <cfRule type="expression" dxfId="5801" priority="7652" stopIfTrue="1">
      <formula>WEEKDAY($A913)=1</formula>
    </cfRule>
    <cfRule type="expression" dxfId="5800" priority="7653" stopIfTrue="1">
      <formula>WEEKDAY($A913)=2</formula>
    </cfRule>
    <cfRule type="expression" dxfId="5799" priority="7654" stopIfTrue="1">
      <formula>WEEKDAY($A913)=3</formula>
    </cfRule>
    <cfRule type="expression" dxfId="5798" priority="7655" stopIfTrue="1">
      <formula>WEEKDAY($A913)=4</formula>
    </cfRule>
    <cfRule type="expression" dxfId="5797" priority="7656" stopIfTrue="1">
      <formula>WEEKDAY($A913)=5</formula>
    </cfRule>
    <cfRule type="expression" dxfId="5796" priority="7657" stopIfTrue="1">
      <formula>WEEKDAY($A913)=6</formula>
    </cfRule>
    <cfRule type="expression" dxfId="5795" priority="7658" stopIfTrue="1">
      <formula>WEEKDAY($A913)=7</formula>
    </cfRule>
  </conditionalFormatting>
  <conditionalFormatting sqref="I913">
    <cfRule type="expression" dxfId="5794" priority="7645" stopIfTrue="1">
      <formula>WEEKDAY($A913)=1</formula>
    </cfRule>
    <cfRule type="expression" dxfId="5793" priority="7646" stopIfTrue="1">
      <formula>WEEKDAY($A913)=2</formula>
    </cfRule>
    <cfRule type="expression" dxfId="5792" priority="7647" stopIfTrue="1">
      <formula>WEEKDAY($A913)=3</formula>
    </cfRule>
    <cfRule type="expression" dxfId="5791" priority="7648" stopIfTrue="1">
      <formula>WEEKDAY($A913)=4</formula>
    </cfRule>
    <cfRule type="expression" dxfId="5790" priority="7649" stopIfTrue="1">
      <formula>WEEKDAY($A913)=5</formula>
    </cfRule>
    <cfRule type="expression" dxfId="5789" priority="7650" stopIfTrue="1">
      <formula>WEEKDAY($A913)=6</formula>
    </cfRule>
    <cfRule type="expression" dxfId="5788" priority="7651" stopIfTrue="1">
      <formula>WEEKDAY($A913)=7</formula>
    </cfRule>
  </conditionalFormatting>
  <conditionalFormatting sqref="I913">
    <cfRule type="expression" dxfId="5787" priority="7638" stopIfTrue="1">
      <formula>WEEKDAY($A913)=1</formula>
    </cfRule>
    <cfRule type="expression" dxfId="5786" priority="7639" stopIfTrue="1">
      <formula>WEEKDAY($A913)=2</formula>
    </cfRule>
    <cfRule type="expression" dxfId="5785" priority="7640" stopIfTrue="1">
      <formula>WEEKDAY($A913)=3</formula>
    </cfRule>
    <cfRule type="expression" dxfId="5784" priority="7641" stopIfTrue="1">
      <formula>WEEKDAY($A913)=4</formula>
    </cfRule>
    <cfRule type="expression" dxfId="5783" priority="7642" stopIfTrue="1">
      <formula>WEEKDAY($A913)=5</formula>
    </cfRule>
    <cfRule type="expression" dxfId="5782" priority="7643" stopIfTrue="1">
      <formula>WEEKDAY($A913)=6</formula>
    </cfRule>
    <cfRule type="expression" dxfId="5781" priority="7644" stopIfTrue="1">
      <formula>WEEKDAY($A913)=7</formula>
    </cfRule>
  </conditionalFormatting>
  <conditionalFormatting sqref="I913">
    <cfRule type="expression" dxfId="5780" priority="7631" stopIfTrue="1">
      <formula>WEEKDAY($A913)=1</formula>
    </cfRule>
    <cfRule type="expression" dxfId="5779" priority="7632" stopIfTrue="1">
      <formula>WEEKDAY($A913)=2</formula>
    </cfRule>
    <cfRule type="expression" dxfId="5778" priority="7633" stopIfTrue="1">
      <formula>WEEKDAY($A913)=3</formula>
    </cfRule>
    <cfRule type="expression" dxfId="5777" priority="7634" stopIfTrue="1">
      <formula>WEEKDAY($A913)=4</formula>
    </cfRule>
    <cfRule type="expression" dxfId="5776" priority="7635" stopIfTrue="1">
      <formula>WEEKDAY($A913)=5</formula>
    </cfRule>
    <cfRule type="expression" dxfId="5775" priority="7636" stopIfTrue="1">
      <formula>WEEKDAY($A913)=6</formula>
    </cfRule>
    <cfRule type="expression" dxfId="5774" priority="7637" stopIfTrue="1">
      <formula>WEEKDAY($A913)=7</formula>
    </cfRule>
  </conditionalFormatting>
  <conditionalFormatting sqref="I913">
    <cfRule type="expression" dxfId="5773" priority="7624" stopIfTrue="1">
      <formula>WEEKDAY($A913)=1</formula>
    </cfRule>
    <cfRule type="expression" dxfId="5772" priority="7625" stopIfTrue="1">
      <formula>WEEKDAY($A913)=2</formula>
    </cfRule>
    <cfRule type="expression" dxfId="5771" priority="7626" stopIfTrue="1">
      <formula>WEEKDAY($A913)=3</formula>
    </cfRule>
    <cfRule type="expression" dxfId="5770" priority="7627" stopIfTrue="1">
      <formula>WEEKDAY($A913)=4</formula>
    </cfRule>
    <cfRule type="expression" dxfId="5769" priority="7628" stopIfTrue="1">
      <formula>WEEKDAY($A913)=5</formula>
    </cfRule>
    <cfRule type="expression" dxfId="5768" priority="7629" stopIfTrue="1">
      <formula>WEEKDAY($A913)=6</formula>
    </cfRule>
    <cfRule type="expression" dxfId="5767" priority="7630" stopIfTrue="1">
      <formula>WEEKDAY($A913)=7</formula>
    </cfRule>
  </conditionalFormatting>
  <conditionalFormatting sqref="I913">
    <cfRule type="expression" dxfId="5766" priority="7617" stopIfTrue="1">
      <formula>WEEKDAY($A913)=1</formula>
    </cfRule>
    <cfRule type="expression" dxfId="5765" priority="7618" stopIfTrue="1">
      <formula>WEEKDAY($A913)=2</formula>
    </cfRule>
    <cfRule type="expression" dxfId="5764" priority="7619" stopIfTrue="1">
      <formula>WEEKDAY($A913)=3</formula>
    </cfRule>
    <cfRule type="expression" dxfId="5763" priority="7620" stopIfTrue="1">
      <formula>WEEKDAY($A913)=4</formula>
    </cfRule>
    <cfRule type="expression" dxfId="5762" priority="7621" stopIfTrue="1">
      <formula>WEEKDAY($A913)=5</formula>
    </cfRule>
    <cfRule type="expression" dxfId="5761" priority="7622" stopIfTrue="1">
      <formula>WEEKDAY($A913)=6</formula>
    </cfRule>
    <cfRule type="expression" dxfId="5760" priority="7623" stopIfTrue="1">
      <formula>WEEKDAY($A913)=7</formula>
    </cfRule>
  </conditionalFormatting>
  <conditionalFormatting sqref="I913">
    <cfRule type="expression" dxfId="5759" priority="7610" stopIfTrue="1">
      <formula>WEEKDAY($A913)=1</formula>
    </cfRule>
    <cfRule type="expression" dxfId="5758" priority="7611" stopIfTrue="1">
      <formula>WEEKDAY($A913)=2</formula>
    </cfRule>
    <cfRule type="expression" dxfId="5757" priority="7612" stopIfTrue="1">
      <formula>WEEKDAY($A913)=3</formula>
    </cfRule>
    <cfRule type="expression" dxfId="5756" priority="7613" stopIfTrue="1">
      <formula>WEEKDAY($A913)=4</formula>
    </cfRule>
    <cfRule type="expression" dxfId="5755" priority="7614" stopIfTrue="1">
      <formula>WEEKDAY($A913)=5</formula>
    </cfRule>
    <cfRule type="expression" dxfId="5754" priority="7615" stopIfTrue="1">
      <formula>WEEKDAY($A913)=6</formula>
    </cfRule>
    <cfRule type="expression" dxfId="5753" priority="7616" stopIfTrue="1">
      <formula>WEEKDAY($A913)=7</formula>
    </cfRule>
  </conditionalFormatting>
  <conditionalFormatting sqref="I913">
    <cfRule type="expression" dxfId="5752" priority="7603" stopIfTrue="1">
      <formula>WEEKDAY($A913)=1</formula>
    </cfRule>
    <cfRule type="expression" dxfId="5751" priority="7604" stopIfTrue="1">
      <formula>WEEKDAY($A913)=2</formula>
    </cfRule>
    <cfRule type="expression" dxfId="5750" priority="7605" stopIfTrue="1">
      <formula>WEEKDAY($A913)=3</formula>
    </cfRule>
    <cfRule type="expression" dxfId="5749" priority="7606" stopIfTrue="1">
      <formula>WEEKDAY($A913)=4</formula>
    </cfRule>
    <cfRule type="expression" dxfId="5748" priority="7607" stopIfTrue="1">
      <formula>WEEKDAY($A913)=5</formula>
    </cfRule>
    <cfRule type="expression" dxfId="5747" priority="7608" stopIfTrue="1">
      <formula>WEEKDAY($A913)=6</formula>
    </cfRule>
    <cfRule type="expression" dxfId="5746" priority="7609" stopIfTrue="1">
      <formula>WEEKDAY($A913)=7</formula>
    </cfRule>
  </conditionalFormatting>
  <conditionalFormatting sqref="I913">
    <cfRule type="expression" dxfId="5745" priority="7596" stopIfTrue="1">
      <formula>WEEKDAY($A913)=1</formula>
    </cfRule>
    <cfRule type="expression" dxfId="5744" priority="7597" stopIfTrue="1">
      <formula>WEEKDAY($A913)=2</formula>
    </cfRule>
    <cfRule type="expression" dxfId="5743" priority="7598" stopIfTrue="1">
      <formula>WEEKDAY($A913)=3</formula>
    </cfRule>
    <cfRule type="expression" dxfId="5742" priority="7599" stopIfTrue="1">
      <formula>WEEKDAY($A913)=4</formula>
    </cfRule>
    <cfRule type="expression" dxfId="5741" priority="7600" stopIfTrue="1">
      <formula>WEEKDAY($A913)=5</formula>
    </cfRule>
    <cfRule type="expression" dxfId="5740" priority="7601" stopIfTrue="1">
      <formula>WEEKDAY($A913)=6</formula>
    </cfRule>
    <cfRule type="expression" dxfId="5739" priority="7602" stopIfTrue="1">
      <formula>WEEKDAY($A913)=7</formula>
    </cfRule>
  </conditionalFormatting>
  <conditionalFormatting sqref="I913">
    <cfRule type="expression" dxfId="5738" priority="7589" stopIfTrue="1">
      <formula>WEEKDAY($A913)=1</formula>
    </cfRule>
    <cfRule type="expression" dxfId="5737" priority="7590" stopIfTrue="1">
      <formula>WEEKDAY($A913)=2</formula>
    </cfRule>
    <cfRule type="expression" dxfId="5736" priority="7591" stopIfTrue="1">
      <formula>WEEKDAY($A913)=3</formula>
    </cfRule>
    <cfRule type="expression" dxfId="5735" priority="7592" stopIfTrue="1">
      <formula>WEEKDAY($A913)=4</formula>
    </cfRule>
    <cfRule type="expression" dxfId="5734" priority="7593" stopIfTrue="1">
      <formula>WEEKDAY($A913)=5</formula>
    </cfRule>
    <cfRule type="expression" dxfId="5733" priority="7594" stopIfTrue="1">
      <formula>WEEKDAY($A913)=6</formula>
    </cfRule>
    <cfRule type="expression" dxfId="5732" priority="7595" stopIfTrue="1">
      <formula>WEEKDAY($A913)=7</formula>
    </cfRule>
  </conditionalFormatting>
  <conditionalFormatting sqref="I913">
    <cfRule type="expression" dxfId="5731" priority="7582" stopIfTrue="1">
      <formula>WEEKDAY($A913)=1</formula>
    </cfRule>
    <cfRule type="expression" dxfId="5730" priority="7583" stopIfTrue="1">
      <formula>WEEKDAY($A913)=2</formula>
    </cfRule>
    <cfRule type="expression" dxfId="5729" priority="7584" stopIfTrue="1">
      <formula>WEEKDAY($A913)=3</formula>
    </cfRule>
    <cfRule type="expression" dxfId="5728" priority="7585" stopIfTrue="1">
      <formula>WEEKDAY($A913)=4</formula>
    </cfRule>
    <cfRule type="expression" dxfId="5727" priority="7586" stopIfTrue="1">
      <formula>WEEKDAY($A913)=5</formula>
    </cfRule>
    <cfRule type="expression" dxfId="5726" priority="7587" stopIfTrue="1">
      <formula>WEEKDAY($A913)=6</formula>
    </cfRule>
    <cfRule type="expression" dxfId="5725" priority="7588" stopIfTrue="1">
      <formula>WEEKDAY($A913)=7</formula>
    </cfRule>
  </conditionalFormatting>
  <conditionalFormatting sqref="I913">
    <cfRule type="expression" dxfId="5724" priority="7575" stopIfTrue="1">
      <formula>WEEKDAY($A913)=1</formula>
    </cfRule>
    <cfRule type="expression" dxfId="5723" priority="7576" stopIfTrue="1">
      <formula>WEEKDAY($A913)=2</formula>
    </cfRule>
    <cfRule type="expression" dxfId="5722" priority="7577" stopIfTrue="1">
      <formula>WEEKDAY($A913)=3</formula>
    </cfRule>
    <cfRule type="expression" dxfId="5721" priority="7578" stopIfTrue="1">
      <formula>WEEKDAY($A913)=4</formula>
    </cfRule>
    <cfRule type="expression" dxfId="5720" priority="7579" stopIfTrue="1">
      <formula>WEEKDAY($A913)=5</formula>
    </cfRule>
    <cfRule type="expression" dxfId="5719" priority="7580" stopIfTrue="1">
      <formula>WEEKDAY($A913)=6</formula>
    </cfRule>
    <cfRule type="expression" dxfId="5718" priority="7581" stopIfTrue="1">
      <formula>WEEKDAY($A913)=7</formula>
    </cfRule>
  </conditionalFormatting>
  <conditionalFormatting sqref="I913">
    <cfRule type="expression" dxfId="5717" priority="7568" stopIfTrue="1">
      <formula>WEEKDAY($A913)=1</formula>
    </cfRule>
    <cfRule type="expression" dxfId="5716" priority="7569" stopIfTrue="1">
      <formula>WEEKDAY($A913)=2</formula>
    </cfRule>
    <cfRule type="expression" dxfId="5715" priority="7570" stopIfTrue="1">
      <formula>WEEKDAY($A913)=3</formula>
    </cfRule>
    <cfRule type="expression" dxfId="5714" priority="7571" stopIfTrue="1">
      <formula>WEEKDAY($A913)=4</formula>
    </cfRule>
    <cfRule type="expression" dxfId="5713" priority="7572" stopIfTrue="1">
      <formula>WEEKDAY($A913)=5</formula>
    </cfRule>
    <cfRule type="expression" dxfId="5712" priority="7573" stopIfTrue="1">
      <formula>WEEKDAY($A913)=6</formula>
    </cfRule>
    <cfRule type="expression" dxfId="5711" priority="7574" stopIfTrue="1">
      <formula>WEEKDAY($A913)=7</formula>
    </cfRule>
  </conditionalFormatting>
  <conditionalFormatting sqref="I913">
    <cfRule type="expression" dxfId="5710" priority="7554" stopIfTrue="1">
      <formula>WEEKDAY($A913)=1</formula>
    </cfRule>
    <cfRule type="expression" dxfId="5709" priority="7555" stopIfTrue="1">
      <formula>WEEKDAY($A913)=2</formula>
    </cfRule>
    <cfRule type="expression" dxfId="5708" priority="7556" stopIfTrue="1">
      <formula>WEEKDAY($A913)=3</formula>
    </cfRule>
    <cfRule type="expression" dxfId="5707" priority="7557" stopIfTrue="1">
      <formula>WEEKDAY($A913)=4</formula>
    </cfRule>
    <cfRule type="expression" dxfId="5706" priority="7558" stopIfTrue="1">
      <formula>WEEKDAY($A913)=5</formula>
    </cfRule>
    <cfRule type="expression" dxfId="5705" priority="7559" stopIfTrue="1">
      <formula>WEEKDAY($A913)=6</formula>
    </cfRule>
    <cfRule type="expression" dxfId="5704" priority="7560" stopIfTrue="1">
      <formula>WEEKDAY($A913)=7</formula>
    </cfRule>
  </conditionalFormatting>
  <conditionalFormatting sqref="I913">
    <cfRule type="expression" dxfId="5703" priority="7533" stopIfTrue="1">
      <formula>WEEKDAY($A913)=1</formula>
    </cfRule>
    <cfRule type="expression" dxfId="5702" priority="7534" stopIfTrue="1">
      <formula>WEEKDAY($A913)=2</formula>
    </cfRule>
    <cfRule type="expression" dxfId="5701" priority="7535" stopIfTrue="1">
      <formula>WEEKDAY($A913)=3</formula>
    </cfRule>
    <cfRule type="expression" dxfId="5700" priority="7536" stopIfTrue="1">
      <formula>WEEKDAY($A913)=4</formula>
    </cfRule>
    <cfRule type="expression" dxfId="5699" priority="7537" stopIfTrue="1">
      <formula>WEEKDAY($A913)=5</formula>
    </cfRule>
    <cfRule type="expression" dxfId="5698" priority="7538" stopIfTrue="1">
      <formula>WEEKDAY($A913)=6</formula>
    </cfRule>
    <cfRule type="expression" dxfId="5697" priority="7539" stopIfTrue="1">
      <formula>WEEKDAY($A913)=7</formula>
    </cfRule>
  </conditionalFormatting>
  <conditionalFormatting sqref="I913">
    <cfRule type="expression" dxfId="5696" priority="7519" stopIfTrue="1">
      <formula>WEEKDAY($A913)=1</formula>
    </cfRule>
    <cfRule type="expression" dxfId="5695" priority="7520" stopIfTrue="1">
      <formula>WEEKDAY($A913)=2</formula>
    </cfRule>
    <cfRule type="expression" dxfId="5694" priority="7521" stopIfTrue="1">
      <formula>WEEKDAY($A913)=3</formula>
    </cfRule>
    <cfRule type="expression" dxfId="5693" priority="7522" stopIfTrue="1">
      <formula>WEEKDAY($A913)=4</formula>
    </cfRule>
    <cfRule type="expression" dxfId="5692" priority="7523" stopIfTrue="1">
      <formula>WEEKDAY($A913)=5</formula>
    </cfRule>
    <cfRule type="expression" dxfId="5691" priority="7524" stopIfTrue="1">
      <formula>WEEKDAY($A913)=6</formula>
    </cfRule>
    <cfRule type="expression" dxfId="5690" priority="7525" stopIfTrue="1">
      <formula>WEEKDAY($A913)=7</formula>
    </cfRule>
  </conditionalFormatting>
  <conditionalFormatting sqref="I913">
    <cfRule type="expression" dxfId="5689" priority="7498" stopIfTrue="1">
      <formula>WEEKDAY($A913)=1</formula>
    </cfRule>
    <cfRule type="expression" dxfId="5688" priority="7499" stopIfTrue="1">
      <formula>WEEKDAY($A913)=2</formula>
    </cfRule>
    <cfRule type="expression" dxfId="5687" priority="7500" stopIfTrue="1">
      <formula>WEEKDAY($A913)=3</formula>
    </cfRule>
    <cfRule type="expression" dxfId="5686" priority="7501" stopIfTrue="1">
      <formula>WEEKDAY($A913)=4</formula>
    </cfRule>
    <cfRule type="expression" dxfId="5685" priority="7502" stopIfTrue="1">
      <formula>WEEKDAY($A913)=5</formula>
    </cfRule>
    <cfRule type="expression" dxfId="5684" priority="7503" stopIfTrue="1">
      <formula>WEEKDAY($A913)=6</formula>
    </cfRule>
    <cfRule type="expression" dxfId="5683" priority="7504" stopIfTrue="1">
      <formula>WEEKDAY($A913)=7</formula>
    </cfRule>
  </conditionalFormatting>
  <conditionalFormatting sqref="I913">
    <cfRule type="expression" dxfId="5682" priority="7477" stopIfTrue="1">
      <formula>WEEKDAY($A913)=1</formula>
    </cfRule>
    <cfRule type="expression" dxfId="5681" priority="7478" stopIfTrue="1">
      <formula>WEEKDAY($A913)=2</formula>
    </cfRule>
    <cfRule type="expression" dxfId="5680" priority="7479" stopIfTrue="1">
      <formula>WEEKDAY($A913)=3</formula>
    </cfRule>
    <cfRule type="expression" dxfId="5679" priority="7480" stopIfTrue="1">
      <formula>WEEKDAY($A913)=4</formula>
    </cfRule>
    <cfRule type="expression" dxfId="5678" priority="7481" stopIfTrue="1">
      <formula>WEEKDAY($A913)=5</formula>
    </cfRule>
    <cfRule type="expression" dxfId="5677" priority="7482" stopIfTrue="1">
      <formula>WEEKDAY($A913)=6</formula>
    </cfRule>
    <cfRule type="expression" dxfId="5676" priority="7483" stopIfTrue="1">
      <formula>WEEKDAY($A913)=7</formula>
    </cfRule>
  </conditionalFormatting>
  <conditionalFormatting sqref="I913">
    <cfRule type="expression" dxfId="5675" priority="7470" stopIfTrue="1">
      <formula>WEEKDAY($A913)=1</formula>
    </cfRule>
    <cfRule type="expression" dxfId="5674" priority="7471" stopIfTrue="1">
      <formula>WEEKDAY($A913)=2</formula>
    </cfRule>
    <cfRule type="expression" dxfId="5673" priority="7472" stopIfTrue="1">
      <formula>WEEKDAY($A913)=3</formula>
    </cfRule>
    <cfRule type="expression" dxfId="5672" priority="7473" stopIfTrue="1">
      <formula>WEEKDAY($A913)=4</formula>
    </cfRule>
    <cfRule type="expression" dxfId="5671" priority="7474" stopIfTrue="1">
      <formula>WEEKDAY($A913)=5</formula>
    </cfRule>
    <cfRule type="expression" dxfId="5670" priority="7475" stopIfTrue="1">
      <formula>WEEKDAY($A913)=6</formula>
    </cfRule>
    <cfRule type="expression" dxfId="5669" priority="7476" stopIfTrue="1">
      <formula>WEEKDAY($A913)=7</formula>
    </cfRule>
  </conditionalFormatting>
  <conditionalFormatting sqref="I913">
    <cfRule type="expression" dxfId="5668" priority="7463" stopIfTrue="1">
      <formula>WEEKDAY($A913)=1</formula>
    </cfRule>
    <cfRule type="expression" dxfId="5667" priority="7464" stopIfTrue="1">
      <formula>WEEKDAY($A913)=2</formula>
    </cfRule>
    <cfRule type="expression" dxfId="5666" priority="7465" stopIfTrue="1">
      <formula>WEEKDAY($A913)=3</formula>
    </cfRule>
    <cfRule type="expression" dxfId="5665" priority="7466" stopIfTrue="1">
      <formula>WEEKDAY($A913)=4</formula>
    </cfRule>
    <cfRule type="expression" dxfId="5664" priority="7467" stopIfTrue="1">
      <formula>WEEKDAY($A913)=5</formula>
    </cfRule>
    <cfRule type="expression" dxfId="5663" priority="7468" stopIfTrue="1">
      <formula>WEEKDAY($A913)=6</formula>
    </cfRule>
    <cfRule type="expression" dxfId="5662" priority="7469" stopIfTrue="1">
      <formula>WEEKDAY($A913)=7</formula>
    </cfRule>
  </conditionalFormatting>
  <conditionalFormatting sqref="I913">
    <cfRule type="expression" dxfId="5661" priority="7456" stopIfTrue="1">
      <formula>WEEKDAY($A913)=1</formula>
    </cfRule>
    <cfRule type="expression" dxfId="5660" priority="7457" stopIfTrue="1">
      <formula>WEEKDAY($A913)=2</formula>
    </cfRule>
    <cfRule type="expression" dxfId="5659" priority="7458" stopIfTrue="1">
      <formula>WEEKDAY($A913)=3</formula>
    </cfRule>
    <cfRule type="expression" dxfId="5658" priority="7459" stopIfTrue="1">
      <formula>WEEKDAY($A913)=4</formula>
    </cfRule>
    <cfRule type="expression" dxfId="5657" priority="7460" stopIfTrue="1">
      <formula>WEEKDAY($A913)=5</formula>
    </cfRule>
    <cfRule type="expression" dxfId="5656" priority="7461" stopIfTrue="1">
      <formula>WEEKDAY($A913)=6</formula>
    </cfRule>
    <cfRule type="expression" dxfId="5655" priority="7462" stopIfTrue="1">
      <formula>WEEKDAY($A913)=7</formula>
    </cfRule>
  </conditionalFormatting>
  <conditionalFormatting sqref="I913">
    <cfRule type="expression" dxfId="5654" priority="7442" stopIfTrue="1">
      <formula>WEEKDAY($A913)=1</formula>
    </cfRule>
    <cfRule type="expression" dxfId="5653" priority="7443" stopIfTrue="1">
      <formula>WEEKDAY($A913)=2</formula>
    </cfRule>
    <cfRule type="expression" dxfId="5652" priority="7444" stopIfTrue="1">
      <formula>WEEKDAY($A913)=3</formula>
    </cfRule>
    <cfRule type="expression" dxfId="5651" priority="7445" stopIfTrue="1">
      <formula>WEEKDAY($A913)=4</formula>
    </cfRule>
    <cfRule type="expression" dxfId="5650" priority="7446" stopIfTrue="1">
      <formula>WEEKDAY($A913)=5</formula>
    </cfRule>
    <cfRule type="expression" dxfId="5649" priority="7447" stopIfTrue="1">
      <formula>WEEKDAY($A913)=6</formula>
    </cfRule>
    <cfRule type="expression" dxfId="5648" priority="7448" stopIfTrue="1">
      <formula>WEEKDAY($A913)=7</formula>
    </cfRule>
  </conditionalFormatting>
  <conditionalFormatting sqref="I913">
    <cfRule type="expression" dxfId="5647" priority="7435" stopIfTrue="1">
      <formula>WEEKDAY($A913)=1</formula>
    </cfRule>
    <cfRule type="expression" dxfId="5646" priority="7436" stopIfTrue="1">
      <formula>WEEKDAY($A913)=2</formula>
    </cfRule>
    <cfRule type="expression" dxfId="5645" priority="7437" stopIfTrue="1">
      <formula>WEEKDAY($A913)=3</formula>
    </cfRule>
    <cfRule type="expression" dxfId="5644" priority="7438" stopIfTrue="1">
      <formula>WEEKDAY($A913)=4</formula>
    </cfRule>
    <cfRule type="expression" dxfId="5643" priority="7439" stopIfTrue="1">
      <formula>WEEKDAY($A913)=5</formula>
    </cfRule>
    <cfRule type="expression" dxfId="5642" priority="7440" stopIfTrue="1">
      <formula>WEEKDAY($A913)=6</formula>
    </cfRule>
    <cfRule type="expression" dxfId="5641" priority="7441" stopIfTrue="1">
      <formula>WEEKDAY($A913)=7</formula>
    </cfRule>
  </conditionalFormatting>
  <conditionalFormatting sqref="I913">
    <cfRule type="expression" dxfId="5640" priority="7428" stopIfTrue="1">
      <formula>WEEKDAY($A913)=1</formula>
    </cfRule>
    <cfRule type="expression" dxfId="5639" priority="7429" stopIfTrue="1">
      <formula>WEEKDAY($A913)=2</formula>
    </cfRule>
    <cfRule type="expression" dxfId="5638" priority="7430" stopIfTrue="1">
      <formula>WEEKDAY($A913)=3</formula>
    </cfRule>
    <cfRule type="expression" dxfId="5637" priority="7431" stopIfTrue="1">
      <formula>WEEKDAY($A913)=4</formula>
    </cfRule>
    <cfRule type="expression" dxfId="5636" priority="7432" stopIfTrue="1">
      <formula>WEEKDAY($A913)=5</formula>
    </cfRule>
    <cfRule type="expression" dxfId="5635" priority="7433" stopIfTrue="1">
      <formula>WEEKDAY($A913)=6</formula>
    </cfRule>
    <cfRule type="expression" dxfId="5634" priority="7434" stopIfTrue="1">
      <formula>WEEKDAY($A913)=7</formula>
    </cfRule>
  </conditionalFormatting>
  <conditionalFormatting sqref="I913">
    <cfRule type="expression" dxfId="5633" priority="7421" stopIfTrue="1">
      <formula>WEEKDAY($A913)=1</formula>
    </cfRule>
    <cfRule type="expression" dxfId="5632" priority="7422" stopIfTrue="1">
      <formula>WEEKDAY($A913)=2</formula>
    </cfRule>
    <cfRule type="expression" dxfId="5631" priority="7423" stopIfTrue="1">
      <formula>WEEKDAY($A913)=3</formula>
    </cfRule>
    <cfRule type="expression" dxfId="5630" priority="7424" stopIfTrue="1">
      <formula>WEEKDAY($A913)=4</formula>
    </cfRule>
    <cfRule type="expression" dxfId="5629" priority="7425" stopIfTrue="1">
      <formula>WEEKDAY($A913)=5</formula>
    </cfRule>
    <cfRule type="expression" dxfId="5628" priority="7426" stopIfTrue="1">
      <formula>WEEKDAY($A913)=6</formula>
    </cfRule>
    <cfRule type="expression" dxfId="5627" priority="7427" stopIfTrue="1">
      <formula>WEEKDAY($A913)=7</formula>
    </cfRule>
  </conditionalFormatting>
  <conditionalFormatting sqref="I913">
    <cfRule type="expression" dxfId="5626" priority="7414" stopIfTrue="1">
      <formula>WEEKDAY($A913)=1</formula>
    </cfRule>
    <cfRule type="expression" dxfId="5625" priority="7415" stopIfTrue="1">
      <formula>WEEKDAY($A913)=2</formula>
    </cfRule>
    <cfRule type="expression" dxfId="5624" priority="7416" stopIfTrue="1">
      <formula>WEEKDAY($A913)=3</formula>
    </cfRule>
    <cfRule type="expression" dxfId="5623" priority="7417" stopIfTrue="1">
      <formula>WEEKDAY($A913)=4</formula>
    </cfRule>
    <cfRule type="expression" dxfId="5622" priority="7418" stopIfTrue="1">
      <formula>WEEKDAY($A913)=5</formula>
    </cfRule>
    <cfRule type="expression" dxfId="5621" priority="7419" stopIfTrue="1">
      <formula>WEEKDAY($A913)=6</formula>
    </cfRule>
    <cfRule type="expression" dxfId="5620" priority="7420" stopIfTrue="1">
      <formula>WEEKDAY($A913)=7</formula>
    </cfRule>
  </conditionalFormatting>
  <conditionalFormatting sqref="I913">
    <cfRule type="expression" dxfId="5619" priority="7407" stopIfTrue="1">
      <formula>WEEKDAY($A913)=1</formula>
    </cfRule>
    <cfRule type="expression" dxfId="5618" priority="7408" stopIfTrue="1">
      <formula>WEEKDAY($A913)=2</formula>
    </cfRule>
    <cfRule type="expression" dxfId="5617" priority="7409" stopIfTrue="1">
      <formula>WEEKDAY($A913)=3</formula>
    </cfRule>
    <cfRule type="expression" dxfId="5616" priority="7410" stopIfTrue="1">
      <formula>WEEKDAY($A913)=4</formula>
    </cfRule>
    <cfRule type="expression" dxfId="5615" priority="7411" stopIfTrue="1">
      <formula>WEEKDAY($A913)=5</formula>
    </cfRule>
    <cfRule type="expression" dxfId="5614" priority="7412" stopIfTrue="1">
      <formula>WEEKDAY($A913)=6</formula>
    </cfRule>
    <cfRule type="expression" dxfId="5613" priority="7413" stopIfTrue="1">
      <formula>WEEKDAY($A913)=7</formula>
    </cfRule>
  </conditionalFormatting>
  <conditionalFormatting sqref="I913">
    <cfRule type="expression" dxfId="5612" priority="7400" stopIfTrue="1">
      <formula>WEEKDAY($A913)=1</formula>
    </cfRule>
    <cfRule type="expression" dxfId="5611" priority="7401" stopIfTrue="1">
      <formula>WEEKDAY($A913)=2</formula>
    </cfRule>
    <cfRule type="expression" dxfId="5610" priority="7402" stopIfTrue="1">
      <formula>WEEKDAY($A913)=3</formula>
    </cfRule>
    <cfRule type="expression" dxfId="5609" priority="7403" stopIfTrue="1">
      <formula>WEEKDAY($A913)=4</formula>
    </cfRule>
    <cfRule type="expression" dxfId="5608" priority="7404" stopIfTrue="1">
      <formula>WEEKDAY($A913)=5</formula>
    </cfRule>
    <cfRule type="expression" dxfId="5607" priority="7405" stopIfTrue="1">
      <formula>WEEKDAY($A913)=6</formula>
    </cfRule>
    <cfRule type="expression" dxfId="5606" priority="7406" stopIfTrue="1">
      <formula>WEEKDAY($A913)=7</formula>
    </cfRule>
  </conditionalFormatting>
  <conditionalFormatting sqref="I913">
    <cfRule type="expression" dxfId="5605" priority="7393" stopIfTrue="1">
      <formula>WEEKDAY($A913)=1</formula>
    </cfRule>
    <cfRule type="expression" dxfId="5604" priority="7394" stopIfTrue="1">
      <formula>WEEKDAY($A913)=2</formula>
    </cfRule>
    <cfRule type="expression" dxfId="5603" priority="7395" stopIfTrue="1">
      <formula>WEEKDAY($A913)=3</formula>
    </cfRule>
    <cfRule type="expression" dxfId="5602" priority="7396" stopIfTrue="1">
      <formula>WEEKDAY($A913)=4</formula>
    </cfRule>
    <cfRule type="expression" dxfId="5601" priority="7397" stopIfTrue="1">
      <formula>WEEKDAY($A913)=5</formula>
    </cfRule>
    <cfRule type="expression" dxfId="5600" priority="7398" stopIfTrue="1">
      <formula>WEEKDAY($A913)=6</formula>
    </cfRule>
    <cfRule type="expression" dxfId="5599" priority="7399" stopIfTrue="1">
      <formula>WEEKDAY($A913)=7</formula>
    </cfRule>
  </conditionalFormatting>
  <conditionalFormatting sqref="I913">
    <cfRule type="expression" dxfId="5598" priority="7386" stopIfTrue="1">
      <formula>WEEKDAY($A913)=1</formula>
    </cfRule>
    <cfRule type="expression" dxfId="5597" priority="7387" stopIfTrue="1">
      <formula>WEEKDAY($A913)=2</formula>
    </cfRule>
    <cfRule type="expression" dxfId="5596" priority="7388" stopIfTrue="1">
      <formula>WEEKDAY($A913)=3</formula>
    </cfRule>
    <cfRule type="expression" dxfId="5595" priority="7389" stopIfTrue="1">
      <formula>WEEKDAY($A913)=4</formula>
    </cfRule>
    <cfRule type="expression" dxfId="5594" priority="7390" stopIfTrue="1">
      <formula>WEEKDAY($A913)=5</formula>
    </cfRule>
    <cfRule type="expression" dxfId="5593" priority="7391" stopIfTrue="1">
      <formula>WEEKDAY($A913)=6</formula>
    </cfRule>
    <cfRule type="expression" dxfId="5592" priority="7392" stopIfTrue="1">
      <formula>WEEKDAY($A913)=7</formula>
    </cfRule>
  </conditionalFormatting>
  <conditionalFormatting sqref="I913">
    <cfRule type="expression" dxfId="5591" priority="7379" stopIfTrue="1">
      <formula>WEEKDAY($A913)=1</formula>
    </cfRule>
    <cfRule type="expression" dxfId="5590" priority="7380" stopIfTrue="1">
      <formula>WEEKDAY($A913)=2</formula>
    </cfRule>
    <cfRule type="expression" dxfId="5589" priority="7381" stopIfTrue="1">
      <formula>WEEKDAY($A913)=3</formula>
    </cfRule>
    <cfRule type="expression" dxfId="5588" priority="7382" stopIfTrue="1">
      <formula>WEEKDAY($A913)=4</formula>
    </cfRule>
    <cfRule type="expression" dxfId="5587" priority="7383" stopIfTrue="1">
      <formula>WEEKDAY($A913)=5</formula>
    </cfRule>
    <cfRule type="expression" dxfId="5586" priority="7384" stopIfTrue="1">
      <formula>WEEKDAY($A913)=6</formula>
    </cfRule>
    <cfRule type="expression" dxfId="5585" priority="7385" stopIfTrue="1">
      <formula>WEEKDAY($A913)=7</formula>
    </cfRule>
  </conditionalFormatting>
  <conditionalFormatting sqref="I913">
    <cfRule type="expression" dxfId="5584" priority="7372" stopIfTrue="1">
      <formula>WEEKDAY($A913)=1</formula>
    </cfRule>
    <cfRule type="expression" dxfId="5583" priority="7373" stopIfTrue="1">
      <formula>WEEKDAY($A913)=2</formula>
    </cfRule>
    <cfRule type="expression" dxfId="5582" priority="7374" stopIfTrue="1">
      <formula>WEEKDAY($A913)=3</formula>
    </cfRule>
    <cfRule type="expression" dxfId="5581" priority="7375" stopIfTrue="1">
      <formula>WEEKDAY($A913)=4</formula>
    </cfRule>
    <cfRule type="expression" dxfId="5580" priority="7376" stopIfTrue="1">
      <formula>WEEKDAY($A913)=5</formula>
    </cfRule>
    <cfRule type="expression" dxfId="5579" priority="7377" stopIfTrue="1">
      <formula>WEEKDAY($A913)=6</formula>
    </cfRule>
    <cfRule type="expression" dxfId="5578" priority="7378" stopIfTrue="1">
      <formula>WEEKDAY($A913)=7</formula>
    </cfRule>
  </conditionalFormatting>
  <conditionalFormatting sqref="I913">
    <cfRule type="expression" dxfId="5577" priority="7365" stopIfTrue="1">
      <formula>WEEKDAY($A913)=1</formula>
    </cfRule>
    <cfRule type="expression" dxfId="5576" priority="7366" stopIfTrue="1">
      <formula>WEEKDAY($A913)=2</formula>
    </cfRule>
    <cfRule type="expression" dxfId="5575" priority="7367" stopIfTrue="1">
      <formula>WEEKDAY($A913)=3</formula>
    </cfRule>
    <cfRule type="expression" dxfId="5574" priority="7368" stopIfTrue="1">
      <formula>WEEKDAY($A913)=4</formula>
    </cfRule>
    <cfRule type="expression" dxfId="5573" priority="7369" stopIfTrue="1">
      <formula>WEEKDAY($A913)=5</formula>
    </cfRule>
    <cfRule type="expression" dxfId="5572" priority="7370" stopIfTrue="1">
      <formula>WEEKDAY($A913)=6</formula>
    </cfRule>
    <cfRule type="expression" dxfId="5571" priority="7371" stopIfTrue="1">
      <formula>WEEKDAY($A913)=7</formula>
    </cfRule>
  </conditionalFormatting>
  <conditionalFormatting sqref="I913">
    <cfRule type="expression" dxfId="5570" priority="7358" stopIfTrue="1">
      <formula>WEEKDAY($A913)=1</formula>
    </cfRule>
    <cfRule type="expression" dxfId="5569" priority="7359" stopIfTrue="1">
      <formula>WEEKDAY($A913)=2</formula>
    </cfRule>
    <cfRule type="expression" dxfId="5568" priority="7360" stopIfTrue="1">
      <formula>WEEKDAY($A913)=3</formula>
    </cfRule>
    <cfRule type="expression" dxfId="5567" priority="7361" stopIfTrue="1">
      <formula>WEEKDAY($A913)=4</formula>
    </cfRule>
    <cfRule type="expression" dxfId="5566" priority="7362" stopIfTrue="1">
      <formula>WEEKDAY($A913)=5</formula>
    </cfRule>
    <cfRule type="expression" dxfId="5565" priority="7363" stopIfTrue="1">
      <formula>WEEKDAY($A913)=6</formula>
    </cfRule>
    <cfRule type="expression" dxfId="5564" priority="7364" stopIfTrue="1">
      <formula>WEEKDAY($A913)=7</formula>
    </cfRule>
  </conditionalFormatting>
  <conditionalFormatting sqref="I913">
    <cfRule type="expression" dxfId="5563" priority="7351" stopIfTrue="1">
      <formula>WEEKDAY($A913)=1</formula>
    </cfRule>
    <cfRule type="expression" dxfId="5562" priority="7352" stopIfTrue="1">
      <formula>WEEKDAY($A913)=2</formula>
    </cfRule>
    <cfRule type="expression" dxfId="5561" priority="7353" stopIfTrue="1">
      <formula>WEEKDAY($A913)=3</formula>
    </cfRule>
    <cfRule type="expression" dxfId="5560" priority="7354" stopIfTrue="1">
      <formula>WEEKDAY($A913)=4</formula>
    </cfRule>
    <cfRule type="expression" dxfId="5559" priority="7355" stopIfTrue="1">
      <formula>WEEKDAY($A913)=5</formula>
    </cfRule>
    <cfRule type="expression" dxfId="5558" priority="7356" stopIfTrue="1">
      <formula>WEEKDAY($A913)=6</formula>
    </cfRule>
    <cfRule type="expression" dxfId="5557" priority="7357" stopIfTrue="1">
      <formula>WEEKDAY($A913)=7</formula>
    </cfRule>
  </conditionalFormatting>
  <conditionalFormatting sqref="I913">
    <cfRule type="expression" dxfId="5556" priority="7344" stopIfTrue="1">
      <formula>WEEKDAY($A913)=1</formula>
    </cfRule>
    <cfRule type="expression" dxfId="5555" priority="7345" stopIfTrue="1">
      <formula>WEEKDAY($A913)=2</formula>
    </cfRule>
    <cfRule type="expression" dxfId="5554" priority="7346" stopIfTrue="1">
      <formula>WEEKDAY($A913)=3</formula>
    </cfRule>
    <cfRule type="expression" dxfId="5553" priority="7347" stopIfTrue="1">
      <formula>WEEKDAY($A913)=4</formula>
    </cfRule>
    <cfRule type="expression" dxfId="5552" priority="7348" stopIfTrue="1">
      <formula>WEEKDAY($A913)=5</formula>
    </cfRule>
    <cfRule type="expression" dxfId="5551" priority="7349" stopIfTrue="1">
      <formula>WEEKDAY($A913)=6</formula>
    </cfRule>
    <cfRule type="expression" dxfId="5550" priority="7350" stopIfTrue="1">
      <formula>WEEKDAY($A913)=7</formula>
    </cfRule>
  </conditionalFormatting>
  <conditionalFormatting sqref="I913">
    <cfRule type="expression" dxfId="5549" priority="7337" stopIfTrue="1">
      <formula>WEEKDAY($A913)=1</formula>
    </cfRule>
    <cfRule type="expression" dxfId="5548" priority="7338" stopIfTrue="1">
      <formula>WEEKDAY($A913)=2</formula>
    </cfRule>
    <cfRule type="expression" dxfId="5547" priority="7339" stopIfTrue="1">
      <formula>WEEKDAY($A913)=3</formula>
    </cfRule>
    <cfRule type="expression" dxfId="5546" priority="7340" stopIfTrue="1">
      <formula>WEEKDAY($A913)=4</formula>
    </cfRule>
    <cfRule type="expression" dxfId="5545" priority="7341" stopIfTrue="1">
      <formula>WEEKDAY($A913)=5</formula>
    </cfRule>
    <cfRule type="expression" dxfId="5544" priority="7342" stopIfTrue="1">
      <formula>WEEKDAY($A913)=6</formula>
    </cfRule>
    <cfRule type="expression" dxfId="5543" priority="7343" stopIfTrue="1">
      <formula>WEEKDAY($A913)=7</formula>
    </cfRule>
  </conditionalFormatting>
  <conditionalFormatting sqref="I913">
    <cfRule type="expression" dxfId="5542" priority="7330" stopIfTrue="1">
      <formula>WEEKDAY($A913)=1</formula>
    </cfRule>
    <cfRule type="expression" dxfId="5541" priority="7331" stopIfTrue="1">
      <formula>WEEKDAY($A913)=2</formula>
    </cfRule>
    <cfRule type="expression" dxfId="5540" priority="7332" stopIfTrue="1">
      <formula>WEEKDAY($A913)=3</formula>
    </cfRule>
    <cfRule type="expression" dxfId="5539" priority="7333" stopIfTrue="1">
      <formula>WEEKDAY($A913)=4</formula>
    </cfRule>
    <cfRule type="expression" dxfId="5538" priority="7334" stopIfTrue="1">
      <formula>WEEKDAY($A913)=5</formula>
    </cfRule>
    <cfRule type="expression" dxfId="5537" priority="7335" stopIfTrue="1">
      <formula>WEEKDAY($A913)=6</formula>
    </cfRule>
    <cfRule type="expression" dxfId="5536" priority="7336" stopIfTrue="1">
      <formula>WEEKDAY($A913)=7</formula>
    </cfRule>
  </conditionalFormatting>
  <conditionalFormatting sqref="I913">
    <cfRule type="expression" dxfId="5535" priority="7323" stopIfTrue="1">
      <formula>WEEKDAY($A913)=1</formula>
    </cfRule>
    <cfRule type="expression" dxfId="5534" priority="7324" stopIfTrue="1">
      <formula>WEEKDAY($A913)=2</formula>
    </cfRule>
    <cfRule type="expression" dxfId="5533" priority="7325" stopIfTrue="1">
      <formula>WEEKDAY($A913)=3</formula>
    </cfRule>
    <cfRule type="expression" dxfId="5532" priority="7326" stopIfTrue="1">
      <formula>WEEKDAY($A913)=4</formula>
    </cfRule>
    <cfRule type="expression" dxfId="5531" priority="7327" stopIfTrue="1">
      <formula>WEEKDAY($A913)=5</formula>
    </cfRule>
    <cfRule type="expression" dxfId="5530" priority="7328" stopIfTrue="1">
      <formula>WEEKDAY($A913)=6</formula>
    </cfRule>
    <cfRule type="expression" dxfId="5529" priority="7329" stopIfTrue="1">
      <formula>WEEKDAY($A913)=7</formula>
    </cfRule>
  </conditionalFormatting>
  <conditionalFormatting sqref="I913">
    <cfRule type="expression" dxfId="5528" priority="7316" stopIfTrue="1">
      <formula>WEEKDAY($A913)=1</formula>
    </cfRule>
    <cfRule type="expression" dxfId="5527" priority="7317" stopIfTrue="1">
      <formula>WEEKDAY($A913)=2</formula>
    </cfRule>
    <cfRule type="expression" dxfId="5526" priority="7318" stopIfTrue="1">
      <formula>WEEKDAY($A913)=3</formula>
    </cfRule>
    <cfRule type="expression" dxfId="5525" priority="7319" stopIfTrue="1">
      <formula>WEEKDAY($A913)=4</formula>
    </cfRule>
    <cfRule type="expression" dxfId="5524" priority="7320" stopIfTrue="1">
      <formula>WEEKDAY($A913)=5</formula>
    </cfRule>
    <cfRule type="expression" dxfId="5523" priority="7321" stopIfTrue="1">
      <formula>WEEKDAY($A913)=6</formula>
    </cfRule>
    <cfRule type="expression" dxfId="5522" priority="7322" stopIfTrue="1">
      <formula>WEEKDAY($A913)=7</formula>
    </cfRule>
  </conditionalFormatting>
  <conditionalFormatting sqref="I913">
    <cfRule type="expression" dxfId="5521" priority="7309" stopIfTrue="1">
      <formula>WEEKDAY($A913)=1</formula>
    </cfRule>
    <cfRule type="expression" dxfId="5520" priority="7310" stopIfTrue="1">
      <formula>WEEKDAY($A913)=2</formula>
    </cfRule>
    <cfRule type="expression" dxfId="5519" priority="7311" stopIfTrue="1">
      <formula>WEEKDAY($A913)=3</formula>
    </cfRule>
    <cfRule type="expression" dxfId="5518" priority="7312" stopIfTrue="1">
      <formula>WEEKDAY($A913)=4</formula>
    </cfRule>
    <cfRule type="expression" dxfId="5517" priority="7313" stopIfTrue="1">
      <formula>WEEKDAY($A913)=5</formula>
    </cfRule>
    <cfRule type="expression" dxfId="5516" priority="7314" stopIfTrue="1">
      <formula>WEEKDAY($A913)=6</formula>
    </cfRule>
    <cfRule type="expression" dxfId="5515" priority="7315" stopIfTrue="1">
      <formula>WEEKDAY($A913)=7</formula>
    </cfRule>
  </conditionalFormatting>
  <conditionalFormatting sqref="I913">
    <cfRule type="expression" dxfId="5514" priority="7302" stopIfTrue="1">
      <formula>WEEKDAY($A913)=1</formula>
    </cfRule>
    <cfRule type="expression" dxfId="5513" priority="7303" stopIfTrue="1">
      <formula>WEEKDAY($A913)=2</formula>
    </cfRule>
    <cfRule type="expression" dxfId="5512" priority="7304" stopIfTrue="1">
      <formula>WEEKDAY($A913)=3</formula>
    </cfRule>
    <cfRule type="expression" dxfId="5511" priority="7305" stopIfTrue="1">
      <formula>WEEKDAY($A913)=4</formula>
    </cfRule>
    <cfRule type="expression" dxfId="5510" priority="7306" stopIfTrue="1">
      <formula>WEEKDAY($A913)=5</formula>
    </cfRule>
    <cfRule type="expression" dxfId="5509" priority="7307" stopIfTrue="1">
      <formula>WEEKDAY($A913)=6</formula>
    </cfRule>
    <cfRule type="expression" dxfId="5508" priority="7308" stopIfTrue="1">
      <formula>WEEKDAY($A913)=7</formula>
    </cfRule>
  </conditionalFormatting>
  <conditionalFormatting sqref="I913">
    <cfRule type="expression" dxfId="5507" priority="7295" stopIfTrue="1">
      <formula>WEEKDAY($A913)=1</formula>
    </cfRule>
    <cfRule type="expression" dxfId="5506" priority="7296" stopIfTrue="1">
      <formula>WEEKDAY($A913)=2</formula>
    </cfRule>
    <cfRule type="expression" dxfId="5505" priority="7297" stopIfTrue="1">
      <formula>WEEKDAY($A913)=3</formula>
    </cfRule>
    <cfRule type="expression" dxfId="5504" priority="7298" stopIfTrue="1">
      <formula>WEEKDAY($A913)=4</formula>
    </cfRule>
    <cfRule type="expression" dxfId="5503" priority="7299" stopIfTrue="1">
      <formula>WEEKDAY($A913)=5</formula>
    </cfRule>
    <cfRule type="expression" dxfId="5502" priority="7300" stopIfTrue="1">
      <formula>WEEKDAY($A913)=6</formula>
    </cfRule>
    <cfRule type="expression" dxfId="5501" priority="7301" stopIfTrue="1">
      <formula>WEEKDAY($A913)=7</formula>
    </cfRule>
  </conditionalFormatting>
  <conditionalFormatting sqref="I913">
    <cfRule type="expression" dxfId="5500" priority="7281" stopIfTrue="1">
      <formula>WEEKDAY($A913)=1</formula>
    </cfRule>
    <cfRule type="expression" dxfId="5499" priority="7282" stopIfTrue="1">
      <formula>WEEKDAY($A913)=2</formula>
    </cfRule>
    <cfRule type="expression" dxfId="5498" priority="7283" stopIfTrue="1">
      <formula>WEEKDAY($A913)=3</formula>
    </cfRule>
    <cfRule type="expression" dxfId="5497" priority="7284" stopIfTrue="1">
      <formula>WEEKDAY($A913)=4</formula>
    </cfRule>
    <cfRule type="expression" dxfId="5496" priority="7285" stopIfTrue="1">
      <formula>WEEKDAY($A913)=5</formula>
    </cfRule>
    <cfRule type="expression" dxfId="5495" priority="7286" stopIfTrue="1">
      <formula>WEEKDAY($A913)=6</formula>
    </cfRule>
    <cfRule type="expression" dxfId="5494" priority="7287" stopIfTrue="1">
      <formula>WEEKDAY($A913)=7</formula>
    </cfRule>
  </conditionalFormatting>
  <conditionalFormatting sqref="I913">
    <cfRule type="expression" dxfId="5493" priority="7260" stopIfTrue="1">
      <formula>WEEKDAY($A913)=1</formula>
    </cfRule>
    <cfRule type="expression" dxfId="5492" priority="7261" stopIfTrue="1">
      <formula>WEEKDAY($A913)=2</formula>
    </cfRule>
    <cfRule type="expression" dxfId="5491" priority="7262" stopIfTrue="1">
      <formula>WEEKDAY($A913)=3</formula>
    </cfRule>
    <cfRule type="expression" dxfId="5490" priority="7263" stopIfTrue="1">
      <formula>WEEKDAY($A913)=4</formula>
    </cfRule>
    <cfRule type="expression" dxfId="5489" priority="7264" stopIfTrue="1">
      <formula>WEEKDAY($A913)=5</formula>
    </cfRule>
    <cfRule type="expression" dxfId="5488" priority="7265" stopIfTrue="1">
      <formula>WEEKDAY($A913)=6</formula>
    </cfRule>
    <cfRule type="expression" dxfId="5487" priority="7266" stopIfTrue="1">
      <formula>WEEKDAY($A913)=7</formula>
    </cfRule>
  </conditionalFormatting>
  <conditionalFormatting sqref="I913">
    <cfRule type="expression" dxfId="5486" priority="7246" stopIfTrue="1">
      <formula>WEEKDAY($A913)=1</formula>
    </cfRule>
    <cfRule type="expression" dxfId="5485" priority="7247" stopIfTrue="1">
      <formula>WEEKDAY($A913)=2</formula>
    </cfRule>
    <cfRule type="expression" dxfId="5484" priority="7248" stopIfTrue="1">
      <formula>WEEKDAY($A913)=3</formula>
    </cfRule>
    <cfRule type="expression" dxfId="5483" priority="7249" stopIfTrue="1">
      <formula>WEEKDAY($A913)=4</formula>
    </cfRule>
    <cfRule type="expression" dxfId="5482" priority="7250" stopIfTrue="1">
      <formula>WEEKDAY($A913)=5</formula>
    </cfRule>
    <cfRule type="expression" dxfId="5481" priority="7251" stopIfTrue="1">
      <formula>WEEKDAY($A913)=6</formula>
    </cfRule>
    <cfRule type="expression" dxfId="5480" priority="7252" stopIfTrue="1">
      <formula>WEEKDAY($A913)=7</formula>
    </cfRule>
  </conditionalFormatting>
  <conditionalFormatting sqref="I913">
    <cfRule type="expression" dxfId="5479" priority="7225" stopIfTrue="1">
      <formula>WEEKDAY($A913)=1</formula>
    </cfRule>
    <cfRule type="expression" dxfId="5478" priority="7226" stopIfTrue="1">
      <formula>WEEKDAY($A913)=2</formula>
    </cfRule>
    <cfRule type="expression" dxfId="5477" priority="7227" stopIfTrue="1">
      <formula>WEEKDAY($A913)=3</formula>
    </cfRule>
    <cfRule type="expression" dxfId="5476" priority="7228" stopIfTrue="1">
      <formula>WEEKDAY($A913)=4</formula>
    </cfRule>
    <cfRule type="expression" dxfId="5475" priority="7229" stopIfTrue="1">
      <formula>WEEKDAY($A913)=5</formula>
    </cfRule>
    <cfRule type="expression" dxfId="5474" priority="7230" stopIfTrue="1">
      <formula>WEEKDAY($A913)=6</formula>
    </cfRule>
    <cfRule type="expression" dxfId="5473" priority="7231" stopIfTrue="1">
      <formula>WEEKDAY($A913)=7</formula>
    </cfRule>
  </conditionalFormatting>
  <conditionalFormatting sqref="I913">
    <cfRule type="expression" dxfId="5472" priority="7204" stopIfTrue="1">
      <formula>WEEKDAY($A913)=1</formula>
    </cfRule>
    <cfRule type="expression" dxfId="5471" priority="7205" stopIfTrue="1">
      <formula>WEEKDAY($A913)=2</formula>
    </cfRule>
    <cfRule type="expression" dxfId="5470" priority="7206" stopIfTrue="1">
      <formula>WEEKDAY($A913)=3</formula>
    </cfRule>
    <cfRule type="expression" dxfId="5469" priority="7207" stopIfTrue="1">
      <formula>WEEKDAY($A913)=4</formula>
    </cfRule>
    <cfRule type="expression" dxfId="5468" priority="7208" stopIfTrue="1">
      <formula>WEEKDAY($A913)=5</formula>
    </cfRule>
    <cfRule type="expression" dxfId="5467" priority="7209" stopIfTrue="1">
      <formula>WEEKDAY($A913)=6</formula>
    </cfRule>
    <cfRule type="expression" dxfId="5466" priority="7210" stopIfTrue="1">
      <formula>WEEKDAY($A913)=7</formula>
    </cfRule>
  </conditionalFormatting>
  <conditionalFormatting sqref="I913">
    <cfRule type="expression" dxfId="5465" priority="7197" stopIfTrue="1">
      <formula>WEEKDAY($A913)=1</formula>
    </cfRule>
    <cfRule type="expression" dxfId="5464" priority="7198" stopIfTrue="1">
      <formula>WEEKDAY($A913)=2</formula>
    </cfRule>
    <cfRule type="expression" dxfId="5463" priority="7199" stopIfTrue="1">
      <formula>WEEKDAY($A913)=3</formula>
    </cfRule>
    <cfRule type="expression" dxfId="5462" priority="7200" stopIfTrue="1">
      <formula>WEEKDAY($A913)=4</formula>
    </cfRule>
    <cfRule type="expression" dxfId="5461" priority="7201" stopIfTrue="1">
      <formula>WEEKDAY($A913)=5</formula>
    </cfRule>
    <cfRule type="expression" dxfId="5460" priority="7202" stopIfTrue="1">
      <formula>WEEKDAY($A913)=6</formula>
    </cfRule>
    <cfRule type="expression" dxfId="5459" priority="7203" stopIfTrue="1">
      <formula>WEEKDAY($A913)=7</formula>
    </cfRule>
  </conditionalFormatting>
  <conditionalFormatting sqref="I913">
    <cfRule type="expression" dxfId="5458" priority="7176" stopIfTrue="1">
      <formula>WEEKDAY($A913)=1</formula>
    </cfRule>
    <cfRule type="expression" dxfId="5457" priority="7177" stopIfTrue="1">
      <formula>WEEKDAY($A913)=2</formula>
    </cfRule>
    <cfRule type="expression" dxfId="5456" priority="7178" stopIfTrue="1">
      <formula>WEEKDAY($A913)=3</formula>
    </cfRule>
    <cfRule type="expression" dxfId="5455" priority="7179" stopIfTrue="1">
      <formula>WEEKDAY($A913)=4</formula>
    </cfRule>
    <cfRule type="expression" dxfId="5454" priority="7180" stopIfTrue="1">
      <formula>WEEKDAY($A913)=5</formula>
    </cfRule>
    <cfRule type="expression" dxfId="5453" priority="7181" stopIfTrue="1">
      <formula>WEEKDAY($A913)=6</formula>
    </cfRule>
    <cfRule type="expression" dxfId="5452" priority="7182" stopIfTrue="1">
      <formula>WEEKDAY($A913)=7</formula>
    </cfRule>
  </conditionalFormatting>
  <conditionalFormatting sqref="I913">
    <cfRule type="expression" dxfId="5451" priority="7162" stopIfTrue="1">
      <formula>WEEKDAY($A913)=1</formula>
    </cfRule>
    <cfRule type="expression" dxfId="5450" priority="7163" stopIfTrue="1">
      <formula>WEEKDAY($A913)=2</formula>
    </cfRule>
    <cfRule type="expression" dxfId="5449" priority="7164" stopIfTrue="1">
      <formula>WEEKDAY($A913)=3</formula>
    </cfRule>
    <cfRule type="expression" dxfId="5448" priority="7165" stopIfTrue="1">
      <formula>WEEKDAY($A913)=4</formula>
    </cfRule>
    <cfRule type="expression" dxfId="5447" priority="7166" stopIfTrue="1">
      <formula>WEEKDAY($A913)=5</formula>
    </cfRule>
    <cfRule type="expression" dxfId="5446" priority="7167" stopIfTrue="1">
      <formula>WEEKDAY($A913)=6</formula>
    </cfRule>
    <cfRule type="expression" dxfId="5445" priority="7168" stopIfTrue="1">
      <formula>WEEKDAY($A913)=7</formula>
    </cfRule>
  </conditionalFormatting>
  <conditionalFormatting sqref="I913">
    <cfRule type="expression" dxfId="5444" priority="7127" stopIfTrue="1">
      <formula>WEEKDAY($A913)=1</formula>
    </cfRule>
    <cfRule type="expression" dxfId="5443" priority="7128" stopIfTrue="1">
      <formula>WEEKDAY($A913)=2</formula>
    </cfRule>
    <cfRule type="expression" dxfId="5442" priority="7129" stopIfTrue="1">
      <formula>WEEKDAY($A913)=3</formula>
    </cfRule>
    <cfRule type="expression" dxfId="5441" priority="7130" stopIfTrue="1">
      <formula>WEEKDAY($A913)=4</formula>
    </cfRule>
    <cfRule type="expression" dxfId="5440" priority="7131" stopIfTrue="1">
      <formula>WEEKDAY($A913)=5</formula>
    </cfRule>
    <cfRule type="expression" dxfId="5439" priority="7132" stopIfTrue="1">
      <formula>WEEKDAY($A913)=6</formula>
    </cfRule>
    <cfRule type="expression" dxfId="5438" priority="7133" stopIfTrue="1">
      <formula>WEEKDAY($A913)=7</formula>
    </cfRule>
  </conditionalFormatting>
  <conditionalFormatting sqref="I913">
    <cfRule type="expression" dxfId="5437" priority="7106" stopIfTrue="1">
      <formula>WEEKDAY($A913)=1</formula>
    </cfRule>
    <cfRule type="expression" dxfId="5436" priority="7107" stopIfTrue="1">
      <formula>WEEKDAY($A913)=2</formula>
    </cfRule>
    <cfRule type="expression" dxfId="5435" priority="7108" stopIfTrue="1">
      <formula>WEEKDAY($A913)=3</formula>
    </cfRule>
    <cfRule type="expression" dxfId="5434" priority="7109" stopIfTrue="1">
      <formula>WEEKDAY($A913)=4</formula>
    </cfRule>
    <cfRule type="expression" dxfId="5433" priority="7110" stopIfTrue="1">
      <formula>WEEKDAY($A913)=5</formula>
    </cfRule>
    <cfRule type="expression" dxfId="5432" priority="7111" stopIfTrue="1">
      <formula>WEEKDAY($A913)=6</formula>
    </cfRule>
    <cfRule type="expression" dxfId="5431" priority="7112" stopIfTrue="1">
      <formula>WEEKDAY($A913)=7</formula>
    </cfRule>
  </conditionalFormatting>
  <conditionalFormatting sqref="I913">
    <cfRule type="expression" dxfId="5430" priority="7099" stopIfTrue="1">
      <formula>WEEKDAY($A913)=1</formula>
    </cfRule>
    <cfRule type="expression" dxfId="5429" priority="7100" stopIfTrue="1">
      <formula>WEEKDAY($A913)=2</formula>
    </cfRule>
    <cfRule type="expression" dxfId="5428" priority="7101" stopIfTrue="1">
      <formula>WEEKDAY($A913)=3</formula>
    </cfRule>
    <cfRule type="expression" dxfId="5427" priority="7102" stopIfTrue="1">
      <formula>WEEKDAY($A913)=4</formula>
    </cfRule>
    <cfRule type="expression" dxfId="5426" priority="7103" stopIfTrue="1">
      <formula>WEEKDAY($A913)=5</formula>
    </cfRule>
    <cfRule type="expression" dxfId="5425" priority="7104" stopIfTrue="1">
      <formula>WEEKDAY($A913)=6</formula>
    </cfRule>
    <cfRule type="expression" dxfId="5424" priority="7105" stopIfTrue="1">
      <formula>WEEKDAY($A913)=7</formula>
    </cfRule>
  </conditionalFormatting>
  <conditionalFormatting sqref="I913">
    <cfRule type="expression" dxfId="5423" priority="7085" stopIfTrue="1">
      <formula>WEEKDAY($A913)=1</formula>
    </cfRule>
    <cfRule type="expression" dxfId="5422" priority="7086" stopIfTrue="1">
      <formula>WEEKDAY($A913)=2</formula>
    </cfRule>
    <cfRule type="expression" dxfId="5421" priority="7087" stopIfTrue="1">
      <formula>WEEKDAY($A913)=3</formula>
    </cfRule>
    <cfRule type="expression" dxfId="5420" priority="7088" stopIfTrue="1">
      <formula>WEEKDAY($A913)=4</formula>
    </cfRule>
    <cfRule type="expression" dxfId="5419" priority="7089" stopIfTrue="1">
      <formula>WEEKDAY($A913)=5</formula>
    </cfRule>
    <cfRule type="expression" dxfId="5418" priority="7090" stopIfTrue="1">
      <formula>WEEKDAY($A913)=6</formula>
    </cfRule>
    <cfRule type="expression" dxfId="5417" priority="7091" stopIfTrue="1">
      <formula>WEEKDAY($A913)=7</formula>
    </cfRule>
  </conditionalFormatting>
  <conditionalFormatting sqref="I913">
    <cfRule type="expression" dxfId="5416" priority="7050" stopIfTrue="1">
      <formula>WEEKDAY($A913)=1</formula>
    </cfRule>
    <cfRule type="expression" dxfId="5415" priority="7051" stopIfTrue="1">
      <formula>WEEKDAY($A913)=2</formula>
    </cfRule>
    <cfRule type="expression" dxfId="5414" priority="7052" stopIfTrue="1">
      <formula>WEEKDAY($A913)=3</formula>
    </cfRule>
    <cfRule type="expression" dxfId="5413" priority="7053" stopIfTrue="1">
      <formula>WEEKDAY($A913)=4</formula>
    </cfRule>
    <cfRule type="expression" dxfId="5412" priority="7054" stopIfTrue="1">
      <formula>WEEKDAY($A913)=5</formula>
    </cfRule>
    <cfRule type="expression" dxfId="5411" priority="7055" stopIfTrue="1">
      <formula>WEEKDAY($A913)=6</formula>
    </cfRule>
    <cfRule type="expression" dxfId="5410" priority="7056" stopIfTrue="1">
      <formula>WEEKDAY($A913)=7</formula>
    </cfRule>
  </conditionalFormatting>
  <conditionalFormatting sqref="I913">
    <cfRule type="expression" dxfId="5409" priority="7029" stopIfTrue="1">
      <formula>WEEKDAY($A913)=1</formula>
    </cfRule>
    <cfRule type="expression" dxfId="5408" priority="7030" stopIfTrue="1">
      <formula>WEEKDAY($A913)=2</formula>
    </cfRule>
    <cfRule type="expression" dxfId="5407" priority="7031" stopIfTrue="1">
      <formula>WEEKDAY($A913)=3</formula>
    </cfRule>
    <cfRule type="expression" dxfId="5406" priority="7032" stopIfTrue="1">
      <formula>WEEKDAY($A913)=4</formula>
    </cfRule>
    <cfRule type="expression" dxfId="5405" priority="7033" stopIfTrue="1">
      <formula>WEEKDAY($A913)=5</formula>
    </cfRule>
    <cfRule type="expression" dxfId="5404" priority="7034" stopIfTrue="1">
      <formula>WEEKDAY($A913)=6</formula>
    </cfRule>
    <cfRule type="expression" dxfId="5403" priority="7035" stopIfTrue="1">
      <formula>WEEKDAY($A913)=7</formula>
    </cfRule>
  </conditionalFormatting>
  <conditionalFormatting sqref="I913">
    <cfRule type="expression" dxfId="5402" priority="7022" stopIfTrue="1">
      <formula>WEEKDAY($A913)=1</formula>
    </cfRule>
    <cfRule type="expression" dxfId="5401" priority="7023" stopIfTrue="1">
      <formula>WEEKDAY($A913)=2</formula>
    </cfRule>
    <cfRule type="expression" dxfId="5400" priority="7024" stopIfTrue="1">
      <formula>WEEKDAY($A913)=3</formula>
    </cfRule>
    <cfRule type="expression" dxfId="5399" priority="7025" stopIfTrue="1">
      <formula>WEEKDAY($A913)=4</formula>
    </cfRule>
    <cfRule type="expression" dxfId="5398" priority="7026" stopIfTrue="1">
      <formula>WEEKDAY($A913)=5</formula>
    </cfRule>
    <cfRule type="expression" dxfId="5397" priority="7027" stopIfTrue="1">
      <formula>WEEKDAY($A913)=6</formula>
    </cfRule>
    <cfRule type="expression" dxfId="5396" priority="7028" stopIfTrue="1">
      <formula>WEEKDAY($A913)=7</formula>
    </cfRule>
  </conditionalFormatting>
  <conditionalFormatting sqref="I913">
    <cfRule type="expression" dxfId="5395" priority="7001" stopIfTrue="1">
      <formula>WEEKDAY($A913)=1</formula>
    </cfRule>
    <cfRule type="expression" dxfId="5394" priority="7002" stopIfTrue="1">
      <formula>WEEKDAY($A913)=2</formula>
    </cfRule>
    <cfRule type="expression" dxfId="5393" priority="7003" stopIfTrue="1">
      <formula>WEEKDAY($A913)=3</formula>
    </cfRule>
    <cfRule type="expression" dxfId="5392" priority="7004" stopIfTrue="1">
      <formula>WEEKDAY($A913)=4</formula>
    </cfRule>
    <cfRule type="expression" dxfId="5391" priority="7005" stopIfTrue="1">
      <formula>WEEKDAY($A913)=5</formula>
    </cfRule>
    <cfRule type="expression" dxfId="5390" priority="7006" stopIfTrue="1">
      <formula>WEEKDAY($A913)=6</formula>
    </cfRule>
    <cfRule type="expression" dxfId="5389" priority="7007" stopIfTrue="1">
      <formula>WEEKDAY($A913)=7</formula>
    </cfRule>
  </conditionalFormatting>
  <conditionalFormatting sqref="I913">
    <cfRule type="expression" dxfId="5388" priority="6994" stopIfTrue="1">
      <formula>WEEKDAY($A913)=1</formula>
    </cfRule>
    <cfRule type="expression" dxfId="5387" priority="6995" stopIfTrue="1">
      <formula>WEEKDAY($A913)=2</formula>
    </cfRule>
    <cfRule type="expression" dxfId="5386" priority="6996" stopIfTrue="1">
      <formula>WEEKDAY($A913)=3</formula>
    </cfRule>
    <cfRule type="expression" dxfId="5385" priority="6997" stopIfTrue="1">
      <formula>WEEKDAY($A913)=4</formula>
    </cfRule>
    <cfRule type="expression" dxfId="5384" priority="6998" stopIfTrue="1">
      <formula>WEEKDAY($A913)=5</formula>
    </cfRule>
    <cfRule type="expression" dxfId="5383" priority="6999" stopIfTrue="1">
      <formula>WEEKDAY($A913)=6</formula>
    </cfRule>
    <cfRule type="expression" dxfId="5382" priority="7000" stopIfTrue="1">
      <formula>WEEKDAY($A913)=7</formula>
    </cfRule>
  </conditionalFormatting>
  <conditionalFormatting sqref="I913">
    <cfRule type="expression" dxfId="5381" priority="6987" stopIfTrue="1">
      <formula>WEEKDAY($A913)=1</formula>
    </cfRule>
    <cfRule type="expression" dxfId="5380" priority="6988" stopIfTrue="1">
      <formula>WEEKDAY($A913)=2</formula>
    </cfRule>
    <cfRule type="expression" dxfId="5379" priority="6989" stopIfTrue="1">
      <formula>WEEKDAY($A913)=3</formula>
    </cfRule>
    <cfRule type="expression" dxfId="5378" priority="6990" stopIfTrue="1">
      <formula>WEEKDAY($A913)=4</formula>
    </cfRule>
    <cfRule type="expression" dxfId="5377" priority="6991" stopIfTrue="1">
      <formula>WEEKDAY($A913)=5</formula>
    </cfRule>
    <cfRule type="expression" dxfId="5376" priority="6992" stopIfTrue="1">
      <formula>WEEKDAY($A913)=6</formula>
    </cfRule>
    <cfRule type="expression" dxfId="5375" priority="6993" stopIfTrue="1">
      <formula>WEEKDAY($A913)=7</formula>
    </cfRule>
  </conditionalFormatting>
  <conditionalFormatting sqref="I913">
    <cfRule type="expression" dxfId="5374" priority="6980" stopIfTrue="1">
      <formula>WEEKDAY($A913)=1</formula>
    </cfRule>
    <cfRule type="expression" dxfId="5373" priority="6981" stopIfTrue="1">
      <formula>WEEKDAY($A913)=2</formula>
    </cfRule>
    <cfRule type="expression" dxfId="5372" priority="6982" stopIfTrue="1">
      <formula>WEEKDAY($A913)=3</formula>
    </cfRule>
    <cfRule type="expression" dxfId="5371" priority="6983" stopIfTrue="1">
      <formula>WEEKDAY($A913)=4</formula>
    </cfRule>
    <cfRule type="expression" dxfId="5370" priority="6984" stopIfTrue="1">
      <formula>WEEKDAY($A913)=5</formula>
    </cfRule>
    <cfRule type="expression" dxfId="5369" priority="6985" stopIfTrue="1">
      <formula>WEEKDAY($A913)=6</formula>
    </cfRule>
    <cfRule type="expression" dxfId="5368" priority="6986" stopIfTrue="1">
      <formula>WEEKDAY($A913)=7</formula>
    </cfRule>
  </conditionalFormatting>
  <conditionalFormatting sqref="I913">
    <cfRule type="expression" dxfId="5367" priority="6959" stopIfTrue="1">
      <formula>WEEKDAY($A913)=1</formula>
    </cfRule>
    <cfRule type="expression" dxfId="5366" priority="6960" stopIfTrue="1">
      <formula>WEEKDAY($A913)=2</formula>
    </cfRule>
    <cfRule type="expression" dxfId="5365" priority="6961" stopIfTrue="1">
      <formula>WEEKDAY($A913)=3</formula>
    </cfRule>
    <cfRule type="expression" dxfId="5364" priority="6962" stopIfTrue="1">
      <formula>WEEKDAY($A913)=4</formula>
    </cfRule>
    <cfRule type="expression" dxfId="5363" priority="6963" stopIfTrue="1">
      <formula>WEEKDAY($A913)=5</formula>
    </cfRule>
    <cfRule type="expression" dxfId="5362" priority="6964" stopIfTrue="1">
      <formula>WEEKDAY($A913)=6</formula>
    </cfRule>
    <cfRule type="expression" dxfId="5361" priority="6965" stopIfTrue="1">
      <formula>WEEKDAY($A913)=7</formula>
    </cfRule>
  </conditionalFormatting>
  <conditionalFormatting sqref="I913">
    <cfRule type="expression" dxfId="5360" priority="6952" stopIfTrue="1">
      <formula>WEEKDAY($A913)=1</formula>
    </cfRule>
    <cfRule type="expression" dxfId="5359" priority="6953" stopIfTrue="1">
      <formula>WEEKDAY($A913)=2</formula>
    </cfRule>
    <cfRule type="expression" dxfId="5358" priority="6954" stopIfTrue="1">
      <formula>WEEKDAY($A913)=3</formula>
    </cfRule>
    <cfRule type="expression" dxfId="5357" priority="6955" stopIfTrue="1">
      <formula>WEEKDAY($A913)=4</formula>
    </cfRule>
    <cfRule type="expression" dxfId="5356" priority="6956" stopIfTrue="1">
      <formula>WEEKDAY($A913)=5</formula>
    </cfRule>
    <cfRule type="expression" dxfId="5355" priority="6957" stopIfTrue="1">
      <formula>WEEKDAY($A913)=6</formula>
    </cfRule>
    <cfRule type="expression" dxfId="5354" priority="6958" stopIfTrue="1">
      <formula>WEEKDAY($A913)=7</formula>
    </cfRule>
  </conditionalFormatting>
  <conditionalFormatting sqref="I913">
    <cfRule type="expression" dxfId="5353" priority="6938" stopIfTrue="1">
      <formula>WEEKDAY($A913)=1</formula>
    </cfRule>
    <cfRule type="expression" dxfId="5352" priority="6939" stopIfTrue="1">
      <formula>WEEKDAY($A913)=2</formula>
    </cfRule>
    <cfRule type="expression" dxfId="5351" priority="6940" stopIfTrue="1">
      <formula>WEEKDAY($A913)=3</formula>
    </cfRule>
    <cfRule type="expression" dxfId="5350" priority="6941" stopIfTrue="1">
      <formula>WEEKDAY($A913)=4</formula>
    </cfRule>
    <cfRule type="expression" dxfId="5349" priority="6942" stopIfTrue="1">
      <formula>WEEKDAY($A913)=5</formula>
    </cfRule>
    <cfRule type="expression" dxfId="5348" priority="6943" stopIfTrue="1">
      <formula>WEEKDAY($A913)=6</formula>
    </cfRule>
    <cfRule type="expression" dxfId="5347" priority="6944" stopIfTrue="1">
      <formula>WEEKDAY($A913)=7</formula>
    </cfRule>
  </conditionalFormatting>
  <conditionalFormatting sqref="I913">
    <cfRule type="expression" dxfId="5346" priority="6924" stopIfTrue="1">
      <formula>WEEKDAY($A913)=1</formula>
    </cfRule>
    <cfRule type="expression" dxfId="5345" priority="6925" stopIfTrue="1">
      <formula>WEEKDAY($A913)=2</formula>
    </cfRule>
    <cfRule type="expression" dxfId="5344" priority="6926" stopIfTrue="1">
      <formula>WEEKDAY($A913)=3</formula>
    </cfRule>
    <cfRule type="expression" dxfId="5343" priority="6927" stopIfTrue="1">
      <formula>WEEKDAY($A913)=4</formula>
    </cfRule>
    <cfRule type="expression" dxfId="5342" priority="6928" stopIfTrue="1">
      <formula>WEEKDAY($A913)=5</formula>
    </cfRule>
    <cfRule type="expression" dxfId="5341" priority="6929" stopIfTrue="1">
      <formula>WEEKDAY($A913)=6</formula>
    </cfRule>
    <cfRule type="expression" dxfId="5340" priority="6930" stopIfTrue="1">
      <formula>WEEKDAY($A913)=7</formula>
    </cfRule>
  </conditionalFormatting>
  <conditionalFormatting sqref="I913">
    <cfRule type="expression" dxfId="5339" priority="6917" stopIfTrue="1">
      <formula>WEEKDAY($A913)=1</formula>
    </cfRule>
    <cfRule type="expression" dxfId="5338" priority="6918" stopIfTrue="1">
      <formula>WEEKDAY($A913)=2</formula>
    </cfRule>
    <cfRule type="expression" dxfId="5337" priority="6919" stopIfTrue="1">
      <formula>WEEKDAY($A913)=3</formula>
    </cfRule>
    <cfRule type="expression" dxfId="5336" priority="6920" stopIfTrue="1">
      <formula>WEEKDAY($A913)=4</formula>
    </cfRule>
    <cfRule type="expression" dxfId="5335" priority="6921" stopIfTrue="1">
      <formula>WEEKDAY($A913)=5</formula>
    </cfRule>
    <cfRule type="expression" dxfId="5334" priority="6922" stopIfTrue="1">
      <formula>WEEKDAY($A913)=6</formula>
    </cfRule>
    <cfRule type="expression" dxfId="5333" priority="6923" stopIfTrue="1">
      <formula>WEEKDAY($A913)=7</formula>
    </cfRule>
  </conditionalFormatting>
  <conditionalFormatting sqref="I913">
    <cfRule type="expression" dxfId="5332" priority="6910" stopIfTrue="1">
      <formula>WEEKDAY($A913)=1</formula>
    </cfRule>
    <cfRule type="expression" dxfId="5331" priority="6911" stopIfTrue="1">
      <formula>WEEKDAY($A913)=2</formula>
    </cfRule>
    <cfRule type="expression" dxfId="5330" priority="6912" stopIfTrue="1">
      <formula>WEEKDAY($A913)=3</formula>
    </cfRule>
    <cfRule type="expression" dxfId="5329" priority="6913" stopIfTrue="1">
      <formula>WEEKDAY($A913)=4</formula>
    </cfRule>
    <cfRule type="expression" dxfId="5328" priority="6914" stopIfTrue="1">
      <formula>WEEKDAY($A913)=5</formula>
    </cfRule>
    <cfRule type="expression" dxfId="5327" priority="6915" stopIfTrue="1">
      <formula>WEEKDAY($A913)=6</formula>
    </cfRule>
    <cfRule type="expression" dxfId="5326" priority="6916" stopIfTrue="1">
      <formula>WEEKDAY($A913)=7</formula>
    </cfRule>
  </conditionalFormatting>
  <conditionalFormatting sqref="I913">
    <cfRule type="expression" dxfId="5325" priority="6903" stopIfTrue="1">
      <formula>WEEKDAY($A913)=1</formula>
    </cfRule>
    <cfRule type="expression" dxfId="5324" priority="6904" stopIfTrue="1">
      <formula>WEEKDAY($A913)=2</formula>
    </cfRule>
    <cfRule type="expression" dxfId="5323" priority="6905" stopIfTrue="1">
      <formula>WEEKDAY($A913)=3</formula>
    </cfRule>
    <cfRule type="expression" dxfId="5322" priority="6906" stopIfTrue="1">
      <formula>WEEKDAY($A913)=4</formula>
    </cfRule>
    <cfRule type="expression" dxfId="5321" priority="6907" stopIfTrue="1">
      <formula>WEEKDAY($A913)=5</formula>
    </cfRule>
    <cfRule type="expression" dxfId="5320" priority="6908" stopIfTrue="1">
      <formula>WEEKDAY($A913)=6</formula>
    </cfRule>
    <cfRule type="expression" dxfId="5319" priority="6909" stopIfTrue="1">
      <formula>WEEKDAY($A913)=7</formula>
    </cfRule>
  </conditionalFormatting>
  <conditionalFormatting sqref="I913">
    <cfRule type="expression" dxfId="5318" priority="6896" stopIfTrue="1">
      <formula>WEEKDAY($A913)=1</formula>
    </cfRule>
    <cfRule type="expression" dxfId="5317" priority="6897" stopIfTrue="1">
      <formula>WEEKDAY($A913)=2</formula>
    </cfRule>
    <cfRule type="expression" dxfId="5316" priority="6898" stopIfTrue="1">
      <formula>WEEKDAY($A913)=3</formula>
    </cfRule>
    <cfRule type="expression" dxfId="5315" priority="6899" stopIfTrue="1">
      <formula>WEEKDAY($A913)=4</formula>
    </cfRule>
    <cfRule type="expression" dxfId="5314" priority="6900" stopIfTrue="1">
      <formula>WEEKDAY($A913)=5</formula>
    </cfRule>
    <cfRule type="expression" dxfId="5313" priority="6901" stopIfTrue="1">
      <formula>WEEKDAY($A913)=6</formula>
    </cfRule>
    <cfRule type="expression" dxfId="5312" priority="6902" stopIfTrue="1">
      <formula>WEEKDAY($A913)=7</formula>
    </cfRule>
  </conditionalFormatting>
  <conditionalFormatting sqref="I913">
    <cfRule type="expression" dxfId="5311" priority="6889" stopIfTrue="1">
      <formula>WEEKDAY($A913)=1</formula>
    </cfRule>
    <cfRule type="expression" dxfId="5310" priority="6890" stopIfTrue="1">
      <formula>WEEKDAY($A913)=2</formula>
    </cfRule>
    <cfRule type="expression" dxfId="5309" priority="6891" stopIfTrue="1">
      <formula>WEEKDAY($A913)=3</formula>
    </cfRule>
    <cfRule type="expression" dxfId="5308" priority="6892" stopIfTrue="1">
      <formula>WEEKDAY($A913)=4</formula>
    </cfRule>
    <cfRule type="expression" dxfId="5307" priority="6893" stopIfTrue="1">
      <formula>WEEKDAY($A913)=5</formula>
    </cfRule>
    <cfRule type="expression" dxfId="5306" priority="6894" stopIfTrue="1">
      <formula>WEEKDAY($A913)=6</formula>
    </cfRule>
    <cfRule type="expression" dxfId="5305" priority="6895" stopIfTrue="1">
      <formula>WEEKDAY($A913)=7</formula>
    </cfRule>
  </conditionalFormatting>
  <conditionalFormatting sqref="I913">
    <cfRule type="expression" dxfId="5304" priority="6882" stopIfTrue="1">
      <formula>WEEKDAY($A913)=1</formula>
    </cfRule>
    <cfRule type="expression" dxfId="5303" priority="6883" stopIfTrue="1">
      <formula>WEEKDAY($A913)=2</formula>
    </cfRule>
    <cfRule type="expression" dxfId="5302" priority="6884" stopIfTrue="1">
      <formula>WEEKDAY($A913)=3</formula>
    </cfRule>
    <cfRule type="expression" dxfId="5301" priority="6885" stopIfTrue="1">
      <formula>WEEKDAY($A913)=4</formula>
    </cfRule>
    <cfRule type="expression" dxfId="5300" priority="6886" stopIfTrue="1">
      <formula>WEEKDAY($A913)=5</formula>
    </cfRule>
    <cfRule type="expression" dxfId="5299" priority="6887" stopIfTrue="1">
      <formula>WEEKDAY($A913)=6</formula>
    </cfRule>
    <cfRule type="expression" dxfId="5298" priority="6888" stopIfTrue="1">
      <formula>WEEKDAY($A913)=7</formula>
    </cfRule>
  </conditionalFormatting>
  <conditionalFormatting sqref="I913">
    <cfRule type="expression" dxfId="5297" priority="6875" stopIfTrue="1">
      <formula>WEEKDAY($A913)=1</formula>
    </cfRule>
    <cfRule type="expression" dxfId="5296" priority="6876" stopIfTrue="1">
      <formula>WEEKDAY($A913)=2</formula>
    </cfRule>
    <cfRule type="expression" dxfId="5295" priority="6877" stopIfTrue="1">
      <formula>WEEKDAY($A913)=3</formula>
    </cfRule>
    <cfRule type="expression" dxfId="5294" priority="6878" stopIfTrue="1">
      <formula>WEEKDAY($A913)=4</formula>
    </cfRule>
    <cfRule type="expression" dxfId="5293" priority="6879" stopIfTrue="1">
      <formula>WEEKDAY($A913)=5</formula>
    </cfRule>
    <cfRule type="expression" dxfId="5292" priority="6880" stopIfTrue="1">
      <formula>WEEKDAY($A913)=6</formula>
    </cfRule>
    <cfRule type="expression" dxfId="5291" priority="6881" stopIfTrue="1">
      <formula>WEEKDAY($A913)=7</formula>
    </cfRule>
  </conditionalFormatting>
  <conditionalFormatting sqref="I913">
    <cfRule type="expression" dxfId="5290" priority="6868" stopIfTrue="1">
      <formula>WEEKDAY($A913)=1</formula>
    </cfRule>
    <cfRule type="expression" dxfId="5289" priority="6869" stopIfTrue="1">
      <formula>WEEKDAY($A913)=2</formula>
    </cfRule>
    <cfRule type="expression" dxfId="5288" priority="6870" stopIfTrue="1">
      <formula>WEEKDAY($A913)=3</formula>
    </cfRule>
    <cfRule type="expression" dxfId="5287" priority="6871" stopIfTrue="1">
      <formula>WEEKDAY($A913)=4</formula>
    </cfRule>
    <cfRule type="expression" dxfId="5286" priority="6872" stopIfTrue="1">
      <formula>WEEKDAY($A913)=5</formula>
    </cfRule>
    <cfRule type="expression" dxfId="5285" priority="6873" stopIfTrue="1">
      <formula>WEEKDAY($A913)=6</formula>
    </cfRule>
    <cfRule type="expression" dxfId="5284" priority="6874" stopIfTrue="1">
      <formula>WEEKDAY($A913)=7</formula>
    </cfRule>
  </conditionalFormatting>
  <conditionalFormatting sqref="I913">
    <cfRule type="expression" dxfId="5283" priority="6861" stopIfTrue="1">
      <formula>WEEKDAY($A913)=1</formula>
    </cfRule>
    <cfRule type="expression" dxfId="5282" priority="6862" stopIfTrue="1">
      <formula>WEEKDAY($A913)=2</formula>
    </cfRule>
    <cfRule type="expression" dxfId="5281" priority="6863" stopIfTrue="1">
      <formula>WEEKDAY($A913)=3</formula>
    </cfRule>
    <cfRule type="expression" dxfId="5280" priority="6864" stopIfTrue="1">
      <formula>WEEKDAY($A913)=4</formula>
    </cfRule>
    <cfRule type="expression" dxfId="5279" priority="6865" stopIfTrue="1">
      <formula>WEEKDAY($A913)=5</formula>
    </cfRule>
    <cfRule type="expression" dxfId="5278" priority="6866" stopIfTrue="1">
      <formula>WEEKDAY($A913)=6</formula>
    </cfRule>
    <cfRule type="expression" dxfId="5277" priority="6867" stopIfTrue="1">
      <formula>WEEKDAY($A913)=7</formula>
    </cfRule>
  </conditionalFormatting>
  <conditionalFormatting sqref="I913">
    <cfRule type="expression" dxfId="5276" priority="6854" stopIfTrue="1">
      <formula>WEEKDAY($A913)=1</formula>
    </cfRule>
    <cfRule type="expression" dxfId="5275" priority="6855" stopIfTrue="1">
      <formula>WEEKDAY($A913)=2</formula>
    </cfRule>
    <cfRule type="expression" dxfId="5274" priority="6856" stopIfTrue="1">
      <formula>WEEKDAY($A913)=3</formula>
    </cfRule>
    <cfRule type="expression" dxfId="5273" priority="6857" stopIfTrue="1">
      <formula>WEEKDAY($A913)=4</formula>
    </cfRule>
    <cfRule type="expression" dxfId="5272" priority="6858" stopIfTrue="1">
      <formula>WEEKDAY($A913)=5</formula>
    </cfRule>
    <cfRule type="expression" dxfId="5271" priority="6859" stopIfTrue="1">
      <formula>WEEKDAY($A913)=6</formula>
    </cfRule>
    <cfRule type="expression" dxfId="5270" priority="6860" stopIfTrue="1">
      <formula>WEEKDAY($A913)=7</formula>
    </cfRule>
  </conditionalFormatting>
  <conditionalFormatting sqref="I913">
    <cfRule type="expression" dxfId="5269" priority="6847" stopIfTrue="1">
      <formula>WEEKDAY($A913)=1</formula>
    </cfRule>
    <cfRule type="expression" dxfId="5268" priority="6848" stopIfTrue="1">
      <formula>WEEKDAY($A913)=2</formula>
    </cfRule>
    <cfRule type="expression" dxfId="5267" priority="6849" stopIfTrue="1">
      <formula>WEEKDAY($A913)=3</formula>
    </cfRule>
    <cfRule type="expression" dxfId="5266" priority="6850" stopIfTrue="1">
      <formula>WEEKDAY($A913)=4</formula>
    </cfRule>
    <cfRule type="expression" dxfId="5265" priority="6851" stopIfTrue="1">
      <formula>WEEKDAY($A913)=5</formula>
    </cfRule>
    <cfRule type="expression" dxfId="5264" priority="6852" stopIfTrue="1">
      <formula>WEEKDAY($A913)=6</formula>
    </cfRule>
    <cfRule type="expression" dxfId="5263" priority="6853" stopIfTrue="1">
      <formula>WEEKDAY($A913)=7</formula>
    </cfRule>
  </conditionalFormatting>
  <conditionalFormatting sqref="I913">
    <cfRule type="expression" dxfId="5262" priority="6840" stopIfTrue="1">
      <formula>WEEKDAY($A913)=1</formula>
    </cfRule>
    <cfRule type="expression" dxfId="5261" priority="6841" stopIfTrue="1">
      <formula>WEEKDAY($A913)=2</formula>
    </cfRule>
    <cfRule type="expression" dxfId="5260" priority="6842" stopIfTrue="1">
      <formula>WEEKDAY($A913)=3</formula>
    </cfRule>
    <cfRule type="expression" dxfId="5259" priority="6843" stopIfTrue="1">
      <formula>WEEKDAY($A913)=4</formula>
    </cfRule>
    <cfRule type="expression" dxfId="5258" priority="6844" stopIfTrue="1">
      <formula>WEEKDAY($A913)=5</formula>
    </cfRule>
    <cfRule type="expression" dxfId="5257" priority="6845" stopIfTrue="1">
      <formula>WEEKDAY($A913)=6</formula>
    </cfRule>
    <cfRule type="expression" dxfId="5256" priority="6846" stopIfTrue="1">
      <formula>WEEKDAY($A913)=7</formula>
    </cfRule>
  </conditionalFormatting>
  <conditionalFormatting sqref="I913">
    <cfRule type="expression" dxfId="5255" priority="6833" stopIfTrue="1">
      <formula>WEEKDAY($A913)=1</formula>
    </cfRule>
    <cfRule type="expression" dxfId="5254" priority="6834" stopIfTrue="1">
      <formula>WEEKDAY($A913)=2</formula>
    </cfRule>
    <cfRule type="expression" dxfId="5253" priority="6835" stopIfTrue="1">
      <formula>WEEKDAY($A913)=3</formula>
    </cfRule>
    <cfRule type="expression" dxfId="5252" priority="6836" stopIfTrue="1">
      <formula>WEEKDAY($A913)=4</formula>
    </cfRule>
    <cfRule type="expression" dxfId="5251" priority="6837" stopIfTrue="1">
      <formula>WEEKDAY($A913)=5</formula>
    </cfRule>
    <cfRule type="expression" dxfId="5250" priority="6838" stopIfTrue="1">
      <formula>WEEKDAY($A913)=6</formula>
    </cfRule>
    <cfRule type="expression" dxfId="5249" priority="6839" stopIfTrue="1">
      <formula>WEEKDAY($A913)=7</formula>
    </cfRule>
  </conditionalFormatting>
  <conditionalFormatting sqref="I913">
    <cfRule type="expression" dxfId="5248" priority="6826" stopIfTrue="1">
      <formula>WEEKDAY($A913)=1</formula>
    </cfRule>
    <cfRule type="expression" dxfId="5247" priority="6827" stopIfTrue="1">
      <formula>WEEKDAY($A913)=2</formula>
    </cfRule>
    <cfRule type="expression" dxfId="5246" priority="6828" stopIfTrue="1">
      <formula>WEEKDAY($A913)=3</formula>
    </cfRule>
    <cfRule type="expression" dxfId="5245" priority="6829" stopIfTrue="1">
      <formula>WEEKDAY($A913)=4</formula>
    </cfRule>
    <cfRule type="expression" dxfId="5244" priority="6830" stopIfTrue="1">
      <formula>WEEKDAY($A913)=5</formula>
    </cfRule>
    <cfRule type="expression" dxfId="5243" priority="6831" stopIfTrue="1">
      <formula>WEEKDAY($A913)=6</formula>
    </cfRule>
    <cfRule type="expression" dxfId="5242" priority="6832" stopIfTrue="1">
      <formula>WEEKDAY($A913)=7</formula>
    </cfRule>
  </conditionalFormatting>
  <conditionalFormatting sqref="I913">
    <cfRule type="expression" dxfId="5241" priority="6819" stopIfTrue="1">
      <formula>WEEKDAY($A913)=1</formula>
    </cfRule>
    <cfRule type="expression" dxfId="5240" priority="6820" stopIfTrue="1">
      <formula>WEEKDAY($A913)=2</formula>
    </cfRule>
    <cfRule type="expression" dxfId="5239" priority="6821" stopIfTrue="1">
      <formula>WEEKDAY($A913)=3</formula>
    </cfRule>
    <cfRule type="expression" dxfId="5238" priority="6822" stopIfTrue="1">
      <formula>WEEKDAY($A913)=4</formula>
    </cfRule>
    <cfRule type="expression" dxfId="5237" priority="6823" stopIfTrue="1">
      <formula>WEEKDAY($A913)=5</formula>
    </cfRule>
    <cfRule type="expression" dxfId="5236" priority="6824" stopIfTrue="1">
      <formula>WEEKDAY($A913)=6</formula>
    </cfRule>
    <cfRule type="expression" dxfId="5235" priority="6825" stopIfTrue="1">
      <formula>WEEKDAY($A913)=7</formula>
    </cfRule>
  </conditionalFormatting>
  <conditionalFormatting sqref="I913">
    <cfRule type="expression" dxfId="5234" priority="6812" stopIfTrue="1">
      <formula>WEEKDAY($A913)=1</formula>
    </cfRule>
    <cfRule type="expression" dxfId="5233" priority="6813" stopIfTrue="1">
      <formula>WEEKDAY($A913)=2</formula>
    </cfRule>
    <cfRule type="expression" dxfId="5232" priority="6814" stopIfTrue="1">
      <formula>WEEKDAY($A913)=3</formula>
    </cfRule>
    <cfRule type="expression" dxfId="5231" priority="6815" stopIfTrue="1">
      <formula>WEEKDAY($A913)=4</formula>
    </cfRule>
    <cfRule type="expression" dxfId="5230" priority="6816" stopIfTrue="1">
      <formula>WEEKDAY($A913)=5</formula>
    </cfRule>
    <cfRule type="expression" dxfId="5229" priority="6817" stopIfTrue="1">
      <formula>WEEKDAY($A913)=6</formula>
    </cfRule>
    <cfRule type="expression" dxfId="5228" priority="6818" stopIfTrue="1">
      <formula>WEEKDAY($A913)=7</formula>
    </cfRule>
  </conditionalFormatting>
  <conditionalFormatting sqref="I913">
    <cfRule type="expression" dxfId="5227" priority="6805" stopIfTrue="1">
      <formula>WEEKDAY($A913)=1</formula>
    </cfRule>
    <cfRule type="expression" dxfId="5226" priority="6806" stopIfTrue="1">
      <formula>WEEKDAY($A913)=2</formula>
    </cfRule>
    <cfRule type="expression" dxfId="5225" priority="6807" stopIfTrue="1">
      <formula>WEEKDAY($A913)=3</formula>
    </cfRule>
    <cfRule type="expression" dxfId="5224" priority="6808" stopIfTrue="1">
      <formula>WEEKDAY($A913)=4</formula>
    </cfRule>
    <cfRule type="expression" dxfId="5223" priority="6809" stopIfTrue="1">
      <formula>WEEKDAY($A913)=5</formula>
    </cfRule>
    <cfRule type="expression" dxfId="5222" priority="6810" stopIfTrue="1">
      <formula>WEEKDAY($A913)=6</formula>
    </cfRule>
    <cfRule type="expression" dxfId="5221" priority="6811" stopIfTrue="1">
      <formula>WEEKDAY($A913)=7</formula>
    </cfRule>
  </conditionalFormatting>
  <conditionalFormatting sqref="I913">
    <cfRule type="expression" dxfId="5220" priority="6798" stopIfTrue="1">
      <formula>WEEKDAY($A913)=1</formula>
    </cfRule>
    <cfRule type="expression" dxfId="5219" priority="6799" stopIfTrue="1">
      <formula>WEEKDAY($A913)=2</formula>
    </cfRule>
    <cfRule type="expression" dxfId="5218" priority="6800" stopIfTrue="1">
      <formula>WEEKDAY($A913)=3</formula>
    </cfRule>
    <cfRule type="expression" dxfId="5217" priority="6801" stopIfTrue="1">
      <formula>WEEKDAY($A913)=4</formula>
    </cfRule>
    <cfRule type="expression" dxfId="5216" priority="6802" stopIfTrue="1">
      <formula>WEEKDAY($A913)=5</formula>
    </cfRule>
    <cfRule type="expression" dxfId="5215" priority="6803" stopIfTrue="1">
      <formula>WEEKDAY($A913)=6</formula>
    </cfRule>
    <cfRule type="expression" dxfId="5214" priority="6804" stopIfTrue="1">
      <formula>WEEKDAY($A913)=7</formula>
    </cfRule>
  </conditionalFormatting>
  <conditionalFormatting sqref="I913">
    <cfRule type="expression" dxfId="5213" priority="6791" stopIfTrue="1">
      <formula>WEEKDAY($A913)=1</formula>
    </cfRule>
    <cfRule type="expression" dxfId="5212" priority="6792" stopIfTrue="1">
      <formula>WEEKDAY($A913)=2</formula>
    </cfRule>
    <cfRule type="expression" dxfId="5211" priority="6793" stopIfTrue="1">
      <formula>WEEKDAY($A913)=3</formula>
    </cfRule>
    <cfRule type="expression" dxfId="5210" priority="6794" stopIfTrue="1">
      <formula>WEEKDAY($A913)=4</formula>
    </cfRule>
    <cfRule type="expression" dxfId="5209" priority="6795" stopIfTrue="1">
      <formula>WEEKDAY($A913)=5</formula>
    </cfRule>
    <cfRule type="expression" dxfId="5208" priority="6796" stopIfTrue="1">
      <formula>WEEKDAY($A913)=6</formula>
    </cfRule>
    <cfRule type="expression" dxfId="5207" priority="6797" stopIfTrue="1">
      <formula>WEEKDAY($A913)=7</formula>
    </cfRule>
  </conditionalFormatting>
  <conditionalFormatting sqref="I913">
    <cfRule type="expression" dxfId="5206" priority="6784" stopIfTrue="1">
      <formula>WEEKDAY($A913)=1</formula>
    </cfRule>
    <cfRule type="expression" dxfId="5205" priority="6785" stopIfTrue="1">
      <formula>WEEKDAY($A913)=2</formula>
    </cfRule>
    <cfRule type="expression" dxfId="5204" priority="6786" stopIfTrue="1">
      <formula>WEEKDAY($A913)=3</formula>
    </cfRule>
    <cfRule type="expression" dxfId="5203" priority="6787" stopIfTrue="1">
      <formula>WEEKDAY($A913)=4</formula>
    </cfRule>
    <cfRule type="expression" dxfId="5202" priority="6788" stopIfTrue="1">
      <formula>WEEKDAY($A913)=5</formula>
    </cfRule>
    <cfRule type="expression" dxfId="5201" priority="6789" stopIfTrue="1">
      <formula>WEEKDAY($A913)=6</formula>
    </cfRule>
    <cfRule type="expression" dxfId="5200" priority="6790" stopIfTrue="1">
      <formula>WEEKDAY($A913)=7</formula>
    </cfRule>
  </conditionalFormatting>
  <conditionalFormatting sqref="I913">
    <cfRule type="expression" dxfId="5199" priority="6777" stopIfTrue="1">
      <formula>WEEKDAY($A913)=1</formula>
    </cfRule>
    <cfRule type="expression" dxfId="5198" priority="6778" stopIfTrue="1">
      <formula>WEEKDAY($A913)=2</formula>
    </cfRule>
    <cfRule type="expression" dxfId="5197" priority="6779" stopIfTrue="1">
      <formula>WEEKDAY($A913)=3</formula>
    </cfRule>
    <cfRule type="expression" dxfId="5196" priority="6780" stopIfTrue="1">
      <formula>WEEKDAY($A913)=4</formula>
    </cfRule>
    <cfRule type="expression" dxfId="5195" priority="6781" stopIfTrue="1">
      <formula>WEEKDAY($A913)=5</formula>
    </cfRule>
    <cfRule type="expression" dxfId="5194" priority="6782" stopIfTrue="1">
      <formula>WEEKDAY($A913)=6</formula>
    </cfRule>
    <cfRule type="expression" dxfId="5193" priority="6783" stopIfTrue="1">
      <formula>WEEKDAY($A913)=7</formula>
    </cfRule>
  </conditionalFormatting>
  <conditionalFormatting sqref="I913">
    <cfRule type="expression" dxfId="5192" priority="6770" stopIfTrue="1">
      <formula>WEEKDAY($A913)=1</formula>
    </cfRule>
    <cfRule type="expression" dxfId="5191" priority="6771" stopIfTrue="1">
      <formula>WEEKDAY($A913)=2</formula>
    </cfRule>
    <cfRule type="expression" dxfId="5190" priority="6772" stopIfTrue="1">
      <formula>WEEKDAY($A913)=3</formula>
    </cfRule>
    <cfRule type="expression" dxfId="5189" priority="6773" stopIfTrue="1">
      <formula>WEEKDAY($A913)=4</formula>
    </cfRule>
    <cfRule type="expression" dxfId="5188" priority="6774" stopIfTrue="1">
      <formula>WEEKDAY($A913)=5</formula>
    </cfRule>
    <cfRule type="expression" dxfId="5187" priority="6775" stopIfTrue="1">
      <formula>WEEKDAY($A913)=6</formula>
    </cfRule>
    <cfRule type="expression" dxfId="5186" priority="6776" stopIfTrue="1">
      <formula>WEEKDAY($A913)=7</formula>
    </cfRule>
  </conditionalFormatting>
  <conditionalFormatting sqref="I913">
    <cfRule type="expression" dxfId="5185" priority="6763" stopIfTrue="1">
      <formula>WEEKDAY($A913)=1</formula>
    </cfRule>
    <cfRule type="expression" dxfId="5184" priority="6764" stopIfTrue="1">
      <formula>WEEKDAY($A913)=2</formula>
    </cfRule>
    <cfRule type="expression" dxfId="5183" priority="6765" stopIfTrue="1">
      <formula>WEEKDAY($A913)=3</formula>
    </cfRule>
    <cfRule type="expression" dxfId="5182" priority="6766" stopIfTrue="1">
      <formula>WEEKDAY($A913)=4</formula>
    </cfRule>
    <cfRule type="expression" dxfId="5181" priority="6767" stopIfTrue="1">
      <formula>WEEKDAY($A913)=5</formula>
    </cfRule>
    <cfRule type="expression" dxfId="5180" priority="6768" stopIfTrue="1">
      <formula>WEEKDAY($A913)=6</formula>
    </cfRule>
    <cfRule type="expression" dxfId="5179" priority="6769" stopIfTrue="1">
      <formula>WEEKDAY($A913)=7</formula>
    </cfRule>
  </conditionalFormatting>
  <conditionalFormatting sqref="I913">
    <cfRule type="expression" dxfId="5178" priority="6756" stopIfTrue="1">
      <formula>WEEKDAY($A913)=1</formula>
    </cfRule>
    <cfRule type="expression" dxfId="5177" priority="6757" stopIfTrue="1">
      <formula>WEEKDAY($A913)=2</formula>
    </cfRule>
    <cfRule type="expression" dxfId="5176" priority="6758" stopIfTrue="1">
      <formula>WEEKDAY($A913)=3</formula>
    </cfRule>
    <cfRule type="expression" dxfId="5175" priority="6759" stopIfTrue="1">
      <formula>WEEKDAY($A913)=4</formula>
    </cfRule>
    <cfRule type="expression" dxfId="5174" priority="6760" stopIfTrue="1">
      <formula>WEEKDAY($A913)=5</formula>
    </cfRule>
    <cfRule type="expression" dxfId="5173" priority="6761" stopIfTrue="1">
      <formula>WEEKDAY($A913)=6</formula>
    </cfRule>
    <cfRule type="expression" dxfId="5172" priority="6762" stopIfTrue="1">
      <formula>WEEKDAY($A913)=7</formula>
    </cfRule>
  </conditionalFormatting>
  <conditionalFormatting sqref="I913">
    <cfRule type="expression" dxfId="5171" priority="6749" stopIfTrue="1">
      <formula>WEEKDAY($A913)=1</formula>
    </cfRule>
    <cfRule type="expression" dxfId="5170" priority="6750" stopIfTrue="1">
      <formula>WEEKDAY($A913)=2</formula>
    </cfRule>
    <cfRule type="expression" dxfId="5169" priority="6751" stopIfTrue="1">
      <formula>WEEKDAY($A913)=3</formula>
    </cfRule>
    <cfRule type="expression" dxfId="5168" priority="6752" stopIfTrue="1">
      <formula>WEEKDAY($A913)=4</formula>
    </cfRule>
    <cfRule type="expression" dxfId="5167" priority="6753" stopIfTrue="1">
      <formula>WEEKDAY($A913)=5</formula>
    </cfRule>
    <cfRule type="expression" dxfId="5166" priority="6754" stopIfTrue="1">
      <formula>WEEKDAY($A913)=6</formula>
    </cfRule>
    <cfRule type="expression" dxfId="5165" priority="6755" stopIfTrue="1">
      <formula>WEEKDAY($A913)=7</formula>
    </cfRule>
  </conditionalFormatting>
  <conditionalFormatting sqref="I913">
    <cfRule type="expression" dxfId="5164" priority="6742" stopIfTrue="1">
      <formula>WEEKDAY($A913)=1</formula>
    </cfRule>
    <cfRule type="expression" dxfId="5163" priority="6743" stopIfTrue="1">
      <formula>WEEKDAY($A913)=2</formula>
    </cfRule>
    <cfRule type="expression" dxfId="5162" priority="6744" stopIfTrue="1">
      <formula>WEEKDAY($A913)=3</formula>
    </cfRule>
    <cfRule type="expression" dxfId="5161" priority="6745" stopIfTrue="1">
      <formula>WEEKDAY($A913)=4</formula>
    </cfRule>
    <cfRule type="expression" dxfId="5160" priority="6746" stopIfTrue="1">
      <formula>WEEKDAY($A913)=5</formula>
    </cfRule>
    <cfRule type="expression" dxfId="5159" priority="6747" stopIfTrue="1">
      <formula>WEEKDAY($A913)=6</formula>
    </cfRule>
    <cfRule type="expression" dxfId="5158" priority="6748" stopIfTrue="1">
      <formula>WEEKDAY($A913)=7</formula>
    </cfRule>
  </conditionalFormatting>
  <conditionalFormatting sqref="I913">
    <cfRule type="expression" dxfId="5157" priority="6735" stopIfTrue="1">
      <formula>WEEKDAY($A913)=1</formula>
    </cfRule>
    <cfRule type="expression" dxfId="5156" priority="6736" stopIfTrue="1">
      <formula>WEEKDAY($A913)=2</formula>
    </cfRule>
    <cfRule type="expression" dxfId="5155" priority="6737" stopIfTrue="1">
      <formula>WEEKDAY($A913)=3</formula>
    </cfRule>
    <cfRule type="expression" dxfId="5154" priority="6738" stopIfTrue="1">
      <formula>WEEKDAY($A913)=4</formula>
    </cfRule>
    <cfRule type="expression" dxfId="5153" priority="6739" stopIfTrue="1">
      <formula>WEEKDAY($A913)=5</formula>
    </cfRule>
    <cfRule type="expression" dxfId="5152" priority="6740" stopIfTrue="1">
      <formula>WEEKDAY($A913)=6</formula>
    </cfRule>
    <cfRule type="expression" dxfId="5151" priority="6741" stopIfTrue="1">
      <formula>WEEKDAY($A913)=7</formula>
    </cfRule>
  </conditionalFormatting>
  <conditionalFormatting sqref="I913">
    <cfRule type="expression" dxfId="5150" priority="6728" stopIfTrue="1">
      <formula>WEEKDAY($A913)=1</formula>
    </cfRule>
    <cfRule type="expression" dxfId="5149" priority="6729" stopIfTrue="1">
      <formula>WEEKDAY($A913)=2</formula>
    </cfRule>
    <cfRule type="expression" dxfId="5148" priority="6730" stopIfTrue="1">
      <formula>WEEKDAY($A913)=3</formula>
    </cfRule>
    <cfRule type="expression" dxfId="5147" priority="6731" stopIfTrue="1">
      <formula>WEEKDAY($A913)=4</formula>
    </cfRule>
    <cfRule type="expression" dxfId="5146" priority="6732" stopIfTrue="1">
      <formula>WEEKDAY($A913)=5</formula>
    </cfRule>
    <cfRule type="expression" dxfId="5145" priority="6733" stopIfTrue="1">
      <formula>WEEKDAY($A913)=6</formula>
    </cfRule>
    <cfRule type="expression" dxfId="5144" priority="6734" stopIfTrue="1">
      <formula>WEEKDAY($A913)=7</formula>
    </cfRule>
  </conditionalFormatting>
  <conditionalFormatting sqref="I913">
    <cfRule type="expression" dxfId="5143" priority="6721" stopIfTrue="1">
      <formula>WEEKDAY($A913)=1</formula>
    </cfRule>
    <cfRule type="expression" dxfId="5142" priority="6722" stopIfTrue="1">
      <formula>WEEKDAY($A913)=2</formula>
    </cfRule>
    <cfRule type="expression" dxfId="5141" priority="6723" stopIfTrue="1">
      <formula>WEEKDAY($A913)=3</formula>
    </cfRule>
    <cfRule type="expression" dxfId="5140" priority="6724" stopIfTrue="1">
      <formula>WEEKDAY($A913)=4</formula>
    </cfRule>
    <cfRule type="expression" dxfId="5139" priority="6725" stopIfTrue="1">
      <formula>WEEKDAY($A913)=5</formula>
    </cfRule>
    <cfRule type="expression" dxfId="5138" priority="6726" stopIfTrue="1">
      <formula>WEEKDAY($A913)=6</formula>
    </cfRule>
    <cfRule type="expression" dxfId="5137" priority="6727" stopIfTrue="1">
      <formula>WEEKDAY($A913)=7</formula>
    </cfRule>
  </conditionalFormatting>
  <conditionalFormatting sqref="I913">
    <cfRule type="expression" dxfId="5136" priority="6714" stopIfTrue="1">
      <formula>WEEKDAY($A913)=1</formula>
    </cfRule>
    <cfRule type="expression" dxfId="5135" priority="6715" stopIfTrue="1">
      <formula>WEEKDAY($A913)=2</formula>
    </cfRule>
    <cfRule type="expression" dxfId="5134" priority="6716" stopIfTrue="1">
      <formula>WEEKDAY($A913)=3</formula>
    </cfRule>
    <cfRule type="expression" dxfId="5133" priority="6717" stopIfTrue="1">
      <formula>WEEKDAY($A913)=4</formula>
    </cfRule>
    <cfRule type="expression" dxfId="5132" priority="6718" stopIfTrue="1">
      <formula>WEEKDAY($A913)=5</formula>
    </cfRule>
    <cfRule type="expression" dxfId="5131" priority="6719" stopIfTrue="1">
      <formula>WEEKDAY($A913)=6</formula>
    </cfRule>
    <cfRule type="expression" dxfId="5130" priority="6720" stopIfTrue="1">
      <formula>WEEKDAY($A913)=7</formula>
    </cfRule>
  </conditionalFormatting>
  <conditionalFormatting sqref="I913">
    <cfRule type="expression" dxfId="5129" priority="6707" stopIfTrue="1">
      <formula>WEEKDAY($A913)=1</formula>
    </cfRule>
    <cfRule type="expression" dxfId="5128" priority="6708" stopIfTrue="1">
      <formula>WEEKDAY($A913)=2</formula>
    </cfRule>
    <cfRule type="expression" dxfId="5127" priority="6709" stopIfTrue="1">
      <formula>WEEKDAY($A913)=3</formula>
    </cfRule>
    <cfRule type="expression" dxfId="5126" priority="6710" stopIfTrue="1">
      <formula>WEEKDAY($A913)=4</formula>
    </cfRule>
    <cfRule type="expression" dxfId="5125" priority="6711" stopIfTrue="1">
      <formula>WEEKDAY($A913)=5</formula>
    </cfRule>
    <cfRule type="expression" dxfId="5124" priority="6712" stopIfTrue="1">
      <formula>WEEKDAY($A913)=6</formula>
    </cfRule>
    <cfRule type="expression" dxfId="5123" priority="6713" stopIfTrue="1">
      <formula>WEEKDAY($A913)=7</formula>
    </cfRule>
  </conditionalFormatting>
  <conditionalFormatting sqref="I913">
    <cfRule type="expression" dxfId="5122" priority="6700" stopIfTrue="1">
      <formula>WEEKDAY($A913)=1</formula>
    </cfRule>
    <cfRule type="expression" dxfId="5121" priority="6701" stopIfTrue="1">
      <formula>WEEKDAY($A913)=2</formula>
    </cfRule>
    <cfRule type="expression" dxfId="5120" priority="6702" stopIfTrue="1">
      <formula>WEEKDAY($A913)=3</formula>
    </cfRule>
    <cfRule type="expression" dxfId="5119" priority="6703" stopIfTrue="1">
      <formula>WEEKDAY($A913)=4</formula>
    </cfRule>
    <cfRule type="expression" dxfId="5118" priority="6704" stopIfTrue="1">
      <formula>WEEKDAY($A913)=5</formula>
    </cfRule>
    <cfRule type="expression" dxfId="5117" priority="6705" stopIfTrue="1">
      <formula>WEEKDAY($A913)=6</formula>
    </cfRule>
    <cfRule type="expression" dxfId="5116" priority="6706" stopIfTrue="1">
      <formula>WEEKDAY($A913)=7</formula>
    </cfRule>
  </conditionalFormatting>
  <conditionalFormatting sqref="I913">
    <cfRule type="expression" dxfId="5115" priority="6693" stopIfTrue="1">
      <formula>WEEKDAY($A913)=1</formula>
    </cfRule>
    <cfRule type="expression" dxfId="5114" priority="6694" stopIfTrue="1">
      <formula>WEEKDAY($A913)=2</formula>
    </cfRule>
    <cfRule type="expression" dxfId="5113" priority="6695" stopIfTrue="1">
      <formula>WEEKDAY($A913)=3</formula>
    </cfRule>
    <cfRule type="expression" dxfId="5112" priority="6696" stopIfTrue="1">
      <formula>WEEKDAY($A913)=4</formula>
    </cfRule>
    <cfRule type="expression" dxfId="5111" priority="6697" stopIfTrue="1">
      <formula>WEEKDAY($A913)=5</formula>
    </cfRule>
    <cfRule type="expression" dxfId="5110" priority="6698" stopIfTrue="1">
      <formula>WEEKDAY($A913)=6</formula>
    </cfRule>
    <cfRule type="expression" dxfId="5109" priority="6699" stopIfTrue="1">
      <formula>WEEKDAY($A913)=7</formula>
    </cfRule>
  </conditionalFormatting>
  <conditionalFormatting sqref="I913">
    <cfRule type="expression" dxfId="5108" priority="6686" stopIfTrue="1">
      <formula>WEEKDAY($A913)=1</formula>
    </cfRule>
    <cfRule type="expression" dxfId="5107" priority="6687" stopIfTrue="1">
      <formula>WEEKDAY($A913)=2</formula>
    </cfRule>
    <cfRule type="expression" dxfId="5106" priority="6688" stopIfTrue="1">
      <formula>WEEKDAY($A913)=3</formula>
    </cfRule>
    <cfRule type="expression" dxfId="5105" priority="6689" stopIfTrue="1">
      <formula>WEEKDAY($A913)=4</formula>
    </cfRule>
    <cfRule type="expression" dxfId="5104" priority="6690" stopIfTrue="1">
      <formula>WEEKDAY($A913)=5</formula>
    </cfRule>
    <cfRule type="expression" dxfId="5103" priority="6691" stopIfTrue="1">
      <formula>WEEKDAY($A913)=6</formula>
    </cfRule>
    <cfRule type="expression" dxfId="5102" priority="6692" stopIfTrue="1">
      <formula>WEEKDAY($A913)=7</formula>
    </cfRule>
  </conditionalFormatting>
  <conditionalFormatting sqref="I913">
    <cfRule type="expression" dxfId="5101" priority="6679" stopIfTrue="1">
      <formula>WEEKDAY($A913)=1</formula>
    </cfRule>
    <cfRule type="expression" dxfId="5100" priority="6680" stopIfTrue="1">
      <formula>WEEKDAY($A913)=2</formula>
    </cfRule>
    <cfRule type="expression" dxfId="5099" priority="6681" stopIfTrue="1">
      <formula>WEEKDAY($A913)=3</formula>
    </cfRule>
    <cfRule type="expression" dxfId="5098" priority="6682" stopIfTrue="1">
      <formula>WEEKDAY($A913)=4</formula>
    </cfRule>
    <cfRule type="expression" dxfId="5097" priority="6683" stopIfTrue="1">
      <formula>WEEKDAY($A913)=5</formula>
    </cfRule>
    <cfRule type="expression" dxfId="5096" priority="6684" stopIfTrue="1">
      <formula>WEEKDAY($A913)=6</formula>
    </cfRule>
    <cfRule type="expression" dxfId="5095" priority="6685" stopIfTrue="1">
      <formula>WEEKDAY($A913)=7</formula>
    </cfRule>
  </conditionalFormatting>
  <conditionalFormatting sqref="I913">
    <cfRule type="expression" dxfId="5094" priority="6672" stopIfTrue="1">
      <formula>WEEKDAY($A913)=1</formula>
    </cfRule>
    <cfRule type="expression" dxfId="5093" priority="6673" stopIfTrue="1">
      <formula>WEEKDAY($A913)=2</formula>
    </cfRule>
    <cfRule type="expression" dxfId="5092" priority="6674" stopIfTrue="1">
      <formula>WEEKDAY($A913)=3</formula>
    </cfRule>
    <cfRule type="expression" dxfId="5091" priority="6675" stopIfTrue="1">
      <formula>WEEKDAY($A913)=4</formula>
    </cfRule>
    <cfRule type="expression" dxfId="5090" priority="6676" stopIfTrue="1">
      <formula>WEEKDAY($A913)=5</formula>
    </cfRule>
    <cfRule type="expression" dxfId="5089" priority="6677" stopIfTrue="1">
      <formula>WEEKDAY($A913)=6</formula>
    </cfRule>
    <cfRule type="expression" dxfId="5088" priority="6678" stopIfTrue="1">
      <formula>WEEKDAY($A913)=7</formula>
    </cfRule>
  </conditionalFormatting>
  <conditionalFormatting sqref="I913">
    <cfRule type="expression" dxfId="5087" priority="6665" stopIfTrue="1">
      <formula>WEEKDAY($A913)=1</formula>
    </cfRule>
    <cfRule type="expression" dxfId="5086" priority="6666" stopIfTrue="1">
      <formula>WEEKDAY($A913)=2</formula>
    </cfRule>
    <cfRule type="expression" dxfId="5085" priority="6667" stopIfTrue="1">
      <formula>WEEKDAY($A913)=3</formula>
    </cfRule>
    <cfRule type="expression" dxfId="5084" priority="6668" stopIfTrue="1">
      <formula>WEEKDAY($A913)=4</formula>
    </cfRule>
    <cfRule type="expression" dxfId="5083" priority="6669" stopIfTrue="1">
      <formula>WEEKDAY($A913)=5</formula>
    </cfRule>
    <cfRule type="expression" dxfId="5082" priority="6670" stopIfTrue="1">
      <formula>WEEKDAY($A913)=6</formula>
    </cfRule>
    <cfRule type="expression" dxfId="5081" priority="6671" stopIfTrue="1">
      <formula>WEEKDAY($A913)=7</formula>
    </cfRule>
  </conditionalFormatting>
  <conditionalFormatting sqref="I913">
    <cfRule type="expression" dxfId="5080" priority="6658" stopIfTrue="1">
      <formula>WEEKDAY($A913)=1</formula>
    </cfRule>
    <cfRule type="expression" dxfId="5079" priority="6659" stopIfTrue="1">
      <formula>WEEKDAY($A913)=2</formula>
    </cfRule>
    <cfRule type="expression" dxfId="5078" priority="6660" stopIfTrue="1">
      <formula>WEEKDAY($A913)=3</formula>
    </cfRule>
    <cfRule type="expression" dxfId="5077" priority="6661" stopIfTrue="1">
      <formula>WEEKDAY($A913)=4</formula>
    </cfRule>
    <cfRule type="expression" dxfId="5076" priority="6662" stopIfTrue="1">
      <formula>WEEKDAY($A913)=5</formula>
    </cfRule>
    <cfRule type="expression" dxfId="5075" priority="6663" stopIfTrue="1">
      <formula>WEEKDAY($A913)=6</formula>
    </cfRule>
    <cfRule type="expression" dxfId="5074" priority="6664" stopIfTrue="1">
      <formula>WEEKDAY($A913)=7</formula>
    </cfRule>
  </conditionalFormatting>
  <conditionalFormatting sqref="I913">
    <cfRule type="expression" dxfId="5073" priority="6651" stopIfTrue="1">
      <formula>WEEKDAY($A913)=1</formula>
    </cfRule>
    <cfRule type="expression" dxfId="5072" priority="6652" stopIfTrue="1">
      <formula>WEEKDAY($A913)=2</formula>
    </cfRule>
    <cfRule type="expression" dxfId="5071" priority="6653" stopIfTrue="1">
      <formula>WEEKDAY($A913)=3</formula>
    </cfRule>
    <cfRule type="expression" dxfId="5070" priority="6654" stopIfTrue="1">
      <formula>WEEKDAY($A913)=4</formula>
    </cfRule>
    <cfRule type="expression" dxfId="5069" priority="6655" stopIfTrue="1">
      <formula>WEEKDAY($A913)=5</formula>
    </cfRule>
    <cfRule type="expression" dxfId="5068" priority="6656" stopIfTrue="1">
      <formula>WEEKDAY($A913)=6</formula>
    </cfRule>
    <cfRule type="expression" dxfId="5067" priority="6657" stopIfTrue="1">
      <formula>WEEKDAY($A913)=7</formula>
    </cfRule>
  </conditionalFormatting>
  <conditionalFormatting sqref="I913">
    <cfRule type="expression" dxfId="5066" priority="6644" stopIfTrue="1">
      <formula>WEEKDAY($A913)=1</formula>
    </cfRule>
    <cfRule type="expression" dxfId="5065" priority="6645" stopIfTrue="1">
      <formula>WEEKDAY($A913)=2</formula>
    </cfRule>
    <cfRule type="expression" dxfId="5064" priority="6646" stopIfTrue="1">
      <formula>WEEKDAY($A913)=3</formula>
    </cfRule>
    <cfRule type="expression" dxfId="5063" priority="6647" stopIfTrue="1">
      <formula>WEEKDAY($A913)=4</formula>
    </cfRule>
    <cfRule type="expression" dxfId="5062" priority="6648" stopIfTrue="1">
      <formula>WEEKDAY($A913)=5</formula>
    </cfRule>
    <cfRule type="expression" dxfId="5061" priority="6649" stopIfTrue="1">
      <formula>WEEKDAY($A913)=6</formula>
    </cfRule>
    <cfRule type="expression" dxfId="5060" priority="6650" stopIfTrue="1">
      <formula>WEEKDAY($A913)=7</formula>
    </cfRule>
  </conditionalFormatting>
  <conditionalFormatting sqref="I913">
    <cfRule type="expression" dxfId="5059" priority="6637" stopIfTrue="1">
      <formula>WEEKDAY($A913)=1</formula>
    </cfRule>
    <cfRule type="expression" dxfId="5058" priority="6638" stopIfTrue="1">
      <formula>WEEKDAY($A913)=2</formula>
    </cfRule>
    <cfRule type="expression" dxfId="5057" priority="6639" stopIfTrue="1">
      <formula>WEEKDAY($A913)=3</formula>
    </cfRule>
    <cfRule type="expression" dxfId="5056" priority="6640" stopIfTrue="1">
      <formula>WEEKDAY($A913)=4</formula>
    </cfRule>
    <cfRule type="expression" dxfId="5055" priority="6641" stopIfTrue="1">
      <formula>WEEKDAY($A913)=5</formula>
    </cfRule>
    <cfRule type="expression" dxfId="5054" priority="6642" stopIfTrue="1">
      <formula>WEEKDAY($A913)=6</formula>
    </cfRule>
    <cfRule type="expression" dxfId="5053" priority="6643" stopIfTrue="1">
      <formula>WEEKDAY($A913)=7</formula>
    </cfRule>
  </conditionalFormatting>
  <conditionalFormatting sqref="I913">
    <cfRule type="expression" dxfId="5052" priority="6630" stopIfTrue="1">
      <formula>WEEKDAY($A913)=1</formula>
    </cfRule>
    <cfRule type="expression" dxfId="5051" priority="6631" stopIfTrue="1">
      <formula>WEEKDAY($A913)=2</formula>
    </cfRule>
    <cfRule type="expression" dxfId="5050" priority="6632" stopIfTrue="1">
      <formula>WEEKDAY($A913)=3</formula>
    </cfRule>
    <cfRule type="expression" dxfId="5049" priority="6633" stopIfTrue="1">
      <formula>WEEKDAY($A913)=4</formula>
    </cfRule>
    <cfRule type="expression" dxfId="5048" priority="6634" stopIfTrue="1">
      <formula>WEEKDAY($A913)=5</formula>
    </cfRule>
    <cfRule type="expression" dxfId="5047" priority="6635" stopIfTrue="1">
      <formula>WEEKDAY($A913)=6</formula>
    </cfRule>
    <cfRule type="expression" dxfId="5046" priority="6636" stopIfTrue="1">
      <formula>WEEKDAY($A913)=7</formula>
    </cfRule>
  </conditionalFormatting>
  <conditionalFormatting sqref="I913">
    <cfRule type="expression" dxfId="5045" priority="6623" stopIfTrue="1">
      <formula>WEEKDAY($A913)=1</formula>
    </cfRule>
    <cfRule type="expression" dxfId="5044" priority="6624" stopIfTrue="1">
      <formula>WEEKDAY($A913)=2</formula>
    </cfRule>
    <cfRule type="expression" dxfId="5043" priority="6625" stopIfTrue="1">
      <formula>WEEKDAY($A913)=3</formula>
    </cfRule>
    <cfRule type="expression" dxfId="5042" priority="6626" stopIfTrue="1">
      <formula>WEEKDAY($A913)=4</formula>
    </cfRule>
    <cfRule type="expression" dxfId="5041" priority="6627" stopIfTrue="1">
      <formula>WEEKDAY($A913)=5</formula>
    </cfRule>
    <cfRule type="expression" dxfId="5040" priority="6628" stopIfTrue="1">
      <formula>WEEKDAY($A913)=6</formula>
    </cfRule>
    <cfRule type="expression" dxfId="5039" priority="6629" stopIfTrue="1">
      <formula>WEEKDAY($A913)=7</formula>
    </cfRule>
  </conditionalFormatting>
  <conditionalFormatting sqref="I913">
    <cfRule type="expression" dxfId="5038" priority="6609" stopIfTrue="1">
      <formula>WEEKDAY($A913)=1</formula>
    </cfRule>
    <cfRule type="expression" dxfId="5037" priority="6610" stopIfTrue="1">
      <formula>WEEKDAY($A913)=2</formula>
    </cfRule>
    <cfRule type="expression" dxfId="5036" priority="6611" stopIfTrue="1">
      <formula>WEEKDAY($A913)=3</formula>
    </cfRule>
    <cfRule type="expression" dxfId="5035" priority="6612" stopIfTrue="1">
      <formula>WEEKDAY($A913)=4</formula>
    </cfRule>
    <cfRule type="expression" dxfId="5034" priority="6613" stopIfTrue="1">
      <formula>WEEKDAY($A913)=5</formula>
    </cfRule>
    <cfRule type="expression" dxfId="5033" priority="6614" stopIfTrue="1">
      <formula>WEEKDAY($A913)=6</formula>
    </cfRule>
    <cfRule type="expression" dxfId="5032" priority="6615" stopIfTrue="1">
      <formula>WEEKDAY($A913)=7</formula>
    </cfRule>
  </conditionalFormatting>
  <conditionalFormatting sqref="I913">
    <cfRule type="expression" dxfId="5031" priority="6602" stopIfTrue="1">
      <formula>WEEKDAY($A913)=1</formula>
    </cfRule>
    <cfRule type="expression" dxfId="5030" priority="6603" stopIfTrue="1">
      <formula>WEEKDAY($A913)=2</formula>
    </cfRule>
    <cfRule type="expression" dxfId="5029" priority="6604" stopIfTrue="1">
      <formula>WEEKDAY($A913)=3</formula>
    </cfRule>
    <cfRule type="expression" dxfId="5028" priority="6605" stopIfTrue="1">
      <formula>WEEKDAY($A913)=4</formula>
    </cfRule>
    <cfRule type="expression" dxfId="5027" priority="6606" stopIfTrue="1">
      <formula>WEEKDAY($A913)=5</formula>
    </cfRule>
    <cfRule type="expression" dxfId="5026" priority="6607" stopIfTrue="1">
      <formula>WEEKDAY($A913)=6</formula>
    </cfRule>
    <cfRule type="expression" dxfId="5025" priority="6608" stopIfTrue="1">
      <formula>WEEKDAY($A913)=7</formula>
    </cfRule>
  </conditionalFormatting>
  <conditionalFormatting sqref="I913">
    <cfRule type="expression" dxfId="5024" priority="6595" stopIfTrue="1">
      <formula>WEEKDAY($A913)=1</formula>
    </cfRule>
    <cfRule type="expression" dxfId="5023" priority="6596" stopIfTrue="1">
      <formula>WEEKDAY($A913)=2</formula>
    </cfRule>
    <cfRule type="expression" dxfId="5022" priority="6597" stopIfTrue="1">
      <formula>WEEKDAY($A913)=3</formula>
    </cfRule>
    <cfRule type="expression" dxfId="5021" priority="6598" stopIfTrue="1">
      <formula>WEEKDAY($A913)=4</formula>
    </cfRule>
    <cfRule type="expression" dxfId="5020" priority="6599" stopIfTrue="1">
      <formula>WEEKDAY($A913)=5</formula>
    </cfRule>
    <cfRule type="expression" dxfId="5019" priority="6600" stopIfTrue="1">
      <formula>WEEKDAY($A913)=6</formula>
    </cfRule>
    <cfRule type="expression" dxfId="5018" priority="6601" stopIfTrue="1">
      <formula>WEEKDAY($A913)=7</formula>
    </cfRule>
  </conditionalFormatting>
  <conditionalFormatting sqref="I913">
    <cfRule type="expression" dxfId="5017" priority="6581" stopIfTrue="1">
      <formula>WEEKDAY($A913)=1</formula>
    </cfRule>
    <cfRule type="expression" dxfId="5016" priority="6582" stopIfTrue="1">
      <formula>WEEKDAY($A913)=2</formula>
    </cfRule>
    <cfRule type="expression" dxfId="5015" priority="6583" stopIfTrue="1">
      <formula>WEEKDAY($A913)=3</formula>
    </cfRule>
    <cfRule type="expression" dxfId="5014" priority="6584" stopIfTrue="1">
      <formula>WEEKDAY($A913)=4</formula>
    </cfRule>
    <cfRule type="expression" dxfId="5013" priority="6585" stopIfTrue="1">
      <formula>WEEKDAY($A913)=5</formula>
    </cfRule>
    <cfRule type="expression" dxfId="5012" priority="6586" stopIfTrue="1">
      <formula>WEEKDAY($A913)=6</formula>
    </cfRule>
    <cfRule type="expression" dxfId="5011" priority="6587" stopIfTrue="1">
      <formula>WEEKDAY($A913)=7</formula>
    </cfRule>
  </conditionalFormatting>
  <conditionalFormatting sqref="I913">
    <cfRule type="expression" dxfId="5010" priority="6574" stopIfTrue="1">
      <formula>WEEKDAY($A913)=1</formula>
    </cfRule>
    <cfRule type="expression" dxfId="5009" priority="6575" stopIfTrue="1">
      <formula>WEEKDAY($A913)=2</formula>
    </cfRule>
    <cfRule type="expression" dxfId="5008" priority="6576" stopIfTrue="1">
      <formula>WEEKDAY($A913)=3</formula>
    </cfRule>
    <cfRule type="expression" dxfId="5007" priority="6577" stopIfTrue="1">
      <formula>WEEKDAY($A913)=4</formula>
    </cfRule>
    <cfRule type="expression" dxfId="5006" priority="6578" stopIfTrue="1">
      <formula>WEEKDAY($A913)=5</formula>
    </cfRule>
    <cfRule type="expression" dxfId="5005" priority="6579" stopIfTrue="1">
      <formula>WEEKDAY($A913)=6</formula>
    </cfRule>
    <cfRule type="expression" dxfId="5004" priority="6580" stopIfTrue="1">
      <formula>WEEKDAY($A913)=7</formula>
    </cfRule>
  </conditionalFormatting>
  <conditionalFormatting sqref="I913">
    <cfRule type="expression" dxfId="5003" priority="6567" stopIfTrue="1">
      <formula>WEEKDAY($A913)=1</formula>
    </cfRule>
    <cfRule type="expression" dxfId="5002" priority="6568" stopIfTrue="1">
      <formula>WEEKDAY($A913)=2</formula>
    </cfRule>
    <cfRule type="expression" dxfId="5001" priority="6569" stopIfTrue="1">
      <formula>WEEKDAY($A913)=3</formula>
    </cfRule>
    <cfRule type="expression" dxfId="5000" priority="6570" stopIfTrue="1">
      <formula>WEEKDAY($A913)=4</formula>
    </cfRule>
    <cfRule type="expression" dxfId="4999" priority="6571" stopIfTrue="1">
      <formula>WEEKDAY($A913)=5</formula>
    </cfRule>
    <cfRule type="expression" dxfId="4998" priority="6572" stopIfTrue="1">
      <formula>WEEKDAY($A913)=6</formula>
    </cfRule>
    <cfRule type="expression" dxfId="4997" priority="6573" stopIfTrue="1">
      <formula>WEEKDAY($A913)=7</formula>
    </cfRule>
  </conditionalFormatting>
  <conditionalFormatting sqref="I913">
    <cfRule type="expression" dxfId="4996" priority="6560" stopIfTrue="1">
      <formula>WEEKDAY($A913)=1</formula>
    </cfRule>
    <cfRule type="expression" dxfId="4995" priority="6561" stopIfTrue="1">
      <formula>WEEKDAY($A913)=2</formula>
    </cfRule>
    <cfRule type="expression" dxfId="4994" priority="6562" stopIfTrue="1">
      <formula>WEEKDAY($A913)=3</formula>
    </cfRule>
    <cfRule type="expression" dxfId="4993" priority="6563" stopIfTrue="1">
      <formula>WEEKDAY($A913)=4</formula>
    </cfRule>
    <cfRule type="expression" dxfId="4992" priority="6564" stopIfTrue="1">
      <formula>WEEKDAY($A913)=5</formula>
    </cfRule>
    <cfRule type="expression" dxfId="4991" priority="6565" stopIfTrue="1">
      <formula>WEEKDAY($A913)=6</formula>
    </cfRule>
    <cfRule type="expression" dxfId="4990" priority="6566" stopIfTrue="1">
      <formula>WEEKDAY($A913)=7</formula>
    </cfRule>
  </conditionalFormatting>
  <conditionalFormatting sqref="I913">
    <cfRule type="expression" dxfId="4989" priority="6553" stopIfTrue="1">
      <formula>WEEKDAY($A913)=1</formula>
    </cfRule>
    <cfRule type="expression" dxfId="4988" priority="6554" stopIfTrue="1">
      <formula>WEEKDAY($A913)=2</formula>
    </cfRule>
    <cfRule type="expression" dxfId="4987" priority="6555" stopIfTrue="1">
      <formula>WEEKDAY($A913)=3</formula>
    </cfRule>
    <cfRule type="expression" dxfId="4986" priority="6556" stopIfTrue="1">
      <formula>WEEKDAY($A913)=4</formula>
    </cfRule>
    <cfRule type="expression" dxfId="4985" priority="6557" stopIfTrue="1">
      <formula>WEEKDAY($A913)=5</formula>
    </cfRule>
    <cfRule type="expression" dxfId="4984" priority="6558" stopIfTrue="1">
      <formula>WEEKDAY($A913)=6</formula>
    </cfRule>
    <cfRule type="expression" dxfId="4983" priority="6559" stopIfTrue="1">
      <formula>WEEKDAY($A913)=7</formula>
    </cfRule>
  </conditionalFormatting>
  <conditionalFormatting sqref="I913">
    <cfRule type="expression" dxfId="4982" priority="6546" stopIfTrue="1">
      <formula>WEEKDAY($A913)=1</formula>
    </cfRule>
    <cfRule type="expression" dxfId="4981" priority="6547" stopIfTrue="1">
      <formula>WEEKDAY($A913)=2</formula>
    </cfRule>
    <cfRule type="expression" dxfId="4980" priority="6548" stopIfTrue="1">
      <formula>WEEKDAY($A913)=3</formula>
    </cfRule>
    <cfRule type="expression" dxfId="4979" priority="6549" stopIfTrue="1">
      <formula>WEEKDAY($A913)=4</formula>
    </cfRule>
    <cfRule type="expression" dxfId="4978" priority="6550" stopIfTrue="1">
      <formula>WEEKDAY($A913)=5</formula>
    </cfRule>
    <cfRule type="expression" dxfId="4977" priority="6551" stopIfTrue="1">
      <formula>WEEKDAY($A913)=6</formula>
    </cfRule>
    <cfRule type="expression" dxfId="4976" priority="6552" stopIfTrue="1">
      <formula>WEEKDAY($A913)=7</formula>
    </cfRule>
  </conditionalFormatting>
  <conditionalFormatting sqref="I913">
    <cfRule type="expression" dxfId="4975" priority="6539" stopIfTrue="1">
      <formula>WEEKDAY($A913)=1</formula>
    </cfRule>
    <cfRule type="expression" dxfId="4974" priority="6540" stopIfTrue="1">
      <formula>WEEKDAY($A913)=2</formula>
    </cfRule>
    <cfRule type="expression" dxfId="4973" priority="6541" stopIfTrue="1">
      <formula>WEEKDAY($A913)=3</formula>
    </cfRule>
    <cfRule type="expression" dxfId="4972" priority="6542" stopIfTrue="1">
      <formula>WEEKDAY($A913)=4</formula>
    </cfRule>
    <cfRule type="expression" dxfId="4971" priority="6543" stopIfTrue="1">
      <formula>WEEKDAY($A913)=5</formula>
    </cfRule>
    <cfRule type="expression" dxfId="4970" priority="6544" stopIfTrue="1">
      <formula>WEEKDAY($A913)=6</formula>
    </cfRule>
    <cfRule type="expression" dxfId="4969" priority="6545" stopIfTrue="1">
      <formula>WEEKDAY($A913)=7</formula>
    </cfRule>
  </conditionalFormatting>
  <conditionalFormatting sqref="I913">
    <cfRule type="expression" dxfId="4968" priority="6532" stopIfTrue="1">
      <formula>WEEKDAY($A913)=1</formula>
    </cfRule>
    <cfRule type="expression" dxfId="4967" priority="6533" stopIfTrue="1">
      <formula>WEEKDAY($A913)=2</formula>
    </cfRule>
    <cfRule type="expression" dxfId="4966" priority="6534" stopIfTrue="1">
      <formula>WEEKDAY($A913)=3</formula>
    </cfRule>
    <cfRule type="expression" dxfId="4965" priority="6535" stopIfTrue="1">
      <formula>WEEKDAY($A913)=4</formula>
    </cfRule>
    <cfRule type="expression" dxfId="4964" priority="6536" stopIfTrue="1">
      <formula>WEEKDAY($A913)=5</formula>
    </cfRule>
    <cfRule type="expression" dxfId="4963" priority="6537" stopIfTrue="1">
      <formula>WEEKDAY($A913)=6</formula>
    </cfRule>
    <cfRule type="expression" dxfId="4962" priority="6538" stopIfTrue="1">
      <formula>WEEKDAY($A913)=7</formula>
    </cfRule>
  </conditionalFormatting>
  <conditionalFormatting sqref="I913">
    <cfRule type="expression" dxfId="4961" priority="6525" stopIfTrue="1">
      <formula>WEEKDAY($A913)=1</formula>
    </cfRule>
    <cfRule type="expression" dxfId="4960" priority="6526" stopIfTrue="1">
      <formula>WEEKDAY($A913)=2</formula>
    </cfRule>
    <cfRule type="expression" dxfId="4959" priority="6527" stopIfTrue="1">
      <formula>WEEKDAY($A913)=3</formula>
    </cfRule>
    <cfRule type="expression" dxfId="4958" priority="6528" stopIfTrue="1">
      <formula>WEEKDAY($A913)=4</formula>
    </cfRule>
    <cfRule type="expression" dxfId="4957" priority="6529" stopIfTrue="1">
      <formula>WEEKDAY($A913)=5</formula>
    </cfRule>
    <cfRule type="expression" dxfId="4956" priority="6530" stopIfTrue="1">
      <formula>WEEKDAY($A913)=6</formula>
    </cfRule>
    <cfRule type="expression" dxfId="4955" priority="6531" stopIfTrue="1">
      <formula>WEEKDAY($A913)=7</formula>
    </cfRule>
  </conditionalFormatting>
  <conditionalFormatting sqref="I913">
    <cfRule type="expression" dxfId="4954" priority="6518" stopIfTrue="1">
      <formula>WEEKDAY($A913)=1</formula>
    </cfRule>
    <cfRule type="expression" dxfId="4953" priority="6519" stopIfTrue="1">
      <formula>WEEKDAY($A913)=2</formula>
    </cfRule>
    <cfRule type="expression" dxfId="4952" priority="6520" stopIfTrue="1">
      <formula>WEEKDAY($A913)=3</formula>
    </cfRule>
    <cfRule type="expression" dxfId="4951" priority="6521" stopIfTrue="1">
      <formula>WEEKDAY($A913)=4</formula>
    </cfRule>
    <cfRule type="expression" dxfId="4950" priority="6522" stopIfTrue="1">
      <formula>WEEKDAY($A913)=5</formula>
    </cfRule>
    <cfRule type="expression" dxfId="4949" priority="6523" stopIfTrue="1">
      <formula>WEEKDAY($A913)=6</formula>
    </cfRule>
    <cfRule type="expression" dxfId="4948" priority="6524" stopIfTrue="1">
      <formula>WEEKDAY($A913)=7</formula>
    </cfRule>
  </conditionalFormatting>
  <conditionalFormatting sqref="I913">
    <cfRule type="expression" dxfId="4947" priority="6511" stopIfTrue="1">
      <formula>WEEKDAY($A913)=1</formula>
    </cfRule>
    <cfRule type="expression" dxfId="4946" priority="6512" stopIfTrue="1">
      <formula>WEEKDAY($A913)=2</formula>
    </cfRule>
    <cfRule type="expression" dxfId="4945" priority="6513" stopIfTrue="1">
      <formula>WEEKDAY($A913)=3</formula>
    </cfRule>
    <cfRule type="expression" dxfId="4944" priority="6514" stopIfTrue="1">
      <formula>WEEKDAY($A913)=4</formula>
    </cfRule>
    <cfRule type="expression" dxfId="4943" priority="6515" stopIfTrue="1">
      <formula>WEEKDAY($A913)=5</formula>
    </cfRule>
    <cfRule type="expression" dxfId="4942" priority="6516" stopIfTrue="1">
      <formula>WEEKDAY($A913)=6</formula>
    </cfRule>
    <cfRule type="expression" dxfId="4941" priority="6517" stopIfTrue="1">
      <formula>WEEKDAY($A913)=7</formula>
    </cfRule>
  </conditionalFormatting>
  <conditionalFormatting sqref="I913">
    <cfRule type="expression" dxfId="4940" priority="6504" stopIfTrue="1">
      <formula>WEEKDAY($A913)=1</formula>
    </cfRule>
    <cfRule type="expression" dxfId="4939" priority="6505" stopIfTrue="1">
      <formula>WEEKDAY($A913)=2</formula>
    </cfRule>
    <cfRule type="expression" dxfId="4938" priority="6506" stopIfTrue="1">
      <formula>WEEKDAY($A913)=3</formula>
    </cfRule>
    <cfRule type="expression" dxfId="4937" priority="6507" stopIfTrue="1">
      <formula>WEEKDAY($A913)=4</formula>
    </cfRule>
    <cfRule type="expression" dxfId="4936" priority="6508" stopIfTrue="1">
      <formula>WEEKDAY($A913)=5</formula>
    </cfRule>
    <cfRule type="expression" dxfId="4935" priority="6509" stopIfTrue="1">
      <formula>WEEKDAY($A913)=6</formula>
    </cfRule>
    <cfRule type="expression" dxfId="4934" priority="6510" stopIfTrue="1">
      <formula>WEEKDAY($A913)=7</formula>
    </cfRule>
  </conditionalFormatting>
  <conditionalFormatting sqref="I913">
    <cfRule type="expression" dxfId="4933" priority="6497" stopIfTrue="1">
      <formula>WEEKDAY($A913)=1</formula>
    </cfRule>
    <cfRule type="expression" dxfId="4932" priority="6498" stopIfTrue="1">
      <formula>WEEKDAY($A913)=2</formula>
    </cfRule>
    <cfRule type="expression" dxfId="4931" priority="6499" stopIfTrue="1">
      <formula>WEEKDAY($A913)=3</formula>
    </cfRule>
    <cfRule type="expression" dxfId="4930" priority="6500" stopIfTrue="1">
      <formula>WEEKDAY($A913)=4</formula>
    </cfRule>
    <cfRule type="expression" dxfId="4929" priority="6501" stopIfTrue="1">
      <formula>WEEKDAY($A913)=5</formula>
    </cfRule>
    <cfRule type="expression" dxfId="4928" priority="6502" stopIfTrue="1">
      <formula>WEEKDAY($A913)=6</formula>
    </cfRule>
    <cfRule type="expression" dxfId="4927" priority="6503" stopIfTrue="1">
      <formula>WEEKDAY($A913)=7</formula>
    </cfRule>
  </conditionalFormatting>
  <conditionalFormatting sqref="I913">
    <cfRule type="expression" dxfId="4926" priority="6490" stopIfTrue="1">
      <formula>WEEKDAY($A913)=1</formula>
    </cfRule>
    <cfRule type="expression" dxfId="4925" priority="6491" stopIfTrue="1">
      <formula>WEEKDAY($A913)=2</formula>
    </cfRule>
    <cfRule type="expression" dxfId="4924" priority="6492" stopIfTrue="1">
      <formula>WEEKDAY($A913)=3</formula>
    </cfRule>
    <cfRule type="expression" dxfId="4923" priority="6493" stopIfTrue="1">
      <formula>WEEKDAY($A913)=4</formula>
    </cfRule>
    <cfRule type="expression" dxfId="4922" priority="6494" stopIfTrue="1">
      <formula>WEEKDAY($A913)=5</formula>
    </cfRule>
    <cfRule type="expression" dxfId="4921" priority="6495" stopIfTrue="1">
      <formula>WEEKDAY($A913)=6</formula>
    </cfRule>
    <cfRule type="expression" dxfId="4920" priority="6496" stopIfTrue="1">
      <formula>WEEKDAY($A913)=7</formula>
    </cfRule>
  </conditionalFormatting>
  <conditionalFormatting sqref="I913">
    <cfRule type="expression" dxfId="4919" priority="6483" stopIfTrue="1">
      <formula>WEEKDAY($A913)=1</formula>
    </cfRule>
    <cfRule type="expression" dxfId="4918" priority="6484" stopIfTrue="1">
      <formula>WEEKDAY($A913)=2</formula>
    </cfRule>
    <cfRule type="expression" dxfId="4917" priority="6485" stopIfTrue="1">
      <formula>WEEKDAY($A913)=3</formula>
    </cfRule>
    <cfRule type="expression" dxfId="4916" priority="6486" stopIfTrue="1">
      <formula>WEEKDAY($A913)=4</formula>
    </cfRule>
    <cfRule type="expression" dxfId="4915" priority="6487" stopIfTrue="1">
      <formula>WEEKDAY($A913)=5</formula>
    </cfRule>
    <cfRule type="expression" dxfId="4914" priority="6488" stopIfTrue="1">
      <formula>WEEKDAY($A913)=6</formula>
    </cfRule>
    <cfRule type="expression" dxfId="4913" priority="6489" stopIfTrue="1">
      <formula>WEEKDAY($A913)=7</formula>
    </cfRule>
  </conditionalFormatting>
  <conditionalFormatting sqref="I913">
    <cfRule type="expression" dxfId="4912" priority="6476" stopIfTrue="1">
      <formula>WEEKDAY($A913)=1</formula>
    </cfRule>
    <cfRule type="expression" dxfId="4911" priority="6477" stopIfTrue="1">
      <formula>WEEKDAY($A913)=2</formula>
    </cfRule>
    <cfRule type="expression" dxfId="4910" priority="6478" stopIfTrue="1">
      <formula>WEEKDAY($A913)=3</formula>
    </cfRule>
    <cfRule type="expression" dxfId="4909" priority="6479" stopIfTrue="1">
      <formula>WEEKDAY($A913)=4</formula>
    </cfRule>
    <cfRule type="expression" dxfId="4908" priority="6480" stopIfTrue="1">
      <formula>WEEKDAY($A913)=5</formula>
    </cfRule>
    <cfRule type="expression" dxfId="4907" priority="6481" stopIfTrue="1">
      <formula>WEEKDAY($A913)=6</formula>
    </cfRule>
    <cfRule type="expression" dxfId="4906" priority="6482" stopIfTrue="1">
      <formula>WEEKDAY($A913)=7</formula>
    </cfRule>
  </conditionalFormatting>
  <conditionalFormatting sqref="I913">
    <cfRule type="expression" dxfId="4905" priority="6469" stopIfTrue="1">
      <formula>WEEKDAY($A913)=1</formula>
    </cfRule>
    <cfRule type="expression" dxfId="4904" priority="6470" stopIfTrue="1">
      <formula>WEEKDAY($A913)=2</formula>
    </cfRule>
    <cfRule type="expression" dxfId="4903" priority="6471" stopIfTrue="1">
      <formula>WEEKDAY($A913)=3</formula>
    </cfRule>
    <cfRule type="expression" dxfId="4902" priority="6472" stopIfTrue="1">
      <formula>WEEKDAY($A913)=4</formula>
    </cfRule>
    <cfRule type="expression" dxfId="4901" priority="6473" stopIfTrue="1">
      <formula>WEEKDAY($A913)=5</formula>
    </cfRule>
    <cfRule type="expression" dxfId="4900" priority="6474" stopIfTrue="1">
      <formula>WEEKDAY($A913)=6</formula>
    </cfRule>
    <cfRule type="expression" dxfId="4899" priority="6475" stopIfTrue="1">
      <formula>WEEKDAY($A913)=7</formula>
    </cfRule>
  </conditionalFormatting>
  <conditionalFormatting sqref="I913">
    <cfRule type="expression" dxfId="4898" priority="6462" stopIfTrue="1">
      <formula>WEEKDAY($A913)=1</formula>
    </cfRule>
    <cfRule type="expression" dxfId="4897" priority="6463" stopIfTrue="1">
      <formula>WEEKDAY($A913)=2</formula>
    </cfRule>
    <cfRule type="expression" dxfId="4896" priority="6464" stopIfTrue="1">
      <formula>WEEKDAY($A913)=3</formula>
    </cfRule>
    <cfRule type="expression" dxfId="4895" priority="6465" stopIfTrue="1">
      <formula>WEEKDAY($A913)=4</formula>
    </cfRule>
    <cfRule type="expression" dxfId="4894" priority="6466" stopIfTrue="1">
      <formula>WEEKDAY($A913)=5</formula>
    </cfRule>
    <cfRule type="expression" dxfId="4893" priority="6467" stopIfTrue="1">
      <formula>WEEKDAY($A913)=6</formula>
    </cfRule>
    <cfRule type="expression" dxfId="4892" priority="6468" stopIfTrue="1">
      <formula>WEEKDAY($A913)=7</formula>
    </cfRule>
  </conditionalFormatting>
  <conditionalFormatting sqref="I913">
    <cfRule type="expression" dxfId="4891" priority="6455" stopIfTrue="1">
      <formula>WEEKDAY($A913)=1</formula>
    </cfRule>
    <cfRule type="expression" dxfId="4890" priority="6456" stopIfTrue="1">
      <formula>WEEKDAY($A913)=2</formula>
    </cfRule>
    <cfRule type="expression" dxfId="4889" priority="6457" stopIfTrue="1">
      <formula>WEEKDAY($A913)=3</formula>
    </cfRule>
    <cfRule type="expression" dxfId="4888" priority="6458" stopIfTrue="1">
      <formula>WEEKDAY($A913)=4</formula>
    </cfRule>
    <cfRule type="expression" dxfId="4887" priority="6459" stopIfTrue="1">
      <formula>WEEKDAY($A913)=5</formula>
    </cfRule>
    <cfRule type="expression" dxfId="4886" priority="6460" stopIfTrue="1">
      <formula>WEEKDAY($A913)=6</formula>
    </cfRule>
    <cfRule type="expression" dxfId="4885" priority="6461" stopIfTrue="1">
      <formula>WEEKDAY($A913)=7</formula>
    </cfRule>
  </conditionalFormatting>
  <conditionalFormatting sqref="I913">
    <cfRule type="expression" dxfId="4884" priority="6448" stopIfTrue="1">
      <formula>WEEKDAY($A913)=1</formula>
    </cfRule>
    <cfRule type="expression" dxfId="4883" priority="6449" stopIfTrue="1">
      <formula>WEEKDAY($A913)=2</formula>
    </cfRule>
    <cfRule type="expression" dxfId="4882" priority="6450" stopIfTrue="1">
      <formula>WEEKDAY($A913)=3</formula>
    </cfRule>
    <cfRule type="expression" dxfId="4881" priority="6451" stopIfTrue="1">
      <formula>WEEKDAY($A913)=4</formula>
    </cfRule>
    <cfRule type="expression" dxfId="4880" priority="6452" stopIfTrue="1">
      <formula>WEEKDAY($A913)=5</formula>
    </cfRule>
    <cfRule type="expression" dxfId="4879" priority="6453" stopIfTrue="1">
      <formula>WEEKDAY($A913)=6</formula>
    </cfRule>
    <cfRule type="expression" dxfId="4878" priority="6454" stopIfTrue="1">
      <formula>WEEKDAY($A913)=7</formula>
    </cfRule>
  </conditionalFormatting>
  <conditionalFormatting sqref="I913">
    <cfRule type="expression" dxfId="4877" priority="6441" stopIfTrue="1">
      <formula>WEEKDAY($A913)=1</formula>
    </cfRule>
    <cfRule type="expression" dxfId="4876" priority="6442" stopIfTrue="1">
      <formula>WEEKDAY($A913)=2</formula>
    </cfRule>
    <cfRule type="expression" dxfId="4875" priority="6443" stopIfTrue="1">
      <formula>WEEKDAY($A913)=3</formula>
    </cfRule>
    <cfRule type="expression" dxfId="4874" priority="6444" stopIfTrue="1">
      <formula>WEEKDAY($A913)=4</formula>
    </cfRule>
    <cfRule type="expression" dxfId="4873" priority="6445" stopIfTrue="1">
      <formula>WEEKDAY($A913)=5</formula>
    </cfRule>
    <cfRule type="expression" dxfId="4872" priority="6446" stopIfTrue="1">
      <formula>WEEKDAY($A913)=6</formula>
    </cfRule>
    <cfRule type="expression" dxfId="4871" priority="6447" stopIfTrue="1">
      <formula>WEEKDAY($A913)=7</formula>
    </cfRule>
  </conditionalFormatting>
  <conditionalFormatting sqref="I913">
    <cfRule type="expression" dxfId="4870" priority="6434" stopIfTrue="1">
      <formula>WEEKDAY($A913)=1</formula>
    </cfRule>
    <cfRule type="expression" dxfId="4869" priority="6435" stopIfTrue="1">
      <formula>WEEKDAY($A913)=2</formula>
    </cfRule>
    <cfRule type="expression" dxfId="4868" priority="6436" stopIfTrue="1">
      <formula>WEEKDAY($A913)=3</formula>
    </cfRule>
    <cfRule type="expression" dxfId="4867" priority="6437" stopIfTrue="1">
      <formula>WEEKDAY($A913)=4</formula>
    </cfRule>
    <cfRule type="expression" dxfId="4866" priority="6438" stopIfTrue="1">
      <formula>WEEKDAY($A913)=5</formula>
    </cfRule>
    <cfRule type="expression" dxfId="4865" priority="6439" stopIfTrue="1">
      <formula>WEEKDAY($A913)=6</formula>
    </cfRule>
    <cfRule type="expression" dxfId="4864" priority="6440" stopIfTrue="1">
      <formula>WEEKDAY($A913)=7</formula>
    </cfRule>
  </conditionalFormatting>
  <conditionalFormatting sqref="I913">
    <cfRule type="expression" dxfId="4863" priority="6420" stopIfTrue="1">
      <formula>WEEKDAY($A913)=1</formula>
    </cfRule>
    <cfRule type="expression" dxfId="4862" priority="6421" stopIfTrue="1">
      <formula>WEEKDAY($A913)=2</formula>
    </cfRule>
    <cfRule type="expression" dxfId="4861" priority="6422" stopIfTrue="1">
      <formula>WEEKDAY($A913)=3</formula>
    </cfRule>
    <cfRule type="expression" dxfId="4860" priority="6423" stopIfTrue="1">
      <formula>WEEKDAY($A913)=4</formula>
    </cfRule>
    <cfRule type="expression" dxfId="4859" priority="6424" stopIfTrue="1">
      <formula>WEEKDAY($A913)=5</formula>
    </cfRule>
    <cfRule type="expression" dxfId="4858" priority="6425" stopIfTrue="1">
      <formula>WEEKDAY($A913)=6</formula>
    </cfRule>
    <cfRule type="expression" dxfId="4857" priority="6426" stopIfTrue="1">
      <formula>WEEKDAY($A913)=7</formula>
    </cfRule>
  </conditionalFormatting>
  <conditionalFormatting sqref="I913">
    <cfRule type="expression" dxfId="4856" priority="6399" stopIfTrue="1">
      <formula>WEEKDAY($A913)=1</formula>
    </cfRule>
    <cfRule type="expression" dxfId="4855" priority="6400" stopIfTrue="1">
      <formula>WEEKDAY($A913)=2</formula>
    </cfRule>
    <cfRule type="expression" dxfId="4854" priority="6401" stopIfTrue="1">
      <formula>WEEKDAY($A913)=3</formula>
    </cfRule>
    <cfRule type="expression" dxfId="4853" priority="6402" stopIfTrue="1">
      <formula>WEEKDAY($A913)=4</formula>
    </cfRule>
    <cfRule type="expression" dxfId="4852" priority="6403" stopIfTrue="1">
      <formula>WEEKDAY($A913)=5</formula>
    </cfRule>
    <cfRule type="expression" dxfId="4851" priority="6404" stopIfTrue="1">
      <formula>WEEKDAY($A913)=6</formula>
    </cfRule>
    <cfRule type="expression" dxfId="4850" priority="6405" stopIfTrue="1">
      <formula>WEEKDAY($A913)=7</formula>
    </cfRule>
  </conditionalFormatting>
  <conditionalFormatting sqref="I913">
    <cfRule type="expression" dxfId="4849" priority="6385" stopIfTrue="1">
      <formula>WEEKDAY($A913)=1</formula>
    </cfRule>
    <cfRule type="expression" dxfId="4848" priority="6386" stopIfTrue="1">
      <formula>WEEKDAY($A913)=2</formula>
    </cfRule>
    <cfRule type="expression" dxfId="4847" priority="6387" stopIfTrue="1">
      <formula>WEEKDAY($A913)=3</formula>
    </cfRule>
    <cfRule type="expression" dxfId="4846" priority="6388" stopIfTrue="1">
      <formula>WEEKDAY($A913)=4</formula>
    </cfRule>
    <cfRule type="expression" dxfId="4845" priority="6389" stopIfTrue="1">
      <formula>WEEKDAY($A913)=5</formula>
    </cfRule>
    <cfRule type="expression" dxfId="4844" priority="6390" stopIfTrue="1">
      <formula>WEEKDAY($A913)=6</formula>
    </cfRule>
    <cfRule type="expression" dxfId="4843" priority="6391" stopIfTrue="1">
      <formula>WEEKDAY($A913)=7</formula>
    </cfRule>
  </conditionalFormatting>
  <conditionalFormatting sqref="I913">
    <cfRule type="expression" dxfId="4842" priority="6364" stopIfTrue="1">
      <formula>WEEKDAY($A913)=1</formula>
    </cfRule>
    <cfRule type="expression" dxfId="4841" priority="6365" stopIfTrue="1">
      <formula>WEEKDAY($A913)=2</formula>
    </cfRule>
    <cfRule type="expression" dxfId="4840" priority="6366" stopIfTrue="1">
      <formula>WEEKDAY($A913)=3</formula>
    </cfRule>
    <cfRule type="expression" dxfId="4839" priority="6367" stopIfTrue="1">
      <formula>WEEKDAY($A913)=4</formula>
    </cfRule>
    <cfRule type="expression" dxfId="4838" priority="6368" stopIfTrue="1">
      <formula>WEEKDAY($A913)=5</formula>
    </cfRule>
    <cfRule type="expression" dxfId="4837" priority="6369" stopIfTrue="1">
      <formula>WEEKDAY($A913)=6</formula>
    </cfRule>
    <cfRule type="expression" dxfId="4836" priority="6370" stopIfTrue="1">
      <formula>WEEKDAY($A913)=7</formula>
    </cfRule>
  </conditionalFormatting>
  <conditionalFormatting sqref="I913">
    <cfRule type="expression" dxfId="4835" priority="6343" stopIfTrue="1">
      <formula>WEEKDAY($A913)=1</formula>
    </cfRule>
    <cfRule type="expression" dxfId="4834" priority="6344" stopIfTrue="1">
      <formula>WEEKDAY($A913)=2</formula>
    </cfRule>
    <cfRule type="expression" dxfId="4833" priority="6345" stopIfTrue="1">
      <formula>WEEKDAY($A913)=3</formula>
    </cfRule>
    <cfRule type="expression" dxfId="4832" priority="6346" stopIfTrue="1">
      <formula>WEEKDAY($A913)=4</formula>
    </cfRule>
    <cfRule type="expression" dxfId="4831" priority="6347" stopIfTrue="1">
      <formula>WEEKDAY($A913)=5</formula>
    </cfRule>
    <cfRule type="expression" dxfId="4830" priority="6348" stopIfTrue="1">
      <formula>WEEKDAY($A913)=6</formula>
    </cfRule>
    <cfRule type="expression" dxfId="4829" priority="6349" stopIfTrue="1">
      <formula>WEEKDAY($A913)=7</formula>
    </cfRule>
  </conditionalFormatting>
  <conditionalFormatting sqref="I913">
    <cfRule type="expression" dxfId="4828" priority="6336" stopIfTrue="1">
      <formula>WEEKDAY($A913)=1</formula>
    </cfRule>
    <cfRule type="expression" dxfId="4827" priority="6337" stopIfTrue="1">
      <formula>WEEKDAY($A913)=2</formula>
    </cfRule>
    <cfRule type="expression" dxfId="4826" priority="6338" stopIfTrue="1">
      <formula>WEEKDAY($A913)=3</formula>
    </cfRule>
    <cfRule type="expression" dxfId="4825" priority="6339" stopIfTrue="1">
      <formula>WEEKDAY($A913)=4</formula>
    </cfRule>
    <cfRule type="expression" dxfId="4824" priority="6340" stopIfTrue="1">
      <formula>WEEKDAY($A913)=5</formula>
    </cfRule>
    <cfRule type="expression" dxfId="4823" priority="6341" stopIfTrue="1">
      <formula>WEEKDAY($A913)=6</formula>
    </cfRule>
    <cfRule type="expression" dxfId="4822" priority="6342" stopIfTrue="1">
      <formula>WEEKDAY($A913)=7</formula>
    </cfRule>
  </conditionalFormatting>
  <conditionalFormatting sqref="I913">
    <cfRule type="expression" dxfId="4821" priority="6329" stopIfTrue="1">
      <formula>WEEKDAY($A913)=1</formula>
    </cfRule>
    <cfRule type="expression" dxfId="4820" priority="6330" stopIfTrue="1">
      <formula>WEEKDAY($A913)=2</formula>
    </cfRule>
    <cfRule type="expression" dxfId="4819" priority="6331" stopIfTrue="1">
      <formula>WEEKDAY($A913)=3</formula>
    </cfRule>
    <cfRule type="expression" dxfId="4818" priority="6332" stopIfTrue="1">
      <formula>WEEKDAY($A913)=4</formula>
    </cfRule>
    <cfRule type="expression" dxfId="4817" priority="6333" stopIfTrue="1">
      <formula>WEEKDAY($A913)=5</formula>
    </cfRule>
    <cfRule type="expression" dxfId="4816" priority="6334" stopIfTrue="1">
      <formula>WEEKDAY($A913)=6</formula>
    </cfRule>
    <cfRule type="expression" dxfId="4815" priority="6335" stopIfTrue="1">
      <formula>WEEKDAY($A913)=7</formula>
    </cfRule>
  </conditionalFormatting>
  <conditionalFormatting sqref="I913">
    <cfRule type="expression" dxfId="4814" priority="6322" stopIfTrue="1">
      <formula>WEEKDAY($A913)=1</formula>
    </cfRule>
    <cfRule type="expression" dxfId="4813" priority="6323" stopIfTrue="1">
      <formula>WEEKDAY($A913)=2</formula>
    </cfRule>
    <cfRule type="expression" dxfId="4812" priority="6324" stopIfTrue="1">
      <formula>WEEKDAY($A913)=3</formula>
    </cfRule>
    <cfRule type="expression" dxfId="4811" priority="6325" stopIfTrue="1">
      <formula>WEEKDAY($A913)=4</formula>
    </cfRule>
    <cfRule type="expression" dxfId="4810" priority="6326" stopIfTrue="1">
      <formula>WEEKDAY($A913)=5</formula>
    </cfRule>
    <cfRule type="expression" dxfId="4809" priority="6327" stopIfTrue="1">
      <formula>WEEKDAY($A913)=6</formula>
    </cfRule>
    <cfRule type="expression" dxfId="4808" priority="6328" stopIfTrue="1">
      <formula>WEEKDAY($A913)=7</formula>
    </cfRule>
  </conditionalFormatting>
  <conditionalFormatting sqref="I913">
    <cfRule type="expression" dxfId="4807" priority="6308" stopIfTrue="1">
      <formula>WEEKDAY($A913)=1</formula>
    </cfRule>
    <cfRule type="expression" dxfId="4806" priority="6309" stopIfTrue="1">
      <formula>WEEKDAY($A913)=2</formula>
    </cfRule>
    <cfRule type="expression" dxfId="4805" priority="6310" stopIfTrue="1">
      <formula>WEEKDAY($A913)=3</formula>
    </cfRule>
    <cfRule type="expression" dxfId="4804" priority="6311" stopIfTrue="1">
      <formula>WEEKDAY($A913)=4</formula>
    </cfRule>
    <cfRule type="expression" dxfId="4803" priority="6312" stopIfTrue="1">
      <formula>WEEKDAY($A913)=5</formula>
    </cfRule>
    <cfRule type="expression" dxfId="4802" priority="6313" stopIfTrue="1">
      <formula>WEEKDAY($A913)=6</formula>
    </cfRule>
    <cfRule type="expression" dxfId="4801" priority="6314" stopIfTrue="1">
      <formula>WEEKDAY($A913)=7</formula>
    </cfRule>
  </conditionalFormatting>
  <conditionalFormatting sqref="I913">
    <cfRule type="expression" dxfId="4800" priority="6301" stopIfTrue="1">
      <formula>WEEKDAY($A913)=1</formula>
    </cfRule>
    <cfRule type="expression" dxfId="4799" priority="6302" stopIfTrue="1">
      <formula>WEEKDAY($A913)=2</formula>
    </cfRule>
    <cfRule type="expression" dxfId="4798" priority="6303" stopIfTrue="1">
      <formula>WEEKDAY($A913)=3</formula>
    </cfRule>
    <cfRule type="expression" dxfId="4797" priority="6304" stopIfTrue="1">
      <formula>WEEKDAY($A913)=4</formula>
    </cfRule>
    <cfRule type="expression" dxfId="4796" priority="6305" stopIfTrue="1">
      <formula>WEEKDAY($A913)=5</formula>
    </cfRule>
    <cfRule type="expression" dxfId="4795" priority="6306" stopIfTrue="1">
      <formula>WEEKDAY($A913)=6</formula>
    </cfRule>
    <cfRule type="expression" dxfId="4794" priority="6307" stopIfTrue="1">
      <formula>WEEKDAY($A913)=7</formula>
    </cfRule>
  </conditionalFormatting>
  <conditionalFormatting sqref="I913">
    <cfRule type="expression" dxfId="4793" priority="6294" stopIfTrue="1">
      <formula>WEEKDAY($A913)=1</formula>
    </cfRule>
    <cfRule type="expression" dxfId="4792" priority="6295" stopIfTrue="1">
      <formula>WEEKDAY($A913)=2</formula>
    </cfRule>
    <cfRule type="expression" dxfId="4791" priority="6296" stopIfTrue="1">
      <formula>WEEKDAY($A913)=3</formula>
    </cfRule>
    <cfRule type="expression" dxfId="4790" priority="6297" stopIfTrue="1">
      <formula>WEEKDAY($A913)=4</formula>
    </cfRule>
    <cfRule type="expression" dxfId="4789" priority="6298" stopIfTrue="1">
      <formula>WEEKDAY($A913)=5</formula>
    </cfRule>
    <cfRule type="expression" dxfId="4788" priority="6299" stopIfTrue="1">
      <formula>WEEKDAY($A913)=6</formula>
    </cfRule>
    <cfRule type="expression" dxfId="4787" priority="6300" stopIfTrue="1">
      <formula>WEEKDAY($A913)=7</formula>
    </cfRule>
  </conditionalFormatting>
  <conditionalFormatting sqref="I913">
    <cfRule type="expression" dxfId="4786" priority="6287" stopIfTrue="1">
      <formula>WEEKDAY($A913)=1</formula>
    </cfRule>
    <cfRule type="expression" dxfId="4785" priority="6288" stopIfTrue="1">
      <formula>WEEKDAY($A913)=2</formula>
    </cfRule>
    <cfRule type="expression" dxfId="4784" priority="6289" stopIfTrue="1">
      <formula>WEEKDAY($A913)=3</formula>
    </cfRule>
    <cfRule type="expression" dxfId="4783" priority="6290" stopIfTrue="1">
      <formula>WEEKDAY($A913)=4</formula>
    </cfRule>
    <cfRule type="expression" dxfId="4782" priority="6291" stopIfTrue="1">
      <formula>WEEKDAY($A913)=5</formula>
    </cfRule>
    <cfRule type="expression" dxfId="4781" priority="6292" stopIfTrue="1">
      <formula>WEEKDAY($A913)=6</formula>
    </cfRule>
    <cfRule type="expression" dxfId="4780" priority="6293" stopIfTrue="1">
      <formula>WEEKDAY($A913)=7</formula>
    </cfRule>
  </conditionalFormatting>
  <conditionalFormatting sqref="I913">
    <cfRule type="expression" dxfId="4779" priority="6280" stopIfTrue="1">
      <formula>WEEKDAY($A913)=1</formula>
    </cfRule>
    <cfRule type="expression" dxfId="4778" priority="6281" stopIfTrue="1">
      <formula>WEEKDAY($A913)=2</formula>
    </cfRule>
    <cfRule type="expression" dxfId="4777" priority="6282" stopIfTrue="1">
      <formula>WEEKDAY($A913)=3</formula>
    </cfRule>
    <cfRule type="expression" dxfId="4776" priority="6283" stopIfTrue="1">
      <formula>WEEKDAY($A913)=4</formula>
    </cfRule>
    <cfRule type="expression" dxfId="4775" priority="6284" stopIfTrue="1">
      <formula>WEEKDAY($A913)=5</formula>
    </cfRule>
    <cfRule type="expression" dxfId="4774" priority="6285" stopIfTrue="1">
      <formula>WEEKDAY($A913)=6</formula>
    </cfRule>
    <cfRule type="expression" dxfId="4773" priority="6286" stopIfTrue="1">
      <formula>WEEKDAY($A913)=7</formula>
    </cfRule>
  </conditionalFormatting>
  <conditionalFormatting sqref="I913">
    <cfRule type="expression" dxfId="4772" priority="6273" stopIfTrue="1">
      <formula>WEEKDAY($A913)=1</formula>
    </cfRule>
    <cfRule type="expression" dxfId="4771" priority="6274" stopIfTrue="1">
      <formula>WEEKDAY($A913)=2</formula>
    </cfRule>
    <cfRule type="expression" dxfId="4770" priority="6275" stopIfTrue="1">
      <formula>WEEKDAY($A913)=3</formula>
    </cfRule>
    <cfRule type="expression" dxfId="4769" priority="6276" stopIfTrue="1">
      <formula>WEEKDAY($A913)=4</formula>
    </cfRule>
    <cfRule type="expression" dxfId="4768" priority="6277" stopIfTrue="1">
      <formula>WEEKDAY($A913)=5</formula>
    </cfRule>
    <cfRule type="expression" dxfId="4767" priority="6278" stopIfTrue="1">
      <formula>WEEKDAY($A913)=6</formula>
    </cfRule>
    <cfRule type="expression" dxfId="4766" priority="6279" stopIfTrue="1">
      <formula>WEEKDAY($A913)=7</formula>
    </cfRule>
  </conditionalFormatting>
  <conditionalFormatting sqref="I913">
    <cfRule type="expression" dxfId="4765" priority="6266" stopIfTrue="1">
      <formula>WEEKDAY($A913)=1</formula>
    </cfRule>
    <cfRule type="expression" dxfId="4764" priority="6267" stopIfTrue="1">
      <formula>WEEKDAY($A913)=2</formula>
    </cfRule>
    <cfRule type="expression" dxfId="4763" priority="6268" stopIfTrue="1">
      <formula>WEEKDAY($A913)=3</formula>
    </cfRule>
    <cfRule type="expression" dxfId="4762" priority="6269" stopIfTrue="1">
      <formula>WEEKDAY($A913)=4</formula>
    </cfRule>
    <cfRule type="expression" dxfId="4761" priority="6270" stopIfTrue="1">
      <formula>WEEKDAY($A913)=5</formula>
    </cfRule>
    <cfRule type="expression" dxfId="4760" priority="6271" stopIfTrue="1">
      <formula>WEEKDAY($A913)=6</formula>
    </cfRule>
    <cfRule type="expression" dxfId="4759" priority="6272" stopIfTrue="1">
      <formula>WEEKDAY($A913)=7</formula>
    </cfRule>
  </conditionalFormatting>
  <conditionalFormatting sqref="I913">
    <cfRule type="expression" dxfId="4758" priority="6259" stopIfTrue="1">
      <formula>WEEKDAY($A913)=1</formula>
    </cfRule>
    <cfRule type="expression" dxfId="4757" priority="6260" stopIfTrue="1">
      <formula>WEEKDAY($A913)=2</formula>
    </cfRule>
    <cfRule type="expression" dxfId="4756" priority="6261" stopIfTrue="1">
      <formula>WEEKDAY($A913)=3</formula>
    </cfRule>
    <cfRule type="expression" dxfId="4755" priority="6262" stopIfTrue="1">
      <formula>WEEKDAY($A913)=4</formula>
    </cfRule>
    <cfRule type="expression" dxfId="4754" priority="6263" stopIfTrue="1">
      <formula>WEEKDAY($A913)=5</formula>
    </cfRule>
    <cfRule type="expression" dxfId="4753" priority="6264" stopIfTrue="1">
      <formula>WEEKDAY($A913)=6</formula>
    </cfRule>
    <cfRule type="expression" dxfId="4752" priority="6265" stopIfTrue="1">
      <formula>WEEKDAY($A913)=7</formula>
    </cfRule>
  </conditionalFormatting>
  <conditionalFormatting sqref="I913">
    <cfRule type="expression" dxfId="4751" priority="6252" stopIfTrue="1">
      <formula>WEEKDAY($A913)=1</formula>
    </cfRule>
    <cfRule type="expression" dxfId="4750" priority="6253" stopIfTrue="1">
      <formula>WEEKDAY($A913)=2</formula>
    </cfRule>
    <cfRule type="expression" dxfId="4749" priority="6254" stopIfTrue="1">
      <formula>WEEKDAY($A913)=3</formula>
    </cfRule>
    <cfRule type="expression" dxfId="4748" priority="6255" stopIfTrue="1">
      <formula>WEEKDAY($A913)=4</formula>
    </cfRule>
    <cfRule type="expression" dxfId="4747" priority="6256" stopIfTrue="1">
      <formula>WEEKDAY($A913)=5</formula>
    </cfRule>
    <cfRule type="expression" dxfId="4746" priority="6257" stopIfTrue="1">
      <formula>WEEKDAY($A913)=6</formula>
    </cfRule>
    <cfRule type="expression" dxfId="4745" priority="6258" stopIfTrue="1">
      <formula>WEEKDAY($A913)=7</formula>
    </cfRule>
  </conditionalFormatting>
  <conditionalFormatting sqref="I913">
    <cfRule type="expression" dxfId="4744" priority="6245" stopIfTrue="1">
      <formula>WEEKDAY($A913)=1</formula>
    </cfRule>
    <cfRule type="expression" dxfId="4743" priority="6246" stopIfTrue="1">
      <formula>WEEKDAY($A913)=2</formula>
    </cfRule>
    <cfRule type="expression" dxfId="4742" priority="6247" stopIfTrue="1">
      <formula>WEEKDAY($A913)=3</formula>
    </cfRule>
    <cfRule type="expression" dxfId="4741" priority="6248" stopIfTrue="1">
      <formula>WEEKDAY($A913)=4</formula>
    </cfRule>
    <cfRule type="expression" dxfId="4740" priority="6249" stopIfTrue="1">
      <formula>WEEKDAY($A913)=5</formula>
    </cfRule>
    <cfRule type="expression" dxfId="4739" priority="6250" stopIfTrue="1">
      <formula>WEEKDAY($A913)=6</formula>
    </cfRule>
    <cfRule type="expression" dxfId="4738" priority="6251" stopIfTrue="1">
      <formula>WEEKDAY($A913)=7</formula>
    </cfRule>
  </conditionalFormatting>
  <conditionalFormatting sqref="I913">
    <cfRule type="expression" dxfId="4737" priority="6238" stopIfTrue="1">
      <formula>WEEKDAY($A913)=1</formula>
    </cfRule>
    <cfRule type="expression" dxfId="4736" priority="6239" stopIfTrue="1">
      <formula>WEEKDAY($A913)=2</formula>
    </cfRule>
    <cfRule type="expression" dxfId="4735" priority="6240" stopIfTrue="1">
      <formula>WEEKDAY($A913)=3</formula>
    </cfRule>
    <cfRule type="expression" dxfId="4734" priority="6241" stopIfTrue="1">
      <formula>WEEKDAY($A913)=4</formula>
    </cfRule>
    <cfRule type="expression" dxfId="4733" priority="6242" stopIfTrue="1">
      <formula>WEEKDAY($A913)=5</formula>
    </cfRule>
    <cfRule type="expression" dxfId="4732" priority="6243" stopIfTrue="1">
      <formula>WEEKDAY($A913)=6</formula>
    </cfRule>
    <cfRule type="expression" dxfId="4731" priority="6244" stopIfTrue="1">
      <formula>WEEKDAY($A913)=7</formula>
    </cfRule>
  </conditionalFormatting>
  <conditionalFormatting sqref="I913">
    <cfRule type="expression" dxfId="4730" priority="6231" stopIfTrue="1">
      <formula>WEEKDAY($A913)=1</formula>
    </cfRule>
    <cfRule type="expression" dxfId="4729" priority="6232" stopIfTrue="1">
      <formula>WEEKDAY($A913)=2</formula>
    </cfRule>
    <cfRule type="expression" dxfId="4728" priority="6233" stopIfTrue="1">
      <formula>WEEKDAY($A913)=3</formula>
    </cfRule>
    <cfRule type="expression" dxfId="4727" priority="6234" stopIfTrue="1">
      <formula>WEEKDAY($A913)=4</formula>
    </cfRule>
    <cfRule type="expression" dxfId="4726" priority="6235" stopIfTrue="1">
      <formula>WEEKDAY($A913)=5</formula>
    </cfRule>
    <cfRule type="expression" dxfId="4725" priority="6236" stopIfTrue="1">
      <formula>WEEKDAY($A913)=6</formula>
    </cfRule>
    <cfRule type="expression" dxfId="4724" priority="6237" stopIfTrue="1">
      <formula>WEEKDAY($A913)=7</formula>
    </cfRule>
  </conditionalFormatting>
  <conditionalFormatting sqref="I913">
    <cfRule type="expression" dxfId="4723" priority="6224" stopIfTrue="1">
      <formula>WEEKDAY($A913)=1</formula>
    </cfRule>
    <cfRule type="expression" dxfId="4722" priority="6225" stopIfTrue="1">
      <formula>WEEKDAY($A913)=2</formula>
    </cfRule>
    <cfRule type="expression" dxfId="4721" priority="6226" stopIfTrue="1">
      <formula>WEEKDAY($A913)=3</formula>
    </cfRule>
    <cfRule type="expression" dxfId="4720" priority="6227" stopIfTrue="1">
      <formula>WEEKDAY($A913)=4</formula>
    </cfRule>
    <cfRule type="expression" dxfId="4719" priority="6228" stopIfTrue="1">
      <formula>WEEKDAY($A913)=5</formula>
    </cfRule>
    <cfRule type="expression" dxfId="4718" priority="6229" stopIfTrue="1">
      <formula>WEEKDAY($A913)=6</formula>
    </cfRule>
    <cfRule type="expression" dxfId="4717" priority="6230" stopIfTrue="1">
      <formula>WEEKDAY($A913)=7</formula>
    </cfRule>
  </conditionalFormatting>
  <conditionalFormatting sqref="I913">
    <cfRule type="expression" dxfId="4716" priority="6217" stopIfTrue="1">
      <formula>WEEKDAY($A913)=1</formula>
    </cfRule>
    <cfRule type="expression" dxfId="4715" priority="6218" stopIfTrue="1">
      <formula>WEEKDAY($A913)=2</formula>
    </cfRule>
    <cfRule type="expression" dxfId="4714" priority="6219" stopIfTrue="1">
      <formula>WEEKDAY($A913)=3</formula>
    </cfRule>
    <cfRule type="expression" dxfId="4713" priority="6220" stopIfTrue="1">
      <formula>WEEKDAY($A913)=4</formula>
    </cfRule>
    <cfRule type="expression" dxfId="4712" priority="6221" stopIfTrue="1">
      <formula>WEEKDAY($A913)=5</formula>
    </cfRule>
    <cfRule type="expression" dxfId="4711" priority="6222" stopIfTrue="1">
      <formula>WEEKDAY($A913)=6</formula>
    </cfRule>
    <cfRule type="expression" dxfId="4710" priority="6223" stopIfTrue="1">
      <formula>WEEKDAY($A913)=7</formula>
    </cfRule>
  </conditionalFormatting>
  <conditionalFormatting sqref="I913">
    <cfRule type="expression" dxfId="4709" priority="6210" stopIfTrue="1">
      <formula>WEEKDAY($A913)=1</formula>
    </cfRule>
    <cfRule type="expression" dxfId="4708" priority="6211" stopIfTrue="1">
      <formula>WEEKDAY($A913)=2</formula>
    </cfRule>
    <cfRule type="expression" dxfId="4707" priority="6212" stopIfTrue="1">
      <formula>WEEKDAY($A913)=3</formula>
    </cfRule>
    <cfRule type="expression" dxfId="4706" priority="6213" stopIfTrue="1">
      <formula>WEEKDAY($A913)=4</formula>
    </cfRule>
    <cfRule type="expression" dxfId="4705" priority="6214" stopIfTrue="1">
      <formula>WEEKDAY($A913)=5</formula>
    </cfRule>
    <cfRule type="expression" dxfId="4704" priority="6215" stopIfTrue="1">
      <formula>WEEKDAY($A913)=6</formula>
    </cfRule>
    <cfRule type="expression" dxfId="4703" priority="6216" stopIfTrue="1">
      <formula>WEEKDAY($A913)=7</formula>
    </cfRule>
  </conditionalFormatting>
  <conditionalFormatting sqref="I913">
    <cfRule type="expression" dxfId="4702" priority="6203" stopIfTrue="1">
      <formula>WEEKDAY($A913)=1</formula>
    </cfRule>
    <cfRule type="expression" dxfId="4701" priority="6204" stopIfTrue="1">
      <formula>WEEKDAY($A913)=2</formula>
    </cfRule>
    <cfRule type="expression" dxfId="4700" priority="6205" stopIfTrue="1">
      <formula>WEEKDAY($A913)=3</formula>
    </cfRule>
    <cfRule type="expression" dxfId="4699" priority="6206" stopIfTrue="1">
      <formula>WEEKDAY($A913)=4</formula>
    </cfRule>
    <cfRule type="expression" dxfId="4698" priority="6207" stopIfTrue="1">
      <formula>WEEKDAY($A913)=5</formula>
    </cfRule>
    <cfRule type="expression" dxfId="4697" priority="6208" stopIfTrue="1">
      <formula>WEEKDAY($A913)=6</formula>
    </cfRule>
    <cfRule type="expression" dxfId="4696" priority="6209" stopIfTrue="1">
      <formula>WEEKDAY($A913)=7</formula>
    </cfRule>
  </conditionalFormatting>
  <conditionalFormatting sqref="I913">
    <cfRule type="expression" dxfId="4695" priority="6196" stopIfTrue="1">
      <formula>WEEKDAY($A913)=1</formula>
    </cfRule>
    <cfRule type="expression" dxfId="4694" priority="6197" stopIfTrue="1">
      <formula>WEEKDAY($A913)=2</formula>
    </cfRule>
    <cfRule type="expression" dxfId="4693" priority="6198" stopIfTrue="1">
      <formula>WEEKDAY($A913)=3</formula>
    </cfRule>
    <cfRule type="expression" dxfId="4692" priority="6199" stopIfTrue="1">
      <formula>WEEKDAY($A913)=4</formula>
    </cfRule>
    <cfRule type="expression" dxfId="4691" priority="6200" stopIfTrue="1">
      <formula>WEEKDAY($A913)=5</formula>
    </cfRule>
    <cfRule type="expression" dxfId="4690" priority="6201" stopIfTrue="1">
      <formula>WEEKDAY($A913)=6</formula>
    </cfRule>
    <cfRule type="expression" dxfId="4689" priority="6202" stopIfTrue="1">
      <formula>WEEKDAY($A913)=7</formula>
    </cfRule>
  </conditionalFormatting>
  <conditionalFormatting sqref="I913">
    <cfRule type="expression" dxfId="4688" priority="6189" stopIfTrue="1">
      <formula>WEEKDAY($A913)=1</formula>
    </cfRule>
    <cfRule type="expression" dxfId="4687" priority="6190" stopIfTrue="1">
      <formula>WEEKDAY($A913)=2</formula>
    </cfRule>
    <cfRule type="expression" dxfId="4686" priority="6191" stopIfTrue="1">
      <formula>WEEKDAY($A913)=3</formula>
    </cfRule>
    <cfRule type="expression" dxfId="4685" priority="6192" stopIfTrue="1">
      <formula>WEEKDAY($A913)=4</formula>
    </cfRule>
    <cfRule type="expression" dxfId="4684" priority="6193" stopIfTrue="1">
      <formula>WEEKDAY($A913)=5</formula>
    </cfRule>
    <cfRule type="expression" dxfId="4683" priority="6194" stopIfTrue="1">
      <formula>WEEKDAY($A913)=6</formula>
    </cfRule>
    <cfRule type="expression" dxfId="4682" priority="6195" stopIfTrue="1">
      <formula>WEEKDAY($A913)=7</formula>
    </cfRule>
  </conditionalFormatting>
  <conditionalFormatting sqref="I913">
    <cfRule type="expression" dxfId="4681" priority="6182" stopIfTrue="1">
      <formula>WEEKDAY($A913)=1</formula>
    </cfRule>
    <cfRule type="expression" dxfId="4680" priority="6183" stopIfTrue="1">
      <formula>WEEKDAY($A913)=2</formula>
    </cfRule>
    <cfRule type="expression" dxfId="4679" priority="6184" stopIfTrue="1">
      <formula>WEEKDAY($A913)=3</formula>
    </cfRule>
    <cfRule type="expression" dxfId="4678" priority="6185" stopIfTrue="1">
      <formula>WEEKDAY($A913)=4</formula>
    </cfRule>
    <cfRule type="expression" dxfId="4677" priority="6186" stopIfTrue="1">
      <formula>WEEKDAY($A913)=5</formula>
    </cfRule>
    <cfRule type="expression" dxfId="4676" priority="6187" stopIfTrue="1">
      <formula>WEEKDAY($A913)=6</formula>
    </cfRule>
    <cfRule type="expression" dxfId="4675" priority="6188" stopIfTrue="1">
      <formula>WEEKDAY($A913)=7</formula>
    </cfRule>
  </conditionalFormatting>
  <conditionalFormatting sqref="I913">
    <cfRule type="expression" dxfId="4674" priority="6175" stopIfTrue="1">
      <formula>WEEKDAY($A913)=1</formula>
    </cfRule>
    <cfRule type="expression" dxfId="4673" priority="6176" stopIfTrue="1">
      <formula>WEEKDAY($A913)=2</formula>
    </cfRule>
    <cfRule type="expression" dxfId="4672" priority="6177" stopIfTrue="1">
      <formula>WEEKDAY($A913)=3</formula>
    </cfRule>
    <cfRule type="expression" dxfId="4671" priority="6178" stopIfTrue="1">
      <formula>WEEKDAY($A913)=4</formula>
    </cfRule>
    <cfRule type="expression" dxfId="4670" priority="6179" stopIfTrue="1">
      <formula>WEEKDAY($A913)=5</formula>
    </cfRule>
    <cfRule type="expression" dxfId="4669" priority="6180" stopIfTrue="1">
      <formula>WEEKDAY($A913)=6</formula>
    </cfRule>
    <cfRule type="expression" dxfId="4668" priority="6181" stopIfTrue="1">
      <formula>WEEKDAY($A913)=7</formula>
    </cfRule>
  </conditionalFormatting>
  <conditionalFormatting sqref="I913">
    <cfRule type="expression" dxfId="4667" priority="6168" stopIfTrue="1">
      <formula>WEEKDAY($A913)=1</formula>
    </cfRule>
    <cfRule type="expression" dxfId="4666" priority="6169" stopIfTrue="1">
      <formula>WEEKDAY($A913)=2</formula>
    </cfRule>
    <cfRule type="expression" dxfId="4665" priority="6170" stopIfTrue="1">
      <formula>WEEKDAY($A913)=3</formula>
    </cfRule>
    <cfRule type="expression" dxfId="4664" priority="6171" stopIfTrue="1">
      <formula>WEEKDAY($A913)=4</formula>
    </cfRule>
    <cfRule type="expression" dxfId="4663" priority="6172" stopIfTrue="1">
      <formula>WEEKDAY($A913)=5</formula>
    </cfRule>
    <cfRule type="expression" dxfId="4662" priority="6173" stopIfTrue="1">
      <formula>WEEKDAY($A913)=6</formula>
    </cfRule>
    <cfRule type="expression" dxfId="4661" priority="6174" stopIfTrue="1">
      <formula>WEEKDAY($A913)=7</formula>
    </cfRule>
  </conditionalFormatting>
  <conditionalFormatting sqref="I913">
    <cfRule type="expression" dxfId="4660" priority="6161" stopIfTrue="1">
      <formula>WEEKDAY($A913)=1</formula>
    </cfRule>
    <cfRule type="expression" dxfId="4659" priority="6162" stopIfTrue="1">
      <formula>WEEKDAY($A913)=2</formula>
    </cfRule>
    <cfRule type="expression" dxfId="4658" priority="6163" stopIfTrue="1">
      <formula>WEEKDAY($A913)=3</formula>
    </cfRule>
    <cfRule type="expression" dxfId="4657" priority="6164" stopIfTrue="1">
      <formula>WEEKDAY($A913)=4</formula>
    </cfRule>
    <cfRule type="expression" dxfId="4656" priority="6165" stopIfTrue="1">
      <formula>WEEKDAY($A913)=5</formula>
    </cfRule>
    <cfRule type="expression" dxfId="4655" priority="6166" stopIfTrue="1">
      <formula>WEEKDAY($A913)=6</formula>
    </cfRule>
    <cfRule type="expression" dxfId="4654" priority="6167" stopIfTrue="1">
      <formula>WEEKDAY($A913)=7</formula>
    </cfRule>
  </conditionalFormatting>
  <conditionalFormatting sqref="I913">
    <cfRule type="expression" dxfId="4653" priority="6147" stopIfTrue="1">
      <formula>WEEKDAY($A913)=1</formula>
    </cfRule>
    <cfRule type="expression" dxfId="4652" priority="6148" stopIfTrue="1">
      <formula>WEEKDAY($A913)=2</formula>
    </cfRule>
    <cfRule type="expression" dxfId="4651" priority="6149" stopIfTrue="1">
      <formula>WEEKDAY($A913)=3</formula>
    </cfRule>
    <cfRule type="expression" dxfId="4650" priority="6150" stopIfTrue="1">
      <formula>WEEKDAY($A913)=4</formula>
    </cfRule>
    <cfRule type="expression" dxfId="4649" priority="6151" stopIfTrue="1">
      <formula>WEEKDAY($A913)=5</formula>
    </cfRule>
    <cfRule type="expression" dxfId="4648" priority="6152" stopIfTrue="1">
      <formula>WEEKDAY($A913)=6</formula>
    </cfRule>
    <cfRule type="expression" dxfId="4647" priority="6153" stopIfTrue="1">
      <formula>WEEKDAY($A913)=7</formula>
    </cfRule>
  </conditionalFormatting>
  <conditionalFormatting sqref="I913">
    <cfRule type="expression" dxfId="4646" priority="6126" stopIfTrue="1">
      <formula>WEEKDAY($A913)=1</formula>
    </cfRule>
    <cfRule type="expression" dxfId="4645" priority="6127" stopIfTrue="1">
      <formula>WEEKDAY($A913)=2</formula>
    </cfRule>
    <cfRule type="expression" dxfId="4644" priority="6128" stopIfTrue="1">
      <formula>WEEKDAY($A913)=3</formula>
    </cfRule>
    <cfRule type="expression" dxfId="4643" priority="6129" stopIfTrue="1">
      <formula>WEEKDAY($A913)=4</formula>
    </cfRule>
    <cfRule type="expression" dxfId="4642" priority="6130" stopIfTrue="1">
      <formula>WEEKDAY($A913)=5</formula>
    </cfRule>
    <cfRule type="expression" dxfId="4641" priority="6131" stopIfTrue="1">
      <formula>WEEKDAY($A913)=6</formula>
    </cfRule>
    <cfRule type="expression" dxfId="4640" priority="6132" stopIfTrue="1">
      <formula>WEEKDAY($A913)=7</formula>
    </cfRule>
  </conditionalFormatting>
  <conditionalFormatting sqref="I913">
    <cfRule type="expression" dxfId="4639" priority="6112" stopIfTrue="1">
      <formula>WEEKDAY($A913)=1</formula>
    </cfRule>
    <cfRule type="expression" dxfId="4638" priority="6113" stopIfTrue="1">
      <formula>WEEKDAY($A913)=2</formula>
    </cfRule>
    <cfRule type="expression" dxfId="4637" priority="6114" stopIfTrue="1">
      <formula>WEEKDAY($A913)=3</formula>
    </cfRule>
    <cfRule type="expression" dxfId="4636" priority="6115" stopIfTrue="1">
      <formula>WEEKDAY($A913)=4</formula>
    </cfRule>
    <cfRule type="expression" dxfId="4635" priority="6116" stopIfTrue="1">
      <formula>WEEKDAY($A913)=5</formula>
    </cfRule>
    <cfRule type="expression" dxfId="4634" priority="6117" stopIfTrue="1">
      <formula>WEEKDAY($A913)=6</formula>
    </cfRule>
    <cfRule type="expression" dxfId="4633" priority="6118" stopIfTrue="1">
      <formula>WEEKDAY($A913)=7</formula>
    </cfRule>
  </conditionalFormatting>
  <conditionalFormatting sqref="I913">
    <cfRule type="expression" dxfId="4632" priority="6091" stopIfTrue="1">
      <formula>WEEKDAY($A913)=1</formula>
    </cfRule>
    <cfRule type="expression" dxfId="4631" priority="6092" stopIfTrue="1">
      <formula>WEEKDAY($A913)=2</formula>
    </cfRule>
    <cfRule type="expression" dxfId="4630" priority="6093" stopIfTrue="1">
      <formula>WEEKDAY($A913)=3</formula>
    </cfRule>
    <cfRule type="expression" dxfId="4629" priority="6094" stopIfTrue="1">
      <formula>WEEKDAY($A913)=4</formula>
    </cfRule>
    <cfRule type="expression" dxfId="4628" priority="6095" stopIfTrue="1">
      <formula>WEEKDAY($A913)=5</formula>
    </cfRule>
    <cfRule type="expression" dxfId="4627" priority="6096" stopIfTrue="1">
      <formula>WEEKDAY($A913)=6</formula>
    </cfRule>
    <cfRule type="expression" dxfId="4626" priority="6097" stopIfTrue="1">
      <formula>WEEKDAY($A913)=7</formula>
    </cfRule>
  </conditionalFormatting>
  <conditionalFormatting sqref="I913">
    <cfRule type="expression" dxfId="4625" priority="6070" stopIfTrue="1">
      <formula>WEEKDAY($A913)=1</formula>
    </cfRule>
    <cfRule type="expression" dxfId="4624" priority="6071" stopIfTrue="1">
      <formula>WEEKDAY($A913)=2</formula>
    </cfRule>
    <cfRule type="expression" dxfId="4623" priority="6072" stopIfTrue="1">
      <formula>WEEKDAY($A913)=3</formula>
    </cfRule>
    <cfRule type="expression" dxfId="4622" priority="6073" stopIfTrue="1">
      <formula>WEEKDAY($A913)=4</formula>
    </cfRule>
    <cfRule type="expression" dxfId="4621" priority="6074" stopIfTrue="1">
      <formula>WEEKDAY($A913)=5</formula>
    </cfRule>
    <cfRule type="expression" dxfId="4620" priority="6075" stopIfTrue="1">
      <formula>WEEKDAY($A913)=6</formula>
    </cfRule>
    <cfRule type="expression" dxfId="4619" priority="6076" stopIfTrue="1">
      <formula>WEEKDAY($A913)=7</formula>
    </cfRule>
  </conditionalFormatting>
  <conditionalFormatting sqref="I913">
    <cfRule type="expression" dxfId="4618" priority="6063" stopIfTrue="1">
      <formula>WEEKDAY($A913)=1</formula>
    </cfRule>
    <cfRule type="expression" dxfId="4617" priority="6064" stopIfTrue="1">
      <formula>WEEKDAY($A913)=2</formula>
    </cfRule>
    <cfRule type="expression" dxfId="4616" priority="6065" stopIfTrue="1">
      <formula>WEEKDAY($A913)=3</formula>
    </cfRule>
    <cfRule type="expression" dxfId="4615" priority="6066" stopIfTrue="1">
      <formula>WEEKDAY($A913)=4</formula>
    </cfRule>
    <cfRule type="expression" dxfId="4614" priority="6067" stopIfTrue="1">
      <formula>WEEKDAY($A913)=5</formula>
    </cfRule>
    <cfRule type="expression" dxfId="4613" priority="6068" stopIfTrue="1">
      <formula>WEEKDAY($A913)=6</formula>
    </cfRule>
    <cfRule type="expression" dxfId="4612" priority="6069" stopIfTrue="1">
      <formula>WEEKDAY($A913)=7</formula>
    </cfRule>
  </conditionalFormatting>
  <conditionalFormatting sqref="I913">
    <cfRule type="expression" dxfId="4611" priority="6042" stopIfTrue="1">
      <formula>WEEKDAY($A913)=1</formula>
    </cfRule>
    <cfRule type="expression" dxfId="4610" priority="6043" stopIfTrue="1">
      <formula>WEEKDAY($A913)=2</formula>
    </cfRule>
    <cfRule type="expression" dxfId="4609" priority="6044" stopIfTrue="1">
      <formula>WEEKDAY($A913)=3</formula>
    </cfRule>
    <cfRule type="expression" dxfId="4608" priority="6045" stopIfTrue="1">
      <formula>WEEKDAY($A913)=4</formula>
    </cfRule>
    <cfRule type="expression" dxfId="4607" priority="6046" stopIfTrue="1">
      <formula>WEEKDAY($A913)=5</formula>
    </cfRule>
    <cfRule type="expression" dxfId="4606" priority="6047" stopIfTrue="1">
      <formula>WEEKDAY($A913)=6</formula>
    </cfRule>
    <cfRule type="expression" dxfId="4605" priority="6048" stopIfTrue="1">
      <formula>WEEKDAY($A913)=7</formula>
    </cfRule>
  </conditionalFormatting>
  <conditionalFormatting sqref="I913">
    <cfRule type="expression" dxfId="4604" priority="6028" stopIfTrue="1">
      <formula>WEEKDAY($A913)=1</formula>
    </cfRule>
    <cfRule type="expression" dxfId="4603" priority="6029" stopIfTrue="1">
      <formula>WEEKDAY($A913)=2</formula>
    </cfRule>
    <cfRule type="expression" dxfId="4602" priority="6030" stopIfTrue="1">
      <formula>WEEKDAY($A913)=3</formula>
    </cfRule>
    <cfRule type="expression" dxfId="4601" priority="6031" stopIfTrue="1">
      <formula>WEEKDAY($A913)=4</formula>
    </cfRule>
    <cfRule type="expression" dxfId="4600" priority="6032" stopIfTrue="1">
      <formula>WEEKDAY($A913)=5</formula>
    </cfRule>
    <cfRule type="expression" dxfId="4599" priority="6033" stopIfTrue="1">
      <formula>WEEKDAY($A913)=6</formula>
    </cfRule>
    <cfRule type="expression" dxfId="4598" priority="6034" stopIfTrue="1">
      <formula>WEEKDAY($A913)=7</formula>
    </cfRule>
  </conditionalFormatting>
  <conditionalFormatting sqref="I913">
    <cfRule type="expression" dxfId="4597" priority="5993" stopIfTrue="1">
      <formula>WEEKDAY($A913)=1</formula>
    </cfRule>
    <cfRule type="expression" dxfId="4596" priority="5994" stopIfTrue="1">
      <formula>WEEKDAY($A913)=2</formula>
    </cfRule>
    <cfRule type="expression" dxfId="4595" priority="5995" stopIfTrue="1">
      <formula>WEEKDAY($A913)=3</formula>
    </cfRule>
    <cfRule type="expression" dxfId="4594" priority="5996" stopIfTrue="1">
      <formula>WEEKDAY($A913)=4</formula>
    </cfRule>
    <cfRule type="expression" dxfId="4593" priority="5997" stopIfTrue="1">
      <formula>WEEKDAY($A913)=5</formula>
    </cfRule>
    <cfRule type="expression" dxfId="4592" priority="5998" stopIfTrue="1">
      <formula>WEEKDAY($A913)=6</formula>
    </cfRule>
    <cfRule type="expression" dxfId="4591" priority="5999" stopIfTrue="1">
      <formula>WEEKDAY($A913)=7</formula>
    </cfRule>
  </conditionalFormatting>
  <conditionalFormatting sqref="I913">
    <cfRule type="expression" dxfId="4590" priority="5972" stopIfTrue="1">
      <formula>WEEKDAY($A913)=1</formula>
    </cfRule>
    <cfRule type="expression" dxfId="4589" priority="5973" stopIfTrue="1">
      <formula>WEEKDAY($A913)=2</formula>
    </cfRule>
    <cfRule type="expression" dxfId="4588" priority="5974" stopIfTrue="1">
      <formula>WEEKDAY($A913)=3</formula>
    </cfRule>
    <cfRule type="expression" dxfId="4587" priority="5975" stopIfTrue="1">
      <formula>WEEKDAY($A913)=4</formula>
    </cfRule>
    <cfRule type="expression" dxfId="4586" priority="5976" stopIfTrue="1">
      <formula>WEEKDAY($A913)=5</formula>
    </cfRule>
    <cfRule type="expression" dxfId="4585" priority="5977" stopIfTrue="1">
      <formula>WEEKDAY($A913)=6</formula>
    </cfRule>
    <cfRule type="expression" dxfId="4584" priority="5978" stopIfTrue="1">
      <formula>WEEKDAY($A913)=7</formula>
    </cfRule>
  </conditionalFormatting>
  <conditionalFormatting sqref="I913">
    <cfRule type="expression" dxfId="4583" priority="5965" stopIfTrue="1">
      <formula>WEEKDAY($A913)=1</formula>
    </cfRule>
    <cfRule type="expression" dxfId="4582" priority="5966" stopIfTrue="1">
      <formula>WEEKDAY($A913)=2</formula>
    </cfRule>
    <cfRule type="expression" dxfId="4581" priority="5967" stopIfTrue="1">
      <formula>WEEKDAY($A913)=3</formula>
    </cfRule>
    <cfRule type="expression" dxfId="4580" priority="5968" stopIfTrue="1">
      <formula>WEEKDAY($A913)=4</formula>
    </cfRule>
    <cfRule type="expression" dxfId="4579" priority="5969" stopIfTrue="1">
      <formula>WEEKDAY($A913)=5</formula>
    </cfRule>
    <cfRule type="expression" dxfId="4578" priority="5970" stopIfTrue="1">
      <formula>WEEKDAY($A913)=6</formula>
    </cfRule>
    <cfRule type="expression" dxfId="4577" priority="5971" stopIfTrue="1">
      <formula>WEEKDAY($A913)=7</formula>
    </cfRule>
  </conditionalFormatting>
  <conditionalFormatting sqref="I913">
    <cfRule type="expression" dxfId="4576" priority="5951" stopIfTrue="1">
      <formula>WEEKDAY($A913)=1</formula>
    </cfRule>
    <cfRule type="expression" dxfId="4575" priority="5952" stopIfTrue="1">
      <formula>WEEKDAY($A913)=2</formula>
    </cfRule>
    <cfRule type="expression" dxfId="4574" priority="5953" stopIfTrue="1">
      <formula>WEEKDAY($A913)=3</formula>
    </cfRule>
    <cfRule type="expression" dxfId="4573" priority="5954" stopIfTrue="1">
      <formula>WEEKDAY($A913)=4</formula>
    </cfRule>
    <cfRule type="expression" dxfId="4572" priority="5955" stopIfTrue="1">
      <formula>WEEKDAY($A913)=5</formula>
    </cfRule>
    <cfRule type="expression" dxfId="4571" priority="5956" stopIfTrue="1">
      <formula>WEEKDAY($A913)=6</formula>
    </cfRule>
    <cfRule type="expression" dxfId="4570" priority="5957" stopIfTrue="1">
      <formula>WEEKDAY($A913)=7</formula>
    </cfRule>
  </conditionalFormatting>
  <conditionalFormatting sqref="I913">
    <cfRule type="expression" dxfId="4569" priority="5916" stopIfTrue="1">
      <formula>WEEKDAY($A913)=1</formula>
    </cfRule>
    <cfRule type="expression" dxfId="4568" priority="5917" stopIfTrue="1">
      <formula>WEEKDAY($A913)=2</formula>
    </cfRule>
    <cfRule type="expression" dxfId="4567" priority="5918" stopIfTrue="1">
      <formula>WEEKDAY($A913)=3</formula>
    </cfRule>
    <cfRule type="expression" dxfId="4566" priority="5919" stopIfTrue="1">
      <formula>WEEKDAY($A913)=4</formula>
    </cfRule>
    <cfRule type="expression" dxfId="4565" priority="5920" stopIfTrue="1">
      <formula>WEEKDAY($A913)=5</formula>
    </cfRule>
    <cfRule type="expression" dxfId="4564" priority="5921" stopIfTrue="1">
      <formula>WEEKDAY($A913)=6</formula>
    </cfRule>
    <cfRule type="expression" dxfId="4563" priority="5922" stopIfTrue="1">
      <formula>WEEKDAY($A913)=7</formula>
    </cfRule>
  </conditionalFormatting>
  <conditionalFormatting sqref="I913">
    <cfRule type="expression" dxfId="4562" priority="5895" stopIfTrue="1">
      <formula>WEEKDAY($A913)=1</formula>
    </cfRule>
    <cfRule type="expression" dxfId="4561" priority="5896" stopIfTrue="1">
      <formula>WEEKDAY($A913)=2</formula>
    </cfRule>
    <cfRule type="expression" dxfId="4560" priority="5897" stopIfTrue="1">
      <formula>WEEKDAY($A913)=3</formula>
    </cfRule>
    <cfRule type="expression" dxfId="4559" priority="5898" stopIfTrue="1">
      <formula>WEEKDAY($A913)=4</formula>
    </cfRule>
    <cfRule type="expression" dxfId="4558" priority="5899" stopIfTrue="1">
      <formula>WEEKDAY($A913)=5</formula>
    </cfRule>
    <cfRule type="expression" dxfId="4557" priority="5900" stopIfTrue="1">
      <formula>WEEKDAY($A913)=6</formula>
    </cfRule>
    <cfRule type="expression" dxfId="4556" priority="5901" stopIfTrue="1">
      <formula>WEEKDAY($A913)=7</formula>
    </cfRule>
  </conditionalFormatting>
  <conditionalFormatting sqref="I913">
    <cfRule type="expression" dxfId="4555" priority="5888" stopIfTrue="1">
      <formula>WEEKDAY($A913)=1</formula>
    </cfRule>
    <cfRule type="expression" dxfId="4554" priority="5889" stopIfTrue="1">
      <formula>WEEKDAY($A913)=2</formula>
    </cfRule>
    <cfRule type="expression" dxfId="4553" priority="5890" stopIfTrue="1">
      <formula>WEEKDAY($A913)=3</formula>
    </cfRule>
    <cfRule type="expression" dxfId="4552" priority="5891" stopIfTrue="1">
      <formula>WEEKDAY($A913)=4</formula>
    </cfRule>
    <cfRule type="expression" dxfId="4551" priority="5892" stopIfTrue="1">
      <formula>WEEKDAY($A913)=5</formula>
    </cfRule>
    <cfRule type="expression" dxfId="4550" priority="5893" stopIfTrue="1">
      <formula>WEEKDAY($A913)=6</formula>
    </cfRule>
    <cfRule type="expression" dxfId="4549" priority="5894" stopIfTrue="1">
      <formula>WEEKDAY($A913)=7</formula>
    </cfRule>
  </conditionalFormatting>
  <conditionalFormatting sqref="I913">
    <cfRule type="expression" dxfId="4548" priority="5867" stopIfTrue="1">
      <formula>WEEKDAY($A913)=1</formula>
    </cfRule>
    <cfRule type="expression" dxfId="4547" priority="5868" stopIfTrue="1">
      <formula>WEEKDAY($A913)=2</formula>
    </cfRule>
    <cfRule type="expression" dxfId="4546" priority="5869" stopIfTrue="1">
      <formula>WEEKDAY($A913)=3</formula>
    </cfRule>
    <cfRule type="expression" dxfId="4545" priority="5870" stopIfTrue="1">
      <formula>WEEKDAY($A913)=4</formula>
    </cfRule>
    <cfRule type="expression" dxfId="4544" priority="5871" stopIfTrue="1">
      <formula>WEEKDAY($A913)=5</formula>
    </cfRule>
    <cfRule type="expression" dxfId="4543" priority="5872" stopIfTrue="1">
      <formula>WEEKDAY($A913)=6</formula>
    </cfRule>
    <cfRule type="expression" dxfId="4542" priority="5873" stopIfTrue="1">
      <formula>WEEKDAY($A913)=7</formula>
    </cfRule>
  </conditionalFormatting>
  <conditionalFormatting sqref="I913">
    <cfRule type="expression" dxfId="4541" priority="5860" stopIfTrue="1">
      <formula>WEEKDAY($A913)=1</formula>
    </cfRule>
    <cfRule type="expression" dxfId="4540" priority="5861" stopIfTrue="1">
      <formula>WEEKDAY($A913)=2</formula>
    </cfRule>
    <cfRule type="expression" dxfId="4539" priority="5862" stopIfTrue="1">
      <formula>WEEKDAY($A913)=3</formula>
    </cfRule>
    <cfRule type="expression" dxfId="4538" priority="5863" stopIfTrue="1">
      <formula>WEEKDAY($A913)=4</formula>
    </cfRule>
    <cfRule type="expression" dxfId="4537" priority="5864" stopIfTrue="1">
      <formula>WEEKDAY($A913)=5</formula>
    </cfRule>
    <cfRule type="expression" dxfId="4536" priority="5865" stopIfTrue="1">
      <formula>WEEKDAY($A913)=6</formula>
    </cfRule>
    <cfRule type="expression" dxfId="4535" priority="5866" stopIfTrue="1">
      <formula>WEEKDAY($A913)=7</formula>
    </cfRule>
  </conditionalFormatting>
  <conditionalFormatting sqref="I913">
    <cfRule type="expression" dxfId="4534" priority="5853" stopIfTrue="1">
      <formula>WEEKDAY($A913)=1</formula>
    </cfRule>
    <cfRule type="expression" dxfId="4533" priority="5854" stopIfTrue="1">
      <formula>WEEKDAY($A913)=2</formula>
    </cfRule>
    <cfRule type="expression" dxfId="4532" priority="5855" stopIfTrue="1">
      <formula>WEEKDAY($A913)=3</formula>
    </cfRule>
    <cfRule type="expression" dxfId="4531" priority="5856" stopIfTrue="1">
      <formula>WEEKDAY($A913)=4</formula>
    </cfRule>
    <cfRule type="expression" dxfId="4530" priority="5857" stopIfTrue="1">
      <formula>WEEKDAY($A913)=5</formula>
    </cfRule>
    <cfRule type="expression" dxfId="4529" priority="5858" stopIfTrue="1">
      <formula>WEEKDAY($A913)=6</formula>
    </cfRule>
    <cfRule type="expression" dxfId="4528" priority="5859" stopIfTrue="1">
      <formula>WEEKDAY($A913)=7</formula>
    </cfRule>
  </conditionalFormatting>
  <conditionalFormatting sqref="I913">
    <cfRule type="expression" dxfId="4527" priority="5846" stopIfTrue="1">
      <formula>WEEKDAY($A913)=1</formula>
    </cfRule>
    <cfRule type="expression" dxfId="4526" priority="5847" stopIfTrue="1">
      <formula>WEEKDAY($A913)=2</formula>
    </cfRule>
    <cfRule type="expression" dxfId="4525" priority="5848" stopIfTrue="1">
      <formula>WEEKDAY($A913)=3</formula>
    </cfRule>
    <cfRule type="expression" dxfId="4524" priority="5849" stopIfTrue="1">
      <formula>WEEKDAY($A913)=4</formula>
    </cfRule>
    <cfRule type="expression" dxfId="4523" priority="5850" stopIfTrue="1">
      <formula>WEEKDAY($A913)=5</formula>
    </cfRule>
    <cfRule type="expression" dxfId="4522" priority="5851" stopIfTrue="1">
      <formula>WEEKDAY($A913)=6</formula>
    </cfRule>
    <cfRule type="expression" dxfId="4521" priority="5852" stopIfTrue="1">
      <formula>WEEKDAY($A913)=7</formula>
    </cfRule>
  </conditionalFormatting>
  <conditionalFormatting sqref="I913">
    <cfRule type="expression" dxfId="4520" priority="5825" stopIfTrue="1">
      <formula>WEEKDAY($A913)=1</formula>
    </cfRule>
    <cfRule type="expression" dxfId="4519" priority="5826" stopIfTrue="1">
      <formula>WEEKDAY($A913)=2</formula>
    </cfRule>
    <cfRule type="expression" dxfId="4518" priority="5827" stopIfTrue="1">
      <formula>WEEKDAY($A913)=3</formula>
    </cfRule>
    <cfRule type="expression" dxfId="4517" priority="5828" stopIfTrue="1">
      <formula>WEEKDAY($A913)=4</formula>
    </cfRule>
    <cfRule type="expression" dxfId="4516" priority="5829" stopIfTrue="1">
      <formula>WEEKDAY($A913)=5</formula>
    </cfRule>
    <cfRule type="expression" dxfId="4515" priority="5830" stopIfTrue="1">
      <formula>WEEKDAY($A913)=6</formula>
    </cfRule>
    <cfRule type="expression" dxfId="4514" priority="5831" stopIfTrue="1">
      <formula>WEEKDAY($A913)=7</formula>
    </cfRule>
  </conditionalFormatting>
  <conditionalFormatting sqref="I913">
    <cfRule type="expression" dxfId="4513" priority="5818" stopIfTrue="1">
      <formula>WEEKDAY($A913)=1</formula>
    </cfRule>
    <cfRule type="expression" dxfId="4512" priority="5819" stopIfTrue="1">
      <formula>WEEKDAY($A913)=2</formula>
    </cfRule>
    <cfRule type="expression" dxfId="4511" priority="5820" stopIfTrue="1">
      <formula>WEEKDAY($A913)=3</formula>
    </cfRule>
    <cfRule type="expression" dxfId="4510" priority="5821" stopIfTrue="1">
      <formula>WEEKDAY($A913)=4</formula>
    </cfRule>
    <cfRule type="expression" dxfId="4509" priority="5822" stopIfTrue="1">
      <formula>WEEKDAY($A913)=5</formula>
    </cfRule>
    <cfRule type="expression" dxfId="4508" priority="5823" stopIfTrue="1">
      <formula>WEEKDAY($A913)=6</formula>
    </cfRule>
    <cfRule type="expression" dxfId="4507" priority="5824" stopIfTrue="1">
      <formula>WEEKDAY($A913)=7</formula>
    </cfRule>
  </conditionalFormatting>
  <conditionalFormatting sqref="I913">
    <cfRule type="expression" dxfId="4506" priority="5790" stopIfTrue="1">
      <formula>WEEKDAY($A913)=1</formula>
    </cfRule>
    <cfRule type="expression" dxfId="4505" priority="5791" stopIfTrue="1">
      <formula>WEEKDAY($A913)=2</formula>
    </cfRule>
    <cfRule type="expression" dxfId="4504" priority="5792" stopIfTrue="1">
      <formula>WEEKDAY($A913)=3</formula>
    </cfRule>
    <cfRule type="expression" dxfId="4503" priority="5793" stopIfTrue="1">
      <formula>WEEKDAY($A913)=4</formula>
    </cfRule>
    <cfRule type="expression" dxfId="4502" priority="5794" stopIfTrue="1">
      <formula>WEEKDAY($A913)=5</formula>
    </cfRule>
    <cfRule type="expression" dxfId="4501" priority="5795" stopIfTrue="1">
      <formula>WEEKDAY($A913)=6</formula>
    </cfRule>
    <cfRule type="expression" dxfId="4500" priority="5796" stopIfTrue="1">
      <formula>WEEKDAY($A913)=7</formula>
    </cfRule>
  </conditionalFormatting>
  <conditionalFormatting sqref="I913">
    <cfRule type="expression" dxfId="4499" priority="5783" stopIfTrue="1">
      <formula>WEEKDAY($A913)=1</formula>
    </cfRule>
    <cfRule type="expression" dxfId="4498" priority="5784" stopIfTrue="1">
      <formula>WEEKDAY($A913)=2</formula>
    </cfRule>
    <cfRule type="expression" dxfId="4497" priority="5785" stopIfTrue="1">
      <formula>WEEKDAY($A913)=3</formula>
    </cfRule>
    <cfRule type="expression" dxfId="4496" priority="5786" stopIfTrue="1">
      <formula>WEEKDAY($A913)=4</formula>
    </cfRule>
    <cfRule type="expression" dxfId="4495" priority="5787" stopIfTrue="1">
      <formula>WEEKDAY($A913)=5</formula>
    </cfRule>
    <cfRule type="expression" dxfId="4494" priority="5788" stopIfTrue="1">
      <formula>WEEKDAY($A913)=6</formula>
    </cfRule>
    <cfRule type="expression" dxfId="4493" priority="5789" stopIfTrue="1">
      <formula>WEEKDAY($A913)=7</formula>
    </cfRule>
  </conditionalFormatting>
  <conditionalFormatting sqref="I913">
    <cfRule type="expression" dxfId="4492" priority="5776" stopIfTrue="1">
      <formula>WEEKDAY($A913)=1</formula>
    </cfRule>
    <cfRule type="expression" dxfId="4491" priority="5777" stopIfTrue="1">
      <formula>WEEKDAY($A913)=2</formula>
    </cfRule>
    <cfRule type="expression" dxfId="4490" priority="5778" stopIfTrue="1">
      <formula>WEEKDAY($A913)=3</formula>
    </cfRule>
    <cfRule type="expression" dxfId="4489" priority="5779" stopIfTrue="1">
      <formula>WEEKDAY($A913)=4</formula>
    </cfRule>
    <cfRule type="expression" dxfId="4488" priority="5780" stopIfTrue="1">
      <formula>WEEKDAY($A913)=5</formula>
    </cfRule>
    <cfRule type="expression" dxfId="4487" priority="5781" stopIfTrue="1">
      <formula>WEEKDAY($A913)=6</formula>
    </cfRule>
    <cfRule type="expression" dxfId="4486" priority="5782" stopIfTrue="1">
      <formula>WEEKDAY($A913)=7</formula>
    </cfRule>
  </conditionalFormatting>
  <conditionalFormatting sqref="I913">
    <cfRule type="expression" dxfId="4485" priority="5748" stopIfTrue="1">
      <formula>WEEKDAY($A913)=1</formula>
    </cfRule>
    <cfRule type="expression" dxfId="4484" priority="5749" stopIfTrue="1">
      <formula>WEEKDAY($A913)=2</formula>
    </cfRule>
    <cfRule type="expression" dxfId="4483" priority="5750" stopIfTrue="1">
      <formula>WEEKDAY($A913)=3</formula>
    </cfRule>
    <cfRule type="expression" dxfId="4482" priority="5751" stopIfTrue="1">
      <formula>WEEKDAY($A913)=4</formula>
    </cfRule>
    <cfRule type="expression" dxfId="4481" priority="5752" stopIfTrue="1">
      <formula>WEEKDAY($A913)=5</formula>
    </cfRule>
    <cfRule type="expression" dxfId="4480" priority="5753" stopIfTrue="1">
      <formula>WEEKDAY($A913)=6</formula>
    </cfRule>
    <cfRule type="expression" dxfId="4479" priority="5754" stopIfTrue="1">
      <formula>WEEKDAY($A913)=7</formula>
    </cfRule>
  </conditionalFormatting>
  <conditionalFormatting sqref="I913">
    <cfRule type="expression" dxfId="4478" priority="5741" stopIfTrue="1">
      <formula>WEEKDAY($A913)=1</formula>
    </cfRule>
    <cfRule type="expression" dxfId="4477" priority="5742" stopIfTrue="1">
      <formula>WEEKDAY($A913)=2</formula>
    </cfRule>
    <cfRule type="expression" dxfId="4476" priority="5743" stopIfTrue="1">
      <formula>WEEKDAY($A913)=3</formula>
    </cfRule>
    <cfRule type="expression" dxfId="4475" priority="5744" stopIfTrue="1">
      <formula>WEEKDAY($A913)=4</formula>
    </cfRule>
    <cfRule type="expression" dxfId="4474" priority="5745" stopIfTrue="1">
      <formula>WEEKDAY($A913)=5</formula>
    </cfRule>
    <cfRule type="expression" dxfId="4473" priority="5746" stopIfTrue="1">
      <formula>WEEKDAY($A913)=6</formula>
    </cfRule>
    <cfRule type="expression" dxfId="4472" priority="5747" stopIfTrue="1">
      <formula>WEEKDAY($A913)=7</formula>
    </cfRule>
  </conditionalFormatting>
  <conditionalFormatting sqref="I913">
    <cfRule type="expression" dxfId="4471" priority="5734" stopIfTrue="1">
      <formula>WEEKDAY($A913)=1</formula>
    </cfRule>
    <cfRule type="expression" dxfId="4470" priority="5735" stopIfTrue="1">
      <formula>WEEKDAY($A913)=2</formula>
    </cfRule>
    <cfRule type="expression" dxfId="4469" priority="5736" stopIfTrue="1">
      <formula>WEEKDAY($A913)=3</formula>
    </cfRule>
    <cfRule type="expression" dxfId="4468" priority="5737" stopIfTrue="1">
      <formula>WEEKDAY($A913)=4</formula>
    </cfRule>
    <cfRule type="expression" dxfId="4467" priority="5738" stopIfTrue="1">
      <formula>WEEKDAY($A913)=5</formula>
    </cfRule>
    <cfRule type="expression" dxfId="4466" priority="5739" stopIfTrue="1">
      <formula>WEEKDAY($A913)=6</formula>
    </cfRule>
    <cfRule type="expression" dxfId="4465" priority="5740" stopIfTrue="1">
      <formula>WEEKDAY($A913)=7</formula>
    </cfRule>
  </conditionalFormatting>
  <conditionalFormatting sqref="I913">
    <cfRule type="expression" dxfId="4464" priority="5706" stopIfTrue="1">
      <formula>WEEKDAY($A913)=1</formula>
    </cfRule>
    <cfRule type="expression" dxfId="4463" priority="5707" stopIfTrue="1">
      <formula>WEEKDAY($A913)=2</formula>
    </cfRule>
    <cfRule type="expression" dxfId="4462" priority="5708" stopIfTrue="1">
      <formula>WEEKDAY($A913)=3</formula>
    </cfRule>
    <cfRule type="expression" dxfId="4461" priority="5709" stopIfTrue="1">
      <formula>WEEKDAY($A913)=4</formula>
    </cfRule>
    <cfRule type="expression" dxfId="4460" priority="5710" stopIfTrue="1">
      <formula>WEEKDAY($A913)=5</formula>
    </cfRule>
    <cfRule type="expression" dxfId="4459" priority="5711" stopIfTrue="1">
      <formula>WEEKDAY($A913)=6</formula>
    </cfRule>
    <cfRule type="expression" dxfId="4458" priority="5712" stopIfTrue="1">
      <formula>WEEKDAY($A913)=7</formula>
    </cfRule>
  </conditionalFormatting>
  <conditionalFormatting sqref="I913">
    <cfRule type="expression" dxfId="4457" priority="5699" stopIfTrue="1">
      <formula>WEEKDAY($A913)=1</formula>
    </cfRule>
    <cfRule type="expression" dxfId="4456" priority="5700" stopIfTrue="1">
      <formula>WEEKDAY($A913)=2</formula>
    </cfRule>
    <cfRule type="expression" dxfId="4455" priority="5701" stopIfTrue="1">
      <formula>WEEKDAY($A913)=3</formula>
    </cfRule>
    <cfRule type="expression" dxfId="4454" priority="5702" stopIfTrue="1">
      <formula>WEEKDAY($A913)=4</formula>
    </cfRule>
    <cfRule type="expression" dxfId="4453" priority="5703" stopIfTrue="1">
      <formula>WEEKDAY($A913)=5</formula>
    </cfRule>
    <cfRule type="expression" dxfId="4452" priority="5704" stopIfTrue="1">
      <formula>WEEKDAY($A913)=6</formula>
    </cfRule>
    <cfRule type="expression" dxfId="4451" priority="5705" stopIfTrue="1">
      <formula>WEEKDAY($A913)=7</formula>
    </cfRule>
  </conditionalFormatting>
  <conditionalFormatting sqref="I913">
    <cfRule type="expression" dxfId="4450" priority="5692" stopIfTrue="1">
      <formula>WEEKDAY($A913)=1</formula>
    </cfRule>
    <cfRule type="expression" dxfId="4449" priority="5693" stopIfTrue="1">
      <formula>WEEKDAY($A913)=2</formula>
    </cfRule>
    <cfRule type="expression" dxfId="4448" priority="5694" stopIfTrue="1">
      <formula>WEEKDAY($A913)=3</formula>
    </cfRule>
    <cfRule type="expression" dxfId="4447" priority="5695" stopIfTrue="1">
      <formula>WEEKDAY($A913)=4</formula>
    </cfRule>
    <cfRule type="expression" dxfId="4446" priority="5696" stopIfTrue="1">
      <formula>WEEKDAY($A913)=5</formula>
    </cfRule>
    <cfRule type="expression" dxfId="4445" priority="5697" stopIfTrue="1">
      <formula>WEEKDAY($A913)=6</formula>
    </cfRule>
    <cfRule type="expression" dxfId="4444" priority="5698" stopIfTrue="1">
      <formula>WEEKDAY($A913)=7</formula>
    </cfRule>
  </conditionalFormatting>
  <conditionalFormatting sqref="I913">
    <cfRule type="expression" dxfId="4443" priority="5685" stopIfTrue="1">
      <formula>WEEKDAY($A913)=1</formula>
    </cfRule>
    <cfRule type="expression" dxfId="4442" priority="5686" stopIfTrue="1">
      <formula>WEEKDAY($A913)=2</formula>
    </cfRule>
    <cfRule type="expression" dxfId="4441" priority="5687" stopIfTrue="1">
      <formula>WEEKDAY($A913)=3</formula>
    </cfRule>
    <cfRule type="expression" dxfId="4440" priority="5688" stopIfTrue="1">
      <formula>WEEKDAY($A913)=4</formula>
    </cfRule>
    <cfRule type="expression" dxfId="4439" priority="5689" stopIfTrue="1">
      <formula>WEEKDAY($A913)=5</formula>
    </cfRule>
    <cfRule type="expression" dxfId="4438" priority="5690" stopIfTrue="1">
      <formula>WEEKDAY($A913)=6</formula>
    </cfRule>
    <cfRule type="expression" dxfId="4437" priority="5691" stopIfTrue="1">
      <formula>WEEKDAY($A913)=7</formula>
    </cfRule>
  </conditionalFormatting>
  <conditionalFormatting sqref="I913">
    <cfRule type="expression" dxfId="4436" priority="5678" stopIfTrue="1">
      <formula>WEEKDAY($A913)=1</formula>
    </cfRule>
    <cfRule type="expression" dxfId="4435" priority="5679" stopIfTrue="1">
      <formula>WEEKDAY($A913)=2</formula>
    </cfRule>
    <cfRule type="expression" dxfId="4434" priority="5680" stopIfTrue="1">
      <formula>WEEKDAY($A913)=3</formula>
    </cfRule>
    <cfRule type="expression" dxfId="4433" priority="5681" stopIfTrue="1">
      <formula>WEEKDAY($A913)=4</formula>
    </cfRule>
    <cfRule type="expression" dxfId="4432" priority="5682" stopIfTrue="1">
      <formula>WEEKDAY($A913)=5</formula>
    </cfRule>
    <cfRule type="expression" dxfId="4431" priority="5683" stopIfTrue="1">
      <formula>WEEKDAY($A913)=6</formula>
    </cfRule>
    <cfRule type="expression" dxfId="4430" priority="5684" stopIfTrue="1">
      <formula>WEEKDAY($A913)=7</formula>
    </cfRule>
  </conditionalFormatting>
  <conditionalFormatting sqref="I913">
    <cfRule type="expression" dxfId="4429" priority="5671" stopIfTrue="1">
      <formula>WEEKDAY($A913)=1</formula>
    </cfRule>
    <cfRule type="expression" dxfId="4428" priority="5672" stopIfTrue="1">
      <formula>WEEKDAY($A913)=2</formula>
    </cfRule>
    <cfRule type="expression" dxfId="4427" priority="5673" stopIfTrue="1">
      <formula>WEEKDAY($A913)=3</formula>
    </cfRule>
    <cfRule type="expression" dxfId="4426" priority="5674" stopIfTrue="1">
      <formula>WEEKDAY($A913)=4</formula>
    </cfRule>
    <cfRule type="expression" dxfId="4425" priority="5675" stopIfTrue="1">
      <formula>WEEKDAY($A913)=5</formula>
    </cfRule>
    <cfRule type="expression" dxfId="4424" priority="5676" stopIfTrue="1">
      <formula>WEEKDAY($A913)=6</formula>
    </cfRule>
    <cfRule type="expression" dxfId="4423" priority="5677" stopIfTrue="1">
      <formula>WEEKDAY($A913)=7</formula>
    </cfRule>
  </conditionalFormatting>
  <conditionalFormatting sqref="I913">
    <cfRule type="expression" dxfId="4422" priority="5664" stopIfTrue="1">
      <formula>WEEKDAY($A913)=1</formula>
    </cfRule>
    <cfRule type="expression" dxfId="4421" priority="5665" stopIfTrue="1">
      <formula>WEEKDAY($A913)=2</formula>
    </cfRule>
    <cfRule type="expression" dxfId="4420" priority="5666" stopIfTrue="1">
      <formula>WEEKDAY($A913)=3</formula>
    </cfRule>
    <cfRule type="expression" dxfId="4419" priority="5667" stopIfTrue="1">
      <formula>WEEKDAY($A913)=4</formula>
    </cfRule>
    <cfRule type="expression" dxfId="4418" priority="5668" stopIfTrue="1">
      <formula>WEEKDAY($A913)=5</formula>
    </cfRule>
    <cfRule type="expression" dxfId="4417" priority="5669" stopIfTrue="1">
      <formula>WEEKDAY($A913)=6</formula>
    </cfRule>
    <cfRule type="expression" dxfId="4416" priority="5670" stopIfTrue="1">
      <formula>WEEKDAY($A913)=7</formula>
    </cfRule>
  </conditionalFormatting>
  <conditionalFormatting sqref="I913">
    <cfRule type="expression" dxfId="4415" priority="5657" stopIfTrue="1">
      <formula>WEEKDAY($A913)=1</formula>
    </cfRule>
    <cfRule type="expression" dxfId="4414" priority="5658" stopIfTrue="1">
      <formula>WEEKDAY($A913)=2</formula>
    </cfRule>
    <cfRule type="expression" dxfId="4413" priority="5659" stopIfTrue="1">
      <formula>WEEKDAY($A913)=3</formula>
    </cfRule>
    <cfRule type="expression" dxfId="4412" priority="5660" stopIfTrue="1">
      <formula>WEEKDAY($A913)=4</formula>
    </cfRule>
    <cfRule type="expression" dxfId="4411" priority="5661" stopIfTrue="1">
      <formula>WEEKDAY($A913)=5</formula>
    </cfRule>
    <cfRule type="expression" dxfId="4410" priority="5662" stopIfTrue="1">
      <formula>WEEKDAY($A913)=6</formula>
    </cfRule>
    <cfRule type="expression" dxfId="4409" priority="5663" stopIfTrue="1">
      <formula>WEEKDAY($A913)=7</formula>
    </cfRule>
  </conditionalFormatting>
  <conditionalFormatting sqref="I913">
    <cfRule type="expression" dxfId="4408" priority="5650" stopIfTrue="1">
      <formula>WEEKDAY($A913)=1</formula>
    </cfRule>
    <cfRule type="expression" dxfId="4407" priority="5651" stopIfTrue="1">
      <formula>WEEKDAY($A913)=2</formula>
    </cfRule>
    <cfRule type="expression" dxfId="4406" priority="5652" stopIfTrue="1">
      <formula>WEEKDAY($A913)=3</formula>
    </cfRule>
    <cfRule type="expression" dxfId="4405" priority="5653" stopIfTrue="1">
      <formula>WEEKDAY($A913)=4</formula>
    </cfRule>
    <cfRule type="expression" dxfId="4404" priority="5654" stopIfTrue="1">
      <formula>WEEKDAY($A913)=5</formula>
    </cfRule>
    <cfRule type="expression" dxfId="4403" priority="5655" stopIfTrue="1">
      <formula>WEEKDAY($A913)=6</formula>
    </cfRule>
    <cfRule type="expression" dxfId="4402" priority="5656" stopIfTrue="1">
      <formula>WEEKDAY($A913)=7</formula>
    </cfRule>
  </conditionalFormatting>
  <conditionalFormatting sqref="I913">
    <cfRule type="expression" dxfId="4401" priority="5643" stopIfTrue="1">
      <formula>WEEKDAY($A913)=1</formula>
    </cfRule>
    <cfRule type="expression" dxfId="4400" priority="5644" stopIfTrue="1">
      <formula>WEEKDAY($A913)=2</formula>
    </cfRule>
    <cfRule type="expression" dxfId="4399" priority="5645" stopIfTrue="1">
      <formula>WEEKDAY($A913)=3</formula>
    </cfRule>
    <cfRule type="expression" dxfId="4398" priority="5646" stopIfTrue="1">
      <formula>WEEKDAY($A913)=4</formula>
    </cfRule>
    <cfRule type="expression" dxfId="4397" priority="5647" stopIfTrue="1">
      <formula>WEEKDAY($A913)=5</formula>
    </cfRule>
    <cfRule type="expression" dxfId="4396" priority="5648" stopIfTrue="1">
      <formula>WEEKDAY($A913)=6</formula>
    </cfRule>
    <cfRule type="expression" dxfId="4395" priority="5649" stopIfTrue="1">
      <formula>WEEKDAY($A913)=7</formula>
    </cfRule>
  </conditionalFormatting>
  <conditionalFormatting sqref="I913">
    <cfRule type="expression" dxfId="4394" priority="5636" stopIfTrue="1">
      <formula>WEEKDAY($A913)=1</formula>
    </cfRule>
    <cfRule type="expression" dxfId="4393" priority="5637" stopIfTrue="1">
      <formula>WEEKDAY($A913)=2</formula>
    </cfRule>
    <cfRule type="expression" dxfId="4392" priority="5638" stopIfTrue="1">
      <formula>WEEKDAY($A913)=3</formula>
    </cfRule>
    <cfRule type="expression" dxfId="4391" priority="5639" stopIfTrue="1">
      <formula>WEEKDAY($A913)=4</formula>
    </cfRule>
    <cfRule type="expression" dxfId="4390" priority="5640" stopIfTrue="1">
      <formula>WEEKDAY($A913)=5</formula>
    </cfRule>
    <cfRule type="expression" dxfId="4389" priority="5641" stopIfTrue="1">
      <formula>WEEKDAY($A913)=6</formula>
    </cfRule>
    <cfRule type="expression" dxfId="4388" priority="5642" stopIfTrue="1">
      <formula>WEEKDAY($A913)=7</formula>
    </cfRule>
  </conditionalFormatting>
  <conditionalFormatting sqref="I913">
    <cfRule type="expression" dxfId="4387" priority="5629" stopIfTrue="1">
      <formula>WEEKDAY($A913)=1</formula>
    </cfRule>
    <cfRule type="expression" dxfId="4386" priority="5630" stopIfTrue="1">
      <formula>WEEKDAY($A913)=2</formula>
    </cfRule>
    <cfRule type="expression" dxfId="4385" priority="5631" stopIfTrue="1">
      <formula>WEEKDAY($A913)=3</formula>
    </cfRule>
    <cfRule type="expression" dxfId="4384" priority="5632" stopIfTrue="1">
      <formula>WEEKDAY($A913)=4</formula>
    </cfRule>
    <cfRule type="expression" dxfId="4383" priority="5633" stopIfTrue="1">
      <formula>WEEKDAY($A913)=5</formula>
    </cfRule>
    <cfRule type="expression" dxfId="4382" priority="5634" stopIfTrue="1">
      <formula>WEEKDAY($A913)=6</formula>
    </cfRule>
    <cfRule type="expression" dxfId="4381" priority="5635" stopIfTrue="1">
      <formula>WEEKDAY($A913)=7</formula>
    </cfRule>
  </conditionalFormatting>
  <conditionalFormatting sqref="I913">
    <cfRule type="expression" dxfId="4380" priority="5622" stopIfTrue="1">
      <formula>WEEKDAY($A913)=1</formula>
    </cfRule>
    <cfRule type="expression" dxfId="4379" priority="5623" stopIfTrue="1">
      <formula>WEEKDAY($A913)=2</formula>
    </cfRule>
    <cfRule type="expression" dxfId="4378" priority="5624" stopIfTrue="1">
      <formula>WEEKDAY($A913)=3</formula>
    </cfRule>
    <cfRule type="expression" dxfId="4377" priority="5625" stopIfTrue="1">
      <formula>WEEKDAY($A913)=4</formula>
    </cfRule>
    <cfRule type="expression" dxfId="4376" priority="5626" stopIfTrue="1">
      <formula>WEEKDAY($A913)=5</formula>
    </cfRule>
    <cfRule type="expression" dxfId="4375" priority="5627" stopIfTrue="1">
      <formula>WEEKDAY($A913)=6</formula>
    </cfRule>
    <cfRule type="expression" dxfId="4374" priority="5628" stopIfTrue="1">
      <formula>WEEKDAY($A913)=7</formula>
    </cfRule>
  </conditionalFormatting>
  <conditionalFormatting sqref="I913">
    <cfRule type="expression" dxfId="4373" priority="5615" stopIfTrue="1">
      <formula>WEEKDAY($A913)=1</formula>
    </cfRule>
    <cfRule type="expression" dxfId="4372" priority="5616" stopIfTrue="1">
      <formula>WEEKDAY($A913)=2</formula>
    </cfRule>
    <cfRule type="expression" dxfId="4371" priority="5617" stopIfTrue="1">
      <formula>WEEKDAY($A913)=3</formula>
    </cfRule>
    <cfRule type="expression" dxfId="4370" priority="5618" stopIfTrue="1">
      <formula>WEEKDAY($A913)=4</formula>
    </cfRule>
    <cfRule type="expression" dxfId="4369" priority="5619" stopIfTrue="1">
      <formula>WEEKDAY($A913)=5</formula>
    </cfRule>
    <cfRule type="expression" dxfId="4368" priority="5620" stopIfTrue="1">
      <formula>WEEKDAY($A913)=6</formula>
    </cfRule>
    <cfRule type="expression" dxfId="4367" priority="5621" stopIfTrue="1">
      <formula>WEEKDAY($A913)=7</formula>
    </cfRule>
  </conditionalFormatting>
  <conditionalFormatting sqref="I913">
    <cfRule type="expression" dxfId="4366" priority="5608" stopIfTrue="1">
      <formula>WEEKDAY($A913)=1</formula>
    </cfRule>
    <cfRule type="expression" dxfId="4365" priority="5609" stopIfTrue="1">
      <formula>WEEKDAY($A913)=2</formula>
    </cfRule>
    <cfRule type="expression" dxfId="4364" priority="5610" stopIfTrue="1">
      <formula>WEEKDAY($A913)=3</formula>
    </cfRule>
    <cfRule type="expression" dxfId="4363" priority="5611" stopIfTrue="1">
      <formula>WEEKDAY($A913)=4</formula>
    </cfRule>
    <cfRule type="expression" dxfId="4362" priority="5612" stopIfTrue="1">
      <formula>WEEKDAY($A913)=5</formula>
    </cfRule>
    <cfRule type="expression" dxfId="4361" priority="5613" stopIfTrue="1">
      <formula>WEEKDAY($A913)=6</formula>
    </cfRule>
    <cfRule type="expression" dxfId="4360" priority="5614" stopIfTrue="1">
      <formula>WEEKDAY($A913)=7</formula>
    </cfRule>
  </conditionalFormatting>
  <conditionalFormatting sqref="I913">
    <cfRule type="expression" dxfId="4359" priority="5601" stopIfTrue="1">
      <formula>WEEKDAY($A913)=1</formula>
    </cfRule>
    <cfRule type="expression" dxfId="4358" priority="5602" stopIfTrue="1">
      <formula>WEEKDAY($A913)=2</formula>
    </cfRule>
    <cfRule type="expression" dxfId="4357" priority="5603" stopIfTrue="1">
      <formula>WEEKDAY($A913)=3</formula>
    </cfRule>
    <cfRule type="expression" dxfId="4356" priority="5604" stopIfTrue="1">
      <formula>WEEKDAY($A913)=4</formula>
    </cfRule>
    <cfRule type="expression" dxfId="4355" priority="5605" stopIfTrue="1">
      <formula>WEEKDAY($A913)=5</formula>
    </cfRule>
    <cfRule type="expression" dxfId="4354" priority="5606" stopIfTrue="1">
      <formula>WEEKDAY($A913)=6</formula>
    </cfRule>
    <cfRule type="expression" dxfId="4353" priority="5607" stopIfTrue="1">
      <formula>WEEKDAY($A913)=7</formula>
    </cfRule>
  </conditionalFormatting>
  <conditionalFormatting sqref="I913">
    <cfRule type="expression" dxfId="4352" priority="5594" stopIfTrue="1">
      <formula>WEEKDAY($A913)=1</formula>
    </cfRule>
    <cfRule type="expression" dxfId="4351" priority="5595" stopIfTrue="1">
      <formula>WEEKDAY($A913)=2</formula>
    </cfRule>
    <cfRule type="expression" dxfId="4350" priority="5596" stopIfTrue="1">
      <formula>WEEKDAY($A913)=3</formula>
    </cfRule>
    <cfRule type="expression" dxfId="4349" priority="5597" stopIfTrue="1">
      <formula>WEEKDAY($A913)=4</formula>
    </cfRule>
    <cfRule type="expression" dxfId="4348" priority="5598" stopIfTrue="1">
      <formula>WEEKDAY($A913)=5</formula>
    </cfRule>
    <cfRule type="expression" dxfId="4347" priority="5599" stopIfTrue="1">
      <formula>WEEKDAY($A913)=6</formula>
    </cfRule>
    <cfRule type="expression" dxfId="4346" priority="5600" stopIfTrue="1">
      <formula>WEEKDAY($A913)=7</formula>
    </cfRule>
  </conditionalFormatting>
  <conditionalFormatting sqref="I913">
    <cfRule type="expression" dxfId="4345" priority="5587" stopIfTrue="1">
      <formula>WEEKDAY($A913)=1</formula>
    </cfRule>
    <cfRule type="expression" dxfId="4344" priority="5588" stopIfTrue="1">
      <formula>WEEKDAY($A913)=2</formula>
    </cfRule>
    <cfRule type="expression" dxfId="4343" priority="5589" stopIfTrue="1">
      <formula>WEEKDAY($A913)=3</formula>
    </cfRule>
    <cfRule type="expression" dxfId="4342" priority="5590" stopIfTrue="1">
      <formula>WEEKDAY($A913)=4</formula>
    </cfRule>
    <cfRule type="expression" dxfId="4341" priority="5591" stopIfTrue="1">
      <formula>WEEKDAY($A913)=5</formula>
    </cfRule>
    <cfRule type="expression" dxfId="4340" priority="5592" stopIfTrue="1">
      <formula>WEEKDAY($A913)=6</formula>
    </cfRule>
    <cfRule type="expression" dxfId="4339" priority="5593" stopIfTrue="1">
      <formula>WEEKDAY($A913)=7</formula>
    </cfRule>
  </conditionalFormatting>
  <conditionalFormatting sqref="I913">
    <cfRule type="expression" dxfId="4338" priority="5580" stopIfTrue="1">
      <formula>WEEKDAY($A913)=1</formula>
    </cfRule>
    <cfRule type="expression" dxfId="4337" priority="5581" stopIfTrue="1">
      <formula>WEEKDAY($A913)=2</formula>
    </cfRule>
    <cfRule type="expression" dxfId="4336" priority="5582" stopIfTrue="1">
      <formula>WEEKDAY($A913)=3</formula>
    </cfRule>
    <cfRule type="expression" dxfId="4335" priority="5583" stopIfTrue="1">
      <formula>WEEKDAY($A913)=4</formula>
    </cfRule>
    <cfRule type="expression" dxfId="4334" priority="5584" stopIfTrue="1">
      <formula>WEEKDAY($A913)=5</formula>
    </cfRule>
    <cfRule type="expression" dxfId="4333" priority="5585" stopIfTrue="1">
      <formula>WEEKDAY($A913)=6</formula>
    </cfRule>
    <cfRule type="expression" dxfId="4332" priority="5586" stopIfTrue="1">
      <formula>WEEKDAY($A913)=7</formula>
    </cfRule>
  </conditionalFormatting>
  <conditionalFormatting sqref="I913">
    <cfRule type="expression" dxfId="4331" priority="5573" stopIfTrue="1">
      <formula>WEEKDAY($A913)=1</formula>
    </cfRule>
    <cfRule type="expression" dxfId="4330" priority="5574" stopIfTrue="1">
      <formula>WEEKDAY($A913)=2</formula>
    </cfRule>
    <cfRule type="expression" dxfId="4329" priority="5575" stopIfTrue="1">
      <formula>WEEKDAY($A913)=3</formula>
    </cfRule>
    <cfRule type="expression" dxfId="4328" priority="5576" stopIfTrue="1">
      <formula>WEEKDAY($A913)=4</formula>
    </cfRule>
    <cfRule type="expression" dxfId="4327" priority="5577" stopIfTrue="1">
      <formula>WEEKDAY($A913)=5</formula>
    </cfRule>
    <cfRule type="expression" dxfId="4326" priority="5578" stopIfTrue="1">
      <formula>WEEKDAY($A913)=6</formula>
    </cfRule>
    <cfRule type="expression" dxfId="4325" priority="5579" stopIfTrue="1">
      <formula>WEEKDAY($A913)=7</formula>
    </cfRule>
  </conditionalFormatting>
  <conditionalFormatting sqref="I913">
    <cfRule type="expression" dxfId="4324" priority="5566" stopIfTrue="1">
      <formula>WEEKDAY($A913)=1</formula>
    </cfRule>
    <cfRule type="expression" dxfId="4323" priority="5567" stopIfTrue="1">
      <formula>WEEKDAY($A913)=2</formula>
    </cfRule>
    <cfRule type="expression" dxfId="4322" priority="5568" stopIfTrue="1">
      <formula>WEEKDAY($A913)=3</formula>
    </cfRule>
    <cfRule type="expression" dxfId="4321" priority="5569" stopIfTrue="1">
      <formula>WEEKDAY($A913)=4</formula>
    </cfRule>
    <cfRule type="expression" dxfId="4320" priority="5570" stopIfTrue="1">
      <formula>WEEKDAY($A913)=5</formula>
    </cfRule>
    <cfRule type="expression" dxfId="4319" priority="5571" stopIfTrue="1">
      <formula>WEEKDAY($A913)=6</formula>
    </cfRule>
    <cfRule type="expression" dxfId="4318" priority="5572" stopIfTrue="1">
      <formula>WEEKDAY($A913)=7</formula>
    </cfRule>
  </conditionalFormatting>
  <conditionalFormatting sqref="I913">
    <cfRule type="expression" dxfId="4317" priority="5559" stopIfTrue="1">
      <formula>WEEKDAY($A913)=1</formula>
    </cfRule>
    <cfRule type="expression" dxfId="4316" priority="5560" stopIfTrue="1">
      <formula>WEEKDAY($A913)=2</formula>
    </cfRule>
    <cfRule type="expression" dxfId="4315" priority="5561" stopIfTrue="1">
      <formula>WEEKDAY($A913)=3</formula>
    </cfRule>
    <cfRule type="expression" dxfId="4314" priority="5562" stopIfTrue="1">
      <formula>WEEKDAY($A913)=4</formula>
    </cfRule>
    <cfRule type="expression" dxfId="4313" priority="5563" stopIfTrue="1">
      <formula>WEEKDAY($A913)=5</formula>
    </cfRule>
    <cfRule type="expression" dxfId="4312" priority="5564" stopIfTrue="1">
      <formula>WEEKDAY($A913)=6</formula>
    </cfRule>
    <cfRule type="expression" dxfId="4311" priority="5565" stopIfTrue="1">
      <formula>WEEKDAY($A913)=7</formula>
    </cfRule>
  </conditionalFormatting>
  <conditionalFormatting sqref="I913">
    <cfRule type="expression" dxfId="4310" priority="5552" stopIfTrue="1">
      <formula>WEEKDAY($A913)=1</formula>
    </cfRule>
    <cfRule type="expression" dxfId="4309" priority="5553" stopIfTrue="1">
      <formula>WEEKDAY($A913)=2</formula>
    </cfRule>
    <cfRule type="expression" dxfId="4308" priority="5554" stopIfTrue="1">
      <formula>WEEKDAY($A913)=3</formula>
    </cfRule>
    <cfRule type="expression" dxfId="4307" priority="5555" stopIfTrue="1">
      <formula>WEEKDAY($A913)=4</formula>
    </cfRule>
    <cfRule type="expression" dxfId="4306" priority="5556" stopIfTrue="1">
      <formula>WEEKDAY($A913)=5</formula>
    </cfRule>
    <cfRule type="expression" dxfId="4305" priority="5557" stopIfTrue="1">
      <formula>WEEKDAY($A913)=6</formula>
    </cfRule>
    <cfRule type="expression" dxfId="4304" priority="5558" stopIfTrue="1">
      <formula>WEEKDAY($A913)=7</formula>
    </cfRule>
  </conditionalFormatting>
  <conditionalFormatting sqref="I913">
    <cfRule type="expression" dxfId="4303" priority="5545" stopIfTrue="1">
      <formula>WEEKDAY($A913)=1</formula>
    </cfRule>
    <cfRule type="expression" dxfId="4302" priority="5546" stopIfTrue="1">
      <formula>WEEKDAY($A913)=2</formula>
    </cfRule>
    <cfRule type="expression" dxfId="4301" priority="5547" stopIfTrue="1">
      <formula>WEEKDAY($A913)=3</formula>
    </cfRule>
    <cfRule type="expression" dxfId="4300" priority="5548" stopIfTrue="1">
      <formula>WEEKDAY($A913)=4</formula>
    </cfRule>
    <cfRule type="expression" dxfId="4299" priority="5549" stopIfTrue="1">
      <formula>WEEKDAY($A913)=5</formula>
    </cfRule>
    <cfRule type="expression" dxfId="4298" priority="5550" stopIfTrue="1">
      <formula>WEEKDAY($A913)=6</formula>
    </cfRule>
    <cfRule type="expression" dxfId="4297" priority="5551" stopIfTrue="1">
      <formula>WEEKDAY($A913)=7</formula>
    </cfRule>
  </conditionalFormatting>
  <conditionalFormatting sqref="I913">
    <cfRule type="expression" dxfId="4296" priority="5538" stopIfTrue="1">
      <formula>WEEKDAY($A913)=1</formula>
    </cfRule>
    <cfRule type="expression" dxfId="4295" priority="5539" stopIfTrue="1">
      <formula>WEEKDAY($A913)=2</formula>
    </cfRule>
    <cfRule type="expression" dxfId="4294" priority="5540" stopIfTrue="1">
      <formula>WEEKDAY($A913)=3</formula>
    </cfRule>
    <cfRule type="expression" dxfId="4293" priority="5541" stopIfTrue="1">
      <formula>WEEKDAY($A913)=4</formula>
    </cfRule>
    <cfRule type="expression" dxfId="4292" priority="5542" stopIfTrue="1">
      <formula>WEEKDAY($A913)=5</formula>
    </cfRule>
    <cfRule type="expression" dxfId="4291" priority="5543" stopIfTrue="1">
      <formula>WEEKDAY($A913)=6</formula>
    </cfRule>
    <cfRule type="expression" dxfId="4290" priority="5544" stopIfTrue="1">
      <formula>WEEKDAY($A913)=7</formula>
    </cfRule>
  </conditionalFormatting>
  <conditionalFormatting sqref="I913">
    <cfRule type="expression" dxfId="4289" priority="5531" stopIfTrue="1">
      <formula>WEEKDAY($A913)=1</formula>
    </cfRule>
    <cfRule type="expression" dxfId="4288" priority="5532" stopIfTrue="1">
      <formula>WEEKDAY($A913)=2</formula>
    </cfRule>
    <cfRule type="expression" dxfId="4287" priority="5533" stopIfTrue="1">
      <formula>WEEKDAY($A913)=3</formula>
    </cfRule>
    <cfRule type="expression" dxfId="4286" priority="5534" stopIfTrue="1">
      <formula>WEEKDAY($A913)=4</formula>
    </cfRule>
    <cfRule type="expression" dxfId="4285" priority="5535" stopIfTrue="1">
      <formula>WEEKDAY($A913)=5</formula>
    </cfRule>
    <cfRule type="expression" dxfId="4284" priority="5536" stopIfTrue="1">
      <formula>WEEKDAY($A913)=6</formula>
    </cfRule>
    <cfRule type="expression" dxfId="4283" priority="5537" stopIfTrue="1">
      <formula>WEEKDAY($A913)=7</formula>
    </cfRule>
  </conditionalFormatting>
  <conditionalFormatting sqref="I913">
    <cfRule type="expression" dxfId="4282" priority="5524" stopIfTrue="1">
      <formula>WEEKDAY($A913)=1</formula>
    </cfRule>
    <cfRule type="expression" dxfId="4281" priority="5525" stopIfTrue="1">
      <formula>WEEKDAY($A913)=2</formula>
    </cfRule>
    <cfRule type="expression" dxfId="4280" priority="5526" stopIfTrue="1">
      <formula>WEEKDAY($A913)=3</formula>
    </cfRule>
    <cfRule type="expression" dxfId="4279" priority="5527" stopIfTrue="1">
      <formula>WEEKDAY($A913)=4</formula>
    </cfRule>
    <cfRule type="expression" dxfId="4278" priority="5528" stopIfTrue="1">
      <formula>WEEKDAY($A913)=5</formula>
    </cfRule>
    <cfRule type="expression" dxfId="4277" priority="5529" stopIfTrue="1">
      <formula>WEEKDAY($A913)=6</formula>
    </cfRule>
    <cfRule type="expression" dxfId="4276" priority="5530" stopIfTrue="1">
      <formula>WEEKDAY($A913)=7</formula>
    </cfRule>
  </conditionalFormatting>
  <conditionalFormatting sqref="I913">
    <cfRule type="expression" dxfId="4275" priority="5517" stopIfTrue="1">
      <formula>WEEKDAY($A913)=1</formula>
    </cfRule>
    <cfRule type="expression" dxfId="4274" priority="5518" stopIfTrue="1">
      <formula>WEEKDAY($A913)=2</formula>
    </cfRule>
    <cfRule type="expression" dxfId="4273" priority="5519" stopIfTrue="1">
      <formula>WEEKDAY($A913)=3</formula>
    </cfRule>
    <cfRule type="expression" dxfId="4272" priority="5520" stopIfTrue="1">
      <formula>WEEKDAY($A913)=4</formula>
    </cfRule>
    <cfRule type="expression" dxfId="4271" priority="5521" stopIfTrue="1">
      <formula>WEEKDAY($A913)=5</formula>
    </cfRule>
    <cfRule type="expression" dxfId="4270" priority="5522" stopIfTrue="1">
      <formula>WEEKDAY($A913)=6</formula>
    </cfRule>
    <cfRule type="expression" dxfId="4269" priority="5523" stopIfTrue="1">
      <formula>WEEKDAY($A913)=7</formula>
    </cfRule>
  </conditionalFormatting>
  <conditionalFormatting sqref="I913">
    <cfRule type="expression" dxfId="4268" priority="5510" stopIfTrue="1">
      <formula>WEEKDAY($A913)=1</formula>
    </cfRule>
    <cfRule type="expression" dxfId="4267" priority="5511" stopIfTrue="1">
      <formula>WEEKDAY($A913)=2</formula>
    </cfRule>
    <cfRule type="expression" dxfId="4266" priority="5512" stopIfTrue="1">
      <formula>WEEKDAY($A913)=3</formula>
    </cfRule>
    <cfRule type="expression" dxfId="4265" priority="5513" stopIfTrue="1">
      <formula>WEEKDAY($A913)=4</formula>
    </cfRule>
    <cfRule type="expression" dxfId="4264" priority="5514" stopIfTrue="1">
      <formula>WEEKDAY($A913)=5</formula>
    </cfRule>
    <cfRule type="expression" dxfId="4263" priority="5515" stopIfTrue="1">
      <formula>WEEKDAY($A913)=6</formula>
    </cfRule>
    <cfRule type="expression" dxfId="4262" priority="5516" stopIfTrue="1">
      <formula>WEEKDAY($A913)=7</formula>
    </cfRule>
  </conditionalFormatting>
  <conditionalFormatting sqref="I913">
    <cfRule type="expression" dxfId="4261" priority="5503" stopIfTrue="1">
      <formula>WEEKDAY($A913)=1</formula>
    </cfRule>
    <cfRule type="expression" dxfId="4260" priority="5504" stopIfTrue="1">
      <formula>WEEKDAY($A913)=2</formula>
    </cfRule>
    <cfRule type="expression" dxfId="4259" priority="5505" stopIfTrue="1">
      <formula>WEEKDAY($A913)=3</formula>
    </cfRule>
    <cfRule type="expression" dxfId="4258" priority="5506" stopIfTrue="1">
      <formula>WEEKDAY($A913)=4</formula>
    </cfRule>
    <cfRule type="expression" dxfId="4257" priority="5507" stopIfTrue="1">
      <formula>WEEKDAY($A913)=5</formula>
    </cfRule>
    <cfRule type="expression" dxfId="4256" priority="5508" stopIfTrue="1">
      <formula>WEEKDAY($A913)=6</formula>
    </cfRule>
    <cfRule type="expression" dxfId="4255" priority="5509" stopIfTrue="1">
      <formula>WEEKDAY($A913)=7</formula>
    </cfRule>
  </conditionalFormatting>
  <conditionalFormatting sqref="I913">
    <cfRule type="expression" dxfId="4254" priority="5496" stopIfTrue="1">
      <formula>WEEKDAY($A913)=1</formula>
    </cfRule>
    <cfRule type="expression" dxfId="4253" priority="5497" stopIfTrue="1">
      <formula>WEEKDAY($A913)=2</formula>
    </cfRule>
    <cfRule type="expression" dxfId="4252" priority="5498" stopIfTrue="1">
      <formula>WEEKDAY($A913)=3</formula>
    </cfRule>
    <cfRule type="expression" dxfId="4251" priority="5499" stopIfTrue="1">
      <formula>WEEKDAY($A913)=4</formula>
    </cfRule>
    <cfRule type="expression" dxfId="4250" priority="5500" stopIfTrue="1">
      <formula>WEEKDAY($A913)=5</formula>
    </cfRule>
    <cfRule type="expression" dxfId="4249" priority="5501" stopIfTrue="1">
      <formula>WEEKDAY($A913)=6</formula>
    </cfRule>
    <cfRule type="expression" dxfId="4248" priority="5502" stopIfTrue="1">
      <formula>WEEKDAY($A913)=7</formula>
    </cfRule>
  </conditionalFormatting>
  <conditionalFormatting sqref="I913">
    <cfRule type="expression" dxfId="4247" priority="5489" stopIfTrue="1">
      <formula>WEEKDAY($A913)=1</formula>
    </cfRule>
    <cfRule type="expression" dxfId="4246" priority="5490" stopIfTrue="1">
      <formula>WEEKDAY($A913)=2</formula>
    </cfRule>
    <cfRule type="expression" dxfId="4245" priority="5491" stopIfTrue="1">
      <formula>WEEKDAY($A913)=3</formula>
    </cfRule>
    <cfRule type="expression" dxfId="4244" priority="5492" stopIfTrue="1">
      <formula>WEEKDAY($A913)=4</formula>
    </cfRule>
    <cfRule type="expression" dxfId="4243" priority="5493" stopIfTrue="1">
      <formula>WEEKDAY($A913)=5</formula>
    </cfRule>
    <cfRule type="expression" dxfId="4242" priority="5494" stopIfTrue="1">
      <formula>WEEKDAY($A913)=6</formula>
    </cfRule>
    <cfRule type="expression" dxfId="4241" priority="5495" stopIfTrue="1">
      <formula>WEEKDAY($A913)=7</formula>
    </cfRule>
  </conditionalFormatting>
  <conditionalFormatting sqref="I913">
    <cfRule type="expression" dxfId="4240" priority="5482" stopIfTrue="1">
      <formula>WEEKDAY($A913)=1</formula>
    </cfRule>
    <cfRule type="expression" dxfId="4239" priority="5483" stopIfTrue="1">
      <formula>WEEKDAY($A913)=2</formula>
    </cfRule>
    <cfRule type="expression" dxfId="4238" priority="5484" stopIfTrue="1">
      <formula>WEEKDAY($A913)=3</formula>
    </cfRule>
    <cfRule type="expression" dxfId="4237" priority="5485" stopIfTrue="1">
      <formula>WEEKDAY($A913)=4</formula>
    </cfRule>
    <cfRule type="expression" dxfId="4236" priority="5486" stopIfTrue="1">
      <formula>WEEKDAY($A913)=5</formula>
    </cfRule>
    <cfRule type="expression" dxfId="4235" priority="5487" stopIfTrue="1">
      <formula>WEEKDAY($A913)=6</formula>
    </cfRule>
    <cfRule type="expression" dxfId="4234" priority="5488" stopIfTrue="1">
      <formula>WEEKDAY($A913)=7</formula>
    </cfRule>
  </conditionalFormatting>
  <conditionalFormatting sqref="I913">
    <cfRule type="expression" dxfId="4233" priority="5475" stopIfTrue="1">
      <formula>WEEKDAY($A913)=1</formula>
    </cfRule>
    <cfRule type="expression" dxfId="4232" priority="5476" stopIfTrue="1">
      <formula>WEEKDAY($A913)=2</formula>
    </cfRule>
    <cfRule type="expression" dxfId="4231" priority="5477" stopIfTrue="1">
      <formula>WEEKDAY($A913)=3</formula>
    </cfRule>
    <cfRule type="expression" dxfId="4230" priority="5478" stopIfTrue="1">
      <formula>WEEKDAY($A913)=4</formula>
    </cfRule>
    <cfRule type="expression" dxfId="4229" priority="5479" stopIfTrue="1">
      <formula>WEEKDAY($A913)=5</formula>
    </cfRule>
    <cfRule type="expression" dxfId="4228" priority="5480" stopIfTrue="1">
      <formula>WEEKDAY($A913)=6</formula>
    </cfRule>
    <cfRule type="expression" dxfId="4227" priority="5481" stopIfTrue="1">
      <formula>WEEKDAY($A913)=7</formula>
    </cfRule>
  </conditionalFormatting>
  <conditionalFormatting sqref="I913">
    <cfRule type="expression" dxfId="4226" priority="5468" stopIfTrue="1">
      <formula>WEEKDAY($A913)=1</formula>
    </cfRule>
    <cfRule type="expression" dxfId="4225" priority="5469" stopIfTrue="1">
      <formula>WEEKDAY($A913)=2</formula>
    </cfRule>
    <cfRule type="expression" dxfId="4224" priority="5470" stopIfTrue="1">
      <formula>WEEKDAY($A913)=3</formula>
    </cfRule>
    <cfRule type="expression" dxfId="4223" priority="5471" stopIfTrue="1">
      <formula>WEEKDAY($A913)=4</formula>
    </cfRule>
    <cfRule type="expression" dxfId="4222" priority="5472" stopIfTrue="1">
      <formula>WEEKDAY($A913)=5</formula>
    </cfRule>
    <cfRule type="expression" dxfId="4221" priority="5473" stopIfTrue="1">
      <formula>WEEKDAY($A913)=6</formula>
    </cfRule>
    <cfRule type="expression" dxfId="4220" priority="5474" stopIfTrue="1">
      <formula>WEEKDAY($A913)=7</formula>
    </cfRule>
  </conditionalFormatting>
  <conditionalFormatting sqref="I913">
    <cfRule type="expression" dxfId="4219" priority="5461" stopIfTrue="1">
      <formula>WEEKDAY($A913)=1</formula>
    </cfRule>
    <cfRule type="expression" dxfId="4218" priority="5462" stopIfTrue="1">
      <formula>WEEKDAY($A913)=2</formula>
    </cfRule>
    <cfRule type="expression" dxfId="4217" priority="5463" stopIfTrue="1">
      <formula>WEEKDAY($A913)=3</formula>
    </cfRule>
    <cfRule type="expression" dxfId="4216" priority="5464" stopIfTrue="1">
      <formula>WEEKDAY($A913)=4</formula>
    </cfRule>
    <cfRule type="expression" dxfId="4215" priority="5465" stopIfTrue="1">
      <formula>WEEKDAY($A913)=5</formula>
    </cfRule>
    <cfRule type="expression" dxfId="4214" priority="5466" stopIfTrue="1">
      <formula>WEEKDAY($A913)=6</formula>
    </cfRule>
    <cfRule type="expression" dxfId="4213" priority="5467" stopIfTrue="1">
      <formula>WEEKDAY($A913)=7</formula>
    </cfRule>
  </conditionalFormatting>
  <conditionalFormatting sqref="I913">
    <cfRule type="expression" dxfId="4212" priority="5454" stopIfTrue="1">
      <formula>WEEKDAY($A913)=1</formula>
    </cfRule>
    <cfRule type="expression" dxfId="4211" priority="5455" stopIfTrue="1">
      <formula>WEEKDAY($A913)=2</formula>
    </cfRule>
    <cfRule type="expression" dxfId="4210" priority="5456" stopIfTrue="1">
      <formula>WEEKDAY($A913)=3</formula>
    </cfRule>
    <cfRule type="expression" dxfId="4209" priority="5457" stopIfTrue="1">
      <formula>WEEKDAY($A913)=4</formula>
    </cfRule>
    <cfRule type="expression" dxfId="4208" priority="5458" stopIfTrue="1">
      <formula>WEEKDAY($A913)=5</formula>
    </cfRule>
    <cfRule type="expression" dxfId="4207" priority="5459" stopIfTrue="1">
      <formula>WEEKDAY($A913)=6</formula>
    </cfRule>
    <cfRule type="expression" dxfId="4206" priority="5460" stopIfTrue="1">
      <formula>WEEKDAY($A913)=7</formula>
    </cfRule>
  </conditionalFormatting>
  <conditionalFormatting sqref="I913">
    <cfRule type="expression" dxfId="4205" priority="5447" stopIfTrue="1">
      <formula>WEEKDAY($A913)=1</formula>
    </cfRule>
    <cfRule type="expression" dxfId="4204" priority="5448" stopIfTrue="1">
      <formula>WEEKDAY($A913)=2</formula>
    </cfRule>
    <cfRule type="expression" dxfId="4203" priority="5449" stopIfTrue="1">
      <formula>WEEKDAY($A913)=3</formula>
    </cfRule>
    <cfRule type="expression" dxfId="4202" priority="5450" stopIfTrue="1">
      <formula>WEEKDAY($A913)=4</formula>
    </cfRule>
    <cfRule type="expression" dxfId="4201" priority="5451" stopIfTrue="1">
      <formula>WEEKDAY($A913)=5</formula>
    </cfRule>
    <cfRule type="expression" dxfId="4200" priority="5452" stopIfTrue="1">
      <formula>WEEKDAY($A913)=6</formula>
    </cfRule>
    <cfRule type="expression" dxfId="4199" priority="5453" stopIfTrue="1">
      <formula>WEEKDAY($A913)=7</formula>
    </cfRule>
  </conditionalFormatting>
  <conditionalFormatting sqref="I913">
    <cfRule type="expression" dxfId="4198" priority="5440" stopIfTrue="1">
      <formula>WEEKDAY($A913)=1</formula>
    </cfRule>
    <cfRule type="expression" dxfId="4197" priority="5441" stopIfTrue="1">
      <formula>WEEKDAY($A913)=2</formula>
    </cfRule>
    <cfRule type="expression" dxfId="4196" priority="5442" stopIfTrue="1">
      <formula>WEEKDAY($A913)=3</formula>
    </cfRule>
    <cfRule type="expression" dxfId="4195" priority="5443" stopIfTrue="1">
      <formula>WEEKDAY($A913)=4</formula>
    </cfRule>
    <cfRule type="expression" dxfId="4194" priority="5444" stopIfTrue="1">
      <formula>WEEKDAY($A913)=5</formula>
    </cfRule>
    <cfRule type="expression" dxfId="4193" priority="5445" stopIfTrue="1">
      <formula>WEEKDAY($A913)=6</formula>
    </cfRule>
    <cfRule type="expression" dxfId="4192" priority="5446" stopIfTrue="1">
      <formula>WEEKDAY($A913)=7</formula>
    </cfRule>
  </conditionalFormatting>
  <conditionalFormatting sqref="I913">
    <cfRule type="expression" dxfId="4191" priority="5433" stopIfTrue="1">
      <formula>WEEKDAY($A913)=1</formula>
    </cfRule>
    <cfRule type="expression" dxfId="4190" priority="5434" stopIfTrue="1">
      <formula>WEEKDAY($A913)=2</formula>
    </cfRule>
    <cfRule type="expression" dxfId="4189" priority="5435" stopIfTrue="1">
      <formula>WEEKDAY($A913)=3</formula>
    </cfRule>
    <cfRule type="expression" dxfId="4188" priority="5436" stopIfTrue="1">
      <formula>WEEKDAY($A913)=4</formula>
    </cfRule>
    <cfRule type="expression" dxfId="4187" priority="5437" stopIfTrue="1">
      <formula>WEEKDAY($A913)=5</formula>
    </cfRule>
    <cfRule type="expression" dxfId="4186" priority="5438" stopIfTrue="1">
      <formula>WEEKDAY($A913)=6</formula>
    </cfRule>
    <cfRule type="expression" dxfId="4185" priority="5439" stopIfTrue="1">
      <formula>WEEKDAY($A913)=7</formula>
    </cfRule>
  </conditionalFormatting>
  <conditionalFormatting sqref="I913">
    <cfRule type="expression" dxfId="4184" priority="5426" stopIfTrue="1">
      <formula>WEEKDAY($A913)=1</formula>
    </cfRule>
    <cfRule type="expression" dxfId="4183" priority="5427" stopIfTrue="1">
      <formula>WEEKDAY($A913)=2</formula>
    </cfRule>
    <cfRule type="expression" dxfId="4182" priority="5428" stopIfTrue="1">
      <formula>WEEKDAY($A913)=3</formula>
    </cfRule>
    <cfRule type="expression" dxfId="4181" priority="5429" stopIfTrue="1">
      <formula>WEEKDAY($A913)=4</formula>
    </cfRule>
    <cfRule type="expression" dxfId="4180" priority="5430" stopIfTrue="1">
      <formula>WEEKDAY($A913)=5</formula>
    </cfRule>
    <cfRule type="expression" dxfId="4179" priority="5431" stopIfTrue="1">
      <formula>WEEKDAY($A913)=6</formula>
    </cfRule>
    <cfRule type="expression" dxfId="4178" priority="5432" stopIfTrue="1">
      <formula>WEEKDAY($A913)=7</formula>
    </cfRule>
  </conditionalFormatting>
  <conditionalFormatting sqref="I913">
    <cfRule type="expression" dxfId="4177" priority="5419" stopIfTrue="1">
      <formula>WEEKDAY($A913)=1</formula>
    </cfRule>
    <cfRule type="expression" dxfId="4176" priority="5420" stopIfTrue="1">
      <formula>WEEKDAY($A913)=2</formula>
    </cfRule>
    <cfRule type="expression" dxfId="4175" priority="5421" stopIfTrue="1">
      <formula>WEEKDAY($A913)=3</formula>
    </cfRule>
    <cfRule type="expression" dxfId="4174" priority="5422" stopIfTrue="1">
      <formula>WEEKDAY($A913)=4</formula>
    </cfRule>
    <cfRule type="expression" dxfId="4173" priority="5423" stopIfTrue="1">
      <formula>WEEKDAY($A913)=5</formula>
    </cfRule>
    <cfRule type="expression" dxfId="4172" priority="5424" stopIfTrue="1">
      <formula>WEEKDAY($A913)=6</formula>
    </cfRule>
    <cfRule type="expression" dxfId="4171" priority="5425" stopIfTrue="1">
      <formula>WEEKDAY($A913)=7</formula>
    </cfRule>
  </conditionalFormatting>
  <conditionalFormatting sqref="I913">
    <cfRule type="expression" dxfId="4170" priority="5412" stopIfTrue="1">
      <formula>WEEKDAY($A913)=1</formula>
    </cfRule>
    <cfRule type="expression" dxfId="4169" priority="5413" stopIfTrue="1">
      <formula>WEEKDAY($A913)=2</formula>
    </cfRule>
    <cfRule type="expression" dxfId="4168" priority="5414" stopIfTrue="1">
      <formula>WEEKDAY($A913)=3</formula>
    </cfRule>
    <cfRule type="expression" dxfId="4167" priority="5415" stopIfTrue="1">
      <formula>WEEKDAY($A913)=4</formula>
    </cfRule>
    <cfRule type="expression" dxfId="4166" priority="5416" stopIfTrue="1">
      <formula>WEEKDAY($A913)=5</formula>
    </cfRule>
    <cfRule type="expression" dxfId="4165" priority="5417" stopIfTrue="1">
      <formula>WEEKDAY($A913)=6</formula>
    </cfRule>
    <cfRule type="expression" dxfId="4164" priority="5418" stopIfTrue="1">
      <formula>WEEKDAY($A913)=7</formula>
    </cfRule>
  </conditionalFormatting>
  <conditionalFormatting sqref="I913">
    <cfRule type="expression" dxfId="4163" priority="5405" stopIfTrue="1">
      <formula>WEEKDAY($A913)=1</formula>
    </cfRule>
    <cfRule type="expression" dxfId="4162" priority="5406" stopIfTrue="1">
      <formula>WEEKDAY($A913)=2</formula>
    </cfRule>
    <cfRule type="expression" dxfId="4161" priority="5407" stopIfTrue="1">
      <formula>WEEKDAY($A913)=3</formula>
    </cfRule>
    <cfRule type="expression" dxfId="4160" priority="5408" stopIfTrue="1">
      <formula>WEEKDAY($A913)=4</formula>
    </cfRule>
    <cfRule type="expression" dxfId="4159" priority="5409" stopIfTrue="1">
      <formula>WEEKDAY($A913)=5</formula>
    </cfRule>
    <cfRule type="expression" dxfId="4158" priority="5410" stopIfTrue="1">
      <formula>WEEKDAY($A913)=6</formula>
    </cfRule>
    <cfRule type="expression" dxfId="4157" priority="5411" stopIfTrue="1">
      <formula>WEEKDAY($A913)=7</formula>
    </cfRule>
  </conditionalFormatting>
  <conditionalFormatting sqref="I913">
    <cfRule type="expression" dxfId="4156" priority="5398" stopIfTrue="1">
      <formula>WEEKDAY($A913)=1</formula>
    </cfRule>
    <cfRule type="expression" dxfId="4155" priority="5399" stopIfTrue="1">
      <formula>WEEKDAY($A913)=2</formula>
    </cfRule>
    <cfRule type="expression" dxfId="4154" priority="5400" stopIfTrue="1">
      <formula>WEEKDAY($A913)=3</formula>
    </cfRule>
    <cfRule type="expression" dxfId="4153" priority="5401" stopIfTrue="1">
      <formula>WEEKDAY($A913)=4</formula>
    </cfRule>
    <cfRule type="expression" dxfId="4152" priority="5402" stopIfTrue="1">
      <formula>WEEKDAY($A913)=5</formula>
    </cfRule>
    <cfRule type="expression" dxfId="4151" priority="5403" stopIfTrue="1">
      <formula>WEEKDAY($A913)=6</formula>
    </cfRule>
    <cfRule type="expression" dxfId="4150" priority="5404" stopIfTrue="1">
      <formula>WEEKDAY($A913)=7</formula>
    </cfRule>
  </conditionalFormatting>
  <conditionalFormatting sqref="I913">
    <cfRule type="expression" dxfId="4149" priority="5391" stopIfTrue="1">
      <formula>WEEKDAY($A913)=1</formula>
    </cfRule>
    <cfRule type="expression" dxfId="4148" priority="5392" stopIfTrue="1">
      <formula>WEEKDAY($A913)=2</formula>
    </cfRule>
    <cfRule type="expression" dxfId="4147" priority="5393" stopIfTrue="1">
      <formula>WEEKDAY($A913)=3</formula>
    </cfRule>
    <cfRule type="expression" dxfId="4146" priority="5394" stopIfTrue="1">
      <formula>WEEKDAY($A913)=4</formula>
    </cfRule>
    <cfRule type="expression" dxfId="4145" priority="5395" stopIfTrue="1">
      <formula>WEEKDAY($A913)=5</formula>
    </cfRule>
    <cfRule type="expression" dxfId="4144" priority="5396" stopIfTrue="1">
      <formula>WEEKDAY($A913)=6</formula>
    </cfRule>
    <cfRule type="expression" dxfId="4143" priority="5397" stopIfTrue="1">
      <formula>WEEKDAY($A913)=7</formula>
    </cfRule>
  </conditionalFormatting>
  <conditionalFormatting sqref="I913">
    <cfRule type="expression" dxfId="4142" priority="5384" stopIfTrue="1">
      <formula>WEEKDAY($A913)=1</formula>
    </cfRule>
    <cfRule type="expression" dxfId="4141" priority="5385" stopIfTrue="1">
      <formula>WEEKDAY($A913)=2</formula>
    </cfRule>
    <cfRule type="expression" dxfId="4140" priority="5386" stopIfTrue="1">
      <formula>WEEKDAY($A913)=3</formula>
    </cfRule>
    <cfRule type="expression" dxfId="4139" priority="5387" stopIfTrue="1">
      <formula>WEEKDAY($A913)=4</formula>
    </cfRule>
    <cfRule type="expression" dxfId="4138" priority="5388" stopIfTrue="1">
      <formula>WEEKDAY($A913)=5</formula>
    </cfRule>
    <cfRule type="expression" dxfId="4137" priority="5389" stopIfTrue="1">
      <formula>WEEKDAY($A913)=6</formula>
    </cfRule>
    <cfRule type="expression" dxfId="4136" priority="5390" stopIfTrue="1">
      <formula>WEEKDAY($A913)=7</formula>
    </cfRule>
  </conditionalFormatting>
  <conditionalFormatting sqref="I913">
    <cfRule type="expression" dxfId="4135" priority="5377" stopIfTrue="1">
      <formula>WEEKDAY($A913)=1</formula>
    </cfRule>
    <cfRule type="expression" dxfId="4134" priority="5378" stopIfTrue="1">
      <formula>WEEKDAY($A913)=2</formula>
    </cfRule>
    <cfRule type="expression" dxfId="4133" priority="5379" stopIfTrue="1">
      <formula>WEEKDAY($A913)=3</formula>
    </cfRule>
    <cfRule type="expression" dxfId="4132" priority="5380" stopIfTrue="1">
      <formula>WEEKDAY($A913)=4</formula>
    </cfRule>
    <cfRule type="expression" dxfId="4131" priority="5381" stopIfTrue="1">
      <formula>WEEKDAY($A913)=5</formula>
    </cfRule>
    <cfRule type="expression" dxfId="4130" priority="5382" stopIfTrue="1">
      <formula>WEEKDAY($A913)=6</formula>
    </cfRule>
    <cfRule type="expression" dxfId="4129" priority="5383" stopIfTrue="1">
      <formula>WEEKDAY($A913)=7</formula>
    </cfRule>
  </conditionalFormatting>
  <conditionalFormatting sqref="I913">
    <cfRule type="expression" dxfId="4128" priority="5370" stopIfTrue="1">
      <formula>WEEKDAY($A913)=1</formula>
    </cfRule>
    <cfRule type="expression" dxfId="4127" priority="5371" stopIfTrue="1">
      <formula>WEEKDAY($A913)=2</formula>
    </cfRule>
    <cfRule type="expression" dxfId="4126" priority="5372" stopIfTrue="1">
      <formula>WEEKDAY($A913)=3</formula>
    </cfRule>
    <cfRule type="expression" dxfId="4125" priority="5373" stopIfTrue="1">
      <formula>WEEKDAY($A913)=4</formula>
    </cfRule>
    <cfRule type="expression" dxfId="4124" priority="5374" stopIfTrue="1">
      <formula>WEEKDAY($A913)=5</formula>
    </cfRule>
    <cfRule type="expression" dxfId="4123" priority="5375" stopIfTrue="1">
      <formula>WEEKDAY($A913)=6</formula>
    </cfRule>
    <cfRule type="expression" dxfId="4122" priority="5376" stopIfTrue="1">
      <formula>WEEKDAY($A913)=7</formula>
    </cfRule>
  </conditionalFormatting>
  <conditionalFormatting sqref="I913">
    <cfRule type="expression" dxfId="4121" priority="5363" stopIfTrue="1">
      <formula>WEEKDAY($A913)=1</formula>
    </cfRule>
    <cfRule type="expression" dxfId="4120" priority="5364" stopIfTrue="1">
      <formula>WEEKDAY($A913)=2</formula>
    </cfRule>
    <cfRule type="expression" dxfId="4119" priority="5365" stopIfTrue="1">
      <formula>WEEKDAY($A913)=3</formula>
    </cfRule>
    <cfRule type="expression" dxfId="4118" priority="5366" stopIfTrue="1">
      <formula>WEEKDAY($A913)=4</formula>
    </cfRule>
    <cfRule type="expression" dxfId="4117" priority="5367" stopIfTrue="1">
      <formula>WEEKDAY($A913)=5</formula>
    </cfRule>
    <cfRule type="expression" dxfId="4116" priority="5368" stopIfTrue="1">
      <formula>WEEKDAY($A913)=6</formula>
    </cfRule>
    <cfRule type="expression" dxfId="4115" priority="5369" stopIfTrue="1">
      <formula>WEEKDAY($A913)=7</formula>
    </cfRule>
  </conditionalFormatting>
  <conditionalFormatting sqref="I913">
    <cfRule type="expression" dxfId="4114" priority="5356" stopIfTrue="1">
      <formula>WEEKDAY($A913)=1</formula>
    </cfRule>
    <cfRule type="expression" dxfId="4113" priority="5357" stopIfTrue="1">
      <formula>WEEKDAY($A913)=2</formula>
    </cfRule>
    <cfRule type="expression" dxfId="4112" priority="5358" stopIfTrue="1">
      <formula>WEEKDAY($A913)=3</formula>
    </cfRule>
    <cfRule type="expression" dxfId="4111" priority="5359" stopIfTrue="1">
      <formula>WEEKDAY($A913)=4</formula>
    </cfRule>
    <cfRule type="expression" dxfId="4110" priority="5360" stopIfTrue="1">
      <formula>WEEKDAY($A913)=5</formula>
    </cfRule>
    <cfRule type="expression" dxfId="4109" priority="5361" stopIfTrue="1">
      <formula>WEEKDAY($A913)=6</formula>
    </cfRule>
    <cfRule type="expression" dxfId="4108" priority="5362" stopIfTrue="1">
      <formula>WEEKDAY($A913)=7</formula>
    </cfRule>
  </conditionalFormatting>
  <conditionalFormatting sqref="I913">
    <cfRule type="expression" dxfId="4107" priority="5349" stopIfTrue="1">
      <formula>WEEKDAY($A913)=1</formula>
    </cfRule>
    <cfRule type="expression" dxfId="4106" priority="5350" stopIfTrue="1">
      <formula>WEEKDAY($A913)=2</formula>
    </cfRule>
    <cfRule type="expression" dxfId="4105" priority="5351" stopIfTrue="1">
      <formula>WEEKDAY($A913)=3</formula>
    </cfRule>
    <cfRule type="expression" dxfId="4104" priority="5352" stopIfTrue="1">
      <formula>WEEKDAY($A913)=4</formula>
    </cfRule>
    <cfRule type="expression" dxfId="4103" priority="5353" stopIfTrue="1">
      <formula>WEEKDAY($A913)=5</formula>
    </cfRule>
    <cfRule type="expression" dxfId="4102" priority="5354" stopIfTrue="1">
      <formula>WEEKDAY($A913)=6</formula>
    </cfRule>
    <cfRule type="expression" dxfId="4101" priority="5355" stopIfTrue="1">
      <formula>WEEKDAY($A913)=7</formula>
    </cfRule>
  </conditionalFormatting>
  <conditionalFormatting sqref="I913">
    <cfRule type="expression" dxfId="4100" priority="5342" stopIfTrue="1">
      <formula>WEEKDAY($A913)=1</formula>
    </cfRule>
    <cfRule type="expression" dxfId="4099" priority="5343" stopIfTrue="1">
      <formula>WEEKDAY($A913)=2</formula>
    </cfRule>
    <cfRule type="expression" dxfId="4098" priority="5344" stopIfTrue="1">
      <formula>WEEKDAY($A913)=3</formula>
    </cfRule>
    <cfRule type="expression" dxfId="4097" priority="5345" stopIfTrue="1">
      <formula>WEEKDAY($A913)=4</formula>
    </cfRule>
    <cfRule type="expression" dxfId="4096" priority="5346" stopIfTrue="1">
      <formula>WEEKDAY($A913)=5</formula>
    </cfRule>
    <cfRule type="expression" dxfId="4095" priority="5347" stopIfTrue="1">
      <formula>WEEKDAY($A913)=6</formula>
    </cfRule>
    <cfRule type="expression" dxfId="4094" priority="5348" stopIfTrue="1">
      <formula>WEEKDAY($A913)=7</formula>
    </cfRule>
  </conditionalFormatting>
  <conditionalFormatting sqref="I913">
    <cfRule type="expression" dxfId="4093" priority="5335" stopIfTrue="1">
      <formula>WEEKDAY($A913)=1</formula>
    </cfRule>
    <cfRule type="expression" dxfId="4092" priority="5336" stopIfTrue="1">
      <formula>WEEKDAY($A913)=2</formula>
    </cfRule>
    <cfRule type="expression" dxfId="4091" priority="5337" stopIfTrue="1">
      <formula>WEEKDAY($A913)=3</formula>
    </cfRule>
    <cfRule type="expression" dxfId="4090" priority="5338" stopIfTrue="1">
      <formula>WEEKDAY($A913)=4</formula>
    </cfRule>
    <cfRule type="expression" dxfId="4089" priority="5339" stopIfTrue="1">
      <formula>WEEKDAY($A913)=5</formula>
    </cfRule>
    <cfRule type="expression" dxfId="4088" priority="5340" stopIfTrue="1">
      <formula>WEEKDAY($A913)=6</formula>
    </cfRule>
    <cfRule type="expression" dxfId="4087" priority="5341" stopIfTrue="1">
      <formula>WEEKDAY($A913)=7</formula>
    </cfRule>
  </conditionalFormatting>
  <conditionalFormatting sqref="I913">
    <cfRule type="expression" dxfId="4086" priority="5328" stopIfTrue="1">
      <formula>WEEKDAY($A913)=1</formula>
    </cfRule>
    <cfRule type="expression" dxfId="4085" priority="5329" stopIfTrue="1">
      <formula>WEEKDAY($A913)=2</formula>
    </cfRule>
    <cfRule type="expression" dxfId="4084" priority="5330" stopIfTrue="1">
      <formula>WEEKDAY($A913)=3</formula>
    </cfRule>
    <cfRule type="expression" dxfId="4083" priority="5331" stopIfTrue="1">
      <formula>WEEKDAY($A913)=4</formula>
    </cfRule>
    <cfRule type="expression" dxfId="4082" priority="5332" stopIfTrue="1">
      <formula>WEEKDAY($A913)=5</formula>
    </cfRule>
    <cfRule type="expression" dxfId="4081" priority="5333" stopIfTrue="1">
      <formula>WEEKDAY($A913)=6</formula>
    </cfRule>
    <cfRule type="expression" dxfId="4080" priority="5334" stopIfTrue="1">
      <formula>WEEKDAY($A913)=7</formula>
    </cfRule>
  </conditionalFormatting>
  <conditionalFormatting sqref="I913">
    <cfRule type="expression" dxfId="4079" priority="5321" stopIfTrue="1">
      <formula>WEEKDAY($A913)=1</formula>
    </cfRule>
    <cfRule type="expression" dxfId="4078" priority="5322" stopIfTrue="1">
      <formula>WEEKDAY($A913)=2</formula>
    </cfRule>
    <cfRule type="expression" dxfId="4077" priority="5323" stopIfTrue="1">
      <formula>WEEKDAY($A913)=3</formula>
    </cfRule>
    <cfRule type="expression" dxfId="4076" priority="5324" stopIfTrue="1">
      <formula>WEEKDAY($A913)=4</formula>
    </cfRule>
    <cfRule type="expression" dxfId="4075" priority="5325" stopIfTrue="1">
      <formula>WEEKDAY($A913)=5</formula>
    </cfRule>
    <cfRule type="expression" dxfId="4074" priority="5326" stopIfTrue="1">
      <formula>WEEKDAY($A913)=6</formula>
    </cfRule>
    <cfRule type="expression" dxfId="4073" priority="5327" stopIfTrue="1">
      <formula>WEEKDAY($A913)=7</formula>
    </cfRule>
  </conditionalFormatting>
  <conditionalFormatting sqref="I913">
    <cfRule type="expression" dxfId="4072" priority="5314" stopIfTrue="1">
      <formula>WEEKDAY($A913)=1</formula>
    </cfRule>
    <cfRule type="expression" dxfId="4071" priority="5315" stopIfTrue="1">
      <formula>WEEKDAY($A913)=2</formula>
    </cfRule>
    <cfRule type="expression" dxfId="4070" priority="5316" stopIfTrue="1">
      <formula>WEEKDAY($A913)=3</formula>
    </cfRule>
    <cfRule type="expression" dxfId="4069" priority="5317" stopIfTrue="1">
      <formula>WEEKDAY($A913)=4</formula>
    </cfRule>
    <cfRule type="expression" dxfId="4068" priority="5318" stopIfTrue="1">
      <formula>WEEKDAY($A913)=5</formula>
    </cfRule>
    <cfRule type="expression" dxfId="4067" priority="5319" stopIfTrue="1">
      <formula>WEEKDAY($A913)=6</formula>
    </cfRule>
    <cfRule type="expression" dxfId="4066" priority="5320" stopIfTrue="1">
      <formula>WEEKDAY($A913)=7</formula>
    </cfRule>
  </conditionalFormatting>
  <conditionalFormatting sqref="I913">
    <cfRule type="expression" dxfId="4065" priority="5307" stopIfTrue="1">
      <formula>WEEKDAY($A913)=1</formula>
    </cfRule>
    <cfRule type="expression" dxfId="4064" priority="5308" stopIfTrue="1">
      <formula>WEEKDAY($A913)=2</formula>
    </cfRule>
    <cfRule type="expression" dxfId="4063" priority="5309" stopIfTrue="1">
      <formula>WEEKDAY($A913)=3</formula>
    </cfRule>
    <cfRule type="expression" dxfId="4062" priority="5310" stopIfTrue="1">
      <formula>WEEKDAY($A913)=4</formula>
    </cfRule>
    <cfRule type="expression" dxfId="4061" priority="5311" stopIfTrue="1">
      <formula>WEEKDAY($A913)=5</formula>
    </cfRule>
    <cfRule type="expression" dxfId="4060" priority="5312" stopIfTrue="1">
      <formula>WEEKDAY($A913)=6</formula>
    </cfRule>
    <cfRule type="expression" dxfId="4059" priority="5313" stopIfTrue="1">
      <formula>WEEKDAY($A913)=7</formula>
    </cfRule>
  </conditionalFormatting>
  <conditionalFormatting sqref="I913">
    <cfRule type="expression" dxfId="4058" priority="5300" stopIfTrue="1">
      <formula>WEEKDAY($A913)=1</formula>
    </cfRule>
    <cfRule type="expression" dxfId="4057" priority="5301" stopIfTrue="1">
      <formula>WEEKDAY($A913)=2</formula>
    </cfRule>
    <cfRule type="expression" dxfId="4056" priority="5302" stopIfTrue="1">
      <formula>WEEKDAY($A913)=3</formula>
    </cfRule>
    <cfRule type="expression" dxfId="4055" priority="5303" stopIfTrue="1">
      <formula>WEEKDAY($A913)=4</formula>
    </cfRule>
    <cfRule type="expression" dxfId="4054" priority="5304" stopIfTrue="1">
      <formula>WEEKDAY($A913)=5</formula>
    </cfRule>
    <cfRule type="expression" dxfId="4053" priority="5305" stopIfTrue="1">
      <formula>WEEKDAY($A913)=6</formula>
    </cfRule>
    <cfRule type="expression" dxfId="4052" priority="5306" stopIfTrue="1">
      <formula>WEEKDAY($A913)=7</formula>
    </cfRule>
  </conditionalFormatting>
  <conditionalFormatting sqref="I913">
    <cfRule type="expression" dxfId="4051" priority="5293" stopIfTrue="1">
      <formula>WEEKDAY($A913)=1</formula>
    </cfRule>
    <cfRule type="expression" dxfId="4050" priority="5294" stopIfTrue="1">
      <formula>WEEKDAY($A913)=2</formula>
    </cfRule>
    <cfRule type="expression" dxfId="4049" priority="5295" stopIfTrue="1">
      <formula>WEEKDAY($A913)=3</formula>
    </cfRule>
    <cfRule type="expression" dxfId="4048" priority="5296" stopIfTrue="1">
      <formula>WEEKDAY($A913)=4</formula>
    </cfRule>
    <cfRule type="expression" dxfId="4047" priority="5297" stopIfTrue="1">
      <formula>WEEKDAY($A913)=5</formula>
    </cfRule>
    <cfRule type="expression" dxfId="4046" priority="5298" stopIfTrue="1">
      <formula>WEEKDAY($A913)=6</formula>
    </cfRule>
    <cfRule type="expression" dxfId="4045" priority="5299" stopIfTrue="1">
      <formula>WEEKDAY($A913)=7</formula>
    </cfRule>
  </conditionalFormatting>
  <conditionalFormatting sqref="I913">
    <cfRule type="expression" dxfId="4044" priority="5286" stopIfTrue="1">
      <formula>WEEKDAY($A913)=1</formula>
    </cfRule>
    <cfRule type="expression" dxfId="4043" priority="5287" stopIfTrue="1">
      <formula>WEEKDAY($A913)=2</formula>
    </cfRule>
    <cfRule type="expression" dxfId="4042" priority="5288" stopIfTrue="1">
      <formula>WEEKDAY($A913)=3</formula>
    </cfRule>
    <cfRule type="expression" dxfId="4041" priority="5289" stopIfTrue="1">
      <formula>WEEKDAY($A913)=4</formula>
    </cfRule>
    <cfRule type="expression" dxfId="4040" priority="5290" stopIfTrue="1">
      <formula>WEEKDAY($A913)=5</formula>
    </cfRule>
    <cfRule type="expression" dxfId="4039" priority="5291" stopIfTrue="1">
      <formula>WEEKDAY($A913)=6</formula>
    </cfRule>
    <cfRule type="expression" dxfId="4038" priority="5292" stopIfTrue="1">
      <formula>WEEKDAY($A913)=7</formula>
    </cfRule>
  </conditionalFormatting>
  <conditionalFormatting sqref="I913">
    <cfRule type="expression" dxfId="4037" priority="5279" stopIfTrue="1">
      <formula>WEEKDAY($A913)=1</formula>
    </cfRule>
    <cfRule type="expression" dxfId="4036" priority="5280" stopIfTrue="1">
      <formula>WEEKDAY($A913)=2</formula>
    </cfRule>
    <cfRule type="expression" dxfId="4035" priority="5281" stopIfTrue="1">
      <formula>WEEKDAY($A913)=3</formula>
    </cfRule>
    <cfRule type="expression" dxfId="4034" priority="5282" stopIfTrue="1">
      <formula>WEEKDAY($A913)=4</formula>
    </cfRule>
    <cfRule type="expression" dxfId="4033" priority="5283" stopIfTrue="1">
      <formula>WEEKDAY($A913)=5</formula>
    </cfRule>
    <cfRule type="expression" dxfId="4032" priority="5284" stopIfTrue="1">
      <formula>WEEKDAY($A913)=6</formula>
    </cfRule>
    <cfRule type="expression" dxfId="4031" priority="5285" stopIfTrue="1">
      <formula>WEEKDAY($A913)=7</formula>
    </cfRule>
  </conditionalFormatting>
  <conditionalFormatting sqref="I913">
    <cfRule type="expression" dxfId="4030" priority="5272" stopIfTrue="1">
      <formula>WEEKDAY($A913)=1</formula>
    </cfRule>
    <cfRule type="expression" dxfId="4029" priority="5273" stopIfTrue="1">
      <formula>WEEKDAY($A913)=2</formula>
    </cfRule>
    <cfRule type="expression" dxfId="4028" priority="5274" stopIfTrue="1">
      <formula>WEEKDAY($A913)=3</formula>
    </cfRule>
    <cfRule type="expression" dxfId="4027" priority="5275" stopIfTrue="1">
      <formula>WEEKDAY($A913)=4</formula>
    </cfRule>
    <cfRule type="expression" dxfId="4026" priority="5276" stopIfTrue="1">
      <formula>WEEKDAY($A913)=5</formula>
    </cfRule>
    <cfRule type="expression" dxfId="4025" priority="5277" stopIfTrue="1">
      <formula>WEEKDAY($A913)=6</formula>
    </cfRule>
    <cfRule type="expression" dxfId="4024" priority="5278" stopIfTrue="1">
      <formula>WEEKDAY($A913)=7</formula>
    </cfRule>
  </conditionalFormatting>
  <conditionalFormatting sqref="I913">
    <cfRule type="expression" dxfId="4023" priority="5265" stopIfTrue="1">
      <formula>WEEKDAY($A913)=1</formula>
    </cfRule>
    <cfRule type="expression" dxfId="4022" priority="5266" stopIfTrue="1">
      <formula>WEEKDAY($A913)=2</formula>
    </cfRule>
    <cfRule type="expression" dxfId="4021" priority="5267" stopIfTrue="1">
      <formula>WEEKDAY($A913)=3</formula>
    </cfRule>
    <cfRule type="expression" dxfId="4020" priority="5268" stopIfTrue="1">
      <formula>WEEKDAY($A913)=4</formula>
    </cfRule>
    <cfRule type="expression" dxfId="4019" priority="5269" stopIfTrue="1">
      <formula>WEEKDAY($A913)=5</formula>
    </cfRule>
    <cfRule type="expression" dxfId="4018" priority="5270" stopIfTrue="1">
      <formula>WEEKDAY($A913)=6</formula>
    </cfRule>
    <cfRule type="expression" dxfId="4017" priority="5271" stopIfTrue="1">
      <formula>WEEKDAY($A913)=7</formula>
    </cfRule>
  </conditionalFormatting>
  <conditionalFormatting sqref="I913">
    <cfRule type="expression" dxfId="4016" priority="5258" stopIfTrue="1">
      <formula>WEEKDAY($A913)=1</formula>
    </cfRule>
    <cfRule type="expression" dxfId="4015" priority="5259" stopIfTrue="1">
      <formula>WEEKDAY($A913)=2</formula>
    </cfRule>
    <cfRule type="expression" dxfId="4014" priority="5260" stopIfTrue="1">
      <formula>WEEKDAY($A913)=3</formula>
    </cfRule>
    <cfRule type="expression" dxfId="4013" priority="5261" stopIfTrue="1">
      <formula>WEEKDAY($A913)=4</formula>
    </cfRule>
    <cfRule type="expression" dxfId="4012" priority="5262" stopIfTrue="1">
      <formula>WEEKDAY($A913)=5</formula>
    </cfRule>
    <cfRule type="expression" dxfId="4011" priority="5263" stopIfTrue="1">
      <formula>WEEKDAY($A913)=6</formula>
    </cfRule>
    <cfRule type="expression" dxfId="4010" priority="5264" stopIfTrue="1">
      <formula>WEEKDAY($A913)=7</formula>
    </cfRule>
  </conditionalFormatting>
  <conditionalFormatting sqref="I913">
    <cfRule type="expression" dxfId="4009" priority="5251" stopIfTrue="1">
      <formula>WEEKDAY($A913)=1</formula>
    </cfRule>
    <cfRule type="expression" dxfId="4008" priority="5252" stopIfTrue="1">
      <formula>WEEKDAY($A913)=2</formula>
    </cfRule>
    <cfRule type="expression" dxfId="4007" priority="5253" stopIfTrue="1">
      <formula>WEEKDAY($A913)=3</formula>
    </cfRule>
    <cfRule type="expression" dxfId="4006" priority="5254" stopIfTrue="1">
      <formula>WEEKDAY($A913)=4</formula>
    </cfRule>
    <cfRule type="expression" dxfId="4005" priority="5255" stopIfTrue="1">
      <formula>WEEKDAY($A913)=5</formula>
    </cfRule>
    <cfRule type="expression" dxfId="4004" priority="5256" stopIfTrue="1">
      <formula>WEEKDAY($A913)=6</formula>
    </cfRule>
    <cfRule type="expression" dxfId="4003" priority="5257" stopIfTrue="1">
      <formula>WEEKDAY($A913)=7</formula>
    </cfRule>
  </conditionalFormatting>
  <conditionalFormatting sqref="I913">
    <cfRule type="expression" dxfId="4002" priority="5244" stopIfTrue="1">
      <formula>WEEKDAY($A913)=1</formula>
    </cfRule>
    <cfRule type="expression" dxfId="4001" priority="5245" stopIfTrue="1">
      <formula>WEEKDAY($A913)=2</formula>
    </cfRule>
    <cfRule type="expression" dxfId="4000" priority="5246" stopIfTrue="1">
      <formula>WEEKDAY($A913)=3</formula>
    </cfRule>
    <cfRule type="expression" dxfId="3999" priority="5247" stopIfTrue="1">
      <formula>WEEKDAY($A913)=4</formula>
    </cfRule>
    <cfRule type="expression" dxfId="3998" priority="5248" stopIfTrue="1">
      <formula>WEEKDAY($A913)=5</formula>
    </cfRule>
    <cfRule type="expression" dxfId="3997" priority="5249" stopIfTrue="1">
      <formula>WEEKDAY($A913)=6</formula>
    </cfRule>
    <cfRule type="expression" dxfId="3996" priority="5250" stopIfTrue="1">
      <formula>WEEKDAY($A913)=7</formula>
    </cfRule>
  </conditionalFormatting>
  <conditionalFormatting sqref="I913">
    <cfRule type="expression" dxfId="3995" priority="5237" stopIfTrue="1">
      <formula>WEEKDAY($A913)=1</formula>
    </cfRule>
    <cfRule type="expression" dxfId="3994" priority="5238" stopIfTrue="1">
      <formula>WEEKDAY($A913)=2</formula>
    </cfRule>
    <cfRule type="expression" dxfId="3993" priority="5239" stopIfTrue="1">
      <formula>WEEKDAY($A913)=3</formula>
    </cfRule>
    <cfRule type="expression" dxfId="3992" priority="5240" stopIfTrue="1">
      <formula>WEEKDAY($A913)=4</formula>
    </cfRule>
    <cfRule type="expression" dxfId="3991" priority="5241" stopIfTrue="1">
      <formula>WEEKDAY($A913)=5</formula>
    </cfRule>
    <cfRule type="expression" dxfId="3990" priority="5242" stopIfTrue="1">
      <formula>WEEKDAY($A913)=6</formula>
    </cfRule>
    <cfRule type="expression" dxfId="3989" priority="5243" stopIfTrue="1">
      <formula>WEEKDAY($A913)=7</formula>
    </cfRule>
  </conditionalFormatting>
  <conditionalFormatting sqref="I913">
    <cfRule type="expression" dxfId="3988" priority="5223" stopIfTrue="1">
      <formula>WEEKDAY($A913)=1</formula>
    </cfRule>
    <cfRule type="expression" dxfId="3987" priority="5224" stopIfTrue="1">
      <formula>WEEKDAY($A913)=2</formula>
    </cfRule>
    <cfRule type="expression" dxfId="3986" priority="5225" stopIfTrue="1">
      <formula>WEEKDAY($A913)=3</formula>
    </cfRule>
    <cfRule type="expression" dxfId="3985" priority="5226" stopIfTrue="1">
      <formula>WEEKDAY($A913)=4</formula>
    </cfRule>
    <cfRule type="expression" dxfId="3984" priority="5227" stopIfTrue="1">
      <formula>WEEKDAY($A913)=5</formula>
    </cfRule>
    <cfRule type="expression" dxfId="3983" priority="5228" stopIfTrue="1">
      <formula>WEEKDAY($A913)=6</formula>
    </cfRule>
    <cfRule type="expression" dxfId="3982" priority="5229" stopIfTrue="1">
      <formula>WEEKDAY($A913)=7</formula>
    </cfRule>
  </conditionalFormatting>
  <conditionalFormatting sqref="I913">
    <cfRule type="expression" dxfId="3981" priority="5216" stopIfTrue="1">
      <formula>WEEKDAY($A913)=1</formula>
    </cfRule>
    <cfRule type="expression" dxfId="3980" priority="5217" stopIfTrue="1">
      <formula>WEEKDAY($A913)=2</formula>
    </cfRule>
    <cfRule type="expression" dxfId="3979" priority="5218" stopIfTrue="1">
      <formula>WEEKDAY($A913)=3</formula>
    </cfRule>
    <cfRule type="expression" dxfId="3978" priority="5219" stopIfTrue="1">
      <formula>WEEKDAY($A913)=4</formula>
    </cfRule>
    <cfRule type="expression" dxfId="3977" priority="5220" stopIfTrue="1">
      <formula>WEEKDAY($A913)=5</formula>
    </cfRule>
    <cfRule type="expression" dxfId="3976" priority="5221" stopIfTrue="1">
      <formula>WEEKDAY($A913)=6</formula>
    </cfRule>
    <cfRule type="expression" dxfId="3975" priority="5222" stopIfTrue="1">
      <formula>WEEKDAY($A913)=7</formula>
    </cfRule>
  </conditionalFormatting>
  <conditionalFormatting sqref="I913">
    <cfRule type="expression" dxfId="3974" priority="5209" stopIfTrue="1">
      <formula>WEEKDAY($A913)=1</formula>
    </cfRule>
    <cfRule type="expression" dxfId="3973" priority="5210" stopIfTrue="1">
      <formula>WEEKDAY($A913)=2</formula>
    </cfRule>
    <cfRule type="expression" dxfId="3972" priority="5211" stopIfTrue="1">
      <formula>WEEKDAY($A913)=3</formula>
    </cfRule>
    <cfRule type="expression" dxfId="3971" priority="5212" stopIfTrue="1">
      <formula>WEEKDAY($A913)=4</formula>
    </cfRule>
    <cfRule type="expression" dxfId="3970" priority="5213" stopIfTrue="1">
      <formula>WEEKDAY($A913)=5</formula>
    </cfRule>
    <cfRule type="expression" dxfId="3969" priority="5214" stopIfTrue="1">
      <formula>WEEKDAY($A913)=6</formula>
    </cfRule>
    <cfRule type="expression" dxfId="3968" priority="5215" stopIfTrue="1">
      <formula>WEEKDAY($A913)=7</formula>
    </cfRule>
  </conditionalFormatting>
  <conditionalFormatting sqref="I913">
    <cfRule type="expression" dxfId="3967" priority="5195" stopIfTrue="1">
      <formula>WEEKDAY($A913)=1</formula>
    </cfRule>
    <cfRule type="expression" dxfId="3966" priority="5196" stopIfTrue="1">
      <formula>WEEKDAY($A913)=2</formula>
    </cfRule>
    <cfRule type="expression" dxfId="3965" priority="5197" stopIfTrue="1">
      <formula>WEEKDAY($A913)=3</formula>
    </cfRule>
    <cfRule type="expression" dxfId="3964" priority="5198" stopIfTrue="1">
      <formula>WEEKDAY($A913)=4</formula>
    </cfRule>
    <cfRule type="expression" dxfId="3963" priority="5199" stopIfTrue="1">
      <formula>WEEKDAY($A913)=5</formula>
    </cfRule>
    <cfRule type="expression" dxfId="3962" priority="5200" stopIfTrue="1">
      <formula>WEEKDAY($A913)=6</formula>
    </cfRule>
    <cfRule type="expression" dxfId="3961" priority="5201" stopIfTrue="1">
      <formula>WEEKDAY($A913)=7</formula>
    </cfRule>
  </conditionalFormatting>
  <conditionalFormatting sqref="I913">
    <cfRule type="expression" dxfId="3960" priority="5188" stopIfTrue="1">
      <formula>WEEKDAY($A913)=1</formula>
    </cfRule>
    <cfRule type="expression" dxfId="3959" priority="5189" stopIfTrue="1">
      <formula>WEEKDAY($A913)=2</formula>
    </cfRule>
    <cfRule type="expression" dxfId="3958" priority="5190" stopIfTrue="1">
      <formula>WEEKDAY($A913)=3</formula>
    </cfRule>
    <cfRule type="expression" dxfId="3957" priority="5191" stopIfTrue="1">
      <formula>WEEKDAY($A913)=4</formula>
    </cfRule>
    <cfRule type="expression" dxfId="3956" priority="5192" stopIfTrue="1">
      <formula>WEEKDAY($A913)=5</formula>
    </cfRule>
    <cfRule type="expression" dxfId="3955" priority="5193" stopIfTrue="1">
      <formula>WEEKDAY($A913)=6</formula>
    </cfRule>
    <cfRule type="expression" dxfId="3954" priority="5194" stopIfTrue="1">
      <formula>WEEKDAY($A913)=7</formula>
    </cfRule>
  </conditionalFormatting>
  <conditionalFormatting sqref="I913">
    <cfRule type="expression" dxfId="3953" priority="5181" stopIfTrue="1">
      <formula>WEEKDAY($A913)=1</formula>
    </cfRule>
    <cfRule type="expression" dxfId="3952" priority="5182" stopIfTrue="1">
      <formula>WEEKDAY($A913)=2</formula>
    </cfRule>
    <cfRule type="expression" dxfId="3951" priority="5183" stopIfTrue="1">
      <formula>WEEKDAY($A913)=3</formula>
    </cfRule>
    <cfRule type="expression" dxfId="3950" priority="5184" stopIfTrue="1">
      <formula>WEEKDAY($A913)=4</formula>
    </cfRule>
    <cfRule type="expression" dxfId="3949" priority="5185" stopIfTrue="1">
      <formula>WEEKDAY($A913)=5</formula>
    </cfRule>
    <cfRule type="expression" dxfId="3948" priority="5186" stopIfTrue="1">
      <formula>WEEKDAY($A913)=6</formula>
    </cfRule>
    <cfRule type="expression" dxfId="3947" priority="5187" stopIfTrue="1">
      <formula>WEEKDAY($A913)=7</formula>
    </cfRule>
  </conditionalFormatting>
  <conditionalFormatting sqref="I913">
    <cfRule type="expression" dxfId="3946" priority="5174" stopIfTrue="1">
      <formula>WEEKDAY($A913)=1</formula>
    </cfRule>
    <cfRule type="expression" dxfId="3945" priority="5175" stopIfTrue="1">
      <formula>WEEKDAY($A913)=2</formula>
    </cfRule>
    <cfRule type="expression" dxfId="3944" priority="5176" stopIfTrue="1">
      <formula>WEEKDAY($A913)=3</formula>
    </cfRule>
    <cfRule type="expression" dxfId="3943" priority="5177" stopIfTrue="1">
      <formula>WEEKDAY($A913)=4</formula>
    </cfRule>
    <cfRule type="expression" dxfId="3942" priority="5178" stopIfTrue="1">
      <formula>WEEKDAY($A913)=5</formula>
    </cfRule>
    <cfRule type="expression" dxfId="3941" priority="5179" stopIfTrue="1">
      <formula>WEEKDAY($A913)=6</formula>
    </cfRule>
    <cfRule type="expression" dxfId="3940" priority="5180" stopIfTrue="1">
      <formula>WEEKDAY($A913)=7</formula>
    </cfRule>
  </conditionalFormatting>
  <conditionalFormatting sqref="I913">
    <cfRule type="expression" dxfId="3939" priority="5167" stopIfTrue="1">
      <formula>WEEKDAY($A913)=1</formula>
    </cfRule>
    <cfRule type="expression" dxfId="3938" priority="5168" stopIfTrue="1">
      <formula>WEEKDAY($A913)=2</formula>
    </cfRule>
    <cfRule type="expression" dxfId="3937" priority="5169" stopIfTrue="1">
      <formula>WEEKDAY($A913)=3</formula>
    </cfRule>
    <cfRule type="expression" dxfId="3936" priority="5170" stopIfTrue="1">
      <formula>WEEKDAY($A913)=4</formula>
    </cfRule>
    <cfRule type="expression" dxfId="3935" priority="5171" stopIfTrue="1">
      <formula>WEEKDAY($A913)=5</formula>
    </cfRule>
    <cfRule type="expression" dxfId="3934" priority="5172" stopIfTrue="1">
      <formula>WEEKDAY($A913)=6</formula>
    </cfRule>
    <cfRule type="expression" dxfId="3933" priority="5173" stopIfTrue="1">
      <formula>WEEKDAY($A913)=7</formula>
    </cfRule>
  </conditionalFormatting>
  <conditionalFormatting sqref="I913">
    <cfRule type="expression" dxfId="3932" priority="5160" stopIfTrue="1">
      <formula>WEEKDAY($A913)=1</formula>
    </cfRule>
    <cfRule type="expression" dxfId="3931" priority="5161" stopIfTrue="1">
      <formula>WEEKDAY($A913)=2</formula>
    </cfRule>
    <cfRule type="expression" dxfId="3930" priority="5162" stopIfTrue="1">
      <formula>WEEKDAY($A913)=3</formula>
    </cfRule>
    <cfRule type="expression" dxfId="3929" priority="5163" stopIfTrue="1">
      <formula>WEEKDAY($A913)=4</formula>
    </cfRule>
    <cfRule type="expression" dxfId="3928" priority="5164" stopIfTrue="1">
      <formula>WEEKDAY($A913)=5</formula>
    </cfRule>
    <cfRule type="expression" dxfId="3927" priority="5165" stopIfTrue="1">
      <formula>WEEKDAY($A913)=6</formula>
    </cfRule>
    <cfRule type="expression" dxfId="3926" priority="5166" stopIfTrue="1">
      <formula>WEEKDAY($A913)=7</formula>
    </cfRule>
  </conditionalFormatting>
  <conditionalFormatting sqref="I913">
    <cfRule type="expression" dxfId="3925" priority="5153" stopIfTrue="1">
      <formula>WEEKDAY($A913)=1</formula>
    </cfRule>
    <cfRule type="expression" dxfId="3924" priority="5154" stopIfTrue="1">
      <formula>WEEKDAY($A913)=2</formula>
    </cfRule>
    <cfRule type="expression" dxfId="3923" priority="5155" stopIfTrue="1">
      <formula>WEEKDAY($A913)=3</formula>
    </cfRule>
    <cfRule type="expression" dxfId="3922" priority="5156" stopIfTrue="1">
      <formula>WEEKDAY($A913)=4</formula>
    </cfRule>
    <cfRule type="expression" dxfId="3921" priority="5157" stopIfTrue="1">
      <formula>WEEKDAY($A913)=5</formula>
    </cfRule>
    <cfRule type="expression" dxfId="3920" priority="5158" stopIfTrue="1">
      <formula>WEEKDAY($A913)=6</formula>
    </cfRule>
    <cfRule type="expression" dxfId="3919" priority="5159" stopIfTrue="1">
      <formula>WEEKDAY($A913)=7</formula>
    </cfRule>
  </conditionalFormatting>
  <conditionalFormatting sqref="I913">
    <cfRule type="expression" dxfId="3918" priority="5146" stopIfTrue="1">
      <formula>WEEKDAY($A913)=1</formula>
    </cfRule>
    <cfRule type="expression" dxfId="3917" priority="5147" stopIfTrue="1">
      <formula>WEEKDAY($A913)=2</formula>
    </cfRule>
    <cfRule type="expression" dxfId="3916" priority="5148" stopIfTrue="1">
      <formula>WEEKDAY($A913)=3</formula>
    </cfRule>
    <cfRule type="expression" dxfId="3915" priority="5149" stopIfTrue="1">
      <formula>WEEKDAY($A913)=4</formula>
    </cfRule>
    <cfRule type="expression" dxfId="3914" priority="5150" stopIfTrue="1">
      <formula>WEEKDAY($A913)=5</formula>
    </cfRule>
    <cfRule type="expression" dxfId="3913" priority="5151" stopIfTrue="1">
      <formula>WEEKDAY($A913)=6</formula>
    </cfRule>
    <cfRule type="expression" dxfId="3912" priority="5152" stopIfTrue="1">
      <formula>WEEKDAY($A913)=7</formula>
    </cfRule>
  </conditionalFormatting>
  <conditionalFormatting sqref="I913">
    <cfRule type="expression" dxfId="3911" priority="5139" stopIfTrue="1">
      <formula>WEEKDAY($A913)=1</formula>
    </cfRule>
    <cfRule type="expression" dxfId="3910" priority="5140" stopIfTrue="1">
      <formula>WEEKDAY($A913)=2</formula>
    </cfRule>
    <cfRule type="expression" dxfId="3909" priority="5141" stopIfTrue="1">
      <formula>WEEKDAY($A913)=3</formula>
    </cfRule>
    <cfRule type="expression" dxfId="3908" priority="5142" stopIfTrue="1">
      <formula>WEEKDAY($A913)=4</formula>
    </cfRule>
    <cfRule type="expression" dxfId="3907" priority="5143" stopIfTrue="1">
      <formula>WEEKDAY($A913)=5</formula>
    </cfRule>
    <cfRule type="expression" dxfId="3906" priority="5144" stopIfTrue="1">
      <formula>WEEKDAY($A913)=6</formula>
    </cfRule>
    <cfRule type="expression" dxfId="3905" priority="5145" stopIfTrue="1">
      <formula>WEEKDAY($A913)=7</formula>
    </cfRule>
  </conditionalFormatting>
  <conditionalFormatting sqref="I913">
    <cfRule type="expression" dxfId="3904" priority="5132" stopIfTrue="1">
      <formula>WEEKDAY($A913)=1</formula>
    </cfRule>
    <cfRule type="expression" dxfId="3903" priority="5133" stopIfTrue="1">
      <formula>WEEKDAY($A913)=2</formula>
    </cfRule>
    <cfRule type="expression" dxfId="3902" priority="5134" stopIfTrue="1">
      <formula>WEEKDAY($A913)=3</formula>
    </cfRule>
    <cfRule type="expression" dxfId="3901" priority="5135" stopIfTrue="1">
      <formula>WEEKDAY($A913)=4</formula>
    </cfRule>
    <cfRule type="expression" dxfId="3900" priority="5136" stopIfTrue="1">
      <formula>WEEKDAY($A913)=5</formula>
    </cfRule>
    <cfRule type="expression" dxfId="3899" priority="5137" stopIfTrue="1">
      <formula>WEEKDAY($A913)=6</formula>
    </cfRule>
    <cfRule type="expression" dxfId="3898" priority="5138" stopIfTrue="1">
      <formula>WEEKDAY($A913)=7</formula>
    </cfRule>
  </conditionalFormatting>
  <conditionalFormatting sqref="I913">
    <cfRule type="expression" dxfId="3897" priority="5125" stopIfTrue="1">
      <formula>WEEKDAY($A913)=1</formula>
    </cfRule>
    <cfRule type="expression" dxfId="3896" priority="5126" stopIfTrue="1">
      <formula>WEEKDAY($A913)=2</formula>
    </cfRule>
    <cfRule type="expression" dxfId="3895" priority="5127" stopIfTrue="1">
      <formula>WEEKDAY($A913)=3</formula>
    </cfRule>
    <cfRule type="expression" dxfId="3894" priority="5128" stopIfTrue="1">
      <formula>WEEKDAY($A913)=4</formula>
    </cfRule>
    <cfRule type="expression" dxfId="3893" priority="5129" stopIfTrue="1">
      <formula>WEEKDAY($A913)=5</formula>
    </cfRule>
    <cfRule type="expression" dxfId="3892" priority="5130" stopIfTrue="1">
      <formula>WEEKDAY($A913)=6</formula>
    </cfRule>
    <cfRule type="expression" dxfId="3891" priority="5131" stopIfTrue="1">
      <formula>WEEKDAY($A913)=7</formula>
    </cfRule>
  </conditionalFormatting>
  <conditionalFormatting sqref="I913">
    <cfRule type="expression" dxfId="3890" priority="5118" stopIfTrue="1">
      <formula>WEEKDAY($A913)=1</formula>
    </cfRule>
    <cfRule type="expression" dxfId="3889" priority="5119" stopIfTrue="1">
      <formula>WEEKDAY($A913)=2</formula>
    </cfRule>
    <cfRule type="expression" dxfId="3888" priority="5120" stopIfTrue="1">
      <formula>WEEKDAY($A913)=3</formula>
    </cfRule>
    <cfRule type="expression" dxfId="3887" priority="5121" stopIfTrue="1">
      <formula>WEEKDAY($A913)=4</formula>
    </cfRule>
    <cfRule type="expression" dxfId="3886" priority="5122" stopIfTrue="1">
      <formula>WEEKDAY($A913)=5</formula>
    </cfRule>
    <cfRule type="expression" dxfId="3885" priority="5123" stopIfTrue="1">
      <formula>WEEKDAY($A913)=6</formula>
    </cfRule>
    <cfRule type="expression" dxfId="3884" priority="5124" stopIfTrue="1">
      <formula>WEEKDAY($A913)=7</formula>
    </cfRule>
  </conditionalFormatting>
  <conditionalFormatting sqref="I913">
    <cfRule type="expression" dxfId="3883" priority="5111" stopIfTrue="1">
      <formula>WEEKDAY($A913)=1</formula>
    </cfRule>
    <cfRule type="expression" dxfId="3882" priority="5112" stopIfTrue="1">
      <formula>WEEKDAY($A913)=2</formula>
    </cfRule>
    <cfRule type="expression" dxfId="3881" priority="5113" stopIfTrue="1">
      <formula>WEEKDAY($A913)=3</formula>
    </cfRule>
    <cfRule type="expression" dxfId="3880" priority="5114" stopIfTrue="1">
      <formula>WEEKDAY($A913)=4</formula>
    </cfRule>
    <cfRule type="expression" dxfId="3879" priority="5115" stopIfTrue="1">
      <formula>WEEKDAY($A913)=5</formula>
    </cfRule>
    <cfRule type="expression" dxfId="3878" priority="5116" stopIfTrue="1">
      <formula>WEEKDAY($A913)=6</formula>
    </cfRule>
    <cfRule type="expression" dxfId="3877" priority="5117" stopIfTrue="1">
      <formula>WEEKDAY($A913)=7</formula>
    </cfRule>
  </conditionalFormatting>
  <conditionalFormatting sqref="I913">
    <cfRule type="expression" dxfId="3876" priority="5104" stopIfTrue="1">
      <formula>WEEKDAY($A913)=1</formula>
    </cfRule>
    <cfRule type="expression" dxfId="3875" priority="5105" stopIfTrue="1">
      <formula>WEEKDAY($A913)=2</formula>
    </cfRule>
    <cfRule type="expression" dxfId="3874" priority="5106" stopIfTrue="1">
      <formula>WEEKDAY($A913)=3</formula>
    </cfRule>
    <cfRule type="expression" dxfId="3873" priority="5107" stopIfTrue="1">
      <formula>WEEKDAY($A913)=4</formula>
    </cfRule>
    <cfRule type="expression" dxfId="3872" priority="5108" stopIfTrue="1">
      <formula>WEEKDAY($A913)=5</formula>
    </cfRule>
    <cfRule type="expression" dxfId="3871" priority="5109" stopIfTrue="1">
      <formula>WEEKDAY($A913)=6</formula>
    </cfRule>
    <cfRule type="expression" dxfId="3870" priority="5110" stopIfTrue="1">
      <formula>WEEKDAY($A913)=7</formula>
    </cfRule>
  </conditionalFormatting>
  <conditionalFormatting sqref="I913">
    <cfRule type="expression" dxfId="3869" priority="5097" stopIfTrue="1">
      <formula>WEEKDAY($A913)=1</formula>
    </cfRule>
    <cfRule type="expression" dxfId="3868" priority="5098" stopIfTrue="1">
      <formula>WEEKDAY($A913)=2</formula>
    </cfRule>
    <cfRule type="expression" dxfId="3867" priority="5099" stopIfTrue="1">
      <formula>WEEKDAY($A913)=3</formula>
    </cfRule>
    <cfRule type="expression" dxfId="3866" priority="5100" stopIfTrue="1">
      <formula>WEEKDAY($A913)=4</formula>
    </cfRule>
    <cfRule type="expression" dxfId="3865" priority="5101" stopIfTrue="1">
      <formula>WEEKDAY($A913)=5</formula>
    </cfRule>
    <cfRule type="expression" dxfId="3864" priority="5102" stopIfTrue="1">
      <formula>WEEKDAY($A913)=6</formula>
    </cfRule>
    <cfRule type="expression" dxfId="3863" priority="5103" stopIfTrue="1">
      <formula>WEEKDAY($A913)=7</formula>
    </cfRule>
  </conditionalFormatting>
  <conditionalFormatting sqref="I913">
    <cfRule type="expression" dxfId="3862" priority="5090" stopIfTrue="1">
      <formula>WEEKDAY($A913)=1</formula>
    </cfRule>
    <cfRule type="expression" dxfId="3861" priority="5091" stopIfTrue="1">
      <formula>WEEKDAY($A913)=2</formula>
    </cfRule>
    <cfRule type="expression" dxfId="3860" priority="5092" stopIfTrue="1">
      <formula>WEEKDAY($A913)=3</formula>
    </cfRule>
    <cfRule type="expression" dxfId="3859" priority="5093" stopIfTrue="1">
      <formula>WEEKDAY($A913)=4</formula>
    </cfRule>
    <cfRule type="expression" dxfId="3858" priority="5094" stopIfTrue="1">
      <formula>WEEKDAY($A913)=5</formula>
    </cfRule>
    <cfRule type="expression" dxfId="3857" priority="5095" stopIfTrue="1">
      <formula>WEEKDAY($A913)=6</formula>
    </cfRule>
    <cfRule type="expression" dxfId="3856" priority="5096" stopIfTrue="1">
      <formula>WEEKDAY($A913)=7</formula>
    </cfRule>
  </conditionalFormatting>
  <conditionalFormatting sqref="I913">
    <cfRule type="expression" dxfId="3855" priority="5083" stopIfTrue="1">
      <formula>WEEKDAY($A913)=1</formula>
    </cfRule>
    <cfRule type="expression" dxfId="3854" priority="5084" stopIfTrue="1">
      <formula>WEEKDAY($A913)=2</formula>
    </cfRule>
    <cfRule type="expression" dxfId="3853" priority="5085" stopIfTrue="1">
      <formula>WEEKDAY($A913)=3</formula>
    </cfRule>
    <cfRule type="expression" dxfId="3852" priority="5086" stopIfTrue="1">
      <formula>WEEKDAY($A913)=4</formula>
    </cfRule>
    <cfRule type="expression" dxfId="3851" priority="5087" stopIfTrue="1">
      <formula>WEEKDAY($A913)=5</formula>
    </cfRule>
    <cfRule type="expression" dxfId="3850" priority="5088" stopIfTrue="1">
      <formula>WEEKDAY($A913)=6</formula>
    </cfRule>
    <cfRule type="expression" dxfId="3849" priority="5089" stopIfTrue="1">
      <formula>WEEKDAY($A913)=7</formula>
    </cfRule>
  </conditionalFormatting>
  <conditionalFormatting sqref="I913">
    <cfRule type="expression" dxfId="3848" priority="5076" stopIfTrue="1">
      <formula>WEEKDAY($A913)=1</formula>
    </cfRule>
    <cfRule type="expression" dxfId="3847" priority="5077" stopIfTrue="1">
      <formula>WEEKDAY($A913)=2</formula>
    </cfRule>
    <cfRule type="expression" dxfId="3846" priority="5078" stopIfTrue="1">
      <formula>WEEKDAY($A913)=3</formula>
    </cfRule>
    <cfRule type="expression" dxfId="3845" priority="5079" stopIfTrue="1">
      <formula>WEEKDAY($A913)=4</formula>
    </cfRule>
    <cfRule type="expression" dxfId="3844" priority="5080" stopIfTrue="1">
      <formula>WEEKDAY($A913)=5</formula>
    </cfRule>
    <cfRule type="expression" dxfId="3843" priority="5081" stopIfTrue="1">
      <formula>WEEKDAY($A913)=6</formula>
    </cfRule>
    <cfRule type="expression" dxfId="3842" priority="5082" stopIfTrue="1">
      <formula>WEEKDAY($A913)=7</formula>
    </cfRule>
  </conditionalFormatting>
  <conditionalFormatting sqref="I913">
    <cfRule type="expression" dxfId="3841" priority="5069" stopIfTrue="1">
      <formula>WEEKDAY($A913)=1</formula>
    </cfRule>
    <cfRule type="expression" dxfId="3840" priority="5070" stopIfTrue="1">
      <formula>WEEKDAY($A913)=2</formula>
    </cfRule>
    <cfRule type="expression" dxfId="3839" priority="5071" stopIfTrue="1">
      <formula>WEEKDAY($A913)=3</formula>
    </cfRule>
    <cfRule type="expression" dxfId="3838" priority="5072" stopIfTrue="1">
      <formula>WEEKDAY($A913)=4</formula>
    </cfRule>
    <cfRule type="expression" dxfId="3837" priority="5073" stopIfTrue="1">
      <formula>WEEKDAY($A913)=5</formula>
    </cfRule>
    <cfRule type="expression" dxfId="3836" priority="5074" stopIfTrue="1">
      <formula>WEEKDAY($A913)=6</formula>
    </cfRule>
    <cfRule type="expression" dxfId="3835" priority="5075" stopIfTrue="1">
      <formula>WEEKDAY($A913)=7</formula>
    </cfRule>
  </conditionalFormatting>
  <conditionalFormatting sqref="I913">
    <cfRule type="expression" dxfId="3834" priority="5062" stopIfTrue="1">
      <formula>WEEKDAY($A913)=1</formula>
    </cfRule>
    <cfRule type="expression" dxfId="3833" priority="5063" stopIfTrue="1">
      <formula>WEEKDAY($A913)=2</formula>
    </cfRule>
    <cfRule type="expression" dxfId="3832" priority="5064" stopIfTrue="1">
      <formula>WEEKDAY($A913)=3</formula>
    </cfRule>
    <cfRule type="expression" dxfId="3831" priority="5065" stopIfTrue="1">
      <formula>WEEKDAY($A913)=4</formula>
    </cfRule>
    <cfRule type="expression" dxfId="3830" priority="5066" stopIfTrue="1">
      <formula>WEEKDAY($A913)=5</formula>
    </cfRule>
    <cfRule type="expression" dxfId="3829" priority="5067" stopIfTrue="1">
      <formula>WEEKDAY($A913)=6</formula>
    </cfRule>
    <cfRule type="expression" dxfId="3828" priority="5068" stopIfTrue="1">
      <formula>WEEKDAY($A913)=7</formula>
    </cfRule>
  </conditionalFormatting>
  <conditionalFormatting sqref="I913">
    <cfRule type="expression" dxfId="3827" priority="5055" stopIfTrue="1">
      <formula>WEEKDAY($A913)=1</formula>
    </cfRule>
    <cfRule type="expression" dxfId="3826" priority="5056" stopIfTrue="1">
      <formula>WEEKDAY($A913)=2</formula>
    </cfRule>
    <cfRule type="expression" dxfId="3825" priority="5057" stopIfTrue="1">
      <formula>WEEKDAY($A913)=3</formula>
    </cfRule>
    <cfRule type="expression" dxfId="3824" priority="5058" stopIfTrue="1">
      <formula>WEEKDAY($A913)=4</formula>
    </cfRule>
    <cfRule type="expression" dxfId="3823" priority="5059" stopIfTrue="1">
      <formula>WEEKDAY($A913)=5</formula>
    </cfRule>
    <cfRule type="expression" dxfId="3822" priority="5060" stopIfTrue="1">
      <formula>WEEKDAY($A913)=6</formula>
    </cfRule>
    <cfRule type="expression" dxfId="3821" priority="5061" stopIfTrue="1">
      <formula>WEEKDAY($A913)=7</formula>
    </cfRule>
  </conditionalFormatting>
  <conditionalFormatting sqref="I913">
    <cfRule type="expression" dxfId="3820" priority="5048" stopIfTrue="1">
      <formula>WEEKDAY($A913)=1</formula>
    </cfRule>
    <cfRule type="expression" dxfId="3819" priority="5049" stopIfTrue="1">
      <formula>WEEKDAY($A913)=2</formula>
    </cfRule>
    <cfRule type="expression" dxfId="3818" priority="5050" stopIfTrue="1">
      <formula>WEEKDAY($A913)=3</formula>
    </cfRule>
    <cfRule type="expression" dxfId="3817" priority="5051" stopIfTrue="1">
      <formula>WEEKDAY($A913)=4</formula>
    </cfRule>
    <cfRule type="expression" dxfId="3816" priority="5052" stopIfTrue="1">
      <formula>WEEKDAY($A913)=5</formula>
    </cfRule>
    <cfRule type="expression" dxfId="3815" priority="5053" stopIfTrue="1">
      <formula>WEEKDAY($A913)=6</formula>
    </cfRule>
    <cfRule type="expression" dxfId="3814" priority="5054" stopIfTrue="1">
      <formula>WEEKDAY($A913)=7</formula>
    </cfRule>
  </conditionalFormatting>
  <conditionalFormatting sqref="I913">
    <cfRule type="expression" dxfId="3813" priority="5034" stopIfTrue="1">
      <formula>WEEKDAY($A913)=1</formula>
    </cfRule>
    <cfRule type="expression" dxfId="3812" priority="5035" stopIfTrue="1">
      <formula>WEEKDAY($A913)=2</formula>
    </cfRule>
    <cfRule type="expression" dxfId="3811" priority="5036" stopIfTrue="1">
      <formula>WEEKDAY($A913)=3</formula>
    </cfRule>
    <cfRule type="expression" dxfId="3810" priority="5037" stopIfTrue="1">
      <formula>WEEKDAY($A913)=4</formula>
    </cfRule>
    <cfRule type="expression" dxfId="3809" priority="5038" stopIfTrue="1">
      <formula>WEEKDAY($A913)=5</formula>
    </cfRule>
    <cfRule type="expression" dxfId="3808" priority="5039" stopIfTrue="1">
      <formula>WEEKDAY($A913)=6</formula>
    </cfRule>
    <cfRule type="expression" dxfId="3807" priority="5040" stopIfTrue="1">
      <formula>WEEKDAY($A913)=7</formula>
    </cfRule>
  </conditionalFormatting>
  <conditionalFormatting sqref="I913">
    <cfRule type="expression" dxfId="3806" priority="5013" stopIfTrue="1">
      <formula>WEEKDAY($A913)=1</formula>
    </cfRule>
    <cfRule type="expression" dxfId="3805" priority="5014" stopIfTrue="1">
      <formula>WEEKDAY($A913)=2</formula>
    </cfRule>
    <cfRule type="expression" dxfId="3804" priority="5015" stopIfTrue="1">
      <formula>WEEKDAY($A913)=3</formula>
    </cfRule>
    <cfRule type="expression" dxfId="3803" priority="5016" stopIfTrue="1">
      <formula>WEEKDAY($A913)=4</formula>
    </cfRule>
    <cfRule type="expression" dxfId="3802" priority="5017" stopIfTrue="1">
      <formula>WEEKDAY($A913)=5</formula>
    </cfRule>
    <cfRule type="expression" dxfId="3801" priority="5018" stopIfTrue="1">
      <formula>WEEKDAY($A913)=6</formula>
    </cfRule>
    <cfRule type="expression" dxfId="3800" priority="5019" stopIfTrue="1">
      <formula>WEEKDAY($A913)=7</formula>
    </cfRule>
  </conditionalFormatting>
  <conditionalFormatting sqref="I913">
    <cfRule type="expression" dxfId="3799" priority="4999" stopIfTrue="1">
      <formula>WEEKDAY($A913)=1</formula>
    </cfRule>
    <cfRule type="expression" dxfId="3798" priority="5000" stopIfTrue="1">
      <formula>WEEKDAY($A913)=2</formula>
    </cfRule>
    <cfRule type="expression" dxfId="3797" priority="5001" stopIfTrue="1">
      <formula>WEEKDAY($A913)=3</formula>
    </cfRule>
    <cfRule type="expression" dxfId="3796" priority="5002" stopIfTrue="1">
      <formula>WEEKDAY($A913)=4</formula>
    </cfRule>
    <cfRule type="expression" dxfId="3795" priority="5003" stopIfTrue="1">
      <formula>WEEKDAY($A913)=5</formula>
    </cfRule>
    <cfRule type="expression" dxfId="3794" priority="5004" stopIfTrue="1">
      <formula>WEEKDAY($A913)=6</formula>
    </cfRule>
    <cfRule type="expression" dxfId="3793" priority="5005" stopIfTrue="1">
      <formula>WEEKDAY($A913)=7</formula>
    </cfRule>
  </conditionalFormatting>
  <conditionalFormatting sqref="I913">
    <cfRule type="expression" dxfId="3792" priority="4978" stopIfTrue="1">
      <formula>WEEKDAY($A913)=1</formula>
    </cfRule>
    <cfRule type="expression" dxfId="3791" priority="4979" stopIfTrue="1">
      <formula>WEEKDAY($A913)=2</formula>
    </cfRule>
    <cfRule type="expression" dxfId="3790" priority="4980" stopIfTrue="1">
      <formula>WEEKDAY($A913)=3</formula>
    </cfRule>
    <cfRule type="expression" dxfId="3789" priority="4981" stopIfTrue="1">
      <formula>WEEKDAY($A913)=4</formula>
    </cfRule>
    <cfRule type="expression" dxfId="3788" priority="4982" stopIfTrue="1">
      <formula>WEEKDAY($A913)=5</formula>
    </cfRule>
    <cfRule type="expression" dxfId="3787" priority="4983" stopIfTrue="1">
      <formula>WEEKDAY($A913)=6</formula>
    </cfRule>
    <cfRule type="expression" dxfId="3786" priority="4984" stopIfTrue="1">
      <formula>WEEKDAY($A913)=7</formula>
    </cfRule>
  </conditionalFormatting>
  <conditionalFormatting sqref="I913">
    <cfRule type="expression" dxfId="3785" priority="4957" stopIfTrue="1">
      <formula>WEEKDAY($A913)=1</formula>
    </cfRule>
    <cfRule type="expression" dxfId="3784" priority="4958" stopIfTrue="1">
      <formula>WEEKDAY($A913)=2</formula>
    </cfRule>
    <cfRule type="expression" dxfId="3783" priority="4959" stopIfTrue="1">
      <formula>WEEKDAY($A913)=3</formula>
    </cfRule>
    <cfRule type="expression" dxfId="3782" priority="4960" stopIfTrue="1">
      <formula>WEEKDAY($A913)=4</formula>
    </cfRule>
    <cfRule type="expression" dxfId="3781" priority="4961" stopIfTrue="1">
      <formula>WEEKDAY($A913)=5</formula>
    </cfRule>
    <cfRule type="expression" dxfId="3780" priority="4962" stopIfTrue="1">
      <formula>WEEKDAY($A913)=6</formula>
    </cfRule>
    <cfRule type="expression" dxfId="3779" priority="4963" stopIfTrue="1">
      <formula>WEEKDAY($A913)=7</formula>
    </cfRule>
  </conditionalFormatting>
  <conditionalFormatting sqref="I913">
    <cfRule type="expression" dxfId="3778" priority="4950" stopIfTrue="1">
      <formula>WEEKDAY($A913)=1</formula>
    </cfRule>
    <cfRule type="expression" dxfId="3777" priority="4951" stopIfTrue="1">
      <formula>WEEKDAY($A913)=2</formula>
    </cfRule>
    <cfRule type="expression" dxfId="3776" priority="4952" stopIfTrue="1">
      <formula>WEEKDAY($A913)=3</formula>
    </cfRule>
    <cfRule type="expression" dxfId="3775" priority="4953" stopIfTrue="1">
      <formula>WEEKDAY($A913)=4</formula>
    </cfRule>
    <cfRule type="expression" dxfId="3774" priority="4954" stopIfTrue="1">
      <formula>WEEKDAY($A913)=5</formula>
    </cfRule>
    <cfRule type="expression" dxfId="3773" priority="4955" stopIfTrue="1">
      <formula>WEEKDAY($A913)=6</formula>
    </cfRule>
    <cfRule type="expression" dxfId="3772" priority="4956" stopIfTrue="1">
      <formula>WEEKDAY($A913)=7</formula>
    </cfRule>
  </conditionalFormatting>
  <conditionalFormatting sqref="I913">
    <cfRule type="expression" dxfId="3771" priority="4943" stopIfTrue="1">
      <formula>WEEKDAY($A913)=1</formula>
    </cfRule>
    <cfRule type="expression" dxfId="3770" priority="4944" stopIfTrue="1">
      <formula>WEEKDAY($A913)=2</formula>
    </cfRule>
    <cfRule type="expression" dxfId="3769" priority="4945" stopIfTrue="1">
      <formula>WEEKDAY($A913)=3</formula>
    </cfRule>
    <cfRule type="expression" dxfId="3768" priority="4946" stopIfTrue="1">
      <formula>WEEKDAY($A913)=4</formula>
    </cfRule>
    <cfRule type="expression" dxfId="3767" priority="4947" stopIfTrue="1">
      <formula>WEEKDAY($A913)=5</formula>
    </cfRule>
    <cfRule type="expression" dxfId="3766" priority="4948" stopIfTrue="1">
      <formula>WEEKDAY($A913)=6</formula>
    </cfRule>
    <cfRule type="expression" dxfId="3765" priority="4949" stopIfTrue="1">
      <formula>WEEKDAY($A913)=7</formula>
    </cfRule>
  </conditionalFormatting>
  <conditionalFormatting sqref="I913">
    <cfRule type="expression" dxfId="3764" priority="4936" stopIfTrue="1">
      <formula>WEEKDAY($A913)=1</formula>
    </cfRule>
    <cfRule type="expression" dxfId="3763" priority="4937" stopIfTrue="1">
      <formula>WEEKDAY($A913)=2</formula>
    </cfRule>
    <cfRule type="expression" dxfId="3762" priority="4938" stopIfTrue="1">
      <formula>WEEKDAY($A913)=3</formula>
    </cfRule>
    <cfRule type="expression" dxfId="3761" priority="4939" stopIfTrue="1">
      <formula>WEEKDAY($A913)=4</formula>
    </cfRule>
    <cfRule type="expression" dxfId="3760" priority="4940" stopIfTrue="1">
      <formula>WEEKDAY($A913)=5</formula>
    </cfRule>
    <cfRule type="expression" dxfId="3759" priority="4941" stopIfTrue="1">
      <formula>WEEKDAY($A913)=6</formula>
    </cfRule>
    <cfRule type="expression" dxfId="3758" priority="4942" stopIfTrue="1">
      <formula>WEEKDAY($A913)=7</formula>
    </cfRule>
  </conditionalFormatting>
  <conditionalFormatting sqref="I913">
    <cfRule type="expression" dxfId="3757" priority="4922" stopIfTrue="1">
      <formula>WEEKDAY($A913)=1</formula>
    </cfRule>
    <cfRule type="expression" dxfId="3756" priority="4923" stopIfTrue="1">
      <formula>WEEKDAY($A913)=2</formula>
    </cfRule>
    <cfRule type="expression" dxfId="3755" priority="4924" stopIfTrue="1">
      <formula>WEEKDAY($A913)=3</formula>
    </cfRule>
    <cfRule type="expression" dxfId="3754" priority="4925" stopIfTrue="1">
      <formula>WEEKDAY($A913)=4</formula>
    </cfRule>
    <cfRule type="expression" dxfId="3753" priority="4926" stopIfTrue="1">
      <formula>WEEKDAY($A913)=5</formula>
    </cfRule>
    <cfRule type="expression" dxfId="3752" priority="4927" stopIfTrue="1">
      <formula>WEEKDAY($A913)=6</formula>
    </cfRule>
    <cfRule type="expression" dxfId="3751" priority="4928" stopIfTrue="1">
      <formula>WEEKDAY($A913)=7</formula>
    </cfRule>
  </conditionalFormatting>
  <conditionalFormatting sqref="I913">
    <cfRule type="expression" dxfId="3750" priority="4915" stopIfTrue="1">
      <formula>WEEKDAY($A913)=1</formula>
    </cfRule>
    <cfRule type="expression" dxfId="3749" priority="4916" stopIfTrue="1">
      <formula>WEEKDAY($A913)=2</formula>
    </cfRule>
    <cfRule type="expression" dxfId="3748" priority="4917" stopIfTrue="1">
      <formula>WEEKDAY($A913)=3</formula>
    </cfRule>
    <cfRule type="expression" dxfId="3747" priority="4918" stopIfTrue="1">
      <formula>WEEKDAY($A913)=4</formula>
    </cfRule>
    <cfRule type="expression" dxfId="3746" priority="4919" stopIfTrue="1">
      <formula>WEEKDAY($A913)=5</formula>
    </cfRule>
    <cfRule type="expression" dxfId="3745" priority="4920" stopIfTrue="1">
      <formula>WEEKDAY($A913)=6</formula>
    </cfRule>
    <cfRule type="expression" dxfId="3744" priority="4921" stopIfTrue="1">
      <formula>WEEKDAY($A913)=7</formula>
    </cfRule>
  </conditionalFormatting>
  <conditionalFormatting sqref="I913">
    <cfRule type="expression" dxfId="3743" priority="4908" stopIfTrue="1">
      <formula>WEEKDAY($A913)=1</formula>
    </cfRule>
    <cfRule type="expression" dxfId="3742" priority="4909" stopIfTrue="1">
      <formula>WEEKDAY($A913)=2</formula>
    </cfRule>
    <cfRule type="expression" dxfId="3741" priority="4910" stopIfTrue="1">
      <formula>WEEKDAY($A913)=3</formula>
    </cfRule>
    <cfRule type="expression" dxfId="3740" priority="4911" stopIfTrue="1">
      <formula>WEEKDAY($A913)=4</formula>
    </cfRule>
    <cfRule type="expression" dxfId="3739" priority="4912" stopIfTrue="1">
      <formula>WEEKDAY($A913)=5</formula>
    </cfRule>
    <cfRule type="expression" dxfId="3738" priority="4913" stopIfTrue="1">
      <formula>WEEKDAY($A913)=6</formula>
    </cfRule>
    <cfRule type="expression" dxfId="3737" priority="4914" stopIfTrue="1">
      <formula>WEEKDAY($A913)=7</formula>
    </cfRule>
  </conditionalFormatting>
  <conditionalFormatting sqref="I913">
    <cfRule type="expression" dxfId="3736" priority="4901" stopIfTrue="1">
      <formula>WEEKDAY($A913)=1</formula>
    </cfRule>
    <cfRule type="expression" dxfId="3735" priority="4902" stopIfTrue="1">
      <formula>WEEKDAY($A913)=2</formula>
    </cfRule>
    <cfRule type="expression" dxfId="3734" priority="4903" stopIfTrue="1">
      <formula>WEEKDAY($A913)=3</formula>
    </cfRule>
    <cfRule type="expression" dxfId="3733" priority="4904" stopIfTrue="1">
      <formula>WEEKDAY($A913)=4</formula>
    </cfRule>
    <cfRule type="expression" dxfId="3732" priority="4905" stopIfTrue="1">
      <formula>WEEKDAY($A913)=5</formula>
    </cfRule>
    <cfRule type="expression" dxfId="3731" priority="4906" stopIfTrue="1">
      <formula>WEEKDAY($A913)=6</formula>
    </cfRule>
    <cfRule type="expression" dxfId="3730" priority="4907" stopIfTrue="1">
      <formula>WEEKDAY($A913)=7</formula>
    </cfRule>
  </conditionalFormatting>
  <conditionalFormatting sqref="I913">
    <cfRule type="expression" dxfId="3729" priority="4894" stopIfTrue="1">
      <formula>WEEKDAY($A913)=1</formula>
    </cfRule>
    <cfRule type="expression" dxfId="3728" priority="4895" stopIfTrue="1">
      <formula>WEEKDAY($A913)=2</formula>
    </cfRule>
    <cfRule type="expression" dxfId="3727" priority="4896" stopIfTrue="1">
      <formula>WEEKDAY($A913)=3</formula>
    </cfRule>
    <cfRule type="expression" dxfId="3726" priority="4897" stopIfTrue="1">
      <formula>WEEKDAY($A913)=4</formula>
    </cfRule>
    <cfRule type="expression" dxfId="3725" priority="4898" stopIfTrue="1">
      <formula>WEEKDAY($A913)=5</formula>
    </cfRule>
    <cfRule type="expression" dxfId="3724" priority="4899" stopIfTrue="1">
      <formula>WEEKDAY($A913)=6</formula>
    </cfRule>
    <cfRule type="expression" dxfId="3723" priority="4900" stopIfTrue="1">
      <formula>WEEKDAY($A913)=7</formula>
    </cfRule>
  </conditionalFormatting>
  <conditionalFormatting sqref="I913">
    <cfRule type="expression" dxfId="3722" priority="4887" stopIfTrue="1">
      <formula>WEEKDAY($A913)=1</formula>
    </cfRule>
    <cfRule type="expression" dxfId="3721" priority="4888" stopIfTrue="1">
      <formula>WEEKDAY($A913)=2</formula>
    </cfRule>
    <cfRule type="expression" dxfId="3720" priority="4889" stopIfTrue="1">
      <formula>WEEKDAY($A913)=3</formula>
    </cfRule>
    <cfRule type="expression" dxfId="3719" priority="4890" stopIfTrue="1">
      <formula>WEEKDAY($A913)=4</formula>
    </cfRule>
    <cfRule type="expression" dxfId="3718" priority="4891" stopIfTrue="1">
      <formula>WEEKDAY($A913)=5</formula>
    </cfRule>
    <cfRule type="expression" dxfId="3717" priority="4892" stopIfTrue="1">
      <formula>WEEKDAY($A913)=6</formula>
    </cfRule>
    <cfRule type="expression" dxfId="3716" priority="4893" stopIfTrue="1">
      <formula>WEEKDAY($A913)=7</formula>
    </cfRule>
  </conditionalFormatting>
  <conditionalFormatting sqref="I913">
    <cfRule type="expression" dxfId="3715" priority="4880" stopIfTrue="1">
      <formula>WEEKDAY($A913)=1</formula>
    </cfRule>
    <cfRule type="expression" dxfId="3714" priority="4881" stopIfTrue="1">
      <formula>WEEKDAY($A913)=2</formula>
    </cfRule>
    <cfRule type="expression" dxfId="3713" priority="4882" stopIfTrue="1">
      <formula>WEEKDAY($A913)=3</formula>
    </cfRule>
    <cfRule type="expression" dxfId="3712" priority="4883" stopIfTrue="1">
      <formula>WEEKDAY($A913)=4</formula>
    </cfRule>
    <cfRule type="expression" dxfId="3711" priority="4884" stopIfTrue="1">
      <formula>WEEKDAY($A913)=5</formula>
    </cfRule>
    <cfRule type="expression" dxfId="3710" priority="4885" stopIfTrue="1">
      <formula>WEEKDAY($A913)=6</formula>
    </cfRule>
    <cfRule type="expression" dxfId="3709" priority="4886" stopIfTrue="1">
      <formula>WEEKDAY($A913)=7</formula>
    </cfRule>
  </conditionalFormatting>
  <conditionalFormatting sqref="I913">
    <cfRule type="expression" dxfId="3708" priority="4873" stopIfTrue="1">
      <formula>WEEKDAY($A913)=1</formula>
    </cfRule>
    <cfRule type="expression" dxfId="3707" priority="4874" stopIfTrue="1">
      <formula>WEEKDAY($A913)=2</formula>
    </cfRule>
    <cfRule type="expression" dxfId="3706" priority="4875" stopIfTrue="1">
      <formula>WEEKDAY($A913)=3</formula>
    </cfRule>
    <cfRule type="expression" dxfId="3705" priority="4876" stopIfTrue="1">
      <formula>WEEKDAY($A913)=4</formula>
    </cfRule>
    <cfRule type="expression" dxfId="3704" priority="4877" stopIfTrue="1">
      <formula>WEEKDAY($A913)=5</formula>
    </cfRule>
    <cfRule type="expression" dxfId="3703" priority="4878" stopIfTrue="1">
      <formula>WEEKDAY($A913)=6</formula>
    </cfRule>
    <cfRule type="expression" dxfId="3702" priority="4879" stopIfTrue="1">
      <formula>WEEKDAY($A913)=7</formula>
    </cfRule>
  </conditionalFormatting>
  <conditionalFormatting sqref="I913">
    <cfRule type="expression" dxfId="3701" priority="4866" stopIfTrue="1">
      <formula>WEEKDAY($A913)=1</formula>
    </cfRule>
    <cfRule type="expression" dxfId="3700" priority="4867" stopIfTrue="1">
      <formula>WEEKDAY($A913)=2</formula>
    </cfRule>
    <cfRule type="expression" dxfId="3699" priority="4868" stopIfTrue="1">
      <formula>WEEKDAY($A913)=3</formula>
    </cfRule>
    <cfRule type="expression" dxfId="3698" priority="4869" stopIfTrue="1">
      <formula>WEEKDAY($A913)=4</formula>
    </cfRule>
    <cfRule type="expression" dxfId="3697" priority="4870" stopIfTrue="1">
      <formula>WEEKDAY($A913)=5</formula>
    </cfRule>
    <cfRule type="expression" dxfId="3696" priority="4871" stopIfTrue="1">
      <formula>WEEKDAY($A913)=6</formula>
    </cfRule>
    <cfRule type="expression" dxfId="3695" priority="4872" stopIfTrue="1">
      <formula>WEEKDAY($A913)=7</formula>
    </cfRule>
  </conditionalFormatting>
  <conditionalFormatting sqref="I913">
    <cfRule type="expression" dxfId="3694" priority="4859" stopIfTrue="1">
      <formula>WEEKDAY($A913)=1</formula>
    </cfRule>
    <cfRule type="expression" dxfId="3693" priority="4860" stopIfTrue="1">
      <formula>WEEKDAY($A913)=2</formula>
    </cfRule>
    <cfRule type="expression" dxfId="3692" priority="4861" stopIfTrue="1">
      <formula>WEEKDAY($A913)=3</formula>
    </cfRule>
    <cfRule type="expression" dxfId="3691" priority="4862" stopIfTrue="1">
      <formula>WEEKDAY($A913)=4</formula>
    </cfRule>
    <cfRule type="expression" dxfId="3690" priority="4863" stopIfTrue="1">
      <formula>WEEKDAY($A913)=5</formula>
    </cfRule>
    <cfRule type="expression" dxfId="3689" priority="4864" stopIfTrue="1">
      <formula>WEEKDAY($A913)=6</formula>
    </cfRule>
    <cfRule type="expression" dxfId="3688" priority="4865" stopIfTrue="1">
      <formula>WEEKDAY($A913)=7</formula>
    </cfRule>
  </conditionalFormatting>
  <conditionalFormatting sqref="I913">
    <cfRule type="expression" dxfId="3687" priority="4852" stopIfTrue="1">
      <formula>WEEKDAY($A913)=1</formula>
    </cfRule>
    <cfRule type="expression" dxfId="3686" priority="4853" stopIfTrue="1">
      <formula>WEEKDAY($A913)=2</formula>
    </cfRule>
    <cfRule type="expression" dxfId="3685" priority="4854" stopIfTrue="1">
      <formula>WEEKDAY($A913)=3</formula>
    </cfRule>
    <cfRule type="expression" dxfId="3684" priority="4855" stopIfTrue="1">
      <formula>WEEKDAY($A913)=4</formula>
    </cfRule>
    <cfRule type="expression" dxfId="3683" priority="4856" stopIfTrue="1">
      <formula>WEEKDAY($A913)=5</formula>
    </cfRule>
    <cfRule type="expression" dxfId="3682" priority="4857" stopIfTrue="1">
      <formula>WEEKDAY($A913)=6</formula>
    </cfRule>
    <cfRule type="expression" dxfId="3681" priority="4858" stopIfTrue="1">
      <formula>WEEKDAY($A913)=7</formula>
    </cfRule>
  </conditionalFormatting>
  <conditionalFormatting sqref="I913">
    <cfRule type="expression" dxfId="3680" priority="4845" stopIfTrue="1">
      <formula>WEEKDAY($A913)=1</formula>
    </cfRule>
    <cfRule type="expression" dxfId="3679" priority="4846" stopIfTrue="1">
      <formula>WEEKDAY($A913)=2</formula>
    </cfRule>
    <cfRule type="expression" dxfId="3678" priority="4847" stopIfTrue="1">
      <formula>WEEKDAY($A913)=3</formula>
    </cfRule>
    <cfRule type="expression" dxfId="3677" priority="4848" stopIfTrue="1">
      <formula>WEEKDAY($A913)=4</formula>
    </cfRule>
    <cfRule type="expression" dxfId="3676" priority="4849" stopIfTrue="1">
      <formula>WEEKDAY($A913)=5</formula>
    </cfRule>
    <cfRule type="expression" dxfId="3675" priority="4850" stopIfTrue="1">
      <formula>WEEKDAY($A913)=6</formula>
    </cfRule>
    <cfRule type="expression" dxfId="3674" priority="4851" stopIfTrue="1">
      <formula>WEEKDAY($A913)=7</formula>
    </cfRule>
  </conditionalFormatting>
  <conditionalFormatting sqref="I913">
    <cfRule type="expression" dxfId="3673" priority="4838" stopIfTrue="1">
      <formula>WEEKDAY($A913)=1</formula>
    </cfRule>
    <cfRule type="expression" dxfId="3672" priority="4839" stopIfTrue="1">
      <formula>WEEKDAY($A913)=2</formula>
    </cfRule>
    <cfRule type="expression" dxfId="3671" priority="4840" stopIfTrue="1">
      <formula>WEEKDAY($A913)=3</formula>
    </cfRule>
    <cfRule type="expression" dxfId="3670" priority="4841" stopIfTrue="1">
      <formula>WEEKDAY($A913)=4</formula>
    </cfRule>
    <cfRule type="expression" dxfId="3669" priority="4842" stopIfTrue="1">
      <formula>WEEKDAY($A913)=5</formula>
    </cfRule>
    <cfRule type="expression" dxfId="3668" priority="4843" stopIfTrue="1">
      <formula>WEEKDAY($A913)=6</formula>
    </cfRule>
    <cfRule type="expression" dxfId="3667" priority="4844" stopIfTrue="1">
      <formula>WEEKDAY($A913)=7</formula>
    </cfRule>
  </conditionalFormatting>
  <conditionalFormatting sqref="I913">
    <cfRule type="expression" dxfId="3666" priority="4831" stopIfTrue="1">
      <formula>WEEKDAY($A913)=1</formula>
    </cfRule>
    <cfRule type="expression" dxfId="3665" priority="4832" stopIfTrue="1">
      <formula>WEEKDAY($A913)=2</formula>
    </cfRule>
    <cfRule type="expression" dxfId="3664" priority="4833" stopIfTrue="1">
      <formula>WEEKDAY($A913)=3</formula>
    </cfRule>
    <cfRule type="expression" dxfId="3663" priority="4834" stopIfTrue="1">
      <formula>WEEKDAY($A913)=4</formula>
    </cfRule>
    <cfRule type="expression" dxfId="3662" priority="4835" stopIfTrue="1">
      <formula>WEEKDAY($A913)=5</formula>
    </cfRule>
    <cfRule type="expression" dxfId="3661" priority="4836" stopIfTrue="1">
      <formula>WEEKDAY($A913)=6</formula>
    </cfRule>
    <cfRule type="expression" dxfId="3660" priority="4837" stopIfTrue="1">
      <formula>WEEKDAY($A913)=7</formula>
    </cfRule>
  </conditionalFormatting>
  <conditionalFormatting sqref="I913">
    <cfRule type="expression" dxfId="3659" priority="4824" stopIfTrue="1">
      <formula>WEEKDAY($A913)=1</formula>
    </cfRule>
    <cfRule type="expression" dxfId="3658" priority="4825" stopIfTrue="1">
      <formula>WEEKDAY($A913)=2</formula>
    </cfRule>
    <cfRule type="expression" dxfId="3657" priority="4826" stopIfTrue="1">
      <formula>WEEKDAY($A913)=3</formula>
    </cfRule>
    <cfRule type="expression" dxfId="3656" priority="4827" stopIfTrue="1">
      <formula>WEEKDAY($A913)=4</formula>
    </cfRule>
    <cfRule type="expression" dxfId="3655" priority="4828" stopIfTrue="1">
      <formula>WEEKDAY($A913)=5</formula>
    </cfRule>
    <cfRule type="expression" dxfId="3654" priority="4829" stopIfTrue="1">
      <formula>WEEKDAY($A913)=6</formula>
    </cfRule>
    <cfRule type="expression" dxfId="3653" priority="4830" stopIfTrue="1">
      <formula>WEEKDAY($A913)=7</formula>
    </cfRule>
  </conditionalFormatting>
  <conditionalFormatting sqref="I913">
    <cfRule type="expression" dxfId="3652" priority="4817" stopIfTrue="1">
      <formula>WEEKDAY($A913)=1</formula>
    </cfRule>
    <cfRule type="expression" dxfId="3651" priority="4818" stopIfTrue="1">
      <formula>WEEKDAY($A913)=2</formula>
    </cfRule>
    <cfRule type="expression" dxfId="3650" priority="4819" stopIfTrue="1">
      <formula>WEEKDAY($A913)=3</formula>
    </cfRule>
    <cfRule type="expression" dxfId="3649" priority="4820" stopIfTrue="1">
      <formula>WEEKDAY($A913)=4</formula>
    </cfRule>
    <cfRule type="expression" dxfId="3648" priority="4821" stopIfTrue="1">
      <formula>WEEKDAY($A913)=5</formula>
    </cfRule>
    <cfRule type="expression" dxfId="3647" priority="4822" stopIfTrue="1">
      <formula>WEEKDAY($A913)=6</formula>
    </cfRule>
    <cfRule type="expression" dxfId="3646" priority="4823" stopIfTrue="1">
      <formula>WEEKDAY($A913)=7</formula>
    </cfRule>
  </conditionalFormatting>
  <conditionalFormatting sqref="I913">
    <cfRule type="expression" dxfId="3645" priority="4810" stopIfTrue="1">
      <formula>WEEKDAY($A913)=1</formula>
    </cfRule>
    <cfRule type="expression" dxfId="3644" priority="4811" stopIfTrue="1">
      <formula>WEEKDAY($A913)=2</formula>
    </cfRule>
    <cfRule type="expression" dxfId="3643" priority="4812" stopIfTrue="1">
      <formula>WEEKDAY($A913)=3</formula>
    </cfRule>
    <cfRule type="expression" dxfId="3642" priority="4813" stopIfTrue="1">
      <formula>WEEKDAY($A913)=4</formula>
    </cfRule>
    <cfRule type="expression" dxfId="3641" priority="4814" stopIfTrue="1">
      <formula>WEEKDAY($A913)=5</formula>
    </cfRule>
    <cfRule type="expression" dxfId="3640" priority="4815" stopIfTrue="1">
      <formula>WEEKDAY($A913)=6</formula>
    </cfRule>
    <cfRule type="expression" dxfId="3639" priority="4816" stopIfTrue="1">
      <formula>WEEKDAY($A913)=7</formula>
    </cfRule>
  </conditionalFormatting>
  <conditionalFormatting sqref="I913">
    <cfRule type="expression" dxfId="3638" priority="4803" stopIfTrue="1">
      <formula>WEEKDAY($A913)=1</formula>
    </cfRule>
    <cfRule type="expression" dxfId="3637" priority="4804" stopIfTrue="1">
      <formula>WEEKDAY($A913)=2</formula>
    </cfRule>
    <cfRule type="expression" dxfId="3636" priority="4805" stopIfTrue="1">
      <formula>WEEKDAY($A913)=3</formula>
    </cfRule>
    <cfRule type="expression" dxfId="3635" priority="4806" stopIfTrue="1">
      <formula>WEEKDAY($A913)=4</formula>
    </cfRule>
    <cfRule type="expression" dxfId="3634" priority="4807" stopIfTrue="1">
      <formula>WEEKDAY($A913)=5</formula>
    </cfRule>
    <cfRule type="expression" dxfId="3633" priority="4808" stopIfTrue="1">
      <formula>WEEKDAY($A913)=6</formula>
    </cfRule>
    <cfRule type="expression" dxfId="3632" priority="4809" stopIfTrue="1">
      <formula>WEEKDAY($A913)=7</formula>
    </cfRule>
  </conditionalFormatting>
  <conditionalFormatting sqref="I913">
    <cfRule type="expression" dxfId="3631" priority="4796" stopIfTrue="1">
      <formula>WEEKDAY($A913)=1</formula>
    </cfRule>
    <cfRule type="expression" dxfId="3630" priority="4797" stopIfTrue="1">
      <formula>WEEKDAY($A913)=2</formula>
    </cfRule>
    <cfRule type="expression" dxfId="3629" priority="4798" stopIfTrue="1">
      <formula>WEEKDAY($A913)=3</formula>
    </cfRule>
    <cfRule type="expression" dxfId="3628" priority="4799" stopIfTrue="1">
      <formula>WEEKDAY($A913)=4</formula>
    </cfRule>
    <cfRule type="expression" dxfId="3627" priority="4800" stopIfTrue="1">
      <formula>WEEKDAY($A913)=5</formula>
    </cfRule>
    <cfRule type="expression" dxfId="3626" priority="4801" stopIfTrue="1">
      <formula>WEEKDAY($A913)=6</formula>
    </cfRule>
    <cfRule type="expression" dxfId="3625" priority="4802" stopIfTrue="1">
      <formula>WEEKDAY($A913)=7</formula>
    </cfRule>
  </conditionalFormatting>
  <conditionalFormatting sqref="I913">
    <cfRule type="expression" dxfId="3624" priority="4789" stopIfTrue="1">
      <formula>WEEKDAY($A913)=1</formula>
    </cfRule>
    <cfRule type="expression" dxfId="3623" priority="4790" stopIfTrue="1">
      <formula>WEEKDAY($A913)=2</formula>
    </cfRule>
    <cfRule type="expression" dxfId="3622" priority="4791" stopIfTrue="1">
      <formula>WEEKDAY($A913)=3</formula>
    </cfRule>
    <cfRule type="expression" dxfId="3621" priority="4792" stopIfTrue="1">
      <formula>WEEKDAY($A913)=4</formula>
    </cfRule>
    <cfRule type="expression" dxfId="3620" priority="4793" stopIfTrue="1">
      <formula>WEEKDAY($A913)=5</formula>
    </cfRule>
    <cfRule type="expression" dxfId="3619" priority="4794" stopIfTrue="1">
      <formula>WEEKDAY($A913)=6</formula>
    </cfRule>
    <cfRule type="expression" dxfId="3618" priority="4795" stopIfTrue="1">
      <formula>WEEKDAY($A913)=7</formula>
    </cfRule>
  </conditionalFormatting>
  <conditionalFormatting sqref="I913">
    <cfRule type="expression" dxfId="3617" priority="4782" stopIfTrue="1">
      <formula>WEEKDAY($A913)=1</formula>
    </cfRule>
    <cfRule type="expression" dxfId="3616" priority="4783" stopIfTrue="1">
      <formula>WEEKDAY($A913)=2</formula>
    </cfRule>
    <cfRule type="expression" dxfId="3615" priority="4784" stopIfTrue="1">
      <formula>WEEKDAY($A913)=3</formula>
    </cfRule>
    <cfRule type="expression" dxfId="3614" priority="4785" stopIfTrue="1">
      <formula>WEEKDAY($A913)=4</formula>
    </cfRule>
    <cfRule type="expression" dxfId="3613" priority="4786" stopIfTrue="1">
      <formula>WEEKDAY($A913)=5</formula>
    </cfRule>
    <cfRule type="expression" dxfId="3612" priority="4787" stopIfTrue="1">
      <formula>WEEKDAY($A913)=6</formula>
    </cfRule>
    <cfRule type="expression" dxfId="3611" priority="4788" stopIfTrue="1">
      <formula>WEEKDAY($A913)=7</formula>
    </cfRule>
  </conditionalFormatting>
  <conditionalFormatting sqref="I913">
    <cfRule type="expression" dxfId="3610" priority="4775" stopIfTrue="1">
      <formula>WEEKDAY($A913)=1</formula>
    </cfRule>
    <cfRule type="expression" dxfId="3609" priority="4776" stopIfTrue="1">
      <formula>WEEKDAY($A913)=2</formula>
    </cfRule>
    <cfRule type="expression" dxfId="3608" priority="4777" stopIfTrue="1">
      <formula>WEEKDAY($A913)=3</formula>
    </cfRule>
    <cfRule type="expression" dxfId="3607" priority="4778" stopIfTrue="1">
      <formula>WEEKDAY($A913)=4</formula>
    </cfRule>
    <cfRule type="expression" dxfId="3606" priority="4779" stopIfTrue="1">
      <formula>WEEKDAY($A913)=5</formula>
    </cfRule>
    <cfRule type="expression" dxfId="3605" priority="4780" stopIfTrue="1">
      <formula>WEEKDAY($A913)=6</formula>
    </cfRule>
    <cfRule type="expression" dxfId="3604" priority="4781" stopIfTrue="1">
      <formula>WEEKDAY($A913)=7</formula>
    </cfRule>
  </conditionalFormatting>
  <conditionalFormatting sqref="I913">
    <cfRule type="expression" dxfId="3603" priority="4761" stopIfTrue="1">
      <formula>WEEKDAY($A913)=1</formula>
    </cfRule>
    <cfRule type="expression" dxfId="3602" priority="4762" stopIfTrue="1">
      <formula>WEEKDAY($A913)=2</formula>
    </cfRule>
    <cfRule type="expression" dxfId="3601" priority="4763" stopIfTrue="1">
      <formula>WEEKDAY($A913)=3</formula>
    </cfRule>
    <cfRule type="expression" dxfId="3600" priority="4764" stopIfTrue="1">
      <formula>WEEKDAY($A913)=4</formula>
    </cfRule>
    <cfRule type="expression" dxfId="3599" priority="4765" stopIfTrue="1">
      <formula>WEEKDAY($A913)=5</formula>
    </cfRule>
    <cfRule type="expression" dxfId="3598" priority="4766" stopIfTrue="1">
      <formula>WEEKDAY($A913)=6</formula>
    </cfRule>
    <cfRule type="expression" dxfId="3597" priority="4767" stopIfTrue="1">
      <formula>WEEKDAY($A913)=7</formula>
    </cfRule>
  </conditionalFormatting>
  <conditionalFormatting sqref="I913">
    <cfRule type="expression" dxfId="3596" priority="4740" stopIfTrue="1">
      <formula>WEEKDAY($A913)=1</formula>
    </cfRule>
    <cfRule type="expression" dxfId="3595" priority="4741" stopIfTrue="1">
      <formula>WEEKDAY($A913)=2</formula>
    </cfRule>
    <cfRule type="expression" dxfId="3594" priority="4742" stopIfTrue="1">
      <formula>WEEKDAY($A913)=3</formula>
    </cfRule>
    <cfRule type="expression" dxfId="3593" priority="4743" stopIfTrue="1">
      <formula>WEEKDAY($A913)=4</formula>
    </cfRule>
    <cfRule type="expression" dxfId="3592" priority="4744" stopIfTrue="1">
      <formula>WEEKDAY($A913)=5</formula>
    </cfRule>
    <cfRule type="expression" dxfId="3591" priority="4745" stopIfTrue="1">
      <formula>WEEKDAY($A913)=6</formula>
    </cfRule>
    <cfRule type="expression" dxfId="3590" priority="4746" stopIfTrue="1">
      <formula>WEEKDAY($A913)=7</formula>
    </cfRule>
  </conditionalFormatting>
  <conditionalFormatting sqref="I913">
    <cfRule type="expression" dxfId="3589" priority="4726" stopIfTrue="1">
      <formula>WEEKDAY($A913)=1</formula>
    </cfRule>
    <cfRule type="expression" dxfId="3588" priority="4727" stopIfTrue="1">
      <formula>WEEKDAY($A913)=2</formula>
    </cfRule>
    <cfRule type="expression" dxfId="3587" priority="4728" stopIfTrue="1">
      <formula>WEEKDAY($A913)=3</formula>
    </cfRule>
    <cfRule type="expression" dxfId="3586" priority="4729" stopIfTrue="1">
      <formula>WEEKDAY($A913)=4</formula>
    </cfRule>
    <cfRule type="expression" dxfId="3585" priority="4730" stopIfTrue="1">
      <formula>WEEKDAY($A913)=5</formula>
    </cfRule>
    <cfRule type="expression" dxfId="3584" priority="4731" stopIfTrue="1">
      <formula>WEEKDAY($A913)=6</formula>
    </cfRule>
    <cfRule type="expression" dxfId="3583" priority="4732" stopIfTrue="1">
      <formula>WEEKDAY($A913)=7</formula>
    </cfRule>
  </conditionalFormatting>
  <conditionalFormatting sqref="I913">
    <cfRule type="expression" dxfId="3582" priority="4705" stopIfTrue="1">
      <formula>WEEKDAY($A913)=1</formula>
    </cfRule>
    <cfRule type="expression" dxfId="3581" priority="4706" stopIfTrue="1">
      <formula>WEEKDAY($A913)=2</formula>
    </cfRule>
    <cfRule type="expression" dxfId="3580" priority="4707" stopIfTrue="1">
      <formula>WEEKDAY($A913)=3</formula>
    </cfRule>
    <cfRule type="expression" dxfId="3579" priority="4708" stopIfTrue="1">
      <formula>WEEKDAY($A913)=4</formula>
    </cfRule>
    <cfRule type="expression" dxfId="3578" priority="4709" stopIfTrue="1">
      <formula>WEEKDAY($A913)=5</formula>
    </cfRule>
    <cfRule type="expression" dxfId="3577" priority="4710" stopIfTrue="1">
      <formula>WEEKDAY($A913)=6</formula>
    </cfRule>
    <cfRule type="expression" dxfId="3576" priority="4711" stopIfTrue="1">
      <formula>WEEKDAY($A913)=7</formula>
    </cfRule>
  </conditionalFormatting>
  <conditionalFormatting sqref="I913">
    <cfRule type="expression" dxfId="3575" priority="4684" stopIfTrue="1">
      <formula>WEEKDAY($A913)=1</formula>
    </cfRule>
    <cfRule type="expression" dxfId="3574" priority="4685" stopIfTrue="1">
      <formula>WEEKDAY($A913)=2</formula>
    </cfRule>
    <cfRule type="expression" dxfId="3573" priority="4686" stopIfTrue="1">
      <formula>WEEKDAY($A913)=3</formula>
    </cfRule>
    <cfRule type="expression" dxfId="3572" priority="4687" stopIfTrue="1">
      <formula>WEEKDAY($A913)=4</formula>
    </cfRule>
    <cfRule type="expression" dxfId="3571" priority="4688" stopIfTrue="1">
      <formula>WEEKDAY($A913)=5</formula>
    </cfRule>
    <cfRule type="expression" dxfId="3570" priority="4689" stopIfTrue="1">
      <formula>WEEKDAY($A913)=6</formula>
    </cfRule>
    <cfRule type="expression" dxfId="3569" priority="4690" stopIfTrue="1">
      <formula>WEEKDAY($A913)=7</formula>
    </cfRule>
  </conditionalFormatting>
  <conditionalFormatting sqref="I913">
    <cfRule type="expression" dxfId="3568" priority="4677" stopIfTrue="1">
      <formula>WEEKDAY($A913)=1</formula>
    </cfRule>
    <cfRule type="expression" dxfId="3567" priority="4678" stopIfTrue="1">
      <formula>WEEKDAY($A913)=2</formula>
    </cfRule>
    <cfRule type="expression" dxfId="3566" priority="4679" stopIfTrue="1">
      <formula>WEEKDAY($A913)=3</formula>
    </cfRule>
    <cfRule type="expression" dxfId="3565" priority="4680" stopIfTrue="1">
      <formula>WEEKDAY($A913)=4</formula>
    </cfRule>
    <cfRule type="expression" dxfId="3564" priority="4681" stopIfTrue="1">
      <formula>WEEKDAY($A913)=5</formula>
    </cfRule>
    <cfRule type="expression" dxfId="3563" priority="4682" stopIfTrue="1">
      <formula>WEEKDAY($A913)=6</formula>
    </cfRule>
    <cfRule type="expression" dxfId="3562" priority="4683" stopIfTrue="1">
      <formula>WEEKDAY($A913)=7</formula>
    </cfRule>
  </conditionalFormatting>
  <conditionalFormatting sqref="I913">
    <cfRule type="expression" dxfId="3561" priority="4656" stopIfTrue="1">
      <formula>WEEKDAY($A913)=1</formula>
    </cfRule>
    <cfRule type="expression" dxfId="3560" priority="4657" stopIfTrue="1">
      <formula>WEEKDAY($A913)=2</formula>
    </cfRule>
    <cfRule type="expression" dxfId="3559" priority="4658" stopIfTrue="1">
      <formula>WEEKDAY($A913)=3</formula>
    </cfRule>
    <cfRule type="expression" dxfId="3558" priority="4659" stopIfTrue="1">
      <formula>WEEKDAY($A913)=4</formula>
    </cfRule>
    <cfRule type="expression" dxfId="3557" priority="4660" stopIfTrue="1">
      <formula>WEEKDAY($A913)=5</formula>
    </cfRule>
    <cfRule type="expression" dxfId="3556" priority="4661" stopIfTrue="1">
      <formula>WEEKDAY($A913)=6</formula>
    </cfRule>
    <cfRule type="expression" dxfId="3555" priority="4662" stopIfTrue="1">
      <formula>WEEKDAY($A913)=7</formula>
    </cfRule>
  </conditionalFormatting>
  <conditionalFormatting sqref="I913">
    <cfRule type="expression" dxfId="3554" priority="4642" stopIfTrue="1">
      <formula>WEEKDAY($A913)=1</formula>
    </cfRule>
    <cfRule type="expression" dxfId="3553" priority="4643" stopIfTrue="1">
      <formula>WEEKDAY($A913)=2</formula>
    </cfRule>
    <cfRule type="expression" dxfId="3552" priority="4644" stopIfTrue="1">
      <formula>WEEKDAY($A913)=3</formula>
    </cfRule>
    <cfRule type="expression" dxfId="3551" priority="4645" stopIfTrue="1">
      <formula>WEEKDAY($A913)=4</formula>
    </cfRule>
    <cfRule type="expression" dxfId="3550" priority="4646" stopIfTrue="1">
      <formula>WEEKDAY($A913)=5</formula>
    </cfRule>
    <cfRule type="expression" dxfId="3549" priority="4647" stopIfTrue="1">
      <formula>WEEKDAY($A913)=6</formula>
    </cfRule>
    <cfRule type="expression" dxfId="3548" priority="4648" stopIfTrue="1">
      <formula>WEEKDAY($A913)=7</formula>
    </cfRule>
  </conditionalFormatting>
  <conditionalFormatting sqref="I913">
    <cfRule type="expression" dxfId="3547" priority="4607" stopIfTrue="1">
      <formula>WEEKDAY($A913)=1</formula>
    </cfRule>
    <cfRule type="expression" dxfId="3546" priority="4608" stopIfTrue="1">
      <formula>WEEKDAY($A913)=2</formula>
    </cfRule>
    <cfRule type="expression" dxfId="3545" priority="4609" stopIfTrue="1">
      <formula>WEEKDAY($A913)=3</formula>
    </cfRule>
    <cfRule type="expression" dxfId="3544" priority="4610" stopIfTrue="1">
      <formula>WEEKDAY($A913)=4</formula>
    </cfRule>
    <cfRule type="expression" dxfId="3543" priority="4611" stopIfTrue="1">
      <formula>WEEKDAY($A913)=5</formula>
    </cfRule>
    <cfRule type="expression" dxfId="3542" priority="4612" stopIfTrue="1">
      <formula>WEEKDAY($A913)=6</formula>
    </cfRule>
    <cfRule type="expression" dxfId="3541" priority="4613" stopIfTrue="1">
      <formula>WEEKDAY($A913)=7</formula>
    </cfRule>
  </conditionalFormatting>
  <conditionalFormatting sqref="I913">
    <cfRule type="expression" dxfId="3540" priority="4586" stopIfTrue="1">
      <formula>WEEKDAY($A913)=1</formula>
    </cfRule>
    <cfRule type="expression" dxfId="3539" priority="4587" stopIfTrue="1">
      <formula>WEEKDAY($A913)=2</formula>
    </cfRule>
    <cfRule type="expression" dxfId="3538" priority="4588" stopIfTrue="1">
      <formula>WEEKDAY($A913)=3</formula>
    </cfRule>
    <cfRule type="expression" dxfId="3537" priority="4589" stopIfTrue="1">
      <formula>WEEKDAY($A913)=4</formula>
    </cfRule>
    <cfRule type="expression" dxfId="3536" priority="4590" stopIfTrue="1">
      <formula>WEEKDAY($A913)=5</formula>
    </cfRule>
    <cfRule type="expression" dxfId="3535" priority="4591" stopIfTrue="1">
      <formula>WEEKDAY($A913)=6</formula>
    </cfRule>
    <cfRule type="expression" dxfId="3534" priority="4592" stopIfTrue="1">
      <formula>WEEKDAY($A913)=7</formula>
    </cfRule>
  </conditionalFormatting>
  <conditionalFormatting sqref="I913">
    <cfRule type="expression" dxfId="3533" priority="4579" stopIfTrue="1">
      <formula>WEEKDAY($A913)=1</formula>
    </cfRule>
    <cfRule type="expression" dxfId="3532" priority="4580" stopIfTrue="1">
      <formula>WEEKDAY($A913)=2</formula>
    </cfRule>
    <cfRule type="expression" dxfId="3531" priority="4581" stopIfTrue="1">
      <formula>WEEKDAY($A913)=3</formula>
    </cfRule>
    <cfRule type="expression" dxfId="3530" priority="4582" stopIfTrue="1">
      <formula>WEEKDAY($A913)=4</formula>
    </cfRule>
    <cfRule type="expression" dxfId="3529" priority="4583" stopIfTrue="1">
      <formula>WEEKDAY($A913)=5</formula>
    </cfRule>
    <cfRule type="expression" dxfId="3528" priority="4584" stopIfTrue="1">
      <formula>WEEKDAY($A913)=6</formula>
    </cfRule>
    <cfRule type="expression" dxfId="3527" priority="4585" stopIfTrue="1">
      <formula>WEEKDAY($A913)=7</formula>
    </cfRule>
  </conditionalFormatting>
  <conditionalFormatting sqref="I913">
    <cfRule type="expression" dxfId="3526" priority="4565" stopIfTrue="1">
      <formula>WEEKDAY($A913)=1</formula>
    </cfRule>
    <cfRule type="expression" dxfId="3525" priority="4566" stopIfTrue="1">
      <formula>WEEKDAY($A913)=2</formula>
    </cfRule>
    <cfRule type="expression" dxfId="3524" priority="4567" stopIfTrue="1">
      <formula>WEEKDAY($A913)=3</formula>
    </cfRule>
    <cfRule type="expression" dxfId="3523" priority="4568" stopIfTrue="1">
      <formula>WEEKDAY($A913)=4</formula>
    </cfRule>
    <cfRule type="expression" dxfId="3522" priority="4569" stopIfTrue="1">
      <formula>WEEKDAY($A913)=5</formula>
    </cfRule>
    <cfRule type="expression" dxfId="3521" priority="4570" stopIfTrue="1">
      <formula>WEEKDAY($A913)=6</formula>
    </cfRule>
    <cfRule type="expression" dxfId="3520" priority="4571" stopIfTrue="1">
      <formula>WEEKDAY($A913)=7</formula>
    </cfRule>
  </conditionalFormatting>
  <conditionalFormatting sqref="I913">
    <cfRule type="expression" dxfId="3519" priority="4530" stopIfTrue="1">
      <formula>WEEKDAY($A913)=1</formula>
    </cfRule>
    <cfRule type="expression" dxfId="3518" priority="4531" stopIfTrue="1">
      <formula>WEEKDAY($A913)=2</formula>
    </cfRule>
    <cfRule type="expression" dxfId="3517" priority="4532" stopIfTrue="1">
      <formula>WEEKDAY($A913)=3</formula>
    </cfRule>
    <cfRule type="expression" dxfId="3516" priority="4533" stopIfTrue="1">
      <formula>WEEKDAY($A913)=4</formula>
    </cfRule>
    <cfRule type="expression" dxfId="3515" priority="4534" stopIfTrue="1">
      <formula>WEEKDAY($A913)=5</formula>
    </cfRule>
    <cfRule type="expression" dxfId="3514" priority="4535" stopIfTrue="1">
      <formula>WEEKDAY($A913)=6</formula>
    </cfRule>
    <cfRule type="expression" dxfId="3513" priority="4536" stopIfTrue="1">
      <formula>WEEKDAY($A913)=7</formula>
    </cfRule>
  </conditionalFormatting>
  <conditionalFormatting sqref="I913">
    <cfRule type="expression" dxfId="3512" priority="4509" stopIfTrue="1">
      <formula>WEEKDAY($A913)=1</formula>
    </cfRule>
    <cfRule type="expression" dxfId="3511" priority="4510" stopIfTrue="1">
      <formula>WEEKDAY($A913)=2</formula>
    </cfRule>
    <cfRule type="expression" dxfId="3510" priority="4511" stopIfTrue="1">
      <formula>WEEKDAY($A913)=3</formula>
    </cfRule>
    <cfRule type="expression" dxfId="3509" priority="4512" stopIfTrue="1">
      <formula>WEEKDAY($A913)=4</formula>
    </cfRule>
    <cfRule type="expression" dxfId="3508" priority="4513" stopIfTrue="1">
      <formula>WEEKDAY($A913)=5</formula>
    </cfRule>
    <cfRule type="expression" dxfId="3507" priority="4514" stopIfTrue="1">
      <formula>WEEKDAY($A913)=6</formula>
    </cfRule>
    <cfRule type="expression" dxfId="3506" priority="4515" stopIfTrue="1">
      <formula>WEEKDAY($A913)=7</formula>
    </cfRule>
  </conditionalFormatting>
  <conditionalFormatting sqref="I913">
    <cfRule type="expression" dxfId="3505" priority="4502" stopIfTrue="1">
      <formula>WEEKDAY($A913)=1</formula>
    </cfRule>
    <cfRule type="expression" dxfId="3504" priority="4503" stopIfTrue="1">
      <formula>WEEKDAY($A913)=2</formula>
    </cfRule>
    <cfRule type="expression" dxfId="3503" priority="4504" stopIfTrue="1">
      <formula>WEEKDAY($A913)=3</formula>
    </cfRule>
    <cfRule type="expression" dxfId="3502" priority="4505" stopIfTrue="1">
      <formula>WEEKDAY($A913)=4</formula>
    </cfRule>
    <cfRule type="expression" dxfId="3501" priority="4506" stopIfTrue="1">
      <formula>WEEKDAY($A913)=5</formula>
    </cfRule>
    <cfRule type="expression" dxfId="3500" priority="4507" stopIfTrue="1">
      <formula>WEEKDAY($A913)=6</formula>
    </cfRule>
    <cfRule type="expression" dxfId="3499" priority="4508" stopIfTrue="1">
      <formula>WEEKDAY($A913)=7</formula>
    </cfRule>
  </conditionalFormatting>
  <conditionalFormatting sqref="I913">
    <cfRule type="expression" dxfId="3498" priority="4481" stopIfTrue="1">
      <formula>WEEKDAY($A913)=1</formula>
    </cfRule>
    <cfRule type="expression" dxfId="3497" priority="4482" stopIfTrue="1">
      <formula>WEEKDAY($A913)=2</formula>
    </cfRule>
    <cfRule type="expression" dxfId="3496" priority="4483" stopIfTrue="1">
      <formula>WEEKDAY($A913)=3</formula>
    </cfRule>
    <cfRule type="expression" dxfId="3495" priority="4484" stopIfTrue="1">
      <formula>WEEKDAY($A913)=4</formula>
    </cfRule>
    <cfRule type="expression" dxfId="3494" priority="4485" stopIfTrue="1">
      <formula>WEEKDAY($A913)=5</formula>
    </cfRule>
    <cfRule type="expression" dxfId="3493" priority="4486" stopIfTrue="1">
      <formula>WEEKDAY($A913)=6</formula>
    </cfRule>
    <cfRule type="expression" dxfId="3492" priority="4487" stopIfTrue="1">
      <formula>WEEKDAY($A913)=7</formula>
    </cfRule>
  </conditionalFormatting>
  <conditionalFormatting sqref="I913">
    <cfRule type="expression" dxfId="3491" priority="4474" stopIfTrue="1">
      <formula>WEEKDAY($A913)=1</formula>
    </cfRule>
    <cfRule type="expression" dxfId="3490" priority="4475" stopIfTrue="1">
      <formula>WEEKDAY($A913)=2</formula>
    </cfRule>
    <cfRule type="expression" dxfId="3489" priority="4476" stopIfTrue="1">
      <formula>WEEKDAY($A913)=3</formula>
    </cfRule>
    <cfRule type="expression" dxfId="3488" priority="4477" stopIfTrue="1">
      <formula>WEEKDAY($A913)=4</formula>
    </cfRule>
    <cfRule type="expression" dxfId="3487" priority="4478" stopIfTrue="1">
      <formula>WEEKDAY($A913)=5</formula>
    </cfRule>
    <cfRule type="expression" dxfId="3486" priority="4479" stopIfTrue="1">
      <formula>WEEKDAY($A913)=6</formula>
    </cfRule>
    <cfRule type="expression" dxfId="3485" priority="4480" stopIfTrue="1">
      <formula>WEEKDAY($A913)=7</formula>
    </cfRule>
  </conditionalFormatting>
  <conditionalFormatting sqref="I913">
    <cfRule type="expression" dxfId="3484" priority="4467" stopIfTrue="1">
      <formula>WEEKDAY($A913)=1</formula>
    </cfRule>
    <cfRule type="expression" dxfId="3483" priority="4468" stopIfTrue="1">
      <formula>WEEKDAY($A913)=2</formula>
    </cfRule>
    <cfRule type="expression" dxfId="3482" priority="4469" stopIfTrue="1">
      <formula>WEEKDAY($A913)=3</formula>
    </cfRule>
    <cfRule type="expression" dxfId="3481" priority="4470" stopIfTrue="1">
      <formula>WEEKDAY($A913)=4</formula>
    </cfRule>
    <cfRule type="expression" dxfId="3480" priority="4471" stopIfTrue="1">
      <formula>WEEKDAY($A913)=5</formula>
    </cfRule>
    <cfRule type="expression" dxfId="3479" priority="4472" stopIfTrue="1">
      <formula>WEEKDAY($A913)=6</formula>
    </cfRule>
    <cfRule type="expression" dxfId="3478" priority="4473" stopIfTrue="1">
      <formula>WEEKDAY($A913)=7</formula>
    </cfRule>
  </conditionalFormatting>
  <conditionalFormatting sqref="I913">
    <cfRule type="expression" dxfId="3477" priority="4460" stopIfTrue="1">
      <formula>WEEKDAY($A913)=1</formula>
    </cfRule>
    <cfRule type="expression" dxfId="3476" priority="4461" stopIfTrue="1">
      <formula>WEEKDAY($A913)=2</formula>
    </cfRule>
    <cfRule type="expression" dxfId="3475" priority="4462" stopIfTrue="1">
      <formula>WEEKDAY($A913)=3</formula>
    </cfRule>
    <cfRule type="expression" dxfId="3474" priority="4463" stopIfTrue="1">
      <formula>WEEKDAY($A913)=4</formula>
    </cfRule>
    <cfRule type="expression" dxfId="3473" priority="4464" stopIfTrue="1">
      <formula>WEEKDAY($A913)=5</formula>
    </cfRule>
    <cfRule type="expression" dxfId="3472" priority="4465" stopIfTrue="1">
      <formula>WEEKDAY($A913)=6</formula>
    </cfRule>
    <cfRule type="expression" dxfId="3471" priority="4466" stopIfTrue="1">
      <formula>WEEKDAY($A913)=7</formula>
    </cfRule>
  </conditionalFormatting>
  <conditionalFormatting sqref="I913">
    <cfRule type="expression" dxfId="3470" priority="4439" stopIfTrue="1">
      <formula>WEEKDAY($A913)=1</formula>
    </cfRule>
    <cfRule type="expression" dxfId="3469" priority="4440" stopIfTrue="1">
      <formula>WEEKDAY($A913)=2</formula>
    </cfRule>
    <cfRule type="expression" dxfId="3468" priority="4441" stopIfTrue="1">
      <formula>WEEKDAY($A913)=3</formula>
    </cfRule>
    <cfRule type="expression" dxfId="3467" priority="4442" stopIfTrue="1">
      <formula>WEEKDAY($A913)=4</formula>
    </cfRule>
    <cfRule type="expression" dxfId="3466" priority="4443" stopIfTrue="1">
      <formula>WEEKDAY($A913)=5</formula>
    </cfRule>
    <cfRule type="expression" dxfId="3465" priority="4444" stopIfTrue="1">
      <formula>WEEKDAY($A913)=6</formula>
    </cfRule>
    <cfRule type="expression" dxfId="3464" priority="4445" stopIfTrue="1">
      <formula>WEEKDAY($A913)=7</formula>
    </cfRule>
  </conditionalFormatting>
  <conditionalFormatting sqref="I913">
    <cfRule type="expression" dxfId="3463" priority="4432" stopIfTrue="1">
      <formula>WEEKDAY($A913)=1</formula>
    </cfRule>
    <cfRule type="expression" dxfId="3462" priority="4433" stopIfTrue="1">
      <formula>WEEKDAY($A913)=2</formula>
    </cfRule>
    <cfRule type="expression" dxfId="3461" priority="4434" stopIfTrue="1">
      <formula>WEEKDAY($A913)=3</formula>
    </cfRule>
    <cfRule type="expression" dxfId="3460" priority="4435" stopIfTrue="1">
      <formula>WEEKDAY($A913)=4</formula>
    </cfRule>
    <cfRule type="expression" dxfId="3459" priority="4436" stopIfTrue="1">
      <formula>WEEKDAY($A913)=5</formula>
    </cfRule>
    <cfRule type="expression" dxfId="3458" priority="4437" stopIfTrue="1">
      <formula>WEEKDAY($A913)=6</formula>
    </cfRule>
    <cfRule type="expression" dxfId="3457" priority="4438" stopIfTrue="1">
      <formula>WEEKDAY($A913)=7</formula>
    </cfRule>
  </conditionalFormatting>
  <conditionalFormatting sqref="I913">
    <cfRule type="expression" dxfId="3456" priority="4418" stopIfTrue="1">
      <formula>WEEKDAY($A913)=1</formula>
    </cfRule>
    <cfRule type="expression" dxfId="3455" priority="4419" stopIfTrue="1">
      <formula>WEEKDAY($A913)=2</formula>
    </cfRule>
    <cfRule type="expression" dxfId="3454" priority="4420" stopIfTrue="1">
      <formula>WEEKDAY($A913)=3</formula>
    </cfRule>
    <cfRule type="expression" dxfId="3453" priority="4421" stopIfTrue="1">
      <formula>WEEKDAY($A913)=4</formula>
    </cfRule>
    <cfRule type="expression" dxfId="3452" priority="4422" stopIfTrue="1">
      <formula>WEEKDAY($A913)=5</formula>
    </cfRule>
    <cfRule type="expression" dxfId="3451" priority="4423" stopIfTrue="1">
      <formula>WEEKDAY($A913)=6</formula>
    </cfRule>
    <cfRule type="expression" dxfId="3450" priority="4424" stopIfTrue="1">
      <formula>WEEKDAY($A913)=7</formula>
    </cfRule>
  </conditionalFormatting>
  <conditionalFormatting sqref="I913">
    <cfRule type="expression" dxfId="3449" priority="4404" stopIfTrue="1">
      <formula>WEEKDAY($A913)=1</formula>
    </cfRule>
    <cfRule type="expression" dxfId="3448" priority="4405" stopIfTrue="1">
      <formula>WEEKDAY($A913)=2</formula>
    </cfRule>
    <cfRule type="expression" dxfId="3447" priority="4406" stopIfTrue="1">
      <formula>WEEKDAY($A913)=3</formula>
    </cfRule>
    <cfRule type="expression" dxfId="3446" priority="4407" stopIfTrue="1">
      <formula>WEEKDAY($A913)=4</formula>
    </cfRule>
    <cfRule type="expression" dxfId="3445" priority="4408" stopIfTrue="1">
      <formula>WEEKDAY($A913)=5</formula>
    </cfRule>
    <cfRule type="expression" dxfId="3444" priority="4409" stopIfTrue="1">
      <formula>WEEKDAY($A913)=6</formula>
    </cfRule>
    <cfRule type="expression" dxfId="3443" priority="4410" stopIfTrue="1">
      <formula>WEEKDAY($A913)=7</formula>
    </cfRule>
  </conditionalFormatting>
  <conditionalFormatting sqref="I913">
    <cfRule type="expression" dxfId="3442" priority="4397" stopIfTrue="1">
      <formula>WEEKDAY($A913)=1</formula>
    </cfRule>
    <cfRule type="expression" dxfId="3441" priority="4398" stopIfTrue="1">
      <formula>WEEKDAY($A913)=2</formula>
    </cfRule>
    <cfRule type="expression" dxfId="3440" priority="4399" stopIfTrue="1">
      <formula>WEEKDAY($A913)=3</formula>
    </cfRule>
    <cfRule type="expression" dxfId="3439" priority="4400" stopIfTrue="1">
      <formula>WEEKDAY($A913)=4</formula>
    </cfRule>
    <cfRule type="expression" dxfId="3438" priority="4401" stopIfTrue="1">
      <formula>WEEKDAY($A913)=5</formula>
    </cfRule>
    <cfRule type="expression" dxfId="3437" priority="4402" stopIfTrue="1">
      <formula>WEEKDAY($A913)=6</formula>
    </cfRule>
    <cfRule type="expression" dxfId="3436" priority="4403" stopIfTrue="1">
      <formula>WEEKDAY($A913)=7</formula>
    </cfRule>
  </conditionalFormatting>
  <conditionalFormatting sqref="I913">
    <cfRule type="expression" dxfId="3435" priority="4390" stopIfTrue="1">
      <formula>WEEKDAY($A913)=1</formula>
    </cfRule>
    <cfRule type="expression" dxfId="3434" priority="4391" stopIfTrue="1">
      <formula>WEEKDAY($A913)=2</formula>
    </cfRule>
    <cfRule type="expression" dxfId="3433" priority="4392" stopIfTrue="1">
      <formula>WEEKDAY($A913)=3</formula>
    </cfRule>
    <cfRule type="expression" dxfId="3432" priority="4393" stopIfTrue="1">
      <formula>WEEKDAY($A913)=4</formula>
    </cfRule>
    <cfRule type="expression" dxfId="3431" priority="4394" stopIfTrue="1">
      <formula>WEEKDAY($A913)=5</formula>
    </cfRule>
    <cfRule type="expression" dxfId="3430" priority="4395" stopIfTrue="1">
      <formula>WEEKDAY($A913)=6</formula>
    </cfRule>
    <cfRule type="expression" dxfId="3429" priority="4396" stopIfTrue="1">
      <formula>WEEKDAY($A913)=7</formula>
    </cfRule>
  </conditionalFormatting>
  <conditionalFormatting sqref="I913">
    <cfRule type="expression" dxfId="3428" priority="4383" stopIfTrue="1">
      <formula>WEEKDAY($A913)=1</formula>
    </cfRule>
    <cfRule type="expression" dxfId="3427" priority="4384" stopIfTrue="1">
      <formula>WEEKDAY($A913)=2</formula>
    </cfRule>
    <cfRule type="expression" dxfId="3426" priority="4385" stopIfTrue="1">
      <formula>WEEKDAY($A913)=3</formula>
    </cfRule>
    <cfRule type="expression" dxfId="3425" priority="4386" stopIfTrue="1">
      <formula>WEEKDAY($A913)=4</formula>
    </cfRule>
    <cfRule type="expression" dxfId="3424" priority="4387" stopIfTrue="1">
      <formula>WEEKDAY($A913)=5</formula>
    </cfRule>
    <cfRule type="expression" dxfId="3423" priority="4388" stopIfTrue="1">
      <formula>WEEKDAY($A913)=6</formula>
    </cfRule>
    <cfRule type="expression" dxfId="3422" priority="4389" stopIfTrue="1">
      <formula>WEEKDAY($A913)=7</formula>
    </cfRule>
  </conditionalFormatting>
  <conditionalFormatting sqref="I913">
    <cfRule type="expression" dxfId="3421" priority="4376" stopIfTrue="1">
      <formula>WEEKDAY($A913)=1</formula>
    </cfRule>
    <cfRule type="expression" dxfId="3420" priority="4377" stopIfTrue="1">
      <formula>WEEKDAY($A913)=2</formula>
    </cfRule>
    <cfRule type="expression" dxfId="3419" priority="4378" stopIfTrue="1">
      <formula>WEEKDAY($A913)=3</formula>
    </cfRule>
    <cfRule type="expression" dxfId="3418" priority="4379" stopIfTrue="1">
      <formula>WEEKDAY($A913)=4</formula>
    </cfRule>
    <cfRule type="expression" dxfId="3417" priority="4380" stopIfTrue="1">
      <formula>WEEKDAY($A913)=5</formula>
    </cfRule>
    <cfRule type="expression" dxfId="3416" priority="4381" stopIfTrue="1">
      <formula>WEEKDAY($A913)=6</formula>
    </cfRule>
    <cfRule type="expression" dxfId="3415" priority="4382" stopIfTrue="1">
      <formula>WEEKDAY($A913)=7</formula>
    </cfRule>
  </conditionalFormatting>
  <conditionalFormatting sqref="I913">
    <cfRule type="expression" dxfId="3414" priority="4369" stopIfTrue="1">
      <formula>WEEKDAY($A913)=1</formula>
    </cfRule>
    <cfRule type="expression" dxfId="3413" priority="4370" stopIfTrue="1">
      <formula>WEEKDAY($A913)=2</formula>
    </cfRule>
    <cfRule type="expression" dxfId="3412" priority="4371" stopIfTrue="1">
      <formula>WEEKDAY($A913)=3</formula>
    </cfRule>
    <cfRule type="expression" dxfId="3411" priority="4372" stopIfTrue="1">
      <formula>WEEKDAY($A913)=4</formula>
    </cfRule>
    <cfRule type="expression" dxfId="3410" priority="4373" stopIfTrue="1">
      <formula>WEEKDAY($A913)=5</formula>
    </cfRule>
    <cfRule type="expression" dxfId="3409" priority="4374" stopIfTrue="1">
      <formula>WEEKDAY($A913)=6</formula>
    </cfRule>
    <cfRule type="expression" dxfId="3408" priority="4375" stopIfTrue="1">
      <formula>WEEKDAY($A913)=7</formula>
    </cfRule>
  </conditionalFormatting>
  <conditionalFormatting sqref="I913">
    <cfRule type="expression" dxfId="3407" priority="4362" stopIfTrue="1">
      <formula>WEEKDAY($A913)=1</formula>
    </cfRule>
    <cfRule type="expression" dxfId="3406" priority="4363" stopIfTrue="1">
      <formula>WEEKDAY($A913)=2</formula>
    </cfRule>
    <cfRule type="expression" dxfId="3405" priority="4364" stopIfTrue="1">
      <formula>WEEKDAY($A913)=3</formula>
    </cfRule>
    <cfRule type="expression" dxfId="3404" priority="4365" stopIfTrue="1">
      <formula>WEEKDAY($A913)=4</formula>
    </cfRule>
    <cfRule type="expression" dxfId="3403" priority="4366" stopIfTrue="1">
      <formula>WEEKDAY($A913)=5</formula>
    </cfRule>
    <cfRule type="expression" dxfId="3402" priority="4367" stopIfTrue="1">
      <formula>WEEKDAY($A913)=6</formula>
    </cfRule>
    <cfRule type="expression" dxfId="3401" priority="4368" stopIfTrue="1">
      <formula>WEEKDAY($A913)=7</formula>
    </cfRule>
  </conditionalFormatting>
  <conditionalFormatting sqref="I913">
    <cfRule type="expression" dxfId="3400" priority="4355" stopIfTrue="1">
      <formula>WEEKDAY($A913)=1</formula>
    </cfRule>
    <cfRule type="expression" dxfId="3399" priority="4356" stopIfTrue="1">
      <formula>WEEKDAY($A913)=2</formula>
    </cfRule>
    <cfRule type="expression" dxfId="3398" priority="4357" stopIfTrue="1">
      <formula>WEEKDAY($A913)=3</formula>
    </cfRule>
    <cfRule type="expression" dxfId="3397" priority="4358" stopIfTrue="1">
      <formula>WEEKDAY($A913)=4</formula>
    </cfRule>
    <cfRule type="expression" dxfId="3396" priority="4359" stopIfTrue="1">
      <formula>WEEKDAY($A913)=5</formula>
    </cfRule>
    <cfRule type="expression" dxfId="3395" priority="4360" stopIfTrue="1">
      <formula>WEEKDAY($A913)=6</formula>
    </cfRule>
    <cfRule type="expression" dxfId="3394" priority="4361" stopIfTrue="1">
      <formula>WEEKDAY($A913)=7</formula>
    </cfRule>
  </conditionalFormatting>
  <conditionalFormatting sqref="I913">
    <cfRule type="expression" dxfId="3393" priority="4348" stopIfTrue="1">
      <formula>WEEKDAY($A913)=1</formula>
    </cfRule>
    <cfRule type="expression" dxfId="3392" priority="4349" stopIfTrue="1">
      <formula>WEEKDAY($A913)=2</formula>
    </cfRule>
    <cfRule type="expression" dxfId="3391" priority="4350" stopIfTrue="1">
      <formula>WEEKDAY($A913)=3</formula>
    </cfRule>
    <cfRule type="expression" dxfId="3390" priority="4351" stopIfTrue="1">
      <formula>WEEKDAY($A913)=4</formula>
    </cfRule>
    <cfRule type="expression" dxfId="3389" priority="4352" stopIfTrue="1">
      <formula>WEEKDAY($A913)=5</formula>
    </cfRule>
    <cfRule type="expression" dxfId="3388" priority="4353" stopIfTrue="1">
      <formula>WEEKDAY($A913)=6</formula>
    </cfRule>
    <cfRule type="expression" dxfId="3387" priority="4354" stopIfTrue="1">
      <formula>WEEKDAY($A913)=7</formula>
    </cfRule>
  </conditionalFormatting>
  <conditionalFormatting sqref="I913">
    <cfRule type="expression" dxfId="3386" priority="4341" stopIfTrue="1">
      <formula>WEEKDAY($A913)=1</formula>
    </cfRule>
    <cfRule type="expression" dxfId="3385" priority="4342" stopIfTrue="1">
      <formula>WEEKDAY($A913)=2</formula>
    </cfRule>
    <cfRule type="expression" dxfId="3384" priority="4343" stopIfTrue="1">
      <formula>WEEKDAY($A913)=3</formula>
    </cfRule>
    <cfRule type="expression" dxfId="3383" priority="4344" stopIfTrue="1">
      <formula>WEEKDAY($A913)=4</formula>
    </cfRule>
    <cfRule type="expression" dxfId="3382" priority="4345" stopIfTrue="1">
      <formula>WEEKDAY($A913)=5</formula>
    </cfRule>
    <cfRule type="expression" dxfId="3381" priority="4346" stopIfTrue="1">
      <formula>WEEKDAY($A913)=6</formula>
    </cfRule>
    <cfRule type="expression" dxfId="3380" priority="4347" stopIfTrue="1">
      <formula>WEEKDAY($A913)=7</formula>
    </cfRule>
  </conditionalFormatting>
  <conditionalFormatting sqref="I913">
    <cfRule type="expression" dxfId="3379" priority="4334" stopIfTrue="1">
      <formula>WEEKDAY($A913)=1</formula>
    </cfRule>
    <cfRule type="expression" dxfId="3378" priority="4335" stopIfTrue="1">
      <formula>WEEKDAY($A913)=2</formula>
    </cfRule>
    <cfRule type="expression" dxfId="3377" priority="4336" stopIfTrue="1">
      <formula>WEEKDAY($A913)=3</formula>
    </cfRule>
    <cfRule type="expression" dxfId="3376" priority="4337" stopIfTrue="1">
      <formula>WEEKDAY($A913)=4</formula>
    </cfRule>
    <cfRule type="expression" dxfId="3375" priority="4338" stopIfTrue="1">
      <formula>WEEKDAY($A913)=5</formula>
    </cfRule>
    <cfRule type="expression" dxfId="3374" priority="4339" stopIfTrue="1">
      <formula>WEEKDAY($A913)=6</formula>
    </cfRule>
    <cfRule type="expression" dxfId="3373" priority="4340" stopIfTrue="1">
      <formula>WEEKDAY($A913)=7</formula>
    </cfRule>
  </conditionalFormatting>
  <conditionalFormatting sqref="I913">
    <cfRule type="expression" dxfId="3372" priority="4327" stopIfTrue="1">
      <formula>WEEKDAY($A913)=1</formula>
    </cfRule>
    <cfRule type="expression" dxfId="3371" priority="4328" stopIfTrue="1">
      <formula>WEEKDAY($A913)=2</formula>
    </cfRule>
    <cfRule type="expression" dxfId="3370" priority="4329" stopIfTrue="1">
      <formula>WEEKDAY($A913)=3</formula>
    </cfRule>
    <cfRule type="expression" dxfId="3369" priority="4330" stopIfTrue="1">
      <formula>WEEKDAY($A913)=4</formula>
    </cfRule>
    <cfRule type="expression" dxfId="3368" priority="4331" stopIfTrue="1">
      <formula>WEEKDAY($A913)=5</formula>
    </cfRule>
    <cfRule type="expression" dxfId="3367" priority="4332" stopIfTrue="1">
      <formula>WEEKDAY($A913)=6</formula>
    </cfRule>
    <cfRule type="expression" dxfId="3366" priority="4333" stopIfTrue="1">
      <formula>WEEKDAY($A913)=7</formula>
    </cfRule>
  </conditionalFormatting>
  <conditionalFormatting sqref="I913">
    <cfRule type="expression" dxfId="3365" priority="4320" stopIfTrue="1">
      <formula>WEEKDAY($A913)=1</formula>
    </cfRule>
    <cfRule type="expression" dxfId="3364" priority="4321" stopIfTrue="1">
      <formula>WEEKDAY($A913)=2</formula>
    </cfRule>
    <cfRule type="expression" dxfId="3363" priority="4322" stopIfTrue="1">
      <formula>WEEKDAY($A913)=3</formula>
    </cfRule>
    <cfRule type="expression" dxfId="3362" priority="4323" stopIfTrue="1">
      <formula>WEEKDAY($A913)=4</formula>
    </cfRule>
    <cfRule type="expression" dxfId="3361" priority="4324" stopIfTrue="1">
      <formula>WEEKDAY($A913)=5</formula>
    </cfRule>
    <cfRule type="expression" dxfId="3360" priority="4325" stopIfTrue="1">
      <formula>WEEKDAY($A913)=6</formula>
    </cfRule>
    <cfRule type="expression" dxfId="3359" priority="4326" stopIfTrue="1">
      <formula>WEEKDAY($A913)=7</formula>
    </cfRule>
  </conditionalFormatting>
  <conditionalFormatting sqref="I913">
    <cfRule type="expression" dxfId="3358" priority="4313" stopIfTrue="1">
      <formula>WEEKDAY($A913)=1</formula>
    </cfRule>
    <cfRule type="expression" dxfId="3357" priority="4314" stopIfTrue="1">
      <formula>WEEKDAY($A913)=2</formula>
    </cfRule>
    <cfRule type="expression" dxfId="3356" priority="4315" stopIfTrue="1">
      <formula>WEEKDAY($A913)=3</formula>
    </cfRule>
    <cfRule type="expression" dxfId="3355" priority="4316" stopIfTrue="1">
      <formula>WEEKDAY($A913)=4</formula>
    </cfRule>
    <cfRule type="expression" dxfId="3354" priority="4317" stopIfTrue="1">
      <formula>WEEKDAY($A913)=5</formula>
    </cfRule>
    <cfRule type="expression" dxfId="3353" priority="4318" stopIfTrue="1">
      <formula>WEEKDAY($A913)=6</formula>
    </cfRule>
    <cfRule type="expression" dxfId="3352" priority="4319" stopIfTrue="1">
      <formula>WEEKDAY($A913)=7</formula>
    </cfRule>
  </conditionalFormatting>
  <conditionalFormatting sqref="I913">
    <cfRule type="expression" dxfId="3351" priority="4306" stopIfTrue="1">
      <formula>WEEKDAY($A913)=1</formula>
    </cfRule>
    <cfRule type="expression" dxfId="3350" priority="4307" stopIfTrue="1">
      <formula>WEEKDAY($A913)=2</formula>
    </cfRule>
    <cfRule type="expression" dxfId="3349" priority="4308" stopIfTrue="1">
      <formula>WEEKDAY($A913)=3</formula>
    </cfRule>
    <cfRule type="expression" dxfId="3348" priority="4309" stopIfTrue="1">
      <formula>WEEKDAY($A913)=4</formula>
    </cfRule>
    <cfRule type="expression" dxfId="3347" priority="4310" stopIfTrue="1">
      <formula>WEEKDAY($A913)=5</formula>
    </cfRule>
    <cfRule type="expression" dxfId="3346" priority="4311" stopIfTrue="1">
      <formula>WEEKDAY($A913)=6</formula>
    </cfRule>
    <cfRule type="expression" dxfId="3345" priority="4312" stopIfTrue="1">
      <formula>WEEKDAY($A913)=7</formula>
    </cfRule>
  </conditionalFormatting>
  <conditionalFormatting sqref="I913">
    <cfRule type="expression" dxfId="3344" priority="4299" stopIfTrue="1">
      <formula>WEEKDAY($A913)=1</formula>
    </cfRule>
    <cfRule type="expression" dxfId="3343" priority="4300" stopIfTrue="1">
      <formula>WEEKDAY($A913)=2</formula>
    </cfRule>
    <cfRule type="expression" dxfId="3342" priority="4301" stopIfTrue="1">
      <formula>WEEKDAY($A913)=3</formula>
    </cfRule>
    <cfRule type="expression" dxfId="3341" priority="4302" stopIfTrue="1">
      <formula>WEEKDAY($A913)=4</formula>
    </cfRule>
    <cfRule type="expression" dxfId="3340" priority="4303" stopIfTrue="1">
      <formula>WEEKDAY($A913)=5</formula>
    </cfRule>
    <cfRule type="expression" dxfId="3339" priority="4304" stopIfTrue="1">
      <formula>WEEKDAY($A913)=6</formula>
    </cfRule>
    <cfRule type="expression" dxfId="3338" priority="4305" stopIfTrue="1">
      <formula>WEEKDAY($A913)=7</formula>
    </cfRule>
  </conditionalFormatting>
  <conditionalFormatting sqref="I913">
    <cfRule type="expression" dxfId="3337" priority="4292" stopIfTrue="1">
      <formula>WEEKDAY($A913)=1</formula>
    </cfRule>
    <cfRule type="expression" dxfId="3336" priority="4293" stopIfTrue="1">
      <formula>WEEKDAY($A913)=2</formula>
    </cfRule>
    <cfRule type="expression" dxfId="3335" priority="4294" stopIfTrue="1">
      <formula>WEEKDAY($A913)=3</formula>
    </cfRule>
    <cfRule type="expression" dxfId="3334" priority="4295" stopIfTrue="1">
      <formula>WEEKDAY($A913)=4</formula>
    </cfRule>
    <cfRule type="expression" dxfId="3333" priority="4296" stopIfTrue="1">
      <formula>WEEKDAY($A913)=5</formula>
    </cfRule>
    <cfRule type="expression" dxfId="3332" priority="4297" stopIfTrue="1">
      <formula>WEEKDAY($A913)=6</formula>
    </cfRule>
    <cfRule type="expression" dxfId="3331" priority="4298" stopIfTrue="1">
      <formula>WEEKDAY($A913)=7</formula>
    </cfRule>
  </conditionalFormatting>
  <conditionalFormatting sqref="I913">
    <cfRule type="expression" dxfId="3330" priority="4285" stopIfTrue="1">
      <formula>WEEKDAY($A913)=1</formula>
    </cfRule>
    <cfRule type="expression" dxfId="3329" priority="4286" stopIfTrue="1">
      <formula>WEEKDAY($A913)=2</formula>
    </cfRule>
    <cfRule type="expression" dxfId="3328" priority="4287" stopIfTrue="1">
      <formula>WEEKDAY($A913)=3</formula>
    </cfRule>
    <cfRule type="expression" dxfId="3327" priority="4288" stopIfTrue="1">
      <formula>WEEKDAY($A913)=4</formula>
    </cfRule>
    <cfRule type="expression" dxfId="3326" priority="4289" stopIfTrue="1">
      <formula>WEEKDAY($A913)=5</formula>
    </cfRule>
    <cfRule type="expression" dxfId="3325" priority="4290" stopIfTrue="1">
      <formula>WEEKDAY($A913)=6</formula>
    </cfRule>
    <cfRule type="expression" dxfId="3324" priority="4291" stopIfTrue="1">
      <formula>WEEKDAY($A913)=7</formula>
    </cfRule>
  </conditionalFormatting>
  <conditionalFormatting sqref="I913">
    <cfRule type="expression" dxfId="3323" priority="4278" stopIfTrue="1">
      <formula>WEEKDAY($A913)=1</formula>
    </cfRule>
    <cfRule type="expression" dxfId="3322" priority="4279" stopIfTrue="1">
      <formula>WEEKDAY($A913)=2</formula>
    </cfRule>
    <cfRule type="expression" dxfId="3321" priority="4280" stopIfTrue="1">
      <formula>WEEKDAY($A913)=3</formula>
    </cfRule>
    <cfRule type="expression" dxfId="3320" priority="4281" stopIfTrue="1">
      <formula>WEEKDAY($A913)=4</formula>
    </cfRule>
    <cfRule type="expression" dxfId="3319" priority="4282" stopIfTrue="1">
      <formula>WEEKDAY($A913)=5</formula>
    </cfRule>
    <cfRule type="expression" dxfId="3318" priority="4283" stopIfTrue="1">
      <formula>WEEKDAY($A913)=6</formula>
    </cfRule>
    <cfRule type="expression" dxfId="3317" priority="4284" stopIfTrue="1">
      <formula>WEEKDAY($A913)=7</formula>
    </cfRule>
  </conditionalFormatting>
  <conditionalFormatting sqref="I913">
    <cfRule type="expression" dxfId="3316" priority="4271" stopIfTrue="1">
      <formula>WEEKDAY($A913)=1</formula>
    </cfRule>
    <cfRule type="expression" dxfId="3315" priority="4272" stopIfTrue="1">
      <formula>WEEKDAY($A913)=2</formula>
    </cfRule>
    <cfRule type="expression" dxfId="3314" priority="4273" stopIfTrue="1">
      <formula>WEEKDAY($A913)=3</formula>
    </cfRule>
    <cfRule type="expression" dxfId="3313" priority="4274" stopIfTrue="1">
      <formula>WEEKDAY($A913)=4</formula>
    </cfRule>
    <cfRule type="expression" dxfId="3312" priority="4275" stopIfTrue="1">
      <formula>WEEKDAY($A913)=5</formula>
    </cfRule>
    <cfRule type="expression" dxfId="3311" priority="4276" stopIfTrue="1">
      <formula>WEEKDAY($A913)=6</formula>
    </cfRule>
    <cfRule type="expression" dxfId="3310" priority="4277" stopIfTrue="1">
      <formula>WEEKDAY($A913)=7</formula>
    </cfRule>
  </conditionalFormatting>
  <conditionalFormatting sqref="I913">
    <cfRule type="expression" dxfId="3309" priority="4264" stopIfTrue="1">
      <formula>WEEKDAY($A913)=1</formula>
    </cfRule>
    <cfRule type="expression" dxfId="3308" priority="4265" stopIfTrue="1">
      <formula>WEEKDAY($A913)=2</formula>
    </cfRule>
    <cfRule type="expression" dxfId="3307" priority="4266" stopIfTrue="1">
      <formula>WEEKDAY($A913)=3</formula>
    </cfRule>
    <cfRule type="expression" dxfId="3306" priority="4267" stopIfTrue="1">
      <formula>WEEKDAY($A913)=4</formula>
    </cfRule>
    <cfRule type="expression" dxfId="3305" priority="4268" stopIfTrue="1">
      <formula>WEEKDAY($A913)=5</formula>
    </cfRule>
    <cfRule type="expression" dxfId="3304" priority="4269" stopIfTrue="1">
      <formula>WEEKDAY($A913)=6</formula>
    </cfRule>
    <cfRule type="expression" dxfId="3303" priority="4270" stopIfTrue="1">
      <formula>WEEKDAY($A913)=7</formula>
    </cfRule>
  </conditionalFormatting>
  <conditionalFormatting sqref="I913">
    <cfRule type="expression" dxfId="3302" priority="4257" stopIfTrue="1">
      <formula>WEEKDAY($A913)=1</formula>
    </cfRule>
    <cfRule type="expression" dxfId="3301" priority="4258" stopIfTrue="1">
      <formula>WEEKDAY($A913)=2</formula>
    </cfRule>
    <cfRule type="expression" dxfId="3300" priority="4259" stopIfTrue="1">
      <formula>WEEKDAY($A913)=3</formula>
    </cfRule>
    <cfRule type="expression" dxfId="3299" priority="4260" stopIfTrue="1">
      <formula>WEEKDAY($A913)=4</formula>
    </cfRule>
    <cfRule type="expression" dxfId="3298" priority="4261" stopIfTrue="1">
      <formula>WEEKDAY($A913)=5</formula>
    </cfRule>
    <cfRule type="expression" dxfId="3297" priority="4262" stopIfTrue="1">
      <formula>WEEKDAY($A913)=6</formula>
    </cfRule>
    <cfRule type="expression" dxfId="3296" priority="4263" stopIfTrue="1">
      <formula>WEEKDAY($A913)=7</formula>
    </cfRule>
  </conditionalFormatting>
  <conditionalFormatting sqref="I913">
    <cfRule type="expression" dxfId="3295" priority="4250" stopIfTrue="1">
      <formula>WEEKDAY($A913)=1</formula>
    </cfRule>
    <cfRule type="expression" dxfId="3294" priority="4251" stopIfTrue="1">
      <formula>WEEKDAY($A913)=2</formula>
    </cfRule>
    <cfRule type="expression" dxfId="3293" priority="4252" stopIfTrue="1">
      <formula>WEEKDAY($A913)=3</formula>
    </cfRule>
    <cfRule type="expression" dxfId="3292" priority="4253" stopIfTrue="1">
      <formula>WEEKDAY($A913)=4</formula>
    </cfRule>
    <cfRule type="expression" dxfId="3291" priority="4254" stopIfTrue="1">
      <formula>WEEKDAY($A913)=5</formula>
    </cfRule>
    <cfRule type="expression" dxfId="3290" priority="4255" stopIfTrue="1">
      <formula>WEEKDAY($A913)=6</formula>
    </cfRule>
    <cfRule type="expression" dxfId="3289" priority="4256" stopIfTrue="1">
      <formula>WEEKDAY($A913)=7</formula>
    </cfRule>
  </conditionalFormatting>
  <conditionalFormatting sqref="I913">
    <cfRule type="expression" dxfId="3288" priority="4243" stopIfTrue="1">
      <formula>WEEKDAY($A913)=1</formula>
    </cfRule>
    <cfRule type="expression" dxfId="3287" priority="4244" stopIfTrue="1">
      <formula>WEEKDAY($A913)=2</formula>
    </cfRule>
    <cfRule type="expression" dxfId="3286" priority="4245" stopIfTrue="1">
      <formula>WEEKDAY($A913)=3</formula>
    </cfRule>
    <cfRule type="expression" dxfId="3285" priority="4246" stopIfTrue="1">
      <formula>WEEKDAY($A913)=4</formula>
    </cfRule>
    <cfRule type="expression" dxfId="3284" priority="4247" stopIfTrue="1">
      <formula>WEEKDAY($A913)=5</formula>
    </cfRule>
    <cfRule type="expression" dxfId="3283" priority="4248" stopIfTrue="1">
      <formula>WEEKDAY($A913)=6</formula>
    </cfRule>
    <cfRule type="expression" dxfId="3282" priority="4249" stopIfTrue="1">
      <formula>WEEKDAY($A913)=7</formula>
    </cfRule>
  </conditionalFormatting>
  <conditionalFormatting sqref="I913">
    <cfRule type="expression" dxfId="3281" priority="4236" stopIfTrue="1">
      <formula>WEEKDAY($A913)=1</formula>
    </cfRule>
    <cfRule type="expression" dxfId="3280" priority="4237" stopIfTrue="1">
      <formula>WEEKDAY($A913)=2</formula>
    </cfRule>
    <cfRule type="expression" dxfId="3279" priority="4238" stopIfTrue="1">
      <formula>WEEKDAY($A913)=3</formula>
    </cfRule>
    <cfRule type="expression" dxfId="3278" priority="4239" stopIfTrue="1">
      <formula>WEEKDAY($A913)=4</formula>
    </cfRule>
    <cfRule type="expression" dxfId="3277" priority="4240" stopIfTrue="1">
      <formula>WEEKDAY($A913)=5</formula>
    </cfRule>
    <cfRule type="expression" dxfId="3276" priority="4241" stopIfTrue="1">
      <formula>WEEKDAY($A913)=6</formula>
    </cfRule>
    <cfRule type="expression" dxfId="3275" priority="4242" stopIfTrue="1">
      <formula>WEEKDAY($A913)=7</formula>
    </cfRule>
  </conditionalFormatting>
  <conditionalFormatting sqref="I913">
    <cfRule type="expression" dxfId="3274" priority="4229" stopIfTrue="1">
      <formula>WEEKDAY($A913)=1</formula>
    </cfRule>
    <cfRule type="expression" dxfId="3273" priority="4230" stopIfTrue="1">
      <formula>WEEKDAY($A913)=2</formula>
    </cfRule>
    <cfRule type="expression" dxfId="3272" priority="4231" stopIfTrue="1">
      <formula>WEEKDAY($A913)=3</formula>
    </cfRule>
    <cfRule type="expression" dxfId="3271" priority="4232" stopIfTrue="1">
      <formula>WEEKDAY($A913)=4</formula>
    </cfRule>
    <cfRule type="expression" dxfId="3270" priority="4233" stopIfTrue="1">
      <formula>WEEKDAY($A913)=5</formula>
    </cfRule>
    <cfRule type="expression" dxfId="3269" priority="4234" stopIfTrue="1">
      <formula>WEEKDAY($A913)=6</formula>
    </cfRule>
    <cfRule type="expression" dxfId="3268" priority="4235" stopIfTrue="1">
      <formula>WEEKDAY($A913)=7</formula>
    </cfRule>
  </conditionalFormatting>
  <conditionalFormatting sqref="I913">
    <cfRule type="expression" dxfId="3267" priority="4222" stopIfTrue="1">
      <formula>WEEKDAY($A913)=1</formula>
    </cfRule>
    <cfRule type="expression" dxfId="3266" priority="4223" stopIfTrue="1">
      <formula>WEEKDAY($A913)=2</formula>
    </cfRule>
    <cfRule type="expression" dxfId="3265" priority="4224" stopIfTrue="1">
      <formula>WEEKDAY($A913)=3</formula>
    </cfRule>
    <cfRule type="expression" dxfId="3264" priority="4225" stopIfTrue="1">
      <formula>WEEKDAY($A913)=4</formula>
    </cfRule>
    <cfRule type="expression" dxfId="3263" priority="4226" stopIfTrue="1">
      <formula>WEEKDAY($A913)=5</formula>
    </cfRule>
    <cfRule type="expression" dxfId="3262" priority="4227" stopIfTrue="1">
      <formula>WEEKDAY($A913)=6</formula>
    </cfRule>
    <cfRule type="expression" dxfId="3261" priority="4228" stopIfTrue="1">
      <formula>WEEKDAY($A913)=7</formula>
    </cfRule>
  </conditionalFormatting>
  <conditionalFormatting sqref="I913">
    <cfRule type="expression" dxfId="3260" priority="4215" stopIfTrue="1">
      <formula>WEEKDAY($A913)=1</formula>
    </cfRule>
    <cfRule type="expression" dxfId="3259" priority="4216" stopIfTrue="1">
      <formula>WEEKDAY($A913)=2</formula>
    </cfRule>
    <cfRule type="expression" dxfId="3258" priority="4217" stopIfTrue="1">
      <formula>WEEKDAY($A913)=3</formula>
    </cfRule>
    <cfRule type="expression" dxfId="3257" priority="4218" stopIfTrue="1">
      <formula>WEEKDAY($A913)=4</formula>
    </cfRule>
    <cfRule type="expression" dxfId="3256" priority="4219" stopIfTrue="1">
      <formula>WEEKDAY($A913)=5</formula>
    </cfRule>
    <cfRule type="expression" dxfId="3255" priority="4220" stopIfTrue="1">
      <formula>WEEKDAY($A913)=6</formula>
    </cfRule>
    <cfRule type="expression" dxfId="3254" priority="4221" stopIfTrue="1">
      <formula>WEEKDAY($A913)=7</formula>
    </cfRule>
  </conditionalFormatting>
  <conditionalFormatting sqref="I913">
    <cfRule type="expression" dxfId="3253" priority="4208" stopIfTrue="1">
      <formula>WEEKDAY($A913)=1</formula>
    </cfRule>
    <cfRule type="expression" dxfId="3252" priority="4209" stopIfTrue="1">
      <formula>WEEKDAY($A913)=2</formula>
    </cfRule>
    <cfRule type="expression" dxfId="3251" priority="4210" stopIfTrue="1">
      <formula>WEEKDAY($A913)=3</formula>
    </cfRule>
    <cfRule type="expression" dxfId="3250" priority="4211" stopIfTrue="1">
      <formula>WEEKDAY($A913)=4</formula>
    </cfRule>
    <cfRule type="expression" dxfId="3249" priority="4212" stopIfTrue="1">
      <formula>WEEKDAY($A913)=5</formula>
    </cfRule>
    <cfRule type="expression" dxfId="3248" priority="4213" stopIfTrue="1">
      <formula>WEEKDAY($A913)=6</formula>
    </cfRule>
    <cfRule type="expression" dxfId="3247" priority="4214" stopIfTrue="1">
      <formula>WEEKDAY($A913)=7</formula>
    </cfRule>
  </conditionalFormatting>
  <conditionalFormatting sqref="I913">
    <cfRule type="expression" dxfId="3246" priority="4201" stopIfTrue="1">
      <formula>WEEKDAY($A913)=1</formula>
    </cfRule>
    <cfRule type="expression" dxfId="3245" priority="4202" stopIfTrue="1">
      <formula>WEEKDAY($A913)=2</formula>
    </cfRule>
    <cfRule type="expression" dxfId="3244" priority="4203" stopIfTrue="1">
      <formula>WEEKDAY($A913)=3</formula>
    </cfRule>
    <cfRule type="expression" dxfId="3243" priority="4204" stopIfTrue="1">
      <formula>WEEKDAY($A913)=4</formula>
    </cfRule>
    <cfRule type="expression" dxfId="3242" priority="4205" stopIfTrue="1">
      <formula>WEEKDAY($A913)=5</formula>
    </cfRule>
    <cfRule type="expression" dxfId="3241" priority="4206" stopIfTrue="1">
      <formula>WEEKDAY($A913)=6</formula>
    </cfRule>
    <cfRule type="expression" dxfId="3240" priority="4207" stopIfTrue="1">
      <formula>WEEKDAY($A913)=7</formula>
    </cfRule>
  </conditionalFormatting>
  <conditionalFormatting sqref="I913">
    <cfRule type="expression" dxfId="3239" priority="4194" stopIfTrue="1">
      <formula>WEEKDAY($A913)=1</formula>
    </cfRule>
    <cfRule type="expression" dxfId="3238" priority="4195" stopIfTrue="1">
      <formula>WEEKDAY($A913)=2</formula>
    </cfRule>
    <cfRule type="expression" dxfId="3237" priority="4196" stopIfTrue="1">
      <formula>WEEKDAY($A913)=3</formula>
    </cfRule>
    <cfRule type="expression" dxfId="3236" priority="4197" stopIfTrue="1">
      <formula>WEEKDAY($A913)=4</formula>
    </cfRule>
    <cfRule type="expression" dxfId="3235" priority="4198" stopIfTrue="1">
      <formula>WEEKDAY($A913)=5</formula>
    </cfRule>
    <cfRule type="expression" dxfId="3234" priority="4199" stopIfTrue="1">
      <formula>WEEKDAY($A913)=6</formula>
    </cfRule>
    <cfRule type="expression" dxfId="3233" priority="4200" stopIfTrue="1">
      <formula>WEEKDAY($A913)=7</formula>
    </cfRule>
  </conditionalFormatting>
  <conditionalFormatting sqref="I913">
    <cfRule type="expression" dxfId="3232" priority="4187" stopIfTrue="1">
      <formula>WEEKDAY($A913)=1</formula>
    </cfRule>
    <cfRule type="expression" dxfId="3231" priority="4188" stopIfTrue="1">
      <formula>WEEKDAY($A913)=2</formula>
    </cfRule>
    <cfRule type="expression" dxfId="3230" priority="4189" stopIfTrue="1">
      <formula>WEEKDAY($A913)=3</formula>
    </cfRule>
    <cfRule type="expression" dxfId="3229" priority="4190" stopIfTrue="1">
      <formula>WEEKDAY($A913)=4</formula>
    </cfRule>
    <cfRule type="expression" dxfId="3228" priority="4191" stopIfTrue="1">
      <formula>WEEKDAY($A913)=5</formula>
    </cfRule>
    <cfRule type="expression" dxfId="3227" priority="4192" stopIfTrue="1">
      <formula>WEEKDAY($A913)=6</formula>
    </cfRule>
    <cfRule type="expression" dxfId="3226" priority="4193" stopIfTrue="1">
      <formula>WEEKDAY($A913)=7</formula>
    </cfRule>
  </conditionalFormatting>
  <conditionalFormatting sqref="I913">
    <cfRule type="expression" dxfId="3225" priority="4180" stopIfTrue="1">
      <formula>WEEKDAY($A913)=1</formula>
    </cfRule>
    <cfRule type="expression" dxfId="3224" priority="4181" stopIfTrue="1">
      <formula>WEEKDAY($A913)=2</formula>
    </cfRule>
    <cfRule type="expression" dxfId="3223" priority="4182" stopIfTrue="1">
      <formula>WEEKDAY($A913)=3</formula>
    </cfRule>
    <cfRule type="expression" dxfId="3222" priority="4183" stopIfTrue="1">
      <formula>WEEKDAY($A913)=4</formula>
    </cfRule>
    <cfRule type="expression" dxfId="3221" priority="4184" stopIfTrue="1">
      <formula>WEEKDAY($A913)=5</formula>
    </cfRule>
    <cfRule type="expression" dxfId="3220" priority="4185" stopIfTrue="1">
      <formula>WEEKDAY($A913)=6</formula>
    </cfRule>
    <cfRule type="expression" dxfId="3219" priority="4186" stopIfTrue="1">
      <formula>WEEKDAY($A913)=7</formula>
    </cfRule>
  </conditionalFormatting>
  <conditionalFormatting sqref="I913">
    <cfRule type="expression" dxfId="3218" priority="4173" stopIfTrue="1">
      <formula>WEEKDAY($A913)=1</formula>
    </cfRule>
    <cfRule type="expression" dxfId="3217" priority="4174" stopIfTrue="1">
      <formula>WEEKDAY($A913)=2</formula>
    </cfRule>
    <cfRule type="expression" dxfId="3216" priority="4175" stopIfTrue="1">
      <formula>WEEKDAY($A913)=3</formula>
    </cfRule>
    <cfRule type="expression" dxfId="3215" priority="4176" stopIfTrue="1">
      <formula>WEEKDAY($A913)=4</formula>
    </cfRule>
    <cfRule type="expression" dxfId="3214" priority="4177" stopIfTrue="1">
      <formula>WEEKDAY($A913)=5</formula>
    </cfRule>
    <cfRule type="expression" dxfId="3213" priority="4178" stopIfTrue="1">
      <formula>WEEKDAY($A913)=6</formula>
    </cfRule>
    <cfRule type="expression" dxfId="3212" priority="4179" stopIfTrue="1">
      <formula>WEEKDAY($A913)=7</formula>
    </cfRule>
  </conditionalFormatting>
  <conditionalFormatting sqref="I913">
    <cfRule type="expression" dxfId="3211" priority="4166" stopIfTrue="1">
      <formula>WEEKDAY($A913)=1</formula>
    </cfRule>
    <cfRule type="expression" dxfId="3210" priority="4167" stopIfTrue="1">
      <formula>WEEKDAY($A913)=2</formula>
    </cfRule>
    <cfRule type="expression" dxfId="3209" priority="4168" stopIfTrue="1">
      <formula>WEEKDAY($A913)=3</formula>
    </cfRule>
    <cfRule type="expression" dxfId="3208" priority="4169" stopIfTrue="1">
      <formula>WEEKDAY($A913)=4</formula>
    </cfRule>
    <cfRule type="expression" dxfId="3207" priority="4170" stopIfTrue="1">
      <formula>WEEKDAY($A913)=5</formula>
    </cfRule>
    <cfRule type="expression" dxfId="3206" priority="4171" stopIfTrue="1">
      <formula>WEEKDAY($A913)=6</formula>
    </cfRule>
    <cfRule type="expression" dxfId="3205" priority="4172" stopIfTrue="1">
      <formula>WEEKDAY($A913)=7</formula>
    </cfRule>
  </conditionalFormatting>
  <conditionalFormatting sqref="I913">
    <cfRule type="expression" dxfId="3204" priority="4159" stopIfTrue="1">
      <formula>WEEKDAY($A913)=1</formula>
    </cfRule>
    <cfRule type="expression" dxfId="3203" priority="4160" stopIfTrue="1">
      <formula>WEEKDAY($A913)=2</formula>
    </cfRule>
    <cfRule type="expression" dxfId="3202" priority="4161" stopIfTrue="1">
      <formula>WEEKDAY($A913)=3</formula>
    </cfRule>
    <cfRule type="expression" dxfId="3201" priority="4162" stopIfTrue="1">
      <formula>WEEKDAY($A913)=4</formula>
    </cfRule>
    <cfRule type="expression" dxfId="3200" priority="4163" stopIfTrue="1">
      <formula>WEEKDAY($A913)=5</formula>
    </cfRule>
    <cfRule type="expression" dxfId="3199" priority="4164" stopIfTrue="1">
      <formula>WEEKDAY($A913)=6</formula>
    </cfRule>
    <cfRule type="expression" dxfId="3198" priority="4165" stopIfTrue="1">
      <formula>WEEKDAY($A913)=7</formula>
    </cfRule>
  </conditionalFormatting>
  <conditionalFormatting sqref="I913">
    <cfRule type="expression" dxfId="3197" priority="4152" stopIfTrue="1">
      <formula>WEEKDAY($A913)=1</formula>
    </cfRule>
    <cfRule type="expression" dxfId="3196" priority="4153" stopIfTrue="1">
      <formula>WEEKDAY($A913)=2</formula>
    </cfRule>
    <cfRule type="expression" dxfId="3195" priority="4154" stopIfTrue="1">
      <formula>WEEKDAY($A913)=3</formula>
    </cfRule>
    <cfRule type="expression" dxfId="3194" priority="4155" stopIfTrue="1">
      <formula>WEEKDAY($A913)=4</formula>
    </cfRule>
    <cfRule type="expression" dxfId="3193" priority="4156" stopIfTrue="1">
      <formula>WEEKDAY($A913)=5</formula>
    </cfRule>
    <cfRule type="expression" dxfId="3192" priority="4157" stopIfTrue="1">
      <formula>WEEKDAY($A913)=6</formula>
    </cfRule>
    <cfRule type="expression" dxfId="3191" priority="4158" stopIfTrue="1">
      <formula>WEEKDAY($A913)=7</formula>
    </cfRule>
  </conditionalFormatting>
  <conditionalFormatting sqref="I913">
    <cfRule type="expression" dxfId="3190" priority="4145" stopIfTrue="1">
      <formula>WEEKDAY($A913)=1</formula>
    </cfRule>
    <cfRule type="expression" dxfId="3189" priority="4146" stopIfTrue="1">
      <formula>WEEKDAY($A913)=2</formula>
    </cfRule>
    <cfRule type="expression" dxfId="3188" priority="4147" stopIfTrue="1">
      <formula>WEEKDAY($A913)=3</formula>
    </cfRule>
    <cfRule type="expression" dxfId="3187" priority="4148" stopIfTrue="1">
      <formula>WEEKDAY($A913)=4</formula>
    </cfRule>
    <cfRule type="expression" dxfId="3186" priority="4149" stopIfTrue="1">
      <formula>WEEKDAY($A913)=5</formula>
    </cfRule>
    <cfRule type="expression" dxfId="3185" priority="4150" stopIfTrue="1">
      <formula>WEEKDAY($A913)=6</formula>
    </cfRule>
    <cfRule type="expression" dxfId="3184" priority="4151" stopIfTrue="1">
      <formula>WEEKDAY($A913)=7</formula>
    </cfRule>
  </conditionalFormatting>
  <conditionalFormatting sqref="I913">
    <cfRule type="expression" dxfId="3183" priority="4138" stopIfTrue="1">
      <formula>WEEKDAY($A913)=1</formula>
    </cfRule>
    <cfRule type="expression" dxfId="3182" priority="4139" stopIfTrue="1">
      <formula>WEEKDAY($A913)=2</formula>
    </cfRule>
    <cfRule type="expression" dxfId="3181" priority="4140" stopIfTrue="1">
      <formula>WEEKDAY($A913)=3</formula>
    </cfRule>
    <cfRule type="expression" dxfId="3180" priority="4141" stopIfTrue="1">
      <formula>WEEKDAY($A913)=4</formula>
    </cfRule>
    <cfRule type="expression" dxfId="3179" priority="4142" stopIfTrue="1">
      <formula>WEEKDAY($A913)=5</formula>
    </cfRule>
    <cfRule type="expression" dxfId="3178" priority="4143" stopIfTrue="1">
      <formula>WEEKDAY($A913)=6</formula>
    </cfRule>
    <cfRule type="expression" dxfId="3177" priority="4144" stopIfTrue="1">
      <formula>WEEKDAY($A913)=7</formula>
    </cfRule>
  </conditionalFormatting>
  <conditionalFormatting sqref="I913">
    <cfRule type="expression" dxfId="3176" priority="4131" stopIfTrue="1">
      <formula>WEEKDAY($A913)=1</formula>
    </cfRule>
    <cfRule type="expression" dxfId="3175" priority="4132" stopIfTrue="1">
      <formula>WEEKDAY($A913)=2</formula>
    </cfRule>
    <cfRule type="expression" dxfId="3174" priority="4133" stopIfTrue="1">
      <formula>WEEKDAY($A913)=3</formula>
    </cfRule>
    <cfRule type="expression" dxfId="3173" priority="4134" stopIfTrue="1">
      <formula>WEEKDAY($A913)=4</formula>
    </cfRule>
    <cfRule type="expression" dxfId="3172" priority="4135" stopIfTrue="1">
      <formula>WEEKDAY($A913)=5</formula>
    </cfRule>
    <cfRule type="expression" dxfId="3171" priority="4136" stopIfTrue="1">
      <formula>WEEKDAY($A913)=6</formula>
    </cfRule>
    <cfRule type="expression" dxfId="3170" priority="4137" stopIfTrue="1">
      <formula>WEEKDAY($A913)=7</formula>
    </cfRule>
  </conditionalFormatting>
  <conditionalFormatting sqref="I913">
    <cfRule type="expression" dxfId="3169" priority="4124" stopIfTrue="1">
      <formula>WEEKDAY($A913)=1</formula>
    </cfRule>
    <cfRule type="expression" dxfId="3168" priority="4125" stopIfTrue="1">
      <formula>WEEKDAY($A913)=2</formula>
    </cfRule>
    <cfRule type="expression" dxfId="3167" priority="4126" stopIfTrue="1">
      <formula>WEEKDAY($A913)=3</formula>
    </cfRule>
    <cfRule type="expression" dxfId="3166" priority="4127" stopIfTrue="1">
      <formula>WEEKDAY($A913)=4</formula>
    </cfRule>
    <cfRule type="expression" dxfId="3165" priority="4128" stopIfTrue="1">
      <formula>WEEKDAY($A913)=5</formula>
    </cfRule>
    <cfRule type="expression" dxfId="3164" priority="4129" stopIfTrue="1">
      <formula>WEEKDAY($A913)=6</formula>
    </cfRule>
    <cfRule type="expression" dxfId="3163" priority="4130" stopIfTrue="1">
      <formula>WEEKDAY($A913)=7</formula>
    </cfRule>
  </conditionalFormatting>
  <conditionalFormatting sqref="I913">
    <cfRule type="expression" dxfId="3162" priority="4117" stopIfTrue="1">
      <formula>WEEKDAY($A913)=1</formula>
    </cfRule>
    <cfRule type="expression" dxfId="3161" priority="4118" stopIfTrue="1">
      <formula>WEEKDAY($A913)=2</formula>
    </cfRule>
    <cfRule type="expression" dxfId="3160" priority="4119" stopIfTrue="1">
      <formula>WEEKDAY($A913)=3</formula>
    </cfRule>
    <cfRule type="expression" dxfId="3159" priority="4120" stopIfTrue="1">
      <formula>WEEKDAY($A913)=4</formula>
    </cfRule>
    <cfRule type="expression" dxfId="3158" priority="4121" stopIfTrue="1">
      <formula>WEEKDAY($A913)=5</formula>
    </cfRule>
    <cfRule type="expression" dxfId="3157" priority="4122" stopIfTrue="1">
      <formula>WEEKDAY($A913)=6</formula>
    </cfRule>
    <cfRule type="expression" dxfId="3156" priority="4123" stopIfTrue="1">
      <formula>WEEKDAY($A913)=7</formula>
    </cfRule>
  </conditionalFormatting>
  <conditionalFormatting sqref="I913">
    <cfRule type="expression" dxfId="3155" priority="4110" stopIfTrue="1">
      <formula>WEEKDAY($A913)=1</formula>
    </cfRule>
    <cfRule type="expression" dxfId="3154" priority="4111" stopIfTrue="1">
      <formula>WEEKDAY($A913)=2</formula>
    </cfRule>
    <cfRule type="expression" dxfId="3153" priority="4112" stopIfTrue="1">
      <formula>WEEKDAY($A913)=3</formula>
    </cfRule>
    <cfRule type="expression" dxfId="3152" priority="4113" stopIfTrue="1">
      <formula>WEEKDAY($A913)=4</formula>
    </cfRule>
    <cfRule type="expression" dxfId="3151" priority="4114" stopIfTrue="1">
      <formula>WEEKDAY($A913)=5</formula>
    </cfRule>
    <cfRule type="expression" dxfId="3150" priority="4115" stopIfTrue="1">
      <formula>WEEKDAY($A913)=6</formula>
    </cfRule>
    <cfRule type="expression" dxfId="3149" priority="4116" stopIfTrue="1">
      <formula>WEEKDAY($A913)=7</formula>
    </cfRule>
  </conditionalFormatting>
  <conditionalFormatting sqref="I913">
    <cfRule type="expression" dxfId="3148" priority="4103" stopIfTrue="1">
      <formula>WEEKDAY($A913)=1</formula>
    </cfRule>
    <cfRule type="expression" dxfId="3147" priority="4104" stopIfTrue="1">
      <formula>WEEKDAY($A913)=2</formula>
    </cfRule>
    <cfRule type="expression" dxfId="3146" priority="4105" stopIfTrue="1">
      <formula>WEEKDAY($A913)=3</formula>
    </cfRule>
    <cfRule type="expression" dxfId="3145" priority="4106" stopIfTrue="1">
      <formula>WEEKDAY($A913)=4</formula>
    </cfRule>
    <cfRule type="expression" dxfId="3144" priority="4107" stopIfTrue="1">
      <formula>WEEKDAY($A913)=5</formula>
    </cfRule>
    <cfRule type="expression" dxfId="3143" priority="4108" stopIfTrue="1">
      <formula>WEEKDAY($A913)=6</formula>
    </cfRule>
    <cfRule type="expression" dxfId="3142" priority="4109" stopIfTrue="1">
      <formula>WEEKDAY($A913)=7</formula>
    </cfRule>
  </conditionalFormatting>
  <conditionalFormatting sqref="I913">
    <cfRule type="expression" dxfId="3141" priority="4089" stopIfTrue="1">
      <formula>WEEKDAY($A913)=1</formula>
    </cfRule>
    <cfRule type="expression" dxfId="3140" priority="4090" stopIfTrue="1">
      <formula>WEEKDAY($A913)=2</formula>
    </cfRule>
    <cfRule type="expression" dxfId="3139" priority="4091" stopIfTrue="1">
      <formula>WEEKDAY($A913)=3</formula>
    </cfRule>
    <cfRule type="expression" dxfId="3138" priority="4092" stopIfTrue="1">
      <formula>WEEKDAY($A913)=4</formula>
    </cfRule>
    <cfRule type="expression" dxfId="3137" priority="4093" stopIfTrue="1">
      <formula>WEEKDAY($A913)=5</formula>
    </cfRule>
    <cfRule type="expression" dxfId="3136" priority="4094" stopIfTrue="1">
      <formula>WEEKDAY($A913)=6</formula>
    </cfRule>
    <cfRule type="expression" dxfId="3135" priority="4095" stopIfTrue="1">
      <formula>WEEKDAY($A913)=7</formula>
    </cfRule>
  </conditionalFormatting>
  <conditionalFormatting sqref="I913">
    <cfRule type="expression" dxfId="3134" priority="4082" stopIfTrue="1">
      <formula>WEEKDAY($A913)=1</formula>
    </cfRule>
    <cfRule type="expression" dxfId="3133" priority="4083" stopIfTrue="1">
      <formula>WEEKDAY($A913)=2</formula>
    </cfRule>
    <cfRule type="expression" dxfId="3132" priority="4084" stopIfTrue="1">
      <formula>WEEKDAY($A913)=3</formula>
    </cfRule>
    <cfRule type="expression" dxfId="3131" priority="4085" stopIfTrue="1">
      <formula>WEEKDAY($A913)=4</formula>
    </cfRule>
    <cfRule type="expression" dxfId="3130" priority="4086" stopIfTrue="1">
      <formula>WEEKDAY($A913)=5</formula>
    </cfRule>
    <cfRule type="expression" dxfId="3129" priority="4087" stopIfTrue="1">
      <formula>WEEKDAY($A913)=6</formula>
    </cfRule>
    <cfRule type="expression" dxfId="3128" priority="4088" stopIfTrue="1">
      <formula>WEEKDAY($A913)=7</formula>
    </cfRule>
  </conditionalFormatting>
  <conditionalFormatting sqref="I913">
    <cfRule type="expression" dxfId="3127" priority="4075" stopIfTrue="1">
      <formula>WEEKDAY($A913)=1</formula>
    </cfRule>
    <cfRule type="expression" dxfId="3126" priority="4076" stopIfTrue="1">
      <formula>WEEKDAY($A913)=2</formula>
    </cfRule>
    <cfRule type="expression" dxfId="3125" priority="4077" stopIfTrue="1">
      <formula>WEEKDAY($A913)=3</formula>
    </cfRule>
    <cfRule type="expression" dxfId="3124" priority="4078" stopIfTrue="1">
      <formula>WEEKDAY($A913)=4</formula>
    </cfRule>
    <cfRule type="expression" dxfId="3123" priority="4079" stopIfTrue="1">
      <formula>WEEKDAY($A913)=5</formula>
    </cfRule>
    <cfRule type="expression" dxfId="3122" priority="4080" stopIfTrue="1">
      <formula>WEEKDAY($A913)=6</formula>
    </cfRule>
    <cfRule type="expression" dxfId="3121" priority="4081" stopIfTrue="1">
      <formula>WEEKDAY($A913)=7</formula>
    </cfRule>
  </conditionalFormatting>
  <conditionalFormatting sqref="I913">
    <cfRule type="expression" dxfId="3120" priority="4061" stopIfTrue="1">
      <formula>WEEKDAY($A913)=1</formula>
    </cfRule>
    <cfRule type="expression" dxfId="3119" priority="4062" stopIfTrue="1">
      <formula>WEEKDAY($A913)=2</formula>
    </cfRule>
    <cfRule type="expression" dxfId="3118" priority="4063" stopIfTrue="1">
      <formula>WEEKDAY($A913)=3</formula>
    </cfRule>
    <cfRule type="expression" dxfId="3117" priority="4064" stopIfTrue="1">
      <formula>WEEKDAY($A913)=4</formula>
    </cfRule>
    <cfRule type="expression" dxfId="3116" priority="4065" stopIfTrue="1">
      <formula>WEEKDAY($A913)=5</formula>
    </cfRule>
    <cfRule type="expression" dxfId="3115" priority="4066" stopIfTrue="1">
      <formula>WEEKDAY($A913)=6</formula>
    </cfRule>
    <cfRule type="expression" dxfId="3114" priority="4067" stopIfTrue="1">
      <formula>WEEKDAY($A913)=7</formula>
    </cfRule>
  </conditionalFormatting>
  <conditionalFormatting sqref="I913">
    <cfRule type="expression" dxfId="3113" priority="4054" stopIfTrue="1">
      <formula>WEEKDAY($A913)=1</formula>
    </cfRule>
    <cfRule type="expression" dxfId="3112" priority="4055" stopIfTrue="1">
      <formula>WEEKDAY($A913)=2</formula>
    </cfRule>
    <cfRule type="expression" dxfId="3111" priority="4056" stopIfTrue="1">
      <formula>WEEKDAY($A913)=3</formula>
    </cfRule>
    <cfRule type="expression" dxfId="3110" priority="4057" stopIfTrue="1">
      <formula>WEEKDAY($A913)=4</formula>
    </cfRule>
    <cfRule type="expression" dxfId="3109" priority="4058" stopIfTrue="1">
      <formula>WEEKDAY($A913)=5</formula>
    </cfRule>
    <cfRule type="expression" dxfId="3108" priority="4059" stopIfTrue="1">
      <formula>WEEKDAY($A913)=6</formula>
    </cfRule>
    <cfRule type="expression" dxfId="3107" priority="4060" stopIfTrue="1">
      <formula>WEEKDAY($A913)=7</formula>
    </cfRule>
  </conditionalFormatting>
  <conditionalFormatting sqref="I913">
    <cfRule type="expression" dxfId="3106" priority="4047" stopIfTrue="1">
      <formula>WEEKDAY($A913)=1</formula>
    </cfRule>
    <cfRule type="expression" dxfId="3105" priority="4048" stopIfTrue="1">
      <formula>WEEKDAY($A913)=2</formula>
    </cfRule>
    <cfRule type="expression" dxfId="3104" priority="4049" stopIfTrue="1">
      <formula>WEEKDAY($A913)=3</formula>
    </cfRule>
    <cfRule type="expression" dxfId="3103" priority="4050" stopIfTrue="1">
      <formula>WEEKDAY($A913)=4</formula>
    </cfRule>
    <cfRule type="expression" dxfId="3102" priority="4051" stopIfTrue="1">
      <formula>WEEKDAY($A913)=5</formula>
    </cfRule>
    <cfRule type="expression" dxfId="3101" priority="4052" stopIfTrue="1">
      <formula>WEEKDAY($A913)=6</formula>
    </cfRule>
    <cfRule type="expression" dxfId="3100" priority="4053" stopIfTrue="1">
      <formula>WEEKDAY($A913)=7</formula>
    </cfRule>
  </conditionalFormatting>
  <conditionalFormatting sqref="I913">
    <cfRule type="expression" dxfId="3099" priority="4040" stopIfTrue="1">
      <formula>WEEKDAY($A913)=1</formula>
    </cfRule>
    <cfRule type="expression" dxfId="3098" priority="4041" stopIfTrue="1">
      <formula>WEEKDAY($A913)=2</formula>
    </cfRule>
    <cfRule type="expression" dxfId="3097" priority="4042" stopIfTrue="1">
      <formula>WEEKDAY($A913)=3</formula>
    </cfRule>
    <cfRule type="expression" dxfId="3096" priority="4043" stopIfTrue="1">
      <formula>WEEKDAY($A913)=4</formula>
    </cfRule>
    <cfRule type="expression" dxfId="3095" priority="4044" stopIfTrue="1">
      <formula>WEEKDAY($A913)=5</formula>
    </cfRule>
    <cfRule type="expression" dxfId="3094" priority="4045" stopIfTrue="1">
      <formula>WEEKDAY($A913)=6</formula>
    </cfRule>
    <cfRule type="expression" dxfId="3093" priority="4046" stopIfTrue="1">
      <formula>WEEKDAY($A913)=7</formula>
    </cfRule>
  </conditionalFormatting>
  <conditionalFormatting sqref="I913">
    <cfRule type="expression" dxfId="3092" priority="4033" stopIfTrue="1">
      <formula>WEEKDAY($A913)=1</formula>
    </cfRule>
    <cfRule type="expression" dxfId="3091" priority="4034" stopIfTrue="1">
      <formula>WEEKDAY($A913)=2</formula>
    </cfRule>
    <cfRule type="expression" dxfId="3090" priority="4035" stopIfTrue="1">
      <formula>WEEKDAY($A913)=3</formula>
    </cfRule>
    <cfRule type="expression" dxfId="3089" priority="4036" stopIfTrue="1">
      <formula>WEEKDAY($A913)=4</formula>
    </cfRule>
    <cfRule type="expression" dxfId="3088" priority="4037" stopIfTrue="1">
      <formula>WEEKDAY($A913)=5</formula>
    </cfRule>
    <cfRule type="expression" dxfId="3087" priority="4038" stopIfTrue="1">
      <formula>WEEKDAY($A913)=6</formula>
    </cfRule>
    <cfRule type="expression" dxfId="3086" priority="4039" stopIfTrue="1">
      <formula>WEEKDAY($A913)=7</formula>
    </cfRule>
  </conditionalFormatting>
  <conditionalFormatting sqref="I913">
    <cfRule type="expression" dxfId="3085" priority="4026" stopIfTrue="1">
      <formula>WEEKDAY($A913)=1</formula>
    </cfRule>
    <cfRule type="expression" dxfId="3084" priority="4027" stopIfTrue="1">
      <formula>WEEKDAY($A913)=2</formula>
    </cfRule>
    <cfRule type="expression" dxfId="3083" priority="4028" stopIfTrue="1">
      <formula>WEEKDAY($A913)=3</formula>
    </cfRule>
    <cfRule type="expression" dxfId="3082" priority="4029" stopIfTrue="1">
      <formula>WEEKDAY($A913)=4</formula>
    </cfRule>
    <cfRule type="expression" dxfId="3081" priority="4030" stopIfTrue="1">
      <formula>WEEKDAY($A913)=5</formula>
    </cfRule>
    <cfRule type="expression" dxfId="3080" priority="4031" stopIfTrue="1">
      <formula>WEEKDAY($A913)=6</formula>
    </cfRule>
    <cfRule type="expression" dxfId="3079" priority="4032" stopIfTrue="1">
      <formula>WEEKDAY($A913)=7</formula>
    </cfRule>
  </conditionalFormatting>
  <conditionalFormatting sqref="I913">
    <cfRule type="expression" dxfId="3078" priority="4019" stopIfTrue="1">
      <formula>WEEKDAY($A913)=1</formula>
    </cfRule>
    <cfRule type="expression" dxfId="3077" priority="4020" stopIfTrue="1">
      <formula>WEEKDAY($A913)=2</formula>
    </cfRule>
    <cfRule type="expression" dxfId="3076" priority="4021" stopIfTrue="1">
      <formula>WEEKDAY($A913)=3</formula>
    </cfRule>
    <cfRule type="expression" dxfId="3075" priority="4022" stopIfTrue="1">
      <formula>WEEKDAY($A913)=4</formula>
    </cfRule>
    <cfRule type="expression" dxfId="3074" priority="4023" stopIfTrue="1">
      <formula>WEEKDAY($A913)=5</formula>
    </cfRule>
    <cfRule type="expression" dxfId="3073" priority="4024" stopIfTrue="1">
      <formula>WEEKDAY($A913)=6</formula>
    </cfRule>
    <cfRule type="expression" dxfId="3072" priority="4025" stopIfTrue="1">
      <formula>WEEKDAY($A913)=7</formula>
    </cfRule>
  </conditionalFormatting>
  <conditionalFormatting sqref="I913">
    <cfRule type="expression" dxfId="3071" priority="4012" stopIfTrue="1">
      <formula>WEEKDAY($A913)=1</formula>
    </cfRule>
    <cfRule type="expression" dxfId="3070" priority="4013" stopIfTrue="1">
      <formula>WEEKDAY($A913)=2</formula>
    </cfRule>
    <cfRule type="expression" dxfId="3069" priority="4014" stopIfTrue="1">
      <formula>WEEKDAY($A913)=3</formula>
    </cfRule>
    <cfRule type="expression" dxfId="3068" priority="4015" stopIfTrue="1">
      <formula>WEEKDAY($A913)=4</formula>
    </cfRule>
    <cfRule type="expression" dxfId="3067" priority="4016" stopIfTrue="1">
      <formula>WEEKDAY($A913)=5</formula>
    </cfRule>
    <cfRule type="expression" dxfId="3066" priority="4017" stopIfTrue="1">
      <formula>WEEKDAY($A913)=6</formula>
    </cfRule>
    <cfRule type="expression" dxfId="3065" priority="4018" stopIfTrue="1">
      <formula>WEEKDAY($A913)=7</formula>
    </cfRule>
  </conditionalFormatting>
  <conditionalFormatting sqref="I913">
    <cfRule type="expression" dxfId="3064" priority="4005" stopIfTrue="1">
      <formula>WEEKDAY($A913)=1</formula>
    </cfRule>
    <cfRule type="expression" dxfId="3063" priority="4006" stopIfTrue="1">
      <formula>WEEKDAY($A913)=2</formula>
    </cfRule>
    <cfRule type="expression" dxfId="3062" priority="4007" stopIfTrue="1">
      <formula>WEEKDAY($A913)=3</formula>
    </cfRule>
    <cfRule type="expression" dxfId="3061" priority="4008" stopIfTrue="1">
      <formula>WEEKDAY($A913)=4</formula>
    </cfRule>
    <cfRule type="expression" dxfId="3060" priority="4009" stopIfTrue="1">
      <formula>WEEKDAY($A913)=5</formula>
    </cfRule>
    <cfRule type="expression" dxfId="3059" priority="4010" stopIfTrue="1">
      <formula>WEEKDAY($A913)=6</formula>
    </cfRule>
    <cfRule type="expression" dxfId="3058" priority="4011" stopIfTrue="1">
      <formula>WEEKDAY($A913)=7</formula>
    </cfRule>
  </conditionalFormatting>
  <conditionalFormatting sqref="I913">
    <cfRule type="expression" dxfId="3057" priority="3998" stopIfTrue="1">
      <formula>WEEKDAY($A913)=1</formula>
    </cfRule>
    <cfRule type="expression" dxfId="3056" priority="3999" stopIfTrue="1">
      <formula>WEEKDAY($A913)=2</formula>
    </cfRule>
    <cfRule type="expression" dxfId="3055" priority="4000" stopIfTrue="1">
      <formula>WEEKDAY($A913)=3</formula>
    </cfRule>
    <cfRule type="expression" dxfId="3054" priority="4001" stopIfTrue="1">
      <formula>WEEKDAY($A913)=4</formula>
    </cfRule>
    <cfRule type="expression" dxfId="3053" priority="4002" stopIfTrue="1">
      <formula>WEEKDAY($A913)=5</formula>
    </cfRule>
    <cfRule type="expression" dxfId="3052" priority="4003" stopIfTrue="1">
      <formula>WEEKDAY($A913)=6</formula>
    </cfRule>
    <cfRule type="expression" dxfId="3051" priority="4004" stopIfTrue="1">
      <formula>WEEKDAY($A913)=7</formula>
    </cfRule>
  </conditionalFormatting>
  <conditionalFormatting sqref="I913">
    <cfRule type="expression" dxfId="3050" priority="3991" stopIfTrue="1">
      <formula>WEEKDAY($A913)=1</formula>
    </cfRule>
    <cfRule type="expression" dxfId="3049" priority="3992" stopIfTrue="1">
      <formula>WEEKDAY($A913)=2</formula>
    </cfRule>
    <cfRule type="expression" dxfId="3048" priority="3993" stopIfTrue="1">
      <formula>WEEKDAY($A913)=3</formula>
    </cfRule>
    <cfRule type="expression" dxfId="3047" priority="3994" stopIfTrue="1">
      <formula>WEEKDAY($A913)=4</formula>
    </cfRule>
    <cfRule type="expression" dxfId="3046" priority="3995" stopIfTrue="1">
      <formula>WEEKDAY($A913)=5</formula>
    </cfRule>
    <cfRule type="expression" dxfId="3045" priority="3996" stopIfTrue="1">
      <formula>WEEKDAY($A913)=6</formula>
    </cfRule>
    <cfRule type="expression" dxfId="3044" priority="3997" stopIfTrue="1">
      <formula>WEEKDAY($A913)=7</formula>
    </cfRule>
  </conditionalFormatting>
  <conditionalFormatting sqref="I913">
    <cfRule type="expression" dxfId="3043" priority="3984" stopIfTrue="1">
      <formula>WEEKDAY($A913)=1</formula>
    </cfRule>
    <cfRule type="expression" dxfId="3042" priority="3985" stopIfTrue="1">
      <formula>WEEKDAY($A913)=2</formula>
    </cfRule>
    <cfRule type="expression" dxfId="3041" priority="3986" stopIfTrue="1">
      <formula>WEEKDAY($A913)=3</formula>
    </cfRule>
    <cfRule type="expression" dxfId="3040" priority="3987" stopIfTrue="1">
      <formula>WEEKDAY($A913)=4</formula>
    </cfRule>
    <cfRule type="expression" dxfId="3039" priority="3988" stopIfTrue="1">
      <formula>WEEKDAY($A913)=5</formula>
    </cfRule>
    <cfRule type="expression" dxfId="3038" priority="3989" stopIfTrue="1">
      <formula>WEEKDAY($A913)=6</formula>
    </cfRule>
    <cfRule type="expression" dxfId="3037" priority="3990" stopIfTrue="1">
      <formula>WEEKDAY($A913)=7</formula>
    </cfRule>
  </conditionalFormatting>
  <conditionalFormatting sqref="I913">
    <cfRule type="expression" dxfId="3036" priority="3977" stopIfTrue="1">
      <formula>WEEKDAY($A913)=1</formula>
    </cfRule>
    <cfRule type="expression" dxfId="3035" priority="3978" stopIfTrue="1">
      <formula>WEEKDAY($A913)=2</formula>
    </cfRule>
    <cfRule type="expression" dxfId="3034" priority="3979" stopIfTrue="1">
      <formula>WEEKDAY($A913)=3</formula>
    </cfRule>
    <cfRule type="expression" dxfId="3033" priority="3980" stopIfTrue="1">
      <formula>WEEKDAY($A913)=4</formula>
    </cfRule>
    <cfRule type="expression" dxfId="3032" priority="3981" stopIfTrue="1">
      <formula>WEEKDAY($A913)=5</formula>
    </cfRule>
    <cfRule type="expression" dxfId="3031" priority="3982" stopIfTrue="1">
      <formula>WEEKDAY($A913)=6</formula>
    </cfRule>
    <cfRule type="expression" dxfId="3030" priority="3983" stopIfTrue="1">
      <formula>WEEKDAY($A913)=7</formula>
    </cfRule>
  </conditionalFormatting>
  <conditionalFormatting sqref="I913">
    <cfRule type="expression" dxfId="3029" priority="3970" stopIfTrue="1">
      <formula>WEEKDAY($A913)=1</formula>
    </cfRule>
    <cfRule type="expression" dxfId="3028" priority="3971" stopIfTrue="1">
      <formula>WEEKDAY($A913)=2</formula>
    </cfRule>
    <cfRule type="expression" dxfId="3027" priority="3972" stopIfTrue="1">
      <formula>WEEKDAY($A913)=3</formula>
    </cfRule>
    <cfRule type="expression" dxfId="3026" priority="3973" stopIfTrue="1">
      <formula>WEEKDAY($A913)=4</formula>
    </cfRule>
    <cfRule type="expression" dxfId="3025" priority="3974" stopIfTrue="1">
      <formula>WEEKDAY($A913)=5</formula>
    </cfRule>
    <cfRule type="expression" dxfId="3024" priority="3975" stopIfTrue="1">
      <formula>WEEKDAY($A913)=6</formula>
    </cfRule>
    <cfRule type="expression" dxfId="3023" priority="3976" stopIfTrue="1">
      <formula>WEEKDAY($A913)=7</formula>
    </cfRule>
  </conditionalFormatting>
  <conditionalFormatting sqref="I913">
    <cfRule type="expression" dxfId="3022" priority="3963" stopIfTrue="1">
      <formula>WEEKDAY($A913)=1</formula>
    </cfRule>
    <cfRule type="expression" dxfId="3021" priority="3964" stopIfTrue="1">
      <formula>WEEKDAY($A913)=2</formula>
    </cfRule>
    <cfRule type="expression" dxfId="3020" priority="3965" stopIfTrue="1">
      <formula>WEEKDAY($A913)=3</formula>
    </cfRule>
    <cfRule type="expression" dxfId="3019" priority="3966" stopIfTrue="1">
      <formula>WEEKDAY($A913)=4</formula>
    </cfRule>
    <cfRule type="expression" dxfId="3018" priority="3967" stopIfTrue="1">
      <formula>WEEKDAY($A913)=5</formula>
    </cfRule>
    <cfRule type="expression" dxfId="3017" priority="3968" stopIfTrue="1">
      <formula>WEEKDAY($A913)=6</formula>
    </cfRule>
    <cfRule type="expression" dxfId="3016" priority="3969" stopIfTrue="1">
      <formula>WEEKDAY($A913)=7</formula>
    </cfRule>
  </conditionalFormatting>
  <conditionalFormatting sqref="I913">
    <cfRule type="expression" dxfId="3015" priority="3956" stopIfTrue="1">
      <formula>WEEKDAY($A913)=1</formula>
    </cfRule>
    <cfRule type="expression" dxfId="3014" priority="3957" stopIfTrue="1">
      <formula>WEEKDAY($A913)=2</formula>
    </cfRule>
    <cfRule type="expression" dxfId="3013" priority="3958" stopIfTrue="1">
      <formula>WEEKDAY($A913)=3</formula>
    </cfRule>
    <cfRule type="expression" dxfId="3012" priority="3959" stopIfTrue="1">
      <formula>WEEKDAY($A913)=4</formula>
    </cfRule>
    <cfRule type="expression" dxfId="3011" priority="3960" stopIfTrue="1">
      <formula>WEEKDAY($A913)=5</formula>
    </cfRule>
    <cfRule type="expression" dxfId="3010" priority="3961" stopIfTrue="1">
      <formula>WEEKDAY($A913)=6</formula>
    </cfRule>
    <cfRule type="expression" dxfId="3009" priority="3962" stopIfTrue="1">
      <formula>WEEKDAY($A913)=7</formula>
    </cfRule>
  </conditionalFormatting>
  <conditionalFormatting sqref="I913">
    <cfRule type="expression" dxfId="3008" priority="3949" stopIfTrue="1">
      <formula>WEEKDAY($A913)=1</formula>
    </cfRule>
    <cfRule type="expression" dxfId="3007" priority="3950" stopIfTrue="1">
      <formula>WEEKDAY($A913)=2</formula>
    </cfRule>
    <cfRule type="expression" dxfId="3006" priority="3951" stopIfTrue="1">
      <formula>WEEKDAY($A913)=3</formula>
    </cfRule>
    <cfRule type="expression" dxfId="3005" priority="3952" stopIfTrue="1">
      <formula>WEEKDAY($A913)=4</formula>
    </cfRule>
    <cfRule type="expression" dxfId="3004" priority="3953" stopIfTrue="1">
      <formula>WEEKDAY($A913)=5</formula>
    </cfRule>
    <cfRule type="expression" dxfId="3003" priority="3954" stopIfTrue="1">
      <formula>WEEKDAY($A913)=6</formula>
    </cfRule>
    <cfRule type="expression" dxfId="3002" priority="3955" stopIfTrue="1">
      <formula>WEEKDAY($A913)=7</formula>
    </cfRule>
  </conditionalFormatting>
  <conditionalFormatting sqref="I913">
    <cfRule type="expression" dxfId="3001" priority="3942" stopIfTrue="1">
      <formula>WEEKDAY($A913)=1</formula>
    </cfRule>
    <cfRule type="expression" dxfId="3000" priority="3943" stopIfTrue="1">
      <formula>WEEKDAY($A913)=2</formula>
    </cfRule>
    <cfRule type="expression" dxfId="2999" priority="3944" stopIfTrue="1">
      <formula>WEEKDAY($A913)=3</formula>
    </cfRule>
    <cfRule type="expression" dxfId="2998" priority="3945" stopIfTrue="1">
      <formula>WEEKDAY($A913)=4</formula>
    </cfRule>
    <cfRule type="expression" dxfId="2997" priority="3946" stopIfTrue="1">
      <formula>WEEKDAY($A913)=5</formula>
    </cfRule>
    <cfRule type="expression" dxfId="2996" priority="3947" stopIfTrue="1">
      <formula>WEEKDAY($A913)=6</formula>
    </cfRule>
    <cfRule type="expression" dxfId="2995" priority="3948" stopIfTrue="1">
      <formula>WEEKDAY($A913)=7</formula>
    </cfRule>
  </conditionalFormatting>
  <conditionalFormatting sqref="I913">
    <cfRule type="expression" dxfId="2994" priority="3935" stopIfTrue="1">
      <formula>WEEKDAY($A913)=1</formula>
    </cfRule>
    <cfRule type="expression" dxfId="2993" priority="3936" stopIfTrue="1">
      <formula>WEEKDAY($A913)=2</formula>
    </cfRule>
    <cfRule type="expression" dxfId="2992" priority="3937" stopIfTrue="1">
      <formula>WEEKDAY($A913)=3</formula>
    </cfRule>
    <cfRule type="expression" dxfId="2991" priority="3938" stopIfTrue="1">
      <formula>WEEKDAY($A913)=4</formula>
    </cfRule>
    <cfRule type="expression" dxfId="2990" priority="3939" stopIfTrue="1">
      <formula>WEEKDAY($A913)=5</formula>
    </cfRule>
    <cfRule type="expression" dxfId="2989" priority="3940" stopIfTrue="1">
      <formula>WEEKDAY($A913)=6</formula>
    </cfRule>
    <cfRule type="expression" dxfId="2988" priority="3941" stopIfTrue="1">
      <formula>WEEKDAY($A913)=7</formula>
    </cfRule>
  </conditionalFormatting>
  <conditionalFormatting sqref="I913">
    <cfRule type="expression" dxfId="2987" priority="3928" stopIfTrue="1">
      <formula>WEEKDAY($A913)=1</formula>
    </cfRule>
    <cfRule type="expression" dxfId="2986" priority="3929" stopIfTrue="1">
      <formula>WEEKDAY($A913)=2</formula>
    </cfRule>
    <cfRule type="expression" dxfId="2985" priority="3930" stopIfTrue="1">
      <formula>WEEKDAY($A913)=3</formula>
    </cfRule>
    <cfRule type="expression" dxfId="2984" priority="3931" stopIfTrue="1">
      <formula>WEEKDAY($A913)=4</formula>
    </cfRule>
    <cfRule type="expression" dxfId="2983" priority="3932" stopIfTrue="1">
      <formula>WEEKDAY($A913)=5</formula>
    </cfRule>
    <cfRule type="expression" dxfId="2982" priority="3933" stopIfTrue="1">
      <formula>WEEKDAY($A913)=6</formula>
    </cfRule>
    <cfRule type="expression" dxfId="2981" priority="3934" stopIfTrue="1">
      <formula>WEEKDAY($A913)=7</formula>
    </cfRule>
  </conditionalFormatting>
  <conditionalFormatting sqref="I913">
    <cfRule type="expression" dxfId="2980" priority="3921" stopIfTrue="1">
      <formula>WEEKDAY($A913)=1</formula>
    </cfRule>
    <cfRule type="expression" dxfId="2979" priority="3922" stopIfTrue="1">
      <formula>WEEKDAY($A913)=2</formula>
    </cfRule>
    <cfRule type="expression" dxfId="2978" priority="3923" stopIfTrue="1">
      <formula>WEEKDAY($A913)=3</formula>
    </cfRule>
    <cfRule type="expression" dxfId="2977" priority="3924" stopIfTrue="1">
      <formula>WEEKDAY($A913)=4</formula>
    </cfRule>
    <cfRule type="expression" dxfId="2976" priority="3925" stopIfTrue="1">
      <formula>WEEKDAY($A913)=5</formula>
    </cfRule>
    <cfRule type="expression" dxfId="2975" priority="3926" stopIfTrue="1">
      <formula>WEEKDAY($A913)=6</formula>
    </cfRule>
    <cfRule type="expression" dxfId="2974" priority="3927" stopIfTrue="1">
      <formula>WEEKDAY($A913)=7</formula>
    </cfRule>
  </conditionalFormatting>
  <conditionalFormatting sqref="I913">
    <cfRule type="expression" dxfId="2973" priority="3914" stopIfTrue="1">
      <formula>WEEKDAY($A913)=1</formula>
    </cfRule>
    <cfRule type="expression" dxfId="2972" priority="3915" stopIfTrue="1">
      <formula>WEEKDAY($A913)=2</formula>
    </cfRule>
    <cfRule type="expression" dxfId="2971" priority="3916" stopIfTrue="1">
      <formula>WEEKDAY($A913)=3</formula>
    </cfRule>
    <cfRule type="expression" dxfId="2970" priority="3917" stopIfTrue="1">
      <formula>WEEKDAY($A913)=4</formula>
    </cfRule>
    <cfRule type="expression" dxfId="2969" priority="3918" stopIfTrue="1">
      <formula>WEEKDAY($A913)=5</formula>
    </cfRule>
    <cfRule type="expression" dxfId="2968" priority="3919" stopIfTrue="1">
      <formula>WEEKDAY($A913)=6</formula>
    </cfRule>
    <cfRule type="expression" dxfId="2967" priority="3920" stopIfTrue="1">
      <formula>WEEKDAY($A913)=7</formula>
    </cfRule>
  </conditionalFormatting>
  <conditionalFormatting sqref="I913">
    <cfRule type="expression" dxfId="2966" priority="3900" stopIfTrue="1">
      <formula>WEEKDAY($A913)=1</formula>
    </cfRule>
    <cfRule type="expression" dxfId="2965" priority="3901" stopIfTrue="1">
      <formula>WEEKDAY($A913)=2</formula>
    </cfRule>
    <cfRule type="expression" dxfId="2964" priority="3902" stopIfTrue="1">
      <formula>WEEKDAY($A913)=3</formula>
    </cfRule>
    <cfRule type="expression" dxfId="2963" priority="3903" stopIfTrue="1">
      <formula>WEEKDAY($A913)=4</formula>
    </cfRule>
    <cfRule type="expression" dxfId="2962" priority="3904" stopIfTrue="1">
      <formula>WEEKDAY($A913)=5</formula>
    </cfRule>
    <cfRule type="expression" dxfId="2961" priority="3905" stopIfTrue="1">
      <formula>WEEKDAY($A913)=6</formula>
    </cfRule>
    <cfRule type="expression" dxfId="2960" priority="3906" stopIfTrue="1">
      <formula>WEEKDAY($A913)=7</formula>
    </cfRule>
  </conditionalFormatting>
  <conditionalFormatting sqref="I913">
    <cfRule type="expression" dxfId="2959" priority="3879" stopIfTrue="1">
      <formula>WEEKDAY($A913)=1</formula>
    </cfRule>
    <cfRule type="expression" dxfId="2958" priority="3880" stopIfTrue="1">
      <formula>WEEKDAY($A913)=2</formula>
    </cfRule>
    <cfRule type="expression" dxfId="2957" priority="3881" stopIfTrue="1">
      <formula>WEEKDAY($A913)=3</formula>
    </cfRule>
    <cfRule type="expression" dxfId="2956" priority="3882" stopIfTrue="1">
      <formula>WEEKDAY($A913)=4</formula>
    </cfRule>
    <cfRule type="expression" dxfId="2955" priority="3883" stopIfTrue="1">
      <formula>WEEKDAY($A913)=5</formula>
    </cfRule>
    <cfRule type="expression" dxfId="2954" priority="3884" stopIfTrue="1">
      <formula>WEEKDAY($A913)=6</formula>
    </cfRule>
    <cfRule type="expression" dxfId="2953" priority="3885" stopIfTrue="1">
      <formula>WEEKDAY($A913)=7</formula>
    </cfRule>
  </conditionalFormatting>
  <conditionalFormatting sqref="I913">
    <cfRule type="expression" dxfId="2952" priority="3865" stopIfTrue="1">
      <formula>WEEKDAY($A913)=1</formula>
    </cfRule>
    <cfRule type="expression" dxfId="2951" priority="3866" stopIfTrue="1">
      <formula>WEEKDAY($A913)=2</formula>
    </cfRule>
    <cfRule type="expression" dxfId="2950" priority="3867" stopIfTrue="1">
      <formula>WEEKDAY($A913)=3</formula>
    </cfRule>
    <cfRule type="expression" dxfId="2949" priority="3868" stopIfTrue="1">
      <formula>WEEKDAY($A913)=4</formula>
    </cfRule>
    <cfRule type="expression" dxfId="2948" priority="3869" stopIfTrue="1">
      <formula>WEEKDAY($A913)=5</formula>
    </cfRule>
    <cfRule type="expression" dxfId="2947" priority="3870" stopIfTrue="1">
      <formula>WEEKDAY($A913)=6</formula>
    </cfRule>
    <cfRule type="expression" dxfId="2946" priority="3871" stopIfTrue="1">
      <formula>WEEKDAY($A913)=7</formula>
    </cfRule>
  </conditionalFormatting>
  <conditionalFormatting sqref="I913">
    <cfRule type="expression" dxfId="2945" priority="3844" stopIfTrue="1">
      <formula>WEEKDAY($A913)=1</formula>
    </cfRule>
    <cfRule type="expression" dxfId="2944" priority="3845" stopIfTrue="1">
      <formula>WEEKDAY($A913)=2</formula>
    </cfRule>
    <cfRule type="expression" dxfId="2943" priority="3846" stopIfTrue="1">
      <formula>WEEKDAY($A913)=3</formula>
    </cfRule>
    <cfRule type="expression" dxfId="2942" priority="3847" stopIfTrue="1">
      <formula>WEEKDAY($A913)=4</formula>
    </cfRule>
    <cfRule type="expression" dxfId="2941" priority="3848" stopIfTrue="1">
      <formula>WEEKDAY($A913)=5</formula>
    </cfRule>
    <cfRule type="expression" dxfId="2940" priority="3849" stopIfTrue="1">
      <formula>WEEKDAY($A913)=6</formula>
    </cfRule>
    <cfRule type="expression" dxfId="2939" priority="3850" stopIfTrue="1">
      <formula>WEEKDAY($A913)=7</formula>
    </cfRule>
  </conditionalFormatting>
  <conditionalFormatting sqref="I913">
    <cfRule type="expression" dxfId="2938" priority="3823" stopIfTrue="1">
      <formula>WEEKDAY($A913)=1</formula>
    </cfRule>
    <cfRule type="expression" dxfId="2937" priority="3824" stopIfTrue="1">
      <formula>WEEKDAY($A913)=2</formula>
    </cfRule>
    <cfRule type="expression" dxfId="2936" priority="3825" stopIfTrue="1">
      <formula>WEEKDAY($A913)=3</formula>
    </cfRule>
    <cfRule type="expression" dxfId="2935" priority="3826" stopIfTrue="1">
      <formula>WEEKDAY($A913)=4</formula>
    </cfRule>
    <cfRule type="expression" dxfId="2934" priority="3827" stopIfTrue="1">
      <formula>WEEKDAY($A913)=5</formula>
    </cfRule>
    <cfRule type="expression" dxfId="2933" priority="3828" stopIfTrue="1">
      <formula>WEEKDAY($A913)=6</formula>
    </cfRule>
    <cfRule type="expression" dxfId="2932" priority="3829" stopIfTrue="1">
      <formula>WEEKDAY($A913)=7</formula>
    </cfRule>
  </conditionalFormatting>
  <conditionalFormatting sqref="I913">
    <cfRule type="expression" dxfId="2931" priority="3816" stopIfTrue="1">
      <formula>WEEKDAY($A913)=1</formula>
    </cfRule>
    <cfRule type="expression" dxfId="2930" priority="3817" stopIfTrue="1">
      <formula>WEEKDAY($A913)=2</formula>
    </cfRule>
    <cfRule type="expression" dxfId="2929" priority="3818" stopIfTrue="1">
      <formula>WEEKDAY($A913)=3</formula>
    </cfRule>
    <cfRule type="expression" dxfId="2928" priority="3819" stopIfTrue="1">
      <formula>WEEKDAY($A913)=4</formula>
    </cfRule>
    <cfRule type="expression" dxfId="2927" priority="3820" stopIfTrue="1">
      <formula>WEEKDAY($A913)=5</formula>
    </cfRule>
    <cfRule type="expression" dxfId="2926" priority="3821" stopIfTrue="1">
      <formula>WEEKDAY($A913)=6</formula>
    </cfRule>
    <cfRule type="expression" dxfId="2925" priority="3822" stopIfTrue="1">
      <formula>WEEKDAY($A913)=7</formula>
    </cfRule>
  </conditionalFormatting>
  <conditionalFormatting sqref="I913">
    <cfRule type="expression" dxfId="2924" priority="3809" stopIfTrue="1">
      <formula>WEEKDAY($A913)=1</formula>
    </cfRule>
    <cfRule type="expression" dxfId="2923" priority="3810" stopIfTrue="1">
      <formula>WEEKDAY($A913)=2</formula>
    </cfRule>
    <cfRule type="expression" dxfId="2922" priority="3811" stopIfTrue="1">
      <formula>WEEKDAY($A913)=3</formula>
    </cfRule>
    <cfRule type="expression" dxfId="2921" priority="3812" stopIfTrue="1">
      <formula>WEEKDAY($A913)=4</formula>
    </cfRule>
    <cfRule type="expression" dxfId="2920" priority="3813" stopIfTrue="1">
      <formula>WEEKDAY($A913)=5</formula>
    </cfRule>
    <cfRule type="expression" dxfId="2919" priority="3814" stopIfTrue="1">
      <formula>WEEKDAY($A913)=6</formula>
    </cfRule>
    <cfRule type="expression" dxfId="2918" priority="3815" stopIfTrue="1">
      <formula>WEEKDAY($A913)=7</formula>
    </cfRule>
  </conditionalFormatting>
  <conditionalFormatting sqref="I913">
    <cfRule type="expression" dxfId="2917" priority="3802" stopIfTrue="1">
      <formula>WEEKDAY($A913)=1</formula>
    </cfRule>
    <cfRule type="expression" dxfId="2916" priority="3803" stopIfTrue="1">
      <formula>WEEKDAY($A913)=2</formula>
    </cfRule>
    <cfRule type="expression" dxfId="2915" priority="3804" stopIfTrue="1">
      <formula>WEEKDAY($A913)=3</formula>
    </cfRule>
    <cfRule type="expression" dxfId="2914" priority="3805" stopIfTrue="1">
      <formula>WEEKDAY($A913)=4</formula>
    </cfRule>
    <cfRule type="expression" dxfId="2913" priority="3806" stopIfTrue="1">
      <formula>WEEKDAY($A913)=5</formula>
    </cfRule>
    <cfRule type="expression" dxfId="2912" priority="3807" stopIfTrue="1">
      <formula>WEEKDAY($A913)=6</formula>
    </cfRule>
    <cfRule type="expression" dxfId="2911" priority="3808" stopIfTrue="1">
      <formula>WEEKDAY($A913)=7</formula>
    </cfRule>
  </conditionalFormatting>
  <conditionalFormatting sqref="I913">
    <cfRule type="expression" dxfId="2910" priority="3788" stopIfTrue="1">
      <formula>WEEKDAY($A913)=1</formula>
    </cfRule>
    <cfRule type="expression" dxfId="2909" priority="3789" stopIfTrue="1">
      <formula>WEEKDAY($A913)=2</formula>
    </cfRule>
    <cfRule type="expression" dxfId="2908" priority="3790" stopIfTrue="1">
      <formula>WEEKDAY($A913)=3</formula>
    </cfRule>
    <cfRule type="expression" dxfId="2907" priority="3791" stopIfTrue="1">
      <formula>WEEKDAY($A913)=4</formula>
    </cfRule>
    <cfRule type="expression" dxfId="2906" priority="3792" stopIfTrue="1">
      <formula>WEEKDAY($A913)=5</formula>
    </cfRule>
    <cfRule type="expression" dxfId="2905" priority="3793" stopIfTrue="1">
      <formula>WEEKDAY($A913)=6</formula>
    </cfRule>
    <cfRule type="expression" dxfId="2904" priority="3794" stopIfTrue="1">
      <formula>WEEKDAY($A913)=7</formula>
    </cfRule>
  </conditionalFormatting>
  <conditionalFormatting sqref="I913">
    <cfRule type="expression" dxfId="2903" priority="3781" stopIfTrue="1">
      <formula>WEEKDAY($A913)=1</formula>
    </cfRule>
    <cfRule type="expression" dxfId="2902" priority="3782" stopIfTrue="1">
      <formula>WEEKDAY($A913)=2</formula>
    </cfRule>
    <cfRule type="expression" dxfId="2901" priority="3783" stopIfTrue="1">
      <formula>WEEKDAY($A913)=3</formula>
    </cfRule>
    <cfRule type="expression" dxfId="2900" priority="3784" stopIfTrue="1">
      <formula>WEEKDAY($A913)=4</formula>
    </cfRule>
    <cfRule type="expression" dxfId="2899" priority="3785" stopIfTrue="1">
      <formula>WEEKDAY($A913)=5</formula>
    </cfRule>
    <cfRule type="expression" dxfId="2898" priority="3786" stopIfTrue="1">
      <formula>WEEKDAY($A913)=6</formula>
    </cfRule>
    <cfRule type="expression" dxfId="2897" priority="3787" stopIfTrue="1">
      <formula>WEEKDAY($A913)=7</formula>
    </cfRule>
  </conditionalFormatting>
  <conditionalFormatting sqref="I913">
    <cfRule type="expression" dxfId="2896" priority="3774" stopIfTrue="1">
      <formula>WEEKDAY($A913)=1</formula>
    </cfRule>
    <cfRule type="expression" dxfId="2895" priority="3775" stopIfTrue="1">
      <formula>WEEKDAY($A913)=2</formula>
    </cfRule>
    <cfRule type="expression" dxfId="2894" priority="3776" stopIfTrue="1">
      <formula>WEEKDAY($A913)=3</formula>
    </cfRule>
    <cfRule type="expression" dxfId="2893" priority="3777" stopIfTrue="1">
      <formula>WEEKDAY($A913)=4</formula>
    </cfRule>
    <cfRule type="expression" dxfId="2892" priority="3778" stopIfTrue="1">
      <formula>WEEKDAY($A913)=5</formula>
    </cfRule>
    <cfRule type="expression" dxfId="2891" priority="3779" stopIfTrue="1">
      <formula>WEEKDAY($A913)=6</formula>
    </cfRule>
    <cfRule type="expression" dxfId="2890" priority="3780" stopIfTrue="1">
      <formula>WEEKDAY($A913)=7</formula>
    </cfRule>
  </conditionalFormatting>
  <conditionalFormatting sqref="I913">
    <cfRule type="expression" dxfId="2889" priority="3767" stopIfTrue="1">
      <formula>WEEKDAY($A913)=1</formula>
    </cfRule>
    <cfRule type="expression" dxfId="2888" priority="3768" stopIfTrue="1">
      <formula>WEEKDAY($A913)=2</formula>
    </cfRule>
    <cfRule type="expression" dxfId="2887" priority="3769" stopIfTrue="1">
      <formula>WEEKDAY($A913)=3</formula>
    </cfRule>
    <cfRule type="expression" dxfId="2886" priority="3770" stopIfTrue="1">
      <formula>WEEKDAY($A913)=4</formula>
    </cfRule>
    <cfRule type="expression" dxfId="2885" priority="3771" stopIfTrue="1">
      <formula>WEEKDAY($A913)=5</formula>
    </cfRule>
    <cfRule type="expression" dxfId="2884" priority="3772" stopIfTrue="1">
      <formula>WEEKDAY($A913)=6</formula>
    </cfRule>
    <cfRule type="expression" dxfId="2883" priority="3773" stopIfTrue="1">
      <formula>WEEKDAY($A913)=7</formula>
    </cfRule>
  </conditionalFormatting>
  <conditionalFormatting sqref="I913">
    <cfRule type="expression" dxfId="2882" priority="3760" stopIfTrue="1">
      <formula>WEEKDAY($A913)=1</formula>
    </cfRule>
    <cfRule type="expression" dxfId="2881" priority="3761" stopIfTrue="1">
      <formula>WEEKDAY($A913)=2</formula>
    </cfRule>
    <cfRule type="expression" dxfId="2880" priority="3762" stopIfTrue="1">
      <formula>WEEKDAY($A913)=3</formula>
    </cfRule>
    <cfRule type="expression" dxfId="2879" priority="3763" stopIfTrue="1">
      <formula>WEEKDAY($A913)=4</formula>
    </cfRule>
    <cfRule type="expression" dxfId="2878" priority="3764" stopIfTrue="1">
      <formula>WEEKDAY($A913)=5</formula>
    </cfRule>
    <cfRule type="expression" dxfId="2877" priority="3765" stopIfTrue="1">
      <formula>WEEKDAY($A913)=6</formula>
    </cfRule>
    <cfRule type="expression" dxfId="2876" priority="3766" stopIfTrue="1">
      <formula>WEEKDAY($A913)=7</formula>
    </cfRule>
  </conditionalFormatting>
  <conditionalFormatting sqref="I913">
    <cfRule type="expression" dxfId="2875" priority="3753" stopIfTrue="1">
      <formula>WEEKDAY($A913)=1</formula>
    </cfRule>
    <cfRule type="expression" dxfId="2874" priority="3754" stopIfTrue="1">
      <formula>WEEKDAY($A913)=2</formula>
    </cfRule>
    <cfRule type="expression" dxfId="2873" priority="3755" stopIfTrue="1">
      <formula>WEEKDAY($A913)=3</formula>
    </cfRule>
    <cfRule type="expression" dxfId="2872" priority="3756" stopIfTrue="1">
      <formula>WEEKDAY($A913)=4</formula>
    </cfRule>
    <cfRule type="expression" dxfId="2871" priority="3757" stopIfTrue="1">
      <formula>WEEKDAY($A913)=5</formula>
    </cfRule>
    <cfRule type="expression" dxfId="2870" priority="3758" stopIfTrue="1">
      <formula>WEEKDAY($A913)=6</formula>
    </cfRule>
    <cfRule type="expression" dxfId="2869" priority="3759" stopIfTrue="1">
      <formula>WEEKDAY($A913)=7</formula>
    </cfRule>
  </conditionalFormatting>
  <conditionalFormatting sqref="I913">
    <cfRule type="expression" dxfId="2868" priority="3746" stopIfTrue="1">
      <formula>WEEKDAY($A913)=1</formula>
    </cfRule>
    <cfRule type="expression" dxfId="2867" priority="3747" stopIfTrue="1">
      <formula>WEEKDAY($A913)=2</formula>
    </cfRule>
    <cfRule type="expression" dxfId="2866" priority="3748" stopIfTrue="1">
      <formula>WEEKDAY($A913)=3</formula>
    </cfRule>
    <cfRule type="expression" dxfId="2865" priority="3749" stopIfTrue="1">
      <formula>WEEKDAY($A913)=4</formula>
    </cfRule>
    <cfRule type="expression" dxfId="2864" priority="3750" stopIfTrue="1">
      <formula>WEEKDAY($A913)=5</formula>
    </cfRule>
    <cfRule type="expression" dxfId="2863" priority="3751" stopIfTrue="1">
      <formula>WEEKDAY($A913)=6</formula>
    </cfRule>
    <cfRule type="expression" dxfId="2862" priority="3752" stopIfTrue="1">
      <formula>WEEKDAY($A913)=7</formula>
    </cfRule>
  </conditionalFormatting>
  <conditionalFormatting sqref="I913">
    <cfRule type="expression" dxfId="2861" priority="3739" stopIfTrue="1">
      <formula>WEEKDAY($A913)=1</formula>
    </cfRule>
    <cfRule type="expression" dxfId="2860" priority="3740" stopIfTrue="1">
      <formula>WEEKDAY($A913)=2</formula>
    </cfRule>
    <cfRule type="expression" dxfId="2859" priority="3741" stopIfTrue="1">
      <formula>WEEKDAY($A913)=3</formula>
    </cfRule>
    <cfRule type="expression" dxfId="2858" priority="3742" stopIfTrue="1">
      <formula>WEEKDAY($A913)=4</formula>
    </cfRule>
    <cfRule type="expression" dxfId="2857" priority="3743" stopIfTrue="1">
      <formula>WEEKDAY($A913)=5</formula>
    </cfRule>
    <cfRule type="expression" dxfId="2856" priority="3744" stopIfTrue="1">
      <formula>WEEKDAY($A913)=6</formula>
    </cfRule>
    <cfRule type="expression" dxfId="2855" priority="3745" stopIfTrue="1">
      <formula>WEEKDAY($A913)=7</formula>
    </cfRule>
  </conditionalFormatting>
  <conditionalFormatting sqref="I913">
    <cfRule type="expression" dxfId="2854" priority="3732" stopIfTrue="1">
      <formula>WEEKDAY($A913)=1</formula>
    </cfRule>
    <cfRule type="expression" dxfId="2853" priority="3733" stopIfTrue="1">
      <formula>WEEKDAY($A913)=2</formula>
    </cfRule>
    <cfRule type="expression" dxfId="2852" priority="3734" stopIfTrue="1">
      <formula>WEEKDAY($A913)=3</formula>
    </cfRule>
    <cfRule type="expression" dxfId="2851" priority="3735" stopIfTrue="1">
      <formula>WEEKDAY($A913)=4</formula>
    </cfRule>
    <cfRule type="expression" dxfId="2850" priority="3736" stopIfTrue="1">
      <formula>WEEKDAY($A913)=5</formula>
    </cfRule>
    <cfRule type="expression" dxfId="2849" priority="3737" stopIfTrue="1">
      <formula>WEEKDAY($A913)=6</formula>
    </cfRule>
    <cfRule type="expression" dxfId="2848" priority="3738" stopIfTrue="1">
      <formula>WEEKDAY($A913)=7</formula>
    </cfRule>
  </conditionalFormatting>
  <conditionalFormatting sqref="I913">
    <cfRule type="expression" dxfId="2847" priority="3725" stopIfTrue="1">
      <formula>WEEKDAY($A913)=1</formula>
    </cfRule>
    <cfRule type="expression" dxfId="2846" priority="3726" stopIfTrue="1">
      <formula>WEEKDAY($A913)=2</formula>
    </cfRule>
    <cfRule type="expression" dxfId="2845" priority="3727" stopIfTrue="1">
      <formula>WEEKDAY($A913)=3</formula>
    </cfRule>
    <cfRule type="expression" dxfId="2844" priority="3728" stopIfTrue="1">
      <formula>WEEKDAY($A913)=4</formula>
    </cfRule>
    <cfRule type="expression" dxfId="2843" priority="3729" stopIfTrue="1">
      <formula>WEEKDAY($A913)=5</formula>
    </cfRule>
    <cfRule type="expression" dxfId="2842" priority="3730" stopIfTrue="1">
      <formula>WEEKDAY($A913)=6</formula>
    </cfRule>
    <cfRule type="expression" dxfId="2841" priority="3731" stopIfTrue="1">
      <formula>WEEKDAY($A913)=7</formula>
    </cfRule>
  </conditionalFormatting>
  <conditionalFormatting sqref="I913">
    <cfRule type="expression" dxfId="2840" priority="3718" stopIfTrue="1">
      <formula>WEEKDAY($A913)=1</formula>
    </cfRule>
    <cfRule type="expression" dxfId="2839" priority="3719" stopIfTrue="1">
      <formula>WEEKDAY($A913)=2</formula>
    </cfRule>
    <cfRule type="expression" dxfId="2838" priority="3720" stopIfTrue="1">
      <formula>WEEKDAY($A913)=3</formula>
    </cfRule>
    <cfRule type="expression" dxfId="2837" priority="3721" stopIfTrue="1">
      <formula>WEEKDAY($A913)=4</formula>
    </cfRule>
    <cfRule type="expression" dxfId="2836" priority="3722" stopIfTrue="1">
      <formula>WEEKDAY($A913)=5</formula>
    </cfRule>
    <cfRule type="expression" dxfId="2835" priority="3723" stopIfTrue="1">
      <formula>WEEKDAY($A913)=6</formula>
    </cfRule>
    <cfRule type="expression" dxfId="2834" priority="3724" stopIfTrue="1">
      <formula>WEEKDAY($A913)=7</formula>
    </cfRule>
  </conditionalFormatting>
  <conditionalFormatting sqref="I913">
    <cfRule type="expression" dxfId="2833" priority="3711" stopIfTrue="1">
      <formula>WEEKDAY($A913)=1</formula>
    </cfRule>
    <cfRule type="expression" dxfId="2832" priority="3712" stopIfTrue="1">
      <formula>WEEKDAY($A913)=2</formula>
    </cfRule>
    <cfRule type="expression" dxfId="2831" priority="3713" stopIfTrue="1">
      <formula>WEEKDAY($A913)=3</formula>
    </cfRule>
    <cfRule type="expression" dxfId="2830" priority="3714" stopIfTrue="1">
      <formula>WEEKDAY($A913)=4</formula>
    </cfRule>
    <cfRule type="expression" dxfId="2829" priority="3715" stopIfTrue="1">
      <formula>WEEKDAY($A913)=5</formula>
    </cfRule>
    <cfRule type="expression" dxfId="2828" priority="3716" stopIfTrue="1">
      <formula>WEEKDAY($A913)=6</formula>
    </cfRule>
    <cfRule type="expression" dxfId="2827" priority="3717" stopIfTrue="1">
      <formula>WEEKDAY($A913)=7</formula>
    </cfRule>
  </conditionalFormatting>
  <conditionalFormatting sqref="I913">
    <cfRule type="expression" dxfId="2826" priority="3704" stopIfTrue="1">
      <formula>WEEKDAY($A913)=1</formula>
    </cfRule>
    <cfRule type="expression" dxfId="2825" priority="3705" stopIfTrue="1">
      <formula>WEEKDAY($A913)=2</formula>
    </cfRule>
    <cfRule type="expression" dxfId="2824" priority="3706" stopIfTrue="1">
      <formula>WEEKDAY($A913)=3</formula>
    </cfRule>
    <cfRule type="expression" dxfId="2823" priority="3707" stopIfTrue="1">
      <formula>WEEKDAY($A913)=4</formula>
    </cfRule>
    <cfRule type="expression" dxfId="2822" priority="3708" stopIfTrue="1">
      <formula>WEEKDAY($A913)=5</formula>
    </cfRule>
    <cfRule type="expression" dxfId="2821" priority="3709" stopIfTrue="1">
      <formula>WEEKDAY($A913)=6</formula>
    </cfRule>
    <cfRule type="expression" dxfId="2820" priority="3710" stopIfTrue="1">
      <formula>WEEKDAY($A913)=7</formula>
    </cfRule>
  </conditionalFormatting>
  <conditionalFormatting sqref="I913">
    <cfRule type="expression" dxfId="2819" priority="3697" stopIfTrue="1">
      <formula>WEEKDAY($A913)=1</formula>
    </cfRule>
    <cfRule type="expression" dxfId="2818" priority="3698" stopIfTrue="1">
      <formula>WEEKDAY($A913)=2</formula>
    </cfRule>
    <cfRule type="expression" dxfId="2817" priority="3699" stopIfTrue="1">
      <formula>WEEKDAY($A913)=3</formula>
    </cfRule>
    <cfRule type="expression" dxfId="2816" priority="3700" stopIfTrue="1">
      <formula>WEEKDAY($A913)=4</formula>
    </cfRule>
    <cfRule type="expression" dxfId="2815" priority="3701" stopIfTrue="1">
      <formula>WEEKDAY($A913)=5</formula>
    </cfRule>
    <cfRule type="expression" dxfId="2814" priority="3702" stopIfTrue="1">
      <formula>WEEKDAY($A913)=6</formula>
    </cfRule>
    <cfRule type="expression" dxfId="2813" priority="3703" stopIfTrue="1">
      <formula>WEEKDAY($A913)=7</formula>
    </cfRule>
  </conditionalFormatting>
  <conditionalFormatting sqref="I913">
    <cfRule type="expression" dxfId="2812" priority="3690" stopIfTrue="1">
      <formula>WEEKDAY($A913)=1</formula>
    </cfRule>
    <cfRule type="expression" dxfId="2811" priority="3691" stopIfTrue="1">
      <formula>WEEKDAY($A913)=2</formula>
    </cfRule>
    <cfRule type="expression" dxfId="2810" priority="3692" stopIfTrue="1">
      <formula>WEEKDAY($A913)=3</formula>
    </cfRule>
    <cfRule type="expression" dxfId="2809" priority="3693" stopIfTrue="1">
      <formula>WEEKDAY($A913)=4</formula>
    </cfRule>
    <cfRule type="expression" dxfId="2808" priority="3694" stopIfTrue="1">
      <formula>WEEKDAY($A913)=5</formula>
    </cfRule>
    <cfRule type="expression" dxfId="2807" priority="3695" stopIfTrue="1">
      <formula>WEEKDAY($A913)=6</formula>
    </cfRule>
    <cfRule type="expression" dxfId="2806" priority="3696" stopIfTrue="1">
      <formula>WEEKDAY($A913)=7</formula>
    </cfRule>
  </conditionalFormatting>
  <conditionalFormatting sqref="I913">
    <cfRule type="expression" dxfId="2805" priority="3683" stopIfTrue="1">
      <formula>WEEKDAY($A913)=1</formula>
    </cfRule>
    <cfRule type="expression" dxfId="2804" priority="3684" stopIfTrue="1">
      <formula>WEEKDAY($A913)=2</formula>
    </cfRule>
    <cfRule type="expression" dxfId="2803" priority="3685" stopIfTrue="1">
      <formula>WEEKDAY($A913)=3</formula>
    </cfRule>
    <cfRule type="expression" dxfId="2802" priority="3686" stopIfTrue="1">
      <formula>WEEKDAY($A913)=4</formula>
    </cfRule>
    <cfRule type="expression" dxfId="2801" priority="3687" stopIfTrue="1">
      <formula>WEEKDAY($A913)=5</formula>
    </cfRule>
    <cfRule type="expression" dxfId="2800" priority="3688" stopIfTrue="1">
      <formula>WEEKDAY($A913)=6</formula>
    </cfRule>
    <cfRule type="expression" dxfId="2799" priority="3689" stopIfTrue="1">
      <formula>WEEKDAY($A913)=7</formula>
    </cfRule>
  </conditionalFormatting>
  <conditionalFormatting sqref="I913">
    <cfRule type="expression" dxfId="2798" priority="3676" stopIfTrue="1">
      <formula>WEEKDAY($A913)=1</formula>
    </cfRule>
    <cfRule type="expression" dxfId="2797" priority="3677" stopIfTrue="1">
      <formula>WEEKDAY($A913)=2</formula>
    </cfRule>
    <cfRule type="expression" dxfId="2796" priority="3678" stopIfTrue="1">
      <formula>WEEKDAY($A913)=3</formula>
    </cfRule>
    <cfRule type="expression" dxfId="2795" priority="3679" stopIfTrue="1">
      <formula>WEEKDAY($A913)=4</formula>
    </cfRule>
    <cfRule type="expression" dxfId="2794" priority="3680" stopIfTrue="1">
      <formula>WEEKDAY($A913)=5</formula>
    </cfRule>
    <cfRule type="expression" dxfId="2793" priority="3681" stopIfTrue="1">
      <formula>WEEKDAY($A913)=6</formula>
    </cfRule>
    <cfRule type="expression" dxfId="2792" priority="3682" stopIfTrue="1">
      <formula>WEEKDAY($A913)=7</formula>
    </cfRule>
  </conditionalFormatting>
  <conditionalFormatting sqref="I913">
    <cfRule type="expression" dxfId="2791" priority="3669" stopIfTrue="1">
      <formula>WEEKDAY($A913)=1</formula>
    </cfRule>
    <cfRule type="expression" dxfId="2790" priority="3670" stopIfTrue="1">
      <formula>WEEKDAY($A913)=2</formula>
    </cfRule>
    <cfRule type="expression" dxfId="2789" priority="3671" stopIfTrue="1">
      <formula>WEEKDAY($A913)=3</formula>
    </cfRule>
    <cfRule type="expression" dxfId="2788" priority="3672" stopIfTrue="1">
      <formula>WEEKDAY($A913)=4</formula>
    </cfRule>
    <cfRule type="expression" dxfId="2787" priority="3673" stopIfTrue="1">
      <formula>WEEKDAY($A913)=5</formula>
    </cfRule>
    <cfRule type="expression" dxfId="2786" priority="3674" stopIfTrue="1">
      <formula>WEEKDAY($A913)=6</formula>
    </cfRule>
    <cfRule type="expression" dxfId="2785" priority="3675" stopIfTrue="1">
      <formula>WEEKDAY($A913)=7</formula>
    </cfRule>
  </conditionalFormatting>
  <conditionalFormatting sqref="I913">
    <cfRule type="expression" dxfId="2784" priority="3662" stopIfTrue="1">
      <formula>WEEKDAY($A913)=1</formula>
    </cfRule>
    <cfRule type="expression" dxfId="2783" priority="3663" stopIfTrue="1">
      <formula>WEEKDAY($A913)=2</formula>
    </cfRule>
    <cfRule type="expression" dxfId="2782" priority="3664" stopIfTrue="1">
      <formula>WEEKDAY($A913)=3</formula>
    </cfRule>
    <cfRule type="expression" dxfId="2781" priority="3665" stopIfTrue="1">
      <formula>WEEKDAY($A913)=4</formula>
    </cfRule>
    <cfRule type="expression" dxfId="2780" priority="3666" stopIfTrue="1">
      <formula>WEEKDAY($A913)=5</formula>
    </cfRule>
    <cfRule type="expression" dxfId="2779" priority="3667" stopIfTrue="1">
      <formula>WEEKDAY($A913)=6</formula>
    </cfRule>
    <cfRule type="expression" dxfId="2778" priority="3668" stopIfTrue="1">
      <formula>WEEKDAY($A913)=7</formula>
    </cfRule>
  </conditionalFormatting>
  <conditionalFormatting sqref="I913">
    <cfRule type="expression" dxfId="2777" priority="3655" stopIfTrue="1">
      <formula>WEEKDAY($A913)=1</formula>
    </cfRule>
    <cfRule type="expression" dxfId="2776" priority="3656" stopIfTrue="1">
      <formula>WEEKDAY($A913)=2</formula>
    </cfRule>
    <cfRule type="expression" dxfId="2775" priority="3657" stopIfTrue="1">
      <formula>WEEKDAY($A913)=3</formula>
    </cfRule>
    <cfRule type="expression" dxfId="2774" priority="3658" stopIfTrue="1">
      <formula>WEEKDAY($A913)=4</formula>
    </cfRule>
    <cfRule type="expression" dxfId="2773" priority="3659" stopIfTrue="1">
      <formula>WEEKDAY($A913)=5</formula>
    </cfRule>
    <cfRule type="expression" dxfId="2772" priority="3660" stopIfTrue="1">
      <formula>WEEKDAY($A913)=6</formula>
    </cfRule>
    <cfRule type="expression" dxfId="2771" priority="3661" stopIfTrue="1">
      <formula>WEEKDAY($A913)=7</formula>
    </cfRule>
  </conditionalFormatting>
  <conditionalFormatting sqref="I913">
    <cfRule type="expression" dxfId="2770" priority="3648" stopIfTrue="1">
      <formula>WEEKDAY($A913)=1</formula>
    </cfRule>
    <cfRule type="expression" dxfId="2769" priority="3649" stopIfTrue="1">
      <formula>WEEKDAY($A913)=2</formula>
    </cfRule>
    <cfRule type="expression" dxfId="2768" priority="3650" stopIfTrue="1">
      <formula>WEEKDAY($A913)=3</formula>
    </cfRule>
    <cfRule type="expression" dxfId="2767" priority="3651" stopIfTrue="1">
      <formula>WEEKDAY($A913)=4</formula>
    </cfRule>
    <cfRule type="expression" dxfId="2766" priority="3652" stopIfTrue="1">
      <formula>WEEKDAY($A913)=5</formula>
    </cfRule>
    <cfRule type="expression" dxfId="2765" priority="3653" stopIfTrue="1">
      <formula>WEEKDAY($A913)=6</formula>
    </cfRule>
    <cfRule type="expression" dxfId="2764" priority="3654" stopIfTrue="1">
      <formula>WEEKDAY($A913)=7</formula>
    </cfRule>
  </conditionalFormatting>
  <conditionalFormatting sqref="I913">
    <cfRule type="expression" dxfId="2763" priority="3641" stopIfTrue="1">
      <formula>WEEKDAY($A913)=1</formula>
    </cfRule>
    <cfRule type="expression" dxfId="2762" priority="3642" stopIfTrue="1">
      <formula>WEEKDAY($A913)=2</formula>
    </cfRule>
    <cfRule type="expression" dxfId="2761" priority="3643" stopIfTrue="1">
      <formula>WEEKDAY($A913)=3</formula>
    </cfRule>
    <cfRule type="expression" dxfId="2760" priority="3644" stopIfTrue="1">
      <formula>WEEKDAY($A913)=4</formula>
    </cfRule>
    <cfRule type="expression" dxfId="2759" priority="3645" stopIfTrue="1">
      <formula>WEEKDAY($A913)=5</formula>
    </cfRule>
    <cfRule type="expression" dxfId="2758" priority="3646" stopIfTrue="1">
      <formula>WEEKDAY($A913)=6</formula>
    </cfRule>
    <cfRule type="expression" dxfId="2757" priority="3647" stopIfTrue="1">
      <formula>WEEKDAY($A913)=7</formula>
    </cfRule>
  </conditionalFormatting>
  <conditionalFormatting sqref="I913">
    <cfRule type="expression" dxfId="2756" priority="3627" stopIfTrue="1">
      <formula>WEEKDAY($A913)=1</formula>
    </cfRule>
    <cfRule type="expression" dxfId="2755" priority="3628" stopIfTrue="1">
      <formula>WEEKDAY($A913)=2</formula>
    </cfRule>
    <cfRule type="expression" dxfId="2754" priority="3629" stopIfTrue="1">
      <formula>WEEKDAY($A913)=3</formula>
    </cfRule>
    <cfRule type="expression" dxfId="2753" priority="3630" stopIfTrue="1">
      <formula>WEEKDAY($A913)=4</formula>
    </cfRule>
    <cfRule type="expression" dxfId="2752" priority="3631" stopIfTrue="1">
      <formula>WEEKDAY($A913)=5</formula>
    </cfRule>
    <cfRule type="expression" dxfId="2751" priority="3632" stopIfTrue="1">
      <formula>WEEKDAY($A913)=6</formula>
    </cfRule>
    <cfRule type="expression" dxfId="2750" priority="3633" stopIfTrue="1">
      <formula>WEEKDAY($A913)=7</formula>
    </cfRule>
  </conditionalFormatting>
  <conditionalFormatting sqref="I913">
    <cfRule type="expression" dxfId="2749" priority="3606" stopIfTrue="1">
      <formula>WEEKDAY($A913)=1</formula>
    </cfRule>
    <cfRule type="expression" dxfId="2748" priority="3607" stopIfTrue="1">
      <formula>WEEKDAY($A913)=2</formula>
    </cfRule>
    <cfRule type="expression" dxfId="2747" priority="3608" stopIfTrue="1">
      <formula>WEEKDAY($A913)=3</formula>
    </cfRule>
    <cfRule type="expression" dxfId="2746" priority="3609" stopIfTrue="1">
      <formula>WEEKDAY($A913)=4</formula>
    </cfRule>
    <cfRule type="expression" dxfId="2745" priority="3610" stopIfTrue="1">
      <formula>WEEKDAY($A913)=5</formula>
    </cfRule>
    <cfRule type="expression" dxfId="2744" priority="3611" stopIfTrue="1">
      <formula>WEEKDAY($A913)=6</formula>
    </cfRule>
    <cfRule type="expression" dxfId="2743" priority="3612" stopIfTrue="1">
      <formula>WEEKDAY($A913)=7</formula>
    </cfRule>
  </conditionalFormatting>
  <conditionalFormatting sqref="I913">
    <cfRule type="expression" dxfId="2742" priority="3592" stopIfTrue="1">
      <formula>WEEKDAY($A913)=1</formula>
    </cfRule>
    <cfRule type="expression" dxfId="2741" priority="3593" stopIfTrue="1">
      <formula>WEEKDAY($A913)=2</formula>
    </cfRule>
    <cfRule type="expression" dxfId="2740" priority="3594" stopIfTrue="1">
      <formula>WEEKDAY($A913)=3</formula>
    </cfRule>
    <cfRule type="expression" dxfId="2739" priority="3595" stopIfTrue="1">
      <formula>WEEKDAY($A913)=4</formula>
    </cfRule>
    <cfRule type="expression" dxfId="2738" priority="3596" stopIfTrue="1">
      <formula>WEEKDAY($A913)=5</formula>
    </cfRule>
    <cfRule type="expression" dxfId="2737" priority="3597" stopIfTrue="1">
      <formula>WEEKDAY($A913)=6</formula>
    </cfRule>
    <cfRule type="expression" dxfId="2736" priority="3598" stopIfTrue="1">
      <formula>WEEKDAY($A913)=7</formula>
    </cfRule>
  </conditionalFormatting>
  <conditionalFormatting sqref="I913">
    <cfRule type="expression" dxfId="2735" priority="3571" stopIfTrue="1">
      <formula>WEEKDAY($A913)=1</formula>
    </cfRule>
    <cfRule type="expression" dxfId="2734" priority="3572" stopIfTrue="1">
      <formula>WEEKDAY($A913)=2</formula>
    </cfRule>
    <cfRule type="expression" dxfId="2733" priority="3573" stopIfTrue="1">
      <formula>WEEKDAY($A913)=3</formula>
    </cfRule>
    <cfRule type="expression" dxfId="2732" priority="3574" stopIfTrue="1">
      <formula>WEEKDAY($A913)=4</formula>
    </cfRule>
    <cfRule type="expression" dxfId="2731" priority="3575" stopIfTrue="1">
      <formula>WEEKDAY($A913)=5</formula>
    </cfRule>
    <cfRule type="expression" dxfId="2730" priority="3576" stopIfTrue="1">
      <formula>WEEKDAY($A913)=6</formula>
    </cfRule>
    <cfRule type="expression" dxfId="2729" priority="3577" stopIfTrue="1">
      <formula>WEEKDAY($A913)=7</formula>
    </cfRule>
  </conditionalFormatting>
  <conditionalFormatting sqref="I913">
    <cfRule type="expression" dxfId="2728" priority="3550" stopIfTrue="1">
      <formula>WEEKDAY($A913)=1</formula>
    </cfRule>
    <cfRule type="expression" dxfId="2727" priority="3551" stopIfTrue="1">
      <formula>WEEKDAY($A913)=2</formula>
    </cfRule>
    <cfRule type="expression" dxfId="2726" priority="3552" stopIfTrue="1">
      <formula>WEEKDAY($A913)=3</formula>
    </cfRule>
    <cfRule type="expression" dxfId="2725" priority="3553" stopIfTrue="1">
      <formula>WEEKDAY($A913)=4</formula>
    </cfRule>
    <cfRule type="expression" dxfId="2724" priority="3554" stopIfTrue="1">
      <formula>WEEKDAY($A913)=5</formula>
    </cfRule>
    <cfRule type="expression" dxfId="2723" priority="3555" stopIfTrue="1">
      <formula>WEEKDAY($A913)=6</formula>
    </cfRule>
    <cfRule type="expression" dxfId="2722" priority="3556" stopIfTrue="1">
      <formula>WEEKDAY($A913)=7</formula>
    </cfRule>
  </conditionalFormatting>
  <conditionalFormatting sqref="I913">
    <cfRule type="expression" dxfId="2721" priority="3543" stopIfTrue="1">
      <formula>WEEKDAY($A913)=1</formula>
    </cfRule>
    <cfRule type="expression" dxfId="2720" priority="3544" stopIfTrue="1">
      <formula>WEEKDAY($A913)=2</formula>
    </cfRule>
    <cfRule type="expression" dxfId="2719" priority="3545" stopIfTrue="1">
      <formula>WEEKDAY($A913)=3</formula>
    </cfRule>
    <cfRule type="expression" dxfId="2718" priority="3546" stopIfTrue="1">
      <formula>WEEKDAY($A913)=4</formula>
    </cfRule>
    <cfRule type="expression" dxfId="2717" priority="3547" stopIfTrue="1">
      <formula>WEEKDAY($A913)=5</formula>
    </cfRule>
    <cfRule type="expression" dxfId="2716" priority="3548" stopIfTrue="1">
      <formula>WEEKDAY($A913)=6</formula>
    </cfRule>
    <cfRule type="expression" dxfId="2715" priority="3549" stopIfTrue="1">
      <formula>WEEKDAY($A913)=7</formula>
    </cfRule>
  </conditionalFormatting>
  <conditionalFormatting sqref="I913">
    <cfRule type="expression" dxfId="2714" priority="3522" stopIfTrue="1">
      <formula>WEEKDAY($A913)=1</formula>
    </cfRule>
    <cfRule type="expression" dxfId="2713" priority="3523" stopIfTrue="1">
      <formula>WEEKDAY($A913)=2</formula>
    </cfRule>
    <cfRule type="expression" dxfId="2712" priority="3524" stopIfTrue="1">
      <formula>WEEKDAY($A913)=3</formula>
    </cfRule>
    <cfRule type="expression" dxfId="2711" priority="3525" stopIfTrue="1">
      <formula>WEEKDAY($A913)=4</formula>
    </cfRule>
    <cfRule type="expression" dxfId="2710" priority="3526" stopIfTrue="1">
      <formula>WEEKDAY($A913)=5</formula>
    </cfRule>
    <cfRule type="expression" dxfId="2709" priority="3527" stopIfTrue="1">
      <formula>WEEKDAY($A913)=6</formula>
    </cfRule>
    <cfRule type="expression" dxfId="2708" priority="3528" stopIfTrue="1">
      <formula>WEEKDAY($A913)=7</formula>
    </cfRule>
  </conditionalFormatting>
  <conditionalFormatting sqref="I913">
    <cfRule type="expression" dxfId="2707" priority="3508" stopIfTrue="1">
      <formula>WEEKDAY($A913)=1</formula>
    </cfRule>
    <cfRule type="expression" dxfId="2706" priority="3509" stopIfTrue="1">
      <formula>WEEKDAY($A913)=2</formula>
    </cfRule>
    <cfRule type="expression" dxfId="2705" priority="3510" stopIfTrue="1">
      <formula>WEEKDAY($A913)=3</formula>
    </cfRule>
    <cfRule type="expression" dxfId="2704" priority="3511" stopIfTrue="1">
      <formula>WEEKDAY($A913)=4</formula>
    </cfRule>
    <cfRule type="expression" dxfId="2703" priority="3512" stopIfTrue="1">
      <formula>WEEKDAY($A913)=5</formula>
    </cfRule>
    <cfRule type="expression" dxfId="2702" priority="3513" stopIfTrue="1">
      <formula>WEEKDAY($A913)=6</formula>
    </cfRule>
    <cfRule type="expression" dxfId="2701" priority="3514" stopIfTrue="1">
      <formula>WEEKDAY($A913)=7</formula>
    </cfRule>
  </conditionalFormatting>
  <conditionalFormatting sqref="I913">
    <cfRule type="expression" dxfId="2700" priority="3473" stopIfTrue="1">
      <formula>WEEKDAY($A913)=1</formula>
    </cfRule>
    <cfRule type="expression" dxfId="2699" priority="3474" stopIfTrue="1">
      <formula>WEEKDAY($A913)=2</formula>
    </cfRule>
    <cfRule type="expression" dxfId="2698" priority="3475" stopIfTrue="1">
      <formula>WEEKDAY($A913)=3</formula>
    </cfRule>
    <cfRule type="expression" dxfId="2697" priority="3476" stopIfTrue="1">
      <formula>WEEKDAY($A913)=4</formula>
    </cfRule>
    <cfRule type="expression" dxfId="2696" priority="3477" stopIfTrue="1">
      <formula>WEEKDAY($A913)=5</formula>
    </cfRule>
    <cfRule type="expression" dxfId="2695" priority="3478" stopIfTrue="1">
      <formula>WEEKDAY($A913)=6</formula>
    </cfRule>
    <cfRule type="expression" dxfId="2694" priority="3479" stopIfTrue="1">
      <formula>WEEKDAY($A913)=7</formula>
    </cfRule>
  </conditionalFormatting>
  <conditionalFormatting sqref="I913">
    <cfRule type="expression" dxfId="2693" priority="3452" stopIfTrue="1">
      <formula>WEEKDAY($A913)=1</formula>
    </cfRule>
    <cfRule type="expression" dxfId="2692" priority="3453" stopIfTrue="1">
      <formula>WEEKDAY($A913)=2</formula>
    </cfRule>
    <cfRule type="expression" dxfId="2691" priority="3454" stopIfTrue="1">
      <formula>WEEKDAY($A913)=3</formula>
    </cfRule>
    <cfRule type="expression" dxfId="2690" priority="3455" stopIfTrue="1">
      <formula>WEEKDAY($A913)=4</formula>
    </cfRule>
    <cfRule type="expression" dxfId="2689" priority="3456" stopIfTrue="1">
      <formula>WEEKDAY($A913)=5</formula>
    </cfRule>
    <cfRule type="expression" dxfId="2688" priority="3457" stopIfTrue="1">
      <formula>WEEKDAY($A913)=6</formula>
    </cfRule>
    <cfRule type="expression" dxfId="2687" priority="3458" stopIfTrue="1">
      <formula>WEEKDAY($A913)=7</formula>
    </cfRule>
  </conditionalFormatting>
  <conditionalFormatting sqref="I913">
    <cfRule type="expression" dxfId="2686" priority="3445" stopIfTrue="1">
      <formula>WEEKDAY($A913)=1</formula>
    </cfRule>
    <cfRule type="expression" dxfId="2685" priority="3446" stopIfTrue="1">
      <formula>WEEKDAY($A913)=2</formula>
    </cfRule>
    <cfRule type="expression" dxfId="2684" priority="3447" stopIfTrue="1">
      <formula>WEEKDAY($A913)=3</formula>
    </cfRule>
    <cfRule type="expression" dxfId="2683" priority="3448" stopIfTrue="1">
      <formula>WEEKDAY($A913)=4</formula>
    </cfRule>
    <cfRule type="expression" dxfId="2682" priority="3449" stopIfTrue="1">
      <formula>WEEKDAY($A913)=5</formula>
    </cfRule>
    <cfRule type="expression" dxfId="2681" priority="3450" stopIfTrue="1">
      <formula>WEEKDAY($A913)=6</formula>
    </cfRule>
    <cfRule type="expression" dxfId="2680" priority="3451" stopIfTrue="1">
      <formula>WEEKDAY($A913)=7</formula>
    </cfRule>
  </conditionalFormatting>
  <conditionalFormatting sqref="I913">
    <cfRule type="expression" dxfId="2679" priority="3431" stopIfTrue="1">
      <formula>WEEKDAY($A913)=1</formula>
    </cfRule>
    <cfRule type="expression" dxfId="2678" priority="3432" stopIfTrue="1">
      <formula>WEEKDAY($A913)=2</formula>
    </cfRule>
    <cfRule type="expression" dxfId="2677" priority="3433" stopIfTrue="1">
      <formula>WEEKDAY($A913)=3</formula>
    </cfRule>
    <cfRule type="expression" dxfId="2676" priority="3434" stopIfTrue="1">
      <formula>WEEKDAY($A913)=4</formula>
    </cfRule>
    <cfRule type="expression" dxfId="2675" priority="3435" stopIfTrue="1">
      <formula>WEEKDAY($A913)=5</formula>
    </cfRule>
    <cfRule type="expression" dxfId="2674" priority="3436" stopIfTrue="1">
      <formula>WEEKDAY($A913)=6</formula>
    </cfRule>
    <cfRule type="expression" dxfId="2673" priority="3437" stopIfTrue="1">
      <formula>WEEKDAY($A913)=7</formula>
    </cfRule>
  </conditionalFormatting>
  <conditionalFormatting sqref="I913">
    <cfRule type="expression" dxfId="2672" priority="3396" stopIfTrue="1">
      <formula>WEEKDAY($A913)=1</formula>
    </cfRule>
    <cfRule type="expression" dxfId="2671" priority="3397" stopIfTrue="1">
      <formula>WEEKDAY($A913)=2</formula>
    </cfRule>
    <cfRule type="expression" dxfId="2670" priority="3398" stopIfTrue="1">
      <formula>WEEKDAY($A913)=3</formula>
    </cfRule>
    <cfRule type="expression" dxfId="2669" priority="3399" stopIfTrue="1">
      <formula>WEEKDAY($A913)=4</formula>
    </cfRule>
    <cfRule type="expression" dxfId="2668" priority="3400" stopIfTrue="1">
      <formula>WEEKDAY($A913)=5</formula>
    </cfRule>
    <cfRule type="expression" dxfId="2667" priority="3401" stopIfTrue="1">
      <formula>WEEKDAY($A913)=6</formula>
    </cfRule>
    <cfRule type="expression" dxfId="2666" priority="3402" stopIfTrue="1">
      <formula>WEEKDAY($A913)=7</formula>
    </cfRule>
  </conditionalFormatting>
  <conditionalFormatting sqref="I913">
    <cfRule type="expression" dxfId="2665" priority="3375" stopIfTrue="1">
      <formula>WEEKDAY($A913)=1</formula>
    </cfRule>
    <cfRule type="expression" dxfId="2664" priority="3376" stopIfTrue="1">
      <formula>WEEKDAY($A913)=2</formula>
    </cfRule>
    <cfRule type="expression" dxfId="2663" priority="3377" stopIfTrue="1">
      <formula>WEEKDAY($A913)=3</formula>
    </cfRule>
    <cfRule type="expression" dxfId="2662" priority="3378" stopIfTrue="1">
      <formula>WEEKDAY($A913)=4</formula>
    </cfRule>
    <cfRule type="expression" dxfId="2661" priority="3379" stopIfTrue="1">
      <formula>WEEKDAY($A913)=5</formula>
    </cfRule>
    <cfRule type="expression" dxfId="2660" priority="3380" stopIfTrue="1">
      <formula>WEEKDAY($A913)=6</formula>
    </cfRule>
    <cfRule type="expression" dxfId="2659" priority="3381" stopIfTrue="1">
      <formula>WEEKDAY($A913)=7</formula>
    </cfRule>
  </conditionalFormatting>
  <conditionalFormatting sqref="I913">
    <cfRule type="expression" dxfId="2658" priority="3368" stopIfTrue="1">
      <formula>WEEKDAY($A913)=1</formula>
    </cfRule>
    <cfRule type="expression" dxfId="2657" priority="3369" stopIfTrue="1">
      <formula>WEEKDAY($A913)=2</formula>
    </cfRule>
    <cfRule type="expression" dxfId="2656" priority="3370" stopIfTrue="1">
      <formula>WEEKDAY($A913)=3</formula>
    </cfRule>
    <cfRule type="expression" dxfId="2655" priority="3371" stopIfTrue="1">
      <formula>WEEKDAY($A913)=4</formula>
    </cfRule>
    <cfRule type="expression" dxfId="2654" priority="3372" stopIfTrue="1">
      <formula>WEEKDAY($A913)=5</formula>
    </cfRule>
    <cfRule type="expression" dxfId="2653" priority="3373" stopIfTrue="1">
      <formula>WEEKDAY($A913)=6</formula>
    </cfRule>
    <cfRule type="expression" dxfId="2652" priority="3374" stopIfTrue="1">
      <formula>WEEKDAY($A913)=7</formula>
    </cfRule>
  </conditionalFormatting>
  <conditionalFormatting sqref="I913">
    <cfRule type="expression" dxfId="2651" priority="3347" stopIfTrue="1">
      <formula>WEEKDAY($A913)=1</formula>
    </cfRule>
    <cfRule type="expression" dxfId="2650" priority="3348" stopIfTrue="1">
      <formula>WEEKDAY($A913)=2</formula>
    </cfRule>
    <cfRule type="expression" dxfId="2649" priority="3349" stopIfTrue="1">
      <formula>WEEKDAY($A913)=3</formula>
    </cfRule>
    <cfRule type="expression" dxfId="2648" priority="3350" stopIfTrue="1">
      <formula>WEEKDAY($A913)=4</formula>
    </cfRule>
    <cfRule type="expression" dxfId="2647" priority="3351" stopIfTrue="1">
      <formula>WEEKDAY($A913)=5</formula>
    </cfRule>
    <cfRule type="expression" dxfId="2646" priority="3352" stopIfTrue="1">
      <formula>WEEKDAY($A913)=6</formula>
    </cfRule>
    <cfRule type="expression" dxfId="2645" priority="3353" stopIfTrue="1">
      <formula>WEEKDAY($A913)=7</formula>
    </cfRule>
  </conditionalFormatting>
  <conditionalFormatting sqref="I913">
    <cfRule type="expression" dxfId="2644" priority="3340" stopIfTrue="1">
      <formula>WEEKDAY($A913)=1</formula>
    </cfRule>
    <cfRule type="expression" dxfId="2643" priority="3341" stopIfTrue="1">
      <formula>WEEKDAY($A913)=2</formula>
    </cfRule>
    <cfRule type="expression" dxfId="2642" priority="3342" stopIfTrue="1">
      <formula>WEEKDAY($A913)=3</formula>
    </cfRule>
    <cfRule type="expression" dxfId="2641" priority="3343" stopIfTrue="1">
      <formula>WEEKDAY($A913)=4</formula>
    </cfRule>
    <cfRule type="expression" dxfId="2640" priority="3344" stopIfTrue="1">
      <formula>WEEKDAY($A913)=5</formula>
    </cfRule>
    <cfRule type="expression" dxfId="2639" priority="3345" stopIfTrue="1">
      <formula>WEEKDAY($A913)=6</formula>
    </cfRule>
    <cfRule type="expression" dxfId="2638" priority="3346" stopIfTrue="1">
      <formula>WEEKDAY($A913)=7</formula>
    </cfRule>
  </conditionalFormatting>
  <conditionalFormatting sqref="I913">
    <cfRule type="expression" dxfId="2637" priority="3333" stopIfTrue="1">
      <formula>WEEKDAY($A913)=1</formula>
    </cfRule>
    <cfRule type="expression" dxfId="2636" priority="3334" stopIfTrue="1">
      <formula>WEEKDAY($A913)=2</formula>
    </cfRule>
    <cfRule type="expression" dxfId="2635" priority="3335" stopIfTrue="1">
      <formula>WEEKDAY($A913)=3</formula>
    </cfRule>
    <cfRule type="expression" dxfId="2634" priority="3336" stopIfTrue="1">
      <formula>WEEKDAY($A913)=4</formula>
    </cfRule>
    <cfRule type="expression" dxfId="2633" priority="3337" stopIfTrue="1">
      <formula>WEEKDAY($A913)=5</formula>
    </cfRule>
    <cfRule type="expression" dxfId="2632" priority="3338" stopIfTrue="1">
      <formula>WEEKDAY($A913)=6</formula>
    </cfRule>
    <cfRule type="expression" dxfId="2631" priority="3339" stopIfTrue="1">
      <formula>WEEKDAY($A913)=7</formula>
    </cfRule>
  </conditionalFormatting>
  <conditionalFormatting sqref="I913">
    <cfRule type="expression" dxfId="2630" priority="3326" stopIfTrue="1">
      <formula>WEEKDAY($A913)=1</formula>
    </cfRule>
    <cfRule type="expression" dxfId="2629" priority="3327" stopIfTrue="1">
      <formula>WEEKDAY($A913)=2</formula>
    </cfRule>
    <cfRule type="expression" dxfId="2628" priority="3328" stopIfTrue="1">
      <formula>WEEKDAY($A913)=3</formula>
    </cfRule>
    <cfRule type="expression" dxfId="2627" priority="3329" stopIfTrue="1">
      <formula>WEEKDAY($A913)=4</formula>
    </cfRule>
    <cfRule type="expression" dxfId="2626" priority="3330" stopIfTrue="1">
      <formula>WEEKDAY($A913)=5</formula>
    </cfRule>
    <cfRule type="expression" dxfId="2625" priority="3331" stopIfTrue="1">
      <formula>WEEKDAY($A913)=6</formula>
    </cfRule>
    <cfRule type="expression" dxfId="2624" priority="3332" stopIfTrue="1">
      <formula>WEEKDAY($A913)=7</formula>
    </cfRule>
  </conditionalFormatting>
  <conditionalFormatting sqref="I913">
    <cfRule type="expression" dxfId="2623" priority="3305" stopIfTrue="1">
      <formula>WEEKDAY($A913)=1</formula>
    </cfRule>
    <cfRule type="expression" dxfId="2622" priority="3306" stopIfTrue="1">
      <formula>WEEKDAY($A913)=2</formula>
    </cfRule>
    <cfRule type="expression" dxfId="2621" priority="3307" stopIfTrue="1">
      <formula>WEEKDAY($A913)=3</formula>
    </cfRule>
    <cfRule type="expression" dxfId="2620" priority="3308" stopIfTrue="1">
      <formula>WEEKDAY($A913)=4</formula>
    </cfRule>
    <cfRule type="expression" dxfId="2619" priority="3309" stopIfTrue="1">
      <formula>WEEKDAY($A913)=5</formula>
    </cfRule>
    <cfRule type="expression" dxfId="2618" priority="3310" stopIfTrue="1">
      <formula>WEEKDAY($A913)=6</formula>
    </cfRule>
    <cfRule type="expression" dxfId="2617" priority="3311" stopIfTrue="1">
      <formula>WEEKDAY($A913)=7</formula>
    </cfRule>
  </conditionalFormatting>
  <conditionalFormatting sqref="I913">
    <cfRule type="expression" dxfId="2616" priority="3298" stopIfTrue="1">
      <formula>WEEKDAY($A913)=1</formula>
    </cfRule>
    <cfRule type="expression" dxfId="2615" priority="3299" stopIfTrue="1">
      <formula>WEEKDAY($A913)=2</formula>
    </cfRule>
    <cfRule type="expression" dxfId="2614" priority="3300" stopIfTrue="1">
      <formula>WEEKDAY($A913)=3</formula>
    </cfRule>
    <cfRule type="expression" dxfId="2613" priority="3301" stopIfTrue="1">
      <formula>WEEKDAY($A913)=4</formula>
    </cfRule>
    <cfRule type="expression" dxfId="2612" priority="3302" stopIfTrue="1">
      <formula>WEEKDAY($A913)=5</formula>
    </cfRule>
    <cfRule type="expression" dxfId="2611" priority="3303" stopIfTrue="1">
      <formula>WEEKDAY($A913)=6</formula>
    </cfRule>
    <cfRule type="expression" dxfId="2610" priority="3304" stopIfTrue="1">
      <formula>WEEKDAY($A913)=7</formula>
    </cfRule>
  </conditionalFormatting>
  <conditionalFormatting sqref="I913">
    <cfRule type="expression" dxfId="2609" priority="3270" stopIfTrue="1">
      <formula>WEEKDAY($A913)=1</formula>
    </cfRule>
    <cfRule type="expression" dxfId="2608" priority="3271" stopIfTrue="1">
      <formula>WEEKDAY($A913)=2</formula>
    </cfRule>
    <cfRule type="expression" dxfId="2607" priority="3272" stopIfTrue="1">
      <formula>WEEKDAY($A913)=3</formula>
    </cfRule>
    <cfRule type="expression" dxfId="2606" priority="3273" stopIfTrue="1">
      <formula>WEEKDAY($A913)=4</formula>
    </cfRule>
    <cfRule type="expression" dxfId="2605" priority="3274" stopIfTrue="1">
      <formula>WEEKDAY($A913)=5</formula>
    </cfRule>
    <cfRule type="expression" dxfId="2604" priority="3275" stopIfTrue="1">
      <formula>WEEKDAY($A913)=6</formula>
    </cfRule>
    <cfRule type="expression" dxfId="2603" priority="3276" stopIfTrue="1">
      <formula>WEEKDAY($A913)=7</formula>
    </cfRule>
  </conditionalFormatting>
  <conditionalFormatting sqref="I913">
    <cfRule type="expression" dxfId="2602" priority="3263" stopIfTrue="1">
      <formula>WEEKDAY($A913)=1</formula>
    </cfRule>
    <cfRule type="expression" dxfId="2601" priority="3264" stopIfTrue="1">
      <formula>WEEKDAY($A913)=2</formula>
    </cfRule>
    <cfRule type="expression" dxfId="2600" priority="3265" stopIfTrue="1">
      <formula>WEEKDAY($A913)=3</formula>
    </cfRule>
    <cfRule type="expression" dxfId="2599" priority="3266" stopIfTrue="1">
      <formula>WEEKDAY($A913)=4</formula>
    </cfRule>
    <cfRule type="expression" dxfId="2598" priority="3267" stopIfTrue="1">
      <formula>WEEKDAY($A913)=5</formula>
    </cfRule>
    <cfRule type="expression" dxfId="2597" priority="3268" stopIfTrue="1">
      <formula>WEEKDAY($A913)=6</formula>
    </cfRule>
    <cfRule type="expression" dxfId="2596" priority="3269" stopIfTrue="1">
      <formula>WEEKDAY($A913)=7</formula>
    </cfRule>
  </conditionalFormatting>
  <conditionalFormatting sqref="I913">
    <cfRule type="expression" dxfId="2595" priority="3256" stopIfTrue="1">
      <formula>WEEKDAY($A913)=1</formula>
    </cfRule>
    <cfRule type="expression" dxfId="2594" priority="3257" stopIfTrue="1">
      <formula>WEEKDAY($A913)=2</formula>
    </cfRule>
    <cfRule type="expression" dxfId="2593" priority="3258" stopIfTrue="1">
      <formula>WEEKDAY($A913)=3</formula>
    </cfRule>
    <cfRule type="expression" dxfId="2592" priority="3259" stopIfTrue="1">
      <formula>WEEKDAY($A913)=4</formula>
    </cfRule>
    <cfRule type="expression" dxfId="2591" priority="3260" stopIfTrue="1">
      <formula>WEEKDAY($A913)=5</formula>
    </cfRule>
    <cfRule type="expression" dxfId="2590" priority="3261" stopIfTrue="1">
      <formula>WEEKDAY($A913)=6</formula>
    </cfRule>
    <cfRule type="expression" dxfId="2589" priority="3262" stopIfTrue="1">
      <formula>WEEKDAY($A913)=7</formula>
    </cfRule>
  </conditionalFormatting>
  <conditionalFormatting sqref="I913">
    <cfRule type="expression" dxfId="2588" priority="3228" stopIfTrue="1">
      <formula>WEEKDAY($A913)=1</formula>
    </cfRule>
    <cfRule type="expression" dxfId="2587" priority="3229" stopIfTrue="1">
      <formula>WEEKDAY($A913)=2</formula>
    </cfRule>
    <cfRule type="expression" dxfId="2586" priority="3230" stopIfTrue="1">
      <formula>WEEKDAY($A913)=3</formula>
    </cfRule>
    <cfRule type="expression" dxfId="2585" priority="3231" stopIfTrue="1">
      <formula>WEEKDAY($A913)=4</formula>
    </cfRule>
    <cfRule type="expression" dxfId="2584" priority="3232" stopIfTrue="1">
      <formula>WEEKDAY($A913)=5</formula>
    </cfRule>
    <cfRule type="expression" dxfId="2583" priority="3233" stopIfTrue="1">
      <formula>WEEKDAY($A913)=6</formula>
    </cfRule>
    <cfRule type="expression" dxfId="2582" priority="3234" stopIfTrue="1">
      <formula>WEEKDAY($A913)=7</formula>
    </cfRule>
  </conditionalFormatting>
  <conditionalFormatting sqref="I913">
    <cfRule type="expression" dxfId="2581" priority="3221" stopIfTrue="1">
      <formula>WEEKDAY($A913)=1</formula>
    </cfRule>
    <cfRule type="expression" dxfId="2580" priority="3222" stopIfTrue="1">
      <formula>WEEKDAY($A913)=2</formula>
    </cfRule>
    <cfRule type="expression" dxfId="2579" priority="3223" stopIfTrue="1">
      <formula>WEEKDAY($A913)=3</formula>
    </cfRule>
    <cfRule type="expression" dxfId="2578" priority="3224" stopIfTrue="1">
      <formula>WEEKDAY($A913)=4</formula>
    </cfRule>
    <cfRule type="expression" dxfId="2577" priority="3225" stopIfTrue="1">
      <formula>WEEKDAY($A913)=5</formula>
    </cfRule>
    <cfRule type="expression" dxfId="2576" priority="3226" stopIfTrue="1">
      <formula>WEEKDAY($A913)=6</formula>
    </cfRule>
    <cfRule type="expression" dxfId="2575" priority="3227" stopIfTrue="1">
      <formula>WEEKDAY($A913)=7</formula>
    </cfRule>
  </conditionalFormatting>
  <conditionalFormatting sqref="I913">
    <cfRule type="expression" dxfId="2574" priority="3214" stopIfTrue="1">
      <formula>WEEKDAY($A913)=1</formula>
    </cfRule>
    <cfRule type="expression" dxfId="2573" priority="3215" stopIfTrue="1">
      <formula>WEEKDAY($A913)=2</formula>
    </cfRule>
    <cfRule type="expression" dxfId="2572" priority="3216" stopIfTrue="1">
      <formula>WEEKDAY($A913)=3</formula>
    </cfRule>
    <cfRule type="expression" dxfId="2571" priority="3217" stopIfTrue="1">
      <formula>WEEKDAY($A913)=4</formula>
    </cfRule>
    <cfRule type="expression" dxfId="2570" priority="3218" stopIfTrue="1">
      <formula>WEEKDAY($A913)=5</formula>
    </cfRule>
    <cfRule type="expression" dxfId="2569" priority="3219" stopIfTrue="1">
      <formula>WEEKDAY($A913)=6</formula>
    </cfRule>
    <cfRule type="expression" dxfId="2568" priority="3220" stopIfTrue="1">
      <formula>WEEKDAY($A913)=7</formula>
    </cfRule>
  </conditionalFormatting>
  <conditionalFormatting sqref="I913">
    <cfRule type="expression" dxfId="2567" priority="2605" stopIfTrue="1">
      <formula>WEEKDAY($A913)=1</formula>
    </cfRule>
    <cfRule type="expression" dxfId="2566" priority="2606" stopIfTrue="1">
      <formula>WEEKDAY($A913)=2</formula>
    </cfRule>
    <cfRule type="expression" dxfId="2565" priority="2607" stopIfTrue="1">
      <formula>WEEKDAY($A913)=3</formula>
    </cfRule>
    <cfRule type="expression" dxfId="2564" priority="2608" stopIfTrue="1">
      <formula>WEEKDAY($A913)=4</formula>
    </cfRule>
    <cfRule type="expression" dxfId="2563" priority="2609" stopIfTrue="1">
      <formula>WEEKDAY($A913)=5</formula>
    </cfRule>
    <cfRule type="expression" dxfId="2562" priority="2610" stopIfTrue="1">
      <formula>WEEKDAY($A913)=6</formula>
    </cfRule>
    <cfRule type="expression" dxfId="2561" priority="2611" stopIfTrue="1">
      <formula>WEEKDAY($A913)=7</formula>
    </cfRule>
  </conditionalFormatting>
  <conditionalFormatting sqref="I913">
    <cfRule type="expression" dxfId="2560" priority="2598" stopIfTrue="1">
      <formula>WEEKDAY($A913)=1</formula>
    </cfRule>
    <cfRule type="expression" dxfId="2559" priority="2599" stopIfTrue="1">
      <formula>WEEKDAY($A913)=2</formula>
    </cfRule>
    <cfRule type="expression" dxfId="2558" priority="2600" stopIfTrue="1">
      <formula>WEEKDAY($A913)=3</formula>
    </cfRule>
    <cfRule type="expression" dxfId="2557" priority="2601" stopIfTrue="1">
      <formula>WEEKDAY($A913)=4</formula>
    </cfRule>
    <cfRule type="expression" dxfId="2556" priority="2602" stopIfTrue="1">
      <formula>WEEKDAY($A913)=5</formula>
    </cfRule>
    <cfRule type="expression" dxfId="2555" priority="2603" stopIfTrue="1">
      <formula>WEEKDAY($A913)=6</formula>
    </cfRule>
    <cfRule type="expression" dxfId="2554" priority="2604" stopIfTrue="1">
      <formula>WEEKDAY($A913)=7</formula>
    </cfRule>
  </conditionalFormatting>
  <conditionalFormatting sqref="I913">
    <cfRule type="expression" dxfId="2553" priority="2591" stopIfTrue="1">
      <formula>WEEKDAY($A913)=1</formula>
    </cfRule>
    <cfRule type="expression" dxfId="2552" priority="2592" stopIfTrue="1">
      <formula>WEEKDAY($A913)=2</formula>
    </cfRule>
    <cfRule type="expression" dxfId="2551" priority="2593" stopIfTrue="1">
      <formula>WEEKDAY($A913)=3</formula>
    </cfRule>
    <cfRule type="expression" dxfId="2550" priority="2594" stopIfTrue="1">
      <formula>WEEKDAY($A913)=4</formula>
    </cfRule>
    <cfRule type="expression" dxfId="2549" priority="2595" stopIfTrue="1">
      <formula>WEEKDAY($A913)=5</formula>
    </cfRule>
    <cfRule type="expression" dxfId="2548" priority="2596" stopIfTrue="1">
      <formula>WEEKDAY($A913)=6</formula>
    </cfRule>
    <cfRule type="expression" dxfId="2547" priority="2597" stopIfTrue="1">
      <formula>WEEKDAY($A913)=7</formula>
    </cfRule>
  </conditionalFormatting>
  <conditionalFormatting sqref="I913">
    <cfRule type="expression" dxfId="2546" priority="2584" stopIfTrue="1">
      <formula>WEEKDAY($A913)=1</formula>
    </cfRule>
    <cfRule type="expression" dxfId="2545" priority="2585" stopIfTrue="1">
      <formula>WEEKDAY($A913)=2</formula>
    </cfRule>
    <cfRule type="expression" dxfId="2544" priority="2586" stopIfTrue="1">
      <formula>WEEKDAY($A913)=3</formula>
    </cfRule>
    <cfRule type="expression" dxfId="2543" priority="2587" stopIfTrue="1">
      <formula>WEEKDAY($A913)=4</formula>
    </cfRule>
    <cfRule type="expression" dxfId="2542" priority="2588" stopIfTrue="1">
      <formula>WEEKDAY($A913)=5</formula>
    </cfRule>
    <cfRule type="expression" dxfId="2541" priority="2589" stopIfTrue="1">
      <formula>WEEKDAY($A913)=6</formula>
    </cfRule>
    <cfRule type="expression" dxfId="2540" priority="2590" stopIfTrue="1">
      <formula>WEEKDAY($A913)=7</formula>
    </cfRule>
  </conditionalFormatting>
  <conditionalFormatting sqref="I913">
    <cfRule type="expression" dxfId="2539" priority="2577" stopIfTrue="1">
      <formula>WEEKDAY($A913)=1</formula>
    </cfRule>
    <cfRule type="expression" dxfId="2538" priority="2578" stopIfTrue="1">
      <formula>WEEKDAY($A913)=2</formula>
    </cfRule>
    <cfRule type="expression" dxfId="2537" priority="2579" stopIfTrue="1">
      <formula>WEEKDAY($A913)=3</formula>
    </cfRule>
    <cfRule type="expression" dxfId="2536" priority="2580" stopIfTrue="1">
      <formula>WEEKDAY($A913)=4</formula>
    </cfRule>
    <cfRule type="expression" dxfId="2535" priority="2581" stopIfTrue="1">
      <formula>WEEKDAY($A913)=5</formula>
    </cfRule>
    <cfRule type="expression" dxfId="2534" priority="2582" stopIfTrue="1">
      <formula>WEEKDAY($A913)=6</formula>
    </cfRule>
    <cfRule type="expression" dxfId="2533" priority="2583" stopIfTrue="1">
      <formula>WEEKDAY($A913)=7</formula>
    </cfRule>
  </conditionalFormatting>
  <conditionalFormatting sqref="I913">
    <cfRule type="expression" dxfId="2532" priority="2570" stopIfTrue="1">
      <formula>WEEKDAY($A913)=1</formula>
    </cfRule>
    <cfRule type="expression" dxfId="2531" priority="2571" stopIfTrue="1">
      <formula>WEEKDAY($A913)=2</formula>
    </cfRule>
    <cfRule type="expression" dxfId="2530" priority="2572" stopIfTrue="1">
      <formula>WEEKDAY($A913)=3</formula>
    </cfRule>
    <cfRule type="expression" dxfId="2529" priority="2573" stopIfTrue="1">
      <formula>WEEKDAY($A913)=4</formula>
    </cfRule>
    <cfRule type="expression" dxfId="2528" priority="2574" stopIfTrue="1">
      <formula>WEEKDAY($A913)=5</formula>
    </cfRule>
    <cfRule type="expression" dxfId="2527" priority="2575" stopIfTrue="1">
      <formula>WEEKDAY($A913)=6</formula>
    </cfRule>
    <cfRule type="expression" dxfId="2526" priority="2576" stopIfTrue="1">
      <formula>WEEKDAY($A913)=7</formula>
    </cfRule>
  </conditionalFormatting>
  <conditionalFormatting sqref="I913">
    <cfRule type="expression" dxfId="2525" priority="2563" stopIfTrue="1">
      <formula>WEEKDAY($A913)=1</formula>
    </cfRule>
    <cfRule type="expression" dxfId="2524" priority="2564" stopIfTrue="1">
      <formula>WEEKDAY($A913)=2</formula>
    </cfRule>
    <cfRule type="expression" dxfId="2523" priority="2565" stopIfTrue="1">
      <formula>WEEKDAY($A913)=3</formula>
    </cfRule>
    <cfRule type="expression" dxfId="2522" priority="2566" stopIfTrue="1">
      <formula>WEEKDAY($A913)=4</formula>
    </cfRule>
    <cfRule type="expression" dxfId="2521" priority="2567" stopIfTrue="1">
      <formula>WEEKDAY($A913)=5</formula>
    </cfRule>
    <cfRule type="expression" dxfId="2520" priority="2568" stopIfTrue="1">
      <formula>WEEKDAY($A913)=6</formula>
    </cfRule>
    <cfRule type="expression" dxfId="2519" priority="2569" stopIfTrue="1">
      <formula>WEEKDAY($A913)=7</formula>
    </cfRule>
  </conditionalFormatting>
  <conditionalFormatting sqref="I913">
    <cfRule type="expression" dxfId="2518" priority="2556" stopIfTrue="1">
      <formula>WEEKDAY($A913)=1</formula>
    </cfRule>
    <cfRule type="expression" dxfId="2517" priority="2557" stopIfTrue="1">
      <formula>WEEKDAY($A913)=2</formula>
    </cfRule>
    <cfRule type="expression" dxfId="2516" priority="2558" stopIfTrue="1">
      <formula>WEEKDAY($A913)=3</formula>
    </cfRule>
    <cfRule type="expression" dxfId="2515" priority="2559" stopIfTrue="1">
      <formula>WEEKDAY($A913)=4</formula>
    </cfRule>
    <cfRule type="expression" dxfId="2514" priority="2560" stopIfTrue="1">
      <formula>WEEKDAY($A913)=5</formula>
    </cfRule>
    <cfRule type="expression" dxfId="2513" priority="2561" stopIfTrue="1">
      <formula>WEEKDAY($A913)=6</formula>
    </cfRule>
    <cfRule type="expression" dxfId="2512" priority="2562" stopIfTrue="1">
      <formula>WEEKDAY($A913)=7</formula>
    </cfRule>
  </conditionalFormatting>
  <conditionalFormatting sqref="I913">
    <cfRule type="expression" dxfId="2511" priority="2549" stopIfTrue="1">
      <formula>WEEKDAY($A913)=1</formula>
    </cfRule>
    <cfRule type="expression" dxfId="2510" priority="2550" stopIfTrue="1">
      <formula>WEEKDAY($A913)=2</formula>
    </cfRule>
    <cfRule type="expression" dxfId="2509" priority="2551" stopIfTrue="1">
      <formula>WEEKDAY($A913)=3</formula>
    </cfRule>
    <cfRule type="expression" dxfId="2508" priority="2552" stopIfTrue="1">
      <formula>WEEKDAY($A913)=4</formula>
    </cfRule>
    <cfRule type="expression" dxfId="2507" priority="2553" stopIfTrue="1">
      <formula>WEEKDAY($A913)=5</formula>
    </cfRule>
    <cfRule type="expression" dxfId="2506" priority="2554" stopIfTrue="1">
      <formula>WEEKDAY($A913)=6</formula>
    </cfRule>
    <cfRule type="expression" dxfId="2505" priority="2555" stopIfTrue="1">
      <formula>WEEKDAY($A913)=7</formula>
    </cfRule>
  </conditionalFormatting>
  <conditionalFormatting sqref="I913">
    <cfRule type="expression" dxfId="2504" priority="2542" stopIfTrue="1">
      <formula>WEEKDAY($A913)=1</formula>
    </cfRule>
    <cfRule type="expression" dxfId="2503" priority="2543" stopIfTrue="1">
      <formula>WEEKDAY($A913)=2</formula>
    </cfRule>
    <cfRule type="expression" dxfId="2502" priority="2544" stopIfTrue="1">
      <formula>WEEKDAY($A913)=3</formula>
    </cfRule>
    <cfRule type="expression" dxfId="2501" priority="2545" stopIfTrue="1">
      <formula>WEEKDAY($A913)=4</formula>
    </cfRule>
    <cfRule type="expression" dxfId="2500" priority="2546" stopIfTrue="1">
      <formula>WEEKDAY($A913)=5</formula>
    </cfRule>
    <cfRule type="expression" dxfId="2499" priority="2547" stopIfTrue="1">
      <formula>WEEKDAY($A913)=6</formula>
    </cfRule>
    <cfRule type="expression" dxfId="2498" priority="2548" stopIfTrue="1">
      <formula>WEEKDAY($A913)=7</formula>
    </cfRule>
  </conditionalFormatting>
  <conditionalFormatting sqref="I913">
    <cfRule type="expression" dxfId="2497" priority="2535" stopIfTrue="1">
      <formula>WEEKDAY($A913)=1</formula>
    </cfRule>
    <cfRule type="expression" dxfId="2496" priority="2536" stopIfTrue="1">
      <formula>WEEKDAY($A913)=2</formula>
    </cfRule>
    <cfRule type="expression" dxfId="2495" priority="2537" stopIfTrue="1">
      <formula>WEEKDAY($A913)=3</formula>
    </cfRule>
    <cfRule type="expression" dxfId="2494" priority="2538" stopIfTrue="1">
      <formula>WEEKDAY($A913)=4</formula>
    </cfRule>
    <cfRule type="expression" dxfId="2493" priority="2539" stopIfTrue="1">
      <formula>WEEKDAY($A913)=5</formula>
    </cfRule>
    <cfRule type="expression" dxfId="2492" priority="2540" stopIfTrue="1">
      <formula>WEEKDAY($A913)=6</formula>
    </cfRule>
    <cfRule type="expression" dxfId="2491" priority="2541" stopIfTrue="1">
      <formula>WEEKDAY($A913)=7</formula>
    </cfRule>
  </conditionalFormatting>
  <conditionalFormatting sqref="I913">
    <cfRule type="expression" dxfId="2490" priority="2528" stopIfTrue="1">
      <formula>WEEKDAY($A913)=1</formula>
    </cfRule>
    <cfRule type="expression" dxfId="2489" priority="2529" stopIfTrue="1">
      <formula>WEEKDAY($A913)=2</formula>
    </cfRule>
    <cfRule type="expression" dxfId="2488" priority="2530" stopIfTrue="1">
      <formula>WEEKDAY($A913)=3</formula>
    </cfRule>
    <cfRule type="expression" dxfId="2487" priority="2531" stopIfTrue="1">
      <formula>WEEKDAY($A913)=4</formula>
    </cfRule>
    <cfRule type="expression" dxfId="2486" priority="2532" stopIfTrue="1">
      <formula>WEEKDAY($A913)=5</formula>
    </cfRule>
    <cfRule type="expression" dxfId="2485" priority="2533" stopIfTrue="1">
      <formula>WEEKDAY($A913)=6</formula>
    </cfRule>
    <cfRule type="expression" dxfId="2484" priority="2534" stopIfTrue="1">
      <formula>WEEKDAY($A913)=7</formula>
    </cfRule>
  </conditionalFormatting>
  <conditionalFormatting sqref="I913">
    <cfRule type="expression" dxfId="2483" priority="2521" stopIfTrue="1">
      <formula>WEEKDAY($A913)=1</formula>
    </cfRule>
    <cfRule type="expression" dxfId="2482" priority="2522" stopIfTrue="1">
      <formula>WEEKDAY($A913)=2</formula>
    </cfRule>
    <cfRule type="expression" dxfId="2481" priority="2523" stopIfTrue="1">
      <formula>WEEKDAY($A913)=3</formula>
    </cfRule>
    <cfRule type="expression" dxfId="2480" priority="2524" stopIfTrue="1">
      <formula>WEEKDAY($A913)=4</formula>
    </cfRule>
    <cfRule type="expression" dxfId="2479" priority="2525" stopIfTrue="1">
      <formula>WEEKDAY($A913)=5</formula>
    </cfRule>
    <cfRule type="expression" dxfId="2478" priority="2526" stopIfTrue="1">
      <formula>WEEKDAY($A913)=6</formula>
    </cfRule>
    <cfRule type="expression" dxfId="2477" priority="2527" stopIfTrue="1">
      <formula>WEEKDAY($A913)=7</formula>
    </cfRule>
  </conditionalFormatting>
  <conditionalFormatting sqref="I913">
    <cfRule type="expression" dxfId="2476" priority="2514" stopIfTrue="1">
      <formula>WEEKDAY($A913)=1</formula>
    </cfRule>
    <cfRule type="expression" dxfId="2475" priority="2515" stopIfTrue="1">
      <formula>WEEKDAY($A913)=2</formula>
    </cfRule>
    <cfRule type="expression" dxfId="2474" priority="2516" stopIfTrue="1">
      <formula>WEEKDAY($A913)=3</formula>
    </cfRule>
    <cfRule type="expression" dxfId="2473" priority="2517" stopIfTrue="1">
      <formula>WEEKDAY($A913)=4</formula>
    </cfRule>
    <cfRule type="expression" dxfId="2472" priority="2518" stopIfTrue="1">
      <formula>WEEKDAY($A913)=5</formula>
    </cfRule>
    <cfRule type="expression" dxfId="2471" priority="2519" stopIfTrue="1">
      <formula>WEEKDAY($A913)=6</formula>
    </cfRule>
    <cfRule type="expression" dxfId="2470" priority="2520" stopIfTrue="1">
      <formula>WEEKDAY($A913)=7</formula>
    </cfRule>
  </conditionalFormatting>
  <conditionalFormatting sqref="I913">
    <cfRule type="expression" dxfId="2469" priority="2507" stopIfTrue="1">
      <formula>WEEKDAY($A913)=1</formula>
    </cfRule>
    <cfRule type="expression" dxfId="2468" priority="2508" stopIfTrue="1">
      <formula>WEEKDAY($A913)=2</formula>
    </cfRule>
    <cfRule type="expression" dxfId="2467" priority="2509" stopIfTrue="1">
      <formula>WEEKDAY($A913)=3</formula>
    </cfRule>
    <cfRule type="expression" dxfId="2466" priority="2510" stopIfTrue="1">
      <formula>WEEKDAY($A913)=4</formula>
    </cfRule>
    <cfRule type="expression" dxfId="2465" priority="2511" stopIfTrue="1">
      <formula>WEEKDAY($A913)=5</formula>
    </cfRule>
    <cfRule type="expression" dxfId="2464" priority="2512" stopIfTrue="1">
      <formula>WEEKDAY($A913)=6</formula>
    </cfRule>
    <cfRule type="expression" dxfId="2463" priority="2513" stopIfTrue="1">
      <formula>WEEKDAY($A913)=7</formula>
    </cfRule>
  </conditionalFormatting>
  <conditionalFormatting sqref="I913">
    <cfRule type="expression" dxfId="2462" priority="2500" stopIfTrue="1">
      <formula>WEEKDAY($A913)=1</formula>
    </cfRule>
    <cfRule type="expression" dxfId="2461" priority="2501" stopIfTrue="1">
      <formula>WEEKDAY($A913)=2</formula>
    </cfRule>
    <cfRule type="expression" dxfId="2460" priority="2502" stopIfTrue="1">
      <formula>WEEKDAY($A913)=3</formula>
    </cfRule>
    <cfRule type="expression" dxfId="2459" priority="2503" stopIfTrue="1">
      <formula>WEEKDAY($A913)=4</formula>
    </cfRule>
    <cfRule type="expression" dxfId="2458" priority="2504" stopIfTrue="1">
      <formula>WEEKDAY($A913)=5</formula>
    </cfRule>
    <cfRule type="expression" dxfId="2457" priority="2505" stopIfTrue="1">
      <formula>WEEKDAY($A913)=6</formula>
    </cfRule>
    <cfRule type="expression" dxfId="2456" priority="2506" stopIfTrue="1">
      <formula>WEEKDAY($A913)=7</formula>
    </cfRule>
  </conditionalFormatting>
  <conditionalFormatting sqref="I913">
    <cfRule type="expression" dxfId="2455" priority="2493" stopIfTrue="1">
      <formula>WEEKDAY($A913)=1</formula>
    </cfRule>
    <cfRule type="expression" dxfId="2454" priority="2494" stopIfTrue="1">
      <formula>WEEKDAY($A913)=2</formula>
    </cfRule>
    <cfRule type="expression" dxfId="2453" priority="2495" stopIfTrue="1">
      <formula>WEEKDAY($A913)=3</formula>
    </cfRule>
    <cfRule type="expression" dxfId="2452" priority="2496" stopIfTrue="1">
      <formula>WEEKDAY($A913)=4</formula>
    </cfRule>
    <cfRule type="expression" dxfId="2451" priority="2497" stopIfTrue="1">
      <formula>WEEKDAY($A913)=5</formula>
    </cfRule>
    <cfRule type="expression" dxfId="2450" priority="2498" stopIfTrue="1">
      <formula>WEEKDAY($A913)=6</formula>
    </cfRule>
    <cfRule type="expression" dxfId="2449" priority="2499" stopIfTrue="1">
      <formula>WEEKDAY($A913)=7</formula>
    </cfRule>
  </conditionalFormatting>
  <conditionalFormatting sqref="I913">
    <cfRule type="expression" dxfId="2448" priority="2486" stopIfTrue="1">
      <formula>WEEKDAY($A913)=1</formula>
    </cfRule>
    <cfRule type="expression" dxfId="2447" priority="2487" stopIfTrue="1">
      <formula>WEEKDAY($A913)=2</formula>
    </cfRule>
    <cfRule type="expression" dxfId="2446" priority="2488" stopIfTrue="1">
      <formula>WEEKDAY($A913)=3</formula>
    </cfRule>
    <cfRule type="expression" dxfId="2445" priority="2489" stopIfTrue="1">
      <formula>WEEKDAY($A913)=4</formula>
    </cfRule>
    <cfRule type="expression" dxfId="2444" priority="2490" stopIfTrue="1">
      <formula>WEEKDAY($A913)=5</formula>
    </cfRule>
    <cfRule type="expression" dxfId="2443" priority="2491" stopIfTrue="1">
      <formula>WEEKDAY($A913)=6</formula>
    </cfRule>
    <cfRule type="expression" dxfId="2442" priority="2492" stopIfTrue="1">
      <formula>WEEKDAY($A913)=7</formula>
    </cfRule>
  </conditionalFormatting>
  <conditionalFormatting sqref="I913">
    <cfRule type="expression" dxfId="2441" priority="2479" stopIfTrue="1">
      <formula>WEEKDAY($A913)=1</formula>
    </cfRule>
    <cfRule type="expression" dxfId="2440" priority="2480" stopIfTrue="1">
      <formula>WEEKDAY($A913)=2</formula>
    </cfRule>
    <cfRule type="expression" dxfId="2439" priority="2481" stopIfTrue="1">
      <formula>WEEKDAY($A913)=3</formula>
    </cfRule>
    <cfRule type="expression" dxfId="2438" priority="2482" stopIfTrue="1">
      <formula>WEEKDAY($A913)=4</formula>
    </cfRule>
    <cfRule type="expression" dxfId="2437" priority="2483" stopIfTrue="1">
      <formula>WEEKDAY($A913)=5</formula>
    </cfRule>
    <cfRule type="expression" dxfId="2436" priority="2484" stopIfTrue="1">
      <formula>WEEKDAY($A913)=6</formula>
    </cfRule>
    <cfRule type="expression" dxfId="2435" priority="2485" stopIfTrue="1">
      <formula>WEEKDAY($A913)=7</formula>
    </cfRule>
  </conditionalFormatting>
  <conditionalFormatting sqref="I913">
    <cfRule type="expression" dxfId="2434" priority="2472" stopIfTrue="1">
      <formula>WEEKDAY($A913)=1</formula>
    </cfRule>
    <cfRule type="expression" dxfId="2433" priority="2473" stopIfTrue="1">
      <formula>WEEKDAY($A913)=2</formula>
    </cfRule>
    <cfRule type="expression" dxfId="2432" priority="2474" stopIfTrue="1">
      <formula>WEEKDAY($A913)=3</formula>
    </cfRule>
    <cfRule type="expression" dxfId="2431" priority="2475" stopIfTrue="1">
      <formula>WEEKDAY($A913)=4</formula>
    </cfRule>
    <cfRule type="expression" dxfId="2430" priority="2476" stopIfTrue="1">
      <formula>WEEKDAY($A913)=5</formula>
    </cfRule>
    <cfRule type="expression" dxfId="2429" priority="2477" stopIfTrue="1">
      <formula>WEEKDAY($A913)=6</formula>
    </cfRule>
    <cfRule type="expression" dxfId="2428" priority="2478" stopIfTrue="1">
      <formula>WEEKDAY($A913)=7</formula>
    </cfRule>
  </conditionalFormatting>
  <conditionalFormatting sqref="I913">
    <cfRule type="expression" dxfId="2427" priority="2465" stopIfTrue="1">
      <formula>WEEKDAY($A913)=1</formula>
    </cfRule>
    <cfRule type="expression" dxfId="2426" priority="2466" stopIfTrue="1">
      <formula>WEEKDAY($A913)=2</formula>
    </cfRule>
    <cfRule type="expression" dxfId="2425" priority="2467" stopIfTrue="1">
      <formula>WEEKDAY($A913)=3</formula>
    </cfRule>
    <cfRule type="expression" dxfId="2424" priority="2468" stopIfTrue="1">
      <formula>WEEKDAY($A913)=4</formula>
    </cfRule>
    <cfRule type="expression" dxfId="2423" priority="2469" stopIfTrue="1">
      <formula>WEEKDAY($A913)=5</formula>
    </cfRule>
    <cfRule type="expression" dxfId="2422" priority="2470" stopIfTrue="1">
      <formula>WEEKDAY($A913)=6</formula>
    </cfRule>
    <cfRule type="expression" dxfId="2421" priority="2471" stopIfTrue="1">
      <formula>WEEKDAY($A913)=7</formula>
    </cfRule>
  </conditionalFormatting>
  <conditionalFormatting sqref="I913">
    <cfRule type="expression" dxfId="2420" priority="2458" stopIfTrue="1">
      <formula>WEEKDAY($A913)=1</formula>
    </cfRule>
    <cfRule type="expression" dxfId="2419" priority="2459" stopIfTrue="1">
      <formula>WEEKDAY($A913)=2</formula>
    </cfRule>
    <cfRule type="expression" dxfId="2418" priority="2460" stopIfTrue="1">
      <formula>WEEKDAY($A913)=3</formula>
    </cfRule>
    <cfRule type="expression" dxfId="2417" priority="2461" stopIfTrue="1">
      <formula>WEEKDAY($A913)=4</formula>
    </cfRule>
    <cfRule type="expression" dxfId="2416" priority="2462" stopIfTrue="1">
      <formula>WEEKDAY($A913)=5</formula>
    </cfRule>
    <cfRule type="expression" dxfId="2415" priority="2463" stopIfTrue="1">
      <formula>WEEKDAY($A913)=6</formula>
    </cfRule>
    <cfRule type="expression" dxfId="2414" priority="2464" stopIfTrue="1">
      <formula>WEEKDAY($A913)=7</formula>
    </cfRule>
  </conditionalFormatting>
  <conditionalFormatting sqref="B913:M913">
    <cfRule type="expression" dxfId="2413" priority="2451" stopIfTrue="1">
      <formula>WEEKDAY($A913)=1</formula>
    </cfRule>
    <cfRule type="expression" dxfId="2412" priority="2452" stopIfTrue="1">
      <formula>WEEKDAY($A913)=2</formula>
    </cfRule>
    <cfRule type="expression" dxfId="2411" priority="2453" stopIfTrue="1">
      <formula>WEEKDAY($A913)=3</formula>
    </cfRule>
    <cfRule type="expression" dxfId="2410" priority="2454" stopIfTrue="1">
      <formula>WEEKDAY($A913)=4</formula>
    </cfRule>
    <cfRule type="expression" dxfId="2409" priority="2455" stopIfTrue="1">
      <formula>WEEKDAY($A913)=5</formula>
    </cfRule>
    <cfRule type="expression" dxfId="2408" priority="2456" stopIfTrue="1">
      <formula>WEEKDAY($A913)=6</formula>
    </cfRule>
    <cfRule type="expression" dxfId="2407" priority="2457" stopIfTrue="1">
      <formula>WEEKDAY($A913)=7</formula>
    </cfRule>
  </conditionalFormatting>
  <conditionalFormatting sqref="I913">
    <cfRule type="expression" dxfId="2406" priority="2430" stopIfTrue="1">
      <formula>WEEKDAY($A913)=1</formula>
    </cfRule>
    <cfRule type="expression" dxfId="2405" priority="2431" stopIfTrue="1">
      <formula>WEEKDAY($A913)=2</formula>
    </cfRule>
    <cfRule type="expression" dxfId="2404" priority="2432" stopIfTrue="1">
      <formula>WEEKDAY($A913)=3</formula>
    </cfRule>
    <cfRule type="expression" dxfId="2403" priority="2433" stopIfTrue="1">
      <formula>WEEKDAY($A913)=4</formula>
    </cfRule>
    <cfRule type="expression" dxfId="2402" priority="2434" stopIfTrue="1">
      <formula>WEEKDAY($A913)=5</formula>
    </cfRule>
    <cfRule type="expression" dxfId="2401" priority="2435" stopIfTrue="1">
      <formula>WEEKDAY($A913)=6</formula>
    </cfRule>
    <cfRule type="expression" dxfId="2400" priority="2436" stopIfTrue="1">
      <formula>WEEKDAY($A913)=7</formula>
    </cfRule>
  </conditionalFormatting>
  <conditionalFormatting sqref="I913">
    <cfRule type="expression" dxfId="2399" priority="2423" stopIfTrue="1">
      <formula>WEEKDAY($A913)=1</formula>
    </cfRule>
    <cfRule type="expression" dxfId="2398" priority="2424" stopIfTrue="1">
      <formula>WEEKDAY($A913)=2</formula>
    </cfRule>
    <cfRule type="expression" dxfId="2397" priority="2425" stopIfTrue="1">
      <formula>WEEKDAY($A913)=3</formula>
    </cfRule>
    <cfRule type="expression" dxfId="2396" priority="2426" stopIfTrue="1">
      <formula>WEEKDAY($A913)=4</formula>
    </cfRule>
    <cfRule type="expression" dxfId="2395" priority="2427" stopIfTrue="1">
      <formula>WEEKDAY($A913)=5</formula>
    </cfRule>
    <cfRule type="expression" dxfId="2394" priority="2428" stopIfTrue="1">
      <formula>WEEKDAY($A913)=6</formula>
    </cfRule>
    <cfRule type="expression" dxfId="2393" priority="2429" stopIfTrue="1">
      <formula>WEEKDAY($A913)=7</formula>
    </cfRule>
  </conditionalFormatting>
  <conditionalFormatting sqref="I914:I919">
    <cfRule type="expression" dxfId="2392" priority="2416" stopIfTrue="1">
      <formula>WEEKDAY($A914)=1</formula>
    </cfRule>
    <cfRule type="expression" dxfId="2391" priority="2417" stopIfTrue="1">
      <formula>WEEKDAY($A914)=2</formula>
    </cfRule>
    <cfRule type="expression" dxfId="2390" priority="2418" stopIfTrue="1">
      <formula>WEEKDAY($A914)=3</formula>
    </cfRule>
    <cfRule type="expression" dxfId="2389" priority="2419" stopIfTrue="1">
      <formula>WEEKDAY($A914)=4</formula>
    </cfRule>
    <cfRule type="expression" dxfId="2388" priority="2420" stopIfTrue="1">
      <formula>WEEKDAY($A914)=5</formula>
    </cfRule>
    <cfRule type="expression" dxfId="2387" priority="2421" stopIfTrue="1">
      <formula>WEEKDAY($A914)=6</formula>
    </cfRule>
    <cfRule type="expression" dxfId="2386" priority="2422" stopIfTrue="1">
      <formula>WEEKDAY($A914)=7</formula>
    </cfRule>
  </conditionalFormatting>
  <conditionalFormatting sqref="B914:H914 J914:M914">
    <cfRule type="expression" dxfId="2385" priority="2409" stopIfTrue="1">
      <formula>WEEKDAY($A914)=1</formula>
    </cfRule>
    <cfRule type="expression" dxfId="2384" priority="2410" stopIfTrue="1">
      <formula>WEEKDAY($A914)=2</formula>
    </cfRule>
    <cfRule type="expression" dxfId="2383" priority="2411" stopIfTrue="1">
      <formula>WEEKDAY($A914)=3</formula>
    </cfRule>
    <cfRule type="expression" dxfId="2382" priority="2412" stopIfTrue="1">
      <formula>WEEKDAY($A914)=4</formula>
    </cfRule>
    <cfRule type="expression" dxfId="2381" priority="2413" stopIfTrue="1">
      <formula>WEEKDAY($A914)=5</formula>
    </cfRule>
    <cfRule type="expression" dxfId="2380" priority="2414" stopIfTrue="1">
      <formula>WEEKDAY($A914)=6</formula>
    </cfRule>
    <cfRule type="expression" dxfId="2379" priority="2415" stopIfTrue="1">
      <formula>WEEKDAY($A914)=7</formula>
    </cfRule>
  </conditionalFormatting>
  <conditionalFormatting sqref="B914:H914 J914:M914">
    <cfRule type="expression" dxfId="2378" priority="2402" stopIfTrue="1">
      <formula>WEEKDAY($A914)=1</formula>
    </cfRule>
    <cfRule type="expression" dxfId="2377" priority="2403" stopIfTrue="1">
      <formula>WEEKDAY($A914)=2</formula>
    </cfRule>
    <cfRule type="expression" dxfId="2376" priority="2404" stopIfTrue="1">
      <formula>WEEKDAY($A914)=3</formula>
    </cfRule>
    <cfRule type="expression" dxfId="2375" priority="2405" stopIfTrue="1">
      <formula>WEEKDAY($A914)=4</formula>
    </cfRule>
    <cfRule type="expression" dxfId="2374" priority="2406" stopIfTrue="1">
      <formula>WEEKDAY($A914)=5</formula>
    </cfRule>
    <cfRule type="expression" dxfId="2373" priority="2407" stopIfTrue="1">
      <formula>WEEKDAY($A914)=6</formula>
    </cfRule>
    <cfRule type="expression" dxfId="2372" priority="2408" stopIfTrue="1">
      <formula>WEEKDAY($A914)=7</formula>
    </cfRule>
  </conditionalFormatting>
  <conditionalFormatting sqref="H915">
    <cfRule type="expression" dxfId="2371" priority="2388" stopIfTrue="1">
      <formula>WEEKDAY($A915)=1</formula>
    </cfRule>
    <cfRule type="expression" dxfId="2370" priority="2389" stopIfTrue="1">
      <formula>WEEKDAY($A915)=2</formula>
    </cfRule>
    <cfRule type="expression" dxfId="2369" priority="2390" stopIfTrue="1">
      <formula>WEEKDAY($A915)=3</formula>
    </cfRule>
    <cfRule type="expression" dxfId="2368" priority="2391" stopIfTrue="1">
      <formula>WEEKDAY($A915)=4</formula>
    </cfRule>
    <cfRule type="expression" dxfId="2367" priority="2392" stopIfTrue="1">
      <formula>WEEKDAY($A915)=5</formula>
    </cfRule>
    <cfRule type="expression" dxfId="2366" priority="2393" stopIfTrue="1">
      <formula>WEEKDAY($A915)=6</formula>
    </cfRule>
    <cfRule type="expression" dxfId="2365" priority="2394" stopIfTrue="1">
      <formula>WEEKDAY($A915)=7</formula>
    </cfRule>
  </conditionalFormatting>
  <conditionalFormatting sqref="H915">
    <cfRule type="expression" dxfId="2364" priority="2381" stopIfTrue="1">
      <formula>WEEKDAY($A915)=1</formula>
    </cfRule>
    <cfRule type="expression" dxfId="2363" priority="2382" stopIfTrue="1">
      <formula>WEEKDAY($A915)=2</formula>
    </cfRule>
    <cfRule type="expression" dxfId="2362" priority="2383" stopIfTrue="1">
      <formula>WEEKDAY($A915)=3</formula>
    </cfRule>
    <cfRule type="expression" dxfId="2361" priority="2384" stopIfTrue="1">
      <formula>WEEKDAY($A915)=4</formula>
    </cfRule>
    <cfRule type="expression" dxfId="2360" priority="2385" stopIfTrue="1">
      <formula>WEEKDAY($A915)=5</formula>
    </cfRule>
    <cfRule type="expression" dxfId="2359" priority="2386" stopIfTrue="1">
      <formula>WEEKDAY($A915)=6</formula>
    </cfRule>
    <cfRule type="expression" dxfId="2358" priority="2387" stopIfTrue="1">
      <formula>WEEKDAY($A915)=7</formula>
    </cfRule>
  </conditionalFormatting>
  <conditionalFormatting sqref="B915:G915 J915:M915">
    <cfRule type="expression" dxfId="2357" priority="2374" stopIfTrue="1">
      <formula>WEEKDAY($A915)=1</formula>
    </cfRule>
    <cfRule type="expression" dxfId="2356" priority="2375" stopIfTrue="1">
      <formula>WEEKDAY($A915)=2</formula>
    </cfRule>
    <cfRule type="expression" dxfId="2355" priority="2376" stopIfTrue="1">
      <formula>WEEKDAY($A915)=3</formula>
    </cfRule>
    <cfRule type="expression" dxfId="2354" priority="2377" stopIfTrue="1">
      <formula>WEEKDAY($A915)=4</formula>
    </cfRule>
    <cfRule type="expression" dxfId="2353" priority="2378" stopIfTrue="1">
      <formula>WEEKDAY($A915)=5</formula>
    </cfRule>
    <cfRule type="expression" dxfId="2352" priority="2379" stopIfTrue="1">
      <formula>WEEKDAY($A915)=6</formula>
    </cfRule>
    <cfRule type="expression" dxfId="2351" priority="2380" stopIfTrue="1">
      <formula>WEEKDAY($A915)=7</formula>
    </cfRule>
  </conditionalFormatting>
  <conditionalFormatting sqref="H916">
    <cfRule type="expression" dxfId="2350" priority="2360" stopIfTrue="1">
      <formula>WEEKDAY($A916)=1</formula>
    </cfRule>
    <cfRule type="expression" dxfId="2349" priority="2361" stopIfTrue="1">
      <formula>WEEKDAY($A916)=2</formula>
    </cfRule>
    <cfRule type="expression" dxfId="2348" priority="2362" stopIfTrue="1">
      <formula>WEEKDAY($A916)=3</formula>
    </cfRule>
    <cfRule type="expression" dxfId="2347" priority="2363" stopIfTrue="1">
      <formula>WEEKDAY($A916)=4</formula>
    </cfRule>
    <cfRule type="expression" dxfId="2346" priority="2364" stopIfTrue="1">
      <formula>WEEKDAY($A916)=5</formula>
    </cfRule>
    <cfRule type="expression" dxfId="2345" priority="2365" stopIfTrue="1">
      <formula>WEEKDAY($A916)=6</formula>
    </cfRule>
    <cfRule type="expression" dxfId="2344" priority="2366" stopIfTrue="1">
      <formula>WEEKDAY($A916)=7</formula>
    </cfRule>
  </conditionalFormatting>
  <conditionalFormatting sqref="H916">
    <cfRule type="expression" dxfId="2343" priority="2353" stopIfTrue="1">
      <formula>WEEKDAY($A916)=1</formula>
    </cfRule>
    <cfRule type="expression" dxfId="2342" priority="2354" stopIfTrue="1">
      <formula>WEEKDAY($A916)=2</formula>
    </cfRule>
    <cfRule type="expression" dxfId="2341" priority="2355" stopIfTrue="1">
      <formula>WEEKDAY($A916)=3</formula>
    </cfRule>
    <cfRule type="expression" dxfId="2340" priority="2356" stopIfTrue="1">
      <formula>WEEKDAY($A916)=4</formula>
    </cfRule>
    <cfRule type="expression" dxfId="2339" priority="2357" stopIfTrue="1">
      <formula>WEEKDAY($A916)=5</formula>
    </cfRule>
    <cfRule type="expression" dxfId="2338" priority="2358" stopIfTrue="1">
      <formula>WEEKDAY($A916)=6</formula>
    </cfRule>
    <cfRule type="expression" dxfId="2337" priority="2359" stopIfTrue="1">
      <formula>WEEKDAY($A916)=7</formula>
    </cfRule>
  </conditionalFormatting>
  <conditionalFormatting sqref="B916:G916 J916:M916">
    <cfRule type="expression" dxfId="2336" priority="2346" stopIfTrue="1">
      <formula>WEEKDAY($A916)=1</formula>
    </cfRule>
    <cfRule type="expression" dxfId="2335" priority="2347" stopIfTrue="1">
      <formula>WEEKDAY($A916)=2</formula>
    </cfRule>
    <cfRule type="expression" dxfId="2334" priority="2348" stopIfTrue="1">
      <formula>WEEKDAY($A916)=3</formula>
    </cfRule>
    <cfRule type="expression" dxfId="2333" priority="2349" stopIfTrue="1">
      <formula>WEEKDAY($A916)=4</formula>
    </cfRule>
    <cfRule type="expression" dxfId="2332" priority="2350" stopIfTrue="1">
      <formula>WEEKDAY($A916)=5</formula>
    </cfRule>
    <cfRule type="expression" dxfId="2331" priority="2351" stopIfTrue="1">
      <formula>WEEKDAY($A916)=6</formula>
    </cfRule>
    <cfRule type="expression" dxfId="2330" priority="2352" stopIfTrue="1">
      <formula>WEEKDAY($A916)=7</formula>
    </cfRule>
  </conditionalFormatting>
  <conditionalFormatting sqref="B917:H917 J917:M917">
    <cfRule type="expression" dxfId="2329" priority="2332" stopIfTrue="1">
      <formula>WEEKDAY($A917)=1</formula>
    </cfRule>
    <cfRule type="expression" dxfId="2328" priority="2333" stopIfTrue="1">
      <formula>WEEKDAY($A917)=2</formula>
    </cfRule>
    <cfRule type="expression" dxfId="2327" priority="2334" stopIfTrue="1">
      <formula>WEEKDAY($A917)=3</formula>
    </cfRule>
    <cfRule type="expression" dxfId="2326" priority="2335" stopIfTrue="1">
      <formula>WEEKDAY($A917)=4</formula>
    </cfRule>
    <cfRule type="expression" dxfId="2325" priority="2336" stopIfTrue="1">
      <formula>WEEKDAY($A917)=5</formula>
    </cfRule>
    <cfRule type="expression" dxfId="2324" priority="2337" stopIfTrue="1">
      <formula>WEEKDAY($A917)=6</formula>
    </cfRule>
    <cfRule type="expression" dxfId="2323" priority="2338" stopIfTrue="1">
      <formula>WEEKDAY($A917)=7</formula>
    </cfRule>
  </conditionalFormatting>
  <conditionalFormatting sqref="J918">
    <cfRule type="expression" dxfId="2322" priority="2325" stopIfTrue="1">
      <formula>WEEKDAY($A918)=1</formula>
    </cfRule>
    <cfRule type="expression" dxfId="2321" priority="2326" stopIfTrue="1">
      <formula>WEEKDAY($A918)=2</formula>
    </cfRule>
    <cfRule type="expression" dxfId="2320" priority="2327" stopIfTrue="1">
      <formula>WEEKDAY($A918)=3</formula>
    </cfRule>
    <cfRule type="expression" dxfId="2319" priority="2328" stopIfTrue="1">
      <formula>WEEKDAY($A918)=4</formula>
    </cfRule>
    <cfRule type="expression" dxfId="2318" priority="2329" stopIfTrue="1">
      <formula>WEEKDAY($A918)=5</formula>
    </cfRule>
    <cfRule type="expression" dxfId="2317" priority="2330" stopIfTrue="1">
      <formula>WEEKDAY($A918)=6</formula>
    </cfRule>
    <cfRule type="expression" dxfId="2316" priority="2331" stopIfTrue="1">
      <formula>WEEKDAY($A918)=7</formula>
    </cfRule>
  </conditionalFormatting>
  <conditionalFormatting sqref="B918:H918 K918:M918">
    <cfRule type="expression" dxfId="2315" priority="2318" stopIfTrue="1">
      <formula>WEEKDAY($A918)=1</formula>
    </cfRule>
    <cfRule type="expression" dxfId="2314" priority="2319" stopIfTrue="1">
      <formula>WEEKDAY($A918)=2</formula>
    </cfRule>
    <cfRule type="expression" dxfId="2313" priority="2320" stopIfTrue="1">
      <formula>WEEKDAY($A918)=3</formula>
    </cfRule>
    <cfRule type="expression" dxfId="2312" priority="2321" stopIfTrue="1">
      <formula>WEEKDAY($A918)=4</formula>
    </cfRule>
    <cfRule type="expression" dxfId="2311" priority="2322" stopIfTrue="1">
      <formula>WEEKDAY($A918)=5</formula>
    </cfRule>
    <cfRule type="expression" dxfId="2310" priority="2323" stopIfTrue="1">
      <formula>WEEKDAY($A918)=6</formula>
    </cfRule>
    <cfRule type="expression" dxfId="2309" priority="2324" stopIfTrue="1">
      <formula>WEEKDAY($A918)=7</formula>
    </cfRule>
  </conditionalFormatting>
  <conditionalFormatting sqref="B918:H918 K918:M918">
    <cfRule type="expression" dxfId="2308" priority="2311" stopIfTrue="1">
      <formula>WEEKDAY($A918)=1</formula>
    </cfRule>
    <cfRule type="expression" dxfId="2307" priority="2312" stopIfTrue="1">
      <formula>WEEKDAY($A918)=2</formula>
    </cfRule>
    <cfRule type="expression" dxfId="2306" priority="2313" stopIfTrue="1">
      <formula>WEEKDAY($A918)=3</formula>
    </cfRule>
    <cfRule type="expression" dxfId="2305" priority="2314" stopIfTrue="1">
      <formula>WEEKDAY($A918)=4</formula>
    </cfRule>
    <cfRule type="expression" dxfId="2304" priority="2315" stopIfTrue="1">
      <formula>WEEKDAY($A918)=5</formula>
    </cfRule>
    <cfRule type="expression" dxfId="2303" priority="2316" stopIfTrue="1">
      <formula>WEEKDAY($A918)=6</formula>
    </cfRule>
    <cfRule type="expression" dxfId="2302" priority="2317" stopIfTrue="1">
      <formula>WEEKDAY($A918)=7</formula>
    </cfRule>
  </conditionalFormatting>
  <conditionalFormatting sqref="B919:H919 J919:M919">
    <cfRule type="expression" dxfId="2301" priority="2304" stopIfTrue="1">
      <formula>WEEKDAY($A919)=1</formula>
    </cfRule>
    <cfRule type="expression" dxfId="2300" priority="2305" stopIfTrue="1">
      <formula>WEEKDAY($A919)=2</formula>
    </cfRule>
    <cfRule type="expression" dxfId="2299" priority="2306" stopIfTrue="1">
      <formula>WEEKDAY($A919)=3</formula>
    </cfRule>
    <cfRule type="expression" dxfId="2298" priority="2307" stopIfTrue="1">
      <formula>WEEKDAY($A919)=4</formula>
    </cfRule>
    <cfRule type="expression" dxfId="2297" priority="2308" stopIfTrue="1">
      <formula>WEEKDAY($A919)=5</formula>
    </cfRule>
    <cfRule type="expression" dxfId="2296" priority="2309" stopIfTrue="1">
      <formula>WEEKDAY($A919)=6</formula>
    </cfRule>
    <cfRule type="expression" dxfId="2295" priority="2310" stopIfTrue="1">
      <formula>WEEKDAY($A919)=7</formula>
    </cfRule>
  </conditionalFormatting>
  <conditionalFormatting sqref="B919:H919 J919:M919">
    <cfRule type="expression" dxfId="2294" priority="2297" stopIfTrue="1">
      <formula>WEEKDAY($A919)=1</formula>
    </cfRule>
    <cfRule type="expression" dxfId="2293" priority="2298" stopIfTrue="1">
      <formula>WEEKDAY($A919)=2</formula>
    </cfRule>
    <cfRule type="expression" dxfId="2292" priority="2299" stopIfTrue="1">
      <formula>WEEKDAY($A919)=3</formula>
    </cfRule>
    <cfRule type="expression" dxfId="2291" priority="2300" stopIfTrue="1">
      <formula>WEEKDAY($A919)=4</formula>
    </cfRule>
    <cfRule type="expression" dxfId="2290" priority="2301" stopIfTrue="1">
      <formula>WEEKDAY($A919)=5</formula>
    </cfRule>
    <cfRule type="expression" dxfId="2289" priority="2302" stopIfTrue="1">
      <formula>WEEKDAY($A919)=6</formula>
    </cfRule>
    <cfRule type="expression" dxfId="2288" priority="2303" stopIfTrue="1">
      <formula>WEEKDAY($A919)=7</formula>
    </cfRule>
  </conditionalFormatting>
  <conditionalFormatting sqref="I920">
    <cfRule type="expression" dxfId="2287" priority="2290" stopIfTrue="1">
      <formula>WEEKDAY($A920)=1</formula>
    </cfRule>
    <cfRule type="expression" dxfId="2286" priority="2291" stopIfTrue="1">
      <formula>WEEKDAY($A920)=2</formula>
    </cfRule>
    <cfRule type="expression" dxfId="2285" priority="2292" stopIfTrue="1">
      <formula>WEEKDAY($A920)=3</formula>
    </cfRule>
    <cfRule type="expression" dxfId="2284" priority="2293" stopIfTrue="1">
      <formula>WEEKDAY($A920)=4</formula>
    </cfRule>
    <cfRule type="expression" dxfId="2283" priority="2294" stopIfTrue="1">
      <formula>WEEKDAY($A920)=5</formula>
    </cfRule>
    <cfRule type="expression" dxfId="2282" priority="2295" stopIfTrue="1">
      <formula>WEEKDAY($A920)=6</formula>
    </cfRule>
    <cfRule type="expression" dxfId="2281" priority="2296" stopIfTrue="1">
      <formula>WEEKDAY($A920)=7</formula>
    </cfRule>
  </conditionalFormatting>
  <conditionalFormatting sqref="H920">
    <cfRule type="expression" dxfId="2280" priority="2283" stopIfTrue="1">
      <formula>WEEKDAY($A920)=1</formula>
    </cfRule>
    <cfRule type="expression" dxfId="2279" priority="2284" stopIfTrue="1">
      <formula>WEEKDAY($A920)=2</formula>
    </cfRule>
    <cfRule type="expression" dxfId="2278" priority="2285" stopIfTrue="1">
      <formula>WEEKDAY($A920)=3</formula>
    </cfRule>
    <cfRule type="expression" dxfId="2277" priority="2286" stopIfTrue="1">
      <formula>WEEKDAY($A920)=4</formula>
    </cfRule>
    <cfRule type="expression" dxfId="2276" priority="2287" stopIfTrue="1">
      <formula>WEEKDAY($A920)=5</formula>
    </cfRule>
    <cfRule type="expression" dxfId="2275" priority="2288" stopIfTrue="1">
      <formula>WEEKDAY($A920)=6</formula>
    </cfRule>
    <cfRule type="expression" dxfId="2274" priority="2289" stopIfTrue="1">
      <formula>WEEKDAY($A920)=7</formula>
    </cfRule>
  </conditionalFormatting>
  <conditionalFormatting sqref="H920">
    <cfRule type="expression" dxfId="2273" priority="2276" stopIfTrue="1">
      <formula>WEEKDAY($A920)=1</formula>
    </cfRule>
    <cfRule type="expression" dxfId="2272" priority="2277" stopIfTrue="1">
      <formula>WEEKDAY($A920)=2</formula>
    </cfRule>
    <cfRule type="expression" dxfId="2271" priority="2278" stopIfTrue="1">
      <formula>WEEKDAY($A920)=3</formula>
    </cfRule>
    <cfRule type="expression" dxfId="2270" priority="2279" stopIfTrue="1">
      <formula>WEEKDAY($A920)=4</formula>
    </cfRule>
    <cfRule type="expression" dxfId="2269" priority="2280" stopIfTrue="1">
      <formula>WEEKDAY($A920)=5</formula>
    </cfRule>
    <cfRule type="expression" dxfId="2268" priority="2281" stopIfTrue="1">
      <formula>WEEKDAY($A920)=6</formula>
    </cfRule>
    <cfRule type="expression" dxfId="2267" priority="2282" stopIfTrue="1">
      <formula>WEEKDAY($A920)=7</formula>
    </cfRule>
  </conditionalFormatting>
  <conditionalFormatting sqref="B920:G920 J920:M920">
    <cfRule type="expression" dxfId="2266" priority="2269" stopIfTrue="1">
      <formula>WEEKDAY($A920)=1</formula>
    </cfRule>
    <cfRule type="expression" dxfId="2265" priority="2270" stopIfTrue="1">
      <formula>WEEKDAY($A920)=2</formula>
    </cfRule>
    <cfRule type="expression" dxfId="2264" priority="2271" stopIfTrue="1">
      <formula>WEEKDAY($A920)=3</formula>
    </cfRule>
    <cfRule type="expression" dxfId="2263" priority="2272" stopIfTrue="1">
      <formula>WEEKDAY($A920)=4</formula>
    </cfRule>
    <cfRule type="expression" dxfId="2262" priority="2273" stopIfTrue="1">
      <formula>WEEKDAY($A920)=5</formula>
    </cfRule>
    <cfRule type="expression" dxfId="2261" priority="2274" stopIfTrue="1">
      <formula>WEEKDAY($A920)=6</formula>
    </cfRule>
    <cfRule type="expression" dxfId="2260" priority="2275" stopIfTrue="1">
      <formula>WEEKDAY($A920)=7</formula>
    </cfRule>
  </conditionalFormatting>
  <conditionalFormatting sqref="I921:I933">
    <cfRule type="expression" dxfId="2259" priority="2262" stopIfTrue="1">
      <formula>WEEKDAY($A921)=1</formula>
    </cfRule>
    <cfRule type="expression" dxfId="2258" priority="2263" stopIfTrue="1">
      <formula>WEEKDAY($A921)=2</formula>
    </cfRule>
    <cfRule type="expression" dxfId="2257" priority="2264" stopIfTrue="1">
      <formula>WEEKDAY($A921)=3</formula>
    </cfRule>
    <cfRule type="expression" dxfId="2256" priority="2265" stopIfTrue="1">
      <formula>WEEKDAY($A921)=4</formula>
    </cfRule>
    <cfRule type="expression" dxfId="2255" priority="2266" stopIfTrue="1">
      <formula>WEEKDAY($A921)=5</formula>
    </cfRule>
    <cfRule type="expression" dxfId="2254" priority="2267" stopIfTrue="1">
      <formula>WEEKDAY($A921)=6</formula>
    </cfRule>
    <cfRule type="expression" dxfId="2253" priority="2268" stopIfTrue="1">
      <formula>WEEKDAY($A921)=7</formula>
    </cfRule>
  </conditionalFormatting>
  <conditionalFormatting sqref="B921:H921 J921:M921">
    <cfRule type="expression" dxfId="2252" priority="2255" stopIfTrue="1">
      <formula>WEEKDAY($A921)=1</formula>
    </cfRule>
    <cfRule type="expression" dxfId="2251" priority="2256" stopIfTrue="1">
      <formula>WEEKDAY($A921)=2</formula>
    </cfRule>
    <cfRule type="expression" dxfId="2250" priority="2257" stopIfTrue="1">
      <formula>WEEKDAY($A921)=3</formula>
    </cfRule>
    <cfRule type="expression" dxfId="2249" priority="2258" stopIfTrue="1">
      <formula>WEEKDAY($A921)=4</formula>
    </cfRule>
    <cfRule type="expression" dxfId="2248" priority="2259" stopIfTrue="1">
      <formula>WEEKDAY($A921)=5</formula>
    </cfRule>
    <cfRule type="expression" dxfId="2247" priority="2260" stopIfTrue="1">
      <formula>WEEKDAY($A921)=6</formula>
    </cfRule>
    <cfRule type="expression" dxfId="2246" priority="2261" stopIfTrue="1">
      <formula>WEEKDAY($A921)=7</formula>
    </cfRule>
  </conditionalFormatting>
  <conditionalFormatting sqref="J922">
    <cfRule type="expression" dxfId="2245" priority="2248" stopIfTrue="1">
      <formula>WEEKDAY($A922)=1</formula>
    </cfRule>
    <cfRule type="expression" dxfId="2244" priority="2249" stopIfTrue="1">
      <formula>WEEKDAY($A922)=2</formula>
    </cfRule>
    <cfRule type="expression" dxfId="2243" priority="2250" stopIfTrue="1">
      <formula>WEEKDAY($A922)=3</formula>
    </cfRule>
    <cfRule type="expression" dxfId="2242" priority="2251" stopIfTrue="1">
      <formula>WEEKDAY($A922)=4</formula>
    </cfRule>
    <cfRule type="expression" dxfId="2241" priority="2252" stopIfTrue="1">
      <formula>WEEKDAY($A922)=5</formula>
    </cfRule>
    <cfRule type="expression" dxfId="2240" priority="2253" stopIfTrue="1">
      <formula>WEEKDAY($A922)=6</formula>
    </cfRule>
    <cfRule type="expression" dxfId="2239" priority="2254" stopIfTrue="1">
      <formula>WEEKDAY($A922)=7</formula>
    </cfRule>
  </conditionalFormatting>
  <conditionalFormatting sqref="B922:H922 K922:M922">
    <cfRule type="expression" dxfId="2238" priority="2241" stopIfTrue="1">
      <formula>WEEKDAY($A922)=1</formula>
    </cfRule>
    <cfRule type="expression" dxfId="2237" priority="2242" stopIfTrue="1">
      <formula>WEEKDAY($A922)=2</formula>
    </cfRule>
    <cfRule type="expression" dxfId="2236" priority="2243" stopIfTrue="1">
      <formula>WEEKDAY($A922)=3</formula>
    </cfRule>
    <cfRule type="expression" dxfId="2235" priority="2244" stopIfTrue="1">
      <formula>WEEKDAY($A922)=4</formula>
    </cfRule>
    <cfRule type="expression" dxfId="2234" priority="2245" stopIfTrue="1">
      <formula>WEEKDAY($A922)=5</formula>
    </cfRule>
    <cfRule type="expression" dxfId="2233" priority="2246" stopIfTrue="1">
      <formula>WEEKDAY($A922)=6</formula>
    </cfRule>
    <cfRule type="expression" dxfId="2232" priority="2247" stopIfTrue="1">
      <formula>WEEKDAY($A922)=7</formula>
    </cfRule>
  </conditionalFormatting>
  <conditionalFormatting sqref="B922:H922 K922:M922">
    <cfRule type="expression" dxfId="2231" priority="2234" stopIfTrue="1">
      <formula>WEEKDAY($A922)=1</formula>
    </cfRule>
    <cfRule type="expression" dxfId="2230" priority="2235" stopIfTrue="1">
      <formula>WEEKDAY($A922)=2</formula>
    </cfRule>
    <cfRule type="expression" dxfId="2229" priority="2236" stopIfTrue="1">
      <formula>WEEKDAY($A922)=3</formula>
    </cfRule>
    <cfRule type="expression" dxfId="2228" priority="2237" stopIfTrue="1">
      <formula>WEEKDAY($A922)=4</formula>
    </cfRule>
    <cfRule type="expression" dxfId="2227" priority="2238" stopIfTrue="1">
      <formula>WEEKDAY($A922)=5</formula>
    </cfRule>
    <cfRule type="expression" dxfId="2226" priority="2239" stopIfTrue="1">
      <formula>WEEKDAY($A922)=6</formula>
    </cfRule>
    <cfRule type="expression" dxfId="2225" priority="2240" stopIfTrue="1">
      <formula>WEEKDAY($A922)=7</formula>
    </cfRule>
  </conditionalFormatting>
  <conditionalFormatting sqref="B923:H923 J923:M923">
    <cfRule type="expression" dxfId="2224" priority="2227" stopIfTrue="1">
      <formula>WEEKDAY($A923)=1</formula>
    </cfRule>
    <cfRule type="expression" dxfId="2223" priority="2228" stopIfTrue="1">
      <formula>WEEKDAY($A923)=2</formula>
    </cfRule>
    <cfRule type="expression" dxfId="2222" priority="2229" stopIfTrue="1">
      <formula>WEEKDAY($A923)=3</formula>
    </cfRule>
    <cfRule type="expression" dxfId="2221" priority="2230" stopIfTrue="1">
      <formula>WEEKDAY($A923)=4</formula>
    </cfRule>
    <cfRule type="expression" dxfId="2220" priority="2231" stopIfTrue="1">
      <formula>WEEKDAY($A923)=5</formula>
    </cfRule>
    <cfRule type="expression" dxfId="2219" priority="2232" stopIfTrue="1">
      <formula>WEEKDAY($A923)=6</formula>
    </cfRule>
    <cfRule type="expression" dxfId="2218" priority="2233" stopIfTrue="1">
      <formula>WEEKDAY($A923)=7</formula>
    </cfRule>
  </conditionalFormatting>
  <conditionalFormatting sqref="B923:H923 J923:M923">
    <cfRule type="expression" dxfId="2217" priority="2220" stopIfTrue="1">
      <formula>WEEKDAY($A923)=1</formula>
    </cfRule>
    <cfRule type="expression" dxfId="2216" priority="2221" stopIfTrue="1">
      <formula>WEEKDAY($A923)=2</formula>
    </cfRule>
    <cfRule type="expression" dxfId="2215" priority="2222" stopIfTrue="1">
      <formula>WEEKDAY($A923)=3</formula>
    </cfRule>
    <cfRule type="expression" dxfId="2214" priority="2223" stopIfTrue="1">
      <formula>WEEKDAY($A923)=4</formula>
    </cfRule>
    <cfRule type="expression" dxfId="2213" priority="2224" stopIfTrue="1">
      <formula>WEEKDAY($A923)=5</formula>
    </cfRule>
    <cfRule type="expression" dxfId="2212" priority="2225" stopIfTrue="1">
      <formula>WEEKDAY($A923)=6</formula>
    </cfRule>
    <cfRule type="expression" dxfId="2211" priority="2226" stopIfTrue="1">
      <formula>WEEKDAY($A923)=7</formula>
    </cfRule>
  </conditionalFormatting>
  <conditionalFormatting sqref="H924">
    <cfRule type="expression" dxfId="2210" priority="2206" stopIfTrue="1">
      <formula>WEEKDAY($A924)=1</formula>
    </cfRule>
    <cfRule type="expression" dxfId="2209" priority="2207" stopIfTrue="1">
      <formula>WEEKDAY($A924)=2</formula>
    </cfRule>
    <cfRule type="expression" dxfId="2208" priority="2208" stopIfTrue="1">
      <formula>WEEKDAY($A924)=3</formula>
    </cfRule>
    <cfRule type="expression" dxfId="2207" priority="2209" stopIfTrue="1">
      <formula>WEEKDAY($A924)=4</formula>
    </cfRule>
    <cfRule type="expression" dxfId="2206" priority="2210" stopIfTrue="1">
      <formula>WEEKDAY($A924)=5</formula>
    </cfRule>
    <cfRule type="expression" dxfId="2205" priority="2211" stopIfTrue="1">
      <formula>WEEKDAY($A924)=6</formula>
    </cfRule>
    <cfRule type="expression" dxfId="2204" priority="2212" stopIfTrue="1">
      <formula>WEEKDAY($A924)=7</formula>
    </cfRule>
  </conditionalFormatting>
  <conditionalFormatting sqref="H924">
    <cfRule type="expression" dxfId="2203" priority="2199" stopIfTrue="1">
      <formula>WEEKDAY($A924)=1</formula>
    </cfRule>
    <cfRule type="expression" dxfId="2202" priority="2200" stopIfTrue="1">
      <formula>WEEKDAY($A924)=2</formula>
    </cfRule>
    <cfRule type="expression" dxfId="2201" priority="2201" stopIfTrue="1">
      <formula>WEEKDAY($A924)=3</formula>
    </cfRule>
    <cfRule type="expression" dxfId="2200" priority="2202" stopIfTrue="1">
      <formula>WEEKDAY($A924)=4</formula>
    </cfRule>
    <cfRule type="expression" dxfId="2199" priority="2203" stopIfTrue="1">
      <formula>WEEKDAY($A924)=5</formula>
    </cfRule>
    <cfRule type="expression" dxfId="2198" priority="2204" stopIfTrue="1">
      <formula>WEEKDAY($A924)=6</formula>
    </cfRule>
    <cfRule type="expression" dxfId="2197" priority="2205" stopIfTrue="1">
      <formula>WEEKDAY($A924)=7</formula>
    </cfRule>
  </conditionalFormatting>
  <conditionalFormatting sqref="B924:G924 J924:M924">
    <cfRule type="expression" dxfId="2196" priority="2192" stopIfTrue="1">
      <formula>WEEKDAY($A924)=1</formula>
    </cfRule>
    <cfRule type="expression" dxfId="2195" priority="2193" stopIfTrue="1">
      <formula>WEEKDAY($A924)=2</formula>
    </cfRule>
    <cfRule type="expression" dxfId="2194" priority="2194" stopIfTrue="1">
      <formula>WEEKDAY($A924)=3</formula>
    </cfRule>
    <cfRule type="expression" dxfId="2193" priority="2195" stopIfTrue="1">
      <formula>WEEKDAY($A924)=4</formula>
    </cfRule>
    <cfRule type="expression" dxfId="2192" priority="2196" stopIfTrue="1">
      <formula>WEEKDAY($A924)=5</formula>
    </cfRule>
    <cfRule type="expression" dxfId="2191" priority="2197" stopIfTrue="1">
      <formula>WEEKDAY($A924)=6</formula>
    </cfRule>
    <cfRule type="expression" dxfId="2190" priority="2198" stopIfTrue="1">
      <formula>WEEKDAY($A924)=7</formula>
    </cfRule>
  </conditionalFormatting>
  <conditionalFormatting sqref="B925:H925 J925:M925">
    <cfRule type="expression" dxfId="2189" priority="2185" stopIfTrue="1">
      <formula>WEEKDAY($A925)=1</formula>
    </cfRule>
    <cfRule type="expression" dxfId="2188" priority="2186" stopIfTrue="1">
      <formula>WEEKDAY($A925)=2</formula>
    </cfRule>
    <cfRule type="expression" dxfId="2187" priority="2187" stopIfTrue="1">
      <formula>WEEKDAY($A925)=3</formula>
    </cfRule>
    <cfRule type="expression" dxfId="2186" priority="2188" stopIfTrue="1">
      <formula>WEEKDAY($A925)=4</formula>
    </cfRule>
    <cfRule type="expression" dxfId="2185" priority="2189" stopIfTrue="1">
      <formula>WEEKDAY($A925)=5</formula>
    </cfRule>
    <cfRule type="expression" dxfId="2184" priority="2190" stopIfTrue="1">
      <formula>WEEKDAY($A925)=6</formula>
    </cfRule>
    <cfRule type="expression" dxfId="2183" priority="2191" stopIfTrue="1">
      <formula>WEEKDAY($A925)=7</formula>
    </cfRule>
  </conditionalFormatting>
  <conditionalFormatting sqref="H926">
    <cfRule type="expression" dxfId="2182" priority="2178" stopIfTrue="1">
      <formula>WEEKDAY($A926)=1</formula>
    </cfRule>
    <cfRule type="expression" dxfId="2181" priority="2179" stopIfTrue="1">
      <formula>WEEKDAY($A926)=2</formula>
    </cfRule>
    <cfRule type="expression" dxfId="2180" priority="2180" stopIfTrue="1">
      <formula>WEEKDAY($A926)=3</formula>
    </cfRule>
    <cfRule type="expression" dxfId="2179" priority="2181" stopIfTrue="1">
      <formula>WEEKDAY($A926)=4</formula>
    </cfRule>
    <cfRule type="expression" dxfId="2178" priority="2182" stopIfTrue="1">
      <formula>WEEKDAY($A926)=5</formula>
    </cfRule>
    <cfRule type="expression" dxfId="2177" priority="2183" stopIfTrue="1">
      <formula>WEEKDAY($A926)=6</formula>
    </cfRule>
    <cfRule type="expression" dxfId="2176" priority="2184" stopIfTrue="1">
      <formula>WEEKDAY($A926)=7</formula>
    </cfRule>
  </conditionalFormatting>
  <conditionalFormatting sqref="H926">
    <cfRule type="expression" dxfId="2175" priority="2171" stopIfTrue="1">
      <formula>WEEKDAY($A926)=1</formula>
    </cfRule>
    <cfRule type="expression" dxfId="2174" priority="2172" stopIfTrue="1">
      <formula>WEEKDAY($A926)=2</formula>
    </cfRule>
    <cfRule type="expression" dxfId="2173" priority="2173" stopIfTrue="1">
      <formula>WEEKDAY($A926)=3</formula>
    </cfRule>
    <cfRule type="expression" dxfId="2172" priority="2174" stopIfTrue="1">
      <formula>WEEKDAY($A926)=4</formula>
    </cfRule>
    <cfRule type="expression" dxfId="2171" priority="2175" stopIfTrue="1">
      <formula>WEEKDAY($A926)=5</formula>
    </cfRule>
    <cfRule type="expression" dxfId="2170" priority="2176" stopIfTrue="1">
      <formula>WEEKDAY($A926)=6</formula>
    </cfRule>
    <cfRule type="expression" dxfId="2169" priority="2177" stopIfTrue="1">
      <formula>WEEKDAY($A926)=7</formula>
    </cfRule>
  </conditionalFormatting>
  <conditionalFormatting sqref="B926:G926 J926:M926">
    <cfRule type="expression" dxfId="2168" priority="2164" stopIfTrue="1">
      <formula>WEEKDAY($A926)=1</formula>
    </cfRule>
    <cfRule type="expression" dxfId="2167" priority="2165" stopIfTrue="1">
      <formula>WEEKDAY($A926)=2</formula>
    </cfRule>
    <cfRule type="expression" dxfId="2166" priority="2166" stopIfTrue="1">
      <formula>WEEKDAY($A926)=3</formula>
    </cfRule>
    <cfRule type="expression" dxfId="2165" priority="2167" stopIfTrue="1">
      <formula>WEEKDAY($A926)=4</formula>
    </cfRule>
    <cfRule type="expression" dxfId="2164" priority="2168" stopIfTrue="1">
      <formula>WEEKDAY($A926)=5</formula>
    </cfRule>
    <cfRule type="expression" dxfId="2163" priority="2169" stopIfTrue="1">
      <formula>WEEKDAY($A926)=6</formula>
    </cfRule>
    <cfRule type="expression" dxfId="2162" priority="2170" stopIfTrue="1">
      <formula>WEEKDAY($A926)=7</formula>
    </cfRule>
  </conditionalFormatting>
  <conditionalFormatting sqref="B927:H927 J927:M927">
    <cfRule type="expression" dxfId="2161" priority="2157" stopIfTrue="1">
      <formula>WEEKDAY($A927)=1</formula>
    </cfRule>
    <cfRule type="expression" dxfId="2160" priority="2158" stopIfTrue="1">
      <formula>WEEKDAY($A927)=2</formula>
    </cfRule>
    <cfRule type="expression" dxfId="2159" priority="2159" stopIfTrue="1">
      <formula>WEEKDAY($A927)=3</formula>
    </cfRule>
    <cfRule type="expression" dxfId="2158" priority="2160" stopIfTrue="1">
      <formula>WEEKDAY($A927)=4</formula>
    </cfRule>
    <cfRule type="expression" dxfId="2157" priority="2161" stopIfTrue="1">
      <formula>WEEKDAY($A927)=5</formula>
    </cfRule>
    <cfRule type="expression" dxfId="2156" priority="2162" stopIfTrue="1">
      <formula>WEEKDAY($A927)=6</formula>
    </cfRule>
    <cfRule type="expression" dxfId="2155" priority="2163" stopIfTrue="1">
      <formula>WEEKDAY($A927)=7</formula>
    </cfRule>
  </conditionalFormatting>
  <conditionalFormatting sqref="B927:H927 J927:M927">
    <cfRule type="expression" dxfId="2154" priority="2150" stopIfTrue="1">
      <formula>WEEKDAY($A927)=1</formula>
    </cfRule>
    <cfRule type="expression" dxfId="2153" priority="2151" stopIfTrue="1">
      <formula>WEEKDAY($A927)=2</formula>
    </cfRule>
    <cfRule type="expression" dxfId="2152" priority="2152" stopIfTrue="1">
      <formula>WEEKDAY($A927)=3</formula>
    </cfRule>
    <cfRule type="expression" dxfId="2151" priority="2153" stopIfTrue="1">
      <formula>WEEKDAY($A927)=4</formula>
    </cfRule>
    <cfRule type="expression" dxfId="2150" priority="2154" stopIfTrue="1">
      <formula>WEEKDAY($A927)=5</formula>
    </cfRule>
    <cfRule type="expression" dxfId="2149" priority="2155" stopIfTrue="1">
      <formula>WEEKDAY($A927)=6</formula>
    </cfRule>
    <cfRule type="expression" dxfId="2148" priority="2156" stopIfTrue="1">
      <formula>WEEKDAY($A927)=7</formula>
    </cfRule>
  </conditionalFormatting>
  <conditionalFormatting sqref="J928">
    <cfRule type="expression" dxfId="2147" priority="2143" stopIfTrue="1">
      <formula>WEEKDAY($A928)=1</formula>
    </cfRule>
    <cfRule type="expression" dxfId="2146" priority="2144" stopIfTrue="1">
      <formula>WEEKDAY($A928)=2</formula>
    </cfRule>
    <cfRule type="expression" dxfId="2145" priority="2145" stopIfTrue="1">
      <formula>WEEKDAY($A928)=3</formula>
    </cfRule>
    <cfRule type="expression" dxfId="2144" priority="2146" stopIfTrue="1">
      <formula>WEEKDAY($A928)=4</formula>
    </cfRule>
    <cfRule type="expression" dxfId="2143" priority="2147" stopIfTrue="1">
      <formula>WEEKDAY($A928)=5</formula>
    </cfRule>
    <cfRule type="expression" dxfId="2142" priority="2148" stopIfTrue="1">
      <formula>WEEKDAY($A928)=6</formula>
    </cfRule>
    <cfRule type="expression" dxfId="2141" priority="2149" stopIfTrue="1">
      <formula>WEEKDAY($A928)=7</formula>
    </cfRule>
  </conditionalFormatting>
  <conditionalFormatting sqref="B928:H928 K928:M928">
    <cfRule type="expression" dxfId="2140" priority="2136" stopIfTrue="1">
      <formula>WEEKDAY($A928)=1</formula>
    </cfRule>
    <cfRule type="expression" dxfId="2139" priority="2137" stopIfTrue="1">
      <formula>WEEKDAY($A928)=2</formula>
    </cfRule>
    <cfRule type="expression" dxfId="2138" priority="2138" stopIfTrue="1">
      <formula>WEEKDAY($A928)=3</formula>
    </cfRule>
    <cfRule type="expression" dxfId="2137" priority="2139" stopIfTrue="1">
      <formula>WEEKDAY($A928)=4</formula>
    </cfRule>
    <cfRule type="expression" dxfId="2136" priority="2140" stopIfTrue="1">
      <formula>WEEKDAY($A928)=5</formula>
    </cfRule>
    <cfRule type="expression" dxfId="2135" priority="2141" stopIfTrue="1">
      <formula>WEEKDAY($A928)=6</formula>
    </cfRule>
    <cfRule type="expression" dxfId="2134" priority="2142" stopIfTrue="1">
      <formula>WEEKDAY($A928)=7</formula>
    </cfRule>
  </conditionalFormatting>
  <conditionalFormatting sqref="B928:H928 K928:M928">
    <cfRule type="expression" dxfId="2133" priority="2129" stopIfTrue="1">
      <formula>WEEKDAY($A928)=1</formula>
    </cfRule>
    <cfRule type="expression" dxfId="2132" priority="2130" stopIfTrue="1">
      <formula>WEEKDAY($A928)=2</formula>
    </cfRule>
    <cfRule type="expression" dxfId="2131" priority="2131" stopIfTrue="1">
      <formula>WEEKDAY($A928)=3</formula>
    </cfRule>
    <cfRule type="expression" dxfId="2130" priority="2132" stopIfTrue="1">
      <formula>WEEKDAY($A928)=4</formula>
    </cfRule>
    <cfRule type="expression" dxfId="2129" priority="2133" stopIfTrue="1">
      <formula>WEEKDAY($A928)=5</formula>
    </cfRule>
    <cfRule type="expression" dxfId="2128" priority="2134" stopIfTrue="1">
      <formula>WEEKDAY($A928)=6</formula>
    </cfRule>
    <cfRule type="expression" dxfId="2127" priority="2135" stopIfTrue="1">
      <formula>WEEKDAY($A928)=7</formula>
    </cfRule>
  </conditionalFormatting>
  <conditionalFormatting sqref="B929:H929 J929:M929">
    <cfRule type="expression" dxfId="2126" priority="2122" stopIfTrue="1">
      <formula>WEEKDAY($A929)=1</formula>
    </cfRule>
    <cfRule type="expression" dxfId="2125" priority="2123" stopIfTrue="1">
      <formula>WEEKDAY($A929)=2</formula>
    </cfRule>
    <cfRule type="expression" dxfId="2124" priority="2124" stopIfTrue="1">
      <formula>WEEKDAY($A929)=3</formula>
    </cfRule>
    <cfRule type="expression" dxfId="2123" priority="2125" stopIfTrue="1">
      <formula>WEEKDAY($A929)=4</formula>
    </cfRule>
    <cfRule type="expression" dxfId="2122" priority="2126" stopIfTrue="1">
      <formula>WEEKDAY($A929)=5</formula>
    </cfRule>
    <cfRule type="expression" dxfId="2121" priority="2127" stopIfTrue="1">
      <formula>WEEKDAY($A929)=6</formula>
    </cfRule>
    <cfRule type="expression" dxfId="2120" priority="2128" stopIfTrue="1">
      <formula>WEEKDAY($A929)=7</formula>
    </cfRule>
  </conditionalFormatting>
  <conditionalFormatting sqref="J930">
    <cfRule type="expression" dxfId="2119" priority="2115" stopIfTrue="1">
      <formula>WEEKDAY($A930)=1</formula>
    </cfRule>
    <cfRule type="expression" dxfId="2118" priority="2116" stopIfTrue="1">
      <formula>WEEKDAY($A930)=2</formula>
    </cfRule>
    <cfRule type="expression" dxfId="2117" priority="2117" stopIfTrue="1">
      <formula>WEEKDAY($A930)=3</formula>
    </cfRule>
    <cfRule type="expression" dxfId="2116" priority="2118" stopIfTrue="1">
      <formula>WEEKDAY($A930)=4</formula>
    </cfRule>
    <cfRule type="expression" dxfId="2115" priority="2119" stopIfTrue="1">
      <formula>WEEKDAY($A930)=5</formula>
    </cfRule>
    <cfRule type="expression" dxfId="2114" priority="2120" stopIfTrue="1">
      <formula>WEEKDAY($A930)=6</formula>
    </cfRule>
    <cfRule type="expression" dxfId="2113" priority="2121" stopIfTrue="1">
      <formula>WEEKDAY($A930)=7</formula>
    </cfRule>
  </conditionalFormatting>
  <conditionalFormatting sqref="B930:H930 K930:M930">
    <cfRule type="expression" dxfId="2112" priority="2108" stopIfTrue="1">
      <formula>WEEKDAY($A930)=1</formula>
    </cfRule>
    <cfRule type="expression" dxfId="2111" priority="2109" stopIfTrue="1">
      <formula>WEEKDAY($A930)=2</formula>
    </cfRule>
    <cfRule type="expression" dxfId="2110" priority="2110" stopIfTrue="1">
      <formula>WEEKDAY($A930)=3</formula>
    </cfRule>
    <cfRule type="expression" dxfId="2109" priority="2111" stopIfTrue="1">
      <formula>WEEKDAY($A930)=4</formula>
    </cfRule>
    <cfRule type="expression" dxfId="2108" priority="2112" stopIfTrue="1">
      <formula>WEEKDAY($A930)=5</formula>
    </cfRule>
    <cfRule type="expression" dxfId="2107" priority="2113" stopIfTrue="1">
      <formula>WEEKDAY($A930)=6</formula>
    </cfRule>
    <cfRule type="expression" dxfId="2106" priority="2114" stopIfTrue="1">
      <formula>WEEKDAY($A930)=7</formula>
    </cfRule>
  </conditionalFormatting>
  <conditionalFormatting sqref="B930:H930 K930:M930">
    <cfRule type="expression" dxfId="2105" priority="2101" stopIfTrue="1">
      <formula>WEEKDAY($A930)=1</formula>
    </cfRule>
    <cfRule type="expression" dxfId="2104" priority="2102" stopIfTrue="1">
      <formula>WEEKDAY($A930)=2</formula>
    </cfRule>
    <cfRule type="expression" dxfId="2103" priority="2103" stopIfTrue="1">
      <formula>WEEKDAY($A930)=3</formula>
    </cfRule>
    <cfRule type="expression" dxfId="2102" priority="2104" stopIfTrue="1">
      <formula>WEEKDAY($A930)=4</formula>
    </cfRule>
    <cfRule type="expression" dxfId="2101" priority="2105" stopIfTrue="1">
      <formula>WEEKDAY($A930)=5</formula>
    </cfRule>
    <cfRule type="expression" dxfId="2100" priority="2106" stopIfTrue="1">
      <formula>WEEKDAY($A930)=6</formula>
    </cfRule>
    <cfRule type="expression" dxfId="2099" priority="2107" stopIfTrue="1">
      <formula>WEEKDAY($A930)=7</formula>
    </cfRule>
  </conditionalFormatting>
  <conditionalFormatting sqref="B931:H931 J931:M931">
    <cfRule type="expression" dxfId="2098" priority="2094" stopIfTrue="1">
      <formula>WEEKDAY($A931)=1</formula>
    </cfRule>
    <cfRule type="expression" dxfId="2097" priority="2095" stopIfTrue="1">
      <formula>WEEKDAY($A931)=2</formula>
    </cfRule>
    <cfRule type="expression" dxfId="2096" priority="2096" stopIfTrue="1">
      <formula>WEEKDAY($A931)=3</formula>
    </cfRule>
    <cfRule type="expression" dxfId="2095" priority="2097" stopIfTrue="1">
      <formula>WEEKDAY($A931)=4</formula>
    </cfRule>
    <cfRule type="expression" dxfId="2094" priority="2098" stopIfTrue="1">
      <formula>WEEKDAY($A931)=5</formula>
    </cfRule>
    <cfRule type="expression" dxfId="2093" priority="2099" stopIfTrue="1">
      <formula>WEEKDAY($A931)=6</formula>
    </cfRule>
    <cfRule type="expression" dxfId="2092" priority="2100" stopIfTrue="1">
      <formula>WEEKDAY($A931)=7</formula>
    </cfRule>
  </conditionalFormatting>
  <conditionalFormatting sqref="B931:H931 J931:M931">
    <cfRule type="expression" dxfId="2091" priority="2087" stopIfTrue="1">
      <formula>WEEKDAY($A931)=1</formula>
    </cfRule>
    <cfRule type="expression" dxfId="2090" priority="2088" stopIfTrue="1">
      <formula>WEEKDAY($A931)=2</formula>
    </cfRule>
    <cfRule type="expression" dxfId="2089" priority="2089" stopIfTrue="1">
      <formula>WEEKDAY($A931)=3</formula>
    </cfRule>
    <cfRule type="expression" dxfId="2088" priority="2090" stopIfTrue="1">
      <formula>WEEKDAY($A931)=4</formula>
    </cfRule>
    <cfRule type="expression" dxfId="2087" priority="2091" stopIfTrue="1">
      <formula>WEEKDAY($A931)=5</formula>
    </cfRule>
    <cfRule type="expression" dxfId="2086" priority="2092" stopIfTrue="1">
      <formula>WEEKDAY($A931)=6</formula>
    </cfRule>
    <cfRule type="expression" dxfId="2085" priority="2093" stopIfTrue="1">
      <formula>WEEKDAY($A931)=7</formula>
    </cfRule>
  </conditionalFormatting>
  <conditionalFormatting sqref="B932:G932 J932:M932">
    <cfRule type="expression" dxfId="2084" priority="2066" stopIfTrue="1">
      <formula>WEEKDAY($A932)=1</formula>
    </cfRule>
    <cfRule type="expression" dxfId="2083" priority="2067" stopIfTrue="1">
      <formula>WEEKDAY($A932)=2</formula>
    </cfRule>
    <cfRule type="expression" dxfId="2082" priority="2068" stopIfTrue="1">
      <formula>WEEKDAY($A932)=3</formula>
    </cfRule>
    <cfRule type="expression" dxfId="2081" priority="2069" stopIfTrue="1">
      <formula>WEEKDAY($A932)=4</formula>
    </cfRule>
    <cfRule type="expression" dxfId="2080" priority="2070" stopIfTrue="1">
      <formula>WEEKDAY($A932)=5</formula>
    </cfRule>
    <cfRule type="expression" dxfId="2079" priority="2071" stopIfTrue="1">
      <formula>WEEKDAY($A932)=6</formula>
    </cfRule>
    <cfRule type="expression" dxfId="2078" priority="2072" stopIfTrue="1">
      <formula>WEEKDAY($A932)=7</formula>
    </cfRule>
  </conditionalFormatting>
  <conditionalFormatting sqref="B933:G933 J933:M933">
    <cfRule type="expression" dxfId="2077" priority="2059" stopIfTrue="1">
      <formula>WEEKDAY($A933)=1</formula>
    </cfRule>
    <cfRule type="expression" dxfId="2076" priority="2060" stopIfTrue="1">
      <formula>WEEKDAY($A933)=2</formula>
    </cfRule>
    <cfRule type="expression" dxfId="2075" priority="2061" stopIfTrue="1">
      <formula>WEEKDAY($A933)=3</formula>
    </cfRule>
    <cfRule type="expression" dxfId="2074" priority="2062" stopIfTrue="1">
      <formula>WEEKDAY($A933)=4</formula>
    </cfRule>
    <cfRule type="expression" dxfId="2073" priority="2063" stopIfTrue="1">
      <formula>WEEKDAY($A933)=5</formula>
    </cfRule>
    <cfRule type="expression" dxfId="2072" priority="2064" stopIfTrue="1">
      <formula>WEEKDAY($A933)=6</formula>
    </cfRule>
    <cfRule type="expression" dxfId="2071" priority="2065" stopIfTrue="1">
      <formula>WEEKDAY($A933)=7</formula>
    </cfRule>
  </conditionalFormatting>
  <conditionalFormatting sqref="A934:G934 I934:M934">
    <cfRule type="expression" dxfId="2070" priority="2052" stopIfTrue="1">
      <formula>WEEKDAY($A934)=1</formula>
    </cfRule>
    <cfRule type="expression" dxfId="2069" priority="2053" stopIfTrue="1">
      <formula>WEEKDAY($A934)=2</formula>
    </cfRule>
    <cfRule type="expression" dxfId="2068" priority="2054" stopIfTrue="1">
      <formula>WEEKDAY($A934)=3</formula>
    </cfRule>
    <cfRule type="expression" dxfId="2067" priority="2055" stopIfTrue="1">
      <formula>WEEKDAY($A934)=4</formula>
    </cfRule>
    <cfRule type="expression" dxfId="2066" priority="2056" stopIfTrue="1">
      <formula>WEEKDAY($A934)=5</formula>
    </cfRule>
    <cfRule type="expression" dxfId="2065" priority="2057" stopIfTrue="1">
      <formula>WEEKDAY($A934)=6</formula>
    </cfRule>
    <cfRule type="expression" dxfId="2064" priority="2058" stopIfTrue="1">
      <formula>WEEKDAY($A934)=7</formula>
    </cfRule>
  </conditionalFormatting>
  <conditionalFormatting sqref="B935:H935 J935:M935">
    <cfRule type="expression" dxfId="2063" priority="2017" stopIfTrue="1">
      <formula>WEEKDAY($A935)=1</formula>
    </cfRule>
    <cfRule type="expression" dxfId="2062" priority="2018" stopIfTrue="1">
      <formula>WEEKDAY($A935)=2</formula>
    </cfRule>
    <cfRule type="expression" dxfId="2061" priority="2019" stopIfTrue="1">
      <formula>WEEKDAY($A935)=3</formula>
    </cfRule>
    <cfRule type="expression" dxfId="2060" priority="2020" stopIfTrue="1">
      <formula>WEEKDAY($A935)=4</formula>
    </cfRule>
    <cfRule type="expression" dxfId="2059" priority="2021" stopIfTrue="1">
      <formula>WEEKDAY($A935)=5</formula>
    </cfRule>
    <cfRule type="expression" dxfId="2058" priority="2022" stopIfTrue="1">
      <formula>WEEKDAY($A935)=6</formula>
    </cfRule>
    <cfRule type="expression" dxfId="2057" priority="2023" stopIfTrue="1">
      <formula>WEEKDAY($A935)=7</formula>
    </cfRule>
  </conditionalFormatting>
  <conditionalFormatting sqref="J936">
    <cfRule type="expression" dxfId="2056" priority="2010" stopIfTrue="1">
      <formula>WEEKDAY($A936)=1</formula>
    </cfRule>
    <cfRule type="expression" dxfId="2055" priority="2011" stopIfTrue="1">
      <formula>WEEKDAY($A936)=2</formula>
    </cfRule>
    <cfRule type="expression" dxfId="2054" priority="2012" stopIfTrue="1">
      <formula>WEEKDAY($A936)=3</formula>
    </cfRule>
    <cfRule type="expression" dxfId="2053" priority="2013" stopIfTrue="1">
      <formula>WEEKDAY($A936)=4</formula>
    </cfRule>
    <cfRule type="expression" dxfId="2052" priority="2014" stopIfTrue="1">
      <formula>WEEKDAY($A936)=5</formula>
    </cfRule>
    <cfRule type="expression" dxfId="2051" priority="2015" stopIfTrue="1">
      <formula>WEEKDAY($A936)=6</formula>
    </cfRule>
    <cfRule type="expression" dxfId="2050" priority="2016" stopIfTrue="1">
      <formula>WEEKDAY($A936)=7</formula>
    </cfRule>
  </conditionalFormatting>
  <conditionalFormatting sqref="B936:H936 K936:M936">
    <cfRule type="expression" dxfId="2049" priority="2003" stopIfTrue="1">
      <formula>WEEKDAY($A936)=1</formula>
    </cfRule>
    <cfRule type="expression" dxfId="2048" priority="2004" stopIfTrue="1">
      <formula>WEEKDAY($A936)=2</formula>
    </cfRule>
    <cfRule type="expression" dxfId="2047" priority="2005" stopIfTrue="1">
      <formula>WEEKDAY($A936)=3</formula>
    </cfRule>
    <cfRule type="expression" dxfId="2046" priority="2006" stopIfTrue="1">
      <formula>WEEKDAY($A936)=4</formula>
    </cfRule>
    <cfRule type="expression" dxfId="2045" priority="2007" stopIfTrue="1">
      <formula>WEEKDAY($A936)=5</formula>
    </cfRule>
    <cfRule type="expression" dxfId="2044" priority="2008" stopIfTrue="1">
      <formula>WEEKDAY($A936)=6</formula>
    </cfRule>
    <cfRule type="expression" dxfId="2043" priority="2009" stopIfTrue="1">
      <formula>WEEKDAY($A936)=7</formula>
    </cfRule>
  </conditionalFormatting>
  <conditionalFormatting sqref="B936:H936 K936:M936">
    <cfRule type="expression" dxfId="2042" priority="1996" stopIfTrue="1">
      <formula>WEEKDAY($A936)=1</formula>
    </cfRule>
    <cfRule type="expression" dxfId="2041" priority="1997" stopIfTrue="1">
      <formula>WEEKDAY($A936)=2</formula>
    </cfRule>
    <cfRule type="expression" dxfId="2040" priority="1998" stopIfTrue="1">
      <formula>WEEKDAY($A936)=3</formula>
    </cfRule>
    <cfRule type="expression" dxfId="2039" priority="1999" stopIfTrue="1">
      <formula>WEEKDAY($A936)=4</formula>
    </cfRule>
    <cfRule type="expression" dxfId="2038" priority="2000" stopIfTrue="1">
      <formula>WEEKDAY($A936)=5</formula>
    </cfRule>
    <cfRule type="expression" dxfId="2037" priority="2001" stopIfTrue="1">
      <formula>WEEKDAY($A936)=6</formula>
    </cfRule>
    <cfRule type="expression" dxfId="2036" priority="2002" stopIfTrue="1">
      <formula>WEEKDAY($A936)=7</formula>
    </cfRule>
  </conditionalFormatting>
  <conditionalFormatting sqref="I937">
    <cfRule type="expression" dxfId="2035" priority="1968" stopIfTrue="1">
      <formula>WEEKDAY($A937)=1</formula>
    </cfRule>
    <cfRule type="expression" dxfId="2034" priority="1969" stopIfTrue="1">
      <formula>WEEKDAY($A937)=2</formula>
    </cfRule>
    <cfRule type="expression" dxfId="2033" priority="1970" stopIfTrue="1">
      <formula>WEEKDAY($A937)=3</formula>
    </cfRule>
    <cfRule type="expression" dxfId="2032" priority="1971" stopIfTrue="1">
      <formula>WEEKDAY($A937)=4</formula>
    </cfRule>
    <cfRule type="expression" dxfId="2031" priority="1972" stopIfTrue="1">
      <formula>WEEKDAY($A937)=5</formula>
    </cfRule>
    <cfRule type="expression" dxfId="2030" priority="1973" stopIfTrue="1">
      <formula>WEEKDAY($A937)=6</formula>
    </cfRule>
    <cfRule type="expression" dxfId="2029" priority="1974" stopIfTrue="1">
      <formula>WEEKDAY($A937)=7</formula>
    </cfRule>
  </conditionalFormatting>
  <conditionalFormatting sqref="H937">
    <cfRule type="expression" dxfId="2028" priority="1961" stopIfTrue="1">
      <formula>WEEKDAY($A937)=1</formula>
    </cfRule>
    <cfRule type="expression" dxfId="2027" priority="1962" stopIfTrue="1">
      <formula>WEEKDAY($A937)=2</formula>
    </cfRule>
    <cfRule type="expression" dxfId="2026" priority="1963" stopIfTrue="1">
      <formula>WEEKDAY($A937)=3</formula>
    </cfRule>
    <cfRule type="expression" dxfId="2025" priority="1964" stopIfTrue="1">
      <formula>WEEKDAY($A937)=4</formula>
    </cfRule>
    <cfRule type="expression" dxfId="2024" priority="1965" stopIfTrue="1">
      <formula>WEEKDAY($A937)=5</formula>
    </cfRule>
    <cfRule type="expression" dxfId="2023" priority="1966" stopIfTrue="1">
      <formula>WEEKDAY($A937)=6</formula>
    </cfRule>
    <cfRule type="expression" dxfId="2022" priority="1967" stopIfTrue="1">
      <formula>WEEKDAY($A937)=7</formula>
    </cfRule>
  </conditionalFormatting>
  <conditionalFormatting sqref="H937">
    <cfRule type="expression" dxfId="2021" priority="1954" stopIfTrue="1">
      <formula>WEEKDAY($A937)=1</formula>
    </cfRule>
    <cfRule type="expression" dxfId="2020" priority="1955" stopIfTrue="1">
      <formula>WEEKDAY($A937)=2</formula>
    </cfRule>
    <cfRule type="expression" dxfId="2019" priority="1956" stopIfTrue="1">
      <formula>WEEKDAY($A937)=3</formula>
    </cfRule>
    <cfRule type="expression" dxfId="2018" priority="1957" stopIfTrue="1">
      <formula>WEEKDAY($A937)=4</formula>
    </cfRule>
    <cfRule type="expression" dxfId="2017" priority="1958" stopIfTrue="1">
      <formula>WEEKDAY($A937)=5</formula>
    </cfRule>
    <cfRule type="expression" dxfId="2016" priority="1959" stopIfTrue="1">
      <formula>WEEKDAY($A937)=6</formula>
    </cfRule>
    <cfRule type="expression" dxfId="2015" priority="1960" stopIfTrue="1">
      <formula>WEEKDAY($A937)=7</formula>
    </cfRule>
  </conditionalFormatting>
  <conditionalFormatting sqref="B937:G937 J937:M937">
    <cfRule type="expression" dxfId="2014" priority="1947" stopIfTrue="1">
      <formula>WEEKDAY($A937)=1</formula>
    </cfRule>
    <cfRule type="expression" dxfId="2013" priority="1948" stopIfTrue="1">
      <formula>WEEKDAY($A937)=2</formula>
    </cfRule>
    <cfRule type="expression" dxfId="2012" priority="1949" stopIfTrue="1">
      <formula>WEEKDAY($A937)=3</formula>
    </cfRule>
    <cfRule type="expression" dxfId="2011" priority="1950" stopIfTrue="1">
      <formula>WEEKDAY($A937)=4</formula>
    </cfRule>
    <cfRule type="expression" dxfId="2010" priority="1951" stopIfTrue="1">
      <formula>WEEKDAY($A937)=5</formula>
    </cfRule>
    <cfRule type="expression" dxfId="2009" priority="1952" stopIfTrue="1">
      <formula>WEEKDAY($A937)=6</formula>
    </cfRule>
    <cfRule type="expression" dxfId="2008" priority="1953" stopIfTrue="1">
      <formula>WEEKDAY($A937)=7</formula>
    </cfRule>
  </conditionalFormatting>
  <conditionalFormatting sqref="I938">
    <cfRule type="expression" dxfId="2007" priority="1933" stopIfTrue="1">
      <formula>WEEKDAY($A938)=1</formula>
    </cfRule>
    <cfRule type="expression" dxfId="2006" priority="1934" stopIfTrue="1">
      <formula>WEEKDAY($A938)=2</formula>
    </cfRule>
    <cfRule type="expression" dxfId="2005" priority="1935" stopIfTrue="1">
      <formula>WEEKDAY($A938)=3</formula>
    </cfRule>
    <cfRule type="expression" dxfId="2004" priority="1936" stopIfTrue="1">
      <formula>WEEKDAY($A938)=4</formula>
    </cfRule>
    <cfRule type="expression" dxfId="2003" priority="1937" stopIfTrue="1">
      <formula>WEEKDAY($A938)=5</formula>
    </cfRule>
    <cfRule type="expression" dxfId="2002" priority="1938" stopIfTrue="1">
      <formula>WEEKDAY($A938)=6</formula>
    </cfRule>
    <cfRule type="expression" dxfId="2001" priority="1939" stopIfTrue="1">
      <formula>WEEKDAY($A938)=7</formula>
    </cfRule>
  </conditionalFormatting>
  <conditionalFormatting sqref="H938">
    <cfRule type="expression" dxfId="2000" priority="1926" stopIfTrue="1">
      <formula>WEEKDAY($A938)=1</formula>
    </cfRule>
    <cfRule type="expression" dxfId="1999" priority="1927" stopIfTrue="1">
      <formula>WEEKDAY($A938)=2</formula>
    </cfRule>
    <cfRule type="expression" dxfId="1998" priority="1928" stopIfTrue="1">
      <formula>WEEKDAY($A938)=3</formula>
    </cfRule>
    <cfRule type="expression" dxfId="1997" priority="1929" stopIfTrue="1">
      <formula>WEEKDAY($A938)=4</formula>
    </cfRule>
    <cfRule type="expression" dxfId="1996" priority="1930" stopIfTrue="1">
      <formula>WEEKDAY($A938)=5</formula>
    </cfRule>
    <cfRule type="expression" dxfId="1995" priority="1931" stopIfTrue="1">
      <formula>WEEKDAY($A938)=6</formula>
    </cfRule>
    <cfRule type="expression" dxfId="1994" priority="1932" stopIfTrue="1">
      <formula>WEEKDAY($A938)=7</formula>
    </cfRule>
  </conditionalFormatting>
  <conditionalFormatting sqref="H938">
    <cfRule type="expression" dxfId="1993" priority="1919" stopIfTrue="1">
      <formula>WEEKDAY($A938)=1</formula>
    </cfRule>
    <cfRule type="expression" dxfId="1992" priority="1920" stopIfTrue="1">
      <formula>WEEKDAY($A938)=2</formula>
    </cfRule>
    <cfRule type="expression" dxfId="1991" priority="1921" stopIfTrue="1">
      <formula>WEEKDAY($A938)=3</formula>
    </cfRule>
    <cfRule type="expression" dxfId="1990" priority="1922" stopIfTrue="1">
      <formula>WEEKDAY($A938)=4</formula>
    </cfRule>
    <cfRule type="expression" dxfId="1989" priority="1923" stopIfTrue="1">
      <formula>WEEKDAY($A938)=5</formula>
    </cfRule>
    <cfRule type="expression" dxfId="1988" priority="1924" stopIfTrue="1">
      <formula>WEEKDAY($A938)=6</formula>
    </cfRule>
    <cfRule type="expression" dxfId="1987" priority="1925" stopIfTrue="1">
      <formula>WEEKDAY($A938)=7</formula>
    </cfRule>
  </conditionalFormatting>
  <conditionalFormatting sqref="B938:G938 J938:M938">
    <cfRule type="expression" dxfId="1986" priority="1912" stopIfTrue="1">
      <formula>WEEKDAY($A938)=1</formula>
    </cfRule>
    <cfRule type="expression" dxfId="1985" priority="1913" stopIfTrue="1">
      <formula>WEEKDAY($A938)=2</formula>
    </cfRule>
    <cfRule type="expression" dxfId="1984" priority="1914" stopIfTrue="1">
      <formula>WEEKDAY($A938)=3</formula>
    </cfRule>
    <cfRule type="expression" dxfId="1983" priority="1915" stopIfTrue="1">
      <formula>WEEKDAY($A938)=4</formula>
    </cfRule>
    <cfRule type="expression" dxfId="1982" priority="1916" stopIfTrue="1">
      <formula>WEEKDAY($A938)=5</formula>
    </cfRule>
    <cfRule type="expression" dxfId="1981" priority="1917" stopIfTrue="1">
      <formula>WEEKDAY($A938)=6</formula>
    </cfRule>
    <cfRule type="expression" dxfId="1980" priority="1918" stopIfTrue="1">
      <formula>WEEKDAY($A938)=7</formula>
    </cfRule>
  </conditionalFormatting>
  <conditionalFormatting sqref="A940 H939">
    <cfRule type="expression" dxfId="1979" priority="1905" stopIfTrue="1">
      <formula>WEEKDAY($A939)=1</formula>
    </cfRule>
    <cfRule type="expression" dxfId="1978" priority="1906" stopIfTrue="1">
      <formula>WEEKDAY($A939)=2</formula>
    </cfRule>
    <cfRule type="expression" dxfId="1977" priority="1907" stopIfTrue="1">
      <formula>WEEKDAY($A939)=3</formula>
    </cfRule>
    <cfRule type="expression" dxfId="1976" priority="1908" stopIfTrue="1">
      <formula>WEEKDAY($A939)=4</formula>
    </cfRule>
    <cfRule type="expression" dxfId="1975" priority="1909" stopIfTrue="1">
      <formula>WEEKDAY($A939)=5</formula>
    </cfRule>
    <cfRule type="expression" dxfId="1974" priority="1910" stopIfTrue="1">
      <formula>WEEKDAY($A939)=6</formula>
    </cfRule>
    <cfRule type="expression" dxfId="1973" priority="1911" stopIfTrue="1">
      <formula>WEEKDAY($A939)=7</formula>
    </cfRule>
  </conditionalFormatting>
  <conditionalFormatting sqref="A939:G939 I939:M939">
    <cfRule type="expression" dxfId="1972" priority="1898" stopIfTrue="1">
      <formula>WEEKDAY($A939)=1</formula>
    </cfRule>
    <cfRule type="expression" dxfId="1971" priority="1899" stopIfTrue="1">
      <formula>WEEKDAY($A939)=2</formula>
    </cfRule>
    <cfRule type="expression" dxfId="1970" priority="1900" stopIfTrue="1">
      <formula>WEEKDAY($A939)=3</formula>
    </cfRule>
    <cfRule type="expression" dxfId="1969" priority="1901" stopIfTrue="1">
      <formula>WEEKDAY($A939)=4</formula>
    </cfRule>
    <cfRule type="expression" dxfId="1968" priority="1902" stopIfTrue="1">
      <formula>WEEKDAY($A939)=5</formula>
    </cfRule>
    <cfRule type="expression" dxfId="1967" priority="1903" stopIfTrue="1">
      <formula>WEEKDAY($A939)=6</formula>
    </cfRule>
    <cfRule type="expression" dxfId="1966" priority="1904" stopIfTrue="1">
      <formula>WEEKDAY($A939)=7</formula>
    </cfRule>
  </conditionalFormatting>
  <conditionalFormatting sqref="H940">
    <cfRule type="expression" dxfId="1965" priority="1884" stopIfTrue="1">
      <formula>WEEKDAY($A940)=1</formula>
    </cfRule>
    <cfRule type="expression" dxfId="1964" priority="1885" stopIfTrue="1">
      <formula>WEEKDAY($A940)=2</formula>
    </cfRule>
    <cfRule type="expression" dxfId="1963" priority="1886" stopIfTrue="1">
      <formula>WEEKDAY($A940)=3</formula>
    </cfRule>
    <cfRule type="expression" dxfId="1962" priority="1887" stopIfTrue="1">
      <formula>WEEKDAY($A940)=4</formula>
    </cfRule>
    <cfRule type="expression" dxfId="1961" priority="1888" stopIfTrue="1">
      <formula>WEEKDAY($A940)=5</formula>
    </cfRule>
    <cfRule type="expression" dxfId="1960" priority="1889" stopIfTrue="1">
      <formula>WEEKDAY($A940)=6</formula>
    </cfRule>
    <cfRule type="expression" dxfId="1959" priority="1890" stopIfTrue="1">
      <formula>WEEKDAY($A940)=7</formula>
    </cfRule>
  </conditionalFormatting>
  <conditionalFormatting sqref="H940">
    <cfRule type="expression" dxfId="1958" priority="1877" stopIfTrue="1">
      <formula>WEEKDAY($A940)=1</formula>
    </cfRule>
    <cfRule type="expression" dxfId="1957" priority="1878" stopIfTrue="1">
      <formula>WEEKDAY($A940)=2</formula>
    </cfRule>
    <cfRule type="expression" dxfId="1956" priority="1879" stopIfTrue="1">
      <formula>WEEKDAY($A940)=3</formula>
    </cfRule>
    <cfRule type="expression" dxfId="1955" priority="1880" stopIfTrue="1">
      <formula>WEEKDAY($A940)=4</formula>
    </cfRule>
    <cfRule type="expression" dxfId="1954" priority="1881" stopIfTrue="1">
      <formula>WEEKDAY($A940)=5</formula>
    </cfRule>
    <cfRule type="expression" dxfId="1953" priority="1882" stopIfTrue="1">
      <formula>WEEKDAY($A940)=6</formula>
    </cfRule>
    <cfRule type="expression" dxfId="1952" priority="1883" stopIfTrue="1">
      <formula>WEEKDAY($A940)=7</formula>
    </cfRule>
  </conditionalFormatting>
  <conditionalFormatting sqref="B940:G940 J940:M940">
    <cfRule type="expression" dxfId="1951" priority="1870" stopIfTrue="1">
      <formula>WEEKDAY($A940)=1</formula>
    </cfRule>
    <cfRule type="expression" dxfId="1950" priority="1871" stopIfTrue="1">
      <formula>WEEKDAY($A940)=2</formula>
    </cfRule>
    <cfRule type="expression" dxfId="1949" priority="1872" stopIfTrue="1">
      <formula>WEEKDAY($A940)=3</formula>
    </cfRule>
    <cfRule type="expression" dxfId="1948" priority="1873" stopIfTrue="1">
      <formula>WEEKDAY($A940)=4</formula>
    </cfRule>
    <cfRule type="expression" dxfId="1947" priority="1874" stopIfTrue="1">
      <formula>WEEKDAY($A940)=5</formula>
    </cfRule>
    <cfRule type="expression" dxfId="1946" priority="1875" stopIfTrue="1">
      <formula>WEEKDAY($A940)=6</formula>
    </cfRule>
    <cfRule type="expression" dxfId="1945" priority="1876" stopIfTrue="1">
      <formula>WEEKDAY($A940)=7</formula>
    </cfRule>
  </conditionalFormatting>
  <conditionalFormatting sqref="I940">
    <cfRule type="expression" dxfId="1944" priority="1863" stopIfTrue="1">
      <formula>WEEKDAY($A940)=1</formula>
    </cfRule>
    <cfRule type="expression" dxfId="1943" priority="1864" stopIfTrue="1">
      <formula>WEEKDAY($A940)=2</formula>
    </cfRule>
    <cfRule type="expression" dxfId="1942" priority="1865" stopIfTrue="1">
      <formula>WEEKDAY($A940)=3</formula>
    </cfRule>
    <cfRule type="expression" dxfId="1941" priority="1866" stopIfTrue="1">
      <formula>WEEKDAY($A940)=4</formula>
    </cfRule>
    <cfRule type="expression" dxfId="1940" priority="1867" stopIfTrue="1">
      <formula>WEEKDAY($A940)=5</formula>
    </cfRule>
    <cfRule type="expression" dxfId="1939" priority="1868" stopIfTrue="1">
      <formula>WEEKDAY($A940)=6</formula>
    </cfRule>
    <cfRule type="expression" dxfId="1938" priority="1869" stopIfTrue="1">
      <formula>WEEKDAY($A940)=7</formula>
    </cfRule>
  </conditionalFormatting>
  <conditionalFormatting sqref="I941:I944">
    <cfRule type="expression" dxfId="1937" priority="1849" stopIfTrue="1">
      <formula>WEEKDAY($A941)=1</formula>
    </cfRule>
    <cfRule type="expression" dxfId="1936" priority="1850" stopIfTrue="1">
      <formula>WEEKDAY($A941)=2</formula>
    </cfRule>
    <cfRule type="expression" dxfId="1935" priority="1851" stopIfTrue="1">
      <formula>WEEKDAY($A941)=3</formula>
    </cfRule>
    <cfRule type="expression" dxfId="1934" priority="1852" stopIfTrue="1">
      <formula>WEEKDAY($A941)=4</formula>
    </cfRule>
    <cfRule type="expression" dxfId="1933" priority="1853" stopIfTrue="1">
      <formula>WEEKDAY($A941)=5</formula>
    </cfRule>
    <cfRule type="expression" dxfId="1932" priority="1854" stopIfTrue="1">
      <formula>WEEKDAY($A941)=6</formula>
    </cfRule>
    <cfRule type="expression" dxfId="1931" priority="1855" stopIfTrue="1">
      <formula>WEEKDAY($A941)=7</formula>
    </cfRule>
  </conditionalFormatting>
  <conditionalFormatting sqref="B941:H941 J941:M941">
    <cfRule type="expression" dxfId="1930" priority="1842" stopIfTrue="1">
      <formula>WEEKDAY($A941)=1</formula>
    </cfRule>
    <cfRule type="expression" dxfId="1929" priority="1843" stopIfTrue="1">
      <formula>WEEKDAY($A941)=2</formula>
    </cfRule>
    <cfRule type="expression" dxfId="1928" priority="1844" stopIfTrue="1">
      <formula>WEEKDAY($A941)=3</formula>
    </cfRule>
    <cfRule type="expression" dxfId="1927" priority="1845" stopIfTrue="1">
      <formula>WEEKDAY($A941)=4</formula>
    </cfRule>
    <cfRule type="expression" dxfId="1926" priority="1846" stopIfTrue="1">
      <formula>WEEKDAY($A941)=5</formula>
    </cfRule>
    <cfRule type="expression" dxfId="1925" priority="1847" stopIfTrue="1">
      <formula>WEEKDAY($A941)=6</formula>
    </cfRule>
    <cfRule type="expression" dxfId="1924" priority="1848" stopIfTrue="1">
      <formula>WEEKDAY($A941)=7</formula>
    </cfRule>
  </conditionalFormatting>
  <conditionalFormatting sqref="J942">
    <cfRule type="expression" dxfId="1923" priority="1835" stopIfTrue="1">
      <formula>WEEKDAY($A942)=1</formula>
    </cfRule>
    <cfRule type="expression" dxfId="1922" priority="1836" stopIfTrue="1">
      <formula>WEEKDAY($A942)=2</formula>
    </cfRule>
    <cfRule type="expression" dxfId="1921" priority="1837" stopIfTrue="1">
      <formula>WEEKDAY($A942)=3</formula>
    </cfRule>
    <cfRule type="expression" dxfId="1920" priority="1838" stopIfTrue="1">
      <formula>WEEKDAY($A942)=4</formula>
    </cfRule>
    <cfRule type="expression" dxfId="1919" priority="1839" stopIfTrue="1">
      <formula>WEEKDAY($A942)=5</formula>
    </cfRule>
    <cfRule type="expression" dxfId="1918" priority="1840" stopIfTrue="1">
      <formula>WEEKDAY($A942)=6</formula>
    </cfRule>
    <cfRule type="expression" dxfId="1917" priority="1841" stopIfTrue="1">
      <formula>WEEKDAY($A942)=7</formula>
    </cfRule>
  </conditionalFormatting>
  <conditionalFormatting sqref="B942:H942 K942:M942">
    <cfRule type="expression" dxfId="1916" priority="1828" stopIfTrue="1">
      <formula>WEEKDAY($A942)=1</formula>
    </cfRule>
    <cfRule type="expression" dxfId="1915" priority="1829" stopIfTrue="1">
      <formula>WEEKDAY($A942)=2</formula>
    </cfRule>
    <cfRule type="expression" dxfId="1914" priority="1830" stopIfTrue="1">
      <formula>WEEKDAY($A942)=3</formula>
    </cfRule>
    <cfRule type="expression" dxfId="1913" priority="1831" stopIfTrue="1">
      <formula>WEEKDAY($A942)=4</formula>
    </cfRule>
    <cfRule type="expression" dxfId="1912" priority="1832" stopIfTrue="1">
      <formula>WEEKDAY($A942)=5</formula>
    </cfRule>
    <cfRule type="expression" dxfId="1911" priority="1833" stopIfTrue="1">
      <formula>WEEKDAY($A942)=6</formula>
    </cfRule>
    <cfRule type="expression" dxfId="1910" priority="1834" stopIfTrue="1">
      <formula>WEEKDAY($A942)=7</formula>
    </cfRule>
  </conditionalFormatting>
  <conditionalFormatting sqref="B942:H942 K942:M942">
    <cfRule type="expression" dxfId="1909" priority="1821" stopIfTrue="1">
      <formula>WEEKDAY($A942)=1</formula>
    </cfRule>
    <cfRule type="expression" dxfId="1908" priority="1822" stopIfTrue="1">
      <formula>WEEKDAY($A942)=2</formula>
    </cfRule>
    <cfRule type="expression" dxfId="1907" priority="1823" stopIfTrue="1">
      <formula>WEEKDAY($A942)=3</formula>
    </cfRule>
    <cfRule type="expression" dxfId="1906" priority="1824" stopIfTrue="1">
      <formula>WEEKDAY($A942)=4</formula>
    </cfRule>
    <cfRule type="expression" dxfId="1905" priority="1825" stopIfTrue="1">
      <formula>WEEKDAY($A942)=5</formula>
    </cfRule>
    <cfRule type="expression" dxfId="1904" priority="1826" stopIfTrue="1">
      <formula>WEEKDAY($A942)=6</formula>
    </cfRule>
    <cfRule type="expression" dxfId="1903" priority="1827" stopIfTrue="1">
      <formula>WEEKDAY($A942)=7</formula>
    </cfRule>
  </conditionalFormatting>
  <conditionalFormatting sqref="B943:H943 J943:M943">
    <cfRule type="expression" dxfId="1902" priority="1814" stopIfTrue="1">
      <formula>WEEKDAY($A943)=1</formula>
    </cfRule>
    <cfRule type="expression" dxfId="1901" priority="1815" stopIfTrue="1">
      <formula>WEEKDAY($A943)=2</formula>
    </cfRule>
    <cfRule type="expression" dxfId="1900" priority="1816" stopIfTrue="1">
      <formula>WEEKDAY($A943)=3</formula>
    </cfRule>
    <cfRule type="expression" dxfId="1899" priority="1817" stopIfTrue="1">
      <formula>WEEKDAY($A943)=4</formula>
    </cfRule>
    <cfRule type="expression" dxfId="1898" priority="1818" stopIfTrue="1">
      <formula>WEEKDAY($A943)=5</formula>
    </cfRule>
    <cfRule type="expression" dxfId="1897" priority="1819" stopIfTrue="1">
      <formula>WEEKDAY($A943)=6</formula>
    </cfRule>
    <cfRule type="expression" dxfId="1896" priority="1820" stopIfTrue="1">
      <formula>WEEKDAY($A943)=7</formula>
    </cfRule>
  </conditionalFormatting>
  <conditionalFormatting sqref="B943:H943 J943:M943">
    <cfRule type="expression" dxfId="1895" priority="1807" stopIfTrue="1">
      <formula>WEEKDAY($A943)=1</formula>
    </cfRule>
    <cfRule type="expression" dxfId="1894" priority="1808" stopIfTrue="1">
      <formula>WEEKDAY($A943)=2</formula>
    </cfRule>
    <cfRule type="expression" dxfId="1893" priority="1809" stopIfTrue="1">
      <formula>WEEKDAY($A943)=3</formula>
    </cfRule>
    <cfRule type="expression" dxfId="1892" priority="1810" stopIfTrue="1">
      <formula>WEEKDAY($A943)=4</formula>
    </cfRule>
    <cfRule type="expression" dxfId="1891" priority="1811" stopIfTrue="1">
      <formula>WEEKDAY($A943)=5</formula>
    </cfRule>
    <cfRule type="expression" dxfId="1890" priority="1812" stopIfTrue="1">
      <formula>WEEKDAY($A943)=6</formula>
    </cfRule>
    <cfRule type="expression" dxfId="1889" priority="1813" stopIfTrue="1">
      <formula>WEEKDAY($A943)=7</formula>
    </cfRule>
  </conditionalFormatting>
  <conditionalFormatting sqref="H944">
    <cfRule type="expression" dxfId="1888" priority="1793" stopIfTrue="1">
      <formula>WEEKDAY($A944)=1</formula>
    </cfRule>
    <cfRule type="expression" dxfId="1887" priority="1794" stopIfTrue="1">
      <formula>WEEKDAY($A944)=2</formula>
    </cfRule>
    <cfRule type="expression" dxfId="1886" priority="1795" stopIfTrue="1">
      <formula>WEEKDAY($A944)=3</formula>
    </cfRule>
    <cfRule type="expression" dxfId="1885" priority="1796" stopIfTrue="1">
      <formula>WEEKDAY($A944)=4</formula>
    </cfRule>
    <cfRule type="expression" dxfId="1884" priority="1797" stopIfTrue="1">
      <formula>WEEKDAY($A944)=5</formula>
    </cfRule>
    <cfRule type="expression" dxfId="1883" priority="1798" stopIfTrue="1">
      <formula>WEEKDAY($A944)=6</formula>
    </cfRule>
    <cfRule type="expression" dxfId="1882" priority="1799" stopIfTrue="1">
      <formula>WEEKDAY($A944)=7</formula>
    </cfRule>
  </conditionalFormatting>
  <conditionalFormatting sqref="H944">
    <cfRule type="expression" dxfId="1881" priority="1786" stopIfTrue="1">
      <formula>WEEKDAY($A944)=1</formula>
    </cfRule>
    <cfRule type="expression" dxfId="1880" priority="1787" stopIfTrue="1">
      <formula>WEEKDAY($A944)=2</formula>
    </cfRule>
    <cfRule type="expression" dxfId="1879" priority="1788" stopIfTrue="1">
      <formula>WEEKDAY($A944)=3</formula>
    </cfRule>
    <cfRule type="expression" dxfId="1878" priority="1789" stopIfTrue="1">
      <formula>WEEKDAY($A944)=4</formula>
    </cfRule>
    <cfRule type="expression" dxfId="1877" priority="1790" stopIfTrue="1">
      <formula>WEEKDAY($A944)=5</formula>
    </cfRule>
    <cfRule type="expression" dxfId="1876" priority="1791" stopIfTrue="1">
      <formula>WEEKDAY($A944)=6</formula>
    </cfRule>
    <cfRule type="expression" dxfId="1875" priority="1792" stopIfTrue="1">
      <formula>WEEKDAY($A944)=7</formula>
    </cfRule>
  </conditionalFormatting>
  <conditionalFormatting sqref="B944:G944 J944:M944">
    <cfRule type="expression" dxfId="1874" priority="1779" stopIfTrue="1">
      <formula>WEEKDAY($A944)=1</formula>
    </cfRule>
    <cfRule type="expression" dxfId="1873" priority="1780" stopIfTrue="1">
      <formula>WEEKDAY($A944)=2</formula>
    </cfRule>
    <cfRule type="expression" dxfId="1872" priority="1781" stopIfTrue="1">
      <formula>WEEKDAY($A944)=3</formula>
    </cfRule>
    <cfRule type="expression" dxfId="1871" priority="1782" stopIfTrue="1">
      <formula>WEEKDAY($A944)=4</formula>
    </cfRule>
    <cfRule type="expression" dxfId="1870" priority="1783" stopIfTrue="1">
      <formula>WEEKDAY($A944)=5</formula>
    </cfRule>
    <cfRule type="expression" dxfId="1869" priority="1784" stopIfTrue="1">
      <formula>WEEKDAY($A944)=6</formula>
    </cfRule>
    <cfRule type="expression" dxfId="1868" priority="1785" stopIfTrue="1">
      <formula>WEEKDAY($A944)=7</formula>
    </cfRule>
  </conditionalFormatting>
  <conditionalFormatting sqref="B945:H945 J945:M945">
    <cfRule type="expression" dxfId="1867" priority="1758" stopIfTrue="1">
      <formula>WEEKDAY($A945)=1</formula>
    </cfRule>
    <cfRule type="expression" dxfId="1866" priority="1759" stopIfTrue="1">
      <formula>WEEKDAY($A945)=2</formula>
    </cfRule>
    <cfRule type="expression" dxfId="1865" priority="1760" stopIfTrue="1">
      <formula>WEEKDAY($A945)=3</formula>
    </cfRule>
    <cfRule type="expression" dxfId="1864" priority="1761" stopIfTrue="1">
      <formula>WEEKDAY($A945)=4</formula>
    </cfRule>
    <cfRule type="expression" dxfId="1863" priority="1762" stopIfTrue="1">
      <formula>WEEKDAY($A945)=5</formula>
    </cfRule>
    <cfRule type="expression" dxfId="1862" priority="1763" stopIfTrue="1">
      <formula>WEEKDAY($A945)=6</formula>
    </cfRule>
    <cfRule type="expression" dxfId="1861" priority="1764" stopIfTrue="1">
      <formula>WEEKDAY($A945)=7</formula>
    </cfRule>
  </conditionalFormatting>
  <conditionalFormatting sqref="J946">
    <cfRule type="expression" dxfId="1860" priority="1751" stopIfTrue="1">
      <formula>WEEKDAY($A946)=1</formula>
    </cfRule>
    <cfRule type="expression" dxfId="1859" priority="1752" stopIfTrue="1">
      <formula>WEEKDAY($A946)=2</formula>
    </cfRule>
    <cfRule type="expression" dxfId="1858" priority="1753" stopIfTrue="1">
      <formula>WEEKDAY($A946)=3</formula>
    </cfRule>
    <cfRule type="expression" dxfId="1857" priority="1754" stopIfTrue="1">
      <formula>WEEKDAY($A946)=4</formula>
    </cfRule>
    <cfRule type="expression" dxfId="1856" priority="1755" stopIfTrue="1">
      <formula>WEEKDAY($A946)=5</formula>
    </cfRule>
    <cfRule type="expression" dxfId="1855" priority="1756" stopIfTrue="1">
      <formula>WEEKDAY($A946)=6</formula>
    </cfRule>
    <cfRule type="expression" dxfId="1854" priority="1757" stopIfTrue="1">
      <formula>WEEKDAY($A946)=7</formula>
    </cfRule>
  </conditionalFormatting>
  <conditionalFormatting sqref="B946:H946 K946:M946">
    <cfRule type="expression" dxfId="1853" priority="1744" stopIfTrue="1">
      <formula>WEEKDAY($A946)=1</formula>
    </cfRule>
    <cfRule type="expression" dxfId="1852" priority="1745" stopIfTrue="1">
      <formula>WEEKDAY($A946)=2</formula>
    </cfRule>
    <cfRule type="expression" dxfId="1851" priority="1746" stopIfTrue="1">
      <formula>WEEKDAY($A946)=3</formula>
    </cfRule>
    <cfRule type="expression" dxfId="1850" priority="1747" stopIfTrue="1">
      <formula>WEEKDAY($A946)=4</formula>
    </cfRule>
    <cfRule type="expression" dxfId="1849" priority="1748" stopIfTrue="1">
      <formula>WEEKDAY($A946)=5</formula>
    </cfRule>
    <cfRule type="expression" dxfId="1848" priority="1749" stopIfTrue="1">
      <formula>WEEKDAY($A946)=6</formula>
    </cfRule>
    <cfRule type="expression" dxfId="1847" priority="1750" stopIfTrue="1">
      <formula>WEEKDAY($A946)=7</formula>
    </cfRule>
  </conditionalFormatting>
  <conditionalFormatting sqref="B946:H946 K946:M946">
    <cfRule type="expression" dxfId="1846" priority="1737" stopIfTrue="1">
      <formula>WEEKDAY($A946)=1</formula>
    </cfRule>
    <cfRule type="expression" dxfId="1845" priority="1738" stopIfTrue="1">
      <formula>WEEKDAY($A946)=2</formula>
    </cfRule>
    <cfRule type="expression" dxfId="1844" priority="1739" stopIfTrue="1">
      <formula>WEEKDAY($A946)=3</formula>
    </cfRule>
    <cfRule type="expression" dxfId="1843" priority="1740" stopIfTrue="1">
      <formula>WEEKDAY($A946)=4</formula>
    </cfRule>
    <cfRule type="expression" dxfId="1842" priority="1741" stopIfTrue="1">
      <formula>WEEKDAY($A946)=5</formula>
    </cfRule>
    <cfRule type="expression" dxfId="1841" priority="1742" stopIfTrue="1">
      <formula>WEEKDAY($A946)=6</formula>
    </cfRule>
    <cfRule type="expression" dxfId="1840" priority="1743" stopIfTrue="1">
      <formula>WEEKDAY($A946)=7</formula>
    </cfRule>
  </conditionalFormatting>
  <conditionalFormatting sqref="B947:H947 J947:M947">
    <cfRule type="expression" dxfId="1839" priority="1730" stopIfTrue="1">
      <formula>WEEKDAY($A947)=1</formula>
    </cfRule>
    <cfRule type="expression" dxfId="1838" priority="1731" stopIfTrue="1">
      <formula>WEEKDAY($A947)=2</formula>
    </cfRule>
    <cfRule type="expression" dxfId="1837" priority="1732" stopIfTrue="1">
      <formula>WEEKDAY($A947)=3</formula>
    </cfRule>
    <cfRule type="expression" dxfId="1836" priority="1733" stopIfTrue="1">
      <formula>WEEKDAY($A947)=4</formula>
    </cfRule>
    <cfRule type="expression" dxfId="1835" priority="1734" stopIfTrue="1">
      <formula>WEEKDAY($A947)=5</formula>
    </cfRule>
    <cfRule type="expression" dxfId="1834" priority="1735" stopIfTrue="1">
      <formula>WEEKDAY($A947)=6</formula>
    </cfRule>
    <cfRule type="expression" dxfId="1833" priority="1736" stopIfTrue="1">
      <formula>WEEKDAY($A947)=7</formula>
    </cfRule>
  </conditionalFormatting>
  <conditionalFormatting sqref="B947:H947 J947:M947">
    <cfRule type="expression" dxfId="1832" priority="1723" stopIfTrue="1">
      <formula>WEEKDAY($A947)=1</formula>
    </cfRule>
    <cfRule type="expression" dxfId="1831" priority="1724" stopIfTrue="1">
      <formula>WEEKDAY($A947)=2</formula>
    </cfRule>
    <cfRule type="expression" dxfId="1830" priority="1725" stopIfTrue="1">
      <formula>WEEKDAY($A947)=3</formula>
    </cfRule>
    <cfRule type="expression" dxfId="1829" priority="1726" stopIfTrue="1">
      <formula>WEEKDAY($A947)=4</formula>
    </cfRule>
    <cfRule type="expression" dxfId="1828" priority="1727" stopIfTrue="1">
      <formula>WEEKDAY($A947)=5</formula>
    </cfRule>
    <cfRule type="expression" dxfId="1827" priority="1728" stopIfTrue="1">
      <formula>WEEKDAY($A947)=6</formula>
    </cfRule>
    <cfRule type="expression" dxfId="1826" priority="1729" stopIfTrue="1">
      <formula>WEEKDAY($A947)=7</formula>
    </cfRule>
  </conditionalFormatting>
  <conditionalFormatting sqref="H948">
    <cfRule type="expression" dxfId="1825" priority="1716" stopIfTrue="1">
      <formula>WEEKDAY($A948)=1</formula>
    </cfRule>
    <cfRule type="expression" dxfId="1824" priority="1717" stopIfTrue="1">
      <formula>WEEKDAY($A948)=2</formula>
    </cfRule>
    <cfRule type="expression" dxfId="1823" priority="1718" stopIfTrue="1">
      <formula>WEEKDAY($A948)=3</formula>
    </cfRule>
    <cfRule type="expression" dxfId="1822" priority="1719" stopIfTrue="1">
      <formula>WEEKDAY($A948)=4</formula>
    </cfRule>
    <cfRule type="expression" dxfId="1821" priority="1720" stopIfTrue="1">
      <formula>WEEKDAY($A948)=5</formula>
    </cfRule>
    <cfRule type="expression" dxfId="1820" priority="1721" stopIfTrue="1">
      <formula>WEEKDAY($A948)=6</formula>
    </cfRule>
    <cfRule type="expression" dxfId="1819" priority="1722" stopIfTrue="1">
      <formula>WEEKDAY($A948)=7</formula>
    </cfRule>
  </conditionalFormatting>
  <conditionalFormatting sqref="H948">
    <cfRule type="expression" dxfId="1818" priority="1709" stopIfTrue="1">
      <formula>WEEKDAY($A948)=1</formula>
    </cfRule>
    <cfRule type="expression" dxfId="1817" priority="1710" stopIfTrue="1">
      <formula>WEEKDAY($A948)=2</formula>
    </cfRule>
    <cfRule type="expression" dxfId="1816" priority="1711" stopIfTrue="1">
      <formula>WEEKDAY($A948)=3</formula>
    </cfRule>
    <cfRule type="expression" dxfId="1815" priority="1712" stopIfTrue="1">
      <formula>WEEKDAY($A948)=4</formula>
    </cfRule>
    <cfRule type="expression" dxfId="1814" priority="1713" stopIfTrue="1">
      <formula>WEEKDAY($A948)=5</formula>
    </cfRule>
    <cfRule type="expression" dxfId="1813" priority="1714" stopIfTrue="1">
      <formula>WEEKDAY($A948)=6</formula>
    </cfRule>
    <cfRule type="expression" dxfId="1812" priority="1715" stopIfTrue="1">
      <formula>WEEKDAY($A948)=7</formula>
    </cfRule>
  </conditionalFormatting>
  <conditionalFormatting sqref="B948:G948 J948:M948">
    <cfRule type="expression" dxfId="1811" priority="1702" stopIfTrue="1">
      <formula>WEEKDAY($A948)=1</formula>
    </cfRule>
    <cfRule type="expression" dxfId="1810" priority="1703" stopIfTrue="1">
      <formula>WEEKDAY($A948)=2</formula>
    </cfRule>
    <cfRule type="expression" dxfId="1809" priority="1704" stopIfTrue="1">
      <formula>WEEKDAY($A948)=3</formula>
    </cfRule>
    <cfRule type="expression" dxfId="1808" priority="1705" stopIfTrue="1">
      <formula>WEEKDAY($A948)=4</formula>
    </cfRule>
    <cfRule type="expression" dxfId="1807" priority="1706" stopIfTrue="1">
      <formula>WEEKDAY($A948)=5</formula>
    </cfRule>
    <cfRule type="expression" dxfId="1806" priority="1707" stopIfTrue="1">
      <formula>WEEKDAY($A948)=6</formula>
    </cfRule>
    <cfRule type="expression" dxfId="1805" priority="1708" stopIfTrue="1">
      <formula>WEEKDAY($A948)=7</formula>
    </cfRule>
  </conditionalFormatting>
  <conditionalFormatting sqref="H949">
    <cfRule type="expression" dxfId="1804" priority="1688" stopIfTrue="1">
      <formula>WEEKDAY($A949)=1</formula>
    </cfRule>
    <cfRule type="expression" dxfId="1803" priority="1689" stopIfTrue="1">
      <formula>WEEKDAY($A949)=2</formula>
    </cfRule>
    <cfRule type="expression" dxfId="1802" priority="1690" stopIfTrue="1">
      <formula>WEEKDAY($A949)=3</formula>
    </cfRule>
    <cfRule type="expression" dxfId="1801" priority="1691" stopIfTrue="1">
      <formula>WEEKDAY($A949)=4</formula>
    </cfRule>
    <cfRule type="expression" dxfId="1800" priority="1692" stopIfTrue="1">
      <formula>WEEKDAY($A949)=5</formula>
    </cfRule>
    <cfRule type="expression" dxfId="1799" priority="1693" stopIfTrue="1">
      <formula>WEEKDAY($A949)=6</formula>
    </cfRule>
    <cfRule type="expression" dxfId="1798" priority="1694" stopIfTrue="1">
      <formula>WEEKDAY($A949)=7</formula>
    </cfRule>
  </conditionalFormatting>
  <conditionalFormatting sqref="B949:G949 J949:M949">
    <cfRule type="expression" dxfId="1797" priority="1681" stopIfTrue="1">
      <formula>WEEKDAY($A949)=1</formula>
    </cfRule>
    <cfRule type="expression" dxfId="1796" priority="1682" stopIfTrue="1">
      <formula>WEEKDAY($A949)=2</formula>
    </cfRule>
    <cfRule type="expression" dxfId="1795" priority="1683" stopIfTrue="1">
      <formula>WEEKDAY($A949)=3</formula>
    </cfRule>
    <cfRule type="expression" dxfId="1794" priority="1684" stopIfTrue="1">
      <formula>WEEKDAY($A949)=4</formula>
    </cfRule>
    <cfRule type="expression" dxfId="1793" priority="1685" stopIfTrue="1">
      <formula>WEEKDAY($A949)=5</formula>
    </cfRule>
    <cfRule type="expression" dxfId="1792" priority="1686" stopIfTrue="1">
      <formula>WEEKDAY($A949)=6</formula>
    </cfRule>
    <cfRule type="expression" dxfId="1791" priority="1687" stopIfTrue="1">
      <formula>WEEKDAY($A949)=7</formula>
    </cfRule>
  </conditionalFormatting>
  <conditionalFormatting sqref="B950:H950 J950:M950">
    <cfRule type="expression" dxfId="1790" priority="1674" stopIfTrue="1">
      <formula>WEEKDAY($A950)=1</formula>
    </cfRule>
    <cfRule type="expression" dxfId="1789" priority="1675" stopIfTrue="1">
      <formula>WEEKDAY($A950)=2</formula>
    </cfRule>
    <cfRule type="expression" dxfId="1788" priority="1676" stopIfTrue="1">
      <formula>WEEKDAY($A950)=3</formula>
    </cfRule>
    <cfRule type="expression" dxfId="1787" priority="1677" stopIfTrue="1">
      <formula>WEEKDAY($A950)=4</formula>
    </cfRule>
    <cfRule type="expression" dxfId="1786" priority="1678" stopIfTrue="1">
      <formula>WEEKDAY($A950)=5</formula>
    </cfRule>
    <cfRule type="expression" dxfId="1785" priority="1679" stopIfTrue="1">
      <formula>WEEKDAY($A950)=6</formula>
    </cfRule>
    <cfRule type="expression" dxfId="1784" priority="1680" stopIfTrue="1">
      <formula>WEEKDAY($A950)=7</formula>
    </cfRule>
  </conditionalFormatting>
  <conditionalFormatting sqref="J951">
    <cfRule type="expression" dxfId="1783" priority="1667" stopIfTrue="1">
      <formula>WEEKDAY($A951)=1</formula>
    </cfRule>
    <cfRule type="expression" dxfId="1782" priority="1668" stopIfTrue="1">
      <formula>WEEKDAY($A951)=2</formula>
    </cfRule>
    <cfRule type="expression" dxfId="1781" priority="1669" stopIfTrue="1">
      <formula>WEEKDAY($A951)=3</formula>
    </cfRule>
    <cfRule type="expression" dxfId="1780" priority="1670" stopIfTrue="1">
      <formula>WEEKDAY($A951)=4</formula>
    </cfRule>
    <cfRule type="expression" dxfId="1779" priority="1671" stopIfTrue="1">
      <formula>WEEKDAY($A951)=5</formula>
    </cfRule>
    <cfRule type="expression" dxfId="1778" priority="1672" stopIfTrue="1">
      <formula>WEEKDAY($A951)=6</formula>
    </cfRule>
    <cfRule type="expression" dxfId="1777" priority="1673" stopIfTrue="1">
      <formula>WEEKDAY($A951)=7</formula>
    </cfRule>
  </conditionalFormatting>
  <conditionalFormatting sqref="B951:H951 K951:M951">
    <cfRule type="expression" dxfId="1776" priority="1660" stopIfTrue="1">
      <formula>WEEKDAY($A951)=1</formula>
    </cfRule>
    <cfRule type="expression" dxfId="1775" priority="1661" stopIfTrue="1">
      <formula>WEEKDAY($A951)=2</formula>
    </cfRule>
    <cfRule type="expression" dxfId="1774" priority="1662" stopIfTrue="1">
      <formula>WEEKDAY($A951)=3</formula>
    </cfRule>
    <cfRule type="expression" dxfId="1773" priority="1663" stopIfTrue="1">
      <formula>WEEKDAY($A951)=4</formula>
    </cfRule>
    <cfRule type="expression" dxfId="1772" priority="1664" stopIfTrue="1">
      <formula>WEEKDAY($A951)=5</formula>
    </cfRule>
    <cfRule type="expression" dxfId="1771" priority="1665" stopIfTrue="1">
      <formula>WEEKDAY($A951)=6</formula>
    </cfRule>
    <cfRule type="expression" dxfId="1770" priority="1666" stopIfTrue="1">
      <formula>WEEKDAY($A951)=7</formula>
    </cfRule>
  </conditionalFormatting>
  <conditionalFormatting sqref="B951:H951 K951:M951">
    <cfRule type="expression" dxfId="1769" priority="1653" stopIfTrue="1">
      <formula>WEEKDAY($A951)=1</formula>
    </cfRule>
    <cfRule type="expression" dxfId="1768" priority="1654" stopIfTrue="1">
      <formula>WEEKDAY($A951)=2</formula>
    </cfRule>
    <cfRule type="expression" dxfId="1767" priority="1655" stopIfTrue="1">
      <formula>WEEKDAY($A951)=3</formula>
    </cfRule>
    <cfRule type="expression" dxfId="1766" priority="1656" stopIfTrue="1">
      <formula>WEEKDAY($A951)=4</formula>
    </cfRule>
    <cfRule type="expression" dxfId="1765" priority="1657" stopIfTrue="1">
      <formula>WEEKDAY($A951)=5</formula>
    </cfRule>
    <cfRule type="expression" dxfId="1764" priority="1658" stopIfTrue="1">
      <formula>WEEKDAY($A951)=6</formula>
    </cfRule>
    <cfRule type="expression" dxfId="1763" priority="1659" stopIfTrue="1">
      <formula>WEEKDAY($A951)=7</formula>
    </cfRule>
  </conditionalFormatting>
  <conditionalFormatting sqref="B952:H952 J952:M952">
    <cfRule type="expression" dxfId="1762" priority="1646" stopIfTrue="1">
      <formula>WEEKDAY($A952)=1</formula>
    </cfRule>
    <cfRule type="expression" dxfId="1761" priority="1647" stopIfTrue="1">
      <formula>WEEKDAY($A952)=2</formula>
    </cfRule>
    <cfRule type="expression" dxfId="1760" priority="1648" stopIfTrue="1">
      <formula>WEEKDAY($A952)=3</formula>
    </cfRule>
    <cfRule type="expression" dxfId="1759" priority="1649" stopIfTrue="1">
      <formula>WEEKDAY($A952)=4</formula>
    </cfRule>
    <cfRule type="expression" dxfId="1758" priority="1650" stopIfTrue="1">
      <formula>WEEKDAY($A952)=5</formula>
    </cfRule>
    <cfRule type="expression" dxfId="1757" priority="1651" stopIfTrue="1">
      <formula>WEEKDAY($A952)=6</formula>
    </cfRule>
    <cfRule type="expression" dxfId="1756" priority="1652" stopIfTrue="1">
      <formula>WEEKDAY($A952)=7</formula>
    </cfRule>
  </conditionalFormatting>
  <conditionalFormatting sqref="B952:H952 J952:M952">
    <cfRule type="expression" dxfId="1755" priority="1639" stopIfTrue="1">
      <formula>WEEKDAY($A952)=1</formula>
    </cfRule>
    <cfRule type="expression" dxfId="1754" priority="1640" stopIfTrue="1">
      <formula>WEEKDAY($A952)=2</formula>
    </cfRule>
    <cfRule type="expression" dxfId="1753" priority="1641" stopIfTrue="1">
      <formula>WEEKDAY($A952)=3</formula>
    </cfRule>
    <cfRule type="expression" dxfId="1752" priority="1642" stopIfTrue="1">
      <formula>WEEKDAY($A952)=4</formula>
    </cfRule>
    <cfRule type="expression" dxfId="1751" priority="1643" stopIfTrue="1">
      <formula>WEEKDAY($A952)=5</formula>
    </cfRule>
    <cfRule type="expression" dxfId="1750" priority="1644" stopIfTrue="1">
      <formula>WEEKDAY($A952)=6</formula>
    </cfRule>
    <cfRule type="expression" dxfId="1749" priority="1645" stopIfTrue="1">
      <formula>WEEKDAY($A952)=7</formula>
    </cfRule>
  </conditionalFormatting>
  <conditionalFormatting sqref="H953">
    <cfRule type="expression" dxfId="1748" priority="1632" stopIfTrue="1">
      <formula>WEEKDAY($A953)=1</formula>
    </cfRule>
    <cfRule type="expression" dxfId="1747" priority="1633" stopIfTrue="1">
      <formula>WEEKDAY($A953)=2</formula>
    </cfRule>
    <cfRule type="expression" dxfId="1746" priority="1634" stopIfTrue="1">
      <formula>WEEKDAY($A953)=3</formula>
    </cfRule>
    <cfRule type="expression" dxfId="1745" priority="1635" stopIfTrue="1">
      <formula>WEEKDAY($A953)=4</formula>
    </cfRule>
    <cfRule type="expression" dxfId="1744" priority="1636" stopIfTrue="1">
      <formula>WEEKDAY($A953)=5</formula>
    </cfRule>
    <cfRule type="expression" dxfId="1743" priority="1637" stopIfTrue="1">
      <formula>WEEKDAY($A953)=6</formula>
    </cfRule>
    <cfRule type="expression" dxfId="1742" priority="1638" stopIfTrue="1">
      <formula>WEEKDAY($A953)=7</formula>
    </cfRule>
  </conditionalFormatting>
  <conditionalFormatting sqref="H953">
    <cfRule type="expression" dxfId="1741" priority="1625" stopIfTrue="1">
      <formula>WEEKDAY($A953)=1</formula>
    </cfRule>
    <cfRule type="expression" dxfId="1740" priority="1626" stopIfTrue="1">
      <formula>WEEKDAY($A953)=2</formula>
    </cfRule>
    <cfRule type="expression" dxfId="1739" priority="1627" stopIfTrue="1">
      <formula>WEEKDAY($A953)=3</formula>
    </cfRule>
    <cfRule type="expression" dxfId="1738" priority="1628" stopIfTrue="1">
      <formula>WEEKDAY($A953)=4</formula>
    </cfRule>
    <cfRule type="expression" dxfId="1737" priority="1629" stopIfTrue="1">
      <formula>WEEKDAY($A953)=5</formula>
    </cfRule>
    <cfRule type="expression" dxfId="1736" priority="1630" stopIfTrue="1">
      <formula>WEEKDAY($A953)=6</formula>
    </cfRule>
    <cfRule type="expression" dxfId="1735" priority="1631" stopIfTrue="1">
      <formula>WEEKDAY($A953)=7</formula>
    </cfRule>
  </conditionalFormatting>
  <conditionalFormatting sqref="B953:G953 J953:M953">
    <cfRule type="expression" dxfId="1734" priority="1618" stopIfTrue="1">
      <formula>WEEKDAY($A953)=1</formula>
    </cfRule>
    <cfRule type="expression" dxfId="1733" priority="1619" stopIfTrue="1">
      <formula>WEEKDAY($A953)=2</formula>
    </cfRule>
    <cfRule type="expression" dxfId="1732" priority="1620" stopIfTrue="1">
      <formula>WEEKDAY($A953)=3</formula>
    </cfRule>
    <cfRule type="expression" dxfId="1731" priority="1621" stopIfTrue="1">
      <formula>WEEKDAY($A953)=4</formula>
    </cfRule>
    <cfRule type="expression" dxfId="1730" priority="1622" stopIfTrue="1">
      <formula>WEEKDAY($A953)=5</formula>
    </cfRule>
    <cfRule type="expression" dxfId="1729" priority="1623" stopIfTrue="1">
      <formula>WEEKDAY($A953)=6</formula>
    </cfRule>
    <cfRule type="expression" dxfId="1728" priority="1624" stopIfTrue="1">
      <formula>WEEKDAY($A953)=7</formula>
    </cfRule>
  </conditionalFormatting>
  <conditionalFormatting sqref="B954:H954 J954:M954">
    <cfRule type="expression" dxfId="1727" priority="1611" stopIfTrue="1">
      <formula>WEEKDAY($A954)=1</formula>
    </cfRule>
    <cfRule type="expression" dxfId="1726" priority="1612" stopIfTrue="1">
      <formula>WEEKDAY($A954)=2</formula>
    </cfRule>
    <cfRule type="expression" dxfId="1725" priority="1613" stopIfTrue="1">
      <formula>WEEKDAY($A954)=3</formula>
    </cfRule>
    <cfRule type="expression" dxfId="1724" priority="1614" stopIfTrue="1">
      <formula>WEEKDAY($A954)=4</formula>
    </cfRule>
    <cfRule type="expression" dxfId="1723" priority="1615" stopIfTrue="1">
      <formula>WEEKDAY($A954)=5</formula>
    </cfRule>
    <cfRule type="expression" dxfId="1722" priority="1616" stopIfTrue="1">
      <formula>WEEKDAY($A954)=6</formula>
    </cfRule>
    <cfRule type="expression" dxfId="1721" priority="1617" stopIfTrue="1">
      <formula>WEEKDAY($A954)=7</formula>
    </cfRule>
  </conditionalFormatting>
  <conditionalFormatting sqref="J955">
    <cfRule type="expression" dxfId="1720" priority="1604" stopIfTrue="1">
      <formula>WEEKDAY($A955)=1</formula>
    </cfRule>
    <cfRule type="expression" dxfId="1719" priority="1605" stopIfTrue="1">
      <formula>WEEKDAY($A955)=2</formula>
    </cfRule>
    <cfRule type="expression" dxfId="1718" priority="1606" stopIfTrue="1">
      <formula>WEEKDAY($A955)=3</formula>
    </cfRule>
    <cfRule type="expression" dxfId="1717" priority="1607" stopIfTrue="1">
      <formula>WEEKDAY($A955)=4</formula>
    </cfRule>
    <cfRule type="expression" dxfId="1716" priority="1608" stopIfTrue="1">
      <formula>WEEKDAY($A955)=5</formula>
    </cfRule>
    <cfRule type="expression" dxfId="1715" priority="1609" stopIfTrue="1">
      <formula>WEEKDAY($A955)=6</formula>
    </cfRule>
    <cfRule type="expression" dxfId="1714" priority="1610" stopIfTrue="1">
      <formula>WEEKDAY($A955)=7</formula>
    </cfRule>
  </conditionalFormatting>
  <conditionalFormatting sqref="B955:H955 K955:M955">
    <cfRule type="expression" dxfId="1713" priority="1597" stopIfTrue="1">
      <formula>WEEKDAY($A955)=1</formula>
    </cfRule>
    <cfRule type="expression" dxfId="1712" priority="1598" stopIfTrue="1">
      <formula>WEEKDAY($A955)=2</formula>
    </cfRule>
    <cfRule type="expression" dxfId="1711" priority="1599" stopIfTrue="1">
      <formula>WEEKDAY($A955)=3</formula>
    </cfRule>
    <cfRule type="expression" dxfId="1710" priority="1600" stopIfTrue="1">
      <formula>WEEKDAY($A955)=4</formula>
    </cfRule>
    <cfRule type="expression" dxfId="1709" priority="1601" stopIfTrue="1">
      <formula>WEEKDAY($A955)=5</formula>
    </cfRule>
    <cfRule type="expression" dxfId="1708" priority="1602" stopIfTrue="1">
      <formula>WEEKDAY($A955)=6</formula>
    </cfRule>
    <cfRule type="expression" dxfId="1707" priority="1603" stopIfTrue="1">
      <formula>WEEKDAY($A955)=7</formula>
    </cfRule>
  </conditionalFormatting>
  <conditionalFormatting sqref="B955:H955 K955:M955">
    <cfRule type="expression" dxfId="1706" priority="1590" stopIfTrue="1">
      <formula>WEEKDAY($A955)=1</formula>
    </cfRule>
    <cfRule type="expression" dxfId="1705" priority="1591" stopIfTrue="1">
      <formula>WEEKDAY($A955)=2</formula>
    </cfRule>
    <cfRule type="expression" dxfId="1704" priority="1592" stopIfTrue="1">
      <formula>WEEKDAY($A955)=3</formula>
    </cfRule>
    <cfRule type="expression" dxfId="1703" priority="1593" stopIfTrue="1">
      <formula>WEEKDAY($A955)=4</formula>
    </cfRule>
    <cfRule type="expression" dxfId="1702" priority="1594" stopIfTrue="1">
      <formula>WEEKDAY($A955)=5</formula>
    </cfRule>
    <cfRule type="expression" dxfId="1701" priority="1595" stopIfTrue="1">
      <formula>WEEKDAY($A955)=6</formula>
    </cfRule>
    <cfRule type="expression" dxfId="1700" priority="1596" stopIfTrue="1">
      <formula>WEEKDAY($A955)=7</formula>
    </cfRule>
  </conditionalFormatting>
  <conditionalFormatting sqref="B956:H956 J956:M956">
    <cfRule type="expression" dxfId="1699" priority="1583" stopIfTrue="1">
      <formula>WEEKDAY($A956)=1</formula>
    </cfRule>
    <cfRule type="expression" dxfId="1698" priority="1584" stopIfTrue="1">
      <formula>WEEKDAY($A956)=2</formula>
    </cfRule>
    <cfRule type="expression" dxfId="1697" priority="1585" stopIfTrue="1">
      <formula>WEEKDAY($A956)=3</formula>
    </cfRule>
    <cfRule type="expression" dxfId="1696" priority="1586" stopIfTrue="1">
      <formula>WEEKDAY($A956)=4</formula>
    </cfRule>
    <cfRule type="expression" dxfId="1695" priority="1587" stopIfTrue="1">
      <formula>WEEKDAY($A956)=5</formula>
    </cfRule>
    <cfRule type="expression" dxfId="1694" priority="1588" stopIfTrue="1">
      <formula>WEEKDAY($A956)=6</formula>
    </cfRule>
    <cfRule type="expression" dxfId="1693" priority="1589" stopIfTrue="1">
      <formula>WEEKDAY($A956)=7</formula>
    </cfRule>
  </conditionalFormatting>
  <conditionalFormatting sqref="B956:H956 J956:M956">
    <cfRule type="expression" dxfId="1692" priority="1576" stopIfTrue="1">
      <formula>WEEKDAY($A956)=1</formula>
    </cfRule>
    <cfRule type="expression" dxfId="1691" priority="1577" stopIfTrue="1">
      <formula>WEEKDAY($A956)=2</formula>
    </cfRule>
    <cfRule type="expression" dxfId="1690" priority="1578" stopIfTrue="1">
      <formula>WEEKDAY($A956)=3</formula>
    </cfRule>
    <cfRule type="expression" dxfId="1689" priority="1579" stopIfTrue="1">
      <formula>WEEKDAY($A956)=4</formula>
    </cfRule>
    <cfRule type="expression" dxfId="1688" priority="1580" stopIfTrue="1">
      <formula>WEEKDAY($A956)=5</formula>
    </cfRule>
    <cfRule type="expression" dxfId="1687" priority="1581" stopIfTrue="1">
      <formula>WEEKDAY($A956)=6</formula>
    </cfRule>
    <cfRule type="expression" dxfId="1686" priority="1582" stopIfTrue="1">
      <formula>WEEKDAY($A956)=7</formula>
    </cfRule>
  </conditionalFormatting>
  <conditionalFormatting sqref="H957">
    <cfRule type="expression" dxfId="1685" priority="1569" stopIfTrue="1">
      <formula>WEEKDAY($A957)=1</formula>
    </cfRule>
    <cfRule type="expression" dxfId="1684" priority="1570" stopIfTrue="1">
      <formula>WEEKDAY($A957)=2</formula>
    </cfRule>
    <cfRule type="expression" dxfId="1683" priority="1571" stopIfTrue="1">
      <formula>WEEKDAY($A957)=3</formula>
    </cfRule>
    <cfRule type="expression" dxfId="1682" priority="1572" stopIfTrue="1">
      <formula>WEEKDAY($A957)=4</formula>
    </cfRule>
    <cfRule type="expression" dxfId="1681" priority="1573" stopIfTrue="1">
      <formula>WEEKDAY($A957)=5</formula>
    </cfRule>
    <cfRule type="expression" dxfId="1680" priority="1574" stopIfTrue="1">
      <formula>WEEKDAY($A957)=6</formula>
    </cfRule>
    <cfRule type="expression" dxfId="1679" priority="1575" stopIfTrue="1">
      <formula>WEEKDAY($A957)=7</formula>
    </cfRule>
  </conditionalFormatting>
  <conditionalFormatting sqref="H957">
    <cfRule type="expression" dxfId="1678" priority="1562" stopIfTrue="1">
      <formula>WEEKDAY($A957)=1</formula>
    </cfRule>
    <cfRule type="expression" dxfId="1677" priority="1563" stopIfTrue="1">
      <formula>WEEKDAY($A957)=2</formula>
    </cfRule>
    <cfRule type="expression" dxfId="1676" priority="1564" stopIfTrue="1">
      <formula>WEEKDAY($A957)=3</formula>
    </cfRule>
    <cfRule type="expression" dxfId="1675" priority="1565" stopIfTrue="1">
      <formula>WEEKDAY($A957)=4</formula>
    </cfRule>
    <cfRule type="expression" dxfId="1674" priority="1566" stopIfTrue="1">
      <formula>WEEKDAY($A957)=5</formula>
    </cfRule>
    <cfRule type="expression" dxfId="1673" priority="1567" stopIfTrue="1">
      <formula>WEEKDAY($A957)=6</formula>
    </cfRule>
    <cfRule type="expression" dxfId="1672" priority="1568" stopIfTrue="1">
      <formula>WEEKDAY($A957)=7</formula>
    </cfRule>
  </conditionalFormatting>
  <conditionalFormatting sqref="B957:G957 J957:M957">
    <cfRule type="expression" dxfId="1671" priority="1555" stopIfTrue="1">
      <formula>WEEKDAY($A957)=1</formula>
    </cfRule>
    <cfRule type="expression" dxfId="1670" priority="1556" stopIfTrue="1">
      <formula>WEEKDAY($A957)=2</formula>
    </cfRule>
    <cfRule type="expression" dxfId="1669" priority="1557" stopIfTrue="1">
      <formula>WEEKDAY($A957)=3</formula>
    </cfRule>
    <cfRule type="expression" dxfId="1668" priority="1558" stopIfTrue="1">
      <formula>WEEKDAY($A957)=4</formula>
    </cfRule>
    <cfRule type="expression" dxfId="1667" priority="1559" stopIfTrue="1">
      <formula>WEEKDAY($A957)=5</formula>
    </cfRule>
    <cfRule type="expression" dxfId="1666" priority="1560" stopIfTrue="1">
      <formula>WEEKDAY($A957)=6</formula>
    </cfRule>
    <cfRule type="expression" dxfId="1665" priority="1561" stopIfTrue="1">
      <formula>WEEKDAY($A957)=7</formula>
    </cfRule>
  </conditionalFormatting>
  <conditionalFormatting sqref="H958:H959">
    <cfRule type="expression" dxfId="1664" priority="1541" stopIfTrue="1">
      <formula>WEEKDAY($A958)=1</formula>
    </cfRule>
    <cfRule type="expression" dxfId="1663" priority="1542" stopIfTrue="1">
      <formula>WEEKDAY($A958)=2</formula>
    </cfRule>
    <cfRule type="expression" dxfId="1662" priority="1543" stopIfTrue="1">
      <formula>WEEKDAY($A958)=3</formula>
    </cfRule>
    <cfRule type="expression" dxfId="1661" priority="1544" stopIfTrue="1">
      <formula>WEEKDAY($A958)=4</formula>
    </cfRule>
    <cfRule type="expression" dxfId="1660" priority="1545" stopIfTrue="1">
      <formula>WEEKDAY($A958)=5</formula>
    </cfRule>
    <cfRule type="expression" dxfId="1659" priority="1546" stopIfTrue="1">
      <formula>WEEKDAY($A958)=6</formula>
    </cfRule>
    <cfRule type="expression" dxfId="1658" priority="1547" stopIfTrue="1">
      <formula>WEEKDAY($A958)=7</formula>
    </cfRule>
  </conditionalFormatting>
  <conditionalFormatting sqref="H958:H959">
    <cfRule type="expression" dxfId="1657" priority="1534" stopIfTrue="1">
      <formula>WEEKDAY($A958)=1</formula>
    </cfRule>
    <cfRule type="expression" dxfId="1656" priority="1535" stopIfTrue="1">
      <formula>WEEKDAY($A958)=2</formula>
    </cfRule>
    <cfRule type="expression" dxfId="1655" priority="1536" stopIfTrue="1">
      <formula>WEEKDAY($A958)=3</formula>
    </cfRule>
    <cfRule type="expression" dxfId="1654" priority="1537" stopIfTrue="1">
      <formula>WEEKDAY($A958)=4</formula>
    </cfRule>
    <cfRule type="expression" dxfId="1653" priority="1538" stopIfTrue="1">
      <formula>WEEKDAY($A958)=5</formula>
    </cfRule>
    <cfRule type="expression" dxfId="1652" priority="1539" stopIfTrue="1">
      <formula>WEEKDAY($A958)=6</formula>
    </cfRule>
    <cfRule type="expression" dxfId="1651" priority="1540" stopIfTrue="1">
      <formula>WEEKDAY($A958)=7</formula>
    </cfRule>
  </conditionalFormatting>
  <conditionalFormatting sqref="B958:G958 J958:M958">
    <cfRule type="expression" dxfId="1650" priority="1527" stopIfTrue="1">
      <formula>WEEKDAY($A958)=1</formula>
    </cfRule>
    <cfRule type="expression" dxfId="1649" priority="1528" stopIfTrue="1">
      <formula>WEEKDAY($A958)=2</formula>
    </cfRule>
    <cfRule type="expression" dxfId="1648" priority="1529" stopIfTrue="1">
      <formula>WEEKDAY($A958)=3</formula>
    </cfRule>
    <cfRule type="expression" dxfId="1647" priority="1530" stopIfTrue="1">
      <formula>WEEKDAY($A958)=4</formula>
    </cfRule>
    <cfRule type="expression" dxfId="1646" priority="1531" stopIfTrue="1">
      <formula>WEEKDAY($A958)=5</formula>
    </cfRule>
    <cfRule type="expression" dxfId="1645" priority="1532" stopIfTrue="1">
      <formula>WEEKDAY($A958)=6</formula>
    </cfRule>
    <cfRule type="expression" dxfId="1644" priority="1533" stopIfTrue="1">
      <formula>WEEKDAY($A958)=7</formula>
    </cfRule>
  </conditionalFormatting>
  <conditionalFormatting sqref="B959:G959 J959:M959">
    <cfRule type="expression" dxfId="1643" priority="1520" stopIfTrue="1">
      <formula>WEEKDAY($A959)=1</formula>
    </cfRule>
    <cfRule type="expression" dxfId="1642" priority="1521" stopIfTrue="1">
      <formula>WEEKDAY($A959)=2</formula>
    </cfRule>
    <cfRule type="expression" dxfId="1641" priority="1522" stopIfTrue="1">
      <formula>WEEKDAY($A959)=3</formula>
    </cfRule>
    <cfRule type="expression" dxfId="1640" priority="1523" stopIfTrue="1">
      <formula>WEEKDAY($A959)=4</formula>
    </cfRule>
    <cfRule type="expression" dxfId="1639" priority="1524" stopIfTrue="1">
      <formula>WEEKDAY($A959)=5</formula>
    </cfRule>
    <cfRule type="expression" dxfId="1638" priority="1525" stopIfTrue="1">
      <formula>WEEKDAY($A959)=6</formula>
    </cfRule>
    <cfRule type="expression" dxfId="1637" priority="1526" stopIfTrue="1">
      <formula>WEEKDAY($A959)=7</formula>
    </cfRule>
  </conditionalFormatting>
  <conditionalFormatting sqref="B960:H960 J960:M960">
    <cfRule type="expression" dxfId="1636" priority="1513" stopIfTrue="1">
      <formula>WEEKDAY($A960)=1</formula>
    </cfRule>
    <cfRule type="expression" dxfId="1635" priority="1514" stopIfTrue="1">
      <formula>WEEKDAY($A960)=2</formula>
    </cfRule>
    <cfRule type="expression" dxfId="1634" priority="1515" stopIfTrue="1">
      <formula>WEEKDAY($A960)=3</formula>
    </cfRule>
    <cfRule type="expression" dxfId="1633" priority="1516" stopIfTrue="1">
      <formula>WEEKDAY($A960)=4</formula>
    </cfRule>
    <cfRule type="expression" dxfId="1632" priority="1517" stopIfTrue="1">
      <formula>WEEKDAY($A960)=5</formula>
    </cfRule>
    <cfRule type="expression" dxfId="1631" priority="1518" stopIfTrue="1">
      <formula>WEEKDAY($A960)=6</formula>
    </cfRule>
    <cfRule type="expression" dxfId="1630" priority="1519" stopIfTrue="1">
      <formula>WEEKDAY($A960)=7</formula>
    </cfRule>
  </conditionalFormatting>
  <conditionalFormatting sqref="J961">
    <cfRule type="expression" dxfId="1629" priority="1506" stopIfTrue="1">
      <formula>WEEKDAY($A961)=1</formula>
    </cfRule>
    <cfRule type="expression" dxfId="1628" priority="1507" stopIfTrue="1">
      <formula>WEEKDAY($A961)=2</formula>
    </cfRule>
    <cfRule type="expression" dxfId="1627" priority="1508" stopIfTrue="1">
      <formula>WEEKDAY($A961)=3</formula>
    </cfRule>
    <cfRule type="expression" dxfId="1626" priority="1509" stopIfTrue="1">
      <formula>WEEKDAY($A961)=4</formula>
    </cfRule>
    <cfRule type="expression" dxfId="1625" priority="1510" stopIfTrue="1">
      <formula>WEEKDAY($A961)=5</formula>
    </cfRule>
    <cfRule type="expression" dxfId="1624" priority="1511" stopIfTrue="1">
      <formula>WEEKDAY($A961)=6</formula>
    </cfRule>
    <cfRule type="expression" dxfId="1623" priority="1512" stopIfTrue="1">
      <formula>WEEKDAY($A961)=7</formula>
    </cfRule>
  </conditionalFormatting>
  <conditionalFormatting sqref="B961:H961 K961:M961">
    <cfRule type="expression" dxfId="1622" priority="1499" stopIfTrue="1">
      <formula>WEEKDAY($A961)=1</formula>
    </cfRule>
    <cfRule type="expression" dxfId="1621" priority="1500" stopIfTrue="1">
      <formula>WEEKDAY($A961)=2</formula>
    </cfRule>
    <cfRule type="expression" dxfId="1620" priority="1501" stopIfTrue="1">
      <formula>WEEKDAY($A961)=3</formula>
    </cfRule>
    <cfRule type="expression" dxfId="1619" priority="1502" stopIfTrue="1">
      <formula>WEEKDAY($A961)=4</formula>
    </cfRule>
    <cfRule type="expression" dxfId="1618" priority="1503" stopIfTrue="1">
      <formula>WEEKDAY($A961)=5</formula>
    </cfRule>
    <cfRule type="expression" dxfId="1617" priority="1504" stopIfTrue="1">
      <formula>WEEKDAY($A961)=6</formula>
    </cfRule>
    <cfRule type="expression" dxfId="1616" priority="1505" stopIfTrue="1">
      <formula>WEEKDAY($A961)=7</formula>
    </cfRule>
  </conditionalFormatting>
  <conditionalFormatting sqref="B961:H961 K961:M961">
    <cfRule type="expression" dxfId="1615" priority="1492" stopIfTrue="1">
      <formula>WEEKDAY($A961)=1</formula>
    </cfRule>
    <cfRule type="expression" dxfId="1614" priority="1493" stopIfTrue="1">
      <formula>WEEKDAY($A961)=2</formula>
    </cfRule>
    <cfRule type="expression" dxfId="1613" priority="1494" stopIfTrue="1">
      <formula>WEEKDAY($A961)=3</formula>
    </cfRule>
    <cfRule type="expression" dxfId="1612" priority="1495" stopIfTrue="1">
      <formula>WEEKDAY($A961)=4</formula>
    </cfRule>
    <cfRule type="expression" dxfId="1611" priority="1496" stopIfTrue="1">
      <formula>WEEKDAY($A961)=5</formula>
    </cfRule>
    <cfRule type="expression" dxfId="1610" priority="1497" stopIfTrue="1">
      <formula>WEEKDAY($A961)=6</formula>
    </cfRule>
    <cfRule type="expression" dxfId="1609" priority="1498" stopIfTrue="1">
      <formula>WEEKDAY($A961)=7</formula>
    </cfRule>
  </conditionalFormatting>
  <conditionalFormatting sqref="B962:H962 J962:M962">
    <cfRule type="expression" dxfId="1608" priority="1485" stopIfTrue="1">
      <formula>WEEKDAY($A962)=1</formula>
    </cfRule>
    <cfRule type="expression" dxfId="1607" priority="1486" stopIfTrue="1">
      <formula>WEEKDAY($A962)=2</formula>
    </cfRule>
    <cfRule type="expression" dxfId="1606" priority="1487" stopIfTrue="1">
      <formula>WEEKDAY($A962)=3</formula>
    </cfRule>
    <cfRule type="expression" dxfId="1605" priority="1488" stopIfTrue="1">
      <formula>WEEKDAY($A962)=4</formula>
    </cfRule>
    <cfRule type="expression" dxfId="1604" priority="1489" stopIfTrue="1">
      <formula>WEEKDAY($A962)=5</formula>
    </cfRule>
    <cfRule type="expression" dxfId="1603" priority="1490" stopIfTrue="1">
      <formula>WEEKDAY($A962)=6</formula>
    </cfRule>
    <cfRule type="expression" dxfId="1602" priority="1491" stopIfTrue="1">
      <formula>WEEKDAY($A962)=7</formula>
    </cfRule>
  </conditionalFormatting>
  <conditionalFormatting sqref="B962:H962 J962:M962">
    <cfRule type="expression" dxfId="1601" priority="1478" stopIfTrue="1">
      <formula>WEEKDAY($A962)=1</formula>
    </cfRule>
    <cfRule type="expression" dxfId="1600" priority="1479" stopIfTrue="1">
      <formula>WEEKDAY($A962)=2</formula>
    </cfRule>
    <cfRule type="expression" dxfId="1599" priority="1480" stopIfTrue="1">
      <formula>WEEKDAY($A962)=3</formula>
    </cfRule>
    <cfRule type="expression" dxfId="1598" priority="1481" stopIfTrue="1">
      <formula>WEEKDAY($A962)=4</formula>
    </cfRule>
    <cfRule type="expression" dxfId="1597" priority="1482" stopIfTrue="1">
      <formula>WEEKDAY($A962)=5</formula>
    </cfRule>
    <cfRule type="expression" dxfId="1596" priority="1483" stopIfTrue="1">
      <formula>WEEKDAY($A962)=6</formula>
    </cfRule>
    <cfRule type="expression" dxfId="1595" priority="1484" stopIfTrue="1">
      <formula>WEEKDAY($A962)=7</formula>
    </cfRule>
  </conditionalFormatting>
  <conditionalFormatting sqref="H963:H964">
    <cfRule type="expression" dxfId="1594" priority="1471" stopIfTrue="1">
      <formula>WEEKDAY($A963)=1</formula>
    </cfRule>
    <cfRule type="expression" dxfId="1593" priority="1472" stopIfTrue="1">
      <formula>WEEKDAY($A963)=2</formula>
    </cfRule>
    <cfRule type="expression" dxfId="1592" priority="1473" stopIfTrue="1">
      <formula>WEEKDAY($A963)=3</formula>
    </cfRule>
    <cfRule type="expression" dxfId="1591" priority="1474" stopIfTrue="1">
      <formula>WEEKDAY($A963)=4</formula>
    </cfRule>
    <cfRule type="expression" dxfId="1590" priority="1475" stopIfTrue="1">
      <formula>WEEKDAY($A963)=5</formula>
    </cfRule>
    <cfRule type="expression" dxfId="1589" priority="1476" stopIfTrue="1">
      <formula>WEEKDAY($A963)=6</formula>
    </cfRule>
    <cfRule type="expression" dxfId="1588" priority="1477" stopIfTrue="1">
      <formula>WEEKDAY($A963)=7</formula>
    </cfRule>
  </conditionalFormatting>
  <conditionalFormatting sqref="H963:H964">
    <cfRule type="expression" dxfId="1587" priority="1464" stopIfTrue="1">
      <formula>WEEKDAY($A963)=1</formula>
    </cfRule>
    <cfRule type="expression" dxfId="1586" priority="1465" stopIfTrue="1">
      <formula>WEEKDAY($A963)=2</formula>
    </cfRule>
    <cfRule type="expression" dxfId="1585" priority="1466" stopIfTrue="1">
      <formula>WEEKDAY($A963)=3</formula>
    </cfRule>
    <cfRule type="expression" dxfId="1584" priority="1467" stopIfTrue="1">
      <formula>WEEKDAY($A963)=4</formula>
    </cfRule>
    <cfRule type="expression" dxfId="1583" priority="1468" stopIfTrue="1">
      <formula>WEEKDAY($A963)=5</formula>
    </cfRule>
    <cfRule type="expression" dxfId="1582" priority="1469" stopIfTrue="1">
      <formula>WEEKDAY($A963)=6</formula>
    </cfRule>
    <cfRule type="expression" dxfId="1581" priority="1470" stopIfTrue="1">
      <formula>WEEKDAY($A963)=7</formula>
    </cfRule>
  </conditionalFormatting>
  <conditionalFormatting sqref="B963:G963 J963:M963">
    <cfRule type="expression" dxfId="1580" priority="1457" stopIfTrue="1">
      <formula>WEEKDAY($A963)=1</formula>
    </cfRule>
    <cfRule type="expression" dxfId="1579" priority="1458" stopIfTrue="1">
      <formula>WEEKDAY($A963)=2</formula>
    </cfRule>
    <cfRule type="expression" dxfId="1578" priority="1459" stopIfTrue="1">
      <formula>WEEKDAY($A963)=3</formula>
    </cfRule>
    <cfRule type="expression" dxfId="1577" priority="1460" stopIfTrue="1">
      <formula>WEEKDAY($A963)=4</formula>
    </cfRule>
    <cfRule type="expression" dxfId="1576" priority="1461" stopIfTrue="1">
      <formula>WEEKDAY($A963)=5</formula>
    </cfRule>
    <cfRule type="expression" dxfId="1575" priority="1462" stopIfTrue="1">
      <formula>WEEKDAY($A963)=6</formula>
    </cfRule>
    <cfRule type="expression" dxfId="1574" priority="1463" stopIfTrue="1">
      <formula>WEEKDAY($A963)=7</formula>
    </cfRule>
  </conditionalFormatting>
  <conditionalFormatting sqref="B964:G964 J964:M964">
    <cfRule type="expression" dxfId="1573" priority="1450" stopIfTrue="1">
      <formula>WEEKDAY($A964)=1</formula>
    </cfRule>
    <cfRule type="expression" dxfId="1572" priority="1451" stopIfTrue="1">
      <formula>WEEKDAY($A964)=2</formula>
    </cfRule>
    <cfRule type="expression" dxfId="1571" priority="1452" stopIfTrue="1">
      <formula>WEEKDAY($A964)=3</formula>
    </cfRule>
    <cfRule type="expression" dxfId="1570" priority="1453" stopIfTrue="1">
      <formula>WEEKDAY($A964)=4</formula>
    </cfRule>
    <cfRule type="expression" dxfId="1569" priority="1454" stopIfTrue="1">
      <formula>WEEKDAY($A964)=5</formula>
    </cfRule>
    <cfRule type="expression" dxfId="1568" priority="1455" stopIfTrue="1">
      <formula>WEEKDAY($A964)=6</formula>
    </cfRule>
    <cfRule type="expression" dxfId="1567" priority="1456" stopIfTrue="1">
      <formula>WEEKDAY($A964)=7</formula>
    </cfRule>
  </conditionalFormatting>
  <conditionalFormatting sqref="B965:H965 J965:M965">
    <cfRule type="expression" dxfId="1566" priority="1443" stopIfTrue="1">
      <formula>WEEKDAY($A965)=1</formula>
    </cfRule>
    <cfRule type="expression" dxfId="1565" priority="1444" stopIfTrue="1">
      <formula>WEEKDAY($A965)=2</formula>
    </cfRule>
    <cfRule type="expression" dxfId="1564" priority="1445" stopIfTrue="1">
      <formula>WEEKDAY($A965)=3</formula>
    </cfRule>
    <cfRule type="expression" dxfId="1563" priority="1446" stopIfTrue="1">
      <formula>WEEKDAY($A965)=4</formula>
    </cfRule>
    <cfRule type="expression" dxfId="1562" priority="1447" stopIfTrue="1">
      <formula>WEEKDAY($A965)=5</formula>
    </cfRule>
    <cfRule type="expression" dxfId="1561" priority="1448" stopIfTrue="1">
      <formula>WEEKDAY($A965)=6</formula>
    </cfRule>
    <cfRule type="expression" dxfId="1560" priority="1449" stopIfTrue="1">
      <formula>WEEKDAY($A965)=7</formula>
    </cfRule>
  </conditionalFormatting>
  <conditionalFormatting sqref="J966">
    <cfRule type="expression" dxfId="1559" priority="1436" stopIfTrue="1">
      <formula>WEEKDAY($A966)=1</formula>
    </cfRule>
    <cfRule type="expression" dxfId="1558" priority="1437" stopIfTrue="1">
      <formula>WEEKDAY($A966)=2</formula>
    </cfRule>
    <cfRule type="expression" dxfId="1557" priority="1438" stopIfTrue="1">
      <formula>WEEKDAY($A966)=3</formula>
    </cfRule>
    <cfRule type="expression" dxfId="1556" priority="1439" stopIfTrue="1">
      <formula>WEEKDAY($A966)=4</formula>
    </cfRule>
    <cfRule type="expression" dxfId="1555" priority="1440" stopIfTrue="1">
      <formula>WEEKDAY($A966)=5</formula>
    </cfRule>
    <cfRule type="expression" dxfId="1554" priority="1441" stopIfTrue="1">
      <formula>WEEKDAY($A966)=6</formula>
    </cfRule>
    <cfRule type="expression" dxfId="1553" priority="1442" stopIfTrue="1">
      <formula>WEEKDAY($A966)=7</formula>
    </cfRule>
  </conditionalFormatting>
  <conditionalFormatting sqref="B966:H966 K966:M966">
    <cfRule type="expression" dxfId="1552" priority="1429" stopIfTrue="1">
      <formula>WEEKDAY($A966)=1</formula>
    </cfRule>
    <cfRule type="expression" dxfId="1551" priority="1430" stopIfTrue="1">
      <formula>WEEKDAY($A966)=2</formula>
    </cfRule>
    <cfRule type="expression" dxfId="1550" priority="1431" stopIfTrue="1">
      <formula>WEEKDAY($A966)=3</formula>
    </cfRule>
    <cfRule type="expression" dxfId="1549" priority="1432" stopIfTrue="1">
      <formula>WEEKDAY($A966)=4</formula>
    </cfRule>
    <cfRule type="expression" dxfId="1548" priority="1433" stopIfTrue="1">
      <formula>WEEKDAY($A966)=5</formula>
    </cfRule>
    <cfRule type="expression" dxfId="1547" priority="1434" stopIfTrue="1">
      <formula>WEEKDAY($A966)=6</formula>
    </cfRule>
    <cfRule type="expression" dxfId="1546" priority="1435" stopIfTrue="1">
      <formula>WEEKDAY($A966)=7</formula>
    </cfRule>
  </conditionalFormatting>
  <conditionalFormatting sqref="B966:H966 K966:M966">
    <cfRule type="expression" dxfId="1545" priority="1422" stopIfTrue="1">
      <formula>WEEKDAY($A966)=1</formula>
    </cfRule>
    <cfRule type="expression" dxfId="1544" priority="1423" stopIfTrue="1">
      <formula>WEEKDAY($A966)=2</formula>
    </cfRule>
    <cfRule type="expression" dxfId="1543" priority="1424" stopIfTrue="1">
      <formula>WEEKDAY($A966)=3</formula>
    </cfRule>
    <cfRule type="expression" dxfId="1542" priority="1425" stopIfTrue="1">
      <formula>WEEKDAY($A966)=4</formula>
    </cfRule>
    <cfRule type="expression" dxfId="1541" priority="1426" stopIfTrue="1">
      <formula>WEEKDAY($A966)=5</formula>
    </cfRule>
    <cfRule type="expression" dxfId="1540" priority="1427" stopIfTrue="1">
      <formula>WEEKDAY($A966)=6</formula>
    </cfRule>
    <cfRule type="expression" dxfId="1539" priority="1428" stopIfTrue="1">
      <formula>WEEKDAY($A966)=7</formula>
    </cfRule>
  </conditionalFormatting>
  <conditionalFormatting sqref="B967:H967 J967:M967">
    <cfRule type="expression" dxfId="1538" priority="1415" stopIfTrue="1">
      <formula>WEEKDAY($A967)=1</formula>
    </cfRule>
    <cfRule type="expression" dxfId="1537" priority="1416" stopIfTrue="1">
      <formula>WEEKDAY($A967)=2</formula>
    </cfRule>
    <cfRule type="expression" dxfId="1536" priority="1417" stopIfTrue="1">
      <formula>WEEKDAY($A967)=3</formula>
    </cfRule>
    <cfRule type="expression" dxfId="1535" priority="1418" stopIfTrue="1">
      <formula>WEEKDAY($A967)=4</formula>
    </cfRule>
    <cfRule type="expression" dxfId="1534" priority="1419" stopIfTrue="1">
      <formula>WEEKDAY($A967)=5</formula>
    </cfRule>
    <cfRule type="expression" dxfId="1533" priority="1420" stopIfTrue="1">
      <formula>WEEKDAY($A967)=6</formula>
    </cfRule>
    <cfRule type="expression" dxfId="1532" priority="1421" stopIfTrue="1">
      <formula>WEEKDAY($A967)=7</formula>
    </cfRule>
  </conditionalFormatting>
  <conditionalFormatting sqref="B967:H967 J967:M967">
    <cfRule type="expression" dxfId="1531" priority="1408" stopIfTrue="1">
      <formula>WEEKDAY($A967)=1</formula>
    </cfRule>
    <cfRule type="expression" dxfId="1530" priority="1409" stopIfTrue="1">
      <formula>WEEKDAY($A967)=2</formula>
    </cfRule>
    <cfRule type="expression" dxfId="1529" priority="1410" stopIfTrue="1">
      <formula>WEEKDAY($A967)=3</formula>
    </cfRule>
    <cfRule type="expression" dxfId="1528" priority="1411" stopIfTrue="1">
      <formula>WEEKDAY($A967)=4</formula>
    </cfRule>
    <cfRule type="expression" dxfId="1527" priority="1412" stopIfTrue="1">
      <formula>WEEKDAY($A967)=5</formula>
    </cfRule>
    <cfRule type="expression" dxfId="1526" priority="1413" stopIfTrue="1">
      <formula>WEEKDAY($A967)=6</formula>
    </cfRule>
    <cfRule type="expression" dxfId="1525" priority="1414" stopIfTrue="1">
      <formula>WEEKDAY($A967)=7</formula>
    </cfRule>
  </conditionalFormatting>
  <conditionalFormatting sqref="H968">
    <cfRule type="expression" dxfId="1524" priority="1401" stopIfTrue="1">
      <formula>WEEKDAY($A968)=1</formula>
    </cfRule>
    <cfRule type="expression" dxfId="1523" priority="1402" stopIfTrue="1">
      <formula>WEEKDAY($A968)=2</formula>
    </cfRule>
    <cfRule type="expression" dxfId="1522" priority="1403" stopIfTrue="1">
      <formula>WEEKDAY($A968)=3</formula>
    </cfRule>
    <cfRule type="expression" dxfId="1521" priority="1404" stopIfTrue="1">
      <formula>WEEKDAY($A968)=4</formula>
    </cfRule>
    <cfRule type="expression" dxfId="1520" priority="1405" stopIfTrue="1">
      <formula>WEEKDAY($A968)=5</formula>
    </cfRule>
    <cfRule type="expression" dxfId="1519" priority="1406" stopIfTrue="1">
      <formula>WEEKDAY($A968)=6</formula>
    </cfRule>
    <cfRule type="expression" dxfId="1518" priority="1407" stopIfTrue="1">
      <formula>WEEKDAY($A968)=7</formula>
    </cfRule>
  </conditionalFormatting>
  <conditionalFormatting sqref="H968">
    <cfRule type="expression" dxfId="1517" priority="1394" stopIfTrue="1">
      <formula>WEEKDAY($A968)=1</formula>
    </cfRule>
    <cfRule type="expression" dxfId="1516" priority="1395" stopIfTrue="1">
      <formula>WEEKDAY($A968)=2</formula>
    </cfRule>
    <cfRule type="expression" dxfId="1515" priority="1396" stopIfTrue="1">
      <formula>WEEKDAY($A968)=3</formula>
    </cfRule>
    <cfRule type="expression" dxfId="1514" priority="1397" stopIfTrue="1">
      <formula>WEEKDAY($A968)=4</formula>
    </cfRule>
    <cfRule type="expression" dxfId="1513" priority="1398" stopIfTrue="1">
      <formula>WEEKDAY($A968)=5</formula>
    </cfRule>
    <cfRule type="expression" dxfId="1512" priority="1399" stopIfTrue="1">
      <formula>WEEKDAY($A968)=6</formula>
    </cfRule>
    <cfRule type="expression" dxfId="1511" priority="1400" stopIfTrue="1">
      <formula>WEEKDAY($A968)=7</formula>
    </cfRule>
  </conditionalFormatting>
  <conditionalFormatting sqref="B968:G968 J968:M968">
    <cfRule type="expression" dxfId="1510" priority="1387" stopIfTrue="1">
      <formula>WEEKDAY($A968)=1</formula>
    </cfRule>
    <cfRule type="expression" dxfId="1509" priority="1388" stopIfTrue="1">
      <formula>WEEKDAY($A968)=2</formula>
    </cfRule>
    <cfRule type="expression" dxfId="1508" priority="1389" stopIfTrue="1">
      <formula>WEEKDAY($A968)=3</formula>
    </cfRule>
    <cfRule type="expression" dxfId="1507" priority="1390" stopIfTrue="1">
      <formula>WEEKDAY($A968)=4</formula>
    </cfRule>
    <cfRule type="expression" dxfId="1506" priority="1391" stopIfTrue="1">
      <formula>WEEKDAY($A968)=5</formula>
    </cfRule>
    <cfRule type="expression" dxfId="1505" priority="1392" stopIfTrue="1">
      <formula>WEEKDAY($A968)=6</formula>
    </cfRule>
    <cfRule type="expression" dxfId="1504" priority="1393" stopIfTrue="1">
      <formula>WEEKDAY($A968)=7</formula>
    </cfRule>
  </conditionalFormatting>
  <conditionalFormatting sqref="B969:H969 J969:M969">
    <cfRule type="expression" dxfId="1503" priority="1380" stopIfTrue="1">
      <formula>WEEKDAY($A969)=1</formula>
    </cfRule>
    <cfRule type="expression" dxfId="1502" priority="1381" stopIfTrue="1">
      <formula>WEEKDAY($A969)=2</formula>
    </cfRule>
    <cfRule type="expression" dxfId="1501" priority="1382" stopIfTrue="1">
      <formula>WEEKDAY($A969)=3</formula>
    </cfRule>
    <cfRule type="expression" dxfId="1500" priority="1383" stopIfTrue="1">
      <formula>WEEKDAY($A969)=4</formula>
    </cfRule>
    <cfRule type="expression" dxfId="1499" priority="1384" stopIfTrue="1">
      <formula>WEEKDAY($A969)=5</formula>
    </cfRule>
    <cfRule type="expression" dxfId="1498" priority="1385" stopIfTrue="1">
      <formula>WEEKDAY($A969)=6</formula>
    </cfRule>
    <cfRule type="expression" dxfId="1497" priority="1386" stopIfTrue="1">
      <formula>WEEKDAY($A969)=7</formula>
    </cfRule>
  </conditionalFormatting>
  <conditionalFormatting sqref="J970">
    <cfRule type="expression" dxfId="1496" priority="1373" stopIfTrue="1">
      <formula>WEEKDAY($A970)=1</formula>
    </cfRule>
    <cfRule type="expression" dxfId="1495" priority="1374" stopIfTrue="1">
      <formula>WEEKDAY($A970)=2</formula>
    </cfRule>
    <cfRule type="expression" dxfId="1494" priority="1375" stopIfTrue="1">
      <formula>WEEKDAY($A970)=3</formula>
    </cfRule>
    <cfRule type="expression" dxfId="1493" priority="1376" stopIfTrue="1">
      <formula>WEEKDAY($A970)=4</formula>
    </cfRule>
    <cfRule type="expression" dxfId="1492" priority="1377" stopIfTrue="1">
      <formula>WEEKDAY($A970)=5</formula>
    </cfRule>
    <cfRule type="expression" dxfId="1491" priority="1378" stopIfTrue="1">
      <formula>WEEKDAY($A970)=6</formula>
    </cfRule>
    <cfRule type="expression" dxfId="1490" priority="1379" stopIfTrue="1">
      <formula>WEEKDAY($A970)=7</formula>
    </cfRule>
  </conditionalFormatting>
  <conditionalFormatting sqref="B970:H970 K970:M970">
    <cfRule type="expression" dxfId="1489" priority="1366" stopIfTrue="1">
      <formula>WEEKDAY($A970)=1</formula>
    </cfRule>
    <cfRule type="expression" dxfId="1488" priority="1367" stopIfTrue="1">
      <formula>WEEKDAY($A970)=2</formula>
    </cfRule>
    <cfRule type="expression" dxfId="1487" priority="1368" stopIfTrue="1">
      <formula>WEEKDAY($A970)=3</formula>
    </cfRule>
    <cfRule type="expression" dxfId="1486" priority="1369" stopIfTrue="1">
      <formula>WEEKDAY($A970)=4</formula>
    </cfRule>
    <cfRule type="expression" dxfId="1485" priority="1370" stopIfTrue="1">
      <formula>WEEKDAY($A970)=5</formula>
    </cfRule>
    <cfRule type="expression" dxfId="1484" priority="1371" stopIfTrue="1">
      <formula>WEEKDAY($A970)=6</formula>
    </cfRule>
    <cfRule type="expression" dxfId="1483" priority="1372" stopIfTrue="1">
      <formula>WEEKDAY($A970)=7</formula>
    </cfRule>
  </conditionalFormatting>
  <conditionalFormatting sqref="B970:H970 K970:M970">
    <cfRule type="expression" dxfId="1482" priority="1359" stopIfTrue="1">
      <formula>WEEKDAY($A970)=1</formula>
    </cfRule>
    <cfRule type="expression" dxfId="1481" priority="1360" stopIfTrue="1">
      <formula>WEEKDAY($A970)=2</formula>
    </cfRule>
    <cfRule type="expression" dxfId="1480" priority="1361" stopIfTrue="1">
      <formula>WEEKDAY($A970)=3</formula>
    </cfRule>
    <cfRule type="expression" dxfId="1479" priority="1362" stopIfTrue="1">
      <formula>WEEKDAY($A970)=4</formula>
    </cfRule>
    <cfRule type="expression" dxfId="1478" priority="1363" stopIfTrue="1">
      <formula>WEEKDAY($A970)=5</formula>
    </cfRule>
    <cfRule type="expression" dxfId="1477" priority="1364" stopIfTrue="1">
      <formula>WEEKDAY($A970)=6</formula>
    </cfRule>
    <cfRule type="expression" dxfId="1476" priority="1365" stopIfTrue="1">
      <formula>WEEKDAY($A970)=7</formula>
    </cfRule>
  </conditionalFormatting>
  <conditionalFormatting sqref="B971:H971 J971:M971">
    <cfRule type="expression" dxfId="1475" priority="1352" stopIfTrue="1">
      <formula>WEEKDAY($A971)=1</formula>
    </cfRule>
    <cfRule type="expression" dxfId="1474" priority="1353" stopIfTrue="1">
      <formula>WEEKDAY($A971)=2</formula>
    </cfRule>
    <cfRule type="expression" dxfId="1473" priority="1354" stopIfTrue="1">
      <formula>WEEKDAY($A971)=3</formula>
    </cfRule>
    <cfRule type="expression" dxfId="1472" priority="1355" stopIfTrue="1">
      <formula>WEEKDAY($A971)=4</formula>
    </cfRule>
    <cfRule type="expression" dxfId="1471" priority="1356" stopIfTrue="1">
      <formula>WEEKDAY($A971)=5</formula>
    </cfRule>
    <cfRule type="expression" dxfId="1470" priority="1357" stopIfTrue="1">
      <formula>WEEKDAY($A971)=6</formula>
    </cfRule>
    <cfRule type="expression" dxfId="1469" priority="1358" stopIfTrue="1">
      <formula>WEEKDAY($A971)=7</formula>
    </cfRule>
  </conditionalFormatting>
  <conditionalFormatting sqref="B971:H971 J971:M971">
    <cfRule type="expression" dxfId="1468" priority="1345" stopIfTrue="1">
      <formula>WEEKDAY($A971)=1</formula>
    </cfRule>
    <cfRule type="expression" dxfId="1467" priority="1346" stopIfTrue="1">
      <formula>WEEKDAY($A971)=2</formula>
    </cfRule>
    <cfRule type="expression" dxfId="1466" priority="1347" stopIfTrue="1">
      <formula>WEEKDAY($A971)=3</formula>
    </cfRule>
    <cfRule type="expression" dxfId="1465" priority="1348" stopIfTrue="1">
      <formula>WEEKDAY($A971)=4</formula>
    </cfRule>
    <cfRule type="expression" dxfId="1464" priority="1349" stopIfTrue="1">
      <formula>WEEKDAY($A971)=5</formula>
    </cfRule>
    <cfRule type="expression" dxfId="1463" priority="1350" stopIfTrue="1">
      <formula>WEEKDAY($A971)=6</formula>
    </cfRule>
    <cfRule type="expression" dxfId="1462" priority="1351" stopIfTrue="1">
      <formula>WEEKDAY($A971)=7</formula>
    </cfRule>
  </conditionalFormatting>
  <conditionalFormatting sqref="H972">
    <cfRule type="expression" dxfId="1461" priority="1338" stopIfTrue="1">
      <formula>WEEKDAY($A972)=1</formula>
    </cfRule>
    <cfRule type="expression" dxfId="1460" priority="1339" stopIfTrue="1">
      <formula>WEEKDAY($A972)=2</formula>
    </cfRule>
    <cfRule type="expression" dxfId="1459" priority="1340" stopIfTrue="1">
      <formula>WEEKDAY($A972)=3</formula>
    </cfRule>
    <cfRule type="expression" dxfId="1458" priority="1341" stopIfTrue="1">
      <formula>WEEKDAY($A972)=4</formula>
    </cfRule>
    <cfRule type="expression" dxfId="1457" priority="1342" stopIfTrue="1">
      <formula>WEEKDAY($A972)=5</formula>
    </cfRule>
    <cfRule type="expression" dxfId="1456" priority="1343" stopIfTrue="1">
      <formula>WEEKDAY($A972)=6</formula>
    </cfRule>
    <cfRule type="expression" dxfId="1455" priority="1344" stopIfTrue="1">
      <formula>WEEKDAY($A972)=7</formula>
    </cfRule>
  </conditionalFormatting>
  <conditionalFormatting sqref="H972">
    <cfRule type="expression" dxfId="1454" priority="1331" stopIfTrue="1">
      <formula>WEEKDAY($A972)=1</formula>
    </cfRule>
    <cfRule type="expression" dxfId="1453" priority="1332" stopIfTrue="1">
      <formula>WEEKDAY($A972)=2</formula>
    </cfRule>
    <cfRule type="expression" dxfId="1452" priority="1333" stopIfTrue="1">
      <formula>WEEKDAY($A972)=3</formula>
    </cfRule>
    <cfRule type="expression" dxfId="1451" priority="1334" stopIfTrue="1">
      <formula>WEEKDAY($A972)=4</formula>
    </cfRule>
    <cfRule type="expression" dxfId="1450" priority="1335" stopIfTrue="1">
      <formula>WEEKDAY($A972)=5</formula>
    </cfRule>
    <cfRule type="expression" dxfId="1449" priority="1336" stopIfTrue="1">
      <formula>WEEKDAY($A972)=6</formula>
    </cfRule>
    <cfRule type="expression" dxfId="1448" priority="1337" stopIfTrue="1">
      <formula>WEEKDAY($A972)=7</formula>
    </cfRule>
  </conditionalFormatting>
  <conditionalFormatting sqref="B972:G972 J972:M972">
    <cfRule type="expression" dxfId="1447" priority="1324" stopIfTrue="1">
      <formula>WEEKDAY($A972)=1</formula>
    </cfRule>
    <cfRule type="expression" dxfId="1446" priority="1325" stopIfTrue="1">
      <formula>WEEKDAY($A972)=2</formula>
    </cfRule>
    <cfRule type="expression" dxfId="1445" priority="1326" stopIfTrue="1">
      <formula>WEEKDAY($A972)=3</formula>
    </cfRule>
    <cfRule type="expression" dxfId="1444" priority="1327" stopIfTrue="1">
      <formula>WEEKDAY($A972)=4</formula>
    </cfRule>
    <cfRule type="expression" dxfId="1443" priority="1328" stopIfTrue="1">
      <formula>WEEKDAY($A972)=5</formula>
    </cfRule>
    <cfRule type="expression" dxfId="1442" priority="1329" stopIfTrue="1">
      <formula>WEEKDAY($A972)=6</formula>
    </cfRule>
    <cfRule type="expression" dxfId="1441" priority="1330" stopIfTrue="1">
      <formula>WEEKDAY($A972)=7</formula>
    </cfRule>
  </conditionalFormatting>
  <conditionalFormatting sqref="B973:H973 J973:M973">
    <cfRule type="expression" dxfId="1440" priority="1317" stopIfTrue="1">
      <formula>WEEKDAY($A973)=1</formula>
    </cfRule>
    <cfRule type="expression" dxfId="1439" priority="1318" stopIfTrue="1">
      <formula>WEEKDAY($A973)=2</formula>
    </cfRule>
    <cfRule type="expression" dxfId="1438" priority="1319" stopIfTrue="1">
      <formula>WEEKDAY($A973)=3</formula>
    </cfRule>
    <cfRule type="expression" dxfId="1437" priority="1320" stopIfTrue="1">
      <formula>WEEKDAY($A973)=4</formula>
    </cfRule>
    <cfRule type="expression" dxfId="1436" priority="1321" stopIfTrue="1">
      <formula>WEEKDAY($A973)=5</formula>
    </cfRule>
    <cfRule type="expression" dxfId="1435" priority="1322" stopIfTrue="1">
      <formula>WEEKDAY($A973)=6</formula>
    </cfRule>
    <cfRule type="expression" dxfId="1434" priority="1323" stopIfTrue="1">
      <formula>WEEKDAY($A973)=7</formula>
    </cfRule>
  </conditionalFormatting>
  <conditionalFormatting sqref="J974">
    <cfRule type="expression" dxfId="1433" priority="1310" stopIfTrue="1">
      <formula>WEEKDAY($A974)=1</formula>
    </cfRule>
    <cfRule type="expression" dxfId="1432" priority="1311" stopIfTrue="1">
      <formula>WEEKDAY($A974)=2</formula>
    </cfRule>
    <cfRule type="expression" dxfId="1431" priority="1312" stopIfTrue="1">
      <formula>WEEKDAY($A974)=3</formula>
    </cfRule>
    <cfRule type="expression" dxfId="1430" priority="1313" stopIfTrue="1">
      <formula>WEEKDAY($A974)=4</formula>
    </cfRule>
    <cfRule type="expression" dxfId="1429" priority="1314" stopIfTrue="1">
      <formula>WEEKDAY($A974)=5</formula>
    </cfRule>
    <cfRule type="expression" dxfId="1428" priority="1315" stopIfTrue="1">
      <formula>WEEKDAY($A974)=6</formula>
    </cfRule>
    <cfRule type="expression" dxfId="1427" priority="1316" stopIfTrue="1">
      <formula>WEEKDAY($A974)=7</formula>
    </cfRule>
  </conditionalFormatting>
  <conditionalFormatting sqref="B974:H974 K974:M974">
    <cfRule type="expression" dxfId="1426" priority="1303" stopIfTrue="1">
      <formula>WEEKDAY($A974)=1</formula>
    </cfRule>
    <cfRule type="expression" dxfId="1425" priority="1304" stopIfTrue="1">
      <formula>WEEKDAY($A974)=2</formula>
    </cfRule>
    <cfRule type="expression" dxfId="1424" priority="1305" stopIfTrue="1">
      <formula>WEEKDAY($A974)=3</formula>
    </cfRule>
    <cfRule type="expression" dxfId="1423" priority="1306" stopIfTrue="1">
      <formula>WEEKDAY($A974)=4</formula>
    </cfRule>
    <cfRule type="expression" dxfId="1422" priority="1307" stopIfTrue="1">
      <formula>WEEKDAY($A974)=5</formula>
    </cfRule>
    <cfRule type="expression" dxfId="1421" priority="1308" stopIfTrue="1">
      <formula>WEEKDAY($A974)=6</formula>
    </cfRule>
    <cfRule type="expression" dxfId="1420" priority="1309" stopIfTrue="1">
      <formula>WEEKDAY($A974)=7</formula>
    </cfRule>
  </conditionalFormatting>
  <conditionalFormatting sqref="B974:H974 K974:M974">
    <cfRule type="expression" dxfId="1419" priority="1296" stopIfTrue="1">
      <formula>WEEKDAY($A974)=1</formula>
    </cfRule>
    <cfRule type="expression" dxfId="1418" priority="1297" stopIfTrue="1">
      <formula>WEEKDAY($A974)=2</formula>
    </cfRule>
    <cfRule type="expression" dxfId="1417" priority="1298" stopIfTrue="1">
      <formula>WEEKDAY($A974)=3</formula>
    </cfRule>
    <cfRule type="expression" dxfId="1416" priority="1299" stopIfTrue="1">
      <formula>WEEKDAY($A974)=4</formula>
    </cfRule>
    <cfRule type="expression" dxfId="1415" priority="1300" stopIfTrue="1">
      <formula>WEEKDAY($A974)=5</formula>
    </cfRule>
    <cfRule type="expression" dxfId="1414" priority="1301" stopIfTrue="1">
      <formula>WEEKDAY($A974)=6</formula>
    </cfRule>
    <cfRule type="expression" dxfId="1413" priority="1302" stopIfTrue="1">
      <formula>WEEKDAY($A974)=7</formula>
    </cfRule>
  </conditionalFormatting>
  <conditionalFormatting sqref="H975">
    <cfRule type="expression" dxfId="1412" priority="1289" stopIfTrue="1">
      <formula>WEEKDAY($A975)=1</formula>
    </cfRule>
    <cfRule type="expression" dxfId="1411" priority="1290" stopIfTrue="1">
      <formula>WEEKDAY($A975)=2</formula>
    </cfRule>
    <cfRule type="expression" dxfId="1410" priority="1291" stopIfTrue="1">
      <formula>WEEKDAY($A975)=3</formula>
    </cfRule>
    <cfRule type="expression" dxfId="1409" priority="1292" stopIfTrue="1">
      <formula>WEEKDAY($A975)=4</formula>
    </cfRule>
    <cfRule type="expression" dxfId="1408" priority="1293" stopIfTrue="1">
      <formula>WEEKDAY($A975)=5</formula>
    </cfRule>
    <cfRule type="expression" dxfId="1407" priority="1294" stopIfTrue="1">
      <formula>WEEKDAY($A975)=6</formula>
    </cfRule>
    <cfRule type="expression" dxfId="1406" priority="1295" stopIfTrue="1">
      <formula>WEEKDAY($A975)=7</formula>
    </cfRule>
  </conditionalFormatting>
  <conditionalFormatting sqref="H975">
    <cfRule type="expression" dxfId="1405" priority="1282" stopIfTrue="1">
      <formula>WEEKDAY($A975)=1</formula>
    </cfRule>
    <cfRule type="expression" dxfId="1404" priority="1283" stopIfTrue="1">
      <formula>WEEKDAY($A975)=2</formula>
    </cfRule>
    <cfRule type="expression" dxfId="1403" priority="1284" stopIfTrue="1">
      <formula>WEEKDAY($A975)=3</formula>
    </cfRule>
    <cfRule type="expression" dxfId="1402" priority="1285" stopIfTrue="1">
      <formula>WEEKDAY($A975)=4</formula>
    </cfRule>
    <cfRule type="expression" dxfId="1401" priority="1286" stopIfTrue="1">
      <formula>WEEKDAY($A975)=5</formula>
    </cfRule>
    <cfRule type="expression" dxfId="1400" priority="1287" stopIfTrue="1">
      <formula>WEEKDAY($A975)=6</formula>
    </cfRule>
    <cfRule type="expression" dxfId="1399" priority="1288" stopIfTrue="1">
      <formula>WEEKDAY($A975)=7</formula>
    </cfRule>
  </conditionalFormatting>
  <conditionalFormatting sqref="B975:G975 J975:M975">
    <cfRule type="expression" dxfId="1398" priority="1275" stopIfTrue="1">
      <formula>WEEKDAY($A975)=1</formula>
    </cfRule>
    <cfRule type="expression" dxfId="1397" priority="1276" stopIfTrue="1">
      <formula>WEEKDAY($A975)=2</formula>
    </cfRule>
    <cfRule type="expression" dxfId="1396" priority="1277" stopIfTrue="1">
      <formula>WEEKDAY($A975)=3</formula>
    </cfRule>
    <cfRule type="expression" dxfId="1395" priority="1278" stopIfTrue="1">
      <formula>WEEKDAY($A975)=4</formula>
    </cfRule>
    <cfRule type="expression" dxfId="1394" priority="1279" stopIfTrue="1">
      <formula>WEEKDAY($A975)=5</formula>
    </cfRule>
    <cfRule type="expression" dxfId="1393" priority="1280" stopIfTrue="1">
      <formula>WEEKDAY($A975)=6</formula>
    </cfRule>
    <cfRule type="expression" dxfId="1392" priority="1281" stopIfTrue="1">
      <formula>WEEKDAY($A975)=7</formula>
    </cfRule>
  </conditionalFormatting>
  <conditionalFormatting sqref="B976:H976 J976:M976">
    <cfRule type="expression" dxfId="1391" priority="1268" stopIfTrue="1">
      <formula>WEEKDAY($A976)=1</formula>
    </cfRule>
    <cfRule type="expression" dxfId="1390" priority="1269" stopIfTrue="1">
      <formula>WEEKDAY($A976)=2</formula>
    </cfRule>
    <cfRule type="expression" dxfId="1389" priority="1270" stopIfTrue="1">
      <formula>WEEKDAY($A976)=3</formula>
    </cfRule>
    <cfRule type="expression" dxfId="1388" priority="1271" stopIfTrue="1">
      <formula>WEEKDAY($A976)=4</formula>
    </cfRule>
    <cfRule type="expression" dxfId="1387" priority="1272" stopIfTrue="1">
      <formula>WEEKDAY($A976)=5</formula>
    </cfRule>
    <cfRule type="expression" dxfId="1386" priority="1273" stopIfTrue="1">
      <formula>WEEKDAY($A976)=6</formula>
    </cfRule>
    <cfRule type="expression" dxfId="1385" priority="1274" stopIfTrue="1">
      <formula>WEEKDAY($A976)=7</formula>
    </cfRule>
  </conditionalFormatting>
  <conditionalFormatting sqref="J977">
    <cfRule type="expression" dxfId="1384" priority="1261" stopIfTrue="1">
      <formula>WEEKDAY($A977)=1</formula>
    </cfRule>
    <cfRule type="expression" dxfId="1383" priority="1262" stopIfTrue="1">
      <formula>WEEKDAY($A977)=2</formula>
    </cfRule>
    <cfRule type="expression" dxfId="1382" priority="1263" stopIfTrue="1">
      <formula>WEEKDAY($A977)=3</formula>
    </cfRule>
    <cfRule type="expression" dxfId="1381" priority="1264" stopIfTrue="1">
      <formula>WEEKDAY($A977)=4</formula>
    </cfRule>
    <cfRule type="expression" dxfId="1380" priority="1265" stopIfTrue="1">
      <formula>WEEKDAY($A977)=5</formula>
    </cfRule>
    <cfRule type="expression" dxfId="1379" priority="1266" stopIfTrue="1">
      <formula>WEEKDAY($A977)=6</formula>
    </cfRule>
    <cfRule type="expression" dxfId="1378" priority="1267" stopIfTrue="1">
      <formula>WEEKDAY($A977)=7</formula>
    </cfRule>
  </conditionalFormatting>
  <conditionalFormatting sqref="B977:H977 K977:M977">
    <cfRule type="expression" dxfId="1377" priority="1254" stopIfTrue="1">
      <formula>WEEKDAY($A977)=1</formula>
    </cfRule>
    <cfRule type="expression" dxfId="1376" priority="1255" stopIfTrue="1">
      <formula>WEEKDAY($A977)=2</formula>
    </cfRule>
    <cfRule type="expression" dxfId="1375" priority="1256" stopIfTrue="1">
      <formula>WEEKDAY($A977)=3</formula>
    </cfRule>
    <cfRule type="expression" dxfId="1374" priority="1257" stopIfTrue="1">
      <formula>WEEKDAY($A977)=4</formula>
    </cfRule>
    <cfRule type="expression" dxfId="1373" priority="1258" stopIfTrue="1">
      <formula>WEEKDAY($A977)=5</formula>
    </cfRule>
    <cfRule type="expression" dxfId="1372" priority="1259" stopIfTrue="1">
      <formula>WEEKDAY($A977)=6</formula>
    </cfRule>
    <cfRule type="expression" dxfId="1371" priority="1260" stopIfTrue="1">
      <formula>WEEKDAY($A977)=7</formula>
    </cfRule>
  </conditionalFormatting>
  <conditionalFormatting sqref="B977:H977 K977:M977">
    <cfRule type="expression" dxfId="1370" priority="1247" stopIfTrue="1">
      <formula>WEEKDAY($A977)=1</formula>
    </cfRule>
    <cfRule type="expression" dxfId="1369" priority="1248" stopIfTrue="1">
      <formula>WEEKDAY($A977)=2</formula>
    </cfRule>
    <cfRule type="expression" dxfId="1368" priority="1249" stopIfTrue="1">
      <formula>WEEKDAY($A977)=3</formula>
    </cfRule>
    <cfRule type="expression" dxfId="1367" priority="1250" stopIfTrue="1">
      <formula>WEEKDAY($A977)=4</formula>
    </cfRule>
    <cfRule type="expression" dxfId="1366" priority="1251" stopIfTrue="1">
      <formula>WEEKDAY($A977)=5</formula>
    </cfRule>
    <cfRule type="expression" dxfId="1365" priority="1252" stopIfTrue="1">
      <formula>WEEKDAY($A977)=6</formula>
    </cfRule>
    <cfRule type="expression" dxfId="1364" priority="1253" stopIfTrue="1">
      <formula>WEEKDAY($A977)=7</formula>
    </cfRule>
  </conditionalFormatting>
  <conditionalFormatting sqref="B978:H978 J978:M978">
    <cfRule type="expression" dxfId="1363" priority="1240" stopIfTrue="1">
      <formula>WEEKDAY($A978)=1</formula>
    </cfRule>
    <cfRule type="expression" dxfId="1362" priority="1241" stopIfTrue="1">
      <formula>WEEKDAY($A978)=2</formula>
    </cfRule>
    <cfRule type="expression" dxfId="1361" priority="1242" stopIfTrue="1">
      <formula>WEEKDAY($A978)=3</formula>
    </cfRule>
    <cfRule type="expression" dxfId="1360" priority="1243" stopIfTrue="1">
      <formula>WEEKDAY($A978)=4</formula>
    </cfRule>
    <cfRule type="expression" dxfId="1359" priority="1244" stopIfTrue="1">
      <formula>WEEKDAY($A978)=5</formula>
    </cfRule>
    <cfRule type="expression" dxfId="1358" priority="1245" stopIfTrue="1">
      <formula>WEEKDAY($A978)=6</formula>
    </cfRule>
    <cfRule type="expression" dxfId="1357" priority="1246" stopIfTrue="1">
      <formula>WEEKDAY($A978)=7</formula>
    </cfRule>
  </conditionalFormatting>
  <conditionalFormatting sqref="B978:H978 J978:M978">
    <cfRule type="expression" dxfId="1356" priority="1233" stopIfTrue="1">
      <formula>WEEKDAY($A978)=1</formula>
    </cfRule>
    <cfRule type="expression" dxfId="1355" priority="1234" stopIfTrue="1">
      <formula>WEEKDAY($A978)=2</formula>
    </cfRule>
    <cfRule type="expression" dxfId="1354" priority="1235" stopIfTrue="1">
      <formula>WEEKDAY($A978)=3</formula>
    </cfRule>
    <cfRule type="expression" dxfId="1353" priority="1236" stopIfTrue="1">
      <formula>WEEKDAY($A978)=4</formula>
    </cfRule>
    <cfRule type="expression" dxfId="1352" priority="1237" stopIfTrue="1">
      <formula>WEEKDAY($A978)=5</formula>
    </cfRule>
    <cfRule type="expression" dxfId="1351" priority="1238" stopIfTrue="1">
      <formula>WEEKDAY($A978)=6</formula>
    </cfRule>
    <cfRule type="expression" dxfId="1350" priority="1239" stopIfTrue="1">
      <formula>WEEKDAY($A978)=7</formula>
    </cfRule>
  </conditionalFormatting>
  <conditionalFormatting sqref="H979">
    <cfRule type="expression" dxfId="1349" priority="1226" stopIfTrue="1">
      <formula>WEEKDAY($A979)=1</formula>
    </cfRule>
    <cfRule type="expression" dxfId="1348" priority="1227" stopIfTrue="1">
      <formula>WEEKDAY($A979)=2</formula>
    </cfRule>
    <cfRule type="expression" dxfId="1347" priority="1228" stopIfTrue="1">
      <formula>WEEKDAY($A979)=3</formula>
    </cfRule>
    <cfRule type="expression" dxfId="1346" priority="1229" stopIfTrue="1">
      <formula>WEEKDAY($A979)=4</formula>
    </cfRule>
    <cfRule type="expression" dxfId="1345" priority="1230" stopIfTrue="1">
      <formula>WEEKDAY($A979)=5</formula>
    </cfRule>
    <cfRule type="expression" dxfId="1344" priority="1231" stopIfTrue="1">
      <formula>WEEKDAY($A979)=6</formula>
    </cfRule>
    <cfRule type="expression" dxfId="1343" priority="1232" stopIfTrue="1">
      <formula>WEEKDAY($A979)=7</formula>
    </cfRule>
  </conditionalFormatting>
  <conditionalFormatting sqref="H979">
    <cfRule type="expression" dxfId="1342" priority="1219" stopIfTrue="1">
      <formula>WEEKDAY($A979)=1</formula>
    </cfRule>
    <cfRule type="expression" dxfId="1341" priority="1220" stopIfTrue="1">
      <formula>WEEKDAY($A979)=2</formula>
    </cfRule>
    <cfRule type="expression" dxfId="1340" priority="1221" stopIfTrue="1">
      <formula>WEEKDAY($A979)=3</formula>
    </cfRule>
    <cfRule type="expression" dxfId="1339" priority="1222" stopIfTrue="1">
      <formula>WEEKDAY($A979)=4</formula>
    </cfRule>
    <cfRule type="expression" dxfId="1338" priority="1223" stopIfTrue="1">
      <formula>WEEKDAY($A979)=5</formula>
    </cfRule>
    <cfRule type="expression" dxfId="1337" priority="1224" stopIfTrue="1">
      <formula>WEEKDAY($A979)=6</formula>
    </cfRule>
    <cfRule type="expression" dxfId="1336" priority="1225" stopIfTrue="1">
      <formula>WEEKDAY($A979)=7</formula>
    </cfRule>
  </conditionalFormatting>
  <conditionalFormatting sqref="B979:G979 J979:M979">
    <cfRule type="expression" dxfId="1335" priority="1212" stopIfTrue="1">
      <formula>WEEKDAY($A979)=1</formula>
    </cfRule>
    <cfRule type="expression" dxfId="1334" priority="1213" stopIfTrue="1">
      <formula>WEEKDAY($A979)=2</formula>
    </cfRule>
    <cfRule type="expression" dxfId="1333" priority="1214" stopIfTrue="1">
      <formula>WEEKDAY($A979)=3</formula>
    </cfRule>
    <cfRule type="expression" dxfId="1332" priority="1215" stopIfTrue="1">
      <formula>WEEKDAY($A979)=4</formula>
    </cfRule>
    <cfRule type="expression" dxfId="1331" priority="1216" stopIfTrue="1">
      <formula>WEEKDAY($A979)=5</formula>
    </cfRule>
    <cfRule type="expression" dxfId="1330" priority="1217" stopIfTrue="1">
      <formula>WEEKDAY($A979)=6</formula>
    </cfRule>
    <cfRule type="expression" dxfId="1329" priority="1218" stopIfTrue="1">
      <formula>WEEKDAY($A979)=7</formula>
    </cfRule>
  </conditionalFormatting>
  <conditionalFormatting sqref="H980:H981">
    <cfRule type="expression" dxfId="1328" priority="1205" stopIfTrue="1">
      <formula>WEEKDAY($A980)=1</formula>
    </cfRule>
    <cfRule type="expression" dxfId="1327" priority="1206" stopIfTrue="1">
      <formula>WEEKDAY($A980)=2</formula>
    </cfRule>
    <cfRule type="expression" dxfId="1326" priority="1207" stopIfTrue="1">
      <formula>WEEKDAY($A980)=3</formula>
    </cfRule>
    <cfRule type="expression" dxfId="1325" priority="1208" stopIfTrue="1">
      <formula>WEEKDAY($A980)=4</formula>
    </cfRule>
    <cfRule type="expression" dxfId="1324" priority="1209" stopIfTrue="1">
      <formula>WEEKDAY($A980)=5</formula>
    </cfRule>
    <cfRule type="expression" dxfId="1323" priority="1210" stopIfTrue="1">
      <formula>WEEKDAY($A980)=6</formula>
    </cfRule>
    <cfRule type="expression" dxfId="1322" priority="1211" stopIfTrue="1">
      <formula>WEEKDAY($A980)=7</formula>
    </cfRule>
  </conditionalFormatting>
  <conditionalFormatting sqref="H980:H981">
    <cfRule type="expression" dxfId="1321" priority="1198" stopIfTrue="1">
      <formula>WEEKDAY($A980)=1</formula>
    </cfRule>
    <cfRule type="expression" dxfId="1320" priority="1199" stopIfTrue="1">
      <formula>WEEKDAY($A980)=2</formula>
    </cfRule>
    <cfRule type="expression" dxfId="1319" priority="1200" stopIfTrue="1">
      <formula>WEEKDAY($A980)=3</formula>
    </cfRule>
    <cfRule type="expression" dxfId="1318" priority="1201" stopIfTrue="1">
      <formula>WEEKDAY($A980)=4</formula>
    </cfRule>
    <cfRule type="expression" dxfId="1317" priority="1202" stopIfTrue="1">
      <formula>WEEKDAY($A980)=5</formula>
    </cfRule>
    <cfRule type="expression" dxfId="1316" priority="1203" stopIfTrue="1">
      <formula>WEEKDAY($A980)=6</formula>
    </cfRule>
    <cfRule type="expression" dxfId="1315" priority="1204" stopIfTrue="1">
      <formula>WEEKDAY($A980)=7</formula>
    </cfRule>
  </conditionalFormatting>
  <conditionalFormatting sqref="B980:G980 J980:M980">
    <cfRule type="expression" dxfId="1314" priority="1191" stopIfTrue="1">
      <formula>WEEKDAY($A980)=1</formula>
    </cfRule>
    <cfRule type="expression" dxfId="1313" priority="1192" stopIfTrue="1">
      <formula>WEEKDAY($A980)=2</formula>
    </cfRule>
    <cfRule type="expression" dxfId="1312" priority="1193" stopIfTrue="1">
      <formula>WEEKDAY($A980)=3</formula>
    </cfRule>
    <cfRule type="expression" dxfId="1311" priority="1194" stopIfTrue="1">
      <formula>WEEKDAY($A980)=4</formula>
    </cfRule>
    <cfRule type="expression" dxfId="1310" priority="1195" stopIfTrue="1">
      <formula>WEEKDAY($A980)=5</formula>
    </cfRule>
    <cfRule type="expression" dxfId="1309" priority="1196" stopIfTrue="1">
      <formula>WEEKDAY($A980)=6</formula>
    </cfRule>
    <cfRule type="expression" dxfId="1308" priority="1197" stopIfTrue="1">
      <formula>WEEKDAY($A980)=7</formula>
    </cfRule>
  </conditionalFormatting>
  <conditionalFormatting sqref="B981:G981 J981:M981">
    <cfRule type="expression" dxfId="1307" priority="1184" stopIfTrue="1">
      <formula>WEEKDAY($A981)=1</formula>
    </cfRule>
    <cfRule type="expression" dxfId="1306" priority="1185" stopIfTrue="1">
      <formula>WEEKDAY($A981)=2</formula>
    </cfRule>
    <cfRule type="expression" dxfId="1305" priority="1186" stopIfTrue="1">
      <formula>WEEKDAY($A981)=3</formula>
    </cfRule>
    <cfRule type="expression" dxfId="1304" priority="1187" stopIfTrue="1">
      <formula>WEEKDAY($A981)=4</formula>
    </cfRule>
    <cfRule type="expression" dxfId="1303" priority="1188" stopIfTrue="1">
      <formula>WEEKDAY($A981)=5</formula>
    </cfRule>
    <cfRule type="expression" dxfId="1302" priority="1189" stopIfTrue="1">
      <formula>WEEKDAY($A981)=6</formula>
    </cfRule>
    <cfRule type="expression" dxfId="1301" priority="1190" stopIfTrue="1">
      <formula>WEEKDAY($A981)=7</formula>
    </cfRule>
  </conditionalFormatting>
  <conditionalFormatting sqref="H982">
    <cfRule type="expression" dxfId="1300" priority="1177" stopIfTrue="1">
      <formula>WEEKDAY($A982)=1</formula>
    </cfRule>
    <cfRule type="expression" dxfId="1299" priority="1178" stopIfTrue="1">
      <formula>WEEKDAY($A982)=2</formula>
    </cfRule>
    <cfRule type="expression" dxfId="1298" priority="1179" stopIfTrue="1">
      <formula>WEEKDAY($A982)=3</formula>
    </cfRule>
    <cfRule type="expression" dxfId="1297" priority="1180" stopIfTrue="1">
      <formula>WEEKDAY($A982)=4</formula>
    </cfRule>
    <cfRule type="expression" dxfId="1296" priority="1181" stopIfTrue="1">
      <formula>WEEKDAY($A982)=5</formula>
    </cfRule>
    <cfRule type="expression" dxfId="1295" priority="1182" stopIfTrue="1">
      <formula>WEEKDAY($A982)=6</formula>
    </cfRule>
    <cfRule type="expression" dxfId="1294" priority="1183" stopIfTrue="1">
      <formula>WEEKDAY($A982)=7</formula>
    </cfRule>
  </conditionalFormatting>
  <conditionalFormatting sqref="H982">
    <cfRule type="expression" dxfId="1293" priority="1170" stopIfTrue="1">
      <formula>WEEKDAY($A982)=1</formula>
    </cfRule>
    <cfRule type="expression" dxfId="1292" priority="1171" stopIfTrue="1">
      <formula>WEEKDAY($A982)=2</formula>
    </cfRule>
    <cfRule type="expression" dxfId="1291" priority="1172" stopIfTrue="1">
      <formula>WEEKDAY($A982)=3</formula>
    </cfRule>
    <cfRule type="expression" dxfId="1290" priority="1173" stopIfTrue="1">
      <formula>WEEKDAY($A982)=4</formula>
    </cfRule>
    <cfRule type="expression" dxfId="1289" priority="1174" stopIfTrue="1">
      <formula>WEEKDAY($A982)=5</formula>
    </cfRule>
    <cfRule type="expression" dxfId="1288" priority="1175" stopIfTrue="1">
      <formula>WEEKDAY($A982)=6</formula>
    </cfRule>
    <cfRule type="expression" dxfId="1287" priority="1176" stopIfTrue="1">
      <formula>WEEKDAY($A982)=7</formula>
    </cfRule>
  </conditionalFormatting>
  <conditionalFormatting sqref="B982:G982 J982:M982">
    <cfRule type="expression" dxfId="1286" priority="1163" stopIfTrue="1">
      <formula>WEEKDAY($A982)=1</formula>
    </cfRule>
    <cfRule type="expression" dxfId="1285" priority="1164" stopIfTrue="1">
      <formula>WEEKDAY($A982)=2</formula>
    </cfRule>
    <cfRule type="expression" dxfId="1284" priority="1165" stopIfTrue="1">
      <formula>WEEKDAY($A982)=3</formula>
    </cfRule>
    <cfRule type="expression" dxfId="1283" priority="1166" stopIfTrue="1">
      <formula>WEEKDAY($A982)=4</formula>
    </cfRule>
    <cfRule type="expression" dxfId="1282" priority="1167" stopIfTrue="1">
      <formula>WEEKDAY($A982)=5</formula>
    </cfRule>
    <cfRule type="expression" dxfId="1281" priority="1168" stopIfTrue="1">
      <formula>WEEKDAY($A982)=6</formula>
    </cfRule>
    <cfRule type="expression" dxfId="1280" priority="1169" stopIfTrue="1">
      <formula>WEEKDAY($A982)=7</formula>
    </cfRule>
  </conditionalFormatting>
  <conditionalFormatting sqref="B983:H983 J983:M983">
    <cfRule type="expression" dxfId="1279" priority="1156" stopIfTrue="1">
      <formula>WEEKDAY($A983)=1</formula>
    </cfRule>
    <cfRule type="expression" dxfId="1278" priority="1157" stopIfTrue="1">
      <formula>WEEKDAY($A983)=2</formula>
    </cfRule>
    <cfRule type="expression" dxfId="1277" priority="1158" stopIfTrue="1">
      <formula>WEEKDAY($A983)=3</formula>
    </cfRule>
    <cfRule type="expression" dxfId="1276" priority="1159" stopIfTrue="1">
      <formula>WEEKDAY($A983)=4</formula>
    </cfRule>
    <cfRule type="expression" dxfId="1275" priority="1160" stopIfTrue="1">
      <formula>WEEKDAY($A983)=5</formula>
    </cfRule>
    <cfRule type="expression" dxfId="1274" priority="1161" stopIfTrue="1">
      <formula>WEEKDAY($A983)=6</formula>
    </cfRule>
    <cfRule type="expression" dxfId="1273" priority="1162" stopIfTrue="1">
      <formula>WEEKDAY($A983)=7</formula>
    </cfRule>
  </conditionalFormatting>
  <conditionalFormatting sqref="J984">
    <cfRule type="expression" dxfId="1272" priority="1149" stopIfTrue="1">
      <formula>WEEKDAY($A984)=1</formula>
    </cfRule>
    <cfRule type="expression" dxfId="1271" priority="1150" stopIfTrue="1">
      <formula>WEEKDAY($A984)=2</formula>
    </cfRule>
    <cfRule type="expression" dxfId="1270" priority="1151" stopIfTrue="1">
      <formula>WEEKDAY($A984)=3</formula>
    </cfRule>
    <cfRule type="expression" dxfId="1269" priority="1152" stopIfTrue="1">
      <formula>WEEKDAY($A984)=4</formula>
    </cfRule>
    <cfRule type="expression" dxfId="1268" priority="1153" stopIfTrue="1">
      <formula>WEEKDAY($A984)=5</formula>
    </cfRule>
    <cfRule type="expression" dxfId="1267" priority="1154" stopIfTrue="1">
      <formula>WEEKDAY($A984)=6</formula>
    </cfRule>
    <cfRule type="expression" dxfId="1266" priority="1155" stopIfTrue="1">
      <formula>WEEKDAY($A984)=7</formula>
    </cfRule>
  </conditionalFormatting>
  <conditionalFormatting sqref="B984:H984 K984:M984">
    <cfRule type="expression" dxfId="1265" priority="1142" stopIfTrue="1">
      <formula>WEEKDAY($A984)=1</formula>
    </cfRule>
    <cfRule type="expression" dxfId="1264" priority="1143" stopIfTrue="1">
      <formula>WEEKDAY($A984)=2</formula>
    </cfRule>
    <cfRule type="expression" dxfId="1263" priority="1144" stopIfTrue="1">
      <formula>WEEKDAY($A984)=3</formula>
    </cfRule>
    <cfRule type="expression" dxfId="1262" priority="1145" stopIfTrue="1">
      <formula>WEEKDAY($A984)=4</formula>
    </cfRule>
    <cfRule type="expression" dxfId="1261" priority="1146" stopIfTrue="1">
      <formula>WEEKDAY($A984)=5</formula>
    </cfRule>
    <cfRule type="expression" dxfId="1260" priority="1147" stopIfTrue="1">
      <formula>WEEKDAY($A984)=6</formula>
    </cfRule>
    <cfRule type="expression" dxfId="1259" priority="1148" stopIfTrue="1">
      <formula>WEEKDAY($A984)=7</formula>
    </cfRule>
  </conditionalFormatting>
  <conditionalFormatting sqref="B984:H984 K984:M984">
    <cfRule type="expression" dxfId="1258" priority="1135" stopIfTrue="1">
      <formula>WEEKDAY($A984)=1</formula>
    </cfRule>
    <cfRule type="expression" dxfId="1257" priority="1136" stopIfTrue="1">
      <formula>WEEKDAY($A984)=2</formula>
    </cfRule>
    <cfRule type="expression" dxfId="1256" priority="1137" stopIfTrue="1">
      <formula>WEEKDAY($A984)=3</formula>
    </cfRule>
    <cfRule type="expression" dxfId="1255" priority="1138" stopIfTrue="1">
      <formula>WEEKDAY($A984)=4</formula>
    </cfRule>
    <cfRule type="expression" dxfId="1254" priority="1139" stopIfTrue="1">
      <formula>WEEKDAY($A984)=5</formula>
    </cfRule>
    <cfRule type="expression" dxfId="1253" priority="1140" stopIfTrue="1">
      <formula>WEEKDAY($A984)=6</formula>
    </cfRule>
    <cfRule type="expression" dxfId="1252" priority="1141" stopIfTrue="1">
      <formula>WEEKDAY($A984)=7</formula>
    </cfRule>
  </conditionalFormatting>
  <conditionalFormatting sqref="B985:H985 J985:M985">
    <cfRule type="expression" dxfId="1251" priority="1128" stopIfTrue="1">
      <formula>WEEKDAY($A985)=1</formula>
    </cfRule>
    <cfRule type="expression" dxfId="1250" priority="1129" stopIfTrue="1">
      <formula>WEEKDAY($A985)=2</formula>
    </cfRule>
    <cfRule type="expression" dxfId="1249" priority="1130" stopIfTrue="1">
      <formula>WEEKDAY($A985)=3</formula>
    </cfRule>
    <cfRule type="expression" dxfId="1248" priority="1131" stopIfTrue="1">
      <formula>WEEKDAY($A985)=4</formula>
    </cfRule>
    <cfRule type="expression" dxfId="1247" priority="1132" stopIfTrue="1">
      <formula>WEEKDAY($A985)=5</formula>
    </cfRule>
    <cfRule type="expression" dxfId="1246" priority="1133" stopIfTrue="1">
      <formula>WEEKDAY($A985)=6</formula>
    </cfRule>
    <cfRule type="expression" dxfId="1245" priority="1134" stopIfTrue="1">
      <formula>WEEKDAY($A985)=7</formula>
    </cfRule>
  </conditionalFormatting>
  <conditionalFormatting sqref="B985:H985 J985:M985">
    <cfRule type="expression" dxfId="1244" priority="1121" stopIfTrue="1">
      <formula>WEEKDAY($A985)=1</formula>
    </cfRule>
    <cfRule type="expression" dxfId="1243" priority="1122" stopIfTrue="1">
      <formula>WEEKDAY($A985)=2</formula>
    </cfRule>
    <cfRule type="expression" dxfId="1242" priority="1123" stopIfTrue="1">
      <formula>WEEKDAY($A985)=3</formula>
    </cfRule>
    <cfRule type="expression" dxfId="1241" priority="1124" stopIfTrue="1">
      <formula>WEEKDAY($A985)=4</formula>
    </cfRule>
    <cfRule type="expression" dxfId="1240" priority="1125" stopIfTrue="1">
      <formula>WEEKDAY($A985)=5</formula>
    </cfRule>
    <cfRule type="expression" dxfId="1239" priority="1126" stopIfTrue="1">
      <formula>WEEKDAY($A985)=6</formula>
    </cfRule>
    <cfRule type="expression" dxfId="1238" priority="1127" stopIfTrue="1">
      <formula>WEEKDAY($A985)=7</formula>
    </cfRule>
  </conditionalFormatting>
  <conditionalFormatting sqref="B986:H986 J986:M986">
    <cfRule type="expression" dxfId="1237" priority="1114" stopIfTrue="1">
      <formula>WEEKDAY($A986)=1</formula>
    </cfRule>
    <cfRule type="expression" dxfId="1236" priority="1115" stopIfTrue="1">
      <formula>WEEKDAY($A986)=2</formula>
    </cfRule>
    <cfRule type="expression" dxfId="1235" priority="1116" stopIfTrue="1">
      <formula>WEEKDAY($A986)=3</formula>
    </cfRule>
    <cfRule type="expression" dxfId="1234" priority="1117" stopIfTrue="1">
      <formula>WEEKDAY($A986)=4</formula>
    </cfRule>
    <cfRule type="expression" dxfId="1233" priority="1118" stopIfTrue="1">
      <formula>WEEKDAY($A986)=5</formula>
    </cfRule>
    <cfRule type="expression" dxfId="1232" priority="1119" stopIfTrue="1">
      <formula>WEEKDAY($A986)=6</formula>
    </cfRule>
    <cfRule type="expression" dxfId="1231" priority="1120" stopIfTrue="1">
      <formula>WEEKDAY($A986)=7</formula>
    </cfRule>
  </conditionalFormatting>
  <conditionalFormatting sqref="J987">
    <cfRule type="expression" dxfId="1230" priority="1107" stopIfTrue="1">
      <formula>WEEKDAY($A987)=1</formula>
    </cfRule>
    <cfRule type="expression" dxfId="1229" priority="1108" stopIfTrue="1">
      <formula>WEEKDAY($A987)=2</formula>
    </cfRule>
    <cfRule type="expression" dxfId="1228" priority="1109" stopIfTrue="1">
      <formula>WEEKDAY($A987)=3</formula>
    </cfRule>
    <cfRule type="expression" dxfId="1227" priority="1110" stopIfTrue="1">
      <formula>WEEKDAY($A987)=4</formula>
    </cfRule>
    <cfRule type="expression" dxfId="1226" priority="1111" stopIfTrue="1">
      <formula>WEEKDAY($A987)=5</formula>
    </cfRule>
    <cfRule type="expression" dxfId="1225" priority="1112" stopIfTrue="1">
      <formula>WEEKDAY($A987)=6</formula>
    </cfRule>
    <cfRule type="expression" dxfId="1224" priority="1113" stopIfTrue="1">
      <formula>WEEKDAY($A987)=7</formula>
    </cfRule>
  </conditionalFormatting>
  <conditionalFormatting sqref="B987:H987 K987:M987">
    <cfRule type="expression" dxfId="1223" priority="1100" stopIfTrue="1">
      <formula>WEEKDAY($A987)=1</formula>
    </cfRule>
    <cfRule type="expression" dxfId="1222" priority="1101" stopIfTrue="1">
      <formula>WEEKDAY($A987)=2</formula>
    </cfRule>
    <cfRule type="expression" dxfId="1221" priority="1102" stopIfTrue="1">
      <formula>WEEKDAY($A987)=3</formula>
    </cfRule>
    <cfRule type="expression" dxfId="1220" priority="1103" stopIfTrue="1">
      <formula>WEEKDAY($A987)=4</formula>
    </cfRule>
    <cfRule type="expression" dxfId="1219" priority="1104" stopIfTrue="1">
      <formula>WEEKDAY($A987)=5</formula>
    </cfRule>
    <cfRule type="expression" dxfId="1218" priority="1105" stopIfTrue="1">
      <formula>WEEKDAY($A987)=6</formula>
    </cfRule>
    <cfRule type="expression" dxfId="1217" priority="1106" stopIfTrue="1">
      <formula>WEEKDAY($A987)=7</formula>
    </cfRule>
  </conditionalFormatting>
  <conditionalFormatting sqref="B987:H987 K987:M987">
    <cfRule type="expression" dxfId="1216" priority="1093" stopIfTrue="1">
      <formula>WEEKDAY($A987)=1</formula>
    </cfRule>
    <cfRule type="expression" dxfId="1215" priority="1094" stopIfTrue="1">
      <formula>WEEKDAY($A987)=2</formula>
    </cfRule>
    <cfRule type="expression" dxfId="1214" priority="1095" stopIfTrue="1">
      <formula>WEEKDAY($A987)=3</formula>
    </cfRule>
    <cfRule type="expression" dxfId="1213" priority="1096" stopIfTrue="1">
      <formula>WEEKDAY($A987)=4</formula>
    </cfRule>
    <cfRule type="expression" dxfId="1212" priority="1097" stopIfTrue="1">
      <formula>WEEKDAY($A987)=5</formula>
    </cfRule>
    <cfRule type="expression" dxfId="1211" priority="1098" stopIfTrue="1">
      <formula>WEEKDAY($A987)=6</formula>
    </cfRule>
    <cfRule type="expression" dxfId="1210" priority="1099" stopIfTrue="1">
      <formula>WEEKDAY($A987)=7</formula>
    </cfRule>
  </conditionalFormatting>
  <conditionalFormatting sqref="B988:H988 J988:M988">
    <cfRule type="expression" dxfId="1209" priority="1086" stopIfTrue="1">
      <formula>WEEKDAY($A988)=1</formula>
    </cfRule>
    <cfRule type="expression" dxfId="1208" priority="1087" stopIfTrue="1">
      <formula>WEEKDAY($A988)=2</formula>
    </cfRule>
    <cfRule type="expression" dxfId="1207" priority="1088" stopIfTrue="1">
      <formula>WEEKDAY($A988)=3</formula>
    </cfRule>
    <cfRule type="expression" dxfId="1206" priority="1089" stopIfTrue="1">
      <formula>WEEKDAY($A988)=4</formula>
    </cfRule>
    <cfRule type="expression" dxfId="1205" priority="1090" stopIfTrue="1">
      <formula>WEEKDAY($A988)=5</formula>
    </cfRule>
    <cfRule type="expression" dxfId="1204" priority="1091" stopIfTrue="1">
      <formula>WEEKDAY($A988)=6</formula>
    </cfRule>
    <cfRule type="expression" dxfId="1203" priority="1092" stopIfTrue="1">
      <formula>WEEKDAY($A988)=7</formula>
    </cfRule>
  </conditionalFormatting>
  <conditionalFormatting sqref="B988:H988 J988:M988">
    <cfRule type="expression" dxfId="1202" priority="1079" stopIfTrue="1">
      <formula>WEEKDAY($A988)=1</formula>
    </cfRule>
    <cfRule type="expression" dxfId="1201" priority="1080" stopIfTrue="1">
      <formula>WEEKDAY($A988)=2</formula>
    </cfRule>
    <cfRule type="expression" dxfId="1200" priority="1081" stopIfTrue="1">
      <formula>WEEKDAY($A988)=3</formula>
    </cfRule>
    <cfRule type="expression" dxfId="1199" priority="1082" stopIfTrue="1">
      <formula>WEEKDAY($A988)=4</formula>
    </cfRule>
    <cfRule type="expression" dxfId="1198" priority="1083" stopIfTrue="1">
      <formula>WEEKDAY($A988)=5</formula>
    </cfRule>
    <cfRule type="expression" dxfId="1197" priority="1084" stopIfTrue="1">
      <formula>WEEKDAY($A988)=6</formula>
    </cfRule>
    <cfRule type="expression" dxfId="1196" priority="1085" stopIfTrue="1">
      <formula>WEEKDAY($A988)=7</formula>
    </cfRule>
  </conditionalFormatting>
  <conditionalFormatting sqref="H989">
    <cfRule type="expression" dxfId="1195" priority="1072" stopIfTrue="1">
      <formula>WEEKDAY($A989)=1</formula>
    </cfRule>
    <cfRule type="expression" dxfId="1194" priority="1073" stopIfTrue="1">
      <formula>WEEKDAY($A989)=2</formula>
    </cfRule>
    <cfRule type="expression" dxfId="1193" priority="1074" stopIfTrue="1">
      <formula>WEEKDAY($A989)=3</formula>
    </cfRule>
    <cfRule type="expression" dxfId="1192" priority="1075" stopIfTrue="1">
      <formula>WEEKDAY($A989)=4</formula>
    </cfRule>
    <cfRule type="expression" dxfId="1191" priority="1076" stopIfTrue="1">
      <formula>WEEKDAY($A989)=5</formula>
    </cfRule>
    <cfRule type="expression" dxfId="1190" priority="1077" stopIfTrue="1">
      <formula>WEEKDAY($A989)=6</formula>
    </cfRule>
    <cfRule type="expression" dxfId="1189" priority="1078" stopIfTrue="1">
      <formula>WEEKDAY($A989)=7</formula>
    </cfRule>
  </conditionalFormatting>
  <conditionalFormatting sqref="H989">
    <cfRule type="expression" dxfId="1188" priority="1065" stopIfTrue="1">
      <formula>WEEKDAY($A989)=1</formula>
    </cfRule>
    <cfRule type="expression" dxfId="1187" priority="1066" stopIfTrue="1">
      <formula>WEEKDAY($A989)=2</formula>
    </cfRule>
    <cfRule type="expression" dxfId="1186" priority="1067" stopIfTrue="1">
      <formula>WEEKDAY($A989)=3</formula>
    </cfRule>
    <cfRule type="expression" dxfId="1185" priority="1068" stopIfTrue="1">
      <formula>WEEKDAY($A989)=4</formula>
    </cfRule>
    <cfRule type="expression" dxfId="1184" priority="1069" stopIfTrue="1">
      <formula>WEEKDAY($A989)=5</formula>
    </cfRule>
    <cfRule type="expression" dxfId="1183" priority="1070" stopIfTrue="1">
      <formula>WEEKDAY($A989)=6</formula>
    </cfRule>
    <cfRule type="expression" dxfId="1182" priority="1071" stopIfTrue="1">
      <formula>WEEKDAY($A989)=7</formula>
    </cfRule>
  </conditionalFormatting>
  <conditionalFormatting sqref="B989:G989 J989:M989">
    <cfRule type="expression" dxfId="1181" priority="1058" stopIfTrue="1">
      <formula>WEEKDAY($A989)=1</formula>
    </cfRule>
    <cfRule type="expression" dxfId="1180" priority="1059" stopIfTrue="1">
      <formula>WEEKDAY($A989)=2</formula>
    </cfRule>
    <cfRule type="expression" dxfId="1179" priority="1060" stopIfTrue="1">
      <formula>WEEKDAY($A989)=3</formula>
    </cfRule>
    <cfRule type="expression" dxfId="1178" priority="1061" stopIfTrue="1">
      <formula>WEEKDAY($A989)=4</formula>
    </cfRule>
    <cfRule type="expression" dxfId="1177" priority="1062" stopIfTrue="1">
      <formula>WEEKDAY($A989)=5</formula>
    </cfRule>
    <cfRule type="expression" dxfId="1176" priority="1063" stopIfTrue="1">
      <formula>WEEKDAY($A989)=6</formula>
    </cfRule>
    <cfRule type="expression" dxfId="1175" priority="1064" stopIfTrue="1">
      <formula>WEEKDAY($A989)=7</formula>
    </cfRule>
  </conditionalFormatting>
  <conditionalFormatting sqref="B990:H990 J990:M990">
    <cfRule type="expression" dxfId="1174" priority="1051" stopIfTrue="1">
      <formula>WEEKDAY($A990)=1</formula>
    </cfRule>
    <cfRule type="expression" dxfId="1173" priority="1052" stopIfTrue="1">
      <formula>WEEKDAY($A990)=2</formula>
    </cfRule>
    <cfRule type="expression" dxfId="1172" priority="1053" stopIfTrue="1">
      <formula>WEEKDAY($A990)=3</formula>
    </cfRule>
    <cfRule type="expression" dxfId="1171" priority="1054" stopIfTrue="1">
      <formula>WEEKDAY($A990)=4</formula>
    </cfRule>
    <cfRule type="expression" dxfId="1170" priority="1055" stopIfTrue="1">
      <formula>WEEKDAY($A990)=5</formula>
    </cfRule>
    <cfRule type="expression" dxfId="1169" priority="1056" stopIfTrue="1">
      <formula>WEEKDAY($A990)=6</formula>
    </cfRule>
    <cfRule type="expression" dxfId="1168" priority="1057" stopIfTrue="1">
      <formula>WEEKDAY($A990)=7</formula>
    </cfRule>
  </conditionalFormatting>
  <conditionalFormatting sqref="J991">
    <cfRule type="expression" dxfId="1167" priority="1044" stopIfTrue="1">
      <formula>WEEKDAY($A991)=1</formula>
    </cfRule>
    <cfRule type="expression" dxfId="1166" priority="1045" stopIfTrue="1">
      <formula>WEEKDAY($A991)=2</formula>
    </cfRule>
    <cfRule type="expression" dxfId="1165" priority="1046" stopIfTrue="1">
      <formula>WEEKDAY($A991)=3</formula>
    </cfRule>
    <cfRule type="expression" dxfId="1164" priority="1047" stopIfTrue="1">
      <formula>WEEKDAY($A991)=4</formula>
    </cfRule>
    <cfRule type="expression" dxfId="1163" priority="1048" stopIfTrue="1">
      <formula>WEEKDAY($A991)=5</formula>
    </cfRule>
    <cfRule type="expression" dxfId="1162" priority="1049" stopIfTrue="1">
      <formula>WEEKDAY($A991)=6</formula>
    </cfRule>
    <cfRule type="expression" dxfId="1161" priority="1050" stopIfTrue="1">
      <formula>WEEKDAY($A991)=7</formula>
    </cfRule>
  </conditionalFormatting>
  <conditionalFormatting sqref="B991:H991 K991:M991">
    <cfRule type="expression" dxfId="1160" priority="1037" stopIfTrue="1">
      <formula>WEEKDAY($A991)=1</formula>
    </cfRule>
    <cfRule type="expression" dxfId="1159" priority="1038" stopIfTrue="1">
      <formula>WEEKDAY($A991)=2</formula>
    </cfRule>
    <cfRule type="expression" dxfId="1158" priority="1039" stopIfTrue="1">
      <formula>WEEKDAY($A991)=3</formula>
    </cfRule>
    <cfRule type="expression" dxfId="1157" priority="1040" stopIfTrue="1">
      <formula>WEEKDAY($A991)=4</formula>
    </cfRule>
    <cfRule type="expression" dxfId="1156" priority="1041" stopIfTrue="1">
      <formula>WEEKDAY($A991)=5</formula>
    </cfRule>
    <cfRule type="expression" dxfId="1155" priority="1042" stopIfTrue="1">
      <formula>WEEKDAY($A991)=6</formula>
    </cfRule>
    <cfRule type="expression" dxfId="1154" priority="1043" stopIfTrue="1">
      <formula>WEEKDAY($A991)=7</formula>
    </cfRule>
  </conditionalFormatting>
  <conditionalFormatting sqref="B991:H991 K991:M991">
    <cfRule type="expression" dxfId="1153" priority="1030" stopIfTrue="1">
      <formula>WEEKDAY($A991)=1</formula>
    </cfRule>
    <cfRule type="expression" dxfId="1152" priority="1031" stopIfTrue="1">
      <formula>WEEKDAY($A991)=2</formula>
    </cfRule>
    <cfRule type="expression" dxfId="1151" priority="1032" stopIfTrue="1">
      <formula>WEEKDAY($A991)=3</formula>
    </cfRule>
    <cfRule type="expression" dxfId="1150" priority="1033" stopIfTrue="1">
      <formula>WEEKDAY($A991)=4</formula>
    </cfRule>
    <cfRule type="expression" dxfId="1149" priority="1034" stopIfTrue="1">
      <formula>WEEKDAY($A991)=5</formula>
    </cfRule>
    <cfRule type="expression" dxfId="1148" priority="1035" stopIfTrue="1">
      <formula>WEEKDAY($A991)=6</formula>
    </cfRule>
    <cfRule type="expression" dxfId="1147" priority="1036" stopIfTrue="1">
      <formula>WEEKDAY($A991)=7</formula>
    </cfRule>
  </conditionalFormatting>
  <conditionalFormatting sqref="B992:H992 J992:M992">
    <cfRule type="expression" dxfId="1146" priority="1023" stopIfTrue="1">
      <formula>WEEKDAY($A992)=1</formula>
    </cfRule>
    <cfRule type="expression" dxfId="1145" priority="1024" stopIfTrue="1">
      <formula>WEEKDAY($A992)=2</formula>
    </cfRule>
    <cfRule type="expression" dxfId="1144" priority="1025" stopIfTrue="1">
      <formula>WEEKDAY($A992)=3</formula>
    </cfRule>
    <cfRule type="expression" dxfId="1143" priority="1026" stopIfTrue="1">
      <formula>WEEKDAY($A992)=4</formula>
    </cfRule>
    <cfRule type="expression" dxfId="1142" priority="1027" stopIfTrue="1">
      <formula>WEEKDAY($A992)=5</formula>
    </cfRule>
    <cfRule type="expression" dxfId="1141" priority="1028" stopIfTrue="1">
      <formula>WEEKDAY($A992)=6</formula>
    </cfRule>
    <cfRule type="expression" dxfId="1140" priority="1029" stopIfTrue="1">
      <formula>WEEKDAY($A992)=7</formula>
    </cfRule>
  </conditionalFormatting>
  <conditionalFormatting sqref="B992:H992 J992:M992">
    <cfRule type="expression" dxfId="1139" priority="1016" stopIfTrue="1">
      <formula>WEEKDAY($A992)=1</formula>
    </cfRule>
    <cfRule type="expression" dxfId="1138" priority="1017" stopIfTrue="1">
      <formula>WEEKDAY($A992)=2</formula>
    </cfRule>
    <cfRule type="expression" dxfId="1137" priority="1018" stopIfTrue="1">
      <formula>WEEKDAY($A992)=3</formula>
    </cfRule>
    <cfRule type="expression" dxfId="1136" priority="1019" stopIfTrue="1">
      <formula>WEEKDAY($A992)=4</formula>
    </cfRule>
    <cfRule type="expression" dxfId="1135" priority="1020" stopIfTrue="1">
      <formula>WEEKDAY($A992)=5</formula>
    </cfRule>
    <cfRule type="expression" dxfId="1134" priority="1021" stopIfTrue="1">
      <formula>WEEKDAY($A992)=6</formula>
    </cfRule>
    <cfRule type="expression" dxfId="1133" priority="1022" stopIfTrue="1">
      <formula>WEEKDAY($A992)=7</formula>
    </cfRule>
  </conditionalFormatting>
  <conditionalFormatting sqref="B993:G993 J993:M993">
    <cfRule type="expression" dxfId="1132" priority="995" stopIfTrue="1">
      <formula>WEEKDAY($A993)=1</formula>
    </cfRule>
    <cfRule type="expression" dxfId="1131" priority="996" stopIfTrue="1">
      <formula>WEEKDAY($A993)=2</formula>
    </cfRule>
    <cfRule type="expression" dxfId="1130" priority="997" stopIfTrue="1">
      <formula>WEEKDAY($A993)=3</formula>
    </cfRule>
    <cfRule type="expression" dxfId="1129" priority="998" stopIfTrue="1">
      <formula>WEEKDAY($A993)=4</formula>
    </cfRule>
    <cfRule type="expression" dxfId="1128" priority="999" stopIfTrue="1">
      <formula>WEEKDAY($A993)=5</formula>
    </cfRule>
    <cfRule type="expression" dxfId="1127" priority="1000" stopIfTrue="1">
      <formula>WEEKDAY($A993)=6</formula>
    </cfRule>
    <cfRule type="expression" dxfId="1126" priority="1001" stopIfTrue="1">
      <formula>WEEKDAY($A993)=7</formula>
    </cfRule>
  </conditionalFormatting>
  <conditionalFormatting sqref="B995:H995 J995:M995">
    <cfRule type="expression" dxfId="1125" priority="981" stopIfTrue="1">
      <formula>WEEKDAY($A995)=1</formula>
    </cfRule>
    <cfRule type="expression" dxfId="1124" priority="982" stopIfTrue="1">
      <formula>WEEKDAY($A995)=2</formula>
    </cfRule>
    <cfRule type="expression" dxfId="1123" priority="983" stopIfTrue="1">
      <formula>WEEKDAY($A995)=3</formula>
    </cfRule>
    <cfRule type="expression" dxfId="1122" priority="984" stopIfTrue="1">
      <formula>WEEKDAY($A995)=4</formula>
    </cfRule>
    <cfRule type="expression" dxfId="1121" priority="985" stopIfTrue="1">
      <formula>WEEKDAY($A995)=5</formula>
    </cfRule>
    <cfRule type="expression" dxfId="1120" priority="986" stopIfTrue="1">
      <formula>WEEKDAY($A995)=6</formula>
    </cfRule>
    <cfRule type="expression" dxfId="1119" priority="987" stopIfTrue="1">
      <formula>WEEKDAY($A995)=7</formula>
    </cfRule>
  </conditionalFormatting>
  <conditionalFormatting sqref="J996">
    <cfRule type="expression" dxfId="1118" priority="974" stopIfTrue="1">
      <formula>WEEKDAY($A996)=1</formula>
    </cfRule>
    <cfRule type="expression" dxfId="1117" priority="975" stopIfTrue="1">
      <formula>WEEKDAY($A996)=2</formula>
    </cfRule>
    <cfRule type="expression" dxfId="1116" priority="976" stopIfTrue="1">
      <formula>WEEKDAY($A996)=3</formula>
    </cfRule>
    <cfRule type="expression" dxfId="1115" priority="977" stopIfTrue="1">
      <formula>WEEKDAY($A996)=4</formula>
    </cfRule>
    <cfRule type="expression" dxfId="1114" priority="978" stopIfTrue="1">
      <formula>WEEKDAY($A996)=5</formula>
    </cfRule>
    <cfRule type="expression" dxfId="1113" priority="979" stopIfTrue="1">
      <formula>WEEKDAY($A996)=6</formula>
    </cfRule>
    <cfRule type="expression" dxfId="1112" priority="980" stopIfTrue="1">
      <formula>WEEKDAY($A996)=7</formula>
    </cfRule>
  </conditionalFormatting>
  <conditionalFormatting sqref="B996:H996 K996:M996">
    <cfRule type="expression" dxfId="1111" priority="967" stopIfTrue="1">
      <formula>WEEKDAY($A996)=1</formula>
    </cfRule>
    <cfRule type="expression" dxfId="1110" priority="968" stopIfTrue="1">
      <formula>WEEKDAY($A996)=2</formula>
    </cfRule>
    <cfRule type="expression" dxfId="1109" priority="969" stopIfTrue="1">
      <formula>WEEKDAY($A996)=3</formula>
    </cfRule>
    <cfRule type="expression" dxfId="1108" priority="970" stopIfTrue="1">
      <formula>WEEKDAY($A996)=4</formula>
    </cfRule>
    <cfRule type="expression" dxfId="1107" priority="971" stopIfTrue="1">
      <formula>WEEKDAY($A996)=5</formula>
    </cfRule>
    <cfRule type="expression" dxfId="1106" priority="972" stopIfTrue="1">
      <formula>WEEKDAY($A996)=6</formula>
    </cfRule>
    <cfRule type="expression" dxfId="1105" priority="973" stopIfTrue="1">
      <formula>WEEKDAY($A996)=7</formula>
    </cfRule>
  </conditionalFormatting>
  <conditionalFormatting sqref="B996:H996 K996:M996">
    <cfRule type="expression" dxfId="1104" priority="960" stopIfTrue="1">
      <formula>WEEKDAY($A996)=1</formula>
    </cfRule>
    <cfRule type="expression" dxfId="1103" priority="961" stopIfTrue="1">
      <formula>WEEKDAY($A996)=2</formula>
    </cfRule>
    <cfRule type="expression" dxfId="1102" priority="962" stopIfTrue="1">
      <formula>WEEKDAY($A996)=3</formula>
    </cfRule>
    <cfRule type="expression" dxfId="1101" priority="963" stopIfTrue="1">
      <formula>WEEKDAY($A996)=4</formula>
    </cfRule>
    <cfRule type="expression" dxfId="1100" priority="964" stopIfTrue="1">
      <formula>WEEKDAY($A996)=5</formula>
    </cfRule>
    <cfRule type="expression" dxfId="1099" priority="965" stopIfTrue="1">
      <formula>WEEKDAY($A996)=6</formula>
    </cfRule>
    <cfRule type="expression" dxfId="1098" priority="966" stopIfTrue="1">
      <formula>WEEKDAY($A996)=7</formula>
    </cfRule>
  </conditionalFormatting>
  <conditionalFormatting sqref="B997:H997 J997:M997">
    <cfRule type="expression" dxfId="1097" priority="953" stopIfTrue="1">
      <formula>WEEKDAY($A997)=1</formula>
    </cfRule>
    <cfRule type="expression" dxfId="1096" priority="954" stopIfTrue="1">
      <formula>WEEKDAY($A997)=2</formula>
    </cfRule>
    <cfRule type="expression" dxfId="1095" priority="955" stopIfTrue="1">
      <formula>WEEKDAY($A997)=3</formula>
    </cfRule>
    <cfRule type="expression" dxfId="1094" priority="956" stopIfTrue="1">
      <formula>WEEKDAY($A997)=4</formula>
    </cfRule>
    <cfRule type="expression" dxfId="1093" priority="957" stopIfTrue="1">
      <formula>WEEKDAY($A997)=5</formula>
    </cfRule>
    <cfRule type="expression" dxfId="1092" priority="958" stopIfTrue="1">
      <formula>WEEKDAY($A997)=6</formula>
    </cfRule>
    <cfRule type="expression" dxfId="1091" priority="959" stopIfTrue="1">
      <formula>WEEKDAY($A997)=7</formula>
    </cfRule>
  </conditionalFormatting>
  <conditionalFormatting sqref="B997:H997 J997:M997">
    <cfRule type="expression" dxfId="1090" priority="946" stopIfTrue="1">
      <formula>WEEKDAY($A997)=1</formula>
    </cfRule>
    <cfRule type="expression" dxfId="1089" priority="947" stopIfTrue="1">
      <formula>WEEKDAY($A997)=2</formula>
    </cfRule>
    <cfRule type="expression" dxfId="1088" priority="948" stopIfTrue="1">
      <formula>WEEKDAY($A997)=3</formula>
    </cfRule>
    <cfRule type="expression" dxfId="1087" priority="949" stopIfTrue="1">
      <formula>WEEKDAY($A997)=4</formula>
    </cfRule>
    <cfRule type="expression" dxfId="1086" priority="950" stopIfTrue="1">
      <formula>WEEKDAY($A997)=5</formula>
    </cfRule>
    <cfRule type="expression" dxfId="1085" priority="951" stopIfTrue="1">
      <formula>WEEKDAY($A997)=6</formula>
    </cfRule>
    <cfRule type="expression" dxfId="1084" priority="952" stopIfTrue="1">
      <formula>WEEKDAY($A997)=7</formula>
    </cfRule>
  </conditionalFormatting>
  <conditionalFormatting sqref="B998:G998 J998:M998">
    <cfRule type="expression" dxfId="1083" priority="939" stopIfTrue="1">
      <formula>WEEKDAY($A998)=1</formula>
    </cfRule>
    <cfRule type="expression" dxfId="1082" priority="940" stopIfTrue="1">
      <formula>WEEKDAY($A998)=2</formula>
    </cfRule>
    <cfRule type="expression" dxfId="1081" priority="941" stopIfTrue="1">
      <formula>WEEKDAY($A998)=3</formula>
    </cfRule>
    <cfRule type="expression" dxfId="1080" priority="942" stopIfTrue="1">
      <formula>WEEKDAY($A998)=4</formula>
    </cfRule>
    <cfRule type="expression" dxfId="1079" priority="943" stopIfTrue="1">
      <formula>WEEKDAY($A998)=5</formula>
    </cfRule>
    <cfRule type="expression" dxfId="1078" priority="944" stopIfTrue="1">
      <formula>WEEKDAY($A998)=6</formula>
    </cfRule>
    <cfRule type="expression" dxfId="1077" priority="945" stopIfTrue="1">
      <formula>WEEKDAY($A998)=7</formula>
    </cfRule>
  </conditionalFormatting>
  <conditionalFormatting sqref="B1000:H1000 J1000:M1000">
    <cfRule type="expression" dxfId="1076" priority="932" stopIfTrue="1">
      <formula>WEEKDAY($A1000)=1</formula>
    </cfRule>
    <cfRule type="expression" dxfId="1075" priority="933" stopIfTrue="1">
      <formula>WEEKDAY($A1000)=2</formula>
    </cfRule>
    <cfRule type="expression" dxfId="1074" priority="934" stopIfTrue="1">
      <formula>WEEKDAY($A1000)=3</formula>
    </cfRule>
    <cfRule type="expression" dxfId="1073" priority="935" stopIfTrue="1">
      <formula>WEEKDAY($A1000)=4</formula>
    </cfRule>
    <cfRule type="expression" dxfId="1072" priority="936" stopIfTrue="1">
      <formula>WEEKDAY($A1000)=5</formula>
    </cfRule>
    <cfRule type="expression" dxfId="1071" priority="937" stopIfTrue="1">
      <formula>WEEKDAY($A1000)=6</formula>
    </cfRule>
    <cfRule type="expression" dxfId="1070" priority="938" stopIfTrue="1">
      <formula>WEEKDAY($A1000)=7</formula>
    </cfRule>
  </conditionalFormatting>
  <conditionalFormatting sqref="J1001">
    <cfRule type="expression" dxfId="1069" priority="925" stopIfTrue="1">
      <formula>WEEKDAY($A1001)=1</formula>
    </cfRule>
    <cfRule type="expression" dxfId="1068" priority="926" stopIfTrue="1">
      <formula>WEEKDAY($A1001)=2</formula>
    </cfRule>
    <cfRule type="expression" dxfId="1067" priority="927" stopIfTrue="1">
      <formula>WEEKDAY($A1001)=3</formula>
    </cfRule>
    <cfRule type="expression" dxfId="1066" priority="928" stopIfTrue="1">
      <formula>WEEKDAY($A1001)=4</formula>
    </cfRule>
    <cfRule type="expression" dxfId="1065" priority="929" stopIfTrue="1">
      <formula>WEEKDAY($A1001)=5</formula>
    </cfRule>
    <cfRule type="expression" dxfId="1064" priority="930" stopIfTrue="1">
      <formula>WEEKDAY($A1001)=6</formula>
    </cfRule>
    <cfRule type="expression" dxfId="1063" priority="931" stopIfTrue="1">
      <formula>WEEKDAY($A1001)=7</formula>
    </cfRule>
  </conditionalFormatting>
  <conditionalFormatting sqref="B1001:H1001 K1001:M1001">
    <cfRule type="expression" dxfId="1062" priority="918" stopIfTrue="1">
      <formula>WEEKDAY($A1001)=1</formula>
    </cfRule>
    <cfRule type="expression" dxfId="1061" priority="919" stopIfTrue="1">
      <formula>WEEKDAY($A1001)=2</formula>
    </cfRule>
    <cfRule type="expression" dxfId="1060" priority="920" stopIfTrue="1">
      <formula>WEEKDAY($A1001)=3</formula>
    </cfRule>
    <cfRule type="expression" dxfId="1059" priority="921" stopIfTrue="1">
      <formula>WEEKDAY($A1001)=4</formula>
    </cfRule>
    <cfRule type="expression" dxfId="1058" priority="922" stopIfTrue="1">
      <formula>WEEKDAY($A1001)=5</formula>
    </cfRule>
    <cfRule type="expression" dxfId="1057" priority="923" stopIfTrue="1">
      <formula>WEEKDAY($A1001)=6</formula>
    </cfRule>
    <cfRule type="expression" dxfId="1056" priority="924" stopIfTrue="1">
      <formula>WEEKDAY($A1001)=7</formula>
    </cfRule>
  </conditionalFormatting>
  <conditionalFormatting sqref="B1001:H1001 K1001:M1001">
    <cfRule type="expression" dxfId="1055" priority="911" stopIfTrue="1">
      <formula>WEEKDAY($A1001)=1</formula>
    </cfRule>
    <cfRule type="expression" dxfId="1054" priority="912" stopIfTrue="1">
      <formula>WEEKDAY($A1001)=2</formula>
    </cfRule>
    <cfRule type="expression" dxfId="1053" priority="913" stopIfTrue="1">
      <formula>WEEKDAY($A1001)=3</formula>
    </cfRule>
    <cfRule type="expression" dxfId="1052" priority="914" stopIfTrue="1">
      <formula>WEEKDAY($A1001)=4</formula>
    </cfRule>
    <cfRule type="expression" dxfId="1051" priority="915" stopIfTrue="1">
      <formula>WEEKDAY($A1001)=5</formula>
    </cfRule>
    <cfRule type="expression" dxfId="1050" priority="916" stopIfTrue="1">
      <formula>WEEKDAY($A1001)=6</formula>
    </cfRule>
    <cfRule type="expression" dxfId="1049" priority="917" stopIfTrue="1">
      <formula>WEEKDAY($A1001)=7</formula>
    </cfRule>
  </conditionalFormatting>
  <conditionalFormatting sqref="B1002:H1002 J1002:M1002">
    <cfRule type="expression" dxfId="1048" priority="904" stopIfTrue="1">
      <formula>WEEKDAY($A1002)=1</formula>
    </cfRule>
    <cfRule type="expression" dxfId="1047" priority="905" stopIfTrue="1">
      <formula>WEEKDAY($A1002)=2</formula>
    </cfRule>
    <cfRule type="expression" dxfId="1046" priority="906" stopIfTrue="1">
      <formula>WEEKDAY($A1002)=3</formula>
    </cfRule>
    <cfRule type="expression" dxfId="1045" priority="907" stopIfTrue="1">
      <formula>WEEKDAY($A1002)=4</formula>
    </cfRule>
    <cfRule type="expression" dxfId="1044" priority="908" stopIfTrue="1">
      <formula>WEEKDAY($A1002)=5</formula>
    </cfRule>
    <cfRule type="expression" dxfId="1043" priority="909" stopIfTrue="1">
      <formula>WEEKDAY($A1002)=6</formula>
    </cfRule>
    <cfRule type="expression" dxfId="1042" priority="910" stopIfTrue="1">
      <formula>WEEKDAY($A1002)=7</formula>
    </cfRule>
  </conditionalFormatting>
  <conditionalFormatting sqref="B1002:H1002 J1002:M1002">
    <cfRule type="expression" dxfId="1041" priority="897" stopIfTrue="1">
      <formula>WEEKDAY($A1002)=1</formula>
    </cfRule>
    <cfRule type="expression" dxfId="1040" priority="898" stopIfTrue="1">
      <formula>WEEKDAY($A1002)=2</formula>
    </cfRule>
    <cfRule type="expression" dxfId="1039" priority="899" stopIfTrue="1">
      <formula>WEEKDAY($A1002)=3</formula>
    </cfRule>
    <cfRule type="expression" dxfId="1038" priority="900" stopIfTrue="1">
      <formula>WEEKDAY($A1002)=4</formula>
    </cfRule>
    <cfRule type="expression" dxfId="1037" priority="901" stopIfTrue="1">
      <formula>WEEKDAY($A1002)=5</formula>
    </cfRule>
    <cfRule type="expression" dxfId="1036" priority="902" stopIfTrue="1">
      <formula>WEEKDAY($A1002)=6</formula>
    </cfRule>
    <cfRule type="expression" dxfId="1035" priority="903" stopIfTrue="1">
      <formula>WEEKDAY($A1002)=7</formula>
    </cfRule>
  </conditionalFormatting>
  <conditionalFormatting sqref="B1004:H1004 J1004:M1004">
    <cfRule type="expression" dxfId="1034" priority="890" stopIfTrue="1">
      <formula>WEEKDAY($A1004)=1</formula>
    </cfRule>
    <cfRule type="expression" dxfId="1033" priority="891" stopIfTrue="1">
      <formula>WEEKDAY($A1004)=2</formula>
    </cfRule>
    <cfRule type="expression" dxfId="1032" priority="892" stopIfTrue="1">
      <formula>WEEKDAY($A1004)=3</formula>
    </cfRule>
    <cfRule type="expression" dxfId="1031" priority="893" stopIfTrue="1">
      <formula>WEEKDAY($A1004)=4</formula>
    </cfRule>
    <cfRule type="expression" dxfId="1030" priority="894" stopIfTrue="1">
      <formula>WEEKDAY($A1004)=5</formula>
    </cfRule>
    <cfRule type="expression" dxfId="1029" priority="895" stopIfTrue="1">
      <formula>WEEKDAY($A1004)=6</formula>
    </cfRule>
    <cfRule type="expression" dxfId="1028" priority="896" stopIfTrue="1">
      <formula>WEEKDAY($A1004)=7</formula>
    </cfRule>
  </conditionalFormatting>
  <conditionalFormatting sqref="J1005">
    <cfRule type="expression" dxfId="1027" priority="883" stopIfTrue="1">
      <formula>WEEKDAY($A1005)=1</formula>
    </cfRule>
    <cfRule type="expression" dxfId="1026" priority="884" stopIfTrue="1">
      <formula>WEEKDAY($A1005)=2</formula>
    </cfRule>
    <cfRule type="expression" dxfId="1025" priority="885" stopIfTrue="1">
      <formula>WEEKDAY($A1005)=3</formula>
    </cfRule>
    <cfRule type="expression" dxfId="1024" priority="886" stopIfTrue="1">
      <formula>WEEKDAY($A1005)=4</formula>
    </cfRule>
    <cfRule type="expression" dxfId="1023" priority="887" stopIfTrue="1">
      <formula>WEEKDAY($A1005)=5</formula>
    </cfRule>
    <cfRule type="expression" dxfId="1022" priority="888" stopIfTrue="1">
      <formula>WEEKDAY($A1005)=6</formula>
    </cfRule>
    <cfRule type="expression" dxfId="1021" priority="889" stopIfTrue="1">
      <formula>WEEKDAY($A1005)=7</formula>
    </cfRule>
  </conditionalFormatting>
  <conditionalFormatting sqref="B1005:H1005 K1005:M1005">
    <cfRule type="expression" dxfId="1020" priority="876" stopIfTrue="1">
      <formula>WEEKDAY($A1005)=1</formula>
    </cfRule>
    <cfRule type="expression" dxfId="1019" priority="877" stopIfTrue="1">
      <formula>WEEKDAY($A1005)=2</formula>
    </cfRule>
    <cfRule type="expression" dxfId="1018" priority="878" stopIfTrue="1">
      <formula>WEEKDAY($A1005)=3</formula>
    </cfRule>
    <cfRule type="expression" dxfId="1017" priority="879" stopIfTrue="1">
      <formula>WEEKDAY($A1005)=4</formula>
    </cfRule>
    <cfRule type="expression" dxfId="1016" priority="880" stopIfTrue="1">
      <formula>WEEKDAY($A1005)=5</formula>
    </cfRule>
    <cfRule type="expression" dxfId="1015" priority="881" stopIfTrue="1">
      <formula>WEEKDAY($A1005)=6</formula>
    </cfRule>
    <cfRule type="expression" dxfId="1014" priority="882" stopIfTrue="1">
      <formula>WEEKDAY($A1005)=7</formula>
    </cfRule>
  </conditionalFormatting>
  <conditionalFormatting sqref="B1005:H1005 K1005:M1005">
    <cfRule type="expression" dxfId="1013" priority="869" stopIfTrue="1">
      <formula>WEEKDAY($A1005)=1</formula>
    </cfRule>
    <cfRule type="expression" dxfId="1012" priority="870" stopIfTrue="1">
      <formula>WEEKDAY($A1005)=2</formula>
    </cfRule>
    <cfRule type="expression" dxfId="1011" priority="871" stopIfTrue="1">
      <formula>WEEKDAY($A1005)=3</formula>
    </cfRule>
    <cfRule type="expression" dxfId="1010" priority="872" stopIfTrue="1">
      <formula>WEEKDAY($A1005)=4</formula>
    </cfRule>
    <cfRule type="expression" dxfId="1009" priority="873" stopIfTrue="1">
      <formula>WEEKDAY($A1005)=5</formula>
    </cfRule>
    <cfRule type="expression" dxfId="1008" priority="874" stopIfTrue="1">
      <formula>WEEKDAY($A1005)=6</formula>
    </cfRule>
    <cfRule type="expression" dxfId="1007" priority="875" stopIfTrue="1">
      <formula>WEEKDAY($A1005)=7</formula>
    </cfRule>
  </conditionalFormatting>
  <conditionalFormatting sqref="B1006:H1006 J1006:M1006">
    <cfRule type="expression" dxfId="1006" priority="862" stopIfTrue="1">
      <formula>WEEKDAY($A1006)=1</formula>
    </cfRule>
    <cfRule type="expression" dxfId="1005" priority="863" stopIfTrue="1">
      <formula>WEEKDAY($A1006)=2</formula>
    </cfRule>
    <cfRule type="expression" dxfId="1004" priority="864" stopIfTrue="1">
      <formula>WEEKDAY($A1006)=3</formula>
    </cfRule>
    <cfRule type="expression" dxfId="1003" priority="865" stopIfTrue="1">
      <formula>WEEKDAY($A1006)=4</formula>
    </cfRule>
    <cfRule type="expression" dxfId="1002" priority="866" stopIfTrue="1">
      <formula>WEEKDAY($A1006)=5</formula>
    </cfRule>
    <cfRule type="expression" dxfId="1001" priority="867" stopIfTrue="1">
      <formula>WEEKDAY($A1006)=6</formula>
    </cfRule>
    <cfRule type="expression" dxfId="1000" priority="868" stopIfTrue="1">
      <formula>WEEKDAY($A1006)=7</formula>
    </cfRule>
  </conditionalFormatting>
  <conditionalFormatting sqref="B1006:H1006 J1006:M1006">
    <cfRule type="expression" dxfId="999" priority="855" stopIfTrue="1">
      <formula>WEEKDAY($A1006)=1</formula>
    </cfRule>
    <cfRule type="expression" dxfId="998" priority="856" stopIfTrue="1">
      <formula>WEEKDAY($A1006)=2</formula>
    </cfRule>
    <cfRule type="expression" dxfId="997" priority="857" stopIfTrue="1">
      <formula>WEEKDAY($A1006)=3</formula>
    </cfRule>
    <cfRule type="expression" dxfId="996" priority="858" stopIfTrue="1">
      <formula>WEEKDAY($A1006)=4</formula>
    </cfRule>
    <cfRule type="expression" dxfId="995" priority="859" stopIfTrue="1">
      <formula>WEEKDAY($A1006)=5</formula>
    </cfRule>
    <cfRule type="expression" dxfId="994" priority="860" stopIfTrue="1">
      <formula>WEEKDAY($A1006)=6</formula>
    </cfRule>
    <cfRule type="expression" dxfId="993" priority="861" stopIfTrue="1">
      <formula>WEEKDAY($A1006)=7</formula>
    </cfRule>
  </conditionalFormatting>
  <conditionalFormatting sqref="B1008:H1008 J1008:M1008">
    <cfRule type="expression" dxfId="992" priority="848" stopIfTrue="1">
      <formula>WEEKDAY($A1008)=1</formula>
    </cfRule>
    <cfRule type="expression" dxfId="991" priority="849" stopIfTrue="1">
      <formula>WEEKDAY($A1008)=2</formula>
    </cfRule>
    <cfRule type="expression" dxfId="990" priority="850" stopIfTrue="1">
      <formula>WEEKDAY($A1008)=3</formula>
    </cfRule>
    <cfRule type="expression" dxfId="989" priority="851" stopIfTrue="1">
      <formula>WEEKDAY($A1008)=4</formula>
    </cfRule>
    <cfRule type="expression" dxfId="988" priority="852" stopIfTrue="1">
      <formula>WEEKDAY($A1008)=5</formula>
    </cfRule>
    <cfRule type="expression" dxfId="987" priority="853" stopIfTrue="1">
      <formula>WEEKDAY($A1008)=6</formula>
    </cfRule>
    <cfRule type="expression" dxfId="986" priority="854" stopIfTrue="1">
      <formula>WEEKDAY($A1008)=7</formula>
    </cfRule>
  </conditionalFormatting>
  <conditionalFormatting sqref="J1009">
    <cfRule type="expression" dxfId="985" priority="841" stopIfTrue="1">
      <formula>WEEKDAY($A1009)=1</formula>
    </cfRule>
    <cfRule type="expression" dxfId="984" priority="842" stopIfTrue="1">
      <formula>WEEKDAY($A1009)=2</formula>
    </cfRule>
    <cfRule type="expression" dxfId="983" priority="843" stopIfTrue="1">
      <formula>WEEKDAY($A1009)=3</formula>
    </cfRule>
    <cfRule type="expression" dxfId="982" priority="844" stopIfTrue="1">
      <formula>WEEKDAY($A1009)=4</formula>
    </cfRule>
    <cfRule type="expression" dxfId="981" priority="845" stopIfTrue="1">
      <formula>WEEKDAY($A1009)=5</formula>
    </cfRule>
    <cfRule type="expression" dxfId="980" priority="846" stopIfTrue="1">
      <formula>WEEKDAY($A1009)=6</formula>
    </cfRule>
    <cfRule type="expression" dxfId="979" priority="847" stopIfTrue="1">
      <formula>WEEKDAY($A1009)=7</formula>
    </cfRule>
  </conditionalFormatting>
  <conditionalFormatting sqref="B1009:H1009 K1009:M1009">
    <cfRule type="expression" dxfId="978" priority="834" stopIfTrue="1">
      <formula>WEEKDAY($A1009)=1</formula>
    </cfRule>
    <cfRule type="expression" dxfId="977" priority="835" stopIfTrue="1">
      <formula>WEEKDAY($A1009)=2</formula>
    </cfRule>
    <cfRule type="expression" dxfId="976" priority="836" stopIfTrue="1">
      <formula>WEEKDAY($A1009)=3</formula>
    </cfRule>
    <cfRule type="expression" dxfId="975" priority="837" stopIfTrue="1">
      <formula>WEEKDAY($A1009)=4</formula>
    </cfRule>
    <cfRule type="expression" dxfId="974" priority="838" stopIfTrue="1">
      <formula>WEEKDAY($A1009)=5</formula>
    </cfRule>
    <cfRule type="expression" dxfId="973" priority="839" stopIfTrue="1">
      <formula>WEEKDAY($A1009)=6</formula>
    </cfRule>
    <cfRule type="expression" dxfId="972" priority="840" stopIfTrue="1">
      <formula>WEEKDAY($A1009)=7</formula>
    </cfRule>
  </conditionalFormatting>
  <conditionalFormatting sqref="B1009:H1009 K1009:M1009">
    <cfRule type="expression" dxfId="971" priority="827" stopIfTrue="1">
      <formula>WEEKDAY($A1009)=1</formula>
    </cfRule>
    <cfRule type="expression" dxfId="970" priority="828" stopIfTrue="1">
      <formula>WEEKDAY($A1009)=2</formula>
    </cfRule>
    <cfRule type="expression" dxfId="969" priority="829" stopIfTrue="1">
      <formula>WEEKDAY($A1009)=3</formula>
    </cfRule>
    <cfRule type="expression" dxfId="968" priority="830" stopIfTrue="1">
      <formula>WEEKDAY($A1009)=4</formula>
    </cfRule>
    <cfRule type="expression" dxfId="967" priority="831" stopIfTrue="1">
      <formula>WEEKDAY($A1009)=5</formula>
    </cfRule>
    <cfRule type="expression" dxfId="966" priority="832" stopIfTrue="1">
      <formula>WEEKDAY($A1009)=6</formula>
    </cfRule>
    <cfRule type="expression" dxfId="965" priority="833" stopIfTrue="1">
      <formula>WEEKDAY($A1009)=7</formula>
    </cfRule>
  </conditionalFormatting>
  <conditionalFormatting sqref="B1010:H1010 J1010:M1010">
    <cfRule type="expression" dxfId="964" priority="820" stopIfTrue="1">
      <formula>WEEKDAY($A1010)=1</formula>
    </cfRule>
    <cfRule type="expression" dxfId="963" priority="821" stopIfTrue="1">
      <formula>WEEKDAY($A1010)=2</formula>
    </cfRule>
    <cfRule type="expression" dxfId="962" priority="822" stopIfTrue="1">
      <formula>WEEKDAY($A1010)=3</formula>
    </cfRule>
    <cfRule type="expression" dxfId="961" priority="823" stopIfTrue="1">
      <formula>WEEKDAY($A1010)=4</formula>
    </cfRule>
    <cfRule type="expression" dxfId="960" priority="824" stopIfTrue="1">
      <formula>WEEKDAY($A1010)=5</formula>
    </cfRule>
    <cfRule type="expression" dxfId="959" priority="825" stopIfTrue="1">
      <formula>WEEKDAY($A1010)=6</formula>
    </cfRule>
    <cfRule type="expression" dxfId="958" priority="826" stopIfTrue="1">
      <formula>WEEKDAY($A1010)=7</formula>
    </cfRule>
  </conditionalFormatting>
  <conditionalFormatting sqref="B1010:H1010 J1010:M1010">
    <cfRule type="expression" dxfId="957" priority="813" stopIfTrue="1">
      <formula>WEEKDAY($A1010)=1</formula>
    </cfRule>
    <cfRule type="expression" dxfId="956" priority="814" stopIfTrue="1">
      <formula>WEEKDAY($A1010)=2</formula>
    </cfRule>
    <cfRule type="expression" dxfId="955" priority="815" stopIfTrue="1">
      <formula>WEEKDAY($A1010)=3</formula>
    </cfRule>
    <cfRule type="expression" dxfId="954" priority="816" stopIfTrue="1">
      <formula>WEEKDAY($A1010)=4</formula>
    </cfRule>
    <cfRule type="expression" dxfId="953" priority="817" stopIfTrue="1">
      <formula>WEEKDAY($A1010)=5</formula>
    </cfRule>
    <cfRule type="expression" dxfId="952" priority="818" stopIfTrue="1">
      <formula>WEEKDAY($A1010)=6</formula>
    </cfRule>
    <cfRule type="expression" dxfId="951" priority="819" stopIfTrue="1">
      <formula>WEEKDAY($A1010)=7</formula>
    </cfRule>
  </conditionalFormatting>
  <conditionalFormatting sqref="B1012:H1012 J1012:M1012">
    <cfRule type="expression" dxfId="950" priority="806" stopIfTrue="1">
      <formula>WEEKDAY($A1012)=1</formula>
    </cfRule>
    <cfRule type="expression" dxfId="949" priority="807" stopIfTrue="1">
      <formula>WEEKDAY($A1012)=2</formula>
    </cfRule>
    <cfRule type="expression" dxfId="948" priority="808" stopIfTrue="1">
      <formula>WEEKDAY($A1012)=3</formula>
    </cfRule>
    <cfRule type="expression" dxfId="947" priority="809" stopIfTrue="1">
      <formula>WEEKDAY($A1012)=4</formula>
    </cfRule>
    <cfRule type="expression" dxfId="946" priority="810" stopIfTrue="1">
      <formula>WEEKDAY($A1012)=5</formula>
    </cfRule>
    <cfRule type="expression" dxfId="945" priority="811" stopIfTrue="1">
      <formula>WEEKDAY($A1012)=6</formula>
    </cfRule>
    <cfRule type="expression" dxfId="944" priority="812" stopIfTrue="1">
      <formula>WEEKDAY($A1012)=7</formula>
    </cfRule>
  </conditionalFormatting>
  <conditionalFormatting sqref="J1013">
    <cfRule type="expression" dxfId="943" priority="799" stopIfTrue="1">
      <formula>WEEKDAY($A1013)=1</formula>
    </cfRule>
    <cfRule type="expression" dxfId="942" priority="800" stopIfTrue="1">
      <formula>WEEKDAY($A1013)=2</formula>
    </cfRule>
    <cfRule type="expression" dxfId="941" priority="801" stopIfTrue="1">
      <formula>WEEKDAY($A1013)=3</formula>
    </cfRule>
    <cfRule type="expression" dxfId="940" priority="802" stopIfTrue="1">
      <formula>WEEKDAY($A1013)=4</formula>
    </cfRule>
    <cfRule type="expression" dxfId="939" priority="803" stopIfTrue="1">
      <formula>WEEKDAY($A1013)=5</formula>
    </cfRule>
    <cfRule type="expression" dxfId="938" priority="804" stopIfTrue="1">
      <formula>WEEKDAY($A1013)=6</formula>
    </cfRule>
    <cfRule type="expression" dxfId="937" priority="805" stopIfTrue="1">
      <formula>WEEKDAY($A1013)=7</formula>
    </cfRule>
  </conditionalFormatting>
  <conditionalFormatting sqref="B1013:H1013 K1013:M1013">
    <cfRule type="expression" dxfId="936" priority="792" stopIfTrue="1">
      <formula>WEEKDAY($A1013)=1</formula>
    </cfRule>
    <cfRule type="expression" dxfId="935" priority="793" stopIfTrue="1">
      <formula>WEEKDAY($A1013)=2</formula>
    </cfRule>
    <cfRule type="expression" dxfId="934" priority="794" stopIfTrue="1">
      <formula>WEEKDAY($A1013)=3</formula>
    </cfRule>
    <cfRule type="expression" dxfId="933" priority="795" stopIfTrue="1">
      <formula>WEEKDAY($A1013)=4</formula>
    </cfRule>
    <cfRule type="expression" dxfId="932" priority="796" stopIfTrue="1">
      <formula>WEEKDAY($A1013)=5</formula>
    </cfRule>
    <cfRule type="expression" dxfId="931" priority="797" stopIfTrue="1">
      <formula>WEEKDAY($A1013)=6</formula>
    </cfRule>
    <cfRule type="expression" dxfId="930" priority="798" stopIfTrue="1">
      <formula>WEEKDAY($A1013)=7</formula>
    </cfRule>
  </conditionalFormatting>
  <conditionalFormatting sqref="B1013:H1013 K1013:M1013">
    <cfRule type="expression" dxfId="929" priority="785" stopIfTrue="1">
      <formula>WEEKDAY($A1013)=1</formula>
    </cfRule>
    <cfRule type="expression" dxfId="928" priority="786" stopIfTrue="1">
      <formula>WEEKDAY($A1013)=2</formula>
    </cfRule>
    <cfRule type="expression" dxfId="927" priority="787" stopIfTrue="1">
      <formula>WEEKDAY($A1013)=3</formula>
    </cfRule>
    <cfRule type="expression" dxfId="926" priority="788" stopIfTrue="1">
      <formula>WEEKDAY($A1013)=4</formula>
    </cfRule>
    <cfRule type="expression" dxfId="925" priority="789" stopIfTrue="1">
      <formula>WEEKDAY($A1013)=5</formula>
    </cfRule>
    <cfRule type="expression" dxfId="924" priority="790" stopIfTrue="1">
      <formula>WEEKDAY($A1013)=6</formula>
    </cfRule>
    <cfRule type="expression" dxfId="923" priority="791" stopIfTrue="1">
      <formula>WEEKDAY($A1013)=7</formula>
    </cfRule>
  </conditionalFormatting>
  <conditionalFormatting sqref="B1014:H1014 J1014:M1014">
    <cfRule type="expression" dxfId="922" priority="778" stopIfTrue="1">
      <formula>WEEKDAY($A1014)=1</formula>
    </cfRule>
    <cfRule type="expression" dxfId="921" priority="779" stopIfTrue="1">
      <formula>WEEKDAY($A1014)=2</formula>
    </cfRule>
    <cfRule type="expression" dxfId="920" priority="780" stopIfTrue="1">
      <formula>WEEKDAY($A1014)=3</formula>
    </cfRule>
    <cfRule type="expression" dxfId="919" priority="781" stopIfTrue="1">
      <formula>WEEKDAY($A1014)=4</formula>
    </cfRule>
    <cfRule type="expression" dxfId="918" priority="782" stopIfTrue="1">
      <formula>WEEKDAY($A1014)=5</formula>
    </cfRule>
    <cfRule type="expression" dxfId="917" priority="783" stopIfTrue="1">
      <formula>WEEKDAY($A1014)=6</formula>
    </cfRule>
    <cfRule type="expression" dxfId="916" priority="784" stopIfTrue="1">
      <formula>WEEKDAY($A1014)=7</formula>
    </cfRule>
  </conditionalFormatting>
  <conditionalFormatting sqref="B1014:H1014 J1014:M1014">
    <cfRule type="expression" dxfId="915" priority="771" stopIfTrue="1">
      <formula>WEEKDAY($A1014)=1</formula>
    </cfRule>
    <cfRule type="expression" dxfId="914" priority="772" stopIfTrue="1">
      <formula>WEEKDAY($A1014)=2</formula>
    </cfRule>
    <cfRule type="expression" dxfId="913" priority="773" stopIfTrue="1">
      <formula>WEEKDAY($A1014)=3</formula>
    </cfRule>
    <cfRule type="expression" dxfId="912" priority="774" stopIfTrue="1">
      <formula>WEEKDAY($A1014)=4</formula>
    </cfRule>
    <cfRule type="expression" dxfId="911" priority="775" stopIfTrue="1">
      <formula>WEEKDAY($A1014)=5</formula>
    </cfRule>
    <cfRule type="expression" dxfId="910" priority="776" stopIfTrue="1">
      <formula>WEEKDAY($A1014)=6</formula>
    </cfRule>
    <cfRule type="expression" dxfId="909" priority="777" stopIfTrue="1">
      <formula>WEEKDAY($A1014)=7</formula>
    </cfRule>
  </conditionalFormatting>
  <conditionalFormatting sqref="B1017:H1017 J1017:M1017">
    <cfRule type="expression" dxfId="908" priority="764" stopIfTrue="1">
      <formula>WEEKDAY($A1017)=1</formula>
    </cfRule>
    <cfRule type="expression" dxfId="907" priority="765" stopIfTrue="1">
      <formula>WEEKDAY($A1017)=2</formula>
    </cfRule>
    <cfRule type="expression" dxfId="906" priority="766" stopIfTrue="1">
      <formula>WEEKDAY($A1017)=3</formula>
    </cfRule>
    <cfRule type="expression" dxfId="905" priority="767" stopIfTrue="1">
      <formula>WEEKDAY($A1017)=4</formula>
    </cfRule>
    <cfRule type="expression" dxfId="904" priority="768" stopIfTrue="1">
      <formula>WEEKDAY($A1017)=5</formula>
    </cfRule>
    <cfRule type="expression" dxfId="903" priority="769" stopIfTrue="1">
      <formula>WEEKDAY($A1017)=6</formula>
    </cfRule>
    <cfRule type="expression" dxfId="902" priority="770" stopIfTrue="1">
      <formula>WEEKDAY($A1017)=7</formula>
    </cfRule>
  </conditionalFormatting>
  <conditionalFormatting sqref="A1019 I1019">
    <cfRule type="expression" dxfId="901" priority="743" stopIfTrue="1">
      <formula>WEEKDAY($A1019)=1</formula>
    </cfRule>
    <cfRule type="expression" dxfId="900" priority="744" stopIfTrue="1">
      <formula>WEEKDAY($A1019)=2</formula>
    </cfRule>
    <cfRule type="expression" dxfId="899" priority="745" stopIfTrue="1">
      <formula>WEEKDAY($A1019)=3</formula>
    </cfRule>
    <cfRule type="expression" dxfId="898" priority="746" stopIfTrue="1">
      <formula>WEEKDAY($A1019)=4</formula>
    </cfRule>
    <cfRule type="expression" dxfId="897" priority="747" stopIfTrue="1">
      <formula>WEEKDAY($A1019)=5</formula>
    </cfRule>
    <cfRule type="expression" dxfId="896" priority="748" stopIfTrue="1">
      <formula>WEEKDAY($A1019)=6</formula>
    </cfRule>
    <cfRule type="expression" dxfId="895" priority="749" stopIfTrue="1">
      <formula>WEEKDAY($A1019)=7</formula>
    </cfRule>
  </conditionalFormatting>
  <conditionalFormatting sqref="B1019:H1019 J1019:M1019">
    <cfRule type="expression" dxfId="894" priority="736" stopIfTrue="1">
      <formula>WEEKDAY($A1019)=1</formula>
    </cfRule>
    <cfRule type="expression" dxfId="893" priority="737" stopIfTrue="1">
      <formula>WEEKDAY($A1019)=2</formula>
    </cfRule>
    <cfRule type="expression" dxfId="892" priority="738" stopIfTrue="1">
      <formula>WEEKDAY($A1019)=3</formula>
    </cfRule>
    <cfRule type="expression" dxfId="891" priority="739" stopIfTrue="1">
      <formula>WEEKDAY($A1019)=4</formula>
    </cfRule>
    <cfRule type="expression" dxfId="890" priority="740" stopIfTrue="1">
      <formula>WEEKDAY($A1019)=5</formula>
    </cfRule>
    <cfRule type="expression" dxfId="889" priority="741" stopIfTrue="1">
      <formula>WEEKDAY($A1019)=6</formula>
    </cfRule>
    <cfRule type="expression" dxfId="888" priority="742" stopIfTrue="1">
      <formula>WEEKDAY($A1019)=7</formula>
    </cfRule>
  </conditionalFormatting>
  <conditionalFormatting sqref="B1023:H1024 J1023:M1024 B1026:H1026 A1020:A1026 J1026:M1026 I1020:I1026">
    <cfRule type="expression" dxfId="887" priority="729" stopIfTrue="1">
      <formula>WEEKDAY($A1020)=1</formula>
    </cfRule>
    <cfRule type="expression" dxfId="886" priority="730" stopIfTrue="1">
      <formula>WEEKDAY($A1020)=2</formula>
    </cfRule>
    <cfRule type="expression" dxfId="885" priority="731" stopIfTrue="1">
      <formula>WEEKDAY($A1020)=3</formula>
    </cfRule>
    <cfRule type="expression" dxfId="884" priority="732" stopIfTrue="1">
      <formula>WEEKDAY($A1020)=4</formula>
    </cfRule>
    <cfRule type="expression" dxfId="883" priority="733" stopIfTrue="1">
      <formula>WEEKDAY($A1020)=5</formula>
    </cfRule>
    <cfRule type="expression" dxfId="882" priority="734" stopIfTrue="1">
      <formula>WEEKDAY($A1020)=6</formula>
    </cfRule>
    <cfRule type="expression" dxfId="881" priority="735" stopIfTrue="1">
      <formula>WEEKDAY($A1020)=7</formula>
    </cfRule>
  </conditionalFormatting>
  <conditionalFormatting sqref="B1020:H1020 J1020:M1020">
    <cfRule type="expression" dxfId="880" priority="722" stopIfTrue="1">
      <formula>WEEKDAY($A1020)=1</formula>
    </cfRule>
    <cfRule type="expression" dxfId="879" priority="723" stopIfTrue="1">
      <formula>WEEKDAY($A1020)=2</formula>
    </cfRule>
    <cfRule type="expression" dxfId="878" priority="724" stopIfTrue="1">
      <formula>WEEKDAY($A1020)=3</formula>
    </cfRule>
    <cfRule type="expression" dxfId="877" priority="725" stopIfTrue="1">
      <formula>WEEKDAY($A1020)=4</formula>
    </cfRule>
    <cfRule type="expression" dxfId="876" priority="726" stopIfTrue="1">
      <formula>WEEKDAY($A1020)=5</formula>
    </cfRule>
    <cfRule type="expression" dxfId="875" priority="727" stopIfTrue="1">
      <formula>WEEKDAY($A1020)=6</formula>
    </cfRule>
    <cfRule type="expression" dxfId="874" priority="728" stopIfTrue="1">
      <formula>WEEKDAY($A1020)=7</formula>
    </cfRule>
  </conditionalFormatting>
  <conditionalFormatting sqref="J1021">
    <cfRule type="expression" dxfId="873" priority="715" stopIfTrue="1">
      <formula>WEEKDAY($A1021)=1</formula>
    </cfRule>
    <cfRule type="expression" dxfId="872" priority="716" stopIfTrue="1">
      <formula>WEEKDAY($A1021)=2</formula>
    </cfRule>
    <cfRule type="expression" dxfId="871" priority="717" stopIfTrue="1">
      <formula>WEEKDAY($A1021)=3</formula>
    </cfRule>
    <cfRule type="expression" dxfId="870" priority="718" stopIfTrue="1">
      <formula>WEEKDAY($A1021)=4</formula>
    </cfRule>
    <cfRule type="expression" dxfId="869" priority="719" stopIfTrue="1">
      <formula>WEEKDAY($A1021)=5</formula>
    </cfRule>
    <cfRule type="expression" dxfId="868" priority="720" stopIfTrue="1">
      <formula>WEEKDAY($A1021)=6</formula>
    </cfRule>
    <cfRule type="expression" dxfId="867" priority="721" stopIfTrue="1">
      <formula>WEEKDAY($A1021)=7</formula>
    </cfRule>
  </conditionalFormatting>
  <conditionalFormatting sqref="B1021:H1021 K1021:M1021">
    <cfRule type="expression" dxfId="866" priority="708" stopIfTrue="1">
      <formula>WEEKDAY($A1021)=1</formula>
    </cfRule>
    <cfRule type="expression" dxfId="865" priority="709" stopIfTrue="1">
      <formula>WEEKDAY($A1021)=2</formula>
    </cfRule>
    <cfRule type="expression" dxfId="864" priority="710" stopIfTrue="1">
      <formula>WEEKDAY($A1021)=3</formula>
    </cfRule>
    <cfRule type="expression" dxfId="863" priority="711" stopIfTrue="1">
      <formula>WEEKDAY($A1021)=4</formula>
    </cfRule>
    <cfRule type="expression" dxfId="862" priority="712" stopIfTrue="1">
      <formula>WEEKDAY($A1021)=5</formula>
    </cfRule>
    <cfRule type="expression" dxfId="861" priority="713" stopIfTrue="1">
      <formula>WEEKDAY($A1021)=6</formula>
    </cfRule>
    <cfRule type="expression" dxfId="860" priority="714" stopIfTrue="1">
      <formula>WEEKDAY($A1021)=7</formula>
    </cfRule>
  </conditionalFormatting>
  <conditionalFormatting sqref="B1021:H1021 K1021:M1021">
    <cfRule type="expression" dxfId="859" priority="701" stopIfTrue="1">
      <formula>WEEKDAY($A1021)=1</formula>
    </cfRule>
    <cfRule type="expression" dxfId="858" priority="702" stopIfTrue="1">
      <formula>WEEKDAY($A1021)=2</formula>
    </cfRule>
    <cfRule type="expression" dxfId="857" priority="703" stopIfTrue="1">
      <formula>WEEKDAY($A1021)=3</formula>
    </cfRule>
    <cfRule type="expression" dxfId="856" priority="704" stopIfTrue="1">
      <formula>WEEKDAY($A1021)=4</formula>
    </cfRule>
    <cfRule type="expression" dxfId="855" priority="705" stopIfTrue="1">
      <formula>WEEKDAY($A1021)=5</formula>
    </cfRule>
    <cfRule type="expression" dxfId="854" priority="706" stopIfTrue="1">
      <formula>WEEKDAY($A1021)=6</formula>
    </cfRule>
    <cfRule type="expression" dxfId="853" priority="707" stopIfTrue="1">
      <formula>WEEKDAY($A1021)=7</formula>
    </cfRule>
  </conditionalFormatting>
  <conditionalFormatting sqref="B1022:H1022 J1022:M1022">
    <cfRule type="expression" dxfId="852" priority="694" stopIfTrue="1">
      <formula>WEEKDAY($A1022)=1</formula>
    </cfRule>
    <cfRule type="expression" dxfId="851" priority="695" stopIfTrue="1">
      <formula>WEEKDAY($A1022)=2</formula>
    </cfRule>
    <cfRule type="expression" dxfId="850" priority="696" stopIfTrue="1">
      <formula>WEEKDAY($A1022)=3</formula>
    </cfRule>
    <cfRule type="expression" dxfId="849" priority="697" stopIfTrue="1">
      <formula>WEEKDAY($A1022)=4</formula>
    </cfRule>
    <cfRule type="expression" dxfId="848" priority="698" stopIfTrue="1">
      <formula>WEEKDAY($A1022)=5</formula>
    </cfRule>
    <cfRule type="expression" dxfId="847" priority="699" stopIfTrue="1">
      <formula>WEEKDAY($A1022)=6</formula>
    </cfRule>
    <cfRule type="expression" dxfId="846" priority="700" stopIfTrue="1">
      <formula>WEEKDAY($A1022)=7</formula>
    </cfRule>
  </conditionalFormatting>
  <conditionalFormatting sqref="B1022:H1022 J1022:M1022">
    <cfRule type="expression" dxfId="845" priority="687" stopIfTrue="1">
      <formula>WEEKDAY($A1022)=1</formula>
    </cfRule>
    <cfRule type="expression" dxfId="844" priority="688" stopIfTrue="1">
      <formula>WEEKDAY($A1022)=2</formula>
    </cfRule>
    <cfRule type="expression" dxfId="843" priority="689" stopIfTrue="1">
      <formula>WEEKDAY($A1022)=3</formula>
    </cfRule>
    <cfRule type="expression" dxfId="842" priority="690" stopIfTrue="1">
      <formula>WEEKDAY($A1022)=4</formula>
    </cfRule>
    <cfRule type="expression" dxfId="841" priority="691" stopIfTrue="1">
      <formula>WEEKDAY($A1022)=5</formula>
    </cfRule>
    <cfRule type="expression" dxfId="840" priority="692" stopIfTrue="1">
      <formula>WEEKDAY($A1022)=6</formula>
    </cfRule>
    <cfRule type="expression" dxfId="839" priority="693" stopIfTrue="1">
      <formula>WEEKDAY($A1022)=7</formula>
    </cfRule>
  </conditionalFormatting>
  <conditionalFormatting sqref="B1025:H1025 J1025:M1025">
    <cfRule type="expression" dxfId="838" priority="680" stopIfTrue="1">
      <formula>WEEKDAY($A1025)=1</formula>
    </cfRule>
    <cfRule type="expression" dxfId="837" priority="681" stopIfTrue="1">
      <formula>WEEKDAY($A1025)=2</formula>
    </cfRule>
    <cfRule type="expression" dxfId="836" priority="682" stopIfTrue="1">
      <formula>WEEKDAY($A1025)=3</formula>
    </cfRule>
    <cfRule type="expression" dxfId="835" priority="683" stopIfTrue="1">
      <formula>WEEKDAY($A1025)=4</formula>
    </cfRule>
    <cfRule type="expression" dxfId="834" priority="684" stopIfTrue="1">
      <formula>WEEKDAY($A1025)=5</formula>
    </cfRule>
    <cfRule type="expression" dxfId="833" priority="685" stopIfTrue="1">
      <formula>WEEKDAY($A1025)=6</formula>
    </cfRule>
    <cfRule type="expression" dxfId="832" priority="686" stopIfTrue="1">
      <formula>WEEKDAY($A1025)=7</formula>
    </cfRule>
  </conditionalFormatting>
  <conditionalFormatting sqref="A1027:A1028 I1027">
    <cfRule type="expression" dxfId="831" priority="673" stopIfTrue="1">
      <formula>WEEKDAY($A1027)=1</formula>
    </cfRule>
    <cfRule type="expression" dxfId="830" priority="674" stopIfTrue="1">
      <formula>WEEKDAY($A1027)=2</formula>
    </cfRule>
    <cfRule type="expression" dxfId="829" priority="675" stopIfTrue="1">
      <formula>WEEKDAY($A1027)=3</formula>
    </cfRule>
    <cfRule type="expression" dxfId="828" priority="676" stopIfTrue="1">
      <formula>WEEKDAY($A1027)=4</formula>
    </cfRule>
    <cfRule type="expression" dxfId="827" priority="677" stopIfTrue="1">
      <formula>WEEKDAY($A1027)=5</formula>
    </cfRule>
    <cfRule type="expression" dxfId="826" priority="678" stopIfTrue="1">
      <formula>WEEKDAY($A1027)=6</formula>
    </cfRule>
    <cfRule type="expression" dxfId="825" priority="679" stopIfTrue="1">
      <formula>WEEKDAY($A1027)=7</formula>
    </cfRule>
  </conditionalFormatting>
  <conditionalFormatting sqref="B1027:G1027 J1027:M1027">
    <cfRule type="expression" dxfId="824" priority="666" stopIfTrue="1">
      <formula>WEEKDAY($A1027)=1</formula>
    </cfRule>
    <cfRule type="expression" dxfId="823" priority="667" stopIfTrue="1">
      <formula>WEEKDAY($A1027)=2</formula>
    </cfRule>
    <cfRule type="expression" dxfId="822" priority="668" stopIfTrue="1">
      <formula>WEEKDAY($A1027)=3</formula>
    </cfRule>
    <cfRule type="expression" dxfId="821" priority="669" stopIfTrue="1">
      <formula>WEEKDAY($A1027)=4</formula>
    </cfRule>
    <cfRule type="expression" dxfId="820" priority="670" stopIfTrue="1">
      <formula>WEEKDAY($A1027)=5</formula>
    </cfRule>
    <cfRule type="expression" dxfId="819" priority="671" stopIfTrue="1">
      <formula>WEEKDAY($A1027)=6</formula>
    </cfRule>
    <cfRule type="expression" dxfId="818" priority="672" stopIfTrue="1">
      <formula>WEEKDAY($A1027)=7</formula>
    </cfRule>
  </conditionalFormatting>
  <conditionalFormatting sqref="H1027:H1028">
    <cfRule type="expression" dxfId="817" priority="659" stopIfTrue="1">
      <formula>WEEKDAY($A1027)=1</formula>
    </cfRule>
    <cfRule type="expression" dxfId="816" priority="660" stopIfTrue="1">
      <formula>WEEKDAY($A1027)=2</formula>
    </cfRule>
    <cfRule type="expression" dxfId="815" priority="661" stopIfTrue="1">
      <formula>WEEKDAY($A1027)=3</formula>
    </cfRule>
    <cfRule type="expression" dxfId="814" priority="662" stopIfTrue="1">
      <formula>WEEKDAY($A1027)=4</formula>
    </cfRule>
    <cfRule type="expression" dxfId="813" priority="663" stopIfTrue="1">
      <formula>WEEKDAY($A1027)=5</formula>
    </cfRule>
    <cfRule type="expression" dxfId="812" priority="664" stopIfTrue="1">
      <formula>WEEKDAY($A1027)=6</formula>
    </cfRule>
    <cfRule type="expression" dxfId="811" priority="665" stopIfTrue="1">
      <formula>WEEKDAY($A1027)=7</formula>
    </cfRule>
  </conditionalFormatting>
  <conditionalFormatting sqref="B1028:G1028 J1028:M1028">
    <cfRule type="expression" dxfId="810" priority="652" stopIfTrue="1">
      <formula>WEEKDAY($A1028)=1</formula>
    </cfRule>
    <cfRule type="expression" dxfId="809" priority="653" stopIfTrue="1">
      <formula>WEEKDAY($A1028)=2</formula>
    </cfRule>
    <cfRule type="expression" dxfId="808" priority="654" stopIfTrue="1">
      <formula>WEEKDAY($A1028)=3</formula>
    </cfRule>
    <cfRule type="expression" dxfId="807" priority="655" stopIfTrue="1">
      <formula>WEEKDAY($A1028)=4</formula>
    </cfRule>
    <cfRule type="expression" dxfId="806" priority="656" stopIfTrue="1">
      <formula>WEEKDAY($A1028)=5</formula>
    </cfRule>
    <cfRule type="expression" dxfId="805" priority="657" stopIfTrue="1">
      <formula>WEEKDAY($A1028)=6</formula>
    </cfRule>
    <cfRule type="expression" dxfId="804" priority="658" stopIfTrue="1">
      <formula>WEEKDAY($A1028)=7</formula>
    </cfRule>
  </conditionalFormatting>
  <conditionalFormatting sqref="I1028">
    <cfRule type="expression" dxfId="803" priority="645" stopIfTrue="1">
      <formula>WEEKDAY($A1028)=1</formula>
    </cfRule>
    <cfRule type="expression" dxfId="802" priority="646" stopIfTrue="1">
      <formula>WEEKDAY($A1028)=2</formula>
    </cfRule>
    <cfRule type="expression" dxfId="801" priority="647" stopIfTrue="1">
      <formula>WEEKDAY($A1028)=3</formula>
    </cfRule>
    <cfRule type="expression" dxfId="800" priority="648" stopIfTrue="1">
      <formula>WEEKDAY($A1028)=4</formula>
    </cfRule>
    <cfRule type="expression" dxfId="799" priority="649" stopIfTrue="1">
      <formula>WEEKDAY($A1028)=5</formula>
    </cfRule>
    <cfRule type="expression" dxfId="798" priority="650" stopIfTrue="1">
      <formula>WEEKDAY($A1028)=6</formula>
    </cfRule>
    <cfRule type="expression" dxfId="797" priority="651" stopIfTrue="1">
      <formula>WEEKDAY($A1028)=7</formula>
    </cfRule>
  </conditionalFormatting>
  <conditionalFormatting sqref="B1032:H1033 J1032:M1033 B1035:H1036 J1035:M1036 B1038:H1038 J1038:M1038 I1029:I1035 B1042:H1042 J1042:M1042 B1044:H1044 J1044:M1044 B1048:H1048 J1048:M1048 B1050:H1050 J1050:M1050 A1029:A1053 J1054:M1054 A1054:H1054">
    <cfRule type="expression" dxfId="796" priority="638" stopIfTrue="1">
      <formula>WEEKDAY($A1029)=1</formula>
    </cfRule>
    <cfRule type="expression" dxfId="795" priority="639" stopIfTrue="1">
      <formula>WEEKDAY($A1029)=2</formula>
    </cfRule>
    <cfRule type="expression" dxfId="794" priority="640" stopIfTrue="1">
      <formula>WEEKDAY($A1029)=3</formula>
    </cfRule>
    <cfRule type="expression" dxfId="793" priority="641" stopIfTrue="1">
      <formula>WEEKDAY($A1029)=4</formula>
    </cfRule>
    <cfRule type="expression" dxfId="792" priority="642" stopIfTrue="1">
      <formula>WEEKDAY($A1029)=5</formula>
    </cfRule>
    <cfRule type="expression" dxfId="791" priority="643" stopIfTrue="1">
      <formula>WEEKDAY($A1029)=6</formula>
    </cfRule>
    <cfRule type="expression" dxfId="790" priority="644" stopIfTrue="1">
      <formula>WEEKDAY($A1029)=7</formula>
    </cfRule>
  </conditionalFormatting>
  <conditionalFormatting sqref="B1029:H1029 J1029:M1029">
    <cfRule type="expression" dxfId="789" priority="631" stopIfTrue="1">
      <formula>WEEKDAY($A1029)=1</formula>
    </cfRule>
    <cfRule type="expression" dxfId="788" priority="632" stopIfTrue="1">
      <formula>WEEKDAY($A1029)=2</formula>
    </cfRule>
    <cfRule type="expression" dxfId="787" priority="633" stopIfTrue="1">
      <formula>WEEKDAY($A1029)=3</formula>
    </cfRule>
    <cfRule type="expression" dxfId="786" priority="634" stopIfTrue="1">
      <formula>WEEKDAY($A1029)=4</formula>
    </cfRule>
    <cfRule type="expression" dxfId="785" priority="635" stopIfTrue="1">
      <formula>WEEKDAY($A1029)=5</formula>
    </cfRule>
    <cfRule type="expression" dxfId="784" priority="636" stopIfTrue="1">
      <formula>WEEKDAY($A1029)=6</formula>
    </cfRule>
    <cfRule type="expression" dxfId="783" priority="637" stopIfTrue="1">
      <formula>WEEKDAY($A1029)=7</formula>
    </cfRule>
  </conditionalFormatting>
  <conditionalFormatting sqref="J1030">
    <cfRule type="expression" dxfId="782" priority="624" stopIfTrue="1">
      <formula>WEEKDAY($A1030)=1</formula>
    </cfRule>
    <cfRule type="expression" dxfId="781" priority="625" stopIfTrue="1">
      <formula>WEEKDAY($A1030)=2</formula>
    </cfRule>
    <cfRule type="expression" dxfId="780" priority="626" stopIfTrue="1">
      <formula>WEEKDAY($A1030)=3</formula>
    </cfRule>
    <cfRule type="expression" dxfId="779" priority="627" stopIfTrue="1">
      <formula>WEEKDAY($A1030)=4</formula>
    </cfRule>
    <cfRule type="expression" dxfId="778" priority="628" stopIfTrue="1">
      <formula>WEEKDAY($A1030)=5</formula>
    </cfRule>
    <cfRule type="expression" dxfId="777" priority="629" stopIfTrue="1">
      <formula>WEEKDAY($A1030)=6</formula>
    </cfRule>
    <cfRule type="expression" dxfId="776" priority="630" stopIfTrue="1">
      <formula>WEEKDAY($A1030)=7</formula>
    </cfRule>
  </conditionalFormatting>
  <conditionalFormatting sqref="B1030:H1030 K1030:M1030">
    <cfRule type="expression" dxfId="775" priority="617" stopIfTrue="1">
      <formula>WEEKDAY($A1030)=1</formula>
    </cfRule>
    <cfRule type="expression" dxfId="774" priority="618" stopIfTrue="1">
      <formula>WEEKDAY($A1030)=2</formula>
    </cfRule>
    <cfRule type="expression" dxfId="773" priority="619" stopIfTrue="1">
      <formula>WEEKDAY($A1030)=3</formula>
    </cfRule>
    <cfRule type="expression" dxfId="772" priority="620" stopIfTrue="1">
      <formula>WEEKDAY($A1030)=4</formula>
    </cfRule>
    <cfRule type="expression" dxfId="771" priority="621" stopIfTrue="1">
      <formula>WEEKDAY($A1030)=5</formula>
    </cfRule>
    <cfRule type="expression" dxfId="770" priority="622" stopIfTrue="1">
      <formula>WEEKDAY($A1030)=6</formula>
    </cfRule>
    <cfRule type="expression" dxfId="769" priority="623" stopIfTrue="1">
      <formula>WEEKDAY($A1030)=7</formula>
    </cfRule>
  </conditionalFormatting>
  <conditionalFormatting sqref="B1030:H1030 K1030:M1030">
    <cfRule type="expression" dxfId="768" priority="610" stopIfTrue="1">
      <formula>WEEKDAY($A1030)=1</formula>
    </cfRule>
    <cfRule type="expression" dxfId="767" priority="611" stopIfTrue="1">
      <formula>WEEKDAY($A1030)=2</formula>
    </cfRule>
    <cfRule type="expression" dxfId="766" priority="612" stopIfTrue="1">
      <formula>WEEKDAY($A1030)=3</formula>
    </cfRule>
    <cfRule type="expression" dxfId="765" priority="613" stopIfTrue="1">
      <formula>WEEKDAY($A1030)=4</formula>
    </cfRule>
    <cfRule type="expression" dxfId="764" priority="614" stopIfTrue="1">
      <formula>WEEKDAY($A1030)=5</formula>
    </cfRule>
    <cfRule type="expression" dxfId="763" priority="615" stopIfTrue="1">
      <formula>WEEKDAY($A1030)=6</formula>
    </cfRule>
    <cfRule type="expression" dxfId="762" priority="616" stopIfTrue="1">
      <formula>WEEKDAY($A1030)=7</formula>
    </cfRule>
  </conditionalFormatting>
  <conditionalFormatting sqref="B1031:H1031 J1031:M1031">
    <cfRule type="expression" dxfId="761" priority="603" stopIfTrue="1">
      <formula>WEEKDAY($A1031)=1</formula>
    </cfRule>
    <cfRule type="expression" dxfId="760" priority="604" stopIfTrue="1">
      <formula>WEEKDAY($A1031)=2</formula>
    </cfRule>
    <cfRule type="expression" dxfId="759" priority="605" stopIfTrue="1">
      <formula>WEEKDAY($A1031)=3</formula>
    </cfRule>
    <cfRule type="expression" dxfId="758" priority="606" stopIfTrue="1">
      <formula>WEEKDAY($A1031)=4</formula>
    </cfRule>
    <cfRule type="expression" dxfId="757" priority="607" stopIfTrue="1">
      <formula>WEEKDAY($A1031)=5</formula>
    </cfRule>
    <cfRule type="expression" dxfId="756" priority="608" stopIfTrue="1">
      <formula>WEEKDAY($A1031)=6</formula>
    </cfRule>
    <cfRule type="expression" dxfId="755" priority="609" stopIfTrue="1">
      <formula>WEEKDAY($A1031)=7</formula>
    </cfRule>
  </conditionalFormatting>
  <conditionalFormatting sqref="B1031:H1031 J1031:M1031">
    <cfRule type="expression" dxfId="754" priority="596" stopIfTrue="1">
      <formula>WEEKDAY($A1031)=1</formula>
    </cfRule>
    <cfRule type="expression" dxfId="753" priority="597" stopIfTrue="1">
      <formula>WEEKDAY($A1031)=2</formula>
    </cfRule>
    <cfRule type="expression" dxfId="752" priority="598" stopIfTrue="1">
      <formula>WEEKDAY($A1031)=3</formula>
    </cfRule>
    <cfRule type="expression" dxfId="751" priority="599" stopIfTrue="1">
      <formula>WEEKDAY($A1031)=4</formula>
    </cfRule>
    <cfRule type="expression" dxfId="750" priority="600" stopIfTrue="1">
      <formula>WEEKDAY($A1031)=5</formula>
    </cfRule>
    <cfRule type="expression" dxfId="749" priority="601" stopIfTrue="1">
      <formula>WEEKDAY($A1031)=6</formula>
    </cfRule>
    <cfRule type="expression" dxfId="748" priority="602" stopIfTrue="1">
      <formula>WEEKDAY($A1031)=7</formula>
    </cfRule>
  </conditionalFormatting>
  <conditionalFormatting sqref="B1034:H1034 J1034:M1034">
    <cfRule type="expression" dxfId="747" priority="589" stopIfTrue="1">
      <formula>WEEKDAY($A1034)=1</formula>
    </cfRule>
    <cfRule type="expression" dxfId="746" priority="590" stopIfTrue="1">
      <formula>WEEKDAY($A1034)=2</formula>
    </cfRule>
    <cfRule type="expression" dxfId="745" priority="591" stopIfTrue="1">
      <formula>WEEKDAY($A1034)=3</formula>
    </cfRule>
    <cfRule type="expression" dxfId="744" priority="592" stopIfTrue="1">
      <formula>WEEKDAY($A1034)=4</formula>
    </cfRule>
    <cfRule type="expression" dxfId="743" priority="593" stopIfTrue="1">
      <formula>WEEKDAY($A1034)=5</formula>
    </cfRule>
    <cfRule type="expression" dxfId="742" priority="594" stopIfTrue="1">
      <formula>WEEKDAY($A1034)=6</formula>
    </cfRule>
    <cfRule type="expression" dxfId="741" priority="595" stopIfTrue="1">
      <formula>WEEKDAY($A1034)=7</formula>
    </cfRule>
  </conditionalFormatting>
  <conditionalFormatting sqref="B1037:H1037 J1037:M1037">
    <cfRule type="expression" dxfId="740" priority="582" stopIfTrue="1">
      <formula>WEEKDAY($A1037)=1</formula>
    </cfRule>
    <cfRule type="expression" dxfId="739" priority="583" stopIfTrue="1">
      <formula>WEEKDAY($A1037)=2</formula>
    </cfRule>
    <cfRule type="expression" dxfId="738" priority="584" stopIfTrue="1">
      <formula>WEEKDAY($A1037)=3</formula>
    </cfRule>
    <cfRule type="expression" dxfId="737" priority="585" stopIfTrue="1">
      <formula>WEEKDAY($A1037)=4</formula>
    </cfRule>
    <cfRule type="expression" dxfId="736" priority="586" stopIfTrue="1">
      <formula>WEEKDAY($A1037)=5</formula>
    </cfRule>
    <cfRule type="expression" dxfId="735" priority="587" stopIfTrue="1">
      <formula>WEEKDAY($A1037)=6</formula>
    </cfRule>
    <cfRule type="expression" dxfId="734" priority="588" stopIfTrue="1">
      <formula>WEEKDAY($A1037)=7</formula>
    </cfRule>
  </conditionalFormatting>
  <conditionalFormatting sqref="B1039:H1039 J1039:M1039">
    <cfRule type="expression" dxfId="733" priority="575" stopIfTrue="1">
      <formula>WEEKDAY($A1039)=1</formula>
    </cfRule>
    <cfRule type="expression" dxfId="732" priority="576" stopIfTrue="1">
      <formula>WEEKDAY($A1039)=2</formula>
    </cfRule>
    <cfRule type="expression" dxfId="731" priority="577" stopIfTrue="1">
      <formula>WEEKDAY($A1039)=3</formula>
    </cfRule>
    <cfRule type="expression" dxfId="730" priority="578" stopIfTrue="1">
      <formula>WEEKDAY($A1039)=4</formula>
    </cfRule>
    <cfRule type="expression" dxfId="729" priority="579" stopIfTrue="1">
      <formula>WEEKDAY($A1039)=5</formula>
    </cfRule>
    <cfRule type="expression" dxfId="728" priority="580" stopIfTrue="1">
      <formula>WEEKDAY($A1039)=6</formula>
    </cfRule>
    <cfRule type="expression" dxfId="727" priority="581" stopIfTrue="1">
      <formula>WEEKDAY($A1039)=7</formula>
    </cfRule>
  </conditionalFormatting>
  <conditionalFormatting sqref="J1040">
    <cfRule type="expression" dxfId="726" priority="568" stopIfTrue="1">
      <formula>WEEKDAY($A1040)=1</formula>
    </cfRule>
    <cfRule type="expression" dxfId="725" priority="569" stopIfTrue="1">
      <formula>WEEKDAY($A1040)=2</formula>
    </cfRule>
    <cfRule type="expression" dxfId="724" priority="570" stopIfTrue="1">
      <formula>WEEKDAY($A1040)=3</formula>
    </cfRule>
    <cfRule type="expression" dxfId="723" priority="571" stopIfTrue="1">
      <formula>WEEKDAY($A1040)=4</formula>
    </cfRule>
    <cfRule type="expression" dxfId="722" priority="572" stopIfTrue="1">
      <formula>WEEKDAY($A1040)=5</formula>
    </cfRule>
    <cfRule type="expression" dxfId="721" priority="573" stopIfTrue="1">
      <formula>WEEKDAY($A1040)=6</formula>
    </cfRule>
    <cfRule type="expression" dxfId="720" priority="574" stopIfTrue="1">
      <formula>WEEKDAY($A1040)=7</formula>
    </cfRule>
  </conditionalFormatting>
  <conditionalFormatting sqref="B1040:H1040 K1040:M1040">
    <cfRule type="expression" dxfId="719" priority="561" stopIfTrue="1">
      <formula>WEEKDAY($A1040)=1</formula>
    </cfRule>
    <cfRule type="expression" dxfId="718" priority="562" stopIfTrue="1">
      <formula>WEEKDAY($A1040)=2</formula>
    </cfRule>
    <cfRule type="expression" dxfId="717" priority="563" stopIfTrue="1">
      <formula>WEEKDAY($A1040)=3</formula>
    </cfRule>
    <cfRule type="expression" dxfId="716" priority="564" stopIfTrue="1">
      <formula>WEEKDAY($A1040)=4</formula>
    </cfRule>
    <cfRule type="expression" dxfId="715" priority="565" stopIfTrue="1">
      <formula>WEEKDAY($A1040)=5</formula>
    </cfRule>
    <cfRule type="expression" dxfId="714" priority="566" stopIfTrue="1">
      <formula>WEEKDAY($A1040)=6</formula>
    </cfRule>
    <cfRule type="expression" dxfId="713" priority="567" stopIfTrue="1">
      <formula>WEEKDAY($A1040)=7</formula>
    </cfRule>
  </conditionalFormatting>
  <conditionalFormatting sqref="B1040:H1040 K1040:M1040">
    <cfRule type="expression" dxfId="712" priority="554" stopIfTrue="1">
      <formula>WEEKDAY($A1040)=1</formula>
    </cfRule>
    <cfRule type="expression" dxfId="711" priority="555" stopIfTrue="1">
      <formula>WEEKDAY($A1040)=2</formula>
    </cfRule>
    <cfRule type="expression" dxfId="710" priority="556" stopIfTrue="1">
      <formula>WEEKDAY($A1040)=3</formula>
    </cfRule>
    <cfRule type="expression" dxfId="709" priority="557" stopIfTrue="1">
      <formula>WEEKDAY($A1040)=4</formula>
    </cfRule>
    <cfRule type="expression" dxfId="708" priority="558" stopIfTrue="1">
      <formula>WEEKDAY($A1040)=5</formula>
    </cfRule>
    <cfRule type="expression" dxfId="707" priority="559" stopIfTrue="1">
      <formula>WEEKDAY($A1040)=6</formula>
    </cfRule>
    <cfRule type="expression" dxfId="706" priority="560" stopIfTrue="1">
      <formula>WEEKDAY($A1040)=7</formula>
    </cfRule>
  </conditionalFormatting>
  <conditionalFormatting sqref="B1041:H1041 J1041:M1041">
    <cfRule type="expression" dxfId="705" priority="547" stopIfTrue="1">
      <formula>WEEKDAY($A1041)=1</formula>
    </cfRule>
    <cfRule type="expression" dxfId="704" priority="548" stopIfTrue="1">
      <formula>WEEKDAY($A1041)=2</formula>
    </cfRule>
    <cfRule type="expression" dxfId="703" priority="549" stopIfTrue="1">
      <formula>WEEKDAY($A1041)=3</formula>
    </cfRule>
    <cfRule type="expression" dxfId="702" priority="550" stopIfTrue="1">
      <formula>WEEKDAY($A1041)=4</formula>
    </cfRule>
    <cfRule type="expression" dxfId="701" priority="551" stopIfTrue="1">
      <formula>WEEKDAY($A1041)=5</formula>
    </cfRule>
    <cfRule type="expression" dxfId="700" priority="552" stopIfTrue="1">
      <formula>WEEKDAY($A1041)=6</formula>
    </cfRule>
    <cfRule type="expression" dxfId="699" priority="553" stopIfTrue="1">
      <formula>WEEKDAY($A1041)=7</formula>
    </cfRule>
  </conditionalFormatting>
  <conditionalFormatting sqref="B1041:H1041 J1041:M1041">
    <cfRule type="expression" dxfId="698" priority="540" stopIfTrue="1">
      <formula>WEEKDAY($A1041)=1</formula>
    </cfRule>
    <cfRule type="expression" dxfId="697" priority="541" stopIfTrue="1">
      <formula>WEEKDAY($A1041)=2</formula>
    </cfRule>
    <cfRule type="expression" dxfId="696" priority="542" stopIfTrue="1">
      <formula>WEEKDAY($A1041)=3</formula>
    </cfRule>
    <cfRule type="expression" dxfId="695" priority="543" stopIfTrue="1">
      <formula>WEEKDAY($A1041)=4</formula>
    </cfRule>
    <cfRule type="expression" dxfId="694" priority="544" stopIfTrue="1">
      <formula>WEEKDAY($A1041)=5</formula>
    </cfRule>
    <cfRule type="expression" dxfId="693" priority="545" stopIfTrue="1">
      <formula>WEEKDAY($A1041)=6</formula>
    </cfRule>
    <cfRule type="expression" dxfId="692" priority="546" stopIfTrue="1">
      <formula>WEEKDAY($A1041)=7</formula>
    </cfRule>
  </conditionalFormatting>
  <conditionalFormatting sqref="I1036:I1108">
    <cfRule type="expression" dxfId="691" priority="533" stopIfTrue="1">
      <formula>WEEKDAY($A1036)=1</formula>
    </cfRule>
    <cfRule type="expression" dxfId="690" priority="534" stopIfTrue="1">
      <formula>WEEKDAY($A1036)=2</formula>
    </cfRule>
    <cfRule type="expression" dxfId="689" priority="535" stopIfTrue="1">
      <formula>WEEKDAY($A1036)=3</formula>
    </cfRule>
    <cfRule type="expression" dxfId="688" priority="536" stopIfTrue="1">
      <formula>WEEKDAY($A1036)=4</formula>
    </cfRule>
    <cfRule type="expression" dxfId="687" priority="537" stopIfTrue="1">
      <formula>WEEKDAY($A1036)=5</formula>
    </cfRule>
    <cfRule type="expression" dxfId="686" priority="538" stopIfTrue="1">
      <formula>WEEKDAY($A1036)=6</formula>
    </cfRule>
    <cfRule type="expression" dxfId="685" priority="539" stopIfTrue="1">
      <formula>WEEKDAY($A1036)=7</formula>
    </cfRule>
  </conditionalFormatting>
  <conditionalFormatting sqref="B1043:H1043 J1043:M1043">
    <cfRule type="expression" dxfId="684" priority="526" stopIfTrue="1">
      <formula>WEEKDAY($A1043)=1</formula>
    </cfRule>
    <cfRule type="expression" dxfId="683" priority="527" stopIfTrue="1">
      <formula>WEEKDAY($A1043)=2</formula>
    </cfRule>
    <cfRule type="expression" dxfId="682" priority="528" stopIfTrue="1">
      <formula>WEEKDAY($A1043)=3</formula>
    </cfRule>
    <cfRule type="expression" dxfId="681" priority="529" stopIfTrue="1">
      <formula>WEEKDAY($A1043)=4</formula>
    </cfRule>
    <cfRule type="expression" dxfId="680" priority="530" stopIfTrue="1">
      <formula>WEEKDAY($A1043)=5</formula>
    </cfRule>
    <cfRule type="expression" dxfId="679" priority="531" stopIfTrue="1">
      <formula>WEEKDAY($A1043)=6</formula>
    </cfRule>
    <cfRule type="expression" dxfId="678" priority="532" stopIfTrue="1">
      <formula>WEEKDAY($A1043)=7</formula>
    </cfRule>
  </conditionalFormatting>
  <conditionalFormatting sqref="B1045:H1045 J1045:M1045">
    <cfRule type="expression" dxfId="677" priority="519" stopIfTrue="1">
      <formula>WEEKDAY($A1045)=1</formula>
    </cfRule>
    <cfRule type="expression" dxfId="676" priority="520" stopIfTrue="1">
      <formula>WEEKDAY($A1045)=2</formula>
    </cfRule>
    <cfRule type="expression" dxfId="675" priority="521" stopIfTrue="1">
      <formula>WEEKDAY($A1045)=3</formula>
    </cfRule>
    <cfRule type="expression" dxfId="674" priority="522" stopIfTrue="1">
      <formula>WEEKDAY($A1045)=4</formula>
    </cfRule>
    <cfRule type="expression" dxfId="673" priority="523" stopIfTrue="1">
      <formula>WEEKDAY($A1045)=5</formula>
    </cfRule>
    <cfRule type="expression" dxfId="672" priority="524" stopIfTrue="1">
      <formula>WEEKDAY($A1045)=6</formula>
    </cfRule>
    <cfRule type="expression" dxfId="671" priority="525" stopIfTrue="1">
      <formula>WEEKDAY($A1045)=7</formula>
    </cfRule>
  </conditionalFormatting>
  <conditionalFormatting sqref="J1046">
    <cfRule type="expression" dxfId="670" priority="512" stopIfTrue="1">
      <formula>WEEKDAY($A1046)=1</formula>
    </cfRule>
    <cfRule type="expression" dxfId="669" priority="513" stopIfTrue="1">
      <formula>WEEKDAY($A1046)=2</formula>
    </cfRule>
    <cfRule type="expression" dxfId="668" priority="514" stopIfTrue="1">
      <formula>WEEKDAY($A1046)=3</formula>
    </cfRule>
    <cfRule type="expression" dxfId="667" priority="515" stopIfTrue="1">
      <formula>WEEKDAY($A1046)=4</formula>
    </cfRule>
    <cfRule type="expression" dxfId="666" priority="516" stopIfTrue="1">
      <formula>WEEKDAY($A1046)=5</formula>
    </cfRule>
    <cfRule type="expression" dxfId="665" priority="517" stopIfTrue="1">
      <formula>WEEKDAY($A1046)=6</formula>
    </cfRule>
    <cfRule type="expression" dxfId="664" priority="518" stopIfTrue="1">
      <formula>WEEKDAY($A1046)=7</formula>
    </cfRule>
  </conditionalFormatting>
  <conditionalFormatting sqref="B1046:H1046 K1046:M1046">
    <cfRule type="expression" dxfId="663" priority="505" stopIfTrue="1">
      <formula>WEEKDAY($A1046)=1</formula>
    </cfRule>
    <cfRule type="expression" dxfId="662" priority="506" stopIfTrue="1">
      <formula>WEEKDAY($A1046)=2</formula>
    </cfRule>
    <cfRule type="expression" dxfId="661" priority="507" stopIfTrue="1">
      <formula>WEEKDAY($A1046)=3</formula>
    </cfRule>
    <cfRule type="expression" dxfId="660" priority="508" stopIfTrue="1">
      <formula>WEEKDAY($A1046)=4</formula>
    </cfRule>
    <cfRule type="expression" dxfId="659" priority="509" stopIfTrue="1">
      <formula>WEEKDAY($A1046)=5</formula>
    </cfRule>
    <cfRule type="expression" dxfId="658" priority="510" stopIfTrue="1">
      <formula>WEEKDAY($A1046)=6</formula>
    </cfRule>
    <cfRule type="expression" dxfId="657" priority="511" stopIfTrue="1">
      <formula>WEEKDAY($A1046)=7</formula>
    </cfRule>
  </conditionalFormatting>
  <conditionalFormatting sqref="B1046:H1046 K1046:M1046">
    <cfRule type="expression" dxfId="656" priority="498" stopIfTrue="1">
      <formula>WEEKDAY($A1046)=1</formula>
    </cfRule>
    <cfRule type="expression" dxfId="655" priority="499" stopIfTrue="1">
      <formula>WEEKDAY($A1046)=2</formula>
    </cfRule>
    <cfRule type="expression" dxfId="654" priority="500" stopIfTrue="1">
      <formula>WEEKDAY($A1046)=3</formula>
    </cfRule>
    <cfRule type="expression" dxfId="653" priority="501" stopIfTrue="1">
      <formula>WEEKDAY($A1046)=4</formula>
    </cfRule>
    <cfRule type="expression" dxfId="652" priority="502" stopIfTrue="1">
      <formula>WEEKDAY($A1046)=5</formula>
    </cfRule>
    <cfRule type="expression" dxfId="651" priority="503" stopIfTrue="1">
      <formula>WEEKDAY($A1046)=6</formula>
    </cfRule>
    <cfRule type="expression" dxfId="650" priority="504" stopIfTrue="1">
      <formula>WEEKDAY($A1046)=7</formula>
    </cfRule>
  </conditionalFormatting>
  <conditionalFormatting sqref="B1047:H1047 J1047:M1047">
    <cfRule type="expression" dxfId="649" priority="491" stopIfTrue="1">
      <formula>WEEKDAY($A1047)=1</formula>
    </cfRule>
    <cfRule type="expression" dxfId="648" priority="492" stopIfTrue="1">
      <formula>WEEKDAY($A1047)=2</formula>
    </cfRule>
    <cfRule type="expression" dxfId="647" priority="493" stopIfTrue="1">
      <formula>WEEKDAY($A1047)=3</formula>
    </cfRule>
    <cfRule type="expression" dxfId="646" priority="494" stopIfTrue="1">
      <formula>WEEKDAY($A1047)=4</formula>
    </cfRule>
    <cfRule type="expression" dxfId="645" priority="495" stopIfTrue="1">
      <formula>WEEKDAY($A1047)=5</formula>
    </cfRule>
    <cfRule type="expression" dxfId="644" priority="496" stopIfTrue="1">
      <formula>WEEKDAY($A1047)=6</formula>
    </cfRule>
    <cfRule type="expression" dxfId="643" priority="497" stopIfTrue="1">
      <formula>WEEKDAY($A1047)=7</formula>
    </cfRule>
  </conditionalFormatting>
  <conditionalFormatting sqref="B1047:H1047 J1047:M1047">
    <cfRule type="expression" dxfId="642" priority="484" stopIfTrue="1">
      <formula>WEEKDAY($A1047)=1</formula>
    </cfRule>
    <cfRule type="expression" dxfId="641" priority="485" stopIfTrue="1">
      <formula>WEEKDAY($A1047)=2</formula>
    </cfRule>
    <cfRule type="expression" dxfId="640" priority="486" stopIfTrue="1">
      <formula>WEEKDAY($A1047)=3</formula>
    </cfRule>
    <cfRule type="expression" dxfId="639" priority="487" stopIfTrue="1">
      <formula>WEEKDAY($A1047)=4</formula>
    </cfRule>
    <cfRule type="expression" dxfId="638" priority="488" stopIfTrue="1">
      <formula>WEEKDAY($A1047)=5</formula>
    </cfRule>
    <cfRule type="expression" dxfId="637" priority="489" stopIfTrue="1">
      <formula>WEEKDAY($A1047)=6</formula>
    </cfRule>
    <cfRule type="expression" dxfId="636" priority="490" stopIfTrue="1">
      <formula>WEEKDAY($A1047)=7</formula>
    </cfRule>
  </conditionalFormatting>
  <conditionalFormatting sqref="B1049:H1049 J1049:M1049">
    <cfRule type="expression" dxfId="635" priority="477" stopIfTrue="1">
      <formula>WEEKDAY($A1049)=1</formula>
    </cfRule>
    <cfRule type="expression" dxfId="634" priority="478" stopIfTrue="1">
      <formula>WEEKDAY($A1049)=2</formula>
    </cfRule>
    <cfRule type="expression" dxfId="633" priority="479" stopIfTrue="1">
      <formula>WEEKDAY($A1049)=3</formula>
    </cfRule>
    <cfRule type="expression" dxfId="632" priority="480" stopIfTrue="1">
      <formula>WEEKDAY($A1049)=4</formula>
    </cfRule>
    <cfRule type="expression" dxfId="631" priority="481" stopIfTrue="1">
      <formula>WEEKDAY($A1049)=5</formula>
    </cfRule>
    <cfRule type="expression" dxfId="630" priority="482" stopIfTrue="1">
      <formula>WEEKDAY($A1049)=6</formula>
    </cfRule>
    <cfRule type="expression" dxfId="629" priority="483" stopIfTrue="1">
      <formula>WEEKDAY($A1049)=7</formula>
    </cfRule>
  </conditionalFormatting>
  <conditionalFormatting sqref="B1051:H1051 J1051:M1051">
    <cfRule type="expression" dxfId="628" priority="470" stopIfTrue="1">
      <formula>WEEKDAY($A1051)=1</formula>
    </cfRule>
    <cfRule type="expression" dxfId="627" priority="471" stopIfTrue="1">
      <formula>WEEKDAY($A1051)=2</formula>
    </cfRule>
    <cfRule type="expression" dxfId="626" priority="472" stopIfTrue="1">
      <formula>WEEKDAY($A1051)=3</formula>
    </cfRule>
    <cfRule type="expression" dxfId="625" priority="473" stopIfTrue="1">
      <formula>WEEKDAY($A1051)=4</formula>
    </cfRule>
    <cfRule type="expression" dxfId="624" priority="474" stopIfTrue="1">
      <formula>WEEKDAY($A1051)=5</formula>
    </cfRule>
    <cfRule type="expression" dxfId="623" priority="475" stopIfTrue="1">
      <formula>WEEKDAY($A1051)=6</formula>
    </cfRule>
    <cfRule type="expression" dxfId="622" priority="476" stopIfTrue="1">
      <formula>WEEKDAY($A1051)=7</formula>
    </cfRule>
  </conditionalFormatting>
  <conditionalFormatting sqref="J1052">
    <cfRule type="expression" dxfId="621" priority="463" stopIfTrue="1">
      <formula>WEEKDAY($A1052)=1</formula>
    </cfRule>
    <cfRule type="expression" dxfId="620" priority="464" stopIfTrue="1">
      <formula>WEEKDAY($A1052)=2</formula>
    </cfRule>
    <cfRule type="expression" dxfId="619" priority="465" stopIfTrue="1">
      <formula>WEEKDAY($A1052)=3</formula>
    </cfRule>
    <cfRule type="expression" dxfId="618" priority="466" stopIfTrue="1">
      <formula>WEEKDAY($A1052)=4</formula>
    </cfRule>
    <cfRule type="expression" dxfId="617" priority="467" stopIfTrue="1">
      <formula>WEEKDAY($A1052)=5</formula>
    </cfRule>
    <cfRule type="expression" dxfId="616" priority="468" stopIfTrue="1">
      <formula>WEEKDAY($A1052)=6</formula>
    </cfRule>
    <cfRule type="expression" dxfId="615" priority="469" stopIfTrue="1">
      <formula>WEEKDAY($A1052)=7</formula>
    </cfRule>
  </conditionalFormatting>
  <conditionalFormatting sqref="B1052:H1052 K1052:M1052">
    <cfRule type="expression" dxfId="614" priority="456" stopIfTrue="1">
      <formula>WEEKDAY($A1052)=1</formula>
    </cfRule>
    <cfRule type="expression" dxfId="613" priority="457" stopIfTrue="1">
      <formula>WEEKDAY($A1052)=2</formula>
    </cfRule>
    <cfRule type="expression" dxfId="612" priority="458" stopIfTrue="1">
      <formula>WEEKDAY($A1052)=3</formula>
    </cfRule>
    <cfRule type="expression" dxfId="611" priority="459" stopIfTrue="1">
      <formula>WEEKDAY($A1052)=4</formula>
    </cfRule>
    <cfRule type="expression" dxfId="610" priority="460" stopIfTrue="1">
      <formula>WEEKDAY($A1052)=5</formula>
    </cfRule>
    <cfRule type="expression" dxfId="609" priority="461" stopIfTrue="1">
      <formula>WEEKDAY($A1052)=6</formula>
    </cfRule>
    <cfRule type="expression" dxfId="608" priority="462" stopIfTrue="1">
      <formula>WEEKDAY($A1052)=7</formula>
    </cfRule>
  </conditionalFormatting>
  <conditionalFormatting sqref="B1052:H1052 K1052:M1052">
    <cfRule type="expression" dxfId="607" priority="449" stopIfTrue="1">
      <formula>WEEKDAY($A1052)=1</formula>
    </cfRule>
    <cfRule type="expression" dxfId="606" priority="450" stopIfTrue="1">
      <formula>WEEKDAY($A1052)=2</formula>
    </cfRule>
    <cfRule type="expression" dxfId="605" priority="451" stopIfTrue="1">
      <formula>WEEKDAY($A1052)=3</formula>
    </cfRule>
    <cfRule type="expression" dxfId="604" priority="452" stopIfTrue="1">
      <formula>WEEKDAY($A1052)=4</formula>
    </cfRule>
    <cfRule type="expression" dxfId="603" priority="453" stopIfTrue="1">
      <formula>WEEKDAY($A1052)=5</formula>
    </cfRule>
    <cfRule type="expression" dxfId="602" priority="454" stopIfTrue="1">
      <formula>WEEKDAY($A1052)=6</formula>
    </cfRule>
    <cfRule type="expression" dxfId="601" priority="455" stopIfTrue="1">
      <formula>WEEKDAY($A1052)=7</formula>
    </cfRule>
  </conditionalFormatting>
  <conditionalFormatting sqref="B1053:H1053 J1053:M1053">
    <cfRule type="expression" dxfId="600" priority="442" stopIfTrue="1">
      <formula>WEEKDAY($A1053)=1</formula>
    </cfRule>
    <cfRule type="expression" dxfId="599" priority="443" stopIfTrue="1">
      <formula>WEEKDAY($A1053)=2</formula>
    </cfRule>
    <cfRule type="expression" dxfId="598" priority="444" stopIfTrue="1">
      <formula>WEEKDAY($A1053)=3</formula>
    </cfRule>
    <cfRule type="expression" dxfId="597" priority="445" stopIfTrue="1">
      <formula>WEEKDAY($A1053)=4</formula>
    </cfRule>
    <cfRule type="expression" dxfId="596" priority="446" stopIfTrue="1">
      <formula>WEEKDAY($A1053)=5</formula>
    </cfRule>
    <cfRule type="expression" dxfId="595" priority="447" stopIfTrue="1">
      <formula>WEEKDAY($A1053)=6</formula>
    </cfRule>
    <cfRule type="expression" dxfId="594" priority="448" stopIfTrue="1">
      <formula>WEEKDAY($A1053)=7</formula>
    </cfRule>
  </conditionalFormatting>
  <conditionalFormatting sqref="B1053:H1053 J1053:M1053">
    <cfRule type="expression" dxfId="593" priority="435" stopIfTrue="1">
      <formula>WEEKDAY($A1053)=1</formula>
    </cfRule>
    <cfRule type="expression" dxfId="592" priority="436" stopIfTrue="1">
      <formula>WEEKDAY($A1053)=2</formula>
    </cfRule>
    <cfRule type="expression" dxfId="591" priority="437" stopIfTrue="1">
      <formula>WEEKDAY($A1053)=3</formula>
    </cfRule>
    <cfRule type="expression" dxfId="590" priority="438" stopIfTrue="1">
      <formula>WEEKDAY($A1053)=4</formula>
    </cfRule>
    <cfRule type="expression" dxfId="589" priority="439" stopIfTrue="1">
      <formula>WEEKDAY($A1053)=5</formula>
    </cfRule>
    <cfRule type="expression" dxfId="588" priority="440" stopIfTrue="1">
      <formula>WEEKDAY($A1053)=6</formula>
    </cfRule>
    <cfRule type="expression" dxfId="587" priority="441" stopIfTrue="1">
      <formula>WEEKDAY($A1053)=7</formula>
    </cfRule>
  </conditionalFormatting>
  <conditionalFormatting sqref="J1055:M1055 B1057:H1057 J1057:M1057 A1055:H1055 J1061:M1061 B1061:H1061 B1065:H1065 A1056:A1065 J1065:M1066 A1066:H1066">
    <cfRule type="expression" dxfId="586" priority="428" stopIfTrue="1">
      <formula>WEEKDAY($A1055)=1</formula>
    </cfRule>
    <cfRule type="expression" dxfId="585" priority="429" stopIfTrue="1">
      <formula>WEEKDAY($A1055)=2</formula>
    </cfRule>
    <cfRule type="expression" dxfId="584" priority="430" stopIfTrue="1">
      <formula>WEEKDAY($A1055)=3</formula>
    </cfRule>
    <cfRule type="expression" dxfId="583" priority="431" stopIfTrue="1">
      <formula>WEEKDAY($A1055)=4</formula>
    </cfRule>
    <cfRule type="expression" dxfId="582" priority="432" stopIfTrue="1">
      <formula>WEEKDAY($A1055)=5</formula>
    </cfRule>
    <cfRule type="expression" dxfId="581" priority="433" stopIfTrue="1">
      <formula>WEEKDAY($A1055)=6</formula>
    </cfRule>
    <cfRule type="expression" dxfId="580" priority="434" stopIfTrue="1">
      <formula>WEEKDAY($A1055)=7</formula>
    </cfRule>
  </conditionalFormatting>
  <conditionalFormatting sqref="B1056:H1056 J1056:M1056">
    <cfRule type="expression" dxfId="579" priority="421" stopIfTrue="1">
      <formula>WEEKDAY($A1056)=1</formula>
    </cfRule>
    <cfRule type="expression" dxfId="578" priority="422" stopIfTrue="1">
      <formula>WEEKDAY($A1056)=2</formula>
    </cfRule>
    <cfRule type="expression" dxfId="577" priority="423" stopIfTrue="1">
      <formula>WEEKDAY($A1056)=3</formula>
    </cfRule>
    <cfRule type="expression" dxfId="576" priority="424" stopIfTrue="1">
      <formula>WEEKDAY($A1056)=4</formula>
    </cfRule>
    <cfRule type="expression" dxfId="575" priority="425" stopIfTrue="1">
      <formula>WEEKDAY($A1056)=5</formula>
    </cfRule>
    <cfRule type="expression" dxfId="574" priority="426" stopIfTrue="1">
      <formula>WEEKDAY($A1056)=6</formula>
    </cfRule>
    <cfRule type="expression" dxfId="573" priority="427" stopIfTrue="1">
      <formula>WEEKDAY($A1056)=7</formula>
    </cfRule>
  </conditionalFormatting>
  <conditionalFormatting sqref="B1058:H1058 J1058:M1058">
    <cfRule type="expression" dxfId="572" priority="414" stopIfTrue="1">
      <formula>WEEKDAY($A1058)=1</formula>
    </cfRule>
    <cfRule type="expression" dxfId="571" priority="415" stopIfTrue="1">
      <formula>WEEKDAY($A1058)=2</formula>
    </cfRule>
    <cfRule type="expression" dxfId="570" priority="416" stopIfTrue="1">
      <formula>WEEKDAY($A1058)=3</formula>
    </cfRule>
    <cfRule type="expression" dxfId="569" priority="417" stopIfTrue="1">
      <formula>WEEKDAY($A1058)=4</formula>
    </cfRule>
    <cfRule type="expression" dxfId="568" priority="418" stopIfTrue="1">
      <formula>WEEKDAY($A1058)=5</formula>
    </cfRule>
    <cfRule type="expression" dxfId="567" priority="419" stopIfTrue="1">
      <formula>WEEKDAY($A1058)=6</formula>
    </cfRule>
    <cfRule type="expression" dxfId="566" priority="420" stopIfTrue="1">
      <formula>WEEKDAY($A1058)=7</formula>
    </cfRule>
  </conditionalFormatting>
  <conditionalFormatting sqref="J1059">
    <cfRule type="expression" dxfId="565" priority="407" stopIfTrue="1">
      <formula>WEEKDAY($A1059)=1</formula>
    </cfRule>
    <cfRule type="expression" dxfId="564" priority="408" stopIfTrue="1">
      <formula>WEEKDAY($A1059)=2</formula>
    </cfRule>
    <cfRule type="expression" dxfId="563" priority="409" stopIfTrue="1">
      <formula>WEEKDAY($A1059)=3</formula>
    </cfRule>
    <cfRule type="expression" dxfId="562" priority="410" stopIfTrue="1">
      <formula>WEEKDAY($A1059)=4</formula>
    </cfRule>
    <cfRule type="expression" dxfId="561" priority="411" stopIfTrue="1">
      <formula>WEEKDAY($A1059)=5</formula>
    </cfRule>
    <cfRule type="expression" dxfId="560" priority="412" stopIfTrue="1">
      <formula>WEEKDAY($A1059)=6</formula>
    </cfRule>
    <cfRule type="expression" dxfId="559" priority="413" stopIfTrue="1">
      <formula>WEEKDAY($A1059)=7</formula>
    </cfRule>
  </conditionalFormatting>
  <conditionalFormatting sqref="B1059:H1059 K1059:M1059">
    <cfRule type="expression" dxfId="558" priority="400" stopIfTrue="1">
      <formula>WEEKDAY($A1059)=1</formula>
    </cfRule>
    <cfRule type="expression" dxfId="557" priority="401" stopIfTrue="1">
      <formula>WEEKDAY($A1059)=2</formula>
    </cfRule>
    <cfRule type="expression" dxfId="556" priority="402" stopIfTrue="1">
      <formula>WEEKDAY($A1059)=3</formula>
    </cfRule>
    <cfRule type="expression" dxfId="555" priority="403" stopIfTrue="1">
      <formula>WEEKDAY($A1059)=4</formula>
    </cfRule>
    <cfRule type="expression" dxfId="554" priority="404" stopIfTrue="1">
      <formula>WEEKDAY($A1059)=5</formula>
    </cfRule>
    <cfRule type="expression" dxfId="553" priority="405" stopIfTrue="1">
      <formula>WEEKDAY($A1059)=6</formula>
    </cfRule>
    <cfRule type="expression" dxfId="552" priority="406" stopIfTrue="1">
      <formula>WEEKDAY($A1059)=7</formula>
    </cfRule>
  </conditionalFormatting>
  <conditionalFormatting sqref="B1059:H1059 K1059:M1059">
    <cfRule type="expression" dxfId="551" priority="393" stopIfTrue="1">
      <formula>WEEKDAY($A1059)=1</formula>
    </cfRule>
    <cfRule type="expression" dxfId="550" priority="394" stopIfTrue="1">
      <formula>WEEKDAY($A1059)=2</formula>
    </cfRule>
    <cfRule type="expression" dxfId="549" priority="395" stopIfTrue="1">
      <formula>WEEKDAY($A1059)=3</formula>
    </cfRule>
    <cfRule type="expression" dxfId="548" priority="396" stopIfTrue="1">
      <formula>WEEKDAY($A1059)=4</formula>
    </cfRule>
    <cfRule type="expression" dxfId="547" priority="397" stopIfTrue="1">
      <formula>WEEKDAY($A1059)=5</formula>
    </cfRule>
    <cfRule type="expression" dxfId="546" priority="398" stopIfTrue="1">
      <formula>WEEKDAY($A1059)=6</formula>
    </cfRule>
    <cfRule type="expression" dxfId="545" priority="399" stopIfTrue="1">
      <formula>WEEKDAY($A1059)=7</formula>
    </cfRule>
  </conditionalFormatting>
  <conditionalFormatting sqref="B1060:H1060 J1060:M1060">
    <cfRule type="expression" dxfId="544" priority="386" stopIfTrue="1">
      <formula>WEEKDAY($A1060)=1</formula>
    </cfRule>
    <cfRule type="expression" dxfId="543" priority="387" stopIfTrue="1">
      <formula>WEEKDAY($A1060)=2</formula>
    </cfRule>
    <cfRule type="expression" dxfId="542" priority="388" stopIfTrue="1">
      <formula>WEEKDAY($A1060)=3</formula>
    </cfRule>
    <cfRule type="expression" dxfId="541" priority="389" stopIfTrue="1">
      <formula>WEEKDAY($A1060)=4</formula>
    </cfRule>
    <cfRule type="expression" dxfId="540" priority="390" stopIfTrue="1">
      <formula>WEEKDAY($A1060)=5</formula>
    </cfRule>
    <cfRule type="expression" dxfId="539" priority="391" stopIfTrue="1">
      <formula>WEEKDAY($A1060)=6</formula>
    </cfRule>
    <cfRule type="expression" dxfId="538" priority="392" stopIfTrue="1">
      <formula>WEEKDAY($A1060)=7</formula>
    </cfRule>
  </conditionalFormatting>
  <conditionalFormatting sqref="B1060:H1060 J1060:M1060">
    <cfRule type="expression" dxfId="537" priority="379" stopIfTrue="1">
      <formula>WEEKDAY($A1060)=1</formula>
    </cfRule>
    <cfRule type="expression" dxfId="536" priority="380" stopIfTrue="1">
      <formula>WEEKDAY($A1060)=2</formula>
    </cfRule>
    <cfRule type="expression" dxfId="535" priority="381" stopIfTrue="1">
      <formula>WEEKDAY($A1060)=3</formula>
    </cfRule>
    <cfRule type="expression" dxfId="534" priority="382" stopIfTrue="1">
      <formula>WEEKDAY($A1060)=4</formula>
    </cfRule>
    <cfRule type="expression" dxfId="533" priority="383" stopIfTrue="1">
      <formula>WEEKDAY($A1060)=5</formula>
    </cfRule>
    <cfRule type="expression" dxfId="532" priority="384" stopIfTrue="1">
      <formula>WEEKDAY($A1060)=6</formula>
    </cfRule>
    <cfRule type="expression" dxfId="531" priority="385" stopIfTrue="1">
      <formula>WEEKDAY($A1060)=7</formula>
    </cfRule>
  </conditionalFormatting>
  <conditionalFormatting sqref="B1062:H1062 J1062:M1062">
    <cfRule type="expression" dxfId="530" priority="372" stopIfTrue="1">
      <formula>WEEKDAY($A1062)=1</formula>
    </cfRule>
    <cfRule type="expression" dxfId="529" priority="373" stopIfTrue="1">
      <formula>WEEKDAY($A1062)=2</formula>
    </cfRule>
    <cfRule type="expression" dxfId="528" priority="374" stopIfTrue="1">
      <formula>WEEKDAY($A1062)=3</formula>
    </cfRule>
    <cfRule type="expression" dxfId="527" priority="375" stopIfTrue="1">
      <formula>WEEKDAY($A1062)=4</formula>
    </cfRule>
    <cfRule type="expression" dxfId="526" priority="376" stopIfTrue="1">
      <formula>WEEKDAY($A1062)=5</formula>
    </cfRule>
    <cfRule type="expression" dxfId="525" priority="377" stopIfTrue="1">
      <formula>WEEKDAY($A1062)=6</formula>
    </cfRule>
    <cfRule type="expression" dxfId="524" priority="378" stopIfTrue="1">
      <formula>WEEKDAY($A1062)=7</formula>
    </cfRule>
  </conditionalFormatting>
  <conditionalFormatting sqref="J1063">
    <cfRule type="expression" dxfId="523" priority="365" stopIfTrue="1">
      <formula>WEEKDAY($A1063)=1</formula>
    </cfRule>
    <cfRule type="expression" dxfId="522" priority="366" stopIfTrue="1">
      <formula>WEEKDAY($A1063)=2</formula>
    </cfRule>
    <cfRule type="expression" dxfId="521" priority="367" stopIfTrue="1">
      <formula>WEEKDAY($A1063)=3</formula>
    </cfRule>
    <cfRule type="expression" dxfId="520" priority="368" stopIfTrue="1">
      <formula>WEEKDAY($A1063)=4</formula>
    </cfRule>
    <cfRule type="expression" dxfId="519" priority="369" stopIfTrue="1">
      <formula>WEEKDAY($A1063)=5</formula>
    </cfRule>
    <cfRule type="expression" dxfId="518" priority="370" stopIfTrue="1">
      <formula>WEEKDAY($A1063)=6</formula>
    </cfRule>
    <cfRule type="expression" dxfId="517" priority="371" stopIfTrue="1">
      <formula>WEEKDAY($A1063)=7</formula>
    </cfRule>
  </conditionalFormatting>
  <conditionalFormatting sqref="B1063:H1063 K1063:M1063">
    <cfRule type="expression" dxfId="516" priority="358" stopIfTrue="1">
      <formula>WEEKDAY($A1063)=1</formula>
    </cfRule>
    <cfRule type="expression" dxfId="515" priority="359" stopIfTrue="1">
      <formula>WEEKDAY($A1063)=2</formula>
    </cfRule>
    <cfRule type="expression" dxfId="514" priority="360" stopIfTrue="1">
      <formula>WEEKDAY($A1063)=3</formula>
    </cfRule>
    <cfRule type="expression" dxfId="513" priority="361" stopIfTrue="1">
      <formula>WEEKDAY($A1063)=4</formula>
    </cfRule>
    <cfRule type="expression" dxfId="512" priority="362" stopIfTrue="1">
      <formula>WEEKDAY($A1063)=5</formula>
    </cfRule>
    <cfRule type="expression" dxfId="511" priority="363" stopIfTrue="1">
      <formula>WEEKDAY($A1063)=6</formula>
    </cfRule>
    <cfRule type="expression" dxfId="510" priority="364" stopIfTrue="1">
      <formula>WEEKDAY($A1063)=7</formula>
    </cfRule>
  </conditionalFormatting>
  <conditionalFormatting sqref="B1063:H1063 K1063:M1063">
    <cfRule type="expression" dxfId="509" priority="351" stopIfTrue="1">
      <formula>WEEKDAY($A1063)=1</formula>
    </cfRule>
    <cfRule type="expression" dxfId="508" priority="352" stopIfTrue="1">
      <formula>WEEKDAY($A1063)=2</formula>
    </cfRule>
    <cfRule type="expression" dxfId="507" priority="353" stopIfTrue="1">
      <formula>WEEKDAY($A1063)=3</formula>
    </cfRule>
    <cfRule type="expression" dxfId="506" priority="354" stopIfTrue="1">
      <formula>WEEKDAY($A1063)=4</formula>
    </cfRule>
    <cfRule type="expression" dxfId="505" priority="355" stopIfTrue="1">
      <formula>WEEKDAY($A1063)=5</formula>
    </cfRule>
    <cfRule type="expression" dxfId="504" priority="356" stopIfTrue="1">
      <formula>WEEKDAY($A1063)=6</formula>
    </cfRule>
    <cfRule type="expression" dxfId="503" priority="357" stopIfTrue="1">
      <formula>WEEKDAY($A1063)=7</formula>
    </cfRule>
  </conditionalFormatting>
  <conditionalFormatting sqref="B1064:H1064 J1064:M1064">
    <cfRule type="expression" dxfId="502" priority="344" stopIfTrue="1">
      <formula>WEEKDAY($A1064)=1</formula>
    </cfRule>
    <cfRule type="expression" dxfId="501" priority="345" stopIfTrue="1">
      <formula>WEEKDAY($A1064)=2</formula>
    </cfRule>
    <cfRule type="expression" dxfId="500" priority="346" stopIfTrue="1">
      <formula>WEEKDAY($A1064)=3</formula>
    </cfRule>
    <cfRule type="expression" dxfId="499" priority="347" stopIfTrue="1">
      <formula>WEEKDAY($A1064)=4</formula>
    </cfRule>
    <cfRule type="expression" dxfId="498" priority="348" stopIfTrue="1">
      <formula>WEEKDAY($A1064)=5</formula>
    </cfRule>
    <cfRule type="expression" dxfId="497" priority="349" stopIfTrue="1">
      <formula>WEEKDAY($A1064)=6</formula>
    </cfRule>
    <cfRule type="expression" dxfId="496" priority="350" stopIfTrue="1">
      <formula>WEEKDAY($A1064)=7</formula>
    </cfRule>
  </conditionalFormatting>
  <conditionalFormatting sqref="B1064:H1064 J1064:M1064">
    <cfRule type="expression" dxfId="495" priority="337" stopIfTrue="1">
      <formula>WEEKDAY($A1064)=1</formula>
    </cfRule>
    <cfRule type="expression" dxfId="494" priority="338" stopIfTrue="1">
      <formula>WEEKDAY($A1064)=2</formula>
    </cfRule>
    <cfRule type="expression" dxfId="493" priority="339" stopIfTrue="1">
      <formula>WEEKDAY($A1064)=3</formula>
    </cfRule>
    <cfRule type="expression" dxfId="492" priority="340" stopIfTrue="1">
      <formula>WEEKDAY($A1064)=4</formula>
    </cfRule>
    <cfRule type="expression" dxfId="491" priority="341" stopIfTrue="1">
      <formula>WEEKDAY($A1064)=5</formula>
    </cfRule>
    <cfRule type="expression" dxfId="490" priority="342" stopIfTrue="1">
      <formula>WEEKDAY($A1064)=6</formula>
    </cfRule>
    <cfRule type="expression" dxfId="489" priority="343" stopIfTrue="1">
      <formula>WEEKDAY($A1064)=7</formula>
    </cfRule>
  </conditionalFormatting>
  <conditionalFormatting sqref="B1070:H1070 J1070:M1070 A1067:A1099 J1100:M1100 A1100:H1100">
    <cfRule type="expression" dxfId="488" priority="330" stopIfTrue="1">
      <formula>WEEKDAY($A1067)=1</formula>
    </cfRule>
    <cfRule type="expression" dxfId="487" priority="331" stopIfTrue="1">
      <formula>WEEKDAY($A1067)=2</formula>
    </cfRule>
    <cfRule type="expression" dxfId="486" priority="332" stopIfTrue="1">
      <formula>WEEKDAY($A1067)=3</formula>
    </cfRule>
    <cfRule type="expression" dxfId="485" priority="333" stopIfTrue="1">
      <formula>WEEKDAY($A1067)=4</formula>
    </cfRule>
    <cfRule type="expression" dxfId="484" priority="334" stopIfTrue="1">
      <formula>WEEKDAY($A1067)=5</formula>
    </cfRule>
    <cfRule type="expression" dxfId="483" priority="335" stopIfTrue="1">
      <formula>WEEKDAY($A1067)=6</formula>
    </cfRule>
    <cfRule type="expression" dxfId="482" priority="336" stopIfTrue="1">
      <formula>WEEKDAY($A1067)=7</formula>
    </cfRule>
  </conditionalFormatting>
  <conditionalFormatting sqref="B1067:H1067 J1067:M1067">
    <cfRule type="expression" dxfId="481" priority="323" stopIfTrue="1">
      <formula>WEEKDAY($A1067)=1</formula>
    </cfRule>
    <cfRule type="expression" dxfId="480" priority="324" stopIfTrue="1">
      <formula>WEEKDAY($A1067)=2</formula>
    </cfRule>
    <cfRule type="expression" dxfId="479" priority="325" stopIfTrue="1">
      <formula>WEEKDAY($A1067)=3</formula>
    </cfRule>
    <cfRule type="expression" dxfId="478" priority="326" stopIfTrue="1">
      <formula>WEEKDAY($A1067)=4</formula>
    </cfRule>
    <cfRule type="expression" dxfId="477" priority="327" stopIfTrue="1">
      <formula>WEEKDAY($A1067)=5</formula>
    </cfRule>
    <cfRule type="expression" dxfId="476" priority="328" stopIfTrue="1">
      <formula>WEEKDAY($A1067)=6</formula>
    </cfRule>
    <cfRule type="expression" dxfId="475" priority="329" stopIfTrue="1">
      <formula>WEEKDAY($A1067)=7</formula>
    </cfRule>
  </conditionalFormatting>
  <conditionalFormatting sqref="J1068">
    <cfRule type="expression" dxfId="474" priority="316" stopIfTrue="1">
      <formula>WEEKDAY($A1068)=1</formula>
    </cfRule>
    <cfRule type="expression" dxfId="473" priority="317" stopIfTrue="1">
      <formula>WEEKDAY($A1068)=2</formula>
    </cfRule>
    <cfRule type="expression" dxfId="472" priority="318" stopIfTrue="1">
      <formula>WEEKDAY($A1068)=3</formula>
    </cfRule>
    <cfRule type="expression" dxfId="471" priority="319" stopIfTrue="1">
      <formula>WEEKDAY($A1068)=4</formula>
    </cfRule>
    <cfRule type="expression" dxfId="470" priority="320" stopIfTrue="1">
      <formula>WEEKDAY($A1068)=5</formula>
    </cfRule>
    <cfRule type="expression" dxfId="469" priority="321" stopIfTrue="1">
      <formula>WEEKDAY($A1068)=6</formula>
    </cfRule>
    <cfRule type="expression" dxfId="468" priority="322" stopIfTrue="1">
      <formula>WEEKDAY($A1068)=7</formula>
    </cfRule>
  </conditionalFormatting>
  <conditionalFormatting sqref="B1068:H1068 K1068:M1068">
    <cfRule type="expression" dxfId="467" priority="309" stopIfTrue="1">
      <formula>WEEKDAY($A1068)=1</formula>
    </cfRule>
    <cfRule type="expression" dxfId="466" priority="310" stopIfTrue="1">
      <formula>WEEKDAY($A1068)=2</formula>
    </cfRule>
    <cfRule type="expression" dxfId="465" priority="311" stopIfTrue="1">
      <formula>WEEKDAY($A1068)=3</formula>
    </cfRule>
    <cfRule type="expression" dxfId="464" priority="312" stopIfTrue="1">
      <formula>WEEKDAY($A1068)=4</formula>
    </cfRule>
    <cfRule type="expression" dxfId="463" priority="313" stopIfTrue="1">
      <formula>WEEKDAY($A1068)=5</formula>
    </cfRule>
    <cfRule type="expression" dxfId="462" priority="314" stopIfTrue="1">
      <formula>WEEKDAY($A1068)=6</formula>
    </cfRule>
    <cfRule type="expression" dxfId="461" priority="315" stopIfTrue="1">
      <formula>WEEKDAY($A1068)=7</formula>
    </cfRule>
  </conditionalFormatting>
  <conditionalFormatting sqref="B1068:H1068 K1068:M1068">
    <cfRule type="expression" dxfId="460" priority="302" stopIfTrue="1">
      <formula>WEEKDAY($A1068)=1</formula>
    </cfRule>
    <cfRule type="expression" dxfId="459" priority="303" stopIfTrue="1">
      <formula>WEEKDAY($A1068)=2</formula>
    </cfRule>
    <cfRule type="expression" dxfId="458" priority="304" stopIfTrue="1">
      <formula>WEEKDAY($A1068)=3</formula>
    </cfRule>
    <cfRule type="expression" dxfId="457" priority="305" stopIfTrue="1">
      <formula>WEEKDAY($A1068)=4</formula>
    </cfRule>
    <cfRule type="expression" dxfId="456" priority="306" stopIfTrue="1">
      <formula>WEEKDAY($A1068)=5</formula>
    </cfRule>
    <cfRule type="expression" dxfId="455" priority="307" stopIfTrue="1">
      <formula>WEEKDAY($A1068)=6</formula>
    </cfRule>
    <cfRule type="expression" dxfId="454" priority="308" stopIfTrue="1">
      <formula>WEEKDAY($A1068)=7</formula>
    </cfRule>
  </conditionalFormatting>
  <conditionalFormatting sqref="B1069:H1069 J1069:M1069">
    <cfRule type="expression" dxfId="453" priority="295" stopIfTrue="1">
      <formula>WEEKDAY($A1069)=1</formula>
    </cfRule>
    <cfRule type="expression" dxfId="452" priority="296" stopIfTrue="1">
      <formula>WEEKDAY($A1069)=2</formula>
    </cfRule>
    <cfRule type="expression" dxfId="451" priority="297" stopIfTrue="1">
      <formula>WEEKDAY($A1069)=3</formula>
    </cfRule>
    <cfRule type="expression" dxfId="450" priority="298" stopIfTrue="1">
      <formula>WEEKDAY($A1069)=4</formula>
    </cfRule>
    <cfRule type="expression" dxfId="449" priority="299" stopIfTrue="1">
      <formula>WEEKDAY($A1069)=5</formula>
    </cfRule>
    <cfRule type="expression" dxfId="448" priority="300" stopIfTrue="1">
      <formula>WEEKDAY($A1069)=6</formula>
    </cfRule>
    <cfRule type="expression" dxfId="447" priority="301" stopIfTrue="1">
      <formula>WEEKDAY($A1069)=7</formula>
    </cfRule>
  </conditionalFormatting>
  <conditionalFormatting sqref="B1069:H1069 J1069:M1069">
    <cfRule type="expression" dxfId="446" priority="288" stopIfTrue="1">
      <formula>WEEKDAY($A1069)=1</formula>
    </cfRule>
    <cfRule type="expression" dxfId="445" priority="289" stopIfTrue="1">
      <formula>WEEKDAY($A1069)=2</formula>
    </cfRule>
    <cfRule type="expression" dxfId="444" priority="290" stopIfTrue="1">
      <formula>WEEKDAY($A1069)=3</formula>
    </cfRule>
    <cfRule type="expression" dxfId="443" priority="291" stopIfTrue="1">
      <formula>WEEKDAY($A1069)=4</formula>
    </cfRule>
    <cfRule type="expression" dxfId="442" priority="292" stopIfTrue="1">
      <formula>WEEKDAY($A1069)=5</formula>
    </cfRule>
    <cfRule type="expression" dxfId="441" priority="293" stopIfTrue="1">
      <formula>WEEKDAY($A1069)=6</formula>
    </cfRule>
    <cfRule type="expression" dxfId="440" priority="294" stopIfTrue="1">
      <formula>WEEKDAY($A1069)=7</formula>
    </cfRule>
  </conditionalFormatting>
  <conditionalFormatting sqref="J1071:M1073 B1071:H1073">
    <cfRule type="expression" dxfId="439" priority="281" stopIfTrue="1">
      <formula>WEEKDAY($A1071)=1</formula>
    </cfRule>
    <cfRule type="expression" dxfId="438" priority="282" stopIfTrue="1">
      <formula>WEEKDAY($A1071)=2</formula>
    </cfRule>
    <cfRule type="expression" dxfId="437" priority="283" stopIfTrue="1">
      <formula>WEEKDAY($A1071)=3</formula>
    </cfRule>
    <cfRule type="expression" dxfId="436" priority="284" stopIfTrue="1">
      <formula>WEEKDAY($A1071)=4</formula>
    </cfRule>
    <cfRule type="expression" dxfId="435" priority="285" stopIfTrue="1">
      <formula>WEEKDAY($A1071)=5</formula>
    </cfRule>
    <cfRule type="expression" dxfId="434" priority="286" stopIfTrue="1">
      <formula>WEEKDAY($A1071)=6</formula>
    </cfRule>
    <cfRule type="expression" dxfId="433" priority="287" stopIfTrue="1">
      <formula>WEEKDAY($A1071)=7</formula>
    </cfRule>
  </conditionalFormatting>
  <conditionalFormatting sqref="B1074:H1074 J1074:M1074">
    <cfRule type="expression" dxfId="432" priority="274" stopIfTrue="1">
      <formula>WEEKDAY($A1074)=1</formula>
    </cfRule>
    <cfRule type="expression" dxfId="431" priority="275" stopIfTrue="1">
      <formula>WEEKDAY($A1074)=2</formula>
    </cfRule>
    <cfRule type="expression" dxfId="430" priority="276" stopIfTrue="1">
      <formula>WEEKDAY($A1074)=3</formula>
    </cfRule>
    <cfRule type="expression" dxfId="429" priority="277" stopIfTrue="1">
      <formula>WEEKDAY($A1074)=4</formula>
    </cfRule>
    <cfRule type="expression" dxfId="428" priority="278" stopIfTrue="1">
      <formula>WEEKDAY($A1074)=5</formula>
    </cfRule>
    <cfRule type="expression" dxfId="427" priority="279" stopIfTrue="1">
      <formula>WEEKDAY($A1074)=6</formula>
    </cfRule>
    <cfRule type="expression" dxfId="426" priority="280" stopIfTrue="1">
      <formula>WEEKDAY($A1074)=7</formula>
    </cfRule>
  </conditionalFormatting>
  <conditionalFormatting sqref="J1075">
    <cfRule type="expression" dxfId="425" priority="267" stopIfTrue="1">
      <formula>WEEKDAY($A1075)=1</formula>
    </cfRule>
    <cfRule type="expression" dxfId="424" priority="268" stopIfTrue="1">
      <formula>WEEKDAY($A1075)=2</formula>
    </cfRule>
    <cfRule type="expression" dxfId="423" priority="269" stopIfTrue="1">
      <formula>WEEKDAY($A1075)=3</formula>
    </cfRule>
    <cfRule type="expression" dxfId="422" priority="270" stopIfTrue="1">
      <formula>WEEKDAY($A1075)=4</formula>
    </cfRule>
    <cfRule type="expression" dxfId="421" priority="271" stopIfTrue="1">
      <formula>WEEKDAY($A1075)=5</formula>
    </cfRule>
    <cfRule type="expression" dxfId="420" priority="272" stopIfTrue="1">
      <formula>WEEKDAY($A1075)=6</formula>
    </cfRule>
    <cfRule type="expression" dxfId="419" priority="273" stopIfTrue="1">
      <formula>WEEKDAY($A1075)=7</formula>
    </cfRule>
  </conditionalFormatting>
  <conditionalFormatting sqref="B1075:H1075 K1075:M1075">
    <cfRule type="expression" dxfId="418" priority="260" stopIfTrue="1">
      <formula>WEEKDAY($A1075)=1</formula>
    </cfRule>
    <cfRule type="expression" dxfId="417" priority="261" stopIfTrue="1">
      <formula>WEEKDAY($A1075)=2</formula>
    </cfRule>
    <cfRule type="expression" dxfId="416" priority="262" stopIfTrue="1">
      <formula>WEEKDAY($A1075)=3</formula>
    </cfRule>
    <cfRule type="expression" dxfId="415" priority="263" stopIfTrue="1">
      <formula>WEEKDAY($A1075)=4</formula>
    </cfRule>
    <cfRule type="expression" dxfId="414" priority="264" stopIfTrue="1">
      <formula>WEEKDAY($A1075)=5</formula>
    </cfRule>
    <cfRule type="expression" dxfId="413" priority="265" stopIfTrue="1">
      <formula>WEEKDAY($A1075)=6</formula>
    </cfRule>
    <cfRule type="expression" dxfId="412" priority="266" stopIfTrue="1">
      <formula>WEEKDAY($A1075)=7</formula>
    </cfRule>
  </conditionalFormatting>
  <conditionalFormatting sqref="B1075:H1075 K1075:M1075">
    <cfRule type="expression" dxfId="411" priority="253" stopIfTrue="1">
      <formula>WEEKDAY($A1075)=1</formula>
    </cfRule>
    <cfRule type="expression" dxfId="410" priority="254" stopIfTrue="1">
      <formula>WEEKDAY($A1075)=2</formula>
    </cfRule>
    <cfRule type="expression" dxfId="409" priority="255" stopIfTrue="1">
      <formula>WEEKDAY($A1075)=3</formula>
    </cfRule>
    <cfRule type="expression" dxfId="408" priority="256" stopIfTrue="1">
      <formula>WEEKDAY($A1075)=4</formula>
    </cfRule>
    <cfRule type="expression" dxfId="407" priority="257" stopIfTrue="1">
      <formula>WEEKDAY($A1075)=5</formula>
    </cfRule>
    <cfRule type="expression" dxfId="406" priority="258" stopIfTrue="1">
      <formula>WEEKDAY($A1075)=6</formula>
    </cfRule>
    <cfRule type="expression" dxfId="405" priority="259" stopIfTrue="1">
      <formula>WEEKDAY($A1075)=7</formula>
    </cfRule>
  </conditionalFormatting>
  <conditionalFormatting sqref="B1076:H1076 J1076:M1076">
    <cfRule type="expression" dxfId="404" priority="246" stopIfTrue="1">
      <formula>WEEKDAY($A1076)=1</formula>
    </cfRule>
    <cfRule type="expression" dxfId="403" priority="247" stopIfTrue="1">
      <formula>WEEKDAY($A1076)=2</formula>
    </cfRule>
    <cfRule type="expression" dxfId="402" priority="248" stopIfTrue="1">
      <formula>WEEKDAY($A1076)=3</formula>
    </cfRule>
    <cfRule type="expression" dxfId="401" priority="249" stopIfTrue="1">
      <formula>WEEKDAY($A1076)=4</formula>
    </cfRule>
    <cfRule type="expression" dxfId="400" priority="250" stopIfTrue="1">
      <formula>WEEKDAY($A1076)=5</formula>
    </cfRule>
    <cfRule type="expression" dxfId="399" priority="251" stopIfTrue="1">
      <formula>WEEKDAY($A1076)=6</formula>
    </cfRule>
    <cfRule type="expression" dxfId="398" priority="252" stopIfTrue="1">
      <formula>WEEKDAY($A1076)=7</formula>
    </cfRule>
  </conditionalFormatting>
  <conditionalFormatting sqref="B1076:H1076 J1076:M1076">
    <cfRule type="expression" dxfId="397" priority="239" stopIfTrue="1">
      <formula>WEEKDAY($A1076)=1</formula>
    </cfRule>
    <cfRule type="expression" dxfId="396" priority="240" stopIfTrue="1">
      <formula>WEEKDAY($A1076)=2</formula>
    </cfRule>
    <cfRule type="expression" dxfId="395" priority="241" stopIfTrue="1">
      <formula>WEEKDAY($A1076)=3</formula>
    </cfRule>
    <cfRule type="expression" dxfId="394" priority="242" stopIfTrue="1">
      <formula>WEEKDAY($A1076)=4</formula>
    </cfRule>
    <cfRule type="expression" dxfId="393" priority="243" stopIfTrue="1">
      <formula>WEEKDAY($A1076)=5</formula>
    </cfRule>
    <cfRule type="expression" dxfId="392" priority="244" stopIfTrue="1">
      <formula>WEEKDAY($A1076)=6</formula>
    </cfRule>
    <cfRule type="expression" dxfId="391" priority="245" stopIfTrue="1">
      <formula>WEEKDAY($A1076)=7</formula>
    </cfRule>
  </conditionalFormatting>
  <conditionalFormatting sqref="J1077:M1079 B1077:H1079">
    <cfRule type="expression" dxfId="390" priority="232" stopIfTrue="1">
      <formula>WEEKDAY($A1077)=1</formula>
    </cfRule>
    <cfRule type="expression" dxfId="389" priority="233" stopIfTrue="1">
      <formula>WEEKDAY($A1077)=2</formula>
    </cfRule>
    <cfRule type="expression" dxfId="388" priority="234" stopIfTrue="1">
      <formula>WEEKDAY($A1077)=3</formula>
    </cfRule>
    <cfRule type="expression" dxfId="387" priority="235" stopIfTrue="1">
      <formula>WEEKDAY($A1077)=4</formula>
    </cfRule>
    <cfRule type="expression" dxfId="386" priority="236" stopIfTrue="1">
      <formula>WEEKDAY($A1077)=5</formula>
    </cfRule>
    <cfRule type="expression" dxfId="385" priority="237" stopIfTrue="1">
      <formula>WEEKDAY($A1077)=6</formula>
    </cfRule>
    <cfRule type="expression" dxfId="384" priority="238" stopIfTrue="1">
      <formula>WEEKDAY($A1077)=7</formula>
    </cfRule>
  </conditionalFormatting>
  <conditionalFormatting sqref="B1080:H1080 J1080:M1080">
    <cfRule type="expression" dxfId="383" priority="225" stopIfTrue="1">
      <formula>WEEKDAY($A1080)=1</formula>
    </cfRule>
    <cfRule type="expression" dxfId="382" priority="226" stopIfTrue="1">
      <formula>WEEKDAY($A1080)=2</formula>
    </cfRule>
    <cfRule type="expression" dxfId="381" priority="227" stopIfTrue="1">
      <formula>WEEKDAY($A1080)=3</formula>
    </cfRule>
    <cfRule type="expression" dxfId="380" priority="228" stopIfTrue="1">
      <formula>WEEKDAY($A1080)=4</formula>
    </cfRule>
    <cfRule type="expression" dxfId="379" priority="229" stopIfTrue="1">
      <formula>WEEKDAY($A1080)=5</formula>
    </cfRule>
    <cfRule type="expression" dxfId="378" priority="230" stopIfTrue="1">
      <formula>WEEKDAY($A1080)=6</formula>
    </cfRule>
    <cfRule type="expression" dxfId="377" priority="231" stopIfTrue="1">
      <formula>WEEKDAY($A1080)=7</formula>
    </cfRule>
  </conditionalFormatting>
  <conditionalFormatting sqref="J1081">
    <cfRule type="expression" dxfId="376" priority="218" stopIfTrue="1">
      <formula>WEEKDAY($A1081)=1</formula>
    </cfRule>
    <cfRule type="expression" dxfId="375" priority="219" stopIfTrue="1">
      <formula>WEEKDAY($A1081)=2</formula>
    </cfRule>
    <cfRule type="expression" dxfId="374" priority="220" stopIfTrue="1">
      <formula>WEEKDAY($A1081)=3</formula>
    </cfRule>
    <cfRule type="expression" dxfId="373" priority="221" stopIfTrue="1">
      <formula>WEEKDAY($A1081)=4</formula>
    </cfRule>
    <cfRule type="expression" dxfId="372" priority="222" stopIfTrue="1">
      <formula>WEEKDAY($A1081)=5</formula>
    </cfRule>
    <cfRule type="expression" dxfId="371" priority="223" stopIfTrue="1">
      <formula>WEEKDAY($A1081)=6</formula>
    </cfRule>
    <cfRule type="expression" dxfId="370" priority="224" stopIfTrue="1">
      <formula>WEEKDAY($A1081)=7</formula>
    </cfRule>
  </conditionalFormatting>
  <conditionalFormatting sqref="B1081:H1081 K1081:M1081">
    <cfRule type="expression" dxfId="369" priority="211" stopIfTrue="1">
      <formula>WEEKDAY($A1081)=1</formula>
    </cfRule>
    <cfRule type="expression" dxfId="368" priority="212" stopIfTrue="1">
      <formula>WEEKDAY($A1081)=2</formula>
    </cfRule>
    <cfRule type="expression" dxfId="367" priority="213" stopIfTrue="1">
      <formula>WEEKDAY($A1081)=3</formula>
    </cfRule>
    <cfRule type="expression" dxfId="366" priority="214" stopIfTrue="1">
      <formula>WEEKDAY($A1081)=4</formula>
    </cfRule>
    <cfRule type="expression" dxfId="365" priority="215" stopIfTrue="1">
      <formula>WEEKDAY($A1081)=5</formula>
    </cfRule>
    <cfRule type="expression" dxfId="364" priority="216" stopIfTrue="1">
      <formula>WEEKDAY($A1081)=6</formula>
    </cfRule>
    <cfRule type="expression" dxfId="363" priority="217" stopIfTrue="1">
      <formula>WEEKDAY($A1081)=7</formula>
    </cfRule>
  </conditionalFormatting>
  <conditionalFormatting sqref="B1081:H1081 K1081:M1081">
    <cfRule type="expression" dxfId="362" priority="204" stopIfTrue="1">
      <formula>WEEKDAY($A1081)=1</formula>
    </cfRule>
    <cfRule type="expression" dxfId="361" priority="205" stopIfTrue="1">
      <formula>WEEKDAY($A1081)=2</formula>
    </cfRule>
    <cfRule type="expression" dxfId="360" priority="206" stopIfTrue="1">
      <formula>WEEKDAY($A1081)=3</formula>
    </cfRule>
    <cfRule type="expression" dxfId="359" priority="207" stopIfTrue="1">
      <formula>WEEKDAY($A1081)=4</formula>
    </cfRule>
    <cfRule type="expression" dxfId="358" priority="208" stopIfTrue="1">
      <formula>WEEKDAY($A1081)=5</formula>
    </cfRule>
    <cfRule type="expression" dxfId="357" priority="209" stopIfTrue="1">
      <formula>WEEKDAY($A1081)=6</formula>
    </cfRule>
    <cfRule type="expression" dxfId="356" priority="210" stopIfTrue="1">
      <formula>WEEKDAY($A1081)=7</formula>
    </cfRule>
  </conditionalFormatting>
  <conditionalFormatting sqref="B1082:H1082 J1082:M1082">
    <cfRule type="expression" dxfId="355" priority="197" stopIfTrue="1">
      <formula>WEEKDAY($A1082)=1</formula>
    </cfRule>
    <cfRule type="expression" dxfId="354" priority="198" stopIfTrue="1">
      <formula>WEEKDAY($A1082)=2</formula>
    </cfRule>
    <cfRule type="expression" dxfId="353" priority="199" stopIfTrue="1">
      <formula>WEEKDAY($A1082)=3</formula>
    </cfRule>
    <cfRule type="expression" dxfId="352" priority="200" stopIfTrue="1">
      <formula>WEEKDAY($A1082)=4</formula>
    </cfRule>
    <cfRule type="expression" dxfId="351" priority="201" stopIfTrue="1">
      <formula>WEEKDAY($A1082)=5</formula>
    </cfRule>
    <cfRule type="expression" dxfId="350" priority="202" stopIfTrue="1">
      <formula>WEEKDAY($A1082)=6</formula>
    </cfRule>
    <cfRule type="expression" dxfId="349" priority="203" stopIfTrue="1">
      <formula>WEEKDAY($A1082)=7</formula>
    </cfRule>
  </conditionalFormatting>
  <conditionalFormatting sqref="B1082:H1082 J1082:M1082">
    <cfRule type="expression" dxfId="348" priority="190" stopIfTrue="1">
      <formula>WEEKDAY($A1082)=1</formula>
    </cfRule>
    <cfRule type="expression" dxfId="347" priority="191" stopIfTrue="1">
      <formula>WEEKDAY($A1082)=2</formula>
    </cfRule>
    <cfRule type="expression" dxfId="346" priority="192" stopIfTrue="1">
      <formula>WEEKDAY($A1082)=3</formula>
    </cfRule>
    <cfRule type="expression" dxfId="345" priority="193" stopIfTrue="1">
      <formula>WEEKDAY($A1082)=4</formula>
    </cfRule>
    <cfRule type="expression" dxfId="344" priority="194" stopIfTrue="1">
      <formula>WEEKDAY($A1082)=5</formula>
    </cfRule>
    <cfRule type="expression" dxfId="343" priority="195" stopIfTrue="1">
      <formula>WEEKDAY($A1082)=6</formula>
    </cfRule>
    <cfRule type="expression" dxfId="342" priority="196" stopIfTrue="1">
      <formula>WEEKDAY($A1082)=7</formula>
    </cfRule>
  </conditionalFormatting>
  <conditionalFormatting sqref="J1083:M1085 B1083:H1085">
    <cfRule type="expression" dxfId="341" priority="183" stopIfTrue="1">
      <formula>WEEKDAY($A1083)=1</formula>
    </cfRule>
    <cfRule type="expression" dxfId="340" priority="184" stopIfTrue="1">
      <formula>WEEKDAY($A1083)=2</formula>
    </cfRule>
    <cfRule type="expression" dxfId="339" priority="185" stopIfTrue="1">
      <formula>WEEKDAY($A1083)=3</formula>
    </cfRule>
    <cfRule type="expression" dxfId="338" priority="186" stopIfTrue="1">
      <formula>WEEKDAY($A1083)=4</formula>
    </cfRule>
    <cfRule type="expression" dxfId="337" priority="187" stopIfTrue="1">
      <formula>WEEKDAY($A1083)=5</formula>
    </cfRule>
    <cfRule type="expression" dxfId="336" priority="188" stopIfTrue="1">
      <formula>WEEKDAY($A1083)=6</formula>
    </cfRule>
    <cfRule type="expression" dxfId="335" priority="189" stopIfTrue="1">
      <formula>WEEKDAY($A1083)=7</formula>
    </cfRule>
  </conditionalFormatting>
  <conditionalFormatting sqref="B1086:H1086 J1086:M1086">
    <cfRule type="expression" dxfId="334" priority="176" stopIfTrue="1">
      <formula>WEEKDAY($A1086)=1</formula>
    </cfRule>
    <cfRule type="expression" dxfId="333" priority="177" stopIfTrue="1">
      <formula>WEEKDAY($A1086)=2</formula>
    </cfRule>
    <cfRule type="expression" dxfId="332" priority="178" stopIfTrue="1">
      <formula>WEEKDAY($A1086)=3</formula>
    </cfRule>
    <cfRule type="expression" dxfId="331" priority="179" stopIfTrue="1">
      <formula>WEEKDAY($A1086)=4</formula>
    </cfRule>
    <cfRule type="expression" dxfId="330" priority="180" stopIfTrue="1">
      <formula>WEEKDAY($A1086)=5</formula>
    </cfRule>
    <cfRule type="expression" dxfId="329" priority="181" stopIfTrue="1">
      <formula>WEEKDAY($A1086)=6</formula>
    </cfRule>
    <cfRule type="expression" dxfId="328" priority="182" stopIfTrue="1">
      <formula>WEEKDAY($A1086)=7</formula>
    </cfRule>
  </conditionalFormatting>
  <conditionalFormatting sqref="J1087">
    <cfRule type="expression" dxfId="327" priority="169" stopIfTrue="1">
      <formula>WEEKDAY($A1087)=1</formula>
    </cfRule>
    <cfRule type="expression" dxfId="326" priority="170" stopIfTrue="1">
      <formula>WEEKDAY($A1087)=2</formula>
    </cfRule>
    <cfRule type="expression" dxfId="325" priority="171" stopIfTrue="1">
      <formula>WEEKDAY($A1087)=3</formula>
    </cfRule>
    <cfRule type="expression" dxfId="324" priority="172" stopIfTrue="1">
      <formula>WEEKDAY($A1087)=4</formula>
    </cfRule>
    <cfRule type="expression" dxfId="323" priority="173" stopIfTrue="1">
      <formula>WEEKDAY($A1087)=5</formula>
    </cfRule>
    <cfRule type="expression" dxfId="322" priority="174" stopIfTrue="1">
      <formula>WEEKDAY($A1087)=6</formula>
    </cfRule>
    <cfRule type="expression" dxfId="321" priority="175" stopIfTrue="1">
      <formula>WEEKDAY($A1087)=7</formula>
    </cfRule>
  </conditionalFormatting>
  <conditionalFormatting sqref="B1087:H1087 K1087:M1087">
    <cfRule type="expression" dxfId="320" priority="162" stopIfTrue="1">
      <formula>WEEKDAY($A1087)=1</formula>
    </cfRule>
    <cfRule type="expression" dxfId="319" priority="163" stopIfTrue="1">
      <formula>WEEKDAY($A1087)=2</formula>
    </cfRule>
    <cfRule type="expression" dxfId="318" priority="164" stopIfTrue="1">
      <formula>WEEKDAY($A1087)=3</formula>
    </cfRule>
    <cfRule type="expression" dxfId="317" priority="165" stopIfTrue="1">
      <formula>WEEKDAY($A1087)=4</formula>
    </cfRule>
    <cfRule type="expression" dxfId="316" priority="166" stopIfTrue="1">
      <formula>WEEKDAY($A1087)=5</formula>
    </cfRule>
    <cfRule type="expression" dxfId="315" priority="167" stopIfTrue="1">
      <formula>WEEKDAY($A1087)=6</formula>
    </cfRule>
    <cfRule type="expression" dxfId="314" priority="168" stopIfTrue="1">
      <formula>WEEKDAY($A1087)=7</formula>
    </cfRule>
  </conditionalFormatting>
  <conditionalFormatting sqref="B1087:H1087 K1087:M1087">
    <cfRule type="expression" dxfId="313" priority="155" stopIfTrue="1">
      <formula>WEEKDAY($A1087)=1</formula>
    </cfRule>
    <cfRule type="expression" dxfId="312" priority="156" stopIfTrue="1">
      <formula>WEEKDAY($A1087)=2</formula>
    </cfRule>
    <cfRule type="expression" dxfId="311" priority="157" stopIfTrue="1">
      <formula>WEEKDAY($A1087)=3</formula>
    </cfRule>
    <cfRule type="expression" dxfId="310" priority="158" stopIfTrue="1">
      <formula>WEEKDAY($A1087)=4</formula>
    </cfRule>
    <cfRule type="expression" dxfId="309" priority="159" stopIfTrue="1">
      <formula>WEEKDAY($A1087)=5</formula>
    </cfRule>
    <cfRule type="expression" dxfId="308" priority="160" stopIfTrue="1">
      <formula>WEEKDAY($A1087)=6</formula>
    </cfRule>
    <cfRule type="expression" dxfId="307" priority="161" stopIfTrue="1">
      <formula>WEEKDAY($A1087)=7</formula>
    </cfRule>
  </conditionalFormatting>
  <conditionalFormatting sqref="B1088:H1088 J1088:M1088">
    <cfRule type="expression" dxfId="306" priority="148" stopIfTrue="1">
      <formula>WEEKDAY($A1088)=1</formula>
    </cfRule>
    <cfRule type="expression" dxfId="305" priority="149" stopIfTrue="1">
      <formula>WEEKDAY($A1088)=2</formula>
    </cfRule>
    <cfRule type="expression" dxfId="304" priority="150" stopIfTrue="1">
      <formula>WEEKDAY($A1088)=3</formula>
    </cfRule>
    <cfRule type="expression" dxfId="303" priority="151" stopIfTrue="1">
      <formula>WEEKDAY($A1088)=4</formula>
    </cfRule>
    <cfRule type="expression" dxfId="302" priority="152" stopIfTrue="1">
      <formula>WEEKDAY($A1088)=5</formula>
    </cfRule>
    <cfRule type="expression" dxfId="301" priority="153" stopIfTrue="1">
      <formula>WEEKDAY($A1088)=6</formula>
    </cfRule>
    <cfRule type="expression" dxfId="300" priority="154" stopIfTrue="1">
      <formula>WEEKDAY($A1088)=7</formula>
    </cfRule>
  </conditionalFormatting>
  <conditionalFormatting sqref="B1088:H1088 J1088:M1088">
    <cfRule type="expression" dxfId="299" priority="141" stopIfTrue="1">
      <formula>WEEKDAY($A1088)=1</formula>
    </cfRule>
    <cfRule type="expression" dxfId="298" priority="142" stopIfTrue="1">
      <formula>WEEKDAY($A1088)=2</formula>
    </cfRule>
    <cfRule type="expression" dxfId="297" priority="143" stopIfTrue="1">
      <formula>WEEKDAY($A1088)=3</formula>
    </cfRule>
    <cfRule type="expression" dxfId="296" priority="144" stopIfTrue="1">
      <formula>WEEKDAY($A1088)=4</formula>
    </cfRule>
    <cfRule type="expression" dxfId="295" priority="145" stopIfTrue="1">
      <formula>WEEKDAY($A1088)=5</formula>
    </cfRule>
    <cfRule type="expression" dxfId="294" priority="146" stopIfTrue="1">
      <formula>WEEKDAY($A1088)=6</formula>
    </cfRule>
    <cfRule type="expression" dxfId="293" priority="147" stopIfTrue="1">
      <formula>WEEKDAY($A1088)=7</formula>
    </cfRule>
  </conditionalFormatting>
  <conditionalFormatting sqref="J1089:M1091 B1089:H1091">
    <cfRule type="expression" dxfId="292" priority="134" stopIfTrue="1">
      <formula>WEEKDAY($A1089)=1</formula>
    </cfRule>
    <cfRule type="expression" dxfId="291" priority="135" stopIfTrue="1">
      <formula>WEEKDAY($A1089)=2</formula>
    </cfRule>
    <cfRule type="expression" dxfId="290" priority="136" stopIfTrue="1">
      <formula>WEEKDAY($A1089)=3</formula>
    </cfRule>
    <cfRule type="expression" dxfId="289" priority="137" stopIfTrue="1">
      <formula>WEEKDAY($A1089)=4</formula>
    </cfRule>
    <cfRule type="expression" dxfId="288" priority="138" stopIfTrue="1">
      <formula>WEEKDAY($A1089)=5</formula>
    </cfRule>
    <cfRule type="expression" dxfId="287" priority="139" stopIfTrue="1">
      <formula>WEEKDAY($A1089)=6</formula>
    </cfRule>
    <cfRule type="expression" dxfId="286" priority="140" stopIfTrue="1">
      <formula>WEEKDAY($A1089)=7</formula>
    </cfRule>
  </conditionalFormatting>
  <conditionalFormatting sqref="J1092:M1092 B1092:H1092">
    <cfRule type="expression" dxfId="285" priority="127" stopIfTrue="1">
      <formula>WEEKDAY($A1092)=1</formula>
    </cfRule>
    <cfRule type="expression" dxfId="284" priority="128" stopIfTrue="1">
      <formula>WEEKDAY($A1092)=2</formula>
    </cfRule>
    <cfRule type="expression" dxfId="283" priority="129" stopIfTrue="1">
      <formula>WEEKDAY($A1092)=3</formula>
    </cfRule>
    <cfRule type="expression" dxfId="282" priority="130" stopIfTrue="1">
      <formula>WEEKDAY($A1092)=4</formula>
    </cfRule>
    <cfRule type="expression" dxfId="281" priority="131" stopIfTrue="1">
      <formula>WEEKDAY($A1092)=5</formula>
    </cfRule>
    <cfRule type="expression" dxfId="280" priority="132" stopIfTrue="1">
      <formula>WEEKDAY($A1092)=6</formula>
    </cfRule>
    <cfRule type="expression" dxfId="279" priority="133" stopIfTrue="1">
      <formula>WEEKDAY($A1092)=7</formula>
    </cfRule>
  </conditionalFormatting>
  <conditionalFormatting sqref="B1093:H1093 J1093:M1093">
    <cfRule type="expression" dxfId="278" priority="120" stopIfTrue="1">
      <formula>WEEKDAY($A1093)=1</formula>
    </cfRule>
    <cfRule type="expression" dxfId="277" priority="121" stopIfTrue="1">
      <formula>WEEKDAY($A1093)=2</formula>
    </cfRule>
    <cfRule type="expression" dxfId="276" priority="122" stopIfTrue="1">
      <formula>WEEKDAY($A1093)=3</formula>
    </cfRule>
    <cfRule type="expression" dxfId="275" priority="123" stopIfTrue="1">
      <formula>WEEKDAY($A1093)=4</formula>
    </cfRule>
    <cfRule type="expression" dxfId="274" priority="124" stopIfTrue="1">
      <formula>WEEKDAY($A1093)=5</formula>
    </cfRule>
    <cfRule type="expression" dxfId="273" priority="125" stopIfTrue="1">
      <formula>WEEKDAY($A1093)=6</formula>
    </cfRule>
    <cfRule type="expression" dxfId="272" priority="126" stopIfTrue="1">
      <formula>WEEKDAY($A1093)=7</formula>
    </cfRule>
  </conditionalFormatting>
  <conditionalFormatting sqref="J1094">
    <cfRule type="expression" dxfId="271" priority="113" stopIfTrue="1">
      <formula>WEEKDAY($A1094)=1</formula>
    </cfRule>
    <cfRule type="expression" dxfId="270" priority="114" stopIfTrue="1">
      <formula>WEEKDAY($A1094)=2</formula>
    </cfRule>
    <cfRule type="expression" dxfId="269" priority="115" stopIfTrue="1">
      <formula>WEEKDAY($A1094)=3</formula>
    </cfRule>
    <cfRule type="expression" dxfId="268" priority="116" stopIfTrue="1">
      <formula>WEEKDAY($A1094)=4</formula>
    </cfRule>
    <cfRule type="expression" dxfId="267" priority="117" stopIfTrue="1">
      <formula>WEEKDAY($A1094)=5</formula>
    </cfRule>
    <cfRule type="expression" dxfId="266" priority="118" stopIfTrue="1">
      <formula>WEEKDAY($A1094)=6</formula>
    </cfRule>
    <cfRule type="expression" dxfId="265" priority="119" stopIfTrue="1">
      <formula>WEEKDAY($A1094)=7</formula>
    </cfRule>
  </conditionalFormatting>
  <conditionalFormatting sqref="B1094:H1094 K1094:M1094">
    <cfRule type="expression" dxfId="264" priority="106" stopIfTrue="1">
      <formula>WEEKDAY($A1094)=1</formula>
    </cfRule>
    <cfRule type="expression" dxfId="263" priority="107" stopIfTrue="1">
      <formula>WEEKDAY($A1094)=2</formula>
    </cfRule>
    <cfRule type="expression" dxfId="262" priority="108" stopIfTrue="1">
      <formula>WEEKDAY($A1094)=3</formula>
    </cfRule>
    <cfRule type="expression" dxfId="261" priority="109" stopIfTrue="1">
      <formula>WEEKDAY($A1094)=4</formula>
    </cfRule>
    <cfRule type="expression" dxfId="260" priority="110" stopIfTrue="1">
      <formula>WEEKDAY($A1094)=5</formula>
    </cfRule>
    <cfRule type="expression" dxfId="259" priority="111" stopIfTrue="1">
      <formula>WEEKDAY($A1094)=6</formula>
    </cfRule>
    <cfRule type="expression" dxfId="258" priority="112" stopIfTrue="1">
      <formula>WEEKDAY($A1094)=7</formula>
    </cfRule>
  </conditionalFormatting>
  <conditionalFormatting sqref="B1094:H1094 K1094:M1094">
    <cfRule type="expression" dxfId="257" priority="99" stopIfTrue="1">
      <formula>WEEKDAY($A1094)=1</formula>
    </cfRule>
    <cfRule type="expression" dxfId="256" priority="100" stopIfTrue="1">
      <formula>WEEKDAY($A1094)=2</formula>
    </cfRule>
    <cfRule type="expression" dxfId="255" priority="101" stopIfTrue="1">
      <formula>WEEKDAY($A1094)=3</formula>
    </cfRule>
    <cfRule type="expression" dxfId="254" priority="102" stopIfTrue="1">
      <formula>WEEKDAY($A1094)=4</formula>
    </cfRule>
    <cfRule type="expression" dxfId="253" priority="103" stopIfTrue="1">
      <formula>WEEKDAY($A1094)=5</formula>
    </cfRule>
    <cfRule type="expression" dxfId="252" priority="104" stopIfTrue="1">
      <formula>WEEKDAY($A1094)=6</formula>
    </cfRule>
    <cfRule type="expression" dxfId="251" priority="105" stopIfTrue="1">
      <formula>WEEKDAY($A1094)=7</formula>
    </cfRule>
  </conditionalFormatting>
  <conditionalFormatting sqref="B1095:H1095 J1095:M1095">
    <cfRule type="expression" dxfId="250" priority="92" stopIfTrue="1">
      <formula>WEEKDAY($A1095)=1</formula>
    </cfRule>
    <cfRule type="expression" dxfId="249" priority="93" stopIfTrue="1">
      <formula>WEEKDAY($A1095)=2</formula>
    </cfRule>
    <cfRule type="expression" dxfId="248" priority="94" stopIfTrue="1">
      <formula>WEEKDAY($A1095)=3</formula>
    </cfRule>
    <cfRule type="expression" dxfId="247" priority="95" stopIfTrue="1">
      <formula>WEEKDAY($A1095)=4</formula>
    </cfRule>
    <cfRule type="expression" dxfId="246" priority="96" stopIfTrue="1">
      <formula>WEEKDAY($A1095)=5</formula>
    </cfRule>
    <cfRule type="expression" dxfId="245" priority="97" stopIfTrue="1">
      <formula>WEEKDAY($A1095)=6</formula>
    </cfRule>
    <cfRule type="expression" dxfId="244" priority="98" stopIfTrue="1">
      <formula>WEEKDAY($A1095)=7</formula>
    </cfRule>
  </conditionalFormatting>
  <conditionalFormatting sqref="B1095:H1095 J1095:M1095">
    <cfRule type="expression" dxfId="243" priority="85" stopIfTrue="1">
      <formula>WEEKDAY($A1095)=1</formula>
    </cfRule>
    <cfRule type="expression" dxfId="242" priority="86" stopIfTrue="1">
      <formula>WEEKDAY($A1095)=2</formula>
    </cfRule>
    <cfRule type="expression" dxfId="241" priority="87" stopIfTrue="1">
      <formula>WEEKDAY($A1095)=3</formula>
    </cfRule>
    <cfRule type="expression" dxfId="240" priority="88" stopIfTrue="1">
      <formula>WEEKDAY($A1095)=4</formula>
    </cfRule>
    <cfRule type="expression" dxfId="239" priority="89" stopIfTrue="1">
      <formula>WEEKDAY($A1095)=5</formula>
    </cfRule>
    <cfRule type="expression" dxfId="238" priority="90" stopIfTrue="1">
      <formula>WEEKDAY($A1095)=6</formula>
    </cfRule>
    <cfRule type="expression" dxfId="237" priority="91" stopIfTrue="1">
      <formula>WEEKDAY($A1095)=7</formula>
    </cfRule>
  </conditionalFormatting>
  <conditionalFormatting sqref="J1096:M1098 B1096:H1098">
    <cfRule type="expression" dxfId="236" priority="78" stopIfTrue="1">
      <formula>WEEKDAY($A1096)=1</formula>
    </cfRule>
    <cfRule type="expression" dxfId="235" priority="79" stopIfTrue="1">
      <formula>WEEKDAY($A1096)=2</formula>
    </cfRule>
    <cfRule type="expression" dxfId="234" priority="80" stopIfTrue="1">
      <formula>WEEKDAY($A1096)=3</formula>
    </cfRule>
    <cfRule type="expression" dxfId="233" priority="81" stopIfTrue="1">
      <formula>WEEKDAY($A1096)=4</formula>
    </cfRule>
    <cfRule type="expression" dxfId="232" priority="82" stopIfTrue="1">
      <formula>WEEKDAY($A1096)=5</formula>
    </cfRule>
    <cfRule type="expression" dxfId="231" priority="83" stopIfTrue="1">
      <formula>WEEKDAY($A1096)=6</formula>
    </cfRule>
    <cfRule type="expression" dxfId="230" priority="84" stopIfTrue="1">
      <formula>WEEKDAY($A1096)=7</formula>
    </cfRule>
  </conditionalFormatting>
  <conditionalFormatting sqref="J1099:M1099 B1099:H1099">
    <cfRule type="expression" dxfId="229" priority="71" stopIfTrue="1">
      <formula>WEEKDAY($A1099)=1</formula>
    </cfRule>
    <cfRule type="expression" dxfId="228" priority="72" stopIfTrue="1">
      <formula>WEEKDAY($A1099)=2</formula>
    </cfRule>
    <cfRule type="expression" dxfId="227" priority="73" stopIfTrue="1">
      <formula>WEEKDAY($A1099)=3</formula>
    </cfRule>
    <cfRule type="expression" dxfId="226" priority="74" stopIfTrue="1">
      <formula>WEEKDAY($A1099)=4</formula>
    </cfRule>
    <cfRule type="expression" dxfId="225" priority="75" stopIfTrue="1">
      <formula>WEEKDAY($A1099)=5</formula>
    </cfRule>
    <cfRule type="expression" dxfId="224" priority="76" stopIfTrue="1">
      <formula>WEEKDAY($A1099)=6</formula>
    </cfRule>
    <cfRule type="expression" dxfId="223" priority="77" stopIfTrue="1">
      <formula>WEEKDAY($A1099)=7</formula>
    </cfRule>
  </conditionalFormatting>
  <conditionalFormatting sqref="J1101:M1101 A1101:H1101">
    <cfRule type="expression" dxfId="222" priority="64" stopIfTrue="1">
      <formula>WEEKDAY($A1101)=1</formula>
    </cfRule>
    <cfRule type="expression" dxfId="221" priority="65" stopIfTrue="1">
      <formula>WEEKDAY($A1101)=2</formula>
    </cfRule>
    <cfRule type="expression" dxfId="220" priority="66" stopIfTrue="1">
      <formula>WEEKDAY($A1101)=3</formula>
    </cfRule>
    <cfRule type="expression" dxfId="219" priority="67" stopIfTrue="1">
      <formula>WEEKDAY($A1101)=4</formula>
    </cfRule>
    <cfRule type="expression" dxfId="218" priority="68" stopIfTrue="1">
      <formula>WEEKDAY($A1101)=5</formula>
    </cfRule>
    <cfRule type="expression" dxfId="217" priority="69" stopIfTrue="1">
      <formula>WEEKDAY($A1101)=6</formula>
    </cfRule>
    <cfRule type="expression" dxfId="216" priority="70" stopIfTrue="1">
      <formula>WEEKDAY($A1101)=7</formula>
    </cfRule>
  </conditionalFormatting>
  <conditionalFormatting sqref="A1102:A1108">
    <cfRule type="expression" dxfId="215" priority="57" stopIfTrue="1">
      <formula>WEEKDAY($A1102)=1</formula>
    </cfRule>
    <cfRule type="expression" dxfId="214" priority="58" stopIfTrue="1">
      <formula>WEEKDAY($A1102)=2</formula>
    </cfRule>
    <cfRule type="expression" dxfId="213" priority="59" stopIfTrue="1">
      <formula>WEEKDAY($A1102)=3</formula>
    </cfRule>
    <cfRule type="expression" dxfId="212" priority="60" stopIfTrue="1">
      <formula>WEEKDAY($A1102)=4</formula>
    </cfRule>
    <cfRule type="expression" dxfId="211" priority="61" stopIfTrue="1">
      <formula>WEEKDAY($A1102)=5</formula>
    </cfRule>
    <cfRule type="expression" dxfId="210" priority="62" stopIfTrue="1">
      <formula>WEEKDAY($A1102)=6</formula>
    </cfRule>
    <cfRule type="expression" dxfId="209" priority="63" stopIfTrue="1">
      <formula>WEEKDAY($A1102)=7</formula>
    </cfRule>
  </conditionalFormatting>
  <conditionalFormatting sqref="B1102:H1102 J1102:M1102">
    <cfRule type="expression" dxfId="208" priority="50" stopIfTrue="1">
      <formula>WEEKDAY($A1102)=1</formula>
    </cfRule>
    <cfRule type="expression" dxfId="207" priority="51" stopIfTrue="1">
      <formula>WEEKDAY($A1102)=2</formula>
    </cfRule>
    <cfRule type="expression" dxfId="206" priority="52" stopIfTrue="1">
      <formula>WEEKDAY($A1102)=3</formula>
    </cfRule>
    <cfRule type="expression" dxfId="205" priority="53" stopIfTrue="1">
      <formula>WEEKDAY($A1102)=4</formula>
    </cfRule>
    <cfRule type="expression" dxfId="204" priority="54" stopIfTrue="1">
      <formula>WEEKDAY($A1102)=5</formula>
    </cfRule>
    <cfRule type="expression" dxfId="203" priority="55" stopIfTrue="1">
      <formula>WEEKDAY($A1102)=6</formula>
    </cfRule>
    <cfRule type="expression" dxfId="202" priority="56" stopIfTrue="1">
      <formula>WEEKDAY($A1102)=7</formula>
    </cfRule>
  </conditionalFormatting>
  <conditionalFormatting sqref="J1103">
    <cfRule type="expression" dxfId="201" priority="43" stopIfTrue="1">
      <formula>WEEKDAY($A1103)=1</formula>
    </cfRule>
    <cfRule type="expression" dxfId="200" priority="44" stopIfTrue="1">
      <formula>WEEKDAY($A1103)=2</formula>
    </cfRule>
    <cfRule type="expression" dxfId="199" priority="45" stopIfTrue="1">
      <formula>WEEKDAY($A1103)=3</formula>
    </cfRule>
    <cfRule type="expression" dxfId="198" priority="46" stopIfTrue="1">
      <formula>WEEKDAY($A1103)=4</formula>
    </cfRule>
    <cfRule type="expression" dxfId="197" priority="47" stopIfTrue="1">
      <formula>WEEKDAY($A1103)=5</formula>
    </cfRule>
    <cfRule type="expression" dxfId="196" priority="48" stopIfTrue="1">
      <formula>WEEKDAY($A1103)=6</formula>
    </cfRule>
    <cfRule type="expression" dxfId="195" priority="49" stopIfTrue="1">
      <formula>WEEKDAY($A1103)=7</formula>
    </cfRule>
  </conditionalFormatting>
  <conditionalFormatting sqref="B1103:H1103 K1103:M1103">
    <cfRule type="expression" dxfId="194" priority="36" stopIfTrue="1">
      <formula>WEEKDAY($A1103)=1</formula>
    </cfRule>
    <cfRule type="expression" dxfId="193" priority="37" stopIfTrue="1">
      <formula>WEEKDAY($A1103)=2</formula>
    </cfRule>
    <cfRule type="expression" dxfId="192" priority="38" stopIfTrue="1">
      <formula>WEEKDAY($A1103)=3</formula>
    </cfRule>
    <cfRule type="expression" dxfId="191" priority="39" stopIfTrue="1">
      <formula>WEEKDAY($A1103)=4</formula>
    </cfRule>
    <cfRule type="expression" dxfId="190" priority="40" stopIfTrue="1">
      <formula>WEEKDAY($A1103)=5</formula>
    </cfRule>
    <cfRule type="expression" dxfId="189" priority="41" stopIfTrue="1">
      <formula>WEEKDAY($A1103)=6</formula>
    </cfRule>
    <cfRule type="expression" dxfId="188" priority="42" stopIfTrue="1">
      <formula>WEEKDAY($A1103)=7</formula>
    </cfRule>
  </conditionalFormatting>
  <conditionalFormatting sqref="B1103:H1103 K1103:M1103">
    <cfRule type="expression" dxfId="187" priority="29" stopIfTrue="1">
      <formula>WEEKDAY($A1103)=1</formula>
    </cfRule>
    <cfRule type="expression" dxfId="186" priority="30" stopIfTrue="1">
      <formula>WEEKDAY($A1103)=2</formula>
    </cfRule>
    <cfRule type="expression" dxfId="185" priority="31" stopIfTrue="1">
      <formula>WEEKDAY($A1103)=3</formula>
    </cfRule>
    <cfRule type="expression" dxfId="184" priority="32" stopIfTrue="1">
      <formula>WEEKDAY($A1103)=4</formula>
    </cfRule>
    <cfRule type="expression" dxfId="183" priority="33" stopIfTrue="1">
      <formula>WEEKDAY($A1103)=5</formula>
    </cfRule>
    <cfRule type="expression" dxfId="182" priority="34" stopIfTrue="1">
      <formula>WEEKDAY($A1103)=6</formula>
    </cfRule>
    <cfRule type="expression" dxfId="181" priority="35" stopIfTrue="1">
      <formula>WEEKDAY($A1103)=7</formula>
    </cfRule>
  </conditionalFormatting>
  <conditionalFormatting sqref="B1104:H1104 J1104:M1104">
    <cfRule type="expression" dxfId="180" priority="22" stopIfTrue="1">
      <formula>WEEKDAY($A1104)=1</formula>
    </cfRule>
    <cfRule type="expression" dxfId="179" priority="23" stopIfTrue="1">
      <formula>WEEKDAY($A1104)=2</formula>
    </cfRule>
    <cfRule type="expression" dxfId="178" priority="24" stopIfTrue="1">
      <formula>WEEKDAY($A1104)=3</formula>
    </cfRule>
    <cfRule type="expression" dxfId="177" priority="25" stopIfTrue="1">
      <formula>WEEKDAY($A1104)=4</formula>
    </cfRule>
    <cfRule type="expression" dxfId="176" priority="26" stopIfTrue="1">
      <formula>WEEKDAY($A1104)=5</formula>
    </cfRule>
    <cfRule type="expression" dxfId="175" priority="27" stopIfTrue="1">
      <formula>WEEKDAY($A1104)=6</formula>
    </cfRule>
    <cfRule type="expression" dxfId="174" priority="28" stopIfTrue="1">
      <formula>WEEKDAY($A1104)=7</formula>
    </cfRule>
  </conditionalFormatting>
  <conditionalFormatting sqref="B1104:H1104 J1104:M1104">
    <cfRule type="expression" dxfId="173" priority="15" stopIfTrue="1">
      <formula>WEEKDAY($A1104)=1</formula>
    </cfRule>
    <cfRule type="expression" dxfId="172" priority="16" stopIfTrue="1">
      <formula>WEEKDAY($A1104)=2</formula>
    </cfRule>
    <cfRule type="expression" dxfId="171" priority="17" stopIfTrue="1">
      <formula>WEEKDAY($A1104)=3</formula>
    </cfRule>
    <cfRule type="expression" dxfId="170" priority="18" stopIfTrue="1">
      <formula>WEEKDAY($A1104)=4</formula>
    </cfRule>
    <cfRule type="expression" dxfId="169" priority="19" stopIfTrue="1">
      <formula>WEEKDAY($A1104)=5</formula>
    </cfRule>
    <cfRule type="expression" dxfId="168" priority="20" stopIfTrue="1">
      <formula>WEEKDAY($A1104)=6</formula>
    </cfRule>
    <cfRule type="expression" dxfId="167" priority="21" stopIfTrue="1">
      <formula>WEEKDAY($A1104)=7</formula>
    </cfRule>
  </conditionalFormatting>
  <conditionalFormatting sqref="J1105:M1107 B1105:H1107">
    <cfRule type="expression" dxfId="166" priority="8" stopIfTrue="1">
      <formula>WEEKDAY($A1105)=1</formula>
    </cfRule>
    <cfRule type="expression" dxfId="165" priority="9" stopIfTrue="1">
      <formula>WEEKDAY($A1105)=2</formula>
    </cfRule>
    <cfRule type="expression" dxfId="164" priority="10" stopIfTrue="1">
      <formula>WEEKDAY($A1105)=3</formula>
    </cfRule>
    <cfRule type="expression" dxfId="163" priority="11" stopIfTrue="1">
      <formula>WEEKDAY($A1105)=4</formula>
    </cfRule>
    <cfRule type="expression" dxfId="162" priority="12" stopIfTrue="1">
      <formula>WEEKDAY($A1105)=5</formula>
    </cfRule>
    <cfRule type="expression" dxfId="161" priority="13" stopIfTrue="1">
      <formula>WEEKDAY($A1105)=6</formula>
    </cfRule>
    <cfRule type="expression" dxfId="160" priority="14" stopIfTrue="1">
      <formula>WEEKDAY($A1105)=7</formula>
    </cfRule>
  </conditionalFormatting>
  <conditionalFormatting sqref="J1108:M1108 B1108:H1108">
    <cfRule type="expression" dxfId="159" priority="1" stopIfTrue="1">
      <formula>WEEKDAY($A1108)=1</formula>
    </cfRule>
    <cfRule type="expression" dxfId="158" priority="2" stopIfTrue="1">
      <formula>WEEKDAY($A1108)=2</formula>
    </cfRule>
    <cfRule type="expression" dxfId="157" priority="3" stopIfTrue="1">
      <formula>WEEKDAY($A1108)=3</formula>
    </cfRule>
    <cfRule type="expression" dxfId="156" priority="4" stopIfTrue="1">
      <formula>WEEKDAY($A1108)=4</formula>
    </cfRule>
    <cfRule type="expression" dxfId="155" priority="5" stopIfTrue="1">
      <formula>WEEKDAY($A1108)=5</formula>
    </cfRule>
    <cfRule type="expression" dxfId="154" priority="6" stopIfTrue="1">
      <formula>WEEKDAY($A1108)=6</formula>
    </cfRule>
    <cfRule type="expression" dxfId="153" priority="7" stopIfTrue="1">
      <formula>WEEKDAY($A1108)=7</formula>
    </cfRule>
  </conditionalFormatting>
  <dataValidations count="6">
    <dataValidation type="list" allowBlank="1" showInputMessage="1" showErrorMessage="1" sqref="C2:C1108" xr:uid="{23560397-FB3B-4EA6-BD18-75B298676AC0}">
      <formula1>"A,B,C,D,E,F"</formula1>
    </dataValidation>
    <dataValidation type="list" allowBlank="1" showInputMessage="1" showErrorMessage="1" sqref="B2:B1108" xr:uid="{F9A35933-FE5D-431D-9A41-85C9679C8B3E}">
      <formula1>"HVAC"</formula1>
    </dataValidation>
    <dataValidation type="list" allowBlank="1" showInputMessage="1" showErrorMessage="1" sqref="K2:K1108" xr:uid="{B80AF4F9-1FAB-4A17-942F-4CAB6707139B}">
      <formula1>"ZOMCO,IMI"</formula1>
    </dataValidation>
    <dataValidation type="list" allowBlank="1" showInputMessage="1" showErrorMessage="1" sqref="L2:L1108" xr:uid="{8D0C31C8-7DFD-4A97-BDE1-1819B825E102}">
      <formula1>"Mohammed Ali,Abdullah AlSubaie,Mario,Rizwan,Mokarram,Arbaz, Jaffar,Tahir"</formula1>
    </dataValidation>
    <dataValidation type="list" allowBlank="1" showInputMessage="1" showErrorMessage="1" sqref="D2:D1108" xr:uid="{55CB1AEF-748E-45EE-99E4-B00492CABB59}">
      <formula1>"1st,2nd"</formula1>
    </dataValidation>
    <dataValidation type="list" sqref="J1:J1048576" xr:uid="{B48A5B18-A323-4852-BB57-F01DFB7E18B4}">
      <formula1>"Jaffar,Rizwan,Adnan,Afzal,Arbaz,Nirmal,Asif,Abdulilah,Jaffar,Anthony,Nayaz,Sadiq Hussain,Faheem,Danish,George,GhurahuGond,Kumar,Mario,Mokarram,Mahfooz,Mustakim,Nasir,Sardar,Zubair,Sadik,MDAfzal,Waseem,Salman,MD Ali,Sadiq Ali,Erickson,Asharaf,Naque,Dinnies"</formula1>
    </dataValidation>
  </dataValidations>
  <pageMargins left="0.7" right="0.7" top="0.75" bottom="0.75" header="0.3" footer="0.3"/>
  <pageSetup paperSize="9" orientation="portrait" r:id="rId1"/>
  <colBreaks count="1" manualBreakCount="1">
    <brk id="14"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6118" r:id="rId4" name="Button 2086">
              <controlPr defaultSize="0" print="0" autoFill="0" autoPict="0" macro="[0]!Sheet3.ApplyTBT_RowColorByDay">
                <anchor moveWithCells="1">
                  <from>
                    <xdr:col>13</xdr:col>
                    <xdr:colOff>6350</xdr:colOff>
                    <xdr:row>0</xdr:row>
                    <xdr:rowOff>19050</xdr:rowOff>
                  </from>
                  <to>
                    <xdr:col>13</xdr:col>
                    <xdr:colOff>800100</xdr:colOff>
                    <xdr:row>0</xdr:row>
                    <xdr:rowOff>596900</xdr:rowOff>
                  </to>
                </anchor>
              </controlPr>
            </control>
          </mc:Choice>
        </mc:AlternateContent>
      </controls>
    </mc:Choice>
  </mc:AlternateContent>
  <tableParts count="2">
    <tablePart r:id="rId5"/>
    <tablePart r:id="rId6"/>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BE85D-4420-4260-9301-9FC62A009513}">
  <dimension ref="A1:D41"/>
  <sheetViews>
    <sheetView topLeftCell="A7" zoomScale="73" workbookViewId="0">
      <selection activeCell="D48" sqref="D48"/>
    </sheetView>
  </sheetViews>
  <sheetFormatPr defaultRowHeight="18"/>
  <cols>
    <col min="1" max="1" width="14.2109375" customWidth="1"/>
    <col min="2" max="2" width="10.5" customWidth="1"/>
    <col min="4" max="4" width="18.28515625" customWidth="1"/>
  </cols>
  <sheetData>
    <row r="1" spans="1:4" ht="42" customHeight="1">
      <c r="A1" s="154" t="s">
        <v>1032</v>
      </c>
      <c r="B1" s="154" t="s">
        <v>103</v>
      </c>
      <c r="C1" s="154" t="s">
        <v>88</v>
      </c>
      <c r="D1" s="154" t="s">
        <v>1031</v>
      </c>
    </row>
    <row r="2" spans="1:4" ht="54">
      <c r="A2" s="29" t="s">
        <v>1030</v>
      </c>
      <c r="B2" s="29" t="s">
        <v>955</v>
      </c>
      <c r="C2" s="172" t="s">
        <v>954</v>
      </c>
      <c r="D2" s="29" t="s">
        <v>1029</v>
      </c>
    </row>
    <row r="3" spans="1:4" ht="54">
      <c r="A3" s="29" t="s">
        <v>1028</v>
      </c>
      <c r="B3" s="29" t="s">
        <v>955</v>
      </c>
      <c r="C3" s="172" t="s">
        <v>954</v>
      </c>
      <c r="D3" s="29" t="s">
        <v>1027</v>
      </c>
    </row>
    <row r="4" spans="1:4" ht="72">
      <c r="A4" s="29" t="s">
        <v>1026</v>
      </c>
      <c r="B4" s="29" t="s">
        <v>965</v>
      </c>
      <c r="C4" s="173" t="s">
        <v>964</v>
      </c>
      <c r="D4" s="29" t="s">
        <v>1025</v>
      </c>
    </row>
    <row r="5" spans="1:4" ht="72">
      <c r="A5" s="29" t="s">
        <v>1024</v>
      </c>
      <c r="B5" s="29" t="s">
        <v>951</v>
      </c>
      <c r="C5" s="174" t="s">
        <v>950</v>
      </c>
      <c r="D5" s="29" t="s">
        <v>1023</v>
      </c>
    </row>
    <row r="6" spans="1:4" ht="54">
      <c r="A6" s="29" t="s">
        <v>1022</v>
      </c>
      <c r="B6" s="29" t="s">
        <v>947</v>
      </c>
      <c r="C6" s="29" t="s">
        <v>946</v>
      </c>
      <c r="D6" s="29" t="s">
        <v>1021</v>
      </c>
    </row>
    <row r="7" spans="1:4" ht="54">
      <c r="A7" s="29" t="s">
        <v>885</v>
      </c>
      <c r="B7" s="29" t="s">
        <v>951</v>
      </c>
      <c r="C7" s="174" t="s">
        <v>950</v>
      </c>
      <c r="D7" s="29" t="s">
        <v>1020</v>
      </c>
    </row>
    <row r="8" spans="1:4" ht="72">
      <c r="A8" s="29" t="s">
        <v>1019</v>
      </c>
      <c r="B8" s="29" t="s">
        <v>965</v>
      </c>
      <c r="C8" s="173" t="s">
        <v>964</v>
      </c>
      <c r="D8" s="29" t="s">
        <v>1018</v>
      </c>
    </row>
    <row r="9" spans="1:4" ht="54">
      <c r="A9" s="29" t="s">
        <v>654</v>
      </c>
      <c r="B9" s="29" t="s">
        <v>955</v>
      </c>
      <c r="C9" s="172" t="s">
        <v>954</v>
      </c>
      <c r="D9" s="29" t="s">
        <v>1017</v>
      </c>
    </row>
    <row r="10" spans="1:4" ht="72">
      <c r="A10" s="29" t="s">
        <v>1016</v>
      </c>
      <c r="B10" s="29" t="s">
        <v>955</v>
      </c>
      <c r="C10" s="172" t="s">
        <v>954</v>
      </c>
      <c r="D10" s="29" t="s">
        <v>1015</v>
      </c>
    </row>
    <row r="11" spans="1:4" ht="54">
      <c r="A11" s="29" t="s">
        <v>1014</v>
      </c>
      <c r="B11" s="29" t="s">
        <v>955</v>
      </c>
      <c r="C11" s="172" t="s">
        <v>954</v>
      </c>
      <c r="D11" s="29" t="s">
        <v>1013</v>
      </c>
    </row>
    <row r="12" spans="1:4" ht="72">
      <c r="A12" s="29" t="s">
        <v>1012</v>
      </c>
      <c r="B12" s="29" t="s">
        <v>951</v>
      </c>
      <c r="C12" s="174" t="s">
        <v>950</v>
      </c>
      <c r="D12" s="29" t="s">
        <v>1011</v>
      </c>
    </row>
    <row r="13" spans="1:4" ht="54">
      <c r="A13" s="29" t="s">
        <v>1010</v>
      </c>
      <c r="B13" s="29" t="s">
        <v>965</v>
      </c>
      <c r="C13" s="173" t="s">
        <v>964</v>
      </c>
      <c r="D13" s="29" t="s">
        <v>1009</v>
      </c>
    </row>
    <row r="14" spans="1:4" ht="72">
      <c r="A14" s="29" t="s">
        <v>1008</v>
      </c>
      <c r="B14" s="29" t="s">
        <v>947</v>
      </c>
      <c r="C14" s="29" t="s">
        <v>946</v>
      </c>
      <c r="D14" s="29" t="s">
        <v>1007</v>
      </c>
    </row>
    <row r="15" spans="1:4" ht="54">
      <c r="A15" s="29" t="s">
        <v>1006</v>
      </c>
      <c r="B15" s="29" t="s">
        <v>955</v>
      </c>
      <c r="C15" s="172" t="s">
        <v>954</v>
      </c>
      <c r="D15" s="29" t="s">
        <v>1005</v>
      </c>
    </row>
    <row r="16" spans="1:4" ht="72">
      <c r="A16" s="29" t="s">
        <v>1004</v>
      </c>
      <c r="B16" s="29" t="s">
        <v>951</v>
      </c>
      <c r="C16" s="174" t="s">
        <v>950</v>
      </c>
      <c r="D16" s="29" t="s">
        <v>1003</v>
      </c>
    </row>
    <row r="17" spans="1:4" ht="54">
      <c r="A17" s="29" t="s">
        <v>1002</v>
      </c>
      <c r="B17" s="29" t="s">
        <v>965</v>
      </c>
      <c r="C17" s="173" t="s">
        <v>964</v>
      </c>
      <c r="D17" s="29" t="s">
        <v>1001</v>
      </c>
    </row>
    <row r="18" spans="1:4" ht="54">
      <c r="A18" s="29" t="s">
        <v>1000</v>
      </c>
      <c r="B18" s="29" t="s">
        <v>955</v>
      </c>
      <c r="C18" s="172" t="s">
        <v>954</v>
      </c>
      <c r="D18" s="29" t="s">
        <v>999</v>
      </c>
    </row>
    <row r="19" spans="1:4" ht="72">
      <c r="A19" s="29" t="s">
        <v>998</v>
      </c>
      <c r="B19" s="29" t="s">
        <v>947</v>
      </c>
      <c r="C19" s="29" t="s">
        <v>946</v>
      </c>
      <c r="D19" s="29" t="s">
        <v>997</v>
      </c>
    </row>
    <row r="20" spans="1:4" ht="54">
      <c r="A20" s="29" t="s">
        <v>996</v>
      </c>
      <c r="B20" s="29" t="s">
        <v>955</v>
      </c>
      <c r="C20" s="172" t="s">
        <v>954</v>
      </c>
      <c r="D20" s="29" t="s">
        <v>995</v>
      </c>
    </row>
    <row r="21" spans="1:4" ht="54">
      <c r="A21" s="29" t="s">
        <v>994</v>
      </c>
      <c r="B21" s="29" t="s">
        <v>955</v>
      </c>
      <c r="C21" s="172" t="s">
        <v>954</v>
      </c>
      <c r="D21" s="29" t="s">
        <v>993</v>
      </c>
    </row>
    <row r="22" spans="1:4" ht="90">
      <c r="A22" s="29" t="s">
        <v>992</v>
      </c>
      <c r="B22" s="29" t="s">
        <v>955</v>
      </c>
      <c r="C22" s="172" t="s">
        <v>954</v>
      </c>
      <c r="D22" s="29" t="s">
        <v>991</v>
      </c>
    </row>
    <row r="23" spans="1:4" ht="72">
      <c r="A23" s="29" t="s">
        <v>990</v>
      </c>
      <c r="B23" s="29" t="s">
        <v>965</v>
      </c>
      <c r="C23" s="173" t="s">
        <v>964</v>
      </c>
      <c r="D23" s="29" t="s">
        <v>989</v>
      </c>
    </row>
    <row r="24" spans="1:4" ht="72">
      <c r="A24" s="29" t="s">
        <v>988</v>
      </c>
      <c r="B24" s="29" t="s">
        <v>951</v>
      </c>
      <c r="C24" s="174" t="s">
        <v>950</v>
      </c>
      <c r="D24" s="29" t="s">
        <v>987</v>
      </c>
    </row>
    <row r="25" spans="1:4" ht="54">
      <c r="A25" s="29" t="s">
        <v>986</v>
      </c>
      <c r="B25" s="29" t="s">
        <v>947</v>
      </c>
      <c r="C25" s="29" t="s">
        <v>946</v>
      </c>
      <c r="D25" s="29" t="s">
        <v>985</v>
      </c>
    </row>
    <row r="26" spans="1:4" ht="72">
      <c r="A26" s="29" t="s">
        <v>984</v>
      </c>
      <c r="B26" s="29" t="s">
        <v>955</v>
      </c>
      <c r="C26" s="172" t="s">
        <v>954</v>
      </c>
      <c r="D26" s="29" t="s">
        <v>983</v>
      </c>
    </row>
    <row r="27" spans="1:4" ht="72">
      <c r="A27" s="29" t="s">
        <v>982</v>
      </c>
      <c r="B27" s="29" t="s">
        <v>947</v>
      </c>
      <c r="C27" s="29" t="s">
        <v>946</v>
      </c>
      <c r="D27" s="29" t="s">
        <v>981</v>
      </c>
    </row>
    <row r="28" spans="1:4" ht="72">
      <c r="A28" s="29" t="s">
        <v>980</v>
      </c>
      <c r="B28" s="29" t="s">
        <v>965</v>
      </c>
      <c r="C28" s="173" t="s">
        <v>964</v>
      </c>
      <c r="D28" s="29" t="s">
        <v>979</v>
      </c>
    </row>
    <row r="29" spans="1:4" ht="72">
      <c r="A29" s="29" t="s">
        <v>978</v>
      </c>
      <c r="B29" s="29" t="s">
        <v>955</v>
      </c>
      <c r="C29" s="172" t="s">
        <v>954</v>
      </c>
      <c r="D29" s="29" t="s">
        <v>977</v>
      </c>
    </row>
    <row r="30" spans="1:4" ht="72">
      <c r="A30" s="29" t="s">
        <v>976</v>
      </c>
      <c r="B30" s="29" t="s">
        <v>951</v>
      </c>
      <c r="C30" s="174" t="s">
        <v>950</v>
      </c>
      <c r="D30" s="29" t="s">
        <v>975</v>
      </c>
    </row>
    <row r="31" spans="1:4" ht="54">
      <c r="A31" s="29" t="s">
        <v>974</v>
      </c>
      <c r="B31" s="29" t="s">
        <v>965</v>
      </c>
      <c r="C31" s="173" t="s">
        <v>964</v>
      </c>
      <c r="D31" s="29" t="s">
        <v>973</v>
      </c>
    </row>
    <row r="32" spans="1:4" ht="54">
      <c r="A32" s="29" t="s">
        <v>972</v>
      </c>
      <c r="B32" s="29" t="s">
        <v>947</v>
      </c>
      <c r="C32" s="29" t="s">
        <v>946</v>
      </c>
      <c r="D32" s="29" t="s">
        <v>971</v>
      </c>
    </row>
    <row r="33" spans="1:4" ht="72">
      <c r="A33" s="29" t="s">
        <v>970</v>
      </c>
      <c r="B33" s="29" t="s">
        <v>955</v>
      </c>
      <c r="C33" s="172" t="s">
        <v>954</v>
      </c>
      <c r="D33" s="29" t="s">
        <v>969</v>
      </c>
    </row>
    <row r="34" spans="1:4" ht="72">
      <c r="A34" s="29" t="s">
        <v>968</v>
      </c>
      <c r="B34" s="29" t="s">
        <v>951</v>
      </c>
      <c r="C34" s="174" t="s">
        <v>950</v>
      </c>
      <c r="D34" s="29" t="s">
        <v>967</v>
      </c>
    </row>
    <row r="35" spans="1:4" ht="72">
      <c r="A35" s="29" t="s">
        <v>966</v>
      </c>
      <c r="B35" s="29" t="s">
        <v>965</v>
      </c>
      <c r="C35" s="173" t="s">
        <v>964</v>
      </c>
      <c r="D35" s="29" t="s">
        <v>963</v>
      </c>
    </row>
    <row r="36" spans="1:4" ht="72">
      <c r="A36" s="29" t="s">
        <v>962</v>
      </c>
      <c r="B36" s="29" t="s">
        <v>955</v>
      </c>
      <c r="C36" s="172" t="s">
        <v>954</v>
      </c>
      <c r="D36" s="29" t="s">
        <v>961</v>
      </c>
    </row>
    <row r="37" spans="1:4" ht="54">
      <c r="A37" s="29" t="s">
        <v>960</v>
      </c>
      <c r="B37" s="29" t="s">
        <v>947</v>
      </c>
      <c r="C37" s="29" t="s">
        <v>946</v>
      </c>
      <c r="D37" s="29" t="s">
        <v>959</v>
      </c>
    </row>
    <row r="38" spans="1:4" ht="54">
      <c r="A38" s="29" t="s">
        <v>958</v>
      </c>
      <c r="B38" s="29" t="s">
        <v>955</v>
      </c>
      <c r="C38" s="172" t="s">
        <v>954</v>
      </c>
      <c r="D38" s="29" t="s">
        <v>957</v>
      </c>
    </row>
    <row r="39" spans="1:4" ht="72">
      <c r="A39" s="29" t="s">
        <v>956</v>
      </c>
      <c r="B39" s="29" t="s">
        <v>955</v>
      </c>
      <c r="C39" s="172" t="s">
        <v>954</v>
      </c>
      <c r="D39" s="29" t="s">
        <v>953</v>
      </c>
    </row>
    <row r="40" spans="1:4" ht="72">
      <c r="A40" s="29" t="s">
        <v>952</v>
      </c>
      <c r="B40" s="29" t="s">
        <v>951</v>
      </c>
      <c r="C40" s="174" t="s">
        <v>950</v>
      </c>
      <c r="D40" s="29" t="s">
        <v>949</v>
      </c>
    </row>
    <row r="41" spans="1:4" ht="72">
      <c r="A41" s="29" t="s">
        <v>948</v>
      </c>
      <c r="B41" s="29" t="s">
        <v>947</v>
      </c>
      <c r="C41" s="29" t="s">
        <v>946</v>
      </c>
      <c r="D41" s="29" t="s">
        <v>945</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A6ED77-765B-4573-AD74-394D1374E515}">
  <sheetPr codeName="Sheet17"/>
  <dimension ref="A1:Y415"/>
  <sheetViews>
    <sheetView zoomScale="67" workbookViewId="0">
      <selection activeCell="E4" sqref="E4"/>
    </sheetView>
  </sheetViews>
  <sheetFormatPr defaultRowHeight="18"/>
  <cols>
    <col min="1" max="1" width="4.640625" bestFit="1" customWidth="1"/>
    <col min="2" max="3" width="10.0703125" bestFit="1" customWidth="1"/>
    <col min="4" max="4" width="10.5703125" bestFit="1" customWidth="1"/>
    <col min="5" max="5" width="19.35546875" bestFit="1" customWidth="1"/>
    <col min="6" max="6" width="10.28515625" bestFit="1" customWidth="1"/>
    <col min="7" max="7" width="7.5" bestFit="1" customWidth="1"/>
    <col min="8" max="8" width="9.640625" bestFit="1" customWidth="1"/>
    <col min="9" max="9" width="22.28515625" bestFit="1" customWidth="1"/>
    <col min="10" max="10" width="20.85546875" bestFit="1" customWidth="1"/>
    <col min="11" max="11" width="9" bestFit="1" customWidth="1"/>
    <col min="12" max="12" width="7.640625" bestFit="1" customWidth="1"/>
    <col min="13" max="13" width="41.0703125" bestFit="1" customWidth="1"/>
    <col min="14" max="14" width="12.35546875" bestFit="1" customWidth="1"/>
    <col min="15" max="15" width="20.42578125" bestFit="1" customWidth="1"/>
    <col min="16" max="16" width="17.5703125" bestFit="1" customWidth="1"/>
    <col min="17" max="17" width="9.92578125" bestFit="1" customWidth="1"/>
    <col min="18" max="18" width="9.0703125" bestFit="1" customWidth="1"/>
    <col min="19" max="19" width="12.92578125" bestFit="1" customWidth="1"/>
  </cols>
  <sheetData>
    <row r="1" spans="1:25" ht="78.650000000000006" customHeight="1">
      <c r="A1" s="247" t="s">
        <v>1033</v>
      </c>
      <c r="B1" s="243" t="s">
        <v>1034</v>
      </c>
      <c r="C1" s="243" t="s">
        <v>1035</v>
      </c>
      <c r="D1" s="243" t="s">
        <v>1036</v>
      </c>
      <c r="E1" s="243" t="s">
        <v>1037</v>
      </c>
      <c r="F1" s="243" t="s">
        <v>1038</v>
      </c>
      <c r="G1" s="155" t="s">
        <v>1039</v>
      </c>
      <c r="H1" s="243" t="s">
        <v>1040</v>
      </c>
      <c r="I1" s="243" t="s">
        <v>1041</v>
      </c>
      <c r="J1" s="243" t="s">
        <v>1042</v>
      </c>
      <c r="K1" s="243" t="s">
        <v>1043</v>
      </c>
      <c r="L1" s="243" t="s">
        <v>1044</v>
      </c>
      <c r="M1" s="243" t="s">
        <v>1045</v>
      </c>
      <c r="N1" s="243" t="s">
        <v>1046</v>
      </c>
      <c r="O1" s="245" t="s">
        <v>1047</v>
      </c>
      <c r="P1" s="243" t="s">
        <v>1048</v>
      </c>
      <c r="Q1" s="243" t="s">
        <v>1049</v>
      </c>
      <c r="R1" s="243" t="s">
        <v>1050</v>
      </c>
      <c r="S1" s="207"/>
      <c r="T1" s="8"/>
      <c r="U1" s="8"/>
      <c r="V1" s="8"/>
      <c r="W1" s="8"/>
      <c r="X1" s="8"/>
      <c r="Y1" s="8"/>
    </row>
    <row r="2" spans="1:25">
      <c r="A2" s="248"/>
      <c r="B2" s="244"/>
      <c r="C2" s="244"/>
      <c r="D2" s="244"/>
      <c r="E2" s="244"/>
      <c r="F2" s="244"/>
      <c r="G2" s="156" t="s">
        <v>1051</v>
      </c>
      <c r="H2" s="244"/>
      <c r="I2" s="244"/>
      <c r="J2" s="244"/>
      <c r="K2" s="244"/>
      <c r="L2" s="244"/>
      <c r="M2" s="244"/>
      <c r="N2" s="244"/>
      <c r="O2" s="246"/>
      <c r="P2" s="244"/>
      <c r="Q2" s="244"/>
      <c r="R2" s="244"/>
      <c r="S2" s="207"/>
      <c r="T2" s="8"/>
      <c r="U2" s="8"/>
      <c r="V2" s="8"/>
      <c r="W2" s="8"/>
      <c r="X2" s="8"/>
      <c r="Y2" s="8"/>
    </row>
    <row r="3" spans="1:25" ht="43.5">
      <c r="A3" s="153">
        <v>1</v>
      </c>
      <c r="B3" s="157">
        <v>45659</v>
      </c>
      <c r="C3" s="157">
        <v>45840</v>
      </c>
      <c r="D3" s="158" t="s">
        <v>1052</v>
      </c>
      <c r="E3" s="159" t="s">
        <v>1053</v>
      </c>
      <c r="F3" s="158" t="s">
        <v>157</v>
      </c>
      <c r="G3" s="158"/>
      <c r="H3" s="160" t="s">
        <v>1054</v>
      </c>
      <c r="I3" s="158" t="s">
        <v>1055</v>
      </c>
      <c r="J3" s="158" t="s">
        <v>1056</v>
      </c>
      <c r="K3" s="161">
        <v>0.29166666666666702</v>
      </c>
      <c r="L3" s="161">
        <v>0.79166666666666696</v>
      </c>
      <c r="M3" s="162" t="s">
        <v>656</v>
      </c>
      <c r="N3" s="162" t="s">
        <v>1057</v>
      </c>
      <c r="O3" s="158" t="s">
        <v>1058</v>
      </c>
      <c r="P3" s="158" t="s">
        <v>1059</v>
      </c>
      <c r="Q3" s="161">
        <v>0.79166666666666696</v>
      </c>
      <c r="R3" s="158" t="s">
        <v>104</v>
      </c>
      <c r="S3" s="158" t="s">
        <v>386</v>
      </c>
      <c r="T3" s="8"/>
      <c r="U3" s="8"/>
      <c r="V3" s="8"/>
      <c r="W3" s="8"/>
      <c r="X3" s="8"/>
      <c r="Y3" s="8"/>
    </row>
    <row r="4" spans="1:25" ht="58">
      <c r="A4" s="153">
        <v>2</v>
      </c>
      <c r="B4" s="162" t="s">
        <v>1060</v>
      </c>
      <c r="C4" s="162" t="s">
        <v>1061</v>
      </c>
      <c r="D4" s="162" t="s">
        <v>1062</v>
      </c>
      <c r="E4" s="163" t="s">
        <v>1053</v>
      </c>
      <c r="F4" s="162" t="s">
        <v>1063</v>
      </c>
      <c r="G4" s="162"/>
      <c r="H4" s="164" t="s">
        <v>1054</v>
      </c>
      <c r="I4" s="158" t="s">
        <v>1055</v>
      </c>
      <c r="J4" s="162" t="s">
        <v>1056</v>
      </c>
      <c r="K4" s="165">
        <v>0.29166666666666702</v>
      </c>
      <c r="L4" s="165">
        <v>0.79166666666666696</v>
      </c>
      <c r="M4" s="162" t="s">
        <v>1064</v>
      </c>
      <c r="N4" s="162" t="s">
        <v>1065</v>
      </c>
      <c r="O4" s="162" t="s">
        <v>1058</v>
      </c>
      <c r="P4" s="158" t="s">
        <v>1059</v>
      </c>
      <c r="Q4" s="161">
        <v>0.79166666666666696</v>
      </c>
      <c r="R4" s="158" t="s">
        <v>104</v>
      </c>
      <c r="S4" s="162" t="s">
        <v>386</v>
      </c>
      <c r="T4" s="8"/>
      <c r="U4" s="8"/>
      <c r="V4" s="8"/>
      <c r="W4" s="8"/>
      <c r="X4" s="8"/>
      <c r="Y4" s="8"/>
    </row>
    <row r="5" spans="1:25" ht="58">
      <c r="A5" s="153">
        <v>3</v>
      </c>
      <c r="B5" s="162" t="s">
        <v>1060</v>
      </c>
      <c r="C5" s="162" t="s">
        <v>1061</v>
      </c>
      <c r="D5" s="162" t="s">
        <v>1066</v>
      </c>
      <c r="E5" s="163" t="s">
        <v>1053</v>
      </c>
      <c r="F5" s="162" t="s">
        <v>1067</v>
      </c>
      <c r="G5" s="162"/>
      <c r="H5" s="164" t="s">
        <v>1054</v>
      </c>
      <c r="I5" s="158" t="s">
        <v>1055</v>
      </c>
      <c r="J5" s="162" t="s">
        <v>1068</v>
      </c>
      <c r="K5" s="165">
        <v>0.29166666666666702</v>
      </c>
      <c r="L5" s="165">
        <v>0.79166666666666696</v>
      </c>
      <c r="M5" s="162" t="s">
        <v>1069</v>
      </c>
      <c r="N5" s="162" t="s">
        <v>1070</v>
      </c>
      <c r="O5" s="162" t="s">
        <v>1058</v>
      </c>
      <c r="P5" s="158" t="s">
        <v>1059</v>
      </c>
      <c r="Q5" s="161">
        <v>0.79166666666666696</v>
      </c>
      <c r="R5" s="158" t="s">
        <v>104</v>
      </c>
      <c r="S5" s="162" t="s">
        <v>386</v>
      </c>
      <c r="T5" s="8"/>
      <c r="U5" s="8"/>
      <c r="V5" s="8"/>
      <c r="W5" s="8"/>
      <c r="X5" s="8"/>
      <c r="Y5" s="8"/>
    </row>
    <row r="6" spans="1:25" ht="43.5">
      <c r="A6" s="153">
        <v>4</v>
      </c>
      <c r="B6" s="157">
        <v>45840</v>
      </c>
      <c r="C6" s="157">
        <v>45871</v>
      </c>
      <c r="D6" s="162" t="s">
        <v>1071</v>
      </c>
      <c r="E6" s="159" t="s">
        <v>1053</v>
      </c>
      <c r="F6" s="158" t="s">
        <v>1072</v>
      </c>
      <c r="G6" s="158"/>
      <c r="H6" s="164" t="s">
        <v>1054</v>
      </c>
      <c r="I6" s="158" t="s">
        <v>1055</v>
      </c>
      <c r="J6" s="158" t="s">
        <v>1073</v>
      </c>
      <c r="K6" s="165">
        <v>0.29166666666666702</v>
      </c>
      <c r="L6" s="165">
        <v>0.79166666666666696</v>
      </c>
      <c r="M6" s="162" t="s">
        <v>656</v>
      </c>
      <c r="N6" s="162" t="s">
        <v>1057</v>
      </c>
      <c r="O6" s="158" t="s">
        <v>1058</v>
      </c>
      <c r="P6" s="158" t="s">
        <v>1059</v>
      </c>
      <c r="Q6" s="161">
        <v>0.79166666666666696</v>
      </c>
      <c r="R6" s="158" t="s">
        <v>104</v>
      </c>
      <c r="S6" s="162" t="s">
        <v>386</v>
      </c>
      <c r="T6" s="8"/>
      <c r="U6" s="8"/>
      <c r="V6" s="8"/>
      <c r="W6" s="8"/>
      <c r="X6" s="8"/>
      <c r="Y6" s="8"/>
    </row>
    <row r="7" spans="1:25" ht="43.5">
      <c r="A7" s="153">
        <v>5</v>
      </c>
      <c r="B7" s="166">
        <v>45697</v>
      </c>
      <c r="C7" s="158" t="s">
        <v>1074</v>
      </c>
      <c r="D7" s="158" t="s">
        <v>1075</v>
      </c>
      <c r="E7" s="159" t="s">
        <v>1053</v>
      </c>
      <c r="F7" s="158" t="s">
        <v>1076</v>
      </c>
      <c r="G7" s="158"/>
      <c r="H7" s="164" t="s">
        <v>1054</v>
      </c>
      <c r="I7" s="158" t="s">
        <v>1055</v>
      </c>
      <c r="J7" s="162" t="s">
        <v>1056</v>
      </c>
      <c r="K7" s="165">
        <v>0.29166666666666702</v>
      </c>
      <c r="L7" s="165">
        <v>0.79166666666666696</v>
      </c>
      <c r="M7" s="162" t="s">
        <v>1077</v>
      </c>
      <c r="N7" s="162" t="s">
        <v>1077</v>
      </c>
      <c r="O7" s="162" t="s">
        <v>1058</v>
      </c>
      <c r="P7" s="158" t="s">
        <v>1059</v>
      </c>
      <c r="Q7" s="161">
        <v>0.79166666666666696</v>
      </c>
      <c r="R7" s="158" t="s">
        <v>104</v>
      </c>
      <c r="S7" s="162" t="s">
        <v>386</v>
      </c>
      <c r="T7" s="8"/>
      <c r="U7" s="8"/>
      <c r="V7" s="8"/>
      <c r="W7" s="8"/>
      <c r="X7" s="8"/>
      <c r="Y7" s="8"/>
    </row>
    <row r="8" spans="1:25" ht="58">
      <c r="A8" s="153">
        <v>6</v>
      </c>
      <c r="B8" s="166">
        <v>45697</v>
      </c>
      <c r="C8" s="158" t="s">
        <v>1074</v>
      </c>
      <c r="D8" s="158" t="s">
        <v>1078</v>
      </c>
      <c r="E8" s="159" t="s">
        <v>1053</v>
      </c>
      <c r="F8" s="158" t="s">
        <v>1079</v>
      </c>
      <c r="G8" s="158"/>
      <c r="H8" s="164" t="s">
        <v>1054</v>
      </c>
      <c r="I8" s="158" t="s">
        <v>1055</v>
      </c>
      <c r="J8" s="162" t="s">
        <v>1068</v>
      </c>
      <c r="K8" s="165">
        <v>0.29166666666666702</v>
      </c>
      <c r="L8" s="165">
        <v>0.79166666666666696</v>
      </c>
      <c r="M8" s="162" t="s">
        <v>1080</v>
      </c>
      <c r="N8" s="162" t="s">
        <v>1081</v>
      </c>
      <c r="O8" s="162" t="s">
        <v>1058</v>
      </c>
      <c r="P8" s="158" t="s">
        <v>1059</v>
      </c>
      <c r="Q8" s="161">
        <v>0.79166666666666696</v>
      </c>
      <c r="R8" s="158" t="s">
        <v>104</v>
      </c>
      <c r="S8" s="162" t="s">
        <v>386</v>
      </c>
      <c r="T8" s="8"/>
      <c r="U8" s="8"/>
      <c r="V8" s="8"/>
      <c r="W8" s="8"/>
      <c r="X8" s="8"/>
      <c r="Y8" s="8"/>
    </row>
    <row r="9" spans="1:25" ht="29">
      <c r="A9" s="153">
        <v>7</v>
      </c>
      <c r="B9" s="158" t="s">
        <v>1082</v>
      </c>
      <c r="C9" s="158" t="s">
        <v>1083</v>
      </c>
      <c r="D9" s="158" t="s">
        <v>1084</v>
      </c>
      <c r="E9" s="159" t="s">
        <v>1053</v>
      </c>
      <c r="F9" s="158" t="s">
        <v>1085</v>
      </c>
      <c r="G9" s="158"/>
      <c r="H9" s="164" t="s">
        <v>1054</v>
      </c>
      <c r="I9" s="158" t="s">
        <v>1055</v>
      </c>
      <c r="J9" s="158" t="s">
        <v>1086</v>
      </c>
      <c r="K9" s="165">
        <v>0.29166666666666702</v>
      </c>
      <c r="L9" s="165">
        <v>0.79166666666666696</v>
      </c>
      <c r="M9" s="162" t="s">
        <v>1087</v>
      </c>
      <c r="N9" s="162" t="s">
        <v>1088</v>
      </c>
      <c r="O9" s="162" t="s">
        <v>1058</v>
      </c>
      <c r="P9" s="158" t="s">
        <v>1059</v>
      </c>
      <c r="Q9" s="161">
        <v>0.79166666666666696</v>
      </c>
      <c r="R9" s="158" t="s">
        <v>104</v>
      </c>
      <c r="S9" s="162" t="s">
        <v>386</v>
      </c>
      <c r="T9" s="8"/>
      <c r="U9" s="8"/>
      <c r="V9" s="8"/>
      <c r="W9" s="8"/>
      <c r="X9" s="8"/>
      <c r="Y9" s="8"/>
    </row>
    <row r="10" spans="1:25" ht="24">
      <c r="A10" s="153">
        <v>8</v>
      </c>
      <c r="B10" s="158" t="s">
        <v>1089</v>
      </c>
      <c r="C10" s="157">
        <v>45749</v>
      </c>
      <c r="D10" s="158" t="s">
        <v>1090</v>
      </c>
      <c r="E10" s="159" t="s">
        <v>1091</v>
      </c>
      <c r="F10" s="158" t="s">
        <v>1092</v>
      </c>
      <c r="G10" s="158"/>
      <c r="H10" s="164" t="s">
        <v>1054</v>
      </c>
      <c r="I10" s="158" t="s">
        <v>1055</v>
      </c>
      <c r="J10" s="158" t="s">
        <v>1086</v>
      </c>
      <c r="K10" s="161">
        <v>0.29166666666666702</v>
      </c>
      <c r="L10" s="161">
        <v>0.79166666666666696</v>
      </c>
      <c r="M10" s="162" t="s">
        <v>656</v>
      </c>
      <c r="N10" s="162" t="s">
        <v>1093</v>
      </c>
      <c r="O10" s="167" t="s">
        <v>1094</v>
      </c>
      <c r="P10" s="158" t="s">
        <v>1059</v>
      </c>
      <c r="Q10" s="161">
        <v>0.79166666666666696</v>
      </c>
      <c r="R10" s="158" t="s">
        <v>104</v>
      </c>
      <c r="S10" s="158" t="s">
        <v>386</v>
      </c>
      <c r="T10" s="8"/>
      <c r="U10" s="8"/>
      <c r="V10" s="8"/>
      <c r="W10" s="8"/>
      <c r="X10" s="8"/>
      <c r="Y10" s="8"/>
    </row>
    <row r="11" spans="1:25" ht="24">
      <c r="A11" s="153">
        <v>9</v>
      </c>
      <c r="B11" s="158" t="s">
        <v>1089</v>
      </c>
      <c r="C11" s="157">
        <v>45749</v>
      </c>
      <c r="D11" s="158" t="s">
        <v>1095</v>
      </c>
      <c r="E11" s="159" t="s">
        <v>1091</v>
      </c>
      <c r="F11" s="158" t="s">
        <v>1096</v>
      </c>
      <c r="G11" s="158"/>
      <c r="H11" s="164" t="s">
        <v>1054</v>
      </c>
      <c r="I11" s="158" t="s">
        <v>1055</v>
      </c>
      <c r="J11" s="158" t="s">
        <v>1097</v>
      </c>
      <c r="K11" s="161">
        <v>0.29166666666666702</v>
      </c>
      <c r="L11" s="161">
        <v>0.79166666666666696</v>
      </c>
      <c r="M11" s="162" t="s">
        <v>1098</v>
      </c>
      <c r="N11" s="162" t="s">
        <v>1099</v>
      </c>
      <c r="O11" s="167" t="s">
        <v>1094</v>
      </c>
      <c r="P11" s="158" t="s">
        <v>1059</v>
      </c>
      <c r="Q11" s="161">
        <v>0.79166666666666696</v>
      </c>
      <c r="R11" s="158" t="s">
        <v>104</v>
      </c>
      <c r="S11" s="158" t="s">
        <v>386</v>
      </c>
      <c r="T11" s="8"/>
      <c r="U11" s="8"/>
      <c r="V11" s="8"/>
      <c r="W11" s="8"/>
      <c r="X11" s="8"/>
      <c r="Y11" s="8"/>
    </row>
    <row r="12" spans="1:25" ht="24">
      <c r="A12" s="153">
        <v>10</v>
      </c>
      <c r="B12" s="158" t="s">
        <v>1089</v>
      </c>
      <c r="C12" s="157">
        <v>45749</v>
      </c>
      <c r="D12" s="158" t="s">
        <v>1100</v>
      </c>
      <c r="E12" s="159" t="s">
        <v>1091</v>
      </c>
      <c r="F12" s="158" t="s">
        <v>1101</v>
      </c>
      <c r="G12" s="158"/>
      <c r="H12" s="164" t="s">
        <v>1054</v>
      </c>
      <c r="I12" s="158" t="s">
        <v>1055</v>
      </c>
      <c r="J12" s="158" t="s">
        <v>1102</v>
      </c>
      <c r="K12" s="161">
        <v>0.29166666666666702</v>
      </c>
      <c r="L12" s="161">
        <v>0.79166666666666696</v>
      </c>
      <c r="M12" s="162" t="s">
        <v>655</v>
      </c>
      <c r="N12" s="162" t="s">
        <v>1099</v>
      </c>
      <c r="O12" s="167" t="s">
        <v>1094</v>
      </c>
      <c r="P12" s="158" t="s">
        <v>1059</v>
      </c>
      <c r="Q12" s="161">
        <v>0.79166666666666696</v>
      </c>
      <c r="R12" s="158" t="s">
        <v>104</v>
      </c>
      <c r="S12" s="158" t="s">
        <v>386</v>
      </c>
      <c r="T12" s="8"/>
      <c r="U12" s="8"/>
      <c r="V12" s="8"/>
      <c r="W12" s="8"/>
      <c r="X12" s="8"/>
      <c r="Y12" s="8"/>
    </row>
    <row r="13" spans="1:25" ht="24">
      <c r="A13" s="153">
        <v>11</v>
      </c>
      <c r="B13" s="157">
        <v>45779</v>
      </c>
      <c r="C13" s="157">
        <v>45963</v>
      </c>
      <c r="D13" s="162" t="s">
        <v>1103</v>
      </c>
      <c r="E13" s="159" t="s">
        <v>1091</v>
      </c>
      <c r="F13" s="158" t="s">
        <v>1104</v>
      </c>
      <c r="G13" s="158"/>
      <c r="H13" s="164" t="s">
        <v>1054</v>
      </c>
      <c r="I13" s="158" t="s">
        <v>1055</v>
      </c>
      <c r="J13" s="158" t="s">
        <v>1086</v>
      </c>
      <c r="K13" s="165">
        <v>0.29166666666666702</v>
      </c>
      <c r="L13" s="165">
        <v>0.79166666666666696</v>
      </c>
      <c r="M13" s="162" t="s">
        <v>656</v>
      </c>
      <c r="N13" s="162" t="s">
        <v>1093</v>
      </c>
      <c r="O13" s="167" t="s">
        <v>1094</v>
      </c>
      <c r="P13" s="158" t="s">
        <v>1059</v>
      </c>
      <c r="Q13" s="161">
        <v>0.79166666666666696</v>
      </c>
      <c r="R13" s="158" t="s">
        <v>104</v>
      </c>
      <c r="S13" s="162" t="s">
        <v>386</v>
      </c>
      <c r="T13" s="8"/>
      <c r="U13" s="8"/>
      <c r="V13" s="8"/>
      <c r="W13" s="8"/>
      <c r="X13" s="8"/>
      <c r="Y13" s="8"/>
    </row>
    <row r="14" spans="1:25" ht="24">
      <c r="A14" s="153">
        <v>12</v>
      </c>
      <c r="B14" s="157">
        <v>45779</v>
      </c>
      <c r="C14" s="157">
        <v>45963</v>
      </c>
      <c r="D14" s="162" t="s">
        <v>1105</v>
      </c>
      <c r="E14" s="159" t="s">
        <v>1091</v>
      </c>
      <c r="F14" s="158" t="s">
        <v>1106</v>
      </c>
      <c r="G14" s="158"/>
      <c r="H14" s="164" t="s">
        <v>1054</v>
      </c>
      <c r="I14" s="158" t="s">
        <v>1055</v>
      </c>
      <c r="J14" s="158" t="s">
        <v>1097</v>
      </c>
      <c r="K14" s="165">
        <v>0.29166666666666702</v>
      </c>
      <c r="L14" s="165">
        <v>0.79166666666666696</v>
      </c>
      <c r="M14" s="162" t="s">
        <v>1098</v>
      </c>
      <c r="N14" s="162" t="s">
        <v>1099</v>
      </c>
      <c r="O14" s="167" t="s">
        <v>1094</v>
      </c>
      <c r="P14" s="158" t="s">
        <v>1059</v>
      </c>
      <c r="Q14" s="161">
        <v>0.79166666666666696</v>
      </c>
      <c r="R14" s="158" t="s">
        <v>104</v>
      </c>
      <c r="S14" s="162" t="s">
        <v>386</v>
      </c>
      <c r="T14" s="8"/>
      <c r="U14" s="8"/>
      <c r="V14" s="8"/>
      <c r="W14" s="8"/>
      <c r="X14" s="8"/>
      <c r="Y14" s="8"/>
    </row>
    <row r="15" spans="1:25" ht="24">
      <c r="A15" s="153">
        <v>13</v>
      </c>
      <c r="B15" s="157">
        <v>45779</v>
      </c>
      <c r="C15" s="157">
        <v>45963</v>
      </c>
      <c r="D15" s="162" t="s">
        <v>1107</v>
      </c>
      <c r="E15" s="159" t="s">
        <v>1091</v>
      </c>
      <c r="F15" s="158" t="s">
        <v>1108</v>
      </c>
      <c r="G15" s="158"/>
      <c r="H15" s="164" t="s">
        <v>1054</v>
      </c>
      <c r="I15" s="158" t="s">
        <v>1055</v>
      </c>
      <c r="J15" s="158" t="s">
        <v>1102</v>
      </c>
      <c r="K15" s="165">
        <v>0.29166666666666702</v>
      </c>
      <c r="L15" s="165">
        <v>0.79166666666666696</v>
      </c>
      <c r="M15" s="162" t="s">
        <v>655</v>
      </c>
      <c r="N15" s="162" t="s">
        <v>1099</v>
      </c>
      <c r="O15" s="167" t="s">
        <v>1094</v>
      </c>
      <c r="P15" s="158" t="s">
        <v>1059</v>
      </c>
      <c r="Q15" s="161">
        <v>0.79166666666666696</v>
      </c>
      <c r="R15" s="158" t="s">
        <v>104</v>
      </c>
      <c r="S15" s="162" t="s">
        <v>386</v>
      </c>
      <c r="T15" s="8"/>
      <c r="U15" s="8"/>
      <c r="V15" s="8"/>
      <c r="W15" s="8"/>
      <c r="X15" s="8"/>
      <c r="Y15" s="8"/>
    </row>
    <row r="16" spans="1:25" ht="24">
      <c r="A16" s="153">
        <v>14</v>
      </c>
      <c r="B16" s="168">
        <v>45993</v>
      </c>
      <c r="C16" s="153" t="s">
        <v>1109</v>
      </c>
      <c r="D16" s="153" t="s">
        <v>1110</v>
      </c>
      <c r="E16" s="159" t="s">
        <v>1091</v>
      </c>
      <c r="F16" s="153" t="s">
        <v>1111</v>
      </c>
      <c r="G16" s="153"/>
      <c r="H16" s="164" t="s">
        <v>1054</v>
      </c>
      <c r="I16" s="158" t="s">
        <v>1055</v>
      </c>
      <c r="J16" s="158" t="s">
        <v>1086</v>
      </c>
      <c r="K16" s="165">
        <v>0.29166666666666702</v>
      </c>
      <c r="L16" s="165">
        <v>0.79166666666666696</v>
      </c>
      <c r="M16" s="162" t="s">
        <v>656</v>
      </c>
      <c r="N16" s="162" t="s">
        <v>1093</v>
      </c>
      <c r="O16" s="167" t="s">
        <v>1094</v>
      </c>
      <c r="P16" s="158" t="s">
        <v>1059</v>
      </c>
      <c r="Q16" s="161">
        <v>0.79166666666666696</v>
      </c>
      <c r="R16" s="158" t="s">
        <v>104</v>
      </c>
      <c r="S16" s="162" t="s">
        <v>386</v>
      </c>
      <c r="T16" s="8"/>
      <c r="U16" s="8"/>
      <c r="V16" s="8"/>
      <c r="W16" s="8"/>
      <c r="X16" s="8"/>
      <c r="Y16" s="8"/>
    </row>
    <row r="17" spans="1:25" ht="70" customHeight="1">
      <c r="A17" s="153">
        <v>15</v>
      </c>
      <c r="B17" s="168">
        <v>45993</v>
      </c>
      <c r="C17" s="153" t="s">
        <v>1109</v>
      </c>
      <c r="D17" s="153" t="s">
        <v>1112</v>
      </c>
      <c r="E17" s="159" t="s">
        <v>1091</v>
      </c>
      <c r="F17" s="153" t="s">
        <v>1113</v>
      </c>
      <c r="G17" s="153"/>
      <c r="H17" s="164" t="s">
        <v>1054</v>
      </c>
      <c r="I17" s="158" t="s">
        <v>1055</v>
      </c>
      <c r="J17" s="158" t="s">
        <v>1097</v>
      </c>
      <c r="K17" s="165">
        <v>0.29166666666666702</v>
      </c>
      <c r="L17" s="165">
        <v>0.79166666666666696</v>
      </c>
      <c r="M17" s="162" t="s">
        <v>1098</v>
      </c>
      <c r="N17" s="162" t="s">
        <v>1099</v>
      </c>
      <c r="O17" s="167" t="s">
        <v>1094</v>
      </c>
      <c r="P17" s="158" t="s">
        <v>1059</v>
      </c>
      <c r="Q17" s="161">
        <v>0.79166666666666696</v>
      </c>
      <c r="R17" s="158" t="s">
        <v>104</v>
      </c>
      <c r="S17" s="162" t="s">
        <v>386</v>
      </c>
      <c r="T17" s="8"/>
      <c r="U17" s="8"/>
      <c r="V17" s="8"/>
      <c r="W17" s="8"/>
      <c r="X17" s="8"/>
      <c r="Y17" s="8"/>
    </row>
    <row r="18" spans="1:25" ht="24">
      <c r="A18" s="153">
        <v>16</v>
      </c>
      <c r="B18" s="168">
        <v>45993</v>
      </c>
      <c r="C18" s="153" t="s">
        <v>1109</v>
      </c>
      <c r="D18" s="153" t="s">
        <v>1114</v>
      </c>
      <c r="E18" s="159" t="s">
        <v>1091</v>
      </c>
      <c r="F18" s="153" t="s">
        <v>1115</v>
      </c>
      <c r="G18" s="153"/>
      <c r="H18" s="164" t="s">
        <v>1054</v>
      </c>
      <c r="I18" s="158" t="s">
        <v>1055</v>
      </c>
      <c r="J18" s="158" t="s">
        <v>1102</v>
      </c>
      <c r="K18" s="165">
        <v>0.29166666666666702</v>
      </c>
      <c r="L18" s="165">
        <v>0.79166666666666696</v>
      </c>
      <c r="M18" s="162" t="s">
        <v>655</v>
      </c>
      <c r="N18" s="162" t="s">
        <v>1099</v>
      </c>
      <c r="O18" s="167" t="s">
        <v>1094</v>
      </c>
      <c r="P18" s="158" t="s">
        <v>1059</v>
      </c>
      <c r="Q18" s="161">
        <v>0.79166666666666696</v>
      </c>
      <c r="R18" s="158" t="s">
        <v>104</v>
      </c>
      <c r="S18" s="162" t="s">
        <v>386</v>
      </c>
      <c r="T18" s="8"/>
      <c r="U18" s="8"/>
      <c r="V18" s="8"/>
      <c r="W18" s="8"/>
      <c r="X18" s="8"/>
      <c r="Y18" s="8"/>
    </row>
    <row r="19" spans="1:25" ht="58">
      <c r="A19" s="153">
        <v>17</v>
      </c>
      <c r="B19" s="158" t="s">
        <v>1082</v>
      </c>
      <c r="C19" s="158" t="s">
        <v>1083</v>
      </c>
      <c r="D19" s="153" t="s">
        <v>1116</v>
      </c>
      <c r="E19" s="159" t="s">
        <v>1053</v>
      </c>
      <c r="F19" s="153" t="s">
        <v>1117</v>
      </c>
      <c r="G19" s="153"/>
      <c r="H19" s="164" t="s">
        <v>1054</v>
      </c>
      <c r="I19" s="158" t="s">
        <v>1055</v>
      </c>
      <c r="J19" s="153" t="s">
        <v>1073</v>
      </c>
      <c r="K19" s="165">
        <v>0.29166666666666702</v>
      </c>
      <c r="L19" s="165">
        <v>0.79166666666666696</v>
      </c>
      <c r="M19" s="162" t="s">
        <v>1118</v>
      </c>
      <c r="N19" s="162" t="s">
        <v>1119</v>
      </c>
      <c r="O19" s="158" t="s">
        <v>1058</v>
      </c>
      <c r="P19" s="158" t="s">
        <v>1059</v>
      </c>
      <c r="Q19" s="161">
        <v>0.79166666666666696</v>
      </c>
      <c r="R19" s="158" t="s">
        <v>104</v>
      </c>
      <c r="S19" s="162" t="s">
        <v>386</v>
      </c>
      <c r="T19" s="8"/>
      <c r="U19" s="8"/>
      <c r="V19" s="8"/>
      <c r="W19" s="8"/>
      <c r="X19" s="8"/>
      <c r="Y19" s="8"/>
    </row>
    <row r="20" spans="1:25" ht="58">
      <c r="A20" s="153">
        <v>18</v>
      </c>
      <c r="B20" s="158" t="s">
        <v>1082</v>
      </c>
      <c r="C20" s="158" t="s">
        <v>1083</v>
      </c>
      <c r="D20" s="153" t="s">
        <v>1120</v>
      </c>
      <c r="E20" s="159" t="s">
        <v>1053</v>
      </c>
      <c r="F20" s="153" t="s">
        <v>1121</v>
      </c>
      <c r="G20" s="153"/>
      <c r="H20" s="164" t="s">
        <v>1054</v>
      </c>
      <c r="I20" s="158" t="s">
        <v>1055</v>
      </c>
      <c r="J20" s="153" t="s">
        <v>1122</v>
      </c>
      <c r="K20" s="165">
        <v>0.29166666666666702</v>
      </c>
      <c r="L20" s="165">
        <v>0.79166666666666696</v>
      </c>
      <c r="M20" s="162" t="s">
        <v>1123</v>
      </c>
      <c r="N20" s="162" t="s">
        <v>1124</v>
      </c>
      <c r="O20" s="162" t="s">
        <v>1058</v>
      </c>
      <c r="P20" s="158" t="s">
        <v>1059</v>
      </c>
      <c r="Q20" s="161">
        <v>0.79166666666666696</v>
      </c>
      <c r="R20" s="158" t="s">
        <v>104</v>
      </c>
      <c r="S20" s="162" t="s">
        <v>386</v>
      </c>
      <c r="T20" s="8"/>
      <c r="U20" s="8"/>
      <c r="V20" s="8"/>
      <c r="W20" s="8"/>
      <c r="X20" s="8"/>
      <c r="Y20" s="8"/>
    </row>
    <row r="21" spans="1:25" ht="43.5">
      <c r="A21" s="153">
        <v>19</v>
      </c>
      <c r="B21" s="158" t="s">
        <v>1082</v>
      </c>
      <c r="C21" s="158" t="s">
        <v>1083</v>
      </c>
      <c r="D21" s="153" t="s">
        <v>1125</v>
      </c>
      <c r="E21" s="159" t="s">
        <v>1053</v>
      </c>
      <c r="F21" s="153" t="s">
        <v>1126</v>
      </c>
      <c r="G21" s="153"/>
      <c r="H21" s="164" t="s">
        <v>1054</v>
      </c>
      <c r="I21" s="158" t="s">
        <v>1055</v>
      </c>
      <c r="J21" s="153" t="s">
        <v>1086</v>
      </c>
      <c r="K21" s="165">
        <v>0.29166666666666702</v>
      </c>
      <c r="L21" s="165">
        <v>0.79166666666666696</v>
      </c>
      <c r="M21" s="162" t="s">
        <v>656</v>
      </c>
      <c r="N21" s="162" t="s">
        <v>1057</v>
      </c>
      <c r="O21" s="162" t="s">
        <v>1058</v>
      </c>
      <c r="P21" s="158" t="s">
        <v>1059</v>
      </c>
      <c r="Q21" s="161">
        <v>0.79166666666666696</v>
      </c>
      <c r="R21" s="158" t="s">
        <v>104</v>
      </c>
      <c r="S21" s="162" t="s">
        <v>386</v>
      </c>
      <c r="T21" s="8"/>
      <c r="U21" s="8"/>
      <c r="V21" s="8"/>
      <c r="W21" s="8"/>
      <c r="X21" s="8"/>
      <c r="Y21" s="8"/>
    </row>
    <row r="22" spans="1:25" ht="58">
      <c r="A22" s="153">
        <v>20</v>
      </c>
      <c r="B22" s="158" t="s">
        <v>1082</v>
      </c>
      <c r="C22" s="158" t="s">
        <v>1083</v>
      </c>
      <c r="D22" s="153" t="s">
        <v>1127</v>
      </c>
      <c r="E22" s="159" t="s">
        <v>1053</v>
      </c>
      <c r="F22" s="153" t="s">
        <v>1128</v>
      </c>
      <c r="G22" s="153"/>
      <c r="H22" s="164" t="s">
        <v>1054</v>
      </c>
      <c r="I22" s="158" t="s">
        <v>1055</v>
      </c>
      <c r="J22" s="153" t="s">
        <v>1086</v>
      </c>
      <c r="K22" s="165">
        <v>0.29166666666666702</v>
      </c>
      <c r="L22" s="165">
        <v>0.79166666666666696</v>
      </c>
      <c r="M22" s="162" t="s">
        <v>1129</v>
      </c>
      <c r="N22" s="162" t="s">
        <v>1130</v>
      </c>
      <c r="O22" s="162" t="s">
        <v>1058</v>
      </c>
      <c r="P22" s="158" t="s">
        <v>1059</v>
      </c>
      <c r="Q22" s="161">
        <v>0.79166666666666696</v>
      </c>
      <c r="R22" s="158" t="s">
        <v>104</v>
      </c>
      <c r="S22" s="162" t="s">
        <v>386</v>
      </c>
      <c r="T22" s="8"/>
      <c r="U22" s="8"/>
      <c r="V22" s="8"/>
      <c r="W22" s="8"/>
      <c r="X22" s="8"/>
      <c r="Y22" s="8"/>
    </row>
    <row r="23" spans="1:25" ht="58">
      <c r="A23" s="153">
        <v>21</v>
      </c>
      <c r="B23" s="153" t="s">
        <v>1131</v>
      </c>
      <c r="C23" s="153" t="s">
        <v>1132</v>
      </c>
      <c r="D23" s="153" t="s">
        <v>1133</v>
      </c>
      <c r="E23" s="159" t="s">
        <v>1053</v>
      </c>
      <c r="F23" s="153" t="s">
        <v>1134</v>
      </c>
      <c r="G23" s="153"/>
      <c r="H23" s="164" t="s">
        <v>1054</v>
      </c>
      <c r="I23" s="158" t="s">
        <v>1055</v>
      </c>
      <c r="J23" s="153" t="s">
        <v>1073</v>
      </c>
      <c r="K23" s="165">
        <v>0.29166666666666702</v>
      </c>
      <c r="L23" s="165">
        <v>0.79166666666666696</v>
      </c>
      <c r="M23" s="162" t="s">
        <v>1135</v>
      </c>
      <c r="N23" s="162" t="s">
        <v>1136</v>
      </c>
      <c r="O23" s="162" t="s">
        <v>1058</v>
      </c>
      <c r="P23" s="158" t="s">
        <v>1059</v>
      </c>
      <c r="Q23" s="161">
        <v>0.79166666666666696</v>
      </c>
      <c r="R23" s="158" t="s">
        <v>104</v>
      </c>
      <c r="S23" s="162" t="s">
        <v>386</v>
      </c>
      <c r="T23" s="8"/>
      <c r="U23" s="8"/>
      <c r="V23" s="8"/>
      <c r="W23" s="8"/>
      <c r="X23" s="8"/>
      <c r="Y23" s="8"/>
    </row>
    <row r="24" spans="1:25" ht="58">
      <c r="A24" s="153">
        <v>22</v>
      </c>
      <c r="B24" s="153" t="s">
        <v>1131</v>
      </c>
      <c r="C24" s="153" t="s">
        <v>1132</v>
      </c>
      <c r="D24" s="153" t="s">
        <v>1137</v>
      </c>
      <c r="E24" s="159" t="s">
        <v>1053</v>
      </c>
      <c r="F24" s="153" t="s">
        <v>1138</v>
      </c>
      <c r="G24" s="153"/>
      <c r="H24" s="164" t="s">
        <v>1054</v>
      </c>
      <c r="I24" s="158" t="s">
        <v>1055</v>
      </c>
      <c r="J24" s="153" t="s">
        <v>1056</v>
      </c>
      <c r="K24" s="165">
        <v>0.29166666666666702</v>
      </c>
      <c r="L24" s="165">
        <v>0.79166666666666696</v>
      </c>
      <c r="M24" s="162" t="s">
        <v>1139</v>
      </c>
      <c r="N24" s="162" t="s">
        <v>1140</v>
      </c>
      <c r="O24" s="162" t="s">
        <v>1058</v>
      </c>
      <c r="P24" s="158" t="s">
        <v>1059</v>
      </c>
      <c r="Q24" s="161">
        <v>0.79166666666666696</v>
      </c>
      <c r="R24" s="158" t="s">
        <v>104</v>
      </c>
      <c r="S24" s="162" t="s">
        <v>386</v>
      </c>
      <c r="T24" s="8"/>
      <c r="U24" s="8"/>
      <c r="V24" s="8"/>
      <c r="W24" s="8"/>
      <c r="X24" s="8"/>
      <c r="Y24" s="8"/>
    </row>
    <row r="25" spans="1:25" ht="58">
      <c r="A25" s="153">
        <v>23</v>
      </c>
      <c r="B25" s="153" t="s">
        <v>1141</v>
      </c>
      <c r="C25" s="153" t="s">
        <v>1142</v>
      </c>
      <c r="D25" s="153" t="s">
        <v>1143</v>
      </c>
      <c r="E25" s="159" t="s">
        <v>1053</v>
      </c>
      <c r="F25" s="153" t="s">
        <v>1144</v>
      </c>
      <c r="G25" s="153"/>
      <c r="H25" s="164" t="s">
        <v>1054</v>
      </c>
      <c r="I25" s="158" t="s">
        <v>1055</v>
      </c>
      <c r="J25" s="162" t="s">
        <v>1068</v>
      </c>
      <c r="K25" s="165">
        <v>0.29166666666666702</v>
      </c>
      <c r="L25" s="165">
        <v>0.79166666666666696</v>
      </c>
      <c r="M25" s="162" t="s">
        <v>1145</v>
      </c>
      <c r="N25" s="162" t="s">
        <v>1146</v>
      </c>
      <c r="O25" s="162" t="s">
        <v>1058</v>
      </c>
      <c r="P25" s="158" t="s">
        <v>1059</v>
      </c>
      <c r="Q25" s="161">
        <v>0.79166666666666696</v>
      </c>
      <c r="R25" s="158" t="s">
        <v>104</v>
      </c>
      <c r="S25" s="162" t="s">
        <v>386</v>
      </c>
      <c r="T25" s="8"/>
      <c r="U25" s="8"/>
      <c r="V25" s="8"/>
      <c r="W25" s="8"/>
      <c r="X25" s="8"/>
      <c r="Y25" s="8"/>
    </row>
    <row r="26" spans="1:25" ht="58">
      <c r="A26" s="153">
        <v>24</v>
      </c>
      <c r="B26" s="153" t="s">
        <v>1141</v>
      </c>
      <c r="C26" s="153" t="s">
        <v>1142</v>
      </c>
      <c r="D26" s="153" t="s">
        <v>1147</v>
      </c>
      <c r="E26" s="159" t="s">
        <v>1053</v>
      </c>
      <c r="F26" s="153" t="s">
        <v>1148</v>
      </c>
      <c r="G26" s="153"/>
      <c r="H26" s="164" t="s">
        <v>1054</v>
      </c>
      <c r="I26" s="158" t="s">
        <v>1055</v>
      </c>
      <c r="J26" s="158" t="s">
        <v>1073</v>
      </c>
      <c r="K26" s="165">
        <v>0.29166666666666702</v>
      </c>
      <c r="L26" s="165">
        <v>0.79166666666666696</v>
      </c>
      <c r="M26" s="162" t="s">
        <v>1149</v>
      </c>
      <c r="N26" s="162" t="s">
        <v>1150</v>
      </c>
      <c r="O26" s="162" t="s">
        <v>1058</v>
      </c>
      <c r="P26" s="158" t="s">
        <v>1059</v>
      </c>
      <c r="Q26" s="161">
        <v>0.79166666666666696</v>
      </c>
      <c r="R26" s="158" t="s">
        <v>104</v>
      </c>
      <c r="S26" s="162" t="s">
        <v>386</v>
      </c>
      <c r="T26" s="8"/>
      <c r="U26" s="8"/>
      <c r="V26" s="8"/>
      <c r="W26" s="8"/>
      <c r="X26" s="8"/>
      <c r="Y26" s="8"/>
    </row>
    <row r="27" spans="1:25" ht="58">
      <c r="A27" s="153">
        <v>25</v>
      </c>
      <c r="B27" s="153" t="s">
        <v>1141</v>
      </c>
      <c r="C27" s="153" t="s">
        <v>1142</v>
      </c>
      <c r="D27" s="153" t="s">
        <v>1151</v>
      </c>
      <c r="E27" s="159" t="s">
        <v>1053</v>
      </c>
      <c r="F27" s="153" t="s">
        <v>1152</v>
      </c>
      <c r="G27" s="153"/>
      <c r="H27" s="164" t="s">
        <v>1054</v>
      </c>
      <c r="I27" s="158" t="s">
        <v>1055</v>
      </c>
      <c r="J27" s="162" t="s">
        <v>1056</v>
      </c>
      <c r="K27" s="165">
        <v>0.29166666666666702</v>
      </c>
      <c r="L27" s="165">
        <v>0.79166666666666696</v>
      </c>
      <c r="M27" s="162" t="s">
        <v>1153</v>
      </c>
      <c r="N27" s="162" t="s">
        <v>1154</v>
      </c>
      <c r="O27" s="162" t="s">
        <v>1058</v>
      </c>
      <c r="P27" s="158" t="s">
        <v>1059</v>
      </c>
      <c r="Q27" s="161">
        <v>0.79166666666666696</v>
      </c>
      <c r="R27" s="158" t="s">
        <v>104</v>
      </c>
      <c r="S27" s="162" t="s">
        <v>386</v>
      </c>
      <c r="T27" s="8"/>
      <c r="U27" s="8"/>
      <c r="V27" s="8"/>
      <c r="W27" s="8"/>
      <c r="X27" s="8"/>
      <c r="Y27" s="8"/>
    </row>
    <row r="28" spans="1:25" ht="58">
      <c r="A28" s="153">
        <v>26</v>
      </c>
      <c r="B28" s="153" t="s">
        <v>1155</v>
      </c>
      <c r="C28" s="153" t="s">
        <v>1156</v>
      </c>
      <c r="D28" s="153" t="s">
        <v>1157</v>
      </c>
      <c r="E28" s="159" t="s">
        <v>1053</v>
      </c>
      <c r="F28" s="153" t="s">
        <v>1158</v>
      </c>
      <c r="G28" s="153"/>
      <c r="H28" s="164" t="s">
        <v>1054</v>
      </c>
      <c r="I28" s="158" t="s">
        <v>1055</v>
      </c>
      <c r="J28" s="153" t="s">
        <v>1086</v>
      </c>
      <c r="K28" s="165">
        <v>0.29166666666666702</v>
      </c>
      <c r="L28" s="165">
        <v>0.79166666666666696</v>
      </c>
      <c r="M28" s="162" t="s">
        <v>1159</v>
      </c>
      <c r="N28" s="162" t="s">
        <v>1160</v>
      </c>
      <c r="O28" s="162" t="s">
        <v>1058</v>
      </c>
      <c r="P28" s="158" t="s">
        <v>1059</v>
      </c>
      <c r="Q28" s="161">
        <v>0.79166666666666696</v>
      </c>
      <c r="R28" s="158" t="s">
        <v>104</v>
      </c>
      <c r="S28" s="162" t="s">
        <v>386</v>
      </c>
      <c r="T28" s="8"/>
      <c r="U28" s="8"/>
      <c r="V28" s="8"/>
      <c r="W28" s="8"/>
      <c r="X28" s="8"/>
      <c r="Y28" s="8"/>
    </row>
    <row r="29" spans="1:25" ht="58">
      <c r="A29" s="153">
        <v>27</v>
      </c>
      <c r="B29" s="153" t="s">
        <v>1155</v>
      </c>
      <c r="C29" s="153" t="s">
        <v>1156</v>
      </c>
      <c r="D29" s="153" t="s">
        <v>1161</v>
      </c>
      <c r="E29" s="159" t="s">
        <v>1053</v>
      </c>
      <c r="F29" s="153" t="s">
        <v>1162</v>
      </c>
      <c r="G29" s="153"/>
      <c r="H29" s="164" t="s">
        <v>1054</v>
      </c>
      <c r="I29" s="158" t="s">
        <v>1055</v>
      </c>
      <c r="J29" s="153" t="s">
        <v>1086</v>
      </c>
      <c r="K29" s="165">
        <v>0.29166666666666702</v>
      </c>
      <c r="L29" s="165">
        <v>0.79166666666666696</v>
      </c>
      <c r="M29" s="162" t="s">
        <v>1163</v>
      </c>
      <c r="N29" s="162" t="s">
        <v>1164</v>
      </c>
      <c r="O29" s="162" t="s">
        <v>1058</v>
      </c>
      <c r="P29" s="158" t="s">
        <v>1059</v>
      </c>
      <c r="Q29" s="161">
        <v>0.79166666666666696</v>
      </c>
      <c r="R29" s="158" t="s">
        <v>104</v>
      </c>
      <c r="S29" s="162" t="s">
        <v>386</v>
      </c>
      <c r="T29" s="8"/>
      <c r="U29" s="8"/>
      <c r="V29" s="8"/>
      <c r="W29" s="8"/>
      <c r="X29" s="8"/>
      <c r="Y29" s="8"/>
    </row>
    <row r="30" spans="1:25" ht="58">
      <c r="A30" s="153">
        <v>28</v>
      </c>
      <c r="B30" s="153" t="s">
        <v>1155</v>
      </c>
      <c r="C30" s="153" t="s">
        <v>1156</v>
      </c>
      <c r="D30" s="153" t="s">
        <v>1165</v>
      </c>
      <c r="E30" s="159" t="s">
        <v>1053</v>
      </c>
      <c r="F30" s="153" t="s">
        <v>1166</v>
      </c>
      <c r="G30" s="153"/>
      <c r="H30" s="164" t="s">
        <v>1054</v>
      </c>
      <c r="I30" s="158" t="s">
        <v>1055</v>
      </c>
      <c r="J30" s="153" t="s">
        <v>1086</v>
      </c>
      <c r="K30" s="165">
        <v>0.29166666666666702</v>
      </c>
      <c r="L30" s="165">
        <v>0.79166666666666696</v>
      </c>
      <c r="M30" s="162" t="s">
        <v>1167</v>
      </c>
      <c r="N30" s="162" t="s">
        <v>1168</v>
      </c>
      <c r="O30" s="162" t="s">
        <v>1058</v>
      </c>
      <c r="P30" s="158" t="s">
        <v>1059</v>
      </c>
      <c r="Q30" s="161">
        <v>0.79166666666666696</v>
      </c>
      <c r="R30" s="158" t="s">
        <v>104</v>
      </c>
      <c r="S30" s="162" t="s">
        <v>386</v>
      </c>
      <c r="T30" s="8"/>
      <c r="U30" s="8"/>
      <c r="V30" s="8"/>
      <c r="W30" s="8"/>
      <c r="X30" s="8"/>
      <c r="Y30" s="8"/>
    </row>
    <row r="31" spans="1:25" ht="58">
      <c r="A31" s="153">
        <v>29</v>
      </c>
      <c r="B31" s="153" t="s">
        <v>1155</v>
      </c>
      <c r="C31" s="153" t="s">
        <v>1156</v>
      </c>
      <c r="D31" s="153" t="s">
        <v>1169</v>
      </c>
      <c r="E31" s="159" t="s">
        <v>1053</v>
      </c>
      <c r="F31" s="153" t="s">
        <v>1170</v>
      </c>
      <c r="G31" s="153"/>
      <c r="H31" s="164" t="s">
        <v>1054</v>
      </c>
      <c r="I31" s="158" t="s">
        <v>1055</v>
      </c>
      <c r="J31" s="153" t="s">
        <v>1056</v>
      </c>
      <c r="K31" s="165">
        <v>0.29166666666666702</v>
      </c>
      <c r="L31" s="165">
        <v>0.79166666666666696</v>
      </c>
      <c r="M31" s="162" t="s">
        <v>1171</v>
      </c>
      <c r="N31" s="162" t="s">
        <v>1172</v>
      </c>
      <c r="O31" s="162" t="s">
        <v>1058</v>
      </c>
      <c r="P31" s="158" t="s">
        <v>1059</v>
      </c>
      <c r="Q31" s="161">
        <v>0.79166666666666696</v>
      </c>
      <c r="R31" s="158" t="s">
        <v>104</v>
      </c>
      <c r="S31" s="162" t="s">
        <v>386</v>
      </c>
      <c r="T31" s="8"/>
      <c r="U31" s="8"/>
      <c r="V31" s="8"/>
      <c r="W31" s="8"/>
      <c r="X31" s="8"/>
      <c r="Y31" s="8"/>
    </row>
    <row r="32" spans="1:25" ht="72.5">
      <c r="A32" s="153">
        <v>30</v>
      </c>
      <c r="B32" s="153" t="s">
        <v>1173</v>
      </c>
      <c r="C32" s="153" t="s">
        <v>1174</v>
      </c>
      <c r="D32" s="153" t="s">
        <v>1175</v>
      </c>
      <c r="E32" s="159" t="s">
        <v>1053</v>
      </c>
      <c r="F32" s="153" t="s">
        <v>1176</v>
      </c>
      <c r="G32" s="153"/>
      <c r="H32" s="164" t="s">
        <v>1054</v>
      </c>
      <c r="I32" s="153" t="s">
        <v>1177</v>
      </c>
      <c r="J32" s="162" t="s">
        <v>1068</v>
      </c>
      <c r="K32" s="165">
        <v>0.29166666666666702</v>
      </c>
      <c r="L32" s="165">
        <v>0.79166666666666696</v>
      </c>
      <c r="M32" s="152" t="s">
        <v>1178</v>
      </c>
      <c r="N32" s="162" t="s">
        <v>1179</v>
      </c>
      <c r="O32" s="162" t="s">
        <v>1058</v>
      </c>
      <c r="P32" s="158" t="s">
        <v>1059</v>
      </c>
      <c r="Q32" s="161">
        <v>0.79166666666666696</v>
      </c>
      <c r="R32" s="158" t="s">
        <v>104</v>
      </c>
      <c r="S32" s="162" t="s">
        <v>386</v>
      </c>
      <c r="T32" s="8"/>
      <c r="U32" s="8"/>
      <c r="V32" s="8"/>
      <c r="W32" s="8"/>
      <c r="X32" s="8"/>
      <c r="Y32" s="8"/>
    </row>
    <row r="33" spans="1:25" ht="72.5">
      <c r="A33" s="153">
        <v>31</v>
      </c>
      <c r="B33" s="153" t="s">
        <v>1173</v>
      </c>
      <c r="C33" s="153" t="s">
        <v>1174</v>
      </c>
      <c r="D33" s="153" t="s">
        <v>1180</v>
      </c>
      <c r="E33" s="159" t="s">
        <v>1053</v>
      </c>
      <c r="F33" s="153" t="s">
        <v>1181</v>
      </c>
      <c r="G33" s="153"/>
      <c r="H33" s="164" t="s">
        <v>1054</v>
      </c>
      <c r="I33" s="153" t="s">
        <v>1177</v>
      </c>
      <c r="J33" s="162" t="s">
        <v>1068</v>
      </c>
      <c r="K33" s="165">
        <v>0.29166666666666702</v>
      </c>
      <c r="L33" s="165">
        <v>0.79166666666666696</v>
      </c>
      <c r="M33" s="152" t="s">
        <v>1182</v>
      </c>
      <c r="N33" s="162" t="s">
        <v>1183</v>
      </c>
      <c r="O33" s="162" t="s">
        <v>1058</v>
      </c>
      <c r="P33" s="158" t="s">
        <v>1059</v>
      </c>
      <c r="Q33" s="161">
        <v>0.79166666666666696</v>
      </c>
      <c r="R33" s="158" t="s">
        <v>104</v>
      </c>
      <c r="S33" s="162" t="s">
        <v>386</v>
      </c>
      <c r="T33" s="8"/>
      <c r="U33" s="8"/>
      <c r="V33" s="8"/>
      <c r="W33" s="8"/>
      <c r="X33" s="8"/>
      <c r="Y33" s="8"/>
    </row>
    <row r="34" spans="1:25" ht="72.5">
      <c r="A34" s="153">
        <v>32</v>
      </c>
      <c r="B34" s="153" t="s">
        <v>1173</v>
      </c>
      <c r="C34" s="153" t="s">
        <v>1174</v>
      </c>
      <c r="D34" s="153" t="s">
        <v>1184</v>
      </c>
      <c r="E34" s="159" t="s">
        <v>1053</v>
      </c>
      <c r="F34" s="153" t="s">
        <v>1185</v>
      </c>
      <c r="G34" s="153"/>
      <c r="H34" s="164" t="s">
        <v>1054</v>
      </c>
      <c r="I34" s="153" t="s">
        <v>1177</v>
      </c>
      <c r="J34" s="158" t="s">
        <v>1073</v>
      </c>
      <c r="K34" s="165">
        <v>0.29166666666666702</v>
      </c>
      <c r="L34" s="165">
        <v>0.79166666666666696</v>
      </c>
      <c r="M34" s="152" t="s">
        <v>1186</v>
      </c>
      <c r="N34" s="162" t="s">
        <v>1187</v>
      </c>
      <c r="O34" s="162" t="s">
        <v>1058</v>
      </c>
      <c r="P34" s="158" t="s">
        <v>1059</v>
      </c>
      <c r="Q34" s="161">
        <v>0.79166666666666696</v>
      </c>
      <c r="R34" s="158" t="s">
        <v>104</v>
      </c>
      <c r="S34" s="162" t="s">
        <v>386</v>
      </c>
      <c r="T34" s="8"/>
      <c r="U34" s="8"/>
      <c r="V34" s="8"/>
      <c r="W34" s="8"/>
      <c r="X34" s="8"/>
      <c r="Y34" s="8"/>
    </row>
    <row r="35" spans="1:25" ht="43.5">
      <c r="A35" s="153">
        <v>33</v>
      </c>
      <c r="B35" s="153" t="s">
        <v>1173</v>
      </c>
      <c r="C35" s="153" t="s">
        <v>1174</v>
      </c>
      <c r="D35" s="153" t="s">
        <v>1188</v>
      </c>
      <c r="E35" s="159" t="s">
        <v>1053</v>
      </c>
      <c r="F35" s="153" t="s">
        <v>1189</v>
      </c>
      <c r="G35" s="153"/>
      <c r="H35" s="164" t="s">
        <v>1054</v>
      </c>
      <c r="I35" s="153" t="s">
        <v>1177</v>
      </c>
      <c r="J35" s="158" t="s">
        <v>1073</v>
      </c>
      <c r="K35" s="165">
        <v>0.29166666666666702</v>
      </c>
      <c r="L35" s="165">
        <v>0.79166666666666696</v>
      </c>
      <c r="M35" s="153" t="s">
        <v>1190</v>
      </c>
      <c r="N35" s="162" t="s">
        <v>1191</v>
      </c>
      <c r="O35" s="162" t="s">
        <v>1058</v>
      </c>
      <c r="P35" s="158" t="s">
        <v>1059</v>
      </c>
      <c r="Q35" s="161">
        <v>0.79166666666666696</v>
      </c>
      <c r="R35" s="158" t="s">
        <v>104</v>
      </c>
      <c r="S35" s="162" t="s">
        <v>386</v>
      </c>
      <c r="T35" s="8"/>
      <c r="U35" s="8"/>
      <c r="V35" s="8"/>
      <c r="W35" s="8"/>
      <c r="X35" s="8"/>
      <c r="Y35" s="8"/>
    </row>
    <row r="36" spans="1:25" ht="24">
      <c r="A36" s="153">
        <v>34</v>
      </c>
      <c r="B36" s="153" t="s">
        <v>1173</v>
      </c>
      <c r="C36" s="153" t="s">
        <v>1174</v>
      </c>
      <c r="D36" s="153" t="s">
        <v>1192</v>
      </c>
      <c r="E36" s="159" t="s">
        <v>1091</v>
      </c>
      <c r="F36" s="153" t="s">
        <v>1193</v>
      </c>
      <c r="G36" s="153"/>
      <c r="H36" s="164" t="s">
        <v>1054</v>
      </c>
      <c r="I36" s="158" t="s">
        <v>1055</v>
      </c>
      <c r="J36" s="158" t="s">
        <v>1086</v>
      </c>
      <c r="K36" s="165">
        <v>0.29166666666666702</v>
      </c>
      <c r="L36" s="165">
        <v>0.79166666666666696</v>
      </c>
      <c r="M36" s="162" t="s">
        <v>656</v>
      </c>
      <c r="N36" s="162" t="s">
        <v>1093</v>
      </c>
      <c r="O36" s="167" t="s">
        <v>1094</v>
      </c>
      <c r="P36" s="158" t="s">
        <v>1059</v>
      </c>
      <c r="Q36" s="161">
        <v>0.79166666666666696</v>
      </c>
      <c r="R36" s="158" t="s">
        <v>104</v>
      </c>
      <c r="S36" s="162" t="s">
        <v>386</v>
      </c>
      <c r="T36" s="8"/>
      <c r="U36" s="8"/>
      <c r="V36" s="8"/>
      <c r="W36" s="8"/>
      <c r="X36" s="8"/>
      <c r="Y36" s="8"/>
    </row>
    <row r="37" spans="1:25" ht="24">
      <c r="A37" s="153">
        <v>35</v>
      </c>
      <c r="B37" s="153" t="s">
        <v>1173</v>
      </c>
      <c r="C37" s="153" t="s">
        <v>1174</v>
      </c>
      <c r="D37" s="153" t="s">
        <v>1194</v>
      </c>
      <c r="E37" s="159" t="s">
        <v>1091</v>
      </c>
      <c r="F37" s="153" t="s">
        <v>1195</v>
      </c>
      <c r="G37" s="153"/>
      <c r="H37" s="164" t="s">
        <v>1054</v>
      </c>
      <c r="I37" s="158" t="s">
        <v>1055</v>
      </c>
      <c r="J37" s="158" t="s">
        <v>1097</v>
      </c>
      <c r="K37" s="165">
        <v>0.29166666666666702</v>
      </c>
      <c r="L37" s="165">
        <v>0.79166666666666696</v>
      </c>
      <c r="M37" s="162" t="s">
        <v>1098</v>
      </c>
      <c r="N37" s="162" t="s">
        <v>1099</v>
      </c>
      <c r="O37" s="167" t="s">
        <v>1094</v>
      </c>
      <c r="P37" s="158" t="s">
        <v>1059</v>
      </c>
      <c r="Q37" s="161">
        <v>0.79166666666666696</v>
      </c>
      <c r="R37" s="158" t="s">
        <v>104</v>
      </c>
      <c r="S37" s="162" t="s">
        <v>386</v>
      </c>
      <c r="T37" s="8"/>
      <c r="U37" s="8"/>
      <c r="V37" s="8"/>
      <c r="W37" s="8"/>
      <c r="X37" s="8"/>
      <c r="Y37" s="8"/>
    </row>
    <row r="38" spans="1:25" ht="24">
      <c r="A38" s="153">
        <v>36</v>
      </c>
      <c r="B38" s="153" t="s">
        <v>1173</v>
      </c>
      <c r="C38" s="153" t="s">
        <v>1174</v>
      </c>
      <c r="D38" s="153" t="s">
        <v>1196</v>
      </c>
      <c r="E38" s="159" t="s">
        <v>1091</v>
      </c>
      <c r="F38" s="153" t="s">
        <v>1197</v>
      </c>
      <c r="G38" s="153"/>
      <c r="H38" s="164" t="s">
        <v>1054</v>
      </c>
      <c r="I38" s="158" t="s">
        <v>1055</v>
      </c>
      <c r="J38" s="158" t="s">
        <v>1102</v>
      </c>
      <c r="K38" s="165">
        <v>0.29166666666666702</v>
      </c>
      <c r="L38" s="165">
        <v>0.79166666666666696</v>
      </c>
      <c r="M38" s="162" t="s">
        <v>655</v>
      </c>
      <c r="N38" s="162" t="s">
        <v>1099</v>
      </c>
      <c r="O38" s="167" t="s">
        <v>1094</v>
      </c>
      <c r="P38" s="158" t="s">
        <v>1059</v>
      </c>
      <c r="Q38" s="161">
        <v>0.79166666666666696</v>
      </c>
      <c r="R38" s="158" t="s">
        <v>104</v>
      </c>
      <c r="S38" s="162" t="s">
        <v>386</v>
      </c>
      <c r="T38" s="8"/>
      <c r="U38" s="8"/>
      <c r="V38" s="8"/>
      <c r="W38" s="8"/>
      <c r="X38" s="8"/>
      <c r="Y38" s="8"/>
    </row>
    <row r="39" spans="1:25" ht="43.5">
      <c r="A39" s="153">
        <v>37</v>
      </c>
      <c r="B39" s="153" t="s">
        <v>1173</v>
      </c>
      <c r="C39" s="153" t="s">
        <v>1174</v>
      </c>
      <c r="D39" s="153" t="s">
        <v>1198</v>
      </c>
      <c r="E39" s="159" t="s">
        <v>1053</v>
      </c>
      <c r="F39" s="153" t="s">
        <v>1199</v>
      </c>
      <c r="G39" s="153"/>
      <c r="H39" s="164" t="s">
        <v>1054</v>
      </c>
      <c r="I39" s="158" t="s">
        <v>1055</v>
      </c>
      <c r="J39" s="162" t="s">
        <v>1068</v>
      </c>
      <c r="K39" s="165">
        <v>0.29166666666666702</v>
      </c>
      <c r="L39" s="165">
        <v>0.79166666666666696</v>
      </c>
      <c r="M39" s="153" t="s">
        <v>1200</v>
      </c>
      <c r="N39" s="162" t="s">
        <v>1201</v>
      </c>
      <c r="O39" s="158" t="s">
        <v>1058</v>
      </c>
      <c r="P39" s="158" t="s">
        <v>1059</v>
      </c>
      <c r="Q39" s="161">
        <v>0.79166666666666696</v>
      </c>
      <c r="R39" s="158" t="s">
        <v>104</v>
      </c>
      <c r="S39" s="162" t="s">
        <v>386</v>
      </c>
      <c r="T39" s="8"/>
      <c r="U39" s="8"/>
      <c r="V39" s="8"/>
      <c r="W39" s="8"/>
      <c r="X39" s="8"/>
      <c r="Y39" s="8"/>
    </row>
    <row r="40" spans="1:25" ht="58">
      <c r="A40" s="153">
        <v>38</v>
      </c>
      <c r="B40" s="153" t="s">
        <v>1173</v>
      </c>
      <c r="C40" s="153" t="s">
        <v>1174</v>
      </c>
      <c r="D40" s="153" t="s">
        <v>1202</v>
      </c>
      <c r="E40" s="159" t="s">
        <v>1053</v>
      </c>
      <c r="F40" s="153" t="s">
        <v>1203</v>
      </c>
      <c r="G40" s="153"/>
      <c r="H40" s="164" t="s">
        <v>1054</v>
      </c>
      <c r="I40" s="158" t="s">
        <v>1055</v>
      </c>
      <c r="J40" s="162" t="s">
        <v>1068</v>
      </c>
      <c r="K40" s="165">
        <v>0.29166666666666702</v>
      </c>
      <c r="L40" s="165">
        <v>0.79166666666666696</v>
      </c>
      <c r="M40" s="153" t="s">
        <v>1204</v>
      </c>
      <c r="N40" s="162" t="s">
        <v>1205</v>
      </c>
      <c r="O40" s="162" t="s">
        <v>1058</v>
      </c>
      <c r="P40" s="158" t="s">
        <v>1059</v>
      </c>
      <c r="Q40" s="161">
        <v>0.79166666666666696</v>
      </c>
      <c r="R40" s="158" t="s">
        <v>104</v>
      </c>
      <c r="S40" s="162" t="s">
        <v>386</v>
      </c>
      <c r="T40" s="8"/>
      <c r="U40" s="8"/>
      <c r="V40" s="8"/>
      <c r="W40" s="8"/>
      <c r="X40" s="8"/>
      <c r="Y40" s="8"/>
    </row>
    <row r="41" spans="1:25" ht="29">
      <c r="A41" s="153">
        <v>39</v>
      </c>
      <c r="B41" s="153" t="s">
        <v>1173</v>
      </c>
      <c r="C41" s="153" t="s">
        <v>1174</v>
      </c>
      <c r="D41" s="153" t="s">
        <v>1206</v>
      </c>
      <c r="E41" s="159" t="s">
        <v>1053</v>
      </c>
      <c r="F41" s="153" t="s">
        <v>1207</v>
      </c>
      <c r="G41" s="153"/>
      <c r="H41" s="164" t="s">
        <v>1054</v>
      </c>
      <c r="I41" s="158" t="s">
        <v>1055</v>
      </c>
      <c r="J41" s="153" t="s">
        <v>1056</v>
      </c>
      <c r="K41" s="165">
        <v>0.29166666666666702</v>
      </c>
      <c r="L41" s="165">
        <v>0.79166666666666696</v>
      </c>
      <c r="M41" s="153" t="s">
        <v>1208</v>
      </c>
      <c r="N41" s="162" t="s">
        <v>1209</v>
      </c>
      <c r="O41" s="162" t="s">
        <v>1058</v>
      </c>
      <c r="P41" s="158" t="s">
        <v>1059</v>
      </c>
      <c r="Q41" s="161">
        <v>0.79166666666666696</v>
      </c>
      <c r="R41" s="158" t="s">
        <v>104</v>
      </c>
      <c r="S41" s="162" t="s">
        <v>386</v>
      </c>
      <c r="T41" s="8"/>
      <c r="U41" s="8"/>
      <c r="V41" s="8"/>
      <c r="W41" s="8"/>
      <c r="X41" s="8"/>
      <c r="Y41" s="8"/>
    </row>
    <row r="42" spans="1:25" ht="29">
      <c r="A42" s="153">
        <v>40</v>
      </c>
      <c r="B42" s="153" t="s">
        <v>1173</v>
      </c>
      <c r="C42" s="153" t="s">
        <v>1174</v>
      </c>
      <c r="D42" s="153" t="s">
        <v>1210</v>
      </c>
      <c r="E42" s="159" t="s">
        <v>1053</v>
      </c>
      <c r="F42" s="153" t="s">
        <v>1211</v>
      </c>
      <c r="G42" s="153"/>
      <c r="H42" s="164" t="s">
        <v>1054</v>
      </c>
      <c r="I42" s="158" t="s">
        <v>1055</v>
      </c>
      <c r="J42" s="153" t="s">
        <v>1056</v>
      </c>
      <c r="K42" s="165">
        <v>0.29166666666666702</v>
      </c>
      <c r="L42" s="165">
        <v>0.79166666666666696</v>
      </c>
      <c r="M42" s="153" t="s">
        <v>1212</v>
      </c>
      <c r="N42" s="162" t="s">
        <v>1213</v>
      </c>
      <c r="O42" s="162" t="s">
        <v>1058</v>
      </c>
      <c r="P42" s="158" t="s">
        <v>1059</v>
      </c>
      <c r="Q42" s="161">
        <v>0.79166666666666696</v>
      </c>
      <c r="R42" s="158" t="s">
        <v>104</v>
      </c>
      <c r="S42" s="162" t="s">
        <v>386</v>
      </c>
      <c r="T42" s="8"/>
      <c r="U42" s="8"/>
      <c r="V42" s="8"/>
      <c r="W42" s="8"/>
      <c r="X42" s="8"/>
      <c r="Y42" s="8"/>
    </row>
    <row r="43" spans="1:25" ht="29">
      <c r="A43" s="153">
        <v>41</v>
      </c>
      <c r="B43" s="153" t="s">
        <v>1173</v>
      </c>
      <c r="C43" s="153" t="s">
        <v>1174</v>
      </c>
      <c r="D43" s="153" t="s">
        <v>1214</v>
      </c>
      <c r="E43" s="159" t="s">
        <v>1053</v>
      </c>
      <c r="F43" s="153" t="s">
        <v>1215</v>
      </c>
      <c r="G43" s="153"/>
      <c r="H43" s="164" t="s">
        <v>1054</v>
      </c>
      <c r="I43" s="158" t="s">
        <v>1055</v>
      </c>
      <c r="J43" s="158" t="s">
        <v>1073</v>
      </c>
      <c r="K43" s="165">
        <v>0.29166666666666702</v>
      </c>
      <c r="L43" s="165">
        <v>0.79166666666666696</v>
      </c>
      <c r="M43" s="153" t="s">
        <v>1216</v>
      </c>
      <c r="N43" s="162" t="s">
        <v>1217</v>
      </c>
      <c r="O43" s="162" t="s">
        <v>1058</v>
      </c>
      <c r="P43" s="158" t="s">
        <v>1059</v>
      </c>
      <c r="Q43" s="161">
        <v>0.79166666666666696</v>
      </c>
      <c r="R43" s="158" t="s">
        <v>104</v>
      </c>
      <c r="S43" s="162" t="s">
        <v>386</v>
      </c>
      <c r="T43" s="8"/>
      <c r="U43" s="8"/>
      <c r="V43" s="8"/>
      <c r="W43" s="8"/>
      <c r="X43" s="8"/>
      <c r="Y43" s="8"/>
    </row>
    <row r="44" spans="1:25" ht="29">
      <c r="A44" s="153">
        <v>42</v>
      </c>
      <c r="B44" s="153" t="s">
        <v>1173</v>
      </c>
      <c r="C44" s="153" t="s">
        <v>1174</v>
      </c>
      <c r="D44" s="153" t="s">
        <v>1218</v>
      </c>
      <c r="E44" s="159" t="s">
        <v>1053</v>
      </c>
      <c r="F44" s="153" t="s">
        <v>1219</v>
      </c>
      <c r="G44" s="153"/>
      <c r="H44" s="164" t="s">
        <v>1054</v>
      </c>
      <c r="I44" s="158" t="s">
        <v>1055</v>
      </c>
      <c r="J44" s="158" t="s">
        <v>1073</v>
      </c>
      <c r="K44" s="165">
        <v>0.29166666666666702</v>
      </c>
      <c r="L44" s="165">
        <v>0.79166666666666696</v>
      </c>
      <c r="M44" s="153" t="s">
        <v>1220</v>
      </c>
      <c r="N44" s="162" t="s">
        <v>1221</v>
      </c>
      <c r="O44" s="162" t="s">
        <v>1058</v>
      </c>
      <c r="P44" s="158" t="s">
        <v>1059</v>
      </c>
      <c r="Q44" s="161">
        <v>0.79166666666666696</v>
      </c>
      <c r="R44" s="158" t="s">
        <v>104</v>
      </c>
      <c r="S44" s="162" t="s">
        <v>386</v>
      </c>
      <c r="T44" s="8"/>
      <c r="U44" s="8"/>
      <c r="V44" s="8"/>
      <c r="W44" s="8"/>
      <c r="X44" s="8"/>
      <c r="Y44" s="8"/>
    </row>
    <row r="45" spans="1:25" ht="58">
      <c r="A45" s="153">
        <v>43</v>
      </c>
      <c r="B45" s="153" t="s">
        <v>1173</v>
      </c>
      <c r="C45" s="153" t="s">
        <v>1174</v>
      </c>
      <c r="D45" s="153" t="s">
        <v>1222</v>
      </c>
      <c r="E45" s="159" t="s">
        <v>1053</v>
      </c>
      <c r="F45" s="153" t="s">
        <v>1223</v>
      </c>
      <c r="G45" s="153"/>
      <c r="H45" s="164" t="s">
        <v>1054</v>
      </c>
      <c r="I45" s="158" t="s">
        <v>1055</v>
      </c>
      <c r="J45" s="153" t="s">
        <v>1122</v>
      </c>
      <c r="K45" s="165">
        <v>0.29166666666666702</v>
      </c>
      <c r="L45" s="165">
        <v>0.79166666666666696</v>
      </c>
      <c r="M45" s="153" t="s">
        <v>1224</v>
      </c>
      <c r="N45" s="162" t="s">
        <v>1225</v>
      </c>
      <c r="O45" s="162" t="s">
        <v>1058</v>
      </c>
      <c r="P45" s="158" t="s">
        <v>1059</v>
      </c>
      <c r="Q45" s="161">
        <v>0.79166666666666696</v>
      </c>
      <c r="R45" s="158" t="s">
        <v>104</v>
      </c>
      <c r="S45" s="162" t="s">
        <v>386</v>
      </c>
      <c r="T45" s="8"/>
      <c r="U45" s="8"/>
      <c r="V45" s="8"/>
      <c r="W45" s="8"/>
      <c r="X45" s="8"/>
      <c r="Y45" s="8"/>
    </row>
    <row r="46" spans="1:25" ht="29">
      <c r="A46" s="153">
        <v>44</v>
      </c>
      <c r="B46" s="153" t="s">
        <v>1173</v>
      </c>
      <c r="C46" s="153" t="s">
        <v>1174</v>
      </c>
      <c r="D46" s="153" t="s">
        <v>1226</v>
      </c>
      <c r="E46" s="159" t="s">
        <v>1053</v>
      </c>
      <c r="F46" s="153" t="s">
        <v>1227</v>
      </c>
      <c r="G46" s="153"/>
      <c r="H46" s="164" t="s">
        <v>1054</v>
      </c>
      <c r="I46" s="158" t="s">
        <v>1055</v>
      </c>
      <c r="J46" s="153" t="s">
        <v>1122</v>
      </c>
      <c r="K46" s="165">
        <v>0.29166666666666702</v>
      </c>
      <c r="L46" s="165">
        <v>0.79166666666666696</v>
      </c>
      <c r="M46" s="153" t="s">
        <v>1087</v>
      </c>
      <c r="N46" s="162" t="s">
        <v>1088</v>
      </c>
      <c r="O46" s="162" t="s">
        <v>1058</v>
      </c>
      <c r="P46" s="158" t="s">
        <v>1059</v>
      </c>
      <c r="Q46" s="161">
        <v>0.79166666666666696</v>
      </c>
      <c r="R46" s="158" t="s">
        <v>104</v>
      </c>
      <c r="S46" s="162" t="s">
        <v>386</v>
      </c>
      <c r="T46" s="8"/>
      <c r="U46" s="8"/>
      <c r="V46" s="8"/>
      <c r="W46" s="8"/>
      <c r="X46" s="8"/>
      <c r="Y46" s="8"/>
    </row>
    <row r="47" spans="1:25" ht="58">
      <c r="A47" s="153">
        <v>45</v>
      </c>
      <c r="B47" s="153" t="s">
        <v>1142</v>
      </c>
      <c r="C47" s="153" t="s">
        <v>1228</v>
      </c>
      <c r="D47" s="153" t="s">
        <v>1229</v>
      </c>
      <c r="E47" s="159" t="s">
        <v>1053</v>
      </c>
      <c r="F47" s="153" t="s">
        <v>1230</v>
      </c>
      <c r="G47" s="153"/>
      <c r="H47" s="164" t="s">
        <v>1054</v>
      </c>
      <c r="I47" s="153" t="s">
        <v>1231</v>
      </c>
      <c r="J47" s="162" t="s">
        <v>1068</v>
      </c>
      <c r="K47" s="165">
        <v>0.29166666666666702</v>
      </c>
      <c r="L47" s="165">
        <v>0.79166666666666696</v>
      </c>
      <c r="M47" s="153" t="s">
        <v>1232</v>
      </c>
      <c r="N47" s="162" t="s">
        <v>1233</v>
      </c>
      <c r="O47" s="162" t="s">
        <v>1058</v>
      </c>
      <c r="P47" s="158" t="s">
        <v>1059</v>
      </c>
      <c r="Q47" s="161">
        <v>0.79166666666666696</v>
      </c>
      <c r="R47" s="158" t="s">
        <v>104</v>
      </c>
      <c r="S47" s="162" t="s">
        <v>386</v>
      </c>
      <c r="T47" s="8"/>
      <c r="U47" s="8"/>
      <c r="V47" s="8"/>
      <c r="W47" s="8"/>
      <c r="X47" s="8"/>
      <c r="Y47" s="8"/>
    </row>
    <row r="48" spans="1:25" ht="58">
      <c r="A48" s="153">
        <v>46</v>
      </c>
      <c r="B48" s="153" t="s">
        <v>1142</v>
      </c>
      <c r="C48" s="153" t="s">
        <v>1228</v>
      </c>
      <c r="D48" s="153" t="s">
        <v>1234</v>
      </c>
      <c r="E48" s="159" t="s">
        <v>1053</v>
      </c>
      <c r="F48" s="153" t="s">
        <v>1235</v>
      </c>
      <c r="G48" s="153"/>
      <c r="H48" s="164" t="s">
        <v>1054</v>
      </c>
      <c r="I48" s="153" t="s">
        <v>1231</v>
      </c>
      <c r="J48" s="162" t="s">
        <v>1068</v>
      </c>
      <c r="K48" s="165">
        <v>0.29166666666666702</v>
      </c>
      <c r="L48" s="165">
        <v>0.79166666666666696</v>
      </c>
      <c r="M48" s="152" t="s">
        <v>1236</v>
      </c>
      <c r="N48" s="162" t="s">
        <v>1237</v>
      </c>
      <c r="O48" s="162" t="s">
        <v>1058</v>
      </c>
      <c r="P48" s="158" t="s">
        <v>1059</v>
      </c>
      <c r="Q48" s="161">
        <v>0.79166666666666696</v>
      </c>
      <c r="R48" s="158" t="s">
        <v>104</v>
      </c>
      <c r="S48" s="162" t="s">
        <v>386</v>
      </c>
      <c r="T48" s="8"/>
      <c r="U48" s="8"/>
      <c r="V48" s="8"/>
      <c r="W48" s="8"/>
      <c r="X48" s="8"/>
      <c r="Y48" s="8"/>
    </row>
    <row r="49" spans="1:25" ht="58">
      <c r="A49" s="153">
        <v>47</v>
      </c>
      <c r="B49" s="153" t="s">
        <v>1142</v>
      </c>
      <c r="C49" s="153" t="s">
        <v>1228</v>
      </c>
      <c r="D49" s="153" t="s">
        <v>1238</v>
      </c>
      <c r="E49" s="159" t="s">
        <v>1053</v>
      </c>
      <c r="F49" s="153" t="s">
        <v>1239</v>
      </c>
      <c r="G49" s="153"/>
      <c r="H49" s="164" t="s">
        <v>1054</v>
      </c>
      <c r="I49" s="153" t="s">
        <v>1231</v>
      </c>
      <c r="J49" s="153" t="s">
        <v>1056</v>
      </c>
      <c r="K49" s="165">
        <v>0.29166666666666702</v>
      </c>
      <c r="L49" s="165">
        <v>0.79166666666666696</v>
      </c>
      <c r="M49" s="153" t="s">
        <v>1240</v>
      </c>
      <c r="N49" s="162" t="s">
        <v>1241</v>
      </c>
      <c r="O49" s="162" t="s">
        <v>1058</v>
      </c>
      <c r="P49" s="158" t="s">
        <v>1059</v>
      </c>
      <c r="Q49" s="161">
        <v>0.79166666666666696</v>
      </c>
      <c r="R49" s="158" t="s">
        <v>104</v>
      </c>
      <c r="S49" s="162" t="s">
        <v>386</v>
      </c>
      <c r="T49" s="8"/>
      <c r="U49" s="8"/>
      <c r="V49" s="8"/>
      <c r="W49" s="8"/>
      <c r="X49" s="8"/>
      <c r="Y49" s="8"/>
    </row>
    <row r="50" spans="1:25" ht="58">
      <c r="A50" s="153">
        <v>48</v>
      </c>
      <c r="B50" s="153" t="s">
        <v>1142</v>
      </c>
      <c r="C50" s="153" t="s">
        <v>1228</v>
      </c>
      <c r="D50" s="153" t="s">
        <v>1242</v>
      </c>
      <c r="E50" s="159" t="s">
        <v>1053</v>
      </c>
      <c r="F50" s="153" t="s">
        <v>1243</v>
      </c>
      <c r="G50" s="153"/>
      <c r="H50" s="164" t="s">
        <v>1054</v>
      </c>
      <c r="I50" s="153" t="s">
        <v>1231</v>
      </c>
      <c r="J50" s="153" t="s">
        <v>1056</v>
      </c>
      <c r="K50" s="165">
        <v>0.29166666666666702</v>
      </c>
      <c r="L50" s="165">
        <v>0.79166666666666696</v>
      </c>
      <c r="M50" s="153" t="s">
        <v>1244</v>
      </c>
      <c r="N50" s="162" t="s">
        <v>1245</v>
      </c>
      <c r="O50" s="162" t="s">
        <v>1058</v>
      </c>
      <c r="P50" s="158" t="s">
        <v>1059</v>
      </c>
      <c r="Q50" s="161">
        <v>0.79166666666666696</v>
      </c>
      <c r="R50" s="158" t="s">
        <v>104</v>
      </c>
      <c r="S50" s="162" t="s">
        <v>386</v>
      </c>
      <c r="T50" s="8"/>
      <c r="U50" s="8"/>
      <c r="V50" s="8"/>
      <c r="W50" s="8"/>
      <c r="X50" s="8"/>
      <c r="Y50" s="8"/>
    </row>
    <row r="51" spans="1:25" ht="29.5" thickBot="1">
      <c r="A51" s="153">
        <v>49</v>
      </c>
      <c r="B51" s="153" t="s">
        <v>1142</v>
      </c>
      <c r="C51" s="153" t="s">
        <v>1228</v>
      </c>
      <c r="D51" s="153" t="s">
        <v>1246</v>
      </c>
      <c r="E51" s="159" t="s">
        <v>1053</v>
      </c>
      <c r="F51" s="153" t="s">
        <v>1247</v>
      </c>
      <c r="G51" s="153"/>
      <c r="H51" s="164" t="s">
        <v>1054</v>
      </c>
      <c r="I51" s="153" t="s">
        <v>1248</v>
      </c>
      <c r="J51" s="158" t="s">
        <v>1073</v>
      </c>
      <c r="K51" s="165">
        <v>0.29166666666666702</v>
      </c>
      <c r="L51" s="165">
        <v>0.79166666666666696</v>
      </c>
      <c r="M51" s="153" t="s">
        <v>1249</v>
      </c>
      <c r="N51" s="162" t="s">
        <v>1250</v>
      </c>
      <c r="O51" s="162" t="s">
        <v>1058</v>
      </c>
      <c r="P51" s="158" t="s">
        <v>1059</v>
      </c>
      <c r="Q51" s="161">
        <v>0.79166666666666696</v>
      </c>
      <c r="R51" s="158" t="s">
        <v>104</v>
      </c>
      <c r="S51" s="162" t="s">
        <v>386</v>
      </c>
      <c r="T51" s="8"/>
      <c r="U51" s="8"/>
      <c r="V51" s="8"/>
      <c r="W51" s="8"/>
      <c r="X51" s="8"/>
      <c r="Y51" s="8"/>
    </row>
    <row r="52" spans="1:25" ht="24.5" thickBot="1">
      <c r="A52" s="153">
        <v>50</v>
      </c>
      <c r="B52" s="153" t="s">
        <v>1156</v>
      </c>
      <c r="C52" s="168">
        <v>45691</v>
      </c>
      <c r="D52" s="153" t="s">
        <v>1251</v>
      </c>
      <c r="E52" s="159" t="s">
        <v>1091</v>
      </c>
      <c r="F52" s="153" t="s">
        <v>1193</v>
      </c>
      <c r="G52" s="153"/>
      <c r="H52" s="164" t="s">
        <v>1054</v>
      </c>
      <c r="I52" s="158" t="s">
        <v>1055</v>
      </c>
      <c r="J52" s="158" t="s">
        <v>1086</v>
      </c>
      <c r="K52" s="165">
        <v>0.29166666666666702</v>
      </c>
      <c r="L52" s="165">
        <v>0.79166666666666696</v>
      </c>
      <c r="M52" s="162" t="s">
        <v>656</v>
      </c>
      <c r="N52" s="162" t="s">
        <v>1093</v>
      </c>
      <c r="O52" s="167" t="s">
        <v>1094</v>
      </c>
      <c r="P52" s="158" t="s">
        <v>1059</v>
      </c>
      <c r="Q52" s="161">
        <v>0.79166666666666696</v>
      </c>
      <c r="R52" s="158" t="s">
        <v>104</v>
      </c>
      <c r="S52" s="169" t="s">
        <v>386</v>
      </c>
      <c r="T52" s="201" t="s">
        <v>1252</v>
      </c>
      <c r="U52" s="202"/>
      <c r="V52" s="203"/>
      <c r="W52" s="8"/>
      <c r="X52" s="8"/>
      <c r="Y52" s="8"/>
    </row>
    <row r="53" spans="1:25" ht="58">
      <c r="A53" s="153">
        <v>51</v>
      </c>
      <c r="B53" s="153" t="s">
        <v>1174</v>
      </c>
      <c r="C53" s="168">
        <v>45719</v>
      </c>
      <c r="D53" s="153" t="s">
        <v>1253</v>
      </c>
      <c r="E53" s="159" t="s">
        <v>1053</v>
      </c>
      <c r="F53" s="153" t="s">
        <v>1254</v>
      </c>
      <c r="G53" s="153"/>
      <c r="H53" s="164" t="s">
        <v>1054</v>
      </c>
      <c r="I53" s="162" t="s">
        <v>1255</v>
      </c>
      <c r="J53" s="162" t="s">
        <v>1068</v>
      </c>
      <c r="K53" s="165">
        <v>0.29166666666666702</v>
      </c>
      <c r="L53" s="165">
        <v>0.79166666666666696</v>
      </c>
      <c r="M53" s="153" t="s">
        <v>1256</v>
      </c>
      <c r="N53" s="162" t="s">
        <v>1257</v>
      </c>
      <c r="O53" s="162" t="s">
        <v>1058</v>
      </c>
      <c r="P53" s="158" t="s">
        <v>1059</v>
      </c>
      <c r="Q53" s="161">
        <v>0.79166666666666696</v>
      </c>
      <c r="R53" s="158" t="s">
        <v>104</v>
      </c>
      <c r="S53" s="169" t="s">
        <v>386</v>
      </c>
      <c r="T53" s="8"/>
      <c r="U53" s="8"/>
      <c r="V53" s="8"/>
      <c r="W53" s="8"/>
      <c r="X53" s="8"/>
      <c r="Y53" s="8"/>
    </row>
    <row r="54" spans="1:25" ht="58">
      <c r="A54" s="153">
        <v>52</v>
      </c>
      <c r="B54" s="153" t="s">
        <v>1174</v>
      </c>
      <c r="C54" s="168">
        <v>45719</v>
      </c>
      <c r="D54" s="153" t="s">
        <v>1258</v>
      </c>
      <c r="E54" s="159" t="s">
        <v>1053</v>
      </c>
      <c r="F54" s="153" t="s">
        <v>1259</v>
      </c>
      <c r="G54" s="153"/>
      <c r="H54" s="164" t="s">
        <v>1054</v>
      </c>
      <c r="I54" s="158" t="s">
        <v>1055</v>
      </c>
      <c r="J54" s="162" t="s">
        <v>1068</v>
      </c>
      <c r="K54" s="165">
        <v>0.29166666666666702</v>
      </c>
      <c r="L54" s="165">
        <v>0.79166666666666696</v>
      </c>
      <c r="M54" s="153" t="s">
        <v>1260</v>
      </c>
      <c r="N54" s="162" t="s">
        <v>1261</v>
      </c>
      <c r="O54" s="162" t="s">
        <v>1058</v>
      </c>
      <c r="P54" s="158" t="s">
        <v>1059</v>
      </c>
      <c r="Q54" s="161">
        <v>0.79166666666666696</v>
      </c>
      <c r="R54" s="158" t="s">
        <v>104</v>
      </c>
      <c r="S54" s="169" t="s">
        <v>386</v>
      </c>
      <c r="T54" s="8"/>
      <c r="U54" s="8"/>
      <c r="V54" s="8"/>
      <c r="W54" s="8"/>
      <c r="X54" s="8"/>
      <c r="Y54" s="8"/>
    </row>
    <row r="55" spans="1:25" ht="58">
      <c r="A55" s="153">
        <v>53</v>
      </c>
      <c r="B55" s="153" t="s">
        <v>1262</v>
      </c>
      <c r="C55" s="168">
        <v>45750</v>
      </c>
      <c r="D55" s="153" t="s">
        <v>1263</v>
      </c>
      <c r="E55" s="159" t="s">
        <v>1053</v>
      </c>
      <c r="F55" s="153" t="s">
        <v>1264</v>
      </c>
      <c r="G55" s="153"/>
      <c r="H55" s="164" t="s">
        <v>1054</v>
      </c>
      <c r="I55" s="158" t="s">
        <v>1055</v>
      </c>
      <c r="J55" s="153" t="s">
        <v>1056</v>
      </c>
      <c r="K55" s="165">
        <v>0.29166666666666702</v>
      </c>
      <c r="L55" s="165">
        <v>0.79166666666666696</v>
      </c>
      <c r="M55" s="153" t="s">
        <v>1265</v>
      </c>
      <c r="N55" s="162" t="s">
        <v>1266</v>
      </c>
      <c r="O55" s="162" t="s">
        <v>1058</v>
      </c>
      <c r="P55" s="158" t="s">
        <v>1059</v>
      </c>
      <c r="Q55" s="161">
        <v>0.79166666666666696</v>
      </c>
      <c r="R55" s="158" t="s">
        <v>104</v>
      </c>
      <c r="S55" s="169" t="s">
        <v>386</v>
      </c>
      <c r="T55" s="8"/>
      <c r="U55" s="8"/>
      <c r="V55" s="8"/>
      <c r="W55" s="8"/>
      <c r="X55" s="8"/>
      <c r="Y55" s="8"/>
    </row>
    <row r="56" spans="1:25" ht="58.5" thickBot="1">
      <c r="A56" s="153">
        <v>54</v>
      </c>
      <c r="B56" s="153" t="s">
        <v>1262</v>
      </c>
      <c r="C56" s="168">
        <v>45750</v>
      </c>
      <c r="D56" s="153" t="s">
        <v>1267</v>
      </c>
      <c r="E56" s="159" t="s">
        <v>1053</v>
      </c>
      <c r="F56" s="153" t="s">
        <v>1268</v>
      </c>
      <c r="G56" s="153"/>
      <c r="H56" s="164" t="s">
        <v>1054</v>
      </c>
      <c r="I56" s="158" t="s">
        <v>1055</v>
      </c>
      <c r="J56" s="158" t="s">
        <v>1073</v>
      </c>
      <c r="K56" s="165">
        <v>0.29166666666666702</v>
      </c>
      <c r="L56" s="165">
        <v>0.79166666666666696</v>
      </c>
      <c r="M56" s="153" t="s">
        <v>1269</v>
      </c>
      <c r="N56" s="162" t="s">
        <v>1270</v>
      </c>
      <c r="O56" s="162" t="s">
        <v>1058</v>
      </c>
      <c r="P56" s="158" t="s">
        <v>1059</v>
      </c>
      <c r="Q56" s="161">
        <v>0.79166666666666696</v>
      </c>
      <c r="R56" s="158" t="s">
        <v>104</v>
      </c>
      <c r="S56" s="169" t="s">
        <v>386</v>
      </c>
      <c r="T56" s="8"/>
      <c r="U56" s="8"/>
      <c r="V56" s="8"/>
      <c r="W56" s="8"/>
      <c r="X56" s="8"/>
      <c r="Y56" s="8"/>
    </row>
    <row r="57" spans="1:25" ht="58.5" thickBot="1">
      <c r="A57" s="153">
        <v>55</v>
      </c>
      <c r="B57" s="153" t="s">
        <v>1262</v>
      </c>
      <c r="C57" s="168">
        <v>45750</v>
      </c>
      <c r="D57" s="153" t="s">
        <v>1271</v>
      </c>
      <c r="E57" s="159" t="s">
        <v>1053</v>
      </c>
      <c r="F57" s="153" t="s">
        <v>1272</v>
      </c>
      <c r="G57" s="153"/>
      <c r="H57" s="164" t="s">
        <v>1054</v>
      </c>
      <c r="I57" s="158" t="s">
        <v>1055</v>
      </c>
      <c r="J57" s="158" t="s">
        <v>1073</v>
      </c>
      <c r="K57" s="165">
        <v>0.29166666666666702</v>
      </c>
      <c r="L57" s="165">
        <v>0.79166666666666696</v>
      </c>
      <c r="M57" s="153" t="s">
        <v>1273</v>
      </c>
      <c r="N57" s="162" t="s">
        <v>1274</v>
      </c>
      <c r="O57" s="162" t="s">
        <v>1058</v>
      </c>
      <c r="P57" s="158" t="s">
        <v>1059</v>
      </c>
      <c r="Q57" s="161">
        <v>0.79166666666666696</v>
      </c>
      <c r="R57" s="158" t="s">
        <v>104</v>
      </c>
      <c r="S57" s="169" t="s">
        <v>386</v>
      </c>
      <c r="T57" s="204" t="s">
        <v>1275</v>
      </c>
      <c r="U57" s="205"/>
      <c r="V57" s="205"/>
      <c r="W57" s="205"/>
      <c r="X57" s="205"/>
      <c r="Y57" s="206"/>
    </row>
    <row r="58" spans="1:25" ht="24">
      <c r="A58" s="153">
        <v>56</v>
      </c>
      <c r="B58" s="153" t="s">
        <v>1262</v>
      </c>
      <c r="C58" s="168">
        <v>45750</v>
      </c>
      <c r="D58" s="153" t="s">
        <v>1276</v>
      </c>
      <c r="E58" s="159" t="s">
        <v>1091</v>
      </c>
      <c r="F58" s="153" t="s">
        <v>1277</v>
      </c>
      <c r="G58" s="153"/>
      <c r="H58" s="164" t="s">
        <v>1054</v>
      </c>
      <c r="I58" s="158" t="s">
        <v>1055</v>
      </c>
      <c r="J58" s="158" t="s">
        <v>1086</v>
      </c>
      <c r="K58" s="165">
        <v>0.29166666666666702</v>
      </c>
      <c r="L58" s="165">
        <v>0.79166666666666696</v>
      </c>
      <c r="M58" s="162" t="s">
        <v>656</v>
      </c>
      <c r="N58" s="162" t="s">
        <v>1093</v>
      </c>
      <c r="O58" s="167" t="s">
        <v>1094</v>
      </c>
      <c r="P58" s="158" t="s">
        <v>1059</v>
      </c>
      <c r="Q58" s="161">
        <v>0.79166666666666696</v>
      </c>
      <c r="R58" s="158" t="s">
        <v>104</v>
      </c>
      <c r="S58" s="169" t="s">
        <v>386</v>
      </c>
      <c r="T58" s="8"/>
      <c r="U58" s="8"/>
      <c r="V58" s="8"/>
      <c r="W58" s="8"/>
      <c r="X58" s="8"/>
      <c r="Y58" s="8"/>
    </row>
    <row r="59" spans="1:25" ht="24">
      <c r="A59" s="153">
        <v>57</v>
      </c>
      <c r="B59" s="153" t="s">
        <v>1262</v>
      </c>
      <c r="C59" s="168">
        <v>45750</v>
      </c>
      <c r="D59" s="153" t="s">
        <v>1278</v>
      </c>
      <c r="E59" s="159" t="s">
        <v>1091</v>
      </c>
      <c r="F59" s="153" t="s">
        <v>1279</v>
      </c>
      <c r="G59" s="153"/>
      <c r="H59" s="164" t="s">
        <v>1054</v>
      </c>
      <c r="I59" s="158" t="s">
        <v>1055</v>
      </c>
      <c r="J59" s="158" t="s">
        <v>1097</v>
      </c>
      <c r="K59" s="165">
        <v>0.29166666666666702</v>
      </c>
      <c r="L59" s="165">
        <v>0.79166666666666696</v>
      </c>
      <c r="M59" s="162" t="s">
        <v>1098</v>
      </c>
      <c r="N59" s="162" t="s">
        <v>1099</v>
      </c>
      <c r="O59" s="167" t="s">
        <v>1094</v>
      </c>
      <c r="P59" s="158" t="s">
        <v>1059</v>
      </c>
      <c r="Q59" s="161">
        <v>0.79166666666666696</v>
      </c>
      <c r="R59" s="158" t="s">
        <v>104</v>
      </c>
      <c r="S59" s="169" t="s">
        <v>386</v>
      </c>
      <c r="T59" s="8"/>
      <c r="U59" s="8"/>
      <c r="V59" s="8"/>
      <c r="W59" s="8"/>
      <c r="X59" s="8"/>
      <c r="Y59" s="8"/>
    </row>
    <row r="60" spans="1:25" ht="24">
      <c r="A60" s="153">
        <v>58</v>
      </c>
      <c r="B60" s="153" t="s">
        <v>1262</v>
      </c>
      <c r="C60" s="168">
        <v>45750</v>
      </c>
      <c r="D60" s="153" t="s">
        <v>1280</v>
      </c>
      <c r="E60" s="159" t="s">
        <v>1091</v>
      </c>
      <c r="F60" s="153" t="s">
        <v>1281</v>
      </c>
      <c r="G60" s="153"/>
      <c r="H60" s="164" t="s">
        <v>1054</v>
      </c>
      <c r="I60" s="158" t="s">
        <v>1055</v>
      </c>
      <c r="J60" s="158" t="s">
        <v>1102</v>
      </c>
      <c r="K60" s="165">
        <v>0.29166666666666702</v>
      </c>
      <c r="L60" s="165">
        <v>0.79166666666666696</v>
      </c>
      <c r="M60" s="162" t="s">
        <v>655</v>
      </c>
      <c r="N60" s="162" t="s">
        <v>1099</v>
      </c>
      <c r="O60" s="167" t="s">
        <v>1094</v>
      </c>
      <c r="P60" s="158" t="s">
        <v>1059</v>
      </c>
      <c r="Q60" s="161">
        <v>0.79166666666666696</v>
      </c>
      <c r="R60" s="158" t="s">
        <v>104</v>
      </c>
      <c r="S60" s="169" t="s">
        <v>386</v>
      </c>
      <c r="T60" s="8"/>
      <c r="U60" s="8"/>
      <c r="V60" s="8"/>
      <c r="W60" s="8"/>
      <c r="X60" s="8"/>
      <c r="Y60" s="8"/>
    </row>
    <row r="61" spans="1:25" ht="58">
      <c r="A61" s="153">
        <v>59</v>
      </c>
      <c r="B61" s="153" t="s">
        <v>1282</v>
      </c>
      <c r="C61" s="168">
        <v>45780</v>
      </c>
      <c r="D61" s="153" t="s">
        <v>1283</v>
      </c>
      <c r="E61" s="159" t="s">
        <v>1053</v>
      </c>
      <c r="F61" s="153" t="s">
        <v>1284</v>
      </c>
      <c r="G61" s="153"/>
      <c r="H61" s="164" t="s">
        <v>1054</v>
      </c>
      <c r="I61" s="158" t="s">
        <v>1055</v>
      </c>
      <c r="J61" s="162" t="s">
        <v>1068</v>
      </c>
      <c r="K61" s="165">
        <v>0.29166666666666702</v>
      </c>
      <c r="L61" s="165">
        <v>0.79166666666666696</v>
      </c>
      <c r="M61" s="153" t="s">
        <v>1285</v>
      </c>
      <c r="N61" s="162" t="s">
        <v>1286</v>
      </c>
      <c r="O61" s="162" t="s">
        <v>1058</v>
      </c>
      <c r="P61" s="158" t="s">
        <v>1059</v>
      </c>
      <c r="Q61" s="161">
        <v>0.79166666666666696</v>
      </c>
      <c r="R61" s="158" t="s">
        <v>104</v>
      </c>
      <c r="S61" s="169" t="s">
        <v>386</v>
      </c>
      <c r="T61" s="8"/>
      <c r="U61" s="8"/>
      <c r="V61" s="8"/>
      <c r="W61" s="8"/>
      <c r="X61" s="8"/>
      <c r="Y61" s="8"/>
    </row>
    <row r="62" spans="1:25" ht="58">
      <c r="A62" s="153">
        <v>60</v>
      </c>
      <c r="B62" s="153" t="s">
        <v>1282</v>
      </c>
      <c r="C62" s="168">
        <v>45780</v>
      </c>
      <c r="D62" s="153" t="s">
        <v>1287</v>
      </c>
      <c r="E62" s="159" t="s">
        <v>1053</v>
      </c>
      <c r="F62" s="153" t="s">
        <v>1288</v>
      </c>
      <c r="G62" s="153"/>
      <c r="H62" s="164" t="s">
        <v>1054</v>
      </c>
      <c r="I62" s="158" t="s">
        <v>1055</v>
      </c>
      <c r="J62" s="153" t="s">
        <v>1056</v>
      </c>
      <c r="K62" s="165">
        <v>0.29166666666666702</v>
      </c>
      <c r="L62" s="165">
        <v>0.79166666666666696</v>
      </c>
      <c r="M62" s="153" t="s">
        <v>1289</v>
      </c>
      <c r="N62" s="162" t="s">
        <v>1290</v>
      </c>
      <c r="O62" s="162" t="s">
        <v>1058</v>
      </c>
      <c r="P62" s="158" t="s">
        <v>1059</v>
      </c>
      <c r="Q62" s="161">
        <v>0.79166666666666696</v>
      </c>
      <c r="R62" s="158" t="s">
        <v>104</v>
      </c>
      <c r="S62" s="169" t="s">
        <v>386</v>
      </c>
      <c r="T62" s="8"/>
      <c r="U62" s="8"/>
      <c r="V62" s="8"/>
      <c r="W62" s="8"/>
      <c r="X62" s="8"/>
      <c r="Y62" s="8"/>
    </row>
    <row r="63" spans="1:25" ht="58">
      <c r="A63" s="153">
        <v>61</v>
      </c>
      <c r="B63" s="153" t="s">
        <v>1282</v>
      </c>
      <c r="C63" s="168">
        <v>45780</v>
      </c>
      <c r="D63" s="153" t="s">
        <v>1291</v>
      </c>
      <c r="E63" s="159" t="s">
        <v>1053</v>
      </c>
      <c r="F63" s="153" t="s">
        <v>1292</v>
      </c>
      <c r="G63" s="153"/>
      <c r="H63" s="164" t="s">
        <v>1054</v>
      </c>
      <c r="I63" s="158" t="s">
        <v>1055</v>
      </c>
      <c r="J63" s="158" t="s">
        <v>1073</v>
      </c>
      <c r="K63" s="165">
        <v>0.29166666666666702</v>
      </c>
      <c r="L63" s="165">
        <v>0.79166666666666696</v>
      </c>
      <c r="M63" s="153" t="s">
        <v>1293</v>
      </c>
      <c r="N63" s="162" t="s">
        <v>1294</v>
      </c>
      <c r="O63" s="162" t="s">
        <v>1058</v>
      </c>
      <c r="P63" s="158" t="s">
        <v>1059</v>
      </c>
      <c r="Q63" s="161">
        <v>0.79166666666666696</v>
      </c>
      <c r="R63" s="158" t="s">
        <v>104</v>
      </c>
      <c r="S63" s="169" t="s">
        <v>386</v>
      </c>
      <c r="T63" s="8"/>
      <c r="U63" s="8"/>
      <c r="V63" s="8"/>
      <c r="W63" s="8"/>
      <c r="X63" s="8"/>
      <c r="Y63" s="8"/>
    </row>
    <row r="64" spans="1:25" ht="58">
      <c r="A64" s="153">
        <v>62</v>
      </c>
      <c r="B64" s="153" t="s">
        <v>1282</v>
      </c>
      <c r="C64" s="168">
        <v>45780</v>
      </c>
      <c r="D64" s="153" t="s">
        <v>1295</v>
      </c>
      <c r="E64" s="159" t="s">
        <v>1053</v>
      </c>
      <c r="F64" s="153" t="s">
        <v>1296</v>
      </c>
      <c r="G64" s="153"/>
      <c r="H64" s="164" t="s">
        <v>1054</v>
      </c>
      <c r="I64" s="162" t="s">
        <v>1297</v>
      </c>
      <c r="J64" s="162" t="s">
        <v>1068</v>
      </c>
      <c r="K64" s="165">
        <v>0.29166666666666702</v>
      </c>
      <c r="L64" s="165">
        <v>0.79166666666666696</v>
      </c>
      <c r="M64" s="153" t="s">
        <v>1256</v>
      </c>
      <c r="N64" s="162" t="s">
        <v>1257</v>
      </c>
      <c r="O64" s="162" t="s">
        <v>1058</v>
      </c>
      <c r="P64" s="158" t="s">
        <v>1059</v>
      </c>
      <c r="Q64" s="161">
        <v>0.79166666666666696</v>
      </c>
      <c r="R64" s="158" t="s">
        <v>104</v>
      </c>
      <c r="S64" s="169" t="s">
        <v>386</v>
      </c>
      <c r="T64" s="8"/>
      <c r="U64" s="8"/>
      <c r="V64" s="8"/>
      <c r="W64" s="8"/>
      <c r="X64" s="8"/>
      <c r="Y64" s="8"/>
    </row>
    <row r="65" spans="1:25" ht="58">
      <c r="A65" s="153">
        <v>63</v>
      </c>
      <c r="B65" s="168">
        <v>45750</v>
      </c>
      <c r="C65" s="168">
        <v>45933</v>
      </c>
      <c r="D65" s="153" t="s">
        <v>1298</v>
      </c>
      <c r="E65" s="159" t="s">
        <v>1053</v>
      </c>
      <c r="F65" s="153" t="s">
        <v>1299</v>
      </c>
      <c r="G65" s="153"/>
      <c r="H65" s="164" t="s">
        <v>1054</v>
      </c>
      <c r="I65" s="158" t="s">
        <v>1300</v>
      </c>
      <c r="J65" s="162" t="s">
        <v>1068</v>
      </c>
      <c r="K65" s="165">
        <v>0.29166666666666702</v>
      </c>
      <c r="L65" s="165">
        <v>0.79166666666666696</v>
      </c>
      <c r="M65" s="153" t="s">
        <v>1301</v>
      </c>
      <c r="N65" s="162" t="s">
        <v>1302</v>
      </c>
      <c r="O65" s="162" t="s">
        <v>1058</v>
      </c>
      <c r="P65" s="158" t="s">
        <v>1059</v>
      </c>
      <c r="Q65" s="161">
        <v>0.79166666666666696</v>
      </c>
      <c r="R65" s="158" t="s">
        <v>104</v>
      </c>
      <c r="S65" s="169" t="s">
        <v>386</v>
      </c>
      <c r="T65" s="8"/>
      <c r="U65" s="8"/>
      <c r="V65" s="8"/>
      <c r="W65" s="8"/>
      <c r="X65" s="8"/>
      <c r="Y65" s="8"/>
    </row>
    <row r="66" spans="1:25" ht="58">
      <c r="A66" s="153">
        <v>64</v>
      </c>
      <c r="B66" s="168">
        <v>45750</v>
      </c>
      <c r="C66" s="168">
        <v>45933</v>
      </c>
      <c r="D66" s="153" t="s">
        <v>1303</v>
      </c>
      <c r="E66" s="159" t="s">
        <v>1053</v>
      </c>
      <c r="F66" s="153" t="s">
        <v>1304</v>
      </c>
      <c r="G66" s="153"/>
      <c r="H66" s="164" t="s">
        <v>1054</v>
      </c>
      <c r="I66" s="158" t="s">
        <v>1300</v>
      </c>
      <c r="J66" s="162" t="s">
        <v>1068</v>
      </c>
      <c r="K66" s="165">
        <v>0.29166666666666702</v>
      </c>
      <c r="L66" s="165">
        <v>0.79166666666666696</v>
      </c>
      <c r="M66" s="153" t="s">
        <v>1305</v>
      </c>
      <c r="N66" s="162" t="s">
        <v>1306</v>
      </c>
      <c r="O66" s="162" t="s">
        <v>1058</v>
      </c>
      <c r="P66" s="158" t="s">
        <v>1059</v>
      </c>
      <c r="Q66" s="161">
        <v>0.79166666666666696</v>
      </c>
      <c r="R66" s="158" t="s">
        <v>104</v>
      </c>
      <c r="S66" s="169" t="s">
        <v>386</v>
      </c>
      <c r="T66" s="8"/>
      <c r="U66" s="8"/>
      <c r="V66" s="8"/>
      <c r="W66" s="8"/>
      <c r="X66" s="8"/>
      <c r="Y66" s="8"/>
    </row>
    <row r="67" spans="1:25" ht="58">
      <c r="A67" s="153">
        <v>65</v>
      </c>
      <c r="B67" s="168">
        <v>45750</v>
      </c>
      <c r="C67" s="168">
        <v>45933</v>
      </c>
      <c r="D67" s="153" t="s">
        <v>1307</v>
      </c>
      <c r="E67" s="159" t="s">
        <v>1053</v>
      </c>
      <c r="F67" s="153" t="s">
        <v>1308</v>
      </c>
      <c r="G67" s="153"/>
      <c r="H67" s="164" t="s">
        <v>1054</v>
      </c>
      <c r="I67" s="158" t="s">
        <v>1300</v>
      </c>
      <c r="J67" s="153" t="s">
        <v>1056</v>
      </c>
      <c r="K67" s="165">
        <v>0.29166666666666702</v>
      </c>
      <c r="L67" s="165">
        <v>0.79166666666666696</v>
      </c>
      <c r="M67" s="153" t="s">
        <v>1309</v>
      </c>
      <c r="N67" s="162" t="s">
        <v>1310</v>
      </c>
      <c r="O67" s="162" t="s">
        <v>1058</v>
      </c>
      <c r="P67" s="158" t="s">
        <v>1059</v>
      </c>
      <c r="Q67" s="161">
        <v>0.79166666666666696</v>
      </c>
      <c r="R67" s="158" t="s">
        <v>104</v>
      </c>
      <c r="S67" s="169" t="s">
        <v>386</v>
      </c>
      <c r="T67" s="8"/>
      <c r="U67" s="8"/>
      <c r="V67" s="8"/>
      <c r="W67" s="8"/>
      <c r="X67" s="8"/>
      <c r="Y67" s="8"/>
    </row>
    <row r="68" spans="1:25" ht="58">
      <c r="A68" s="153">
        <v>66</v>
      </c>
      <c r="B68" s="168">
        <v>45780</v>
      </c>
      <c r="C68" s="168">
        <v>45964</v>
      </c>
      <c r="D68" s="153" t="s">
        <v>1311</v>
      </c>
      <c r="E68" s="159" t="s">
        <v>1053</v>
      </c>
      <c r="F68" s="153" t="s">
        <v>1312</v>
      </c>
      <c r="G68" s="153"/>
      <c r="H68" s="164" t="s">
        <v>1054</v>
      </c>
      <c r="I68" s="158" t="s">
        <v>1300</v>
      </c>
      <c r="J68" s="153" t="s">
        <v>1056</v>
      </c>
      <c r="K68" s="165">
        <v>0.29166666666666702</v>
      </c>
      <c r="L68" s="165">
        <v>0.79166666666666696</v>
      </c>
      <c r="M68" s="153" t="s">
        <v>1313</v>
      </c>
      <c r="N68" s="162" t="s">
        <v>1314</v>
      </c>
      <c r="O68" s="162" t="s">
        <v>1058</v>
      </c>
      <c r="P68" s="158" t="s">
        <v>1059</v>
      </c>
      <c r="Q68" s="161">
        <v>0.79166666666666696</v>
      </c>
      <c r="R68" s="158" t="s">
        <v>104</v>
      </c>
      <c r="S68" s="169" t="s">
        <v>386</v>
      </c>
      <c r="T68" s="8"/>
      <c r="U68" s="8"/>
      <c r="V68" s="8"/>
      <c r="W68" s="8"/>
      <c r="X68" s="8"/>
      <c r="Y68" s="8"/>
    </row>
    <row r="69" spans="1:25" ht="58">
      <c r="A69" s="153">
        <v>67</v>
      </c>
      <c r="B69" s="168">
        <v>45780</v>
      </c>
      <c r="C69" s="168">
        <v>45964</v>
      </c>
      <c r="D69" s="153" t="s">
        <v>1315</v>
      </c>
      <c r="E69" s="159" t="s">
        <v>1053</v>
      </c>
      <c r="F69" s="153" t="s">
        <v>1316</v>
      </c>
      <c r="G69" s="153"/>
      <c r="H69" s="164" t="s">
        <v>1054</v>
      </c>
      <c r="I69" s="158" t="s">
        <v>1300</v>
      </c>
      <c r="J69" s="158" t="s">
        <v>1073</v>
      </c>
      <c r="K69" s="165">
        <v>0.29166666666666702</v>
      </c>
      <c r="L69" s="165">
        <v>0.79166666666666696</v>
      </c>
      <c r="M69" s="153" t="s">
        <v>1317</v>
      </c>
      <c r="N69" s="162" t="s">
        <v>1318</v>
      </c>
      <c r="O69" s="162" t="s">
        <v>1058</v>
      </c>
      <c r="P69" s="158" t="s">
        <v>1059</v>
      </c>
      <c r="Q69" s="161">
        <v>0.79166666666666696</v>
      </c>
      <c r="R69" s="158" t="s">
        <v>104</v>
      </c>
      <c r="S69" s="169" t="s">
        <v>386</v>
      </c>
      <c r="T69" s="8"/>
      <c r="U69" s="8"/>
      <c r="V69" s="8"/>
      <c r="W69" s="8"/>
      <c r="X69" s="8"/>
      <c r="Y69" s="8"/>
    </row>
    <row r="70" spans="1:25" ht="24">
      <c r="A70" s="153">
        <v>68</v>
      </c>
      <c r="B70" s="168">
        <v>45780</v>
      </c>
      <c r="C70" s="168">
        <v>45964</v>
      </c>
      <c r="D70" s="153" t="s">
        <v>1319</v>
      </c>
      <c r="E70" s="159" t="s">
        <v>1091</v>
      </c>
      <c r="F70" s="153" t="s">
        <v>1320</v>
      </c>
      <c r="G70" s="153"/>
      <c r="H70" s="164" t="s">
        <v>1054</v>
      </c>
      <c r="I70" s="158" t="s">
        <v>1300</v>
      </c>
      <c r="J70" s="158" t="s">
        <v>1086</v>
      </c>
      <c r="K70" s="165">
        <v>0.29166666666666702</v>
      </c>
      <c r="L70" s="165">
        <v>0.79166666666666696</v>
      </c>
      <c r="M70" s="162" t="s">
        <v>656</v>
      </c>
      <c r="N70" s="162" t="s">
        <v>1093</v>
      </c>
      <c r="O70" s="167" t="s">
        <v>1094</v>
      </c>
      <c r="P70" s="158" t="s">
        <v>1059</v>
      </c>
      <c r="Q70" s="161">
        <v>0.79166666666666696</v>
      </c>
      <c r="R70" s="158" t="s">
        <v>104</v>
      </c>
      <c r="S70" s="169" t="s">
        <v>386</v>
      </c>
      <c r="T70" s="8"/>
      <c r="U70" s="8"/>
      <c r="V70" s="8"/>
      <c r="W70" s="8"/>
      <c r="X70" s="8"/>
      <c r="Y70" s="8"/>
    </row>
    <row r="71" spans="1:25" ht="24">
      <c r="A71" s="153">
        <v>69</v>
      </c>
      <c r="B71" s="168">
        <v>45780</v>
      </c>
      <c r="C71" s="168">
        <v>45964</v>
      </c>
      <c r="D71" s="153" t="s">
        <v>1321</v>
      </c>
      <c r="E71" s="159" t="s">
        <v>1091</v>
      </c>
      <c r="F71" s="153" t="s">
        <v>1322</v>
      </c>
      <c r="G71" s="153"/>
      <c r="H71" s="164" t="s">
        <v>1054</v>
      </c>
      <c r="I71" s="158" t="s">
        <v>1300</v>
      </c>
      <c r="J71" s="158" t="s">
        <v>1097</v>
      </c>
      <c r="K71" s="165">
        <v>0.29166666666666702</v>
      </c>
      <c r="L71" s="165">
        <v>0.79166666666666696</v>
      </c>
      <c r="M71" s="162" t="s">
        <v>1098</v>
      </c>
      <c r="N71" s="162" t="s">
        <v>1099</v>
      </c>
      <c r="O71" s="167" t="s">
        <v>1094</v>
      </c>
      <c r="P71" s="158" t="s">
        <v>1059</v>
      </c>
      <c r="Q71" s="161">
        <v>0.79166666666666696</v>
      </c>
      <c r="R71" s="158" t="s">
        <v>104</v>
      </c>
      <c r="S71" s="169" t="s">
        <v>386</v>
      </c>
      <c r="T71" s="8"/>
      <c r="U71" s="8"/>
      <c r="V71" s="8"/>
      <c r="W71" s="8"/>
      <c r="X71" s="8"/>
      <c r="Y71" s="8"/>
    </row>
    <row r="72" spans="1:25" ht="24">
      <c r="A72" s="153">
        <v>70</v>
      </c>
      <c r="B72" s="168">
        <v>45780</v>
      </c>
      <c r="C72" s="168">
        <v>45964</v>
      </c>
      <c r="D72" s="153" t="s">
        <v>1323</v>
      </c>
      <c r="E72" s="159" t="s">
        <v>1091</v>
      </c>
      <c r="F72" s="153" t="s">
        <v>1324</v>
      </c>
      <c r="G72" s="153"/>
      <c r="H72" s="164" t="s">
        <v>1054</v>
      </c>
      <c r="I72" s="158" t="s">
        <v>1300</v>
      </c>
      <c r="J72" s="158" t="s">
        <v>1102</v>
      </c>
      <c r="K72" s="165">
        <v>0.29166666666666702</v>
      </c>
      <c r="L72" s="165">
        <v>0.79166666666666696</v>
      </c>
      <c r="M72" s="162" t="s">
        <v>655</v>
      </c>
      <c r="N72" s="162" t="s">
        <v>1099</v>
      </c>
      <c r="O72" s="167" t="s">
        <v>1094</v>
      </c>
      <c r="P72" s="158" t="s">
        <v>1059</v>
      </c>
      <c r="Q72" s="161">
        <v>0.79166666666666696</v>
      </c>
      <c r="R72" s="158" t="s">
        <v>104</v>
      </c>
      <c r="S72" s="169" t="s">
        <v>386</v>
      </c>
      <c r="T72" s="8"/>
      <c r="U72" s="8"/>
      <c r="V72" s="8"/>
      <c r="W72" s="8"/>
      <c r="X72" s="8"/>
      <c r="Y72" s="8"/>
    </row>
    <row r="73" spans="1:25" ht="58">
      <c r="A73" s="153">
        <v>71</v>
      </c>
      <c r="B73" s="168">
        <v>45964</v>
      </c>
      <c r="C73" s="153" t="s">
        <v>1325</v>
      </c>
      <c r="D73" s="153" t="s">
        <v>1315</v>
      </c>
      <c r="E73" s="159" t="s">
        <v>1053</v>
      </c>
      <c r="F73" s="153" t="s">
        <v>1326</v>
      </c>
      <c r="G73" s="153"/>
      <c r="H73" s="164" t="s">
        <v>1054</v>
      </c>
      <c r="I73" s="158" t="s">
        <v>1055</v>
      </c>
      <c r="J73" s="162" t="s">
        <v>1068</v>
      </c>
      <c r="K73" s="165">
        <v>0.29166666666666702</v>
      </c>
      <c r="L73" s="165">
        <v>0.79166666666666696</v>
      </c>
      <c r="M73" s="153" t="s">
        <v>1301</v>
      </c>
      <c r="N73" s="162" t="s">
        <v>1302</v>
      </c>
      <c r="O73" s="162" t="s">
        <v>1058</v>
      </c>
      <c r="P73" s="158" t="s">
        <v>1059</v>
      </c>
      <c r="Q73" s="161">
        <v>0.79166666666666696</v>
      </c>
      <c r="R73" s="158" t="s">
        <v>104</v>
      </c>
      <c r="S73" s="169" t="s">
        <v>386</v>
      </c>
      <c r="T73" s="8"/>
      <c r="U73" s="8"/>
      <c r="V73" s="8"/>
      <c r="W73" s="8"/>
      <c r="X73" s="8"/>
      <c r="Y73" s="8"/>
    </row>
    <row r="74" spans="1:25" ht="58">
      <c r="A74" s="153">
        <v>72</v>
      </c>
      <c r="B74" s="168">
        <v>45964</v>
      </c>
      <c r="C74" s="153" t="s">
        <v>1325</v>
      </c>
      <c r="D74" s="153" t="s">
        <v>1327</v>
      </c>
      <c r="E74" s="159" t="s">
        <v>1053</v>
      </c>
      <c r="F74" s="153" t="s">
        <v>1328</v>
      </c>
      <c r="G74" s="153"/>
      <c r="H74" s="164" t="s">
        <v>1054</v>
      </c>
      <c r="I74" s="158" t="s">
        <v>1055</v>
      </c>
      <c r="J74" s="153" t="s">
        <v>1056</v>
      </c>
      <c r="K74" s="165">
        <v>0.29166666666666702</v>
      </c>
      <c r="L74" s="165">
        <v>0.79166666666666696</v>
      </c>
      <c r="M74" s="153" t="s">
        <v>1305</v>
      </c>
      <c r="N74" s="162" t="s">
        <v>1306</v>
      </c>
      <c r="O74" s="162" t="s">
        <v>1058</v>
      </c>
      <c r="P74" s="158" t="s">
        <v>1059</v>
      </c>
      <c r="Q74" s="161">
        <v>0.79166666666666696</v>
      </c>
      <c r="R74" s="158" t="s">
        <v>104</v>
      </c>
      <c r="S74" s="169" t="s">
        <v>386</v>
      </c>
      <c r="T74" s="8"/>
      <c r="U74" s="8"/>
      <c r="V74" s="8"/>
      <c r="W74" s="8"/>
      <c r="X74" s="8"/>
      <c r="Y74" s="8"/>
    </row>
    <row r="75" spans="1:25" ht="58">
      <c r="A75" s="153">
        <v>73</v>
      </c>
      <c r="B75" s="168">
        <v>45964</v>
      </c>
      <c r="C75" s="153" t="s">
        <v>1325</v>
      </c>
      <c r="D75" s="153" t="s">
        <v>1329</v>
      </c>
      <c r="E75" s="159" t="s">
        <v>1053</v>
      </c>
      <c r="F75" s="153" t="s">
        <v>1330</v>
      </c>
      <c r="G75" s="153"/>
      <c r="H75" s="164" t="s">
        <v>1054</v>
      </c>
      <c r="I75" s="158" t="s">
        <v>1055</v>
      </c>
      <c r="J75" s="158" t="s">
        <v>1073</v>
      </c>
      <c r="K75" s="165">
        <v>0.29166666666666702</v>
      </c>
      <c r="L75" s="165">
        <v>0.79166666666666696</v>
      </c>
      <c r="M75" s="153" t="s">
        <v>1289</v>
      </c>
      <c r="N75" s="162" t="s">
        <v>1290</v>
      </c>
      <c r="O75" s="162" t="s">
        <v>1058</v>
      </c>
      <c r="P75" s="158" t="s">
        <v>1059</v>
      </c>
      <c r="Q75" s="161">
        <v>0.79166666666666696</v>
      </c>
      <c r="R75" s="158" t="s">
        <v>104</v>
      </c>
      <c r="S75" s="169" t="s">
        <v>386</v>
      </c>
      <c r="T75" s="8"/>
      <c r="U75" s="8"/>
      <c r="V75" s="8"/>
      <c r="W75" s="8"/>
      <c r="X75" s="8"/>
      <c r="Y75" s="8"/>
    </row>
    <row r="76" spans="1:25" ht="58">
      <c r="A76" s="153">
        <v>74</v>
      </c>
      <c r="B76" s="153" t="s">
        <v>1331</v>
      </c>
      <c r="C76" s="153" t="s">
        <v>1332</v>
      </c>
      <c r="D76" s="153" t="s">
        <v>1333</v>
      </c>
      <c r="E76" s="159" t="s">
        <v>1053</v>
      </c>
      <c r="F76" s="153" t="s">
        <v>1334</v>
      </c>
      <c r="G76" s="153"/>
      <c r="H76" s="164" t="s">
        <v>1054</v>
      </c>
      <c r="I76" s="158" t="s">
        <v>1055</v>
      </c>
      <c r="J76" s="153" t="s">
        <v>1056</v>
      </c>
      <c r="K76" s="165">
        <v>0.29166666666666702</v>
      </c>
      <c r="L76" s="165">
        <v>0.79166666666666696</v>
      </c>
      <c r="M76" s="153" t="s">
        <v>1309</v>
      </c>
      <c r="N76" s="162" t="s">
        <v>1310</v>
      </c>
      <c r="O76" s="162" t="s">
        <v>1058</v>
      </c>
      <c r="P76" s="158" t="s">
        <v>1059</v>
      </c>
      <c r="Q76" s="161">
        <v>0.79166666666666696</v>
      </c>
      <c r="R76" s="158" t="s">
        <v>104</v>
      </c>
      <c r="S76" s="169" t="s">
        <v>386</v>
      </c>
      <c r="T76" s="8"/>
      <c r="U76" s="8"/>
      <c r="V76" s="8"/>
      <c r="W76" s="8"/>
      <c r="X76" s="8"/>
      <c r="Y76" s="8"/>
    </row>
    <row r="77" spans="1:25" ht="24">
      <c r="A77" s="153">
        <v>75</v>
      </c>
      <c r="B77" s="168">
        <v>45994</v>
      </c>
      <c r="C77" s="153" t="s">
        <v>1335</v>
      </c>
      <c r="D77" s="153" t="s">
        <v>1336</v>
      </c>
      <c r="E77" s="159" t="s">
        <v>1091</v>
      </c>
      <c r="F77" s="153" t="s">
        <v>1337</v>
      </c>
      <c r="G77" s="153"/>
      <c r="H77" s="164" t="s">
        <v>1054</v>
      </c>
      <c r="I77" s="158" t="s">
        <v>1055</v>
      </c>
      <c r="J77" s="158" t="s">
        <v>1086</v>
      </c>
      <c r="K77" s="165">
        <v>0.29166666666666702</v>
      </c>
      <c r="L77" s="165">
        <v>0.79166666666666696</v>
      </c>
      <c r="M77" s="162" t="s">
        <v>656</v>
      </c>
      <c r="N77" s="162" t="s">
        <v>1093</v>
      </c>
      <c r="O77" s="167" t="s">
        <v>1094</v>
      </c>
      <c r="P77" s="158" t="s">
        <v>1059</v>
      </c>
      <c r="Q77" s="161">
        <v>0.79166666666666696</v>
      </c>
      <c r="R77" s="158" t="s">
        <v>104</v>
      </c>
      <c r="S77" s="169" t="s">
        <v>386</v>
      </c>
      <c r="T77" s="8"/>
      <c r="U77" s="8"/>
      <c r="V77" s="8"/>
      <c r="W77" s="8"/>
      <c r="X77" s="8"/>
      <c r="Y77" s="8"/>
    </row>
    <row r="78" spans="1:25" ht="24">
      <c r="A78" s="153">
        <v>76</v>
      </c>
      <c r="B78" s="168">
        <v>45994</v>
      </c>
      <c r="C78" s="153" t="s">
        <v>1335</v>
      </c>
      <c r="D78" s="153" t="s">
        <v>1338</v>
      </c>
      <c r="E78" s="159" t="s">
        <v>1091</v>
      </c>
      <c r="F78" s="153" t="s">
        <v>1339</v>
      </c>
      <c r="G78" s="153"/>
      <c r="H78" s="164" t="s">
        <v>1054</v>
      </c>
      <c r="I78" s="158" t="s">
        <v>1055</v>
      </c>
      <c r="J78" s="158" t="s">
        <v>1097</v>
      </c>
      <c r="K78" s="165">
        <v>0.29166666666666702</v>
      </c>
      <c r="L78" s="165">
        <v>0.79166666666666696</v>
      </c>
      <c r="M78" s="162" t="s">
        <v>1098</v>
      </c>
      <c r="N78" s="162" t="s">
        <v>1099</v>
      </c>
      <c r="O78" s="167" t="s">
        <v>1094</v>
      </c>
      <c r="P78" s="158" t="s">
        <v>1059</v>
      </c>
      <c r="Q78" s="161">
        <v>0.79166666666666696</v>
      </c>
      <c r="R78" s="158" t="s">
        <v>104</v>
      </c>
      <c r="S78" s="169" t="s">
        <v>386</v>
      </c>
      <c r="T78" s="8"/>
      <c r="U78" s="8"/>
      <c r="V78" s="8"/>
      <c r="W78" s="8"/>
      <c r="X78" s="8"/>
      <c r="Y78" s="8"/>
    </row>
    <row r="79" spans="1:25" ht="24">
      <c r="A79" s="153">
        <v>77</v>
      </c>
      <c r="B79" s="168">
        <v>45994</v>
      </c>
      <c r="C79" s="153" t="s">
        <v>1335</v>
      </c>
      <c r="D79" s="153" t="s">
        <v>1340</v>
      </c>
      <c r="E79" s="159" t="s">
        <v>1091</v>
      </c>
      <c r="F79" s="153" t="s">
        <v>1341</v>
      </c>
      <c r="G79" s="153"/>
      <c r="H79" s="164" t="s">
        <v>1054</v>
      </c>
      <c r="I79" s="158" t="s">
        <v>1055</v>
      </c>
      <c r="J79" s="158" t="s">
        <v>1102</v>
      </c>
      <c r="K79" s="165">
        <v>0.29166666666666702</v>
      </c>
      <c r="L79" s="165">
        <v>0.79166666666666696</v>
      </c>
      <c r="M79" s="162" t="s">
        <v>655</v>
      </c>
      <c r="N79" s="162" t="s">
        <v>1099</v>
      </c>
      <c r="O79" s="167" t="s">
        <v>1094</v>
      </c>
      <c r="P79" s="158" t="s">
        <v>1059</v>
      </c>
      <c r="Q79" s="161">
        <v>0.79166666666666696</v>
      </c>
      <c r="R79" s="158" t="s">
        <v>104</v>
      </c>
      <c r="S79" s="169" t="s">
        <v>386</v>
      </c>
      <c r="T79" s="8"/>
      <c r="U79" s="8"/>
      <c r="V79" s="8"/>
      <c r="W79" s="8"/>
      <c r="X79" s="8"/>
      <c r="Y79" s="8"/>
    </row>
    <row r="80" spans="1:25" ht="43.5">
      <c r="A80" s="153">
        <v>78</v>
      </c>
      <c r="B80" s="168" t="s">
        <v>1342</v>
      </c>
      <c r="C80" s="153" t="s">
        <v>1343</v>
      </c>
      <c r="D80" s="153" t="s">
        <v>1344</v>
      </c>
      <c r="E80" s="159" t="s">
        <v>1053</v>
      </c>
      <c r="F80" s="153" t="s">
        <v>1345</v>
      </c>
      <c r="G80" s="153"/>
      <c r="H80" s="164" t="s">
        <v>1054</v>
      </c>
      <c r="I80" s="153" t="s">
        <v>1346</v>
      </c>
      <c r="J80" s="153" t="s">
        <v>1122</v>
      </c>
      <c r="K80" s="165">
        <v>0.29166666666666702</v>
      </c>
      <c r="L80" s="165">
        <v>0.79166666666666696</v>
      </c>
      <c r="M80" s="162" t="s">
        <v>655</v>
      </c>
      <c r="N80" s="162" t="s">
        <v>1347</v>
      </c>
      <c r="O80" s="162" t="s">
        <v>1058</v>
      </c>
      <c r="P80" s="158" t="s">
        <v>1059</v>
      </c>
      <c r="Q80" s="161">
        <v>0.79166666666666696</v>
      </c>
      <c r="R80" s="158" t="s">
        <v>104</v>
      </c>
      <c r="S80" s="169" t="s">
        <v>386</v>
      </c>
      <c r="T80" s="8"/>
      <c r="U80" s="8"/>
      <c r="V80" s="8"/>
      <c r="W80" s="8"/>
      <c r="X80" s="8"/>
      <c r="Y80" s="8"/>
    </row>
    <row r="81" spans="1:25" ht="24">
      <c r="A81" s="153">
        <v>79</v>
      </c>
      <c r="B81" s="168" t="s">
        <v>1348</v>
      </c>
      <c r="C81" s="153" t="s">
        <v>1349</v>
      </c>
      <c r="D81" s="153" t="s">
        <v>1350</v>
      </c>
      <c r="E81" s="159" t="s">
        <v>1053</v>
      </c>
      <c r="F81" s="153" t="s">
        <v>1351</v>
      </c>
      <c r="G81" s="153"/>
      <c r="H81" s="164" t="s">
        <v>1054</v>
      </c>
      <c r="I81" s="158" t="s">
        <v>1055</v>
      </c>
      <c r="J81" s="153" t="s">
        <v>1102</v>
      </c>
      <c r="K81" s="165">
        <v>0.29166666666666702</v>
      </c>
      <c r="L81" s="165">
        <v>0.79166666666666696</v>
      </c>
      <c r="M81" s="162" t="s">
        <v>655</v>
      </c>
      <c r="N81" s="162" t="s">
        <v>1099</v>
      </c>
      <c r="O81" s="167" t="s">
        <v>1094</v>
      </c>
      <c r="P81" s="158" t="s">
        <v>1059</v>
      </c>
      <c r="Q81" s="161">
        <v>0.79166666666666696</v>
      </c>
      <c r="R81" s="158" t="s">
        <v>104</v>
      </c>
      <c r="S81" s="169" t="s">
        <v>386</v>
      </c>
      <c r="T81" s="8"/>
      <c r="U81" s="8"/>
      <c r="V81" s="8"/>
      <c r="W81" s="8"/>
      <c r="X81" s="8"/>
      <c r="Y81" s="8"/>
    </row>
    <row r="82" spans="1:25" ht="24">
      <c r="A82" s="153">
        <v>80</v>
      </c>
      <c r="B82" s="168" t="s">
        <v>1348</v>
      </c>
      <c r="C82" s="153" t="s">
        <v>1349</v>
      </c>
      <c r="D82" s="153" t="s">
        <v>1352</v>
      </c>
      <c r="E82" s="159" t="s">
        <v>1053</v>
      </c>
      <c r="F82" s="153" t="s">
        <v>1353</v>
      </c>
      <c r="G82" s="153"/>
      <c r="H82" s="164" t="s">
        <v>1054</v>
      </c>
      <c r="I82" s="158" t="s">
        <v>1055</v>
      </c>
      <c r="J82" s="153" t="s">
        <v>1354</v>
      </c>
      <c r="K82" s="165">
        <v>0.29166666666666702</v>
      </c>
      <c r="L82" s="165">
        <v>0.79166666666666696</v>
      </c>
      <c r="M82" s="162" t="s">
        <v>656</v>
      </c>
      <c r="N82" s="162" t="s">
        <v>1093</v>
      </c>
      <c r="O82" s="167" t="s">
        <v>1094</v>
      </c>
      <c r="P82" s="158" t="s">
        <v>1059</v>
      </c>
      <c r="Q82" s="161">
        <v>0.79166666666666696</v>
      </c>
      <c r="R82" s="158" t="s">
        <v>104</v>
      </c>
      <c r="S82" s="169" t="s">
        <v>386</v>
      </c>
      <c r="T82" s="8"/>
      <c r="U82" s="8"/>
      <c r="V82" s="8"/>
      <c r="W82" s="8"/>
      <c r="X82" s="8"/>
      <c r="Y82" s="8"/>
    </row>
    <row r="83" spans="1:25" ht="24">
      <c r="A83" s="153">
        <v>81</v>
      </c>
      <c r="B83" s="168" t="s">
        <v>1348</v>
      </c>
      <c r="C83" s="153" t="s">
        <v>1349</v>
      </c>
      <c r="D83" s="153" t="s">
        <v>1355</v>
      </c>
      <c r="E83" s="159" t="s">
        <v>1053</v>
      </c>
      <c r="F83" s="153" t="s">
        <v>1356</v>
      </c>
      <c r="G83" s="153"/>
      <c r="H83" s="164" t="s">
        <v>1054</v>
      </c>
      <c r="I83" s="158" t="s">
        <v>1055</v>
      </c>
      <c r="J83" s="153" t="s">
        <v>1097</v>
      </c>
      <c r="K83" s="165">
        <v>0.29166666666666702</v>
      </c>
      <c r="L83" s="165">
        <v>0.79166666666666696</v>
      </c>
      <c r="M83" s="162" t="s">
        <v>1098</v>
      </c>
      <c r="N83" s="162" t="s">
        <v>1099</v>
      </c>
      <c r="O83" s="167" t="s">
        <v>1094</v>
      </c>
      <c r="P83" s="158" t="s">
        <v>1059</v>
      </c>
      <c r="Q83" s="161">
        <v>0.79166666666666696</v>
      </c>
      <c r="R83" s="158" t="s">
        <v>104</v>
      </c>
      <c r="S83" s="169" t="s">
        <v>386</v>
      </c>
      <c r="T83" s="8"/>
      <c r="U83" s="8"/>
      <c r="V83" s="8"/>
      <c r="W83" s="8"/>
      <c r="X83" s="8"/>
      <c r="Y83" s="8"/>
    </row>
    <row r="84" spans="1:25" ht="58">
      <c r="A84" s="153">
        <v>82</v>
      </c>
      <c r="B84" s="168" t="s">
        <v>1357</v>
      </c>
      <c r="C84" s="153" t="s">
        <v>1358</v>
      </c>
      <c r="D84" s="153" t="s">
        <v>1359</v>
      </c>
      <c r="E84" s="159" t="s">
        <v>1053</v>
      </c>
      <c r="F84" s="153" t="s">
        <v>1360</v>
      </c>
      <c r="G84" s="153"/>
      <c r="H84" s="164" t="s">
        <v>1054</v>
      </c>
      <c r="I84" s="153" t="s">
        <v>1346</v>
      </c>
      <c r="J84" s="158" t="s">
        <v>1073</v>
      </c>
      <c r="K84" s="165">
        <v>0.29166666666666702</v>
      </c>
      <c r="L84" s="165">
        <v>0.79166666666666696</v>
      </c>
      <c r="M84" s="162" t="s">
        <v>655</v>
      </c>
      <c r="N84" s="162" t="s">
        <v>1361</v>
      </c>
      <c r="O84" s="162" t="s">
        <v>1058</v>
      </c>
      <c r="P84" s="158" t="s">
        <v>1059</v>
      </c>
      <c r="Q84" s="161">
        <v>0.79166666666666696</v>
      </c>
      <c r="R84" s="158" t="s">
        <v>104</v>
      </c>
      <c r="S84" s="169" t="s">
        <v>386</v>
      </c>
      <c r="T84" s="8"/>
      <c r="U84" s="8"/>
      <c r="V84" s="8"/>
      <c r="W84" s="8"/>
      <c r="X84" s="8"/>
      <c r="Y84" s="8"/>
    </row>
    <row r="85" spans="1:25" ht="43.5">
      <c r="A85" s="153">
        <v>83</v>
      </c>
      <c r="B85" s="168" t="s">
        <v>867</v>
      </c>
      <c r="C85" s="153" t="s">
        <v>1362</v>
      </c>
      <c r="D85" s="153" t="s">
        <v>1363</v>
      </c>
      <c r="E85" s="159" t="s">
        <v>1053</v>
      </c>
      <c r="F85" s="153" t="s">
        <v>1364</v>
      </c>
      <c r="G85" s="153"/>
      <c r="H85" s="164" t="s">
        <v>1054</v>
      </c>
      <c r="I85" s="158" t="s">
        <v>1055</v>
      </c>
      <c r="J85" s="162" t="s">
        <v>1068</v>
      </c>
      <c r="K85" s="165">
        <v>0.29166666666666702</v>
      </c>
      <c r="L85" s="165">
        <v>0.79166666666666696</v>
      </c>
      <c r="M85" s="162" t="s">
        <v>655</v>
      </c>
      <c r="N85" s="162" t="s">
        <v>1365</v>
      </c>
      <c r="O85" s="162" t="s">
        <v>1058</v>
      </c>
      <c r="P85" s="158" t="s">
        <v>1059</v>
      </c>
      <c r="Q85" s="161">
        <v>0.79166666666666696</v>
      </c>
      <c r="R85" s="158" t="s">
        <v>104</v>
      </c>
      <c r="S85" s="169" t="s">
        <v>386</v>
      </c>
      <c r="T85" s="8"/>
      <c r="U85" s="8"/>
      <c r="V85" s="8"/>
      <c r="W85" s="8"/>
      <c r="X85" s="8"/>
      <c r="Y85" s="8"/>
    </row>
    <row r="86" spans="1:25">
      <c r="A86" s="153">
        <v>85</v>
      </c>
      <c r="B86" s="168" t="s">
        <v>888</v>
      </c>
      <c r="C86" s="168">
        <v>45661</v>
      </c>
      <c r="D86" s="153" t="s">
        <v>1366</v>
      </c>
      <c r="E86" s="159" t="s">
        <v>1091</v>
      </c>
      <c r="F86" s="153" t="s">
        <v>1367</v>
      </c>
      <c r="G86" s="153"/>
      <c r="H86" s="164" t="s">
        <v>1054</v>
      </c>
      <c r="I86" s="158" t="s">
        <v>1055</v>
      </c>
      <c r="J86" s="153" t="s">
        <v>1122</v>
      </c>
      <c r="K86" s="165">
        <v>0.29166666666666702</v>
      </c>
      <c r="L86" s="165">
        <v>0.79166666666666696</v>
      </c>
      <c r="M86" s="162" t="s">
        <v>656</v>
      </c>
      <c r="N86" s="162" t="s">
        <v>1093</v>
      </c>
      <c r="O86" s="162" t="s">
        <v>1058</v>
      </c>
      <c r="P86" s="158" t="s">
        <v>1059</v>
      </c>
      <c r="Q86" s="161">
        <v>0.79166666666666696</v>
      </c>
      <c r="R86" s="158" t="s">
        <v>104</v>
      </c>
      <c r="S86" s="169" t="s">
        <v>386</v>
      </c>
      <c r="T86" s="8"/>
      <c r="U86" s="8"/>
      <c r="V86" s="8"/>
      <c r="W86" s="8"/>
      <c r="X86" s="8"/>
      <c r="Y86" s="8"/>
    </row>
    <row r="87" spans="1:25">
      <c r="A87" s="153">
        <v>86</v>
      </c>
      <c r="B87" s="168" t="s">
        <v>888</v>
      </c>
      <c r="C87" s="168">
        <v>45661</v>
      </c>
      <c r="D87" s="153" t="s">
        <v>1368</v>
      </c>
      <c r="E87" s="159" t="s">
        <v>1091</v>
      </c>
      <c r="F87" s="153" t="s">
        <v>1369</v>
      </c>
      <c r="G87" s="153"/>
      <c r="H87" s="164" t="s">
        <v>1054</v>
      </c>
      <c r="I87" s="158" t="s">
        <v>1055</v>
      </c>
      <c r="J87" s="153" t="s">
        <v>1122</v>
      </c>
      <c r="K87" s="165">
        <v>0.29166666666666702</v>
      </c>
      <c r="L87" s="165">
        <v>0.79166666666666696</v>
      </c>
      <c r="M87" s="162" t="s">
        <v>1098</v>
      </c>
      <c r="N87" s="162" t="s">
        <v>1099</v>
      </c>
      <c r="O87" s="162" t="s">
        <v>1058</v>
      </c>
      <c r="P87" s="158" t="s">
        <v>1059</v>
      </c>
      <c r="Q87" s="161">
        <v>0.79166666666666696</v>
      </c>
      <c r="R87" s="158" t="s">
        <v>104</v>
      </c>
      <c r="S87" s="169" t="s">
        <v>386</v>
      </c>
      <c r="T87" s="8"/>
      <c r="U87" s="8"/>
      <c r="V87" s="8"/>
      <c r="W87" s="8"/>
      <c r="X87" s="8"/>
      <c r="Y87" s="8"/>
    </row>
    <row r="88" spans="1:25">
      <c r="A88" s="153">
        <v>87</v>
      </c>
      <c r="B88" s="168" t="s">
        <v>888</v>
      </c>
      <c r="C88" s="168">
        <v>45661</v>
      </c>
      <c r="D88" s="153" t="s">
        <v>1370</v>
      </c>
      <c r="E88" s="159" t="s">
        <v>1091</v>
      </c>
      <c r="F88" s="153" t="s">
        <v>1371</v>
      </c>
      <c r="G88" s="153"/>
      <c r="H88" s="164" t="s">
        <v>1054</v>
      </c>
      <c r="I88" s="158" t="s">
        <v>1055</v>
      </c>
      <c r="J88" s="153" t="s">
        <v>1122</v>
      </c>
      <c r="K88" s="165">
        <v>0.29166666666666702</v>
      </c>
      <c r="L88" s="165">
        <v>0.79166666666666696</v>
      </c>
      <c r="M88" s="162" t="s">
        <v>655</v>
      </c>
      <c r="N88" s="162" t="s">
        <v>1099</v>
      </c>
      <c r="O88" s="162" t="s">
        <v>1058</v>
      </c>
      <c r="P88" s="158" t="s">
        <v>1059</v>
      </c>
      <c r="Q88" s="161">
        <v>0.79166666666666696</v>
      </c>
      <c r="R88" s="158" t="s">
        <v>104</v>
      </c>
      <c r="S88" s="169" t="s">
        <v>386</v>
      </c>
      <c r="T88" s="8"/>
      <c r="U88" s="8"/>
      <c r="V88" s="8"/>
      <c r="W88" s="8"/>
      <c r="X88" s="8"/>
      <c r="Y88" s="8"/>
    </row>
    <row r="89" spans="1:25">
      <c r="A89" s="153">
        <v>88</v>
      </c>
      <c r="B89" s="168" t="s">
        <v>888</v>
      </c>
      <c r="C89" s="168">
        <v>45661</v>
      </c>
      <c r="D89" s="153" t="s">
        <v>1372</v>
      </c>
      <c r="E89" s="159" t="s">
        <v>1091</v>
      </c>
      <c r="F89" s="153" t="s">
        <v>1373</v>
      </c>
      <c r="G89" s="153"/>
      <c r="H89" s="164" t="s">
        <v>1054</v>
      </c>
      <c r="I89" s="153" t="s">
        <v>1374</v>
      </c>
      <c r="J89" s="153" t="s">
        <v>1122</v>
      </c>
      <c r="K89" s="165">
        <v>0.29166666666666702</v>
      </c>
      <c r="L89" s="165">
        <v>0.79166666666666696</v>
      </c>
      <c r="M89" s="162" t="s">
        <v>1375</v>
      </c>
      <c r="N89" s="162" t="s">
        <v>1093</v>
      </c>
      <c r="O89" s="162" t="s">
        <v>1058</v>
      </c>
      <c r="P89" s="158" t="s">
        <v>1059</v>
      </c>
      <c r="Q89" s="161">
        <v>0.79166666666666696</v>
      </c>
      <c r="R89" s="158" t="s">
        <v>104</v>
      </c>
      <c r="S89" s="169" t="s">
        <v>386</v>
      </c>
      <c r="T89" s="8"/>
      <c r="U89" s="8"/>
      <c r="V89" s="8"/>
      <c r="W89" s="8"/>
      <c r="X89" s="8"/>
      <c r="Y89" s="8"/>
    </row>
    <row r="90" spans="1:25">
      <c r="A90" s="153">
        <v>89</v>
      </c>
      <c r="B90" s="168">
        <v>45692</v>
      </c>
      <c r="C90" s="168">
        <v>45873</v>
      </c>
      <c r="D90" s="153" t="s">
        <v>1376</v>
      </c>
      <c r="E90" s="159" t="s">
        <v>1091</v>
      </c>
      <c r="F90" s="153" t="s">
        <v>1377</v>
      </c>
      <c r="G90" s="153"/>
      <c r="H90" s="164" t="s">
        <v>1054</v>
      </c>
      <c r="I90" s="158" t="s">
        <v>1055</v>
      </c>
      <c r="J90" s="153" t="s">
        <v>1122</v>
      </c>
      <c r="K90" s="165">
        <v>0.29166666666666702</v>
      </c>
      <c r="L90" s="165">
        <v>0.79166666666666696</v>
      </c>
      <c r="M90" s="162" t="s">
        <v>656</v>
      </c>
      <c r="N90" s="162" t="s">
        <v>1093</v>
      </c>
      <c r="O90" s="162" t="s">
        <v>1058</v>
      </c>
      <c r="P90" s="158" t="s">
        <v>1059</v>
      </c>
      <c r="Q90" s="161">
        <v>0.79166666666666696</v>
      </c>
      <c r="R90" s="158" t="s">
        <v>104</v>
      </c>
      <c r="S90" s="169" t="s">
        <v>386</v>
      </c>
      <c r="T90" s="8"/>
      <c r="U90" s="8"/>
      <c r="V90" s="8"/>
      <c r="W90" s="8"/>
      <c r="X90" s="8"/>
      <c r="Y90" s="8"/>
    </row>
    <row r="91" spans="1:25">
      <c r="A91" s="153">
        <v>90</v>
      </c>
      <c r="B91" s="168">
        <v>45692</v>
      </c>
      <c r="C91" s="168">
        <v>45873</v>
      </c>
      <c r="D91" s="153" t="s">
        <v>1378</v>
      </c>
      <c r="E91" s="159" t="s">
        <v>1091</v>
      </c>
      <c r="F91" s="153" t="s">
        <v>1379</v>
      </c>
      <c r="G91" s="153"/>
      <c r="H91" s="164" t="s">
        <v>1054</v>
      </c>
      <c r="I91" s="158" t="s">
        <v>1055</v>
      </c>
      <c r="J91" s="153" t="s">
        <v>1122</v>
      </c>
      <c r="K91" s="165">
        <v>0.29166666666666702</v>
      </c>
      <c r="L91" s="165">
        <v>0.79166666666666696</v>
      </c>
      <c r="M91" s="162" t="s">
        <v>1098</v>
      </c>
      <c r="N91" s="162" t="s">
        <v>1099</v>
      </c>
      <c r="O91" s="162" t="s">
        <v>1058</v>
      </c>
      <c r="P91" s="158" t="s">
        <v>1059</v>
      </c>
      <c r="Q91" s="161">
        <v>0.79166666666666696</v>
      </c>
      <c r="R91" s="158" t="s">
        <v>104</v>
      </c>
      <c r="S91" s="169" t="s">
        <v>386</v>
      </c>
      <c r="T91" s="8"/>
      <c r="U91" s="8"/>
      <c r="V91" s="8"/>
      <c r="W91" s="8"/>
      <c r="X91" s="8"/>
      <c r="Y91" s="8"/>
    </row>
    <row r="92" spans="1:25">
      <c r="A92" s="153">
        <v>91</v>
      </c>
      <c r="B92" s="168">
        <v>45692</v>
      </c>
      <c r="C92" s="168">
        <v>45873</v>
      </c>
      <c r="D92" s="153" t="s">
        <v>1380</v>
      </c>
      <c r="E92" s="159" t="s">
        <v>1091</v>
      </c>
      <c r="F92" s="153" t="s">
        <v>1381</v>
      </c>
      <c r="G92" s="153"/>
      <c r="H92" s="164" t="s">
        <v>1054</v>
      </c>
      <c r="I92" s="158" t="s">
        <v>1055</v>
      </c>
      <c r="J92" s="153" t="s">
        <v>1122</v>
      </c>
      <c r="K92" s="165">
        <v>0.29166666666666702</v>
      </c>
      <c r="L92" s="165">
        <v>0.79166666666666696</v>
      </c>
      <c r="M92" s="162" t="s">
        <v>655</v>
      </c>
      <c r="N92" s="162" t="s">
        <v>1099</v>
      </c>
      <c r="O92" s="162" t="s">
        <v>1058</v>
      </c>
      <c r="P92" s="158" t="s">
        <v>1059</v>
      </c>
      <c r="Q92" s="161">
        <v>0.79166666666666696</v>
      </c>
      <c r="R92" s="158" t="s">
        <v>104</v>
      </c>
      <c r="S92" s="169" t="s">
        <v>386</v>
      </c>
      <c r="T92" s="8"/>
      <c r="U92" s="8"/>
      <c r="V92" s="8"/>
      <c r="W92" s="8"/>
      <c r="X92" s="8"/>
      <c r="Y92" s="8"/>
    </row>
    <row r="93" spans="1:25">
      <c r="A93" s="153">
        <v>92</v>
      </c>
      <c r="B93" s="168">
        <v>45692</v>
      </c>
      <c r="C93" s="168">
        <v>45873</v>
      </c>
      <c r="D93" s="153" t="s">
        <v>1382</v>
      </c>
      <c r="E93" s="159" t="s">
        <v>1091</v>
      </c>
      <c r="F93" s="153" t="s">
        <v>1383</v>
      </c>
      <c r="G93" s="153"/>
      <c r="H93" s="164" t="s">
        <v>1054</v>
      </c>
      <c r="I93" s="153" t="s">
        <v>1374</v>
      </c>
      <c r="J93" s="153" t="s">
        <v>1122</v>
      </c>
      <c r="K93" s="165">
        <v>0.29166666666666702</v>
      </c>
      <c r="L93" s="165">
        <v>0.79166666666666696</v>
      </c>
      <c r="M93" s="162" t="s">
        <v>1375</v>
      </c>
      <c r="N93" s="162" t="s">
        <v>1093</v>
      </c>
      <c r="O93" s="162" t="s">
        <v>1058</v>
      </c>
      <c r="P93" s="158" t="s">
        <v>1059</v>
      </c>
      <c r="Q93" s="161">
        <v>0.79166666666666696</v>
      </c>
      <c r="R93" s="158" t="s">
        <v>104</v>
      </c>
      <c r="S93" s="169" t="s">
        <v>386</v>
      </c>
      <c r="T93" s="8"/>
      <c r="U93" s="8"/>
      <c r="V93" s="8"/>
      <c r="W93" s="8"/>
      <c r="X93" s="8"/>
      <c r="Y93" s="8"/>
    </row>
    <row r="94" spans="1:25">
      <c r="A94" s="153">
        <v>93</v>
      </c>
      <c r="B94" s="168">
        <v>45720</v>
      </c>
      <c r="C94" s="168">
        <v>45904</v>
      </c>
      <c r="D94" s="153" t="s">
        <v>1384</v>
      </c>
      <c r="E94" s="159" t="s">
        <v>1053</v>
      </c>
      <c r="F94" s="153" t="s">
        <v>1385</v>
      </c>
      <c r="G94" s="153"/>
      <c r="H94" s="164" t="s">
        <v>1054</v>
      </c>
      <c r="I94" s="158" t="s">
        <v>1055</v>
      </c>
      <c r="J94" s="153" t="s">
        <v>1122</v>
      </c>
      <c r="K94" s="165">
        <v>0.29166666666666702</v>
      </c>
      <c r="L94" s="165">
        <v>0.79166666666666696</v>
      </c>
      <c r="M94" s="162" t="s">
        <v>655</v>
      </c>
      <c r="N94" s="162" t="s">
        <v>1099</v>
      </c>
      <c r="O94" s="162" t="s">
        <v>1058</v>
      </c>
      <c r="P94" s="158" t="s">
        <v>1059</v>
      </c>
      <c r="Q94" s="161">
        <v>0.79166666666666696</v>
      </c>
      <c r="R94" s="158" t="s">
        <v>104</v>
      </c>
      <c r="S94" s="169" t="s">
        <v>386</v>
      </c>
      <c r="T94" s="8"/>
      <c r="U94" s="8"/>
      <c r="V94" s="8"/>
      <c r="W94" s="8"/>
      <c r="X94" s="8"/>
      <c r="Y94" s="8"/>
    </row>
    <row r="95" spans="1:25">
      <c r="A95" s="153">
        <v>94</v>
      </c>
      <c r="B95" s="168">
        <v>45812</v>
      </c>
      <c r="C95" s="168">
        <v>45995</v>
      </c>
      <c r="D95" s="153" t="s">
        <v>1386</v>
      </c>
      <c r="E95" s="159" t="s">
        <v>1053</v>
      </c>
      <c r="F95" s="153" t="s">
        <v>1387</v>
      </c>
      <c r="G95" s="153"/>
      <c r="H95" s="164" t="s">
        <v>1054</v>
      </c>
      <c r="I95" s="158" t="s">
        <v>1055</v>
      </c>
      <c r="J95" s="153" t="s">
        <v>1056</v>
      </c>
      <c r="K95" s="165">
        <v>0.29166666666666702</v>
      </c>
      <c r="L95" s="165">
        <v>0.79166666666666696</v>
      </c>
      <c r="M95" s="162" t="s">
        <v>1388</v>
      </c>
      <c r="N95" s="162" t="s">
        <v>1099</v>
      </c>
      <c r="O95" s="162" t="s">
        <v>1058</v>
      </c>
      <c r="P95" s="158" t="s">
        <v>1059</v>
      </c>
      <c r="Q95" s="161">
        <v>0.79166666666666696</v>
      </c>
      <c r="R95" s="158" t="s">
        <v>104</v>
      </c>
      <c r="S95" s="8"/>
      <c r="T95" s="8"/>
      <c r="U95" s="8"/>
      <c r="V95" s="8"/>
      <c r="W95" s="8"/>
      <c r="X95" s="8"/>
      <c r="Y95" s="8"/>
    </row>
    <row r="96" spans="1:25">
      <c r="A96" s="153">
        <v>95</v>
      </c>
      <c r="B96" s="168">
        <v>45873</v>
      </c>
      <c r="C96" s="153" t="s">
        <v>913</v>
      </c>
      <c r="D96" s="153" t="s">
        <v>1389</v>
      </c>
      <c r="E96" s="159" t="s">
        <v>1053</v>
      </c>
      <c r="F96" s="153" t="s">
        <v>1390</v>
      </c>
      <c r="G96" s="153"/>
      <c r="H96" s="164" t="s">
        <v>1054</v>
      </c>
      <c r="I96" s="158" t="s">
        <v>1055</v>
      </c>
      <c r="J96" s="153" t="s">
        <v>1056</v>
      </c>
      <c r="K96" s="165">
        <v>0.29166666666666702</v>
      </c>
      <c r="L96" s="165">
        <v>0.79166666666666696</v>
      </c>
      <c r="M96" s="162" t="s">
        <v>1391</v>
      </c>
      <c r="N96" s="162" t="s">
        <v>1099</v>
      </c>
      <c r="O96" s="162" t="s">
        <v>1058</v>
      </c>
      <c r="P96" s="158" t="s">
        <v>1059</v>
      </c>
      <c r="Q96" s="161">
        <v>0.79166666666666696</v>
      </c>
      <c r="R96" s="158" t="s">
        <v>104</v>
      </c>
      <c r="S96" s="8"/>
      <c r="T96" s="8"/>
      <c r="U96" s="8"/>
      <c r="V96" s="8"/>
      <c r="W96" s="8"/>
      <c r="X96" s="8"/>
      <c r="Y96" s="8"/>
    </row>
    <row r="97" spans="1:25">
      <c r="A97" s="153">
        <v>96</v>
      </c>
      <c r="B97" s="168">
        <v>45904</v>
      </c>
      <c r="C97" s="153" t="s">
        <v>916</v>
      </c>
      <c r="D97" s="153" t="s">
        <v>1392</v>
      </c>
      <c r="E97" s="159" t="s">
        <v>1393</v>
      </c>
      <c r="F97" s="153" t="s">
        <v>1394</v>
      </c>
      <c r="G97" s="153"/>
      <c r="H97" s="164" t="s">
        <v>1054</v>
      </c>
      <c r="I97" s="153" t="s">
        <v>1300</v>
      </c>
      <c r="J97" s="153" t="s">
        <v>1073</v>
      </c>
      <c r="K97" s="165">
        <v>0.29166666666666702</v>
      </c>
      <c r="L97" s="165">
        <v>0.79166666666666696</v>
      </c>
      <c r="M97" s="162" t="s">
        <v>1098</v>
      </c>
      <c r="N97" s="162" t="s">
        <v>1099</v>
      </c>
      <c r="O97" s="167" t="s">
        <v>1395</v>
      </c>
      <c r="P97" s="158" t="s">
        <v>1059</v>
      </c>
      <c r="Q97" s="161">
        <v>0.79166666666666696</v>
      </c>
      <c r="R97" s="158" t="s">
        <v>104</v>
      </c>
      <c r="S97" s="8"/>
      <c r="T97" s="8"/>
      <c r="U97" s="8"/>
      <c r="V97" s="8"/>
      <c r="W97" s="8"/>
      <c r="X97" s="8"/>
      <c r="Y97" s="8"/>
    </row>
    <row r="98" spans="1:25">
      <c r="A98" s="153">
        <v>97</v>
      </c>
      <c r="B98" s="168">
        <v>45904</v>
      </c>
      <c r="C98" s="153" t="s">
        <v>916</v>
      </c>
      <c r="D98" s="153" t="s">
        <v>1396</v>
      </c>
      <c r="E98" s="159" t="s">
        <v>1393</v>
      </c>
      <c r="F98" s="153" t="s">
        <v>1397</v>
      </c>
      <c r="G98" s="153"/>
      <c r="H98" s="164" t="s">
        <v>1054</v>
      </c>
      <c r="I98" s="153" t="s">
        <v>1300</v>
      </c>
      <c r="J98" s="153" t="s">
        <v>1097</v>
      </c>
      <c r="K98" s="165">
        <v>0.29166666666666702</v>
      </c>
      <c r="L98" s="165">
        <v>0.79166666666666696</v>
      </c>
      <c r="M98" s="162" t="s">
        <v>655</v>
      </c>
      <c r="N98" s="162" t="s">
        <v>1099</v>
      </c>
      <c r="O98" s="167" t="s">
        <v>1395</v>
      </c>
      <c r="P98" s="158" t="s">
        <v>1059</v>
      </c>
      <c r="Q98" s="161">
        <v>0.79166666666666696</v>
      </c>
      <c r="R98" s="158" t="s">
        <v>104</v>
      </c>
      <c r="S98" s="8"/>
      <c r="T98" s="8"/>
      <c r="U98" s="8"/>
      <c r="V98" s="8"/>
      <c r="W98" s="8"/>
      <c r="X98" s="8"/>
      <c r="Y98" s="8"/>
    </row>
    <row r="99" spans="1:25">
      <c r="A99" s="153">
        <v>98</v>
      </c>
      <c r="B99" s="168">
        <v>45904</v>
      </c>
      <c r="C99" s="153" t="s">
        <v>916</v>
      </c>
      <c r="D99" s="153" t="s">
        <v>1398</v>
      </c>
      <c r="E99" s="159" t="s">
        <v>1393</v>
      </c>
      <c r="F99" s="153" t="s">
        <v>1399</v>
      </c>
      <c r="G99" s="153"/>
      <c r="H99" s="164" t="s">
        <v>1054</v>
      </c>
      <c r="I99" s="153" t="s">
        <v>1300</v>
      </c>
      <c r="J99" s="153" t="s">
        <v>1086</v>
      </c>
      <c r="K99" s="165">
        <v>0.29166666666666702</v>
      </c>
      <c r="L99" s="165">
        <v>0.79166666666666696</v>
      </c>
      <c r="M99" s="162" t="s">
        <v>656</v>
      </c>
      <c r="N99" s="162" t="s">
        <v>1093</v>
      </c>
      <c r="O99" s="167" t="s">
        <v>1395</v>
      </c>
      <c r="P99" s="158" t="s">
        <v>1059</v>
      </c>
      <c r="Q99" s="161">
        <v>0.79166666666666696</v>
      </c>
      <c r="R99" s="158" t="s">
        <v>104</v>
      </c>
      <c r="S99" s="8"/>
      <c r="T99" s="8"/>
      <c r="U99" s="8"/>
      <c r="V99" s="8"/>
      <c r="W99" s="8"/>
      <c r="X99" s="8"/>
      <c r="Y99" s="8"/>
    </row>
    <row r="100" spans="1:25">
      <c r="A100" s="153">
        <v>99</v>
      </c>
      <c r="B100" s="168">
        <v>45934</v>
      </c>
      <c r="C100" s="153" t="s">
        <v>917</v>
      </c>
      <c r="D100" s="153" t="s">
        <v>1400</v>
      </c>
      <c r="E100" s="159" t="s">
        <v>1053</v>
      </c>
      <c r="F100" s="153" t="s">
        <v>1401</v>
      </c>
      <c r="G100" s="153"/>
      <c r="H100" s="164" t="s">
        <v>1054</v>
      </c>
      <c r="I100" s="153" t="s">
        <v>1346</v>
      </c>
      <c r="J100" s="153" t="s">
        <v>1068</v>
      </c>
      <c r="K100" s="165">
        <v>0.29166666666666702</v>
      </c>
      <c r="L100" s="165">
        <v>0.79166666666666696</v>
      </c>
      <c r="M100" s="162" t="s">
        <v>1402</v>
      </c>
      <c r="N100" s="162" t="s">
        <v>1099</v>
      </c>
      <c r="O100" s="162" t="s">
        <v>1058</v>
      </c>
      <c r="P100" s="158" t="s">
        <v>1059</v>
      </c>
      <c r="Q100" s="161">
        <v>0.79166666666666696</v>
      </c>
      <c r="R100" s="158" t="s">
        <v>104</v>
      </c>
      <c r="S100" s="8"/>
      <c r="T100" s="8"/>
      <c r="U100" s="8"/>
      <c r="V100" s="8"/>
      <c r="W100" s="8"/>
      <c r="X100" s="8"/>
      <c r="Y100" s="8"/>
    </row>
    <row r="101" spans="1:25">
      <c r="A101" s="153">
        <v>100</v>
      </c>
      <c r="B101" s="168" t="s">
        <v>913</v>
      </c>
      <c r="C101" s="168" t="s">
        <v>921</v>
      </c>
      <c r="D101" s="153" t="s">
        <v>1403</v>
      </c>
      <c r="E101" s="159" t="s">
        <v>1393</v>
      </c>
      <c r="F101" s="153" t="s">
        <v>1404</v>
      </c>
      <c r="G101" s="153"/>
      <c r="H101" s="164" t="s">
        <v>1054</v>
      </c>
      <c r="I101" s="153" t="s">
        <v>1122</v>
      </c>
      <c r="J101" s="153" t="s">
        <v>1122</v>
      </c>
      <c r="K101" s="165">
        <v>0.29166666666666702</v>
      </c>
      <c r="L101" s="165">
        <v>0.79166666666666696</v>
      </c>
      <c r="M101" s="162" t="s">
        <v>1375</v>
      </c>
      <c r="N101" s="162" t="s">
        <v>1405</v>
      </c>
      <c r="O101" s="162" t="s">
        <v>1395</v>
      </c>
      <c r="P101" s="158" t="s">
        <v>1059</v>
      </c>
      <c r="Q101" s="161">
        <v>0.79166666666666696</v>
      </c>
      <c r="R101" s="158" t="s">
        <v>104</v>
      </c>
      <c r="S101" s="8"/>
      <c r="T101" s="8"/>
      <c r="U101" s="8"/>
      <c r="V101" s="8"/>
      <c r="W101" s="8"/>
      <c r="X101" s="8"/>
      <c r="Y101" s="8"/>
    </row>
    <row r="102" spans="1:25">
      <c r="A102" s="153">
        <v>101</v>
      </c>
      <c r="B102" s="168" t="s">
        <v>913</v>
      </c>
      <c r="C102" s="168" t="s">
        <v>921</v>
      </c>
      <c r="D102" s="153" t="s">
        <v>1406</v>
      </c>
      <c r="E102" s="159" t="s">
        <v>1091</v>
      </c>
      <c r="F102" s="153" t="s">
        <v>1407</v>
      </c>
      <c r="G102" s="153"/>
      <c r="H102" s="164" t="s">
        <v>1054</v>
      </c>
      <c r="I102" s="153" t="s">
        <v>1055</v>
      </c>
      <c r="J102" s="153" t="s">
        <v>1073</v>
      </c>
      <c r="K102" s="165">
        <v>0.29166666666666702</v>
      </c>
      <c r="L102" s="165">
        <v>0.79166666666666696</v>
      </c>
      <c r="M102" s="162" t="s">
        <v>1408</v>
      </c>
      <c r="N102" s="162" t="s">
        <v>1405</v>
      </c>
      <c r="O102" s="162" t="s">
        <v>1058</v>
      </c>
      <c r="P102" s="158" t="s">
        <v>1059</v>
      </c>
      <c r="Q102" s="161">
        <v>0.79166666666666696</v>
      </c>
      <c r="R102" s="158" t="s">
        <v>104</v>
      </c>
      <c r="S102" s="8"/>
      <c r="T102" s="8"/>
      <c r="U102" s="8"/>
      <c r="V102" s="8"/>
      <c r="W102" s="8"/>
      <c r="X102" s="8"/>
      <c r="Y102" s="8"/>
    </row>
    <row r="103" spans="1:25">
      <c r="A103" s="153">
        <v>102</v>
      </c>
      <c r="B103" s="153" t="s">
        <v>917</v>
      </c>
      <c r="C103" s="153" t="s">
        <v>923</v>
      </c>
      <c r="D103" s="153" t="s">
        <v>1409</v>
      </c>
      <c r="E103" s="159" t="s">
        <v>1393</v>
      </c>
      <c r="F103" s="153" t="s">
        <v>1410</v>
      </c>
      <c r="G103" s="153"/>
      <c r="H103" s="164" t="s">
        <v>1054</v>
      </c>
      <c r="I103" s="153" t="s">
        <v>1055</v>
      </c>
      <c r="J103" s="153" t="s">
        <v>1073</v>
      </c>
      <c r="K103" s="165">
        <v>0.29166666666666702</v>
      </c>
      <c r="L103" s="165">
        <v>0.79166666666666696</v>
      </c>
      <c r="M103" s="162" t="s">
        <v>1411</v>
      </c>
      <c r="N103" s="162" t="s">
        <v>1099</v>
      </c>
      <c r="O103" s="167" t="s">
        <v>1395</v>
      </c>
      <c r="P103" s="158" t="s">
        <v>1059</v>
      </c>
      <c r="Q103" s="161">
        <v>0.79166666666666696</v>
      </c>
      <c r="R103" s="158" t="s">
        <v>104</v>
      </c>
      <c r="S103" s="8"/>
      <c r="T103" s="8"/>
      <c r="U103" s="8"/>
      <c r="V103" s="8"/>
      <c r="W103" s="8"/>
      <c r="X103" s="8"/>
      <c r="Y103" s="8"/>
    </row>
    <row r="104" spans="1:25">
      <c r="A104" s="153">
        <v>103</v>
      </c>
      <c r="B104" s="153" t="s">
        <v>917</v>
      </c>
      <c r="C104" s="153" t="s">
        <v>923</v>
      </c>
      <c r="D104" s="153" t="s">
        <v>1412</v>
      </c>
      <c r="E104" s="159" t="s">
        <v>1393</v>
      </c>
      <c r="F104" s="153" t="s">
        <v>1413</v>
      </c>
      <c r="G104" s="153"/>
      <c r="H104" s="164" t="s">
        <v>1054</v>
      </c>
      <c r="I104" s="153" t="s">
        <v>1055</v>
      </c>
      <c r="J104" s="153" t="s">
        <v>1097</v>
      </c>
      <c r="K104" s="165">
        <v>0.29166666666666702</v>
      </c>
      <c r="L104" s="165">
        <v>0.79166666666666696</v>
      </c>
      <c r="M104" s="162" t="s">
        <v>655</v>
      </c>
      <c r="N104" s="162" t="s">
        <v>1099</v>
      </c>
      <c r="O104" s="167" t="s">
        <v>1395</v>
      </c>
      <c r="P104" s="158" t="s">
        <v>1059</v>
      </c>
      <c r="Q104" s="161">
        <v>0.79166666666666696</v>
      </c>
      <c r="R104" s="158" t="s">
        <v>104</v>
      </c>
      <c r="S104" s="8"/>
      <c r="T104" s="8"/>
      <c r="U104" s="8"/>
      <c r="V104" s="8"/>
      <c r="W104" s="8"/>
      <c r="X104" s="8"/>
      <c r="Y104" s="8"/>
    </row>
    <row r="105" spans="1:25">
      <c r="A105" s="153">
        <v>104</v>
      </c>
      <c r="B105" s="153" t="s">
        <v>917</v>
      </c>
      <c r="C105" s="153" t="s">
        <v>923</v>
      </c>
      <c r="D105" s="153" t="s">
        <v>1414</v>
      </c>
      <c r="E105" s="159" t="s">
        <v>1393</v>
      </c>
      <c r="F105" s="153" t="s">
        <v>1415</v>
      </c>
      <c r="G105" s="153"/>
      <c r="H105" s="164" t="s">
        <v>1054</v>
      </c>
      <c r="I105" s="153" t="s">
        <v>1055</v>
      </c>
      <c r="J105" s="153" t="s">
        <v>1086</v>
      </c>
      <c r="K105" s="165">
        <v>0.29166666666666702</v>
      </c>
      <c r="L105" s="165">
        <v>0.79166666666666696</v>
      </c>
      <c r="M105" s="162" t="s">
        <v>656</v>
      </c>
      <c r="N105" s="162" t="s">
        <v>1093</v>
      </c>
      <c r="O105" s="167" t="s">
        <v>1395</v>
      </c>
      <c r="P105" s="158" t="s">
        <v>1059</v>
      </c>
      <c r="Q105" s="161">
        <v>0.79166666666666696</v>
      </c>
      <c r="R105" s="158" t="s">
        <v>104</v>
      </c>
      <c r="S105" s="8"/>
      <c r="T105" s="8"/>
      <c r="U105" s="8"/>
      <c r="V105" s="8"/>
      <c r="W105" s="8"/>
      <c r="X105" s="8"/>
      <c r="Y105" s="8"/>
    </row>
    <row r="106" spans="1:25" ht="36">
      <c r="A106" s="153">
        <v>105</v>
      </c>
      <c r="B106" s="153" t="s">
        <v>919</v>
      </c>
      <c r="C106" s="153" t="s">
        <v>925</v>
      </c>
      <c r="D106" s="153" t="s">
        <v>1416</v>
      </c>
      <c r="E106" s="159" t="s">
        <v>1091</v>
      </c>
      <c r="F106" s="153" t="s">
        <v>1417</v>
      </c>
      <c r="G106" s="153"/>
      <c r="H106" s="164" t="s">
        <v>1054</v>
      </c>
      <c r="I106" s="152" t="s">
        <v>1255</v>
      </c>
      <c r="J106" s="153" t="s">
        <v>1056</v>
      </c>
      <c r="K106" s="165">
        <v>0.29166666666666702</v>
      </c>
      <c r="L106" s="165">
        <v>0.79166666666666696</v>
      </c>
      <c r="M106" s="162" t="s">
        <v>1418</v>
      </c>
      <c r="N106" s="162" t="s">
        <v>1099</v>
      </c>
      <c r="O106" s="162" t="s">
        <v>1058</v>
      </c>
      <c r="P106" s="158" t="s">
        <v>1059</v>
      </c>
      <c r="Q106" s="161">
        <v>0.79166666666666696</v>
      </c>
      <c r="R106" s="158" t="s">
        <v>104</v>
      </c>
      <c r="S106" s="8"/>
      <c r="T106" s="8"/>
      <c r="U106" s="8"/>
      <c r="V106" s="8"/>
      <c r="W106" s="8"/>
      <c r="X106" s="8"/>
      <c r="Y106" s="8"/>
    </row>
    <row r="107" spans="1:25">
      <c r="A107" s="153">
        <v>106</v>
      </c>
      <c r="B107" s="153" t="s">
        <v>923</v>
      </c>
      <c r="C107" s="153" t="s">
        <v>929</v>
      </c>
      <c r="D107" s="153" t="s">
        <v>1419</v>
      </c>
      <c r="E107" s="159" t="s">
        <v>1393</v>
      </c>
      <c r="F107" s="153" t="s">
        <v>1420</v>
      </c>
      <c r="G107" s="153"/>
      <c r="H107" s="164" t="s">
        <v>1054</v>
      </c>
      <c r="I107" s="153" t="s">
        <v>1374</v>
      </c>
      <c r="J107" s="153" t="s">
        <v>1122</v>
      </c>
      <c r="K107" s="165">
        <v>0.29166666666666702</v>
      </c>
      <c r="L107" s="165">
        <v>0.79166666666666696</v>
      </c>
      <c r="M107" s="162" t="s">
        <v>1375</v>
      </c>
      <c r="N107" s="162" t="s">
        <v>1405</v>
      </c>
      <c r="O107" s="167" t="s">
        <v>1395</v>
      </c>
      <c r="P107" s="158"/>
      <c r="Q107" s="161"/>
      <c r="R107" s="158"/>
      <c r="S107" s="8"/>
      <c r="T107" s="8"/>
      <c r="U107" s="8"/>
      <c r="V107" s="8"/>
      <c r="W107" s="8"/>
      <c r="X107" s="8"/>
      <c r="Y107" s="8"/>
    </row>
    <row r="108" spans="1:25">
      <c r="A108" s="153">
        <v>107</v>
      </c>
      <c r="B108" s="153" t="s">
        <v>924</v>
      </c>
      <c r="C108" s="153" t="s">
        <v>930</v>
      </c>
      <c r="D108" s="153" t="s">
        <v>1421</v>
      </c>
      <c r="E108" s="159" t="s">
        <v>1393</v>
      </c>
      <c r="F108" s="153" t="s">
        <v>1422</v>
      </c>
      <c r="G108" s="153"/>
      <c r="H108" s="164" t="s">
        <v>1054</v>
      </c>
      <c r="I108" s="153" t="s">
        <v>1055</v>
      </c>
      <c r="J108" s="153" t="s">
        <v>1086</v>
      </c>
      <c r="K108" s="165">
        <v>0.29166666666666702</v>
      </c>
      <c r="L108" s="165">
        <v>0.79166666666666696</v>
      </c>
      <c r="M108" s="162" t="s">
        <v>656</v>
      </c>
      <c r="N108" s="162" t="s">
        <v>1093</v>
      </c>
      <c r="O108" s="162" t="s">
        <v>1395</v>
      </c>
      <c r="P108" s="153"/>
      <c r="Q108" s="153"/>
      <c r="R108" s="153"/>
      <c r="S108" s="8"/>
      <c r="T108" s="8"/>
      <c r="U108" s="8"/>
      <c r="V108" s="8"/>
      <c r="W108" s="8"/>
      <c r="X108" s="8"/>
      <c r="Y108" s="8"/>
    </row>
    <row r="109" spans="1:25">
      <c r="A109" s="153">
        <v>108</v>
      </c>
      <c r="B109" s="153" t="s">
        <v>924</v>
      </c>
      <c r="C109" s="153" t="s">
        <v>930</v>
      </c>
      <c r="D109" s="153" t="s">
        <v>1423</v>
      </c>
      <c r="E109" s="159" t="s">
        <v>1393</v>
      </c>
      <c r="F109" s="153" t="s">
        <v>1424</v>
      </c>
      <c r="G109" s="153"/>
      <c r="H109" s="164" t="s">
        <v>1054</v>
      </c>
      <c r="I109" s="153" t="s">
        <v>1055</v>
      </c>
      <c r="J109" s="153" t="s">
        <v>1097</v>
      </c>
      <c r="K109" s="165">
        <v>0.29166666666666702</v>
      </c>
      <c r="L109" s="165">
        <v>0.79166666666666696</v>
      </c>
      <c r="M109" s="162" t="s">
        <v>1411</v>
      </c>
      <c r="N109" s="162" t="s">
        <v>1093</v>
      </c>
      <c r="O109" s="162" t="s">
        <v>1395</v>
      </c>
      <c r="P109" s="153"/>
      <c r="Q109" s="153"/>
      <c r="R109" s="153"/>
      <c r="S109" s="8"/>
      <c r="T109" s="8"/>
      <c r="U109" s="8"/>
      <c r="V109" s="8"/>
      <c r="W109" s="8"/>
      <c r="X109" s="8"/>
      <c r="Y109" s="8"/>
    </row>
    <row r="110" spans="1:25">
      <c r="A110" s="153">
        <v>109</v>
      </c>
      <c r="B110" s="153" t="s">
        <v>924</v>
      </c>
      <c r="C110" s="153" t="s">
        <v>930</v>
      </c>
      <c r="D110" s="153" t="s">
        <v>1425</v>
      </c>
      <c r="E110" s="159" t="s">
        <v>1393</v>
      </c>
      <c r="F110" s="153" t="s">
        <v>1426</v>
      </c>
      <c r="G110" s="153"/>
      <c r="H110" s="164" t="s">
        <v>1054</v>
      </c>
      <c r="I110" s="153" t="s">
        <v>1055</v>
      </c>
      <c r="J110" s="153" t="s">
        <v>1073</v>
      </c>
      <c r="K110" s="165">
        <v>0.29166666666666702</v>
      </c>
      <c r="L110" s="165">
        <v>0.79166666666666696</v>
      </c>
      <c r="M110" s="162" t="s">
        <v>655</v>
      </c>
      <c r="N110" s="162" t="s">
        <v>1093</v>
      </c>
      <c r="O110" s="162" t="s">
        <v>1395</v>
      </c>
      <c r="P110" s="153"/>
      <c r="Q110" s="153"/>
      <c r="R110" s="153"/>
      <c r="S110" s="8"/>
      <c r="T110" s="8"/>
      <c r="U110" s="8"/>
      <c r="V110" s="8"/>
      <c r="W110" s="8"/>
      <c r="X110" s="8"/>
      <c r="Y110" s="8"/>
    </row>
    <row r="111" spans="1:25">
      <c r="A111" s="153">
        <v>110</v>
      </c>
      <c r="B111" s="153" t="s">
        <v>924</v>
      </c>
      <c r="C111" s="153" t="s">
        <v>930</v>
      </c>
      <c r="D111" s="153" t="s">
        <v>1425</v>
      </c>
      <c r="E111" s="159" t="s">
        <v>1091</v>
      </c>
      <c r="F111" s="153" t="s">
        <v>1427</v>
      </c>
      <c r="G111" s="153"/>
      <c r="H111" s="164" t="s">
        <v>1054</v>
      </c>
      <c r="I111" s="153" t="s">
        <v>1055</v>
      </c>
      <c r="J111" s="153" t="s">
        <v>1056</v>
      </c>
      <c r="K111" s="165">
        <v>0.29166666666666702</v>
      </c>
      <c r="L111" s="165">
        <v>0.79166666666666696</v>
      </c>
      <c r="M111" s="162" t="s">
        <v>1428</v>
      </c>
      <c r="N111" s="162" t="s">
        <v>1093</v>
      </c>
      <c r="O111" s="162" t="s">
        <v>1058</v>
      </c>
      <c r="P111" s="153"/>
      <c r="Q111" s="153"/>
      <c r="R111" s="153"/>
      <c r="S111" s="8"/>
      <c r="T111" s="8"/>
      <c r="U111" s="8"/>
      <c r="V111" s="8"/>
      <c r="W111" s="8"/>
      <c r="X111" s="8"/>
      <c r="Y111" s="8"/>
    </row>
    <row r="112" spans="1:25">
      <c r="A112" s="153">
        <v>111</v>
      </c>
      <c r="B112" s="153" t="s">
        <v>929</v>
      </c>
      <c r="C112" s="168">
        <v>45752</v>
      </c>
      <c r="D112" s="153" t="s">
        <v>1429</v>
      </c>
      <c r="E112" s="159" t="s">
        <v>1091</v>
      </c>
      <c r="F112" s="153" t="s">
        <v>1430</v>
      </c>
      <c r="G112" s="153"/>
      <c r="H112" s="164" t="s">
        <v>1054</v>
      </c>
      <c r="I112" s="153" t="s">
        <v>1055</v>
      </c>
      <c r="J112" s="153" t="s">
        <v>1056</v>
      </c>
      <c r="K112" s="165">
        <v>0.29166666666666702</v>
      </c>
      <c r="L112" s="165">
        <v>0.79166666666666696</v>
      </c>
      <c r="M112" s="162" t="s">
        <v>1431</v>
      </c>
      <c r="N112" s="162" t="s">
        <v>1093</v>
      </c>
      <c r="O112" s="162" t="s">
        <v>1058</v>
      </c>
      <c r="P112" s="153"/>
      <c r="Q112" s="153"/>
      <c r="R112" s="153"/>
      <c r="S112" s="8"/>
      <c r="T112" s="8"/>
      <c r="U112" s="8"/>
      <c r="V112" s="8"/>
      <c r="W112" s="8"/>
      <c r="X112" s="8"/>
      <c r="Y112" s="8"/>
    </row>
    <row r="113" spans="1:25">
      <c r="A113" s="153">
        <v>112</v>
      </c>
      <c r="B113" s="153" t="s">
        <v>931</v>
      </c>
      <c r="C113" s="153" t="s">
        <v>931</v>
      </c>
      <c r="D113" s="153" t="s">
        <v>1432</v>
      </c>
      <c r="E113" s="159" t="s">
        <v>1393</v>
      </c>
      <c r="F113" s="153" t="s">
        <v>1433</v>
      </c>
      <c r="G113" s="170"/>
      <c r="H113" s="164" t="s">
        <v>1054</v>
      </c>
      <c r="I113" s="153" t="s">
        <v>1055</v>
      </c>
      <c r="J113" s="153" t="s">
        <v>1097</v>
      </c>
      <c r="K113" s="165">
        <v>0.29166666666666702</v>
      </c>
      <c r="L113" s="165">
        <v>0.79166666666666696</v>
      </c>
      <c r="M113" s="162" t="s">
        <v>1411</v>
      </c>
      <c r="N113" s="162" t="s">
        <v>1099</v>
      </c>
      <c r="O113" s="162" t="s">
        <v>1395</v>
      </c>
      <c r="P113" s="170"/>
      <c r="Q113" s="170"/>
      <c r="R113" s="170"/>
      <c r="S113" s="8"/>
      <c r="T113" s="8"/>
      <c r="U113" s="8"/>
      <c r="V113" s="8"/>
      <c r="W113" s="8"/>
      <c r="X113" s="8"/>
      <c r="Y113" s="8"/>
    </row>
    <row r="114" spans="1:25">
      <c r="A114" s="153">
        <v>113</v>
      </c>
      <c r="B114" s="153" t="s">
        <v>931</v>
      </c>
      <c r="C114" s="153" t="s">
        <v>931</v>
      </c>
      <c r="D114" s="153" t="s">
        <v>1434</v>
      </c>
      <c r="E114" s="159" t="s">
        <v>1393</v>
      </c>
      <c r="F114" s="153" t="s">
        <v>1435</v>
      </c>
      <c r="G114" s="170"/>
      <c r="H114" s="164" t="s">
        <v>1054</v>
      </c>
      <c r="I114" s="153" t="s">
        <v>1055</v>
      </c>
      <c r="J114" s="153" t="s">
        <v>1073</v>
      </c>
      <c r="K114" s="165">
        <v>0.29166666666666702</v>
      </c>
      <c r="L114" s="165">
        <v>0.79166666666666696</v>
      </c>
      <c r="M114" s="162" t="s">
        <v>655</v>
      </c>
      <c r="N114" s="162" t="s">
        <v>1099</v>
      </c>
      <c r="O114" s="162" t="s">
        <v>1395</v>
      </c>
      <c r="P114" s="170"/>
      <c r="Q114" s="170"/>
      <c r="R114" s="170"/>
      <c r="S114" s="8"/>
      <c r="T114" s="8"/>
      <c r="U114" s="8"/>
      <c r="V114" s="8"/>
      <c r="W114" s="8"/>
      <c r="X114" s="8"/>
      <c r="Y114" s="8"/>
    </row>
    <row r="115" spans="1:25">
      <c r="A115" s="153">
        <v>114</v>
      </c>
      <c r="B115" s="153" t="s">
        <v>931</v>
      </c>
      <c r="C115" s="153" t="s">
        <v>931</v>
      </c>
      <c r="D115" s="153" t="s">
        <v>1436</v>
      </c>
      <c r="E115" s="159" t="s">
        <v>1393</v>
      </c>
      <c r="F115" s="153" t="s">
        <v>1437</v>
      </c>
      <c r="G115" s="170"/>
      <c r="H115" s="164" t="s">
        <v>1054</v>
      </c>
      <c r="I115" s="153" t="s">
        <v>1055</v>
      </c>
      <c r="J115" s="153" t="s">
        <v>1122</v>
      </c>
      <c r="K115" s="165">
        <v>0.29166666666666702</v>
      </c>
      <c r="L115" s="165">
        <v>0.79166666666666696</v>
      </c>
      <c r="M115" s="162" t="s">
        <v>656</v>
      </c>
      <c r="N115" s="162" t="s">
        <v>1093</v>
      </c>
      <c r="O115" s="162" t="s">
        <v>1395</v>
      </c>
      <c r="P115" s="170"/>
      <c r="Q115" s="170"/>
      <c r="R115" s="170"/>
      <c r="S115" s="8"/>
      <c r="T115" s="8"/>
      <c r="U115" s="8"/>
      <c r="V115" s="8"/>
      <c r="W115" s="8"/>
      <c r="X115" s="8"/>
      <c r="Y115" s="8"/>
    </row>
    <row r="116" spans="1:25">
      <c r="A116" s="153">
        <v>115</v>
      </c>
      <c r="B116" s="153" t="s">
        <v>931</v>
      </c>
      <c r="C116" s="153" t="s">
        <v>931</v>
      </c>
      <c r="D116" s="153" t="s">
        <v>1438</v>
      </c>
      <c r="E116" s="159" t="s">
        <v>1393</v>
      </c>
      <c r="F116" s="153" t="s">
        <v>1439</v>
      </c>
      <c r="G116" s="170"/>
      <c r="H116" s="164" t="s">
        <v>1054</v>
      </c>
      <c r="I116" s="153" t="s">
        <v>1055</v>
      </c>
      <c r="J116" s="153" t="s">
        <v>1122</v>
      </c>
      <c r="K116" s="165">
        <v>0.29166666666666702</v>
      </c>
      <c r="L116" s="165">
        <v>0.79166666666666696</v>
      </c>
      <c r="M116" s="162" t="s">
        <v>1375</v>
      </c>
      <c r="N116" s="162" t="s">
        <v>1405</v>
      </c>
      <c r="O116" s="162" t="s">
        <v>1395</v>
      </c>
      <c r="P116" s="170"/>
      <c r="Q116" s="170"/>
      <c r="R116" s="170"/>
      <c r="S116" s="8"/>
      <c r="T116" s="8"/>
      <c r="U116" s="8"/>
      <c r="V116" s="8"/>
      <c r="W116" s="8"/>
      <c r="X116" s="8"/>
      <c r="Y116" s="8"/>
    </row>
    <row r="117" spans="1:25">
      <c r="A117" s="153">
        <v>116</v>
      </c>
      <c r="B117" s="168">
        <v>45662</v>
      </c>
      <c r="C117" s="168">
        <v>45662</v>
      </c>
      <c r="D117" s="153" t="s">
        <v>1440</v>
      </c>
      <c r="E117" s="159" t="s">
        <v>1393</v>
      </c>
      <c r="F117" s="153" t="s">
        <v>1441</v>
      </c>
      <c r="G117" s="170"/>
      <c r="H117" s="164" t="s">
        <v>1054</v>
      </c>
      <c r="I117" s="153" t="s">
        <v>1055</v>
      </c>
      <c r="J117" s="153" t="s">
        <v>1097</v>
      </c>
      <c r="K117" s="165">
        <v>0.29166666666666702</v>
      </c>
      <c r="L117" s="165">
        <v>0.79166666666666696</v>
      </c>
      <c r="M117" s="162" t="s">
        <v>1411</v>
      </c>
      <c r="N117" s="162" t="s">
        <v>1099</v>
      </c>
      <c r="O117" s="162" t="s">
        <v>1395</v>
      </c>
      <c r="P117" s="170"/>
      <c r="Q117" s="170"/>
      <c r="R117" s="170"/>
      <c r="S117" s="8"/>
      <c r="T117" s="8"/>
      <c r="U117" s="8"/>
      <c r="V117" s="8"/>
      <c r="W117" s="8"/>
      <c r="X117" s="8"/>
      <c r="Y117" s="8"/>
    </row>
    <row r="118" spans="1:25">
      <c r="A118" s="171">
        <v>117</v>
      </c>
      <c r="B118" s="168">
        <v>45662</v>
      </c>
      <c r="C118" s="168">
        <v>45662</v>
      </c>
      <c r="D118" s="153" t="s">
        <v>1442</v>
      </c>
      <c r="E118" s="159" t="s">
        <v>1393</v>
      </c>
      <c r="F118" s="153" t="s">
        <v>1443</v>
      </c>
      <c r="G118" s="170"/>
      <c r="H118" s="164" t="s">
        <v>1054</v>
      </c>
      <c r="I118" s="153" t="s">
        <v>1055</v>
      </c>
      <c r="J118" s="153" t="s">
        <v>1073</v>
      </c>
      <c r="K118" s="165">
        <v>0.29166666666666702</v>
      </c>
      <c r="L118" s="165">
        <v>0.79166666666666696</v>
      </c>
      <c r="M118" s="162" t="s">
        <v>655</v>
      </c>
      <c r="N118" s="162" t="s">
        <v>1099</v>
      </c>
      <c r="O118" s="162" t="s">
        <v>1395</v>
      </c>
      <c r="P118" s="170"/>
      <c r="Q118" s="170"/>
      <c r="R118" s="170"/>
      <c r="S118" s="8"/>
      <c r="T118" s="8"/>
      <c r="U118" s="8"/>
      <c r="V118" s="8"/>
      <c r="W118" s="8"/>
      <c r="X118" s="8"/>
      <c r="Y118" s="8"/>
    </row>
    <row r="119" spans="1:25">
      <c r="A119" s="153">
        <v>118</v>
      </c>
      <c r="B119" s="168">
        <v>45662</v>
      </c>
      <c r="C119" s="168">
        <v>45662</v>
      </c>
      <c r="D119" s="153" t="s">
        <v>1444</v>
      </c>
      <c r="E119" s="159" t="s">
        <v>1393</v>
      </c>
      <c r="F119" s="153" t="s">
        <v>1445</v>
      </c>
      <c r="G119" s="170"/>
      <c r="H119" s="164" t="s">
        <v>1054</v>
      </c>
      <c r="I119" s="153" t="s">
        <v>1055</v>
      </c>
      <c r="J119" s="153" t="s">
        <v>1122</v>
      </c>
      <c r="K119" s="165">
        <v>0.29166666666666702</v>
      </c>
      <c r="L119" s="165">
        <v>0.79166666666666696</v>
      </c>
      <c r="M119" s="162" t="s">
        <v>656</v>
      </c>
      <c r="N119" s="162" t="s">
        <v>1093</v>
      </c>
      <c r="O119" s="162" t="s">
        <v>1395</v>
      </c>
      <c r="P119" s="170"/>
      <c r="Q119" s="170"/>
      <c r="R119" s="170"/>
      <c r="S119" s="8"/>
      <c r="T119" s="8"/>
      <c r="U119" s="8"/>
      <c r="V119" s="8"/>
      <c r="W119" s="8"/>
      <c r="X119" s="8"/>
      <c r="Y119" s="8"/>
    </row>
    <row r="120" spans="1:25">
      <c r="A120" s="249">
        <v>119</v>
      </c>
      <c r="B120" s="250">
        <v>45780</v>
      </c>
      <c r="C120" s="250">
        <v>45783</v>
      </c>
      <c r="D120" s="249" t="s">
        <v>1617</v>
      </c>
      <c r="E120" s="251" t="s">
        <v>1053</v>
      </c>
      <c r="F120" s="249" t="s">
        <v>1618</v>
      </c>
      <c r="G120" s="249"/>
      <c r="H120" s="252" t="s">
        <v>1054</v>
      </c>
      <c r="I120" s="249" t="s">
        <v>1297</v>
      </c>
      <c r="J120" s="249" t="s">
        <v>1056</v>
      </c>
      <c r="K120" s="253">
        <v>0.29166666666666669</v>
      </c>
      <c r="L120" s="253">
        <v>0.79166666666666663</v>
      </c>
      <c r="M120" s="254" t="s">
        <v>1619</v>
      </c>
      <c r="N120" s="254" t="s">
        <v>1099</v>
      </c>
      <c r="O120" s="254" t="s">
        <v>1058</v>
      </c>
      <c r="P120" s="249" t="s">
        <v>1059</v>
      </c>
      <c r="Q120" s="255">
        <v>0.79166666666666663</v>
      </c>
      <c r="R120" s="249" t="s">
        <v>104</v>
      </c>
    </row>
    <row r="121" spans="1:25">
      <c r="A121" s="256">
        <v>120</v>
      </c>
      <c r="B121" s="257">
        <v>45781</v>
      </c>
      <c r="C121" s="257">
        <v>45781</v>
      </c>
      <c r="D121" s="256" t="s">
        <v>1620</v>
      </c>
      <c r="E121" s="251" t="s">
        <v>1091</v>
      </c>
      <c r="F121" s="256" t="s">
        <v>1621</v>
      </c>
      <c r="G121" s="256"/>
      <c r="H121" s="252" t="s">
        <v>1054</v>
      </c>
      <c r="I121" s="256" t="s">
        <v>1622</v>
      </c>
      <c r="J121" s="256" t="s">
        <v>1097</v>
      </c>
      <c r="K121" s="258">
        <v>0.29166666666666669</v>
      </c>
      <c r="L121" s="258">
        <v>0.79166666666666663</v>
      </c>
      <c r="M121" s="259" t="s">
        <v>1411</v>
      </c>
      <c r="N121" s="259" t="s">
        <v>1099</v>
      </c>
      <c r="O121" s="259" t="s">
        <v>1623</v>
      </c>
      <c r="P121" s="256" t="s">
        <v>1059</v>
      </c>
      <c r="Q121" s="260">
        <v>0.79166666666666663</v>
      </c>
      <c r="R121" s="256" t="s">
        <v>104</v>
      </c>
    </row>
    <row r="122" spans="1:25">
      <c r="A122" s="249">
        <v>121</v>
      </c>
      <c r="B122" s="250">
        <v>45781</v>
      </c>
      <c r="C122" s="250">
        <v>45781</v>
      </c>
      <c r="D122" s="249" t="s">
        <v>1624</v>
      </c>
      <c r="E122" s="251" t="s">
        <v>1091</v>
      </c>
      <c r="F122" s="249" t="s">
        <v>1625</v>
      </c>
      <c r="G122" s="249"/>
      <c r="H122" s="252" t="s">
        <v>1054</v>
      </c>
      <c r="I122" s="249" t="s">
        <v>1622</v>
      </c>
      <c r="J122" s="249" t="s">
        <v>1068</v>
      </c>
      <c r="K122" s="253">
        <v>0.29166666666666669</v>
      </c>
      <c r="L122" s="253">
        <v>0.79166666666666663</v>
      </c>
      <c r="M122" s="254" t="s">
        <v>1626</v>
      </c>
      <c r="N122" s="254" t="s">
        <v>1099</v>
      </c>
      <c r="O122" s="254" t="s">
        <v>1623</v>
      </c>
      <c r="P122" s="249" t="s">
        <v>1059</v>
      </c>
      <c r="Q122" s="255">
        <v>0.79166666666666663</v>
      </c>
      <c r="R122" s="249" t="s">
        <v>104</v>
      </c>
    </row>
    <row r="123" spans="1:25">
      <c r="A123" s="256">
        <v>122</v>
      </c>
      <c r="B123" s="257">
        <v>45781</v>
      </c>
      <c r="C123" s="257">
        <v>45781</v>
      </c>
      <c r="D123" s="256" t="s">
        <v>1627</v>
      </c>
      <c r="E123" s="251" t="s">
        <v>1091</v>
      </c>
      <c r="F123" s="256" t="s">
        <v>1628</v>
      </c>
      <c r="G123" s="256"/>
      <c r="H123" s="252" t="s">
        <v>1054</v>
      </c>
      <c r="I123" s="256" t="s">
        <v>1622</v>
      </c>
      <c r="J123" s="256" t="s">
        <v>1122</v>
      </c>
      <c r="K123" s="258">
        <v>0.29166666666666669</v>
      </c>
      <c r="L123" s="258">
        <v>0.79166666666666663</v>
      </c>
      <c r="M123" s="259" t="s">
        <v>656</v>
      </c>
      <c r="N123" s="259" t="s">
        <v>1093</v>
      </c>
      <c r="O123" s="259" t="s">
        <v>1623</v>
      </c>
      <c r="P123" s="256" t="s">
        <v>1059</v>
      </c>
      <c r="Q123" s="260">
        <v>0.79166666666666663</v>
      </c>
      <c r="R123" s="256" t="s">
        <v>104</v>
      </c>
    </row>
    <row r="124" spans="1:25">
      <c r="A124" s="249">
        <v>123</v>
      </c>
      <c r="B124" s="250">
        <v>45781</v>
      </c>
      <c r="C124" s="250">
        <v>45781</v>
      </c>
      <c r="D124" s="249" t="s">
        <v>1629</v>
      </c>
      <c r="E124" s="251" t="s">
        <v>1091</v>
      </c>
      <c r="F124" s="249" t="s">
        <v>1630</v>
      </c>
      <c r="G124" s="249"/>
      <c r="H124" s="252" t="s">
        <v>1054</v>
      </c>
      <c r="I124" s="249" t="s">
        <v>1622</v>
      </c>
      <c r="J124" s="249" t="s">
        <v>1122</v>
      </c>
      <c r="K124" s="253">
        <v>0.29166666666666669</v>
      </c>
      <c r="L124" s="253">
        <v>0.79166666666666663</v>
      </c>
      <c r="M124" s="254" t="s">
        <v>1375</v>
      </c>
      <c r="N124" s="254" t="s">
        <v>1405</v>
      </c>
      <c r="O124" s="254" t="s">
        <v>1623</v>
      </c>
      <c r="P124" s="249" t="s">
        <v>1059</v>
      </c>
      <c r="Q124" s="255">
        <v>0.79166666666666663</v>
      </c>
      <c r="R124" s="249" t="s">
        <v>104</v>
      </c>
    </row>
    <row r="125" spans="1:25">
      <c r="A125" s="256">
        <v>124</v>
      </c>
      <c r="B125" s="257">
        <v>45782</v>
      </c>
      <c r="C125" s="257">
        <v>45874</v>
      </c>
      <c r="D125" s="256" t="s">
        <v>1631</v>
      </c>
      <c r="E125" s="251" t="s">
        <v>1091</v>
      </c>
      <c r="F125" s="256" t="s">
        <v>1632</v>
      </c>
      <c r="G125" s="256"/>
      <c r="H125" s="252" t="s">
        <v>1054</v>
      </c>
      <c r="I125" s="256" t="s">
        <v>1622</v>
      </c>
      <c r="J125" s="256" t="s">
        <v>1122</v>
      </c>
      <c r="K125" s="258">
        <v>0.29166666666666669</v>
      </c>
      <c r="L125" s="258">
        <v>0.79166666666666663</v>
      </c>
      <c r="M125" s="259" t="s">
        <v>656</v>
      </c>
      <c r="N125" s="259" t="s">
        <v>1093</v>
      </c>
      <c r="O125" s="259" t="s">
        <v>1623</v>
      </c>
      <c r="P125" s="256" t="s">
        <v>1059</v>
      </c>
      <c r="Q125" s="260">
        <v>0.79166666666666663</v>
      </c>
      <c r="R125" s="256" t="s">
        <v>104</v>
      </c>
    </row>
    <row r="126" spans="1:25">
      <c r="A126" s="249">
        <v>125</v>
      </c>
      <c r="B126" s="250">
        <v>45782</v>
      </c>
      <c r="C126" s="250">
        <v>45874</v>
      </c>
      <c r="D126" s="249" t="s">
        <v>1633</v>
      </c>
      <c r="E126" s="251" t="s">
        <v>1091</v>
      </c>
      <c r="F126" s="249" t="s">
        <v>1634</v>
      </c>
      <c r="G126" s="249"/>
      <c r="H126" s="252" t="s">
        <v>1054</v>
      </c>
      <c r="I126" s="249" t="s">
        <v>1622</v>
      </c>
      <c r="J126" s="249" t="s">
        <v>1635</v>
      </c>
      <c r="K126" s="253">
        <v>0.29166666666666669</v>
      </c>
      <c r="L126" s="253">
        <v>0.79166666666666663</v>
      </c>
      <c r="M126" s="254" t="s">
        <v>1411</v>
      </c>
      <c r="N126" s="254" t="s">
        <v>1099</v>
      </c>
      <c r="O126" s="254" t="s">
        <v>1623</v>
      </c>
      <c r="P126" s="249" t="s">
        <v>1059</v>
      </c>
      <c r="Q126" s="255">
        <v>0.79166666666666663</v>
      </c>
      <c r="R126" s="249" t="s">
        <v>104</v>
      </c>
    </row>
    <row r="127" spans="1:25">
      <c r="A127" s="256">
        <v>126</v>
      </c>
      <c r="B127" s="257">
        <v>45782</v>
      </c>
      <c r="C127" s="257">
        <v>45874</v>
      </c>
      <c r="D127" s="256" t="s">
        <v>1636</v>
      </c>
      <c r="E127" s="251" t="s">
        <v>1091</v>
      </c>
      <c r="F127" s="256" t="s">
        <v>1637</v>
      </c>
      <c r="G127" s="256"/>
      <c r="H127" s="252" t="s">
        <v>1054</v>
      </c>
      <c r="I127" s="256" t="s">
        <v>1622</v>
      </c>
      <c r="J127" s="256" t="s">
        <v>1068</v>
      </c>
      <c r="K127" s="258">
        <v>0.29166666666666669</v>
      </c>
      <c r="L127" s="258">
        <v>0.79166666666666663</v>
      </c>
      <c r="M127" s="259" t="s">
        <v>1626</v>
      </c>
      <c r="N127" s="259" t="s">
        <v>1099</v>
      </c>
      <c r="O127" s="259" t="s">
        <v>1623</v>
      </c>
      <c r="P127" s="256" t="s">
        <v>1059</v>
      </c>
      <c r="Q127" s="260">
        <v>0.79166666666666663</v>
      </c>
      <c r="R127" s="256" t="s">
        <v>104</v>
      </c>
    </row>
    <row r="128" spans="1:25">
      <c r="A128" s="249">
        <v>127</v>
      </c>
      <c r="B128" s="250">
        <v>45782</v>
      </c>
      <c r="C128" s="250">
        <v>45874</v>
      </c>
      <c r="D128" s="249" t="s">
        <v>1638</v>
      </c>
      <c r="E128" s="251" t="s">
        <v>1091</v>
      </c>
      <c r="F128" s="249" t="s">
        <v>1639</v>
      </c>
      <c r="G128" s="249"/>
      <c r="H128" s="252" t="s">
        <v>1054</v>
      </c>
      <c r="I128" s="249" t="s">
        <v>1622</v>
      </c>
      <c r="J128" s="249" t="s">
        <v>1635</v>
      </c>
      <c r="K128" s="253">
        <v>0.29166666666666669</v>
      </c>
      <c r="L128" s="253">
        <v>0.79166666666666663</v>
      </c>
      <c r="M128" s="254" t="s">
        <v>1411</v>
      </c>
      <c r="N128" s="254" t="s">
        <v>1099</v>
      </c>
      <c r="O128" s="254" t="s">
        <v>1623</v>
      </c>
      <c r="P128" s="249" t="s">
        <v>1059</v>
      </c>
      <c r="Q128" s="255">
        <v>0.79166666666666663</v>
      </c>
      <c r="R128" s="249" t="s">
        <v>104</v>
      </c>
    </row>
    <row r="129" spans="1:18">
      <c r="A129" s="256">
        <v>128</v>
      </c>
      <c r="B129" s="257">
        <v>45782</v>
      </c>
      <c r="C129" s="257">
        <v>45905</v>
      </c>
      <c r="D129" s="256" t="s">
        <v>1640</v>
      </c>
      <c r="E129" s="251" t="s">
        <v>1091</v>
      </c>
      <c r="F129" s="256" t="s">
        <v>1641</v>
      </c>
      <c r="G129" s="256"/>
      <c r="H129" s="252" t="s">
        <v>1054</v>
      </c>
      <c r="I129" s="256" t="s">
        <v>1622</v>
      </c>
      <c r="J129" s="256" t="s">
        <v>1102</v>
      </c>
      <c r="K129" s="258">
        <v>0.29166666666666669</v>
      </c>
      <c r="L129" s="258">
        <v>0.79166666666666663</v>
      </c>
      <c r="M129" s="259" t="s">
        <v>1411</v>
      </c>
      <c r="N129" s="259" t="s">
        <v>1099</v>
      </c>
      <c r="O129" s="259" t="s">
        <v>1623</v>
      </c>
      <c r="P129" s="256" t="s">
        <v>1059</v>
      </c>
      <c r="Q129" s="260">
        <v>0.79166666666666663</v>
      </c>
      <c r="R129" s="256" t="s">
        <v>104</v>
      </c>
    </row>
    <row r="130" spans="1:18">
      <c r="A130" s="249">
        <v>129</v>
      </c>
      <c r="B130" s="250">
        <v>45783</v>
      </c>
      <c r="C130" s="250">
        <v>45784</v>
      </c>
      <c r="D130" s="249" t="s">
        <v>1642</v>
      </c>
      <c r="E130" s="251" t="s">
        <v>1091</v>
      </c>
      <c r="F130" s="249" t="s">
        <v>1643</v>
      </c>
      <c r="G130" s="249"/>
      <c r="H130" s="252" t="s">
        <v>1054</v>
      </c>
      <c r="I130" s="249" t="s">
        <v>1622</v>
      </c>
      <c r="J130" s="249" t="s">
        <v>1635</v>
      </c>
      <c r="K130" s="253">
        <v>0.29166666666666669</v>
      </c>
      <c r="L130" s="253">
        <v>0.79166666666666663</v>
      </c>
      <c r="M130" s="254" t="s">
        <v>1411</v>
      </c>
      <c r="N130" s="254" t="s">
        <v>1099</v>
      </c>
      <c r="O130" s="254" t="s">
        <v>1623</v>
      </c>
      <c r="P130" s="249" t="s">
        <v>1059</v>
      </c>
      <c r="Q130" s="255">
        <v>0.79166666666666663</v>
      </c>
      <c r="R130" s="249" t="s">
        <v>104</v>
      </c>
    </row>
    <row r="131" spans="1:18">
      <c r="A131" s="256">
        <v>130</v>
      </c>
      <c r="B131" s="257">
        <v>45783</v>
      </c>
      <c r="C131" s="257">
        <v>45784</v>
      </c>
      <c r="D131" s="256" t="s">
        <v>1644</v>
      </c>
      <c r="E131" s="251" t="s">
        <v>1091</v>
      </c>
      <c r="F131" s="256" t="s">
        <v>1645</v>
      </c>
      <c r="G131" s="256"/>
      <c r="H131" s="252" t="s">
        <v>1054</v>
      </c>
      <c r="I131" s="256" t="s">
        <v>1622</v>
      </c>
      <c r="J131" s="256" t="s">
        <v>1068</v>
      </c>
      <c r="K131" s="258">
        <v>0.29166666666666669</v>
      </c>
      <c r="L131" s="258">
        <v>0.79166666666666663</v>
      </c>
      <c r="M131" s="259" t="s">
        <v>1626</v>
      </c>
      <c r="N131" s="259" t="s">
        <v>1099</v>
      </c>
      <c r="O131" s="259" t="s">
        <v>1623</v>
      </c>
      <c r="P131" s="256" t="s">
        <v>1059</v>
      </c>
      <c r="Q131" s="260">
        <v>0.79166666666666663</v>
      </c>
      <c r="R131" s="256" t="s">
        <v>104</v>
      </c>
    </row>
    <row r="132" spans="1:18">
      <c r="A132" s="249">
        <v>131</v>
      </c>
      <c r="B132" s="250">
        <v>45783</v>
      </c>
      <c r="C132" s="250">
        <v>45784</v>
      </c>
      <c r="D132" s="249" t="s">
        <v>1646</v>
      </c>
      <c r="E132" s="251" t="s">
        <v>1091</v>
      </c>
      <c r="F132" s="249" t="s">
        <v>1647</v>
      </c>
      <c r="G132" s="249"/>
      <c r="H132" s="252" t="s">
        <v>1054</v>
      </c>
      <c r="I132" s="249" t="s">
        <v>1622</v>
      </c>
      <c r="J132" s="249" t="s">
        <v>1122</v>
      </c>
      <c r="K132" s="253">
        <v>0.29166666666666669</v>
      </c>
      <c r="L132" s="253">
        <v>0.79166666666666663</v>
      </c>
      <c r="M132" s="254" t="s">
        <v>656</v>
      </c>
      <c r="N132" s="254" t="s">
        <v>1093</v>
      </c>
      <c r="O132" s="254" t="s">
        <v>1623</v>
      </c>
      <c r="P132" s="249" t="s">
        <v>1059</v>
      </c>
      <c r="Q132" s="255">
        <v>0.79166666666666663</v>
      </c>
      <c r="R132" s="249" t="s">
        <v>104</v>
      </c>
    </row>
    <row r="133" spans="1:18">
      <c r="A133" s="256">
        <v>132</v>
      </c>
      <c r="B133" s="257">
        <v>45784</v>
      </c>
      <c r="C133" s="257">
        <v>45787</v>
      </c>
      <c r="D133" s="256" t="s">
        <v>1648</v>
      </c>
      <c r="E133" s="251" t="s">
        <v>1053</v>
      </c>
      <c r="F133" s="256" t="s">
        <v>1632</v>
      </c>
      <c r="G133" s="256"/>
      <c r="H133" s="252" t="s">
        <v>1054</v>
      </c>
      <c r="I133" s="256" t="s">
        <v>1346</v>
      </c>
      <c r="J133" s="256" t="s">
        <v>1056</v>
      </c>
      <c r="K133" s="258">
        <v>0.29166666666666669</v>
      </c>
      <c r="L133" s="258">
        <v>0.79166666666666663</v>
      </c>
      <c r="M133" s="259" t="s">
        <v>1649</v>
      </c>
      <c r="N133" s="259" t="s">
        <v>1099</v>
      </c>
      <c r="O133" s="259" t="s">
        <v>1058</v>
      </c>
      <c r="P133" s="256" t="s">
        <v>1059</v>
      </c>
      <c r="Q133" s="260">
        <v>0.79166666666666663</v>
      </c>
      <c r="R133" s="256" t="s">
        <v>104</v>
      </c>
    </row>
    <row r="134" spans="1:18">
      <c r="A134" s="249">
        <v>131</v>
      </c>
      <c r="B134" s="250">
        <v>45783</v>
      </c>
      <c r="C134" s="250">
        <v>45784</v>
      </c>
      <c r="D134" s="249" t="s">
        <v>1650</v>
      </c>
      <c r="E134" s="251" t="s">
        <v>1091</v>
      </c>
      <c r="F134" s="249" t="s">
        <v>1651</v>
      </c>
      <c r="G134" s="249"/>
      <c r="H134" s="252" t="s">
        <v>1054</v>
      </c>
      <c r="I134" s="249" t="s">
        <v>1622</v>
      </c>
      <c r="J134" s="249" t="s">
        <v>1122</v>
      </c>
      <c r="K134" s="253">
        <v>0.29166666666666669</v>
      </c>
      <c r="L134" s="253">
        <v>0.79166666666666663</v>
      </c>
      <c r="M134" s="254" t="s">
        <v>656</v>
      </c>
      <c r="N134" s="254" t="s">
        <v>1093</v>
      </c>
      <c r="O134" s="254" t="s">
        <v>1623</v>
      </c>
      <c r="P134" s="249" t="s">
        <v>1059</v>
      </c>
      <c r="Q134" s="255">
        <v>0.79166666666666663</v>
      </c>
      <c r="R134" s="249" t="s">
        <v>104</v>
      </c>
    </row>
    <row r="135" spans="1:18">
      <c r="A135" s="256">
        <v>134</v>
      </c>
      <c r="B135" s="257">
        <v>45783</v>
      </c>
      <c r="C135" s="257">
        <v>45784</v>
      </c>
      <c r="D135" s="256" t="s">
        <v>1652</v>
      </c>
      <c r="E135" s="251" t="s">
        <v>1091</v>
      </c>
      <c r="F135" s="256" t="s">
        <v>1653</v>
      </c>
      <c r="G135" s="256"/>
      <c r="H135" s="252" t="s">
        <v>1054</v>
      </c>
      <c r="I135" s="256" t="s">
        <v>1622</v>
      </c>
      <c r="J135" s="256" t="s">
        <v>1635</v>
      </c>
      <c r="K135" s="258">
        <v>0.29166666666666669</v>
      </c>
      <c r="L135" s="258">
        <v>0.79166666666666663</v>
      </c>
      <c r="M135" s="259" t="s">
        <v>1654</v>
      </c>
      <c r="N135" s="259" t="s">
        <v>1099</v>
      </c>
      <c r="O135" s="259" t="s">
        <v>1623</v>
      </c>
      <c r="P135" s="256" t="s">
        <v>1059</v>
      </c>
      <c r="Q135" s="260">
        <v>0.79166666666666663</v>
      </c>
      <c r="R135" s="256" t="s">
        <v>104</v>
      </c>
    </row>
    <row r="136" spans="1:18">
      <c r="A136" s="249">
        <v>135</v>
      </c>
      <c r="B136" s="250">
        <v>45783</v>
      </c>
      <c r="C136" s="250">
        <v>45784</v>
      </c>
      <c r="D136" s="249" t="s">
        <v>1655</v>
      </c>
      <c r="E136" s="251" t="s">
        <v>1091</v>
      </c>
      <c r="F136" s="249" t="s">
        <v>1656</v>
      </c>
      <c r="G136" s="249"/>
      <c r="H136" s="252" t="s">
        <v>1054</v>
      </c>
      <c r="I136" s="249" t="s">
        <v>1622</v>
      </c>
      <c r="J136" s="249" t="s">
        <v>1635</v>
      </c>
      <c r="K136" s="253">
        <v>0.29166666666666669</v>
      </c>
      <c r="L136" s="253">
        <v>0.79166666666666663</v>
      </c>
      <c r="M136" s="254" t="s">
        <v>1657</v>
      </c>
      <c r="N136" s="254" t="s">
        <v>1099</v>
      </c>
      <c r="O136" s="254" t="s">
        <v>1623</v>
      </c>
      <c r="P136" s="249" t="s">
        <v>1059</v>
      </c>
      <c r="Q136" s="255">
        <v>0.79166666666666663</v>
      </c>
      <c r="R136" s="249" t="s">
        <v>104</v>
      </c>
    </row>
    <row r="137" spans="1:18">
      <c r="A137" s="256">
        <v>136</v>
      </c>
      <c r="B137" s="257">
        <v>45785</v>
      </c>
      <c r="C137" s="257">
        <v>45787</v>
      </c>
      <c r="D137" s="256" t="s">
        <v>1658</v>
      </c>
      <c r="E137" s="251" t="s">
        <v>1091</v>
      </c>
      <c r="F137" s="256" t="s">
        <v>1659</v>
      </c>
      <c r="G137" s="256"/>
      <c r="H137" s="252" t="s">
        <v>1054</v>
      </c>
      <c r="I137" s="256" t="s">
        <v>1346</v>
      </c>
      <c r="J137" s="256" t="s">
        <v>1635</v>
      </c>
      <c r="K137" s="258">
        <v>0.29166666666666669</v>
      </c>
      <c r="L137" s="258">
        <v>0.79166666666666663</v>
      </c>
      <c r="M137" s="259" t="s">
        <v>1411</v>
      </c>
      <c r="N137" s="259" t="s">
        <v>1099</v>
      </c>
      <c r="O137" s="259" t="s">
        <v>1623</v>
      </c>
      <c r="P137" s="256" t="s">
        <v>1059</v>
      </c>
      <c r="Q137" s="260">
        <v>0.79166666666666663</v>
      </c>
      <c r="R137" s="256" t="s">
        <v>104</v>
      </c>
    </row>
    <row r="138" spans="1:18">
      <c r="A138" s="249">
        <v>137</v>
      </c>
      <c r="B138" s="250">
        <v>45785</v>
      </c>
      <c r="C138" s="250">
        <v>45787</v>
      </c>
      <c r="D138" s="249" t="s">
        <v>1660</v>
      </c>
      <c r="E138" s="251" t="s">
        <v>1091</v>
      </c>
      <c r="F138" s="249" t="s">
        <v>1661</v>
      </c>
      <c r="G138" s="249"/>
      <c r="H138" s="252" t="s">
        <v>1054</v>
      </c>
      <c r="I138" s="249" t="s">
        <v>1346</v>
      </c>
      <c r="J138" s="249" t="s">
        <v>1635</v>
      </c>
      <c r="K138" s="253">
        <v>0.29166666666666669</v>
      </c>
      <c r="L138" s="253">
        <v>0.79166666666666663</v>
      </c>
      <c r="M138" s="254" t="s">
        <v>1626</v>
      </c>
      <c r="N138" s="254" t="s">
        <v>1099</v>
      </c>
      <c r="O138" s="254" t="s">
        <v>1623</v>
      </c>
      <c r="P138" s="249" t="s">
        <v>1059</v>
      </c>
      <c r="Q138" s="255">
        <v>0.79166666666666663</v>
      </c>
      <c r="R138" s="249" t="s">
        <v>104</v>
      </c>
    </row>
    <row r="139" spans="1:18">
      <c r="A139" s="256">
        <v>138</v>
      </c>
      <c r="B139" s="257">
        <v>45785</v>
      </c>
      <c r="C139" s="257">
        <v>45787</v>
      </c>
      <c r="D139" s="256" t="s">
        <v>1662</v>
      </c>
      <c r="E139" s="251" t="s">
        <v>1091</v>
      </c>
      <c r="F139" s="256" t="s">
        <v>1663</v>
      </c>
      <c r="G139" s="256"/>
      <c r="H139" s="252" t="s">
        <v>1054</v>
      </c>
      <c r="I139" s="256" t="s">
        <v>1346</v>
      </c>
      <c r="J139" s="256" t="s">
        <v>1122</v>
      </c>
      <c r="K139" s="258">
        <v>0.29166666666666669</v>
      </c>
      <c r="L139" s="258">
        <v>0.79166666666666663</v>
      </c>
      <c r="M139" s="259" t="s">
        <v>656</v>
      </c>
      <c r="N139" s="259" t="s">
        <v>1093</v>
      </c>
      <c r="O139" s="259" t="s">
        <v>1623</v>
      </c>
      <c r="P139" s="256" t="s">
        <v>1059</v>
      </c>
      <c r="Q139" s="260">
        <v>0.79166666666666663</v>
      </c>
      <c r="R139" s="256" t="s">
        <v>104</v>
      </c>
    </row>
    <row r="140" spans="1:18">
      <c r="A140" s="249">
        <v>139</v>
      </c>
      <c r="B140" s="250">
        <v>45787</v>
      </c>
      <c r="C140" s="250">
        <v>45789</v>
      </c>
      <c r="D140" s="249" t="s">
        <v>1664</v>
      </c>
      <c r="E140" s="251" t="s">
        <v>1091</v>
      </c>
      <c r="F140" s="249" t="s">
        <v>1665</v>
      </c>
      <c r="G140" s="249"/>
      <c r="H140" s="252" t="s">
        <v>1054</v>
      </c>
      <c r="I140" s="249" t="s">
        <v>1374</v>
      </c>
      <c r="J140" s="249" t="s">
        <v>1122</v>
      </c>
      <c r="K140" s="253">
        <v>0.29166666666666669</v>
      </c>
      <c r="L140" s="253">
        <v>0.79166666666666663</v>
      </c>
      <c r="M140" s="254" t="s">
        <v>1375</v>
      </c>
      <c r="N140" s="254" t="s">
        <v>1405</v>
      </c>
      <c r="O140" s="254" t="s">
        <v>1623</v>
      </c>
      <c r="P140" s="249" t="s">
        <v>1059</v>
      </c>
      <c r="Q140" s="255">
        <v>0.79166666666666663</v>
      </c>
      <c r="R140" s="249" t="s">
        <v>104</v>
      </c>
    </row>
    <row r="141" spans="1:18">
      <c r="A141" s="256">
        <v>139</v>
      </c>
      <c r="B141" s="257">
        <v>45787</v>
      </c>
      <c r="C141" s="257">
        <v>45789</v>
      </c>
      <c r="D141" s="256" t="s">
        <v>1666</v>
      </c>
      <c r="E141" s="251" t="s">
        <v>1091</v>
      </c>
      <c r="F141" s="256" t="s">
        <v>1667</v>
      </c>
      <c r="G141" s="256"/>
      <c r="H141" s="252" t="s">
        <v>1054</v>
      </c>
      <c r="I141" s="256" t="s">
        <v>1374</v>
      </c>
      <c r="J141" s="256" t="s">
        <v>1122</v>
      </c>
      <c r="K141" s="258">
        <v>0.29166666666666669</v>
      </c>
      <c r="L141" s="258">
        <v>0.79166666666666663</v>
      </c>
      <c r="M141" s="259" t="s">
        <v>1190</v>
      </c>
      <c r="N141" s="259" t="s">
        <v>1405</v>
      </c>
      <c r="O141" s="259" t="s">
        <v>1623</v>
      </c>
      <c r="P141" s="256" t="s">
        <v>1059</v>
      </c>
      <c r="Q141" s="260">
        <v>0.79166666666666663</v>
      </c>
      <c r="R141" s="256" t="s">
        <v>104</v>
      </c>
    </row>
    <row r="142" spans="1:18">
      <c r="A142" s="249">
        <v>139</v>
      </c>
      <c r="B142" s="250">
        <v>45787</v>
      </c>
      <c r="C142" s="250">
        <v>45789</v>
      </c>
      <c r="D142" s="249" t="s">
        <v>1668</v>
      </c>
      <c r="E142" s="251" t="s">
        <v>1091</v>
      </c>
      <c r="F142" s="249" t="s">
        <v>1669</v>
      </c>
      <c r="G142" s="249"/>
      <c r="H142" s="252" t="s">
        <v>1054</v>
      </c>
      <c r="I142" s="249" t="s">
        <v>1374</v>
      </c>
      <c r="J142" s="249" t="s">
        <v>1122</v>
      </c>
      <c r="K142" s="253">
        <v>0.29166666666666669</v>
      </c>
      <c r="L142" s="253">
        <v>0.79166666666666663</v>
      </c>
      <c r="M142" s="254" t="s">
        <v>1178</v>
      </c>
      <c r="N142" s="254" t="s">
        <v>1405</v>
      </c>
      <c r="O142" s="254" t="s">
        <v>1623</v>
      </c>
      <c r="P142" s="249" t="s">
        <v>1059</v>
      </c>
      <c r="Q142" s="255">
        <v>0.79166666666666663</v>
      </c>
      <c r="R142" s="249" t="s">
        <v>104</v>
      </c>
    </row>
    <row r="143" spans="1:18">
      <c r="A143" s="256">
        <v>142</v>
      </c>
      <c r="B143" s="257">
        <v>45787</v>
      </c>
      <c r="C143" s="257">
        <v>45789</v>
      </c>
      <c r="D143" s="256" t="s">
        <v>1670</v>
      </c>
      <c r="E143" s="251" t="s">
        <v>1091</v>
      </c>
      <c r="F143" s="256" t="s">
        <v>1671</v>
      </c>
      <c r="G143" s="256"/>
      <c r="H143" s="252" t="s">
        <v>1054</v>
      </c>
      <c r="I143" s="256" t="s">
        <v>1672</v>
      </c>
      <c r="J143" s="256" t="s">
        <v>1122</v>
      </c>
      <c r="K143" s="258">
        <v>0.29166666666666669</v>
      </c>
      <c r="L143" s="258">
        <v>0.79166666666666663</v>
      </c>
      <c r="M143" s="259" t="s">
        <v>656</v>
      </c>
      <c r="N143" s="259" t="s">
        <v>1093</v>
      </c>
      <c r="O143" s="259" t="s">
        <v>1623</v>
      </c>
      <c r="P143" s="256" t="s">
        <v>1059</v>
      </c>
      <c r="Q143" s="260">
        <v>0.79166666666666663</v>
      </c>
      <c r="R143" s="256" t="s">
        <v>104</v>
      </c>
    </row>
    <row r="144" spans="1:18">
      <c r="A144" s="249">
        <v>143</v>
      </c>
      <c r="B144" s="250">
        <v>45787</v>
      </c>
      <c r="C144" s="250">
        <v>45789</v>
      </c>
      <c r="D144" s="249" t="s">
        <v>1673</v>
      </c>
      <c r="E144" s="251" t="s">
        <v>1091</v>
      </c>
      <c r="F144" s="249" t="s">
        <v>1674</v>
      </c>
      <c r="G144" s="249"/>
      <c r="H144" s="252" t="s">
        <v>1054</v>
      </c>
      <c r="I144" s="249" t="s">
        <v>1672</v>
      </c>
      <c r="J144" s="249" t="s">
        <v>1635</v>
      </c>
      <c r="K144" s="253">
        <v>0.29166666666666669</v>
      </c>
      <c r="L144" s="253">
        <v>0.79166666666666663</v>
      </c>
      <c r="M144" s="254" t="s">
        <v>1626</v>
      </c>
      <c r="N144" s="254" t="s">
        <v>1099</v>
      </c>
      <c r="O144" s="254" t="s">
        <v>1623</v>
      </c>
      <c r="P144" s="249" t="s">
        <v>1059</v>
      </c>
      <c r="Q144" s="255">
        <v>0.79166666666666663</v>
      </c>
      <c r="R144" s="249" t="s">
        <v>104</v>
      </c>
    </row>
    <row r="145" spans="1:18">
      <c r="A145" s="256">
        <v>144</v>
      </c>
      <c r="B145" s="257">
        <v>45787</v>
      </c>
      <c r="C145" s="257">
        <v>45789</v>
      </c>
      <c r="D145" s="256" t="s">
        <v>1675</v>
      </c>
      <c r="E145" s="251" t="s">
        <v>1091</v>
      </c>
      <c r="F145" s="256" t="s">
        <v>1676</v>
      </c>
      <c r="G145" s="256"/>
      <c r="H145" s="252" t="s">
        <v>1054</v>
      </c>
      <c r="I145" s="256" t="s">
        <v>1672</v>
      </c>
      <c r="J145" s="256" t="s">
        <v>1068</v>
      </c>
      <c r="K145" s="258">
        <v>0.29166666666666669</v>
      </c>
      <c r="L145" s="258">
        <v>0.79166666666666663</v>
      </c>
      <c r="M145" s="259" t="s">
        <v>1626</v>
      </c>
      <c r="N145" s="259" t="s">
        <v>1099</v>
      </c>
      <c r="O145" s="259" t="s">
        <v>1623</v>
      </c>
      <c r="P145" s="256" t="s">
        <v>1059</v>
      </c>
      <c r="Q145" s="260">
        <v>0.79166666666666663</v>
      </c>
      <c r="R145" s="256" t="s">
        <v>104</v>
      </c>
    </row>
    <row r="146" spans="1:18">
      <c r="A146" s="249">
        <v>145</v>
      </c>
      <c r="B146" s="250">
        <v>45787</v>
      </c>
      <c r="C146" s="250">
        <v>45789</v>
      </c>
      <c r="D146" s="249" t="s">
        <v>1677</v>
      </c>
      <c r="E146" s="251" t="s">
        <v>1091</v>
      </c>
      <c r="F146" s="249" t="s">
        <v>1678</v>
      </c>
      <c r="G146" s="249"/>
      <c r="H146" s="261" t="s">
        <v>1679</v>
      </c>
      <c r="I146" s="249" t="s">
        <v>1672</v>
      </c>
      <c r="J146" s="249" t="s">
        <v>1102</v>
      </c>
      <c r="K146" s="253">
        <v>0.29166666666666669</v>
      </c>
      <c r="L146" s="253">
        <v>0.79166666666666663</v>
      </c>
      <c r="M146" s="254" t="s">
        <v>1680</v>
      </c>
      <c r="N146" s="254" t="s">
        <v>1099</v>
      </c>
      <c r="O146" s="254" t="s">
        <v>1623</v>
      </c>
      <c r="P146" s="249" t="s">
        <v>1059</v>
      </c>
      <c r="Q146" s="255">
        <v>0.79166666666666663</v>
      </c>
      <c r="R146" s="249" t="s">
        <v>104</v>
      </c>
    </row>
    <row r="147" spans="1:18">
      <c r="A147" s="256">
        <v>146</v>
      </c>
      <c r="B147" s="257">
        <v>45787</v>
      </c>
      <c r="C147" s="257">
        <v>45789</v>
      </c>
      <c r="D147" s="256" t="s">
        <v>1681</v>
      </c>
      <c r="E147" s="251" t="s">
        <v>1091</v>
      </c>
      <c r="F147" s="256" t="s">
        <v>1682</v>
      </c>
      <c r="G147" s="256"/>
      <c r="H147" s="252" t="s">
        <v>1054</v>
      </c>
      <c r="I147" s="256" t="s">
        <v>1672</v>
      </c>
      <c r="J147" s="256" t="s">
        <v>1102</v>
      </c>
      <c r="K147" s="258">
        <v>0.29166666666666669</v>
      </c>
      <c r="L147" s="258">
        <v>0.79166666666666663</v>
      </c>
      <c r="M147" s="256" t="s">
        <v>1683</v>
      </c>
      <c r="N147" s="259" t="s">
        <v>1093</v>
      </c>
      <c r="O147" s="259" t="s">
        <v>1623</v>
      </c>
      <c r="P147" s="256" t="s">
        <v>1059</v>
      </c>
      <c r="Q147" s="260">
        <v>0.79166666666666663</v>
      </c>
      <c r="R147" s="256" t="s">
        <v>104</v>
      </c>
    </row>
    <row r="148" spans="1:18">
      <c r="A148" s="249">
        <v>147</v>
      </c>
      <c r="B148" s="250">
        <v>45789</v>
      </c>
      <c r="C148" s="249" t="s">
        <v>1532</v>
      </c>
      <c r="D148" s="249" t="s">
        <v>1684</v>
      </c>
      <c r="E148" s="251" t="s">
        <v>1053</v>
      </c>
      <c r="F148" s="249" t="s">
        <v>1685</v>
      </c>
      <c r="G148" s="249"/>
      <c r="H148" s="252" t="s">
        <v>1054</v>
      </c>
      <c r="I148" s="249" t="s">
        <v>1672</v>
      </c>
      <c r="J148" s="249" t="s">
        <v>1056</v>
      </c>
      <c r="K148" s="253">
        <v>0.29166666666666669</v>
      </c>
      <c r="L148" s="253">
        <v>0.79166666666666663</v>
      </c>
      <c r="M148" s="254" t="s">
        <v>1686</v>
      </c>
      <c r="N148" s="254" t="s">
        <v>1099</v>
      </c>
      <c r="O148" s="254" t="s">
        <v>1058</v>
      </c>
      <c r="P148" s="249" t="s">
        <v>1059</v>
      </c>
      <c r="Q148" s="255">
        <v>0.79166666666666663</v>
      </c>
      <c r="R148" s="249" t="s">
        <v>104</v>
      </c>
    </row>
    <row r="149" spans="1:18">
      <c r="A149" s="256">
        <v>148</v>
      </c>
      <c r="B149" s="257">
        <v>45789</v>
      </c>
      <c r="C149" s="256" t="s">
        <v>1532</v>
      </c>
      <c r="D149" s="256" t="s">
        <v>1687</v>
      </c>
      <c r="E149" s="251" t="s">
        <v>1053</v>
      </c>
      <c r="F149" s="256" t="s">
        <v>1688</v>
      </c>
      <c r="G149" s="256"/>
      <c r="H149" s="252" t="s">
        <v>1054</v>
      </c>
      <c r="I149" s="256" t="s">
        <v>1672</v>
      </c>
      <c r="J149" s="256" t="s">
        <v>1056</v>
      </c>
      <c r="K149" s="258">
        <v>0.29166666666666669</v>
      </c>
      <c r="L149" s="258">
        <v>0.79166666666666663</v>
      </c>
      <c r="M149" s="259" t="s">
        <v>1689</v>
      </c>
      <c r="N149" s="259" t="s">
        <v>1099</v>
      </c>
      <c r="O149" s="259" t="s">
        <v>1058</v>
      </c>
      <c r="P149" s="256" t="s">
        <v>1059</v>
      </c>
      <c r="Q149" s="260">
        <v>0.79166666666666663</v>
      </c>
      <c r="R149" s="256" t="s">
        <v>104</v>
      </c>
    </row>
    <row r="150" spans="1:18">
      <c r="A150" s="249">
        <v>149</v>
      </c>
      <c r="B150" s="250">
        <v>45789</v>
      </c>
      <c r="C150" s="249" t="s">
        <v>1532</v>
      </c>
      <c r="D150" s="249" t="s">
        <v>1690</v>
      </c>
      <c r="E150" s="251" t="s">
        <v>1053</v>
      </c>
      <c r="F150" s="249" t="s">
        <v>1691</v>
      </c>
      <c r="G150" s="249"/>
      <c r="H150" s="252" t="s">
        <v>1054</v>
      </c>
      <c r="I150" s="249" t="s">
        <v>1672</v>
      </c>
      <c r="J150" s="249" t="s">
        <v>1056</v>
      </c>
      <c r="K150" s="253">
        <v>0.29166666666666669</v>
      </c>
      <c r="L150" s="253">
        <v>0.79166666666666663</v>
      </c>
      <c r="M150" s="254" t="s">
        <v>1692</v>
      </c>
      <c r="N150" s="254" t="s">
        <v>1099</v>
      </c>
      <c r="O150" s="254" t="s">
        <v>1058</v>
      </c>
      <c r="P150" s="249" t="s">
        <v>1059</v>
      </c>
      <c r="Q150" s="255">
        <v>0.79166666666666663</v>
      </c>
      <c r="R150" s="249" t="s">
        <v>104</v>
      </c>
    </row>
    <row r="151" spans="1:18">
      <c r="A151" s="256">
        <v>150</v>
      </c>
      <c r="B151" s="257">
        <v>45789</v>
      </c>
      <c r="C151" s="256" t="s">
        <v>1532</v>
      </c>
      <c r="D151" s="256" t="s">
        <v>1693</v>
      </c>
      <c r="E151" s="251" t="s">
        <v>1091</v>
      </c>
      <c r="F151" s="256" t="s">
        <v>1694</v>
      </c>
      <c r="G151" s="256"/>
      <c r="H151" s="252" t="s">
        <v>1054</v>
      </c>
      <c r="I151" s="256" t="s">
        <v>1346</v>
      </c>
      <c r="J151" s="256" t="s">
        <v>1102</v>
      </c>
      <c r="K151" s="258">
        <v>0.29166666666666669</v>
      </c>
      <c r="L151" s="258">
        <v>0.79166666666666663</v>
      </c>
      <c r="M151" s="259" t="s">
        <v>1695</v>
      </c>
      <c r="N151" s="259" t="s">
        <v>1099</v>
      </c>
      <c r="O151" s="259" t="s">
        <v>1623</v>
      </c>
      <c r="P151" s="256" t="s">
        <v>1059</v>
      </c>
      <c r="Q151" s="260">
        <v>0.79166666666666663</v>
      </c>
      <c r="R151" s="256" t="s">
        <v>104</v>
      </c>
    </row>
    <row r="152" spans="1:18">
      <c r="A152" s="249">
        <v>151</v>
      </c>
      <c r="B152" s="249" t="s">
        <v>1530</v>
      </c>
      <c r="C152" s="249" t="s">
        <v>1531</v>
      </c>
      <c r="D152" s="249" t="s">
        <v>1696</v>
      </c>
      <c r="E152" s="251" t="s">
        <v>1091</v>
      </c>
      <c r="F152" s="249" t="s">
        <v>1697</v>
      </c>
      <c r="G152" s="249"/>
      <c r="H152" s="252" t="s">
        <v>1054</v>
      </c>
      <c r="I152" s="249" t="s">
        <v>1346</v>
      </c>
      <c r="J152" s="249" t="s">
        <v>1122</v>
      </c>
      <c r="K152" s="253">
        <v>0.29166666666666669</v>
      </c>
      <c r="L152" s="253">
        <v>0.79166666666666663</v>
      </c>
      <c r="M152" s="254" t="s">
        <v>656</v>
      </c>
      <c r="N152" s="254" t="s">
        <v>1093</v>
      </c>
      <c r="O152" s="254" t="s">
        <v>1623</v>
      </c>
      <c r="P152" s="249" t="s">
        <v>1059</v>
      </c>
      <c r="Q152" s="255">
        <v>0.79166666666666663</v>
      </c>
      <c r="R152" s="249" t="s">
        <v>104</v>
      </c>
    </row>
    <row r="153" spans="1:18">
      <c r="A153" s="256">
        <v>152</v>
      </c>
      <c r="B153" s="256" t="s">
        <v>1530</v>
      </c>
      <c r="C153" s="256" t="s">
        <v>1531</v>
      </c>
      <c r="D153" s="256" t="s">
        <v>1698</v>
      </c>
      <c r="E153" s="251" t="s">
        <v>1091</v>
      </c>
      <c r="F153" s="256" t="s">
        <v>1699</v>
      </c>
      <c r="G153" s="256"/>
      <c r="H153" s="252" t="s">
        <v>1054</v>
      </c>
      <c r="I153" s="256" t="s">
        <v>1346</v>
      </c>
      <c r="J153" s="256" t="s">
        <v>1635</v>
      </c>
      <c r="K153" s="258">
        <v>0.29166666666666669</v>
      </c>
      <c r="L153" s="258">
        <v>0.79166666666666663</v>
      </c>
      <c r="M153" s="259" t="s">
        <v>1411</v>
      </c>
      <c r="N153" s="259" t="s">
        <v>1099</v>
      </c>
      <c r="O153" s="259" t="s">
        <v>1623</v>
      </c>
      <c r="P153" s="256" t="s">
        <v>1059</v>
      </c>
      <c r="Q153" s="260">
        <v>0.79166666666666663</v>
      </c>
      <c r="R153" s="256" t="s">
        <v>104</v>
      </c>
    </row>
    <row r="154" spans="1:18">
      <c r="A154" s="249">
        <v>153</v>
      </c>
      <c r="B154" s="249" t="s">
        <v>1530</v>
      </c>
      <c r="C154" s="249" t="s">
        <v>1531</v>
      </c>
      <c r="D154" s="249" t="s">
        <v>1700</v>
      </c>
      <c r="E154" s="251" t="s">
        <v>1091</v>
      </c>
      <c r="F154" s="249" t="s">
        <v>1691</v>
      </c>
      <c r="G154" s="249"/>
      <c r="H154" s="252" t="s">
        <v>1054</v>
      </c>
      <c r="I154" s="249" t="s">
        <v>1346</v>
      </c>
      <c r="J154" s="249" t="s">
        <v>1102</v>
      </c>
      <c r="K154" s="253">
        <v>0.29166666666666669</v>
      </c>
      <c r="L154" s="253">
        <v>0.79166666666666663</v>
      </c>
      <c r="M154" s="254" t="s">
        <v>1626</v>
      </c>
      <c r="N154" s="254" t="s">
        <v>1099</v>
      </c>
      <c r="O154" s="254" t="s">
        <v>1623</v>
      </c>
      <c r="P154" s="249" t="s">
        <v>1059</v>
      </c>
      <c r="Q154" s="255">
        <v>0.79166666666666663</v>
      </c>
      <c r="R154" s="249" t="s">
        <v>104</v>
      </c>
    </row>
    <row r="155" spans="1:18">
      <c r="A155" s="256">
        <v>154</v>
      </c>
      <c r="B155" s="256" t="s">
        <v>1530</v>
      </c>
      <c r="C155" s="256" t="s">
        <v>1531</v>
      </c>
      <c r="D155" s="256" t="s">
        <v>1701</v>
      </c>
      <c r="E155" s="251" t="s">
        <v>1091</v>
      </c>
      <c r="F155" s="256" t="s">
        <v>1702</v>
      </c>
      <c r="G155" s="256"/>
      <c r="H155" s="252" t="s">
        <v>1054</v>
      </c>
      <c r="I155" s="256" t="s">
        <v>1346</v>
      </c>
      <c r="J155" s="256" t="s">
        <v>1122</v>
      </c>
      <c r="K155" s="258">
        <v>0.29166666666666669</v>
      </c>
      <c r="L155" s="258">
        <v>0.79166666666666663</v>
      </c>
      <c r="M155" s="256" t="s">
        <v>1703</v>
      </c>
      <c r="N155" s="259" t="s">
        <v>1405</v>
      </c>
      <c r="O155" s="259" t="s">
        <v>1623</v>
      </c>
      <c r="P155" s="256" t="s">
        <v>1059</v>
      </c>
      <c r="Q155" s="260">
        <v>0.79166666666666663</v>
      </c>
      <c r="R155" s="256" t="s">
        <v>104</v>
      </c>
    </row>
    <row r="156" spans="1:18">
      <c r="A156" s="249">
        <v>155</v>
      </c>
      <c r="B156" s="249" t="s">
        <v>1532</v>
      </c>
      <c r="C156" s="249" t="s">
        <v>1533</v>
      </c>
      <c r="D156" s="249" t="s">
        <v>1704</v>
      </c>
      <c r="E156" s="251" t="s">
        <v>1091</v>
      </c>
      <c r="F156" s="249" t="s">
        <v>1705</v>
      </c>
      <c r="G156" s="249"/>
      <c r="H156" s="252" t="s">
        <v>1054</v>
      </c>
      <c r="I156" s="249" t="s">
        <v>1346</v>
      </c>
      <c r="J156" s="249" t="s">
        <v>1122</v>
      </c>
      <c r="K156" s="253">
        <v>0.29166666666666669</v>
      </c>
      <c r="L156" s="253">
        <v>0.79166666666666663</v>
      </c>
      <c r="M156" s="254" t="s">
        <v>656</v>
      </c>
      <c r="N156" s="254" t="s">
        <v>1093</v>
      </c>
      <c r="O156" s="254" t="s">
        <v>1623</v>
      </c>
      <c r="P156" s="249" t="s">
        <v>1059</v>
      </c>
      <c r="Q156" s="255">
        <v>0.79166666666666663</v>
      </c>
      <c r="R156" s="249" t="s">
        <v>104</v>
      </c>
    </row>
    <row r="157" spans="1:18">
      <c r="A157" s="256">
        <v>156</v>
      </c>
      <c r="B157" s="256" t="s">
        <v>1532</v>
      </c>
      <c r="C157" s="256" t="s">
        <v>1533</v>
      </c>
      <c r="D157" s="256" t="s">
        <v>1706</v>
      </c>
      <c r="E157" s="251" t="s">
        <v>1091</v>
      </c>
      <c r="F157" s="256" t="s">
        <v>1707</v>
      </c>
      <c r="G157" s="256"/>
      <c r="H157" s="252" t="s">
        <v>1054</v>
      </c>
      <c r="I157" s="256" t="s">
        <v>1346</v>
      </c>
      <c r="J157" s="256" t="s">
        <v>1635</v>
      </c>
      <c r="K157" s="258">
        <v>0.29166666666666669</v>
      </c>
      <c r="L157" s="258">
        <v>0.79166666666666663</v>
      </c>
      <c r="M157" s="259" t="s">
        <v>1411</v>
      </c>
      <c r="N157" s="259" t="s">
        <v>1099</v>
      </c>
      <c r="O157" s="259" t="s">
        <v>1623</v>
      </c>
      <c r="P157" s="256" t="s">
        <v>1059</v>
      </c>
      <c r="Q157" s="260">
        <v>0.79166666666666663</v>
      </c>
      <c r="R157" s="256" t="s">
        <v>104</v>
      </c>
    </row>
    <row r="158" spans="1:18">
      <c r="A158" s="249">
        <v>157</v>
      </c>
      <c r="B158" s="249" t="s">
        <v>1532</v>
      </c>
      <c r="C158" s="249" t="s">
        <v>1533</v>
      </c>
      <c r="D158" s="249" t="s">
        <v>1708</v>
      </c>
      <c r="E158" s="251" t="s">
        <v>1091</v>
      </c>
      <c r="F158" s="249" t="s">
        <v>1709</v>
      </c>
      <c r="G158" s="249"/>
      <c r="H158" s="252" t="s">
        <v>1054</v>
      </c>
      <c r="I158" s="249" t="s">
        <v>1346</v>
      </c>
      <c r="J158" s="249" t="s">
        <v>1102</v>
      </c>
      <c r="K158" s="253">
        <v>0.29166666666666669</v>
      </c>
      <c r="L158" s="253">
        <v>0.79166666666666663</v>
      </c>
      <c r="M158" s="254" t="s">
        <v>1626</v>
      </c>
      <c r="N158" s="254" t="s">
        <v>1099</v>
      </c>
      <c r="O158" s="254" t="s">
        <v>1623</v>
      </c>
      <c r="P158" s="249" t="s">
        <v>1059</v>
      </c>
      <c r="Q158" s="255">
        <v>0.79166666666666663</v>
      </c>
      <c r="R158" s="249" t="s">
        <v>104</v>
      </c>
    </row>
    <row r="159" spans="1:18">
      <c r="A159" s="256">
        <v>158</v>
      </c>
      <c r="B159" s="256" t="s">
        <v>1531</v>
      </c>
      <c r="C159" s="256" t="s">
        <v>1532</v>
      </c>
      <c r="D159" s="256" t="s">
        <v>1710</v>
      </c>
      <c r="E159" s="251" t="s">
        <v>1091</v>
      </c>
      <c r="F159" s="256" t="s">
        <v>1711</v>
      </c>
      <c r="G159" s="256"/>
      <c r="H159" s="252" t="s">
        <v>1054</v>
      </c>
      <c r="I159" s="256" t="s">
        <v>1346</v>
      </c>
      <c r="J159" s="256" t="s">
        <v>1102</v>
      </c>
      <c r="K159" s="258">
        <v>0.29166666666666669</v>
      </c>
      <c r="L159" s="258">
        <v>0.79166666666666663</v>
      </c>
      <c r="M159" s="256" t="s">
        <v>1220</v>
      </c>
      <c r="N159" s="259" t="s">
        <v>1093</v>
      </c>
      <c r="O159" s="259" t="s">
        <v>1623</v>
      </c>
      <c r="P159" s="256" t="s">
        <v>1059</v>
      </c>
      <c r="Q159" s="260">
        <v>0.79166666666666663</v>
      </c>
      <c r="R159" s="256" t="s">
        <v>104</v>
      </c>
    </row>
    <row r="160" spans="1:18">
      <c r="A160" s="249">
        <v>159</v>
      </c>
      <c r="B160" s="249" t="s">
        <v>1531</v>
      </c>
      <c r="C160" s="249" t="s">
        <v>1532</v>
      </c>
      <c r="D160" s="249" t="s">
        <v>1712</v>
      </c>
      <c r="E160" s="251" t="s">
        <v>1091</v>
      </c>
      <c r="F160" s="249" t="s">
        <v>1713</v>
      </c>
      <c r="G160" s="249"/>
      <c r="H160" s="261" t="s">
        <v>1679</v>
      </c>
      <c r="I160" s="249" t="s">
        <v>1346</v>
      </c>
      <c r="J160" s="249" t="s">
        <v>1102</v>
      </c>
      <c r="K160" s="253">
        <v>0.29166666666666669</v>
      </c>
      <c r="L160" s="253">
        <v>0.79166666666666663</v>
      </c>
      <c r="M160" s="249" t="s">
        <v>1153</v>
      </c>
      <c r="N160" s="254" t="s">
        <v>1099</v>
      </c>
      <c r="O160" s="254" t="s">
        <v>1623</v>
      </c>
      <c r="P160" s="249" t="s">
        <v>1059</v>
      </c>
      <c r="Q160" s="255">
        <v>0.79166666666666663</v>
      </c>
      <c r="R160" s="249" t="s">
        <v>104</v>
      </c>
    </row>
    <row r="161" spans="1:18">
      <c r="A161" s="256">
        <v>160</v>
      </c>
      <c r="B161" s="256" t="s">
        <v>1532</v>
      </c>
      <c r="C161" s="256" t="s">
        <v>1533</v>
      </c>
      <c r="D161" s="256" t="s">
        <v>1704</v>
      </c>
      <c r="E161" s="251" t="s">
        <v>1091</v>
      </c>
      <c r="F161" s="256" t="s">
        <v>1705</v>
      </c>
      <c r="G161" s="256"/>
      <c r="H161" s="252" t="s">
        <v>1054</v>
      </c>
      <c r="I161" s="256" t="s">
        <v>1055</v>
      </c>
      <c r="J161" s="256" t="s">
        <v>1122</v>
      </c>
      <c r="K161" s="258">
        <v>0.29166666666666669</v>
      </c>
      <c r="L161" s="258">
        <v>0.79166666666666663</v>
      </c>
      <c r="M161" s="259" t="s">
        <v>656</v>
      </c>
      <c r="N161" s="259" t="s">
        <v>1093</v>
      </c>
      <c r="O161" s="259" t="s">
        <v>1623</v>
      </c>
      <c r="P161" s="256" t="s">
        <v>1059</v>
      </c>
      <c r="Q161" s="260">
        <v>0.79166666666666663</v>
      </c>
      <c r="R161" s="256" t="s">
        <v>104</v>
      </c>
    </row>
    <row r="162" spans="1:18">
      <c r="A162" s="249">
        <v>161</v>
      </c>
      <c r="B162" s="249" t="s">
        <v>1532</v>
      </c>
      <c r="C162" s="249" t="s">
        <v>1533</v>
      </c>
      <c r="D162" s="249" t="s">
        <v>1706</v>
      </c>
      <c r="E162" s="251" t="s">
        <v>1091</v>
      </c>
      <c r="F162" s="249" t="s">
        <v>1707</v>
      </c>
      <c r="G162" s="249"/>
      <c r="H162" s="252" t="s">
        <v>1054</v>
      </c>
      <c r="I162" s="249" t="s">
        <v>1055</v>
      </c>
      <c r="J162" s="249" t="s">
        <v>1635</v>
      </c>
      <c r="K162" s="253">
        <v>0.29166666666666669</v>
      </c>
      <c r="L162" s="253">
        <v>0.79166666666666663</v>
      </c>
      <c r="M162" s="254" t="s">
        <v>1411</v>
      </c>
      <c r="N162" s="254" t="s">
        <v>1099</v>
      </c>
      <c r="O162" s="254" t="s">
        <v>1623</v>
      </c>
      <c r="P162" s="249" t="s">
        <v>1059</v>
      </c>
      <c r="Q162" s="255">
        <v>0.79166666666666663</v>
      </c>
      <c r="R162" s="249" t="s">
        <v>104</v>
      </c>
    </row>
    <row r="163" spans="1:18">
      <c r="A163" s="256">
        <v>162</v>
      </c>
      <c r="B163" s="256" t="s">
        <v>1532</v>
      </c>
      <c r="C163" s="256" t="s">
        <v>1533</v>
      </c>
      <c r="D163" s="256" t="s">
        <v>1708</v>
      </c>
      <c r="E163" s="251" t="s">
        <v>1091</v>
      </c>
      <c r="F163" s="256" t="s">
        <v>1709</v>
      </c>
      <c r="G163" s="256"/>
      <c r="H163" s="252" t="s">
        <v>1054</v>
      </c>
      <c r="I163" s="256" t="s">
        <v>1055</v>
      </c>
      <c r="J163" s="256" t="s">
        <v>1102</v>
      </c>
      <c r="K163" s="258">
        <v>0.29166666666666669</v>
      </c>
      <c r="L163" s="258">
        <v>0.79166666666666663</v>
      </c>
      <c r="M163" s="259" t="s">
        <v>1626</v>
      </c>
      <c r="N163" s="259" t="s">
        <v>1099</v>
      </c>
      <c r="O163" s="259" t="s">
        <v>1623</v>
      </c>
      <c r="P163" s="256" t="s">
        <v>1059</v>
      </c>
      <c r="Q163" s="260">
        <v>0.79166666666666663</v>
      </c>
      <c r="R163" s="256" t="s">
        <v>104</v>
      </c>
    </row>
    <row r="164" spans="1:18">
      <c r="A164" s="249">
        <v>163</v>
      </c>
      <c r="B164" s="249" t="s">
        <v>1534</v>
      </c>
      <c r="C164" s="249" t="s">
        <v>1714</v>
      </c>
      <c r="D164" s="249" t="s">
        <v>1715</v>
      </c>
      <c r="E164" s="251" t="s">
        <v>1091</v>
      </c>
      <c r="F164" s="249" t="s">
        <v>1716</v>
      </c>
      <c r="G164" s="249"/>
      <c r="H164" s="252" t="s">
        <v>1054</v>
      </c>
      <c r="I164" s="249" t="s">
        <v>1055</v>
      </c>
      <c r="J164" s="249" t="s">
        <v>1122</v>
      </c>
      <c r="K164" s="253">
        <v>0.29166666666666669</v>
      </c>
      <c r="L164" s="253">
        <v>0.79166666666666663</v>
      </c>
      <c r="M164" s="254" t="s">
        <v>656</v>
      </c>
      <c r="N164" s="254" t="s">
        <v>1093</v>
      </c>
      <c r="O164" s="254" t="s">
        <v>1623</v>
      </c>
      <c r="P164" s="249" t="s">
        <v>1059</v>
      </c>
      <c r="Q164" s="255">
        <v>0.79166666666666663</v>
      </c>
      <c r="R164" s="249" t="s">
        <v>104</v>
      </c>
    </row>
    <row r="165" spans="1:18">
      <c r="A165" s="256">
        <v>164</v>
      </c>
      <c r="B165" s="256" t="s">
        <v>1534</v>
      </c>
      <c r="C165" s="256" t="s">
        <v>1535</v>
      </c>
      <c r="D165" s="256" t="s">
        <v>1717</v>
      </c>
      <c r="E165" s="251" t="s">
        <v>1091</v>
      </c>
      <c r="F165" s="256" t="s">
        <v>1718</v>
      </c>
      <c r="G165" s="256"/>
      <c r="H165" s="252" t="s">
        <v>1054</v>
      </c>
      <c r="I165" s="256" t="s">
        <v>1055</v>
      </c>
      <c r="J165" s="256" t="s">
        <v>1635</v>
      </c>
      <c r="K165" s="258">
        <v>0.29166666666666669</v>
      </c>
      <c r="L165" s="258">
        <v>0.79166666666666663</v>
      </c>
      <c r="M165" s="259" t="s">
        <v>1411</v>
      </c>
      <c r="N165" s="259" t="s">
        <v>1099</v>
      </c>
      <c r="O165" s="259" t="s">
        <v>1623</v>
      </c>
      <c r="P165" s="256" t="s">
        <v>1059</v>
      </c>
      <c r="Q165" s="260">
        <v>0.79166666666666663</v>
      </c>
      <c r="R165" s="256" t="s">
        <v>104</v>
      </c>
    </row>
    <row r="166" spans="1:18">
      <c r="A166" s="249">
        <v>165</v>
      </c>
      <c r="B166" s="249" t="s">
        <v>1534</v>
      </c>
      <c r="C166" s="249" t="s">
        <v>1535</v>
      </c>
      <c r="D166" s="249" t="s">
        <v>1719</v>
      </c>
      <c r="E166" s="251" t="s">
        <v>1091</v>
      </c>
      <c r="F166" s="249" t="s">
        <v>1720</v>
      </c>
      <c r="G166" s="249"/>
      <c r="H166" s="252" t="s">
        <v>1054</v>
      </c>
      <c r="I166" s="249" t="s">
        <v>1055</v>
      </c>
      <c r="J166" s="249" t="s">
        <v>1102</v>
      </c>
      <c r="K166" s="253">
        <v>0.29166666666666669</v>
      </c>
      <c r="L166" s="253">
        <v>0.79166666666666663</v>
      </c>
      <c r="M166" s="254" t="s">
        <v>1626</v>
      </c>
      <c r="N166" s="254" t="s">
        <v>1099</v>
      </c>
      <c r="O166" s="254" t="s">
        <v>1623</v>
      </c>
      <c r="P166" s="249" t="s">
        <v>1059</v>
      </c>
      <c r="Q166" s="255">
        <v>0.79166666666666663</v>
      </c>
      <c r="R166" s="249" t="s">
        <v>104</v>
      </c>
    </row>
    <row r="167" spans="1:18">
      <c r="A167" s="256">
        <v>166</v>
      </c>
      <c r="B167" s="256" t="s">
        <v>1534</v>
      </c>
      <c r="C167" s="256" t="s">
        <v>1537</v>
      </c>
      <c r="D167" s="256" t="s">
        <v>1721</v>
      </c>
      <c r="E167" s="251" t="s">
        <v>1053</v>
      </c>
      <c r="F167" s="256" t="s">
        <v>1722</v>
      </c>
      <c r="G167" s="256"/>
      <c r="H167" s="252" t="s">
        <v>1054</v>
      </c>
      <c r="I167" s="256" t="s">
        <v>1055</v>
      </c>
      <c r="J167" s="256" t="s">
        <v>1056</v>
      </c>
      <c r="K167" s="258">
        <v>0.29166666666666669</v>
      </c>
      <c r="L167" s="258">
        <v>0.79166666666666663</v>
      </c>
      <c r="M167" s="259" t="s">
        <v>1723</v>
      </c>
      <c r="N167" s="259" t="s">
        <v>1099</v>
      </c>
      <c r="O167" s="259" t="s">
        <v>1058</v>
      </c>
      <c r="P167" s="256" t="s">
        <v>1059</v>
      </c>
      <c r="Q167" s="260">
        <v>0.79166666666666663</v>
      </c>
      <c r="R167" s="256" t="s">
        <v>104</v>
      </c>
    </row>
    <row r="168" spans="1:18">
      <c r="A168" s="249">
        <v>167</v>
      </c>
      <c r="B168" s="249" t="s">
        <v>1714</v>
      </c>
      <c r="C168" s="249" t="s">
        <v>1536</v>
      </c>
      <c r="D168" s="249" t="s">
        <v>1724</v>
      </c>
      <c r="E168" s="251" t="s">
        <v>1091</v>
      </c>
      <c r="F168" s="249" t="s">
        <v>1725</v>
      </c>
      <c r="G168" s="249"/>
      <c r="H168" s="252" t="s">
        <v>1054</v>
      </c>
      <c r="I168" s="249" t="s">
        <v>1055</v>
      </c>
      <c r="J168" s="249" t="s">
        <v>1122</v>
      </c>
      <c r="K168" s="253">
        <v>0.29166666666666669</v>
      </c>
      <c r="L168" s="253">
        <v>0.79166666666666663</v>
      </c>
      <c r="M168" s="254" t="s">
        <v>656</v>
      </c>
      <c r="N168" s="254" t="s">
        <v>1093</v>
      </c>
      <c r="O168" s="254" t="s">
        <v>1623</v>
      </c>
      <c r="P168" s="249" t="s">
        <v>1059</v>
      </c>
      <c r="Q168" s="255">
        <v>0.79166666666666663</v>
      </c>
      <c r="R168" s="249" t="s">
        <v>104</v>
      </c>
    </row>
    <row r="169" spans="1:18">
      <c r="A169" s="256">
        <v>168</v>
      </c>
      <c r="B169" s="256" t="s">
        <v>1535</v>
      </c>
      <c r="C169" s="256" t="s">
        <v>1536</v>
      </c>
      <c r="D169" s="256" t="s">
        <v>1726</v>
      </c>
      <c r="E169" s="251" t="s">
        <v>1091</v>
      </c>
      <c r="F169" s="256" t="s">
        <v>1727</v>
      </c>
      <c r="G169" s="256"/>
      <c r="H169" s="252" t="s">
        <v>1054</v>
      </c>
      <c r="I169" s="256" t="s">
        <v>1055</v>
      </c>
      <c r="J169" s="256" t="s">
        <v>1122</v>
      </c>
      <c r="K169" s="258">
        <v>0.29166666666666669</v>
      </c>
      <c r="L169" s="258">
        <v>0.79166666666666663</v>
      </c>
      <c r="M169" s="256" t="s">
        <v>1220</v>
      </c>
      <c r="N169" s="259" t="s">
        <v>1093</v>
      </c>
      <c r="O169" s="259" t="s">
        <v>1623</v>
      </c>
      <c r="P169" s="256" t="s">
        <v>1059</v>
      </c>
      <c r="Q169" s="260">
        <v>0.79166666666666663</v>
      </c>
      <c r="R169" s="256" t="s">
        <v>104</v>
      </c>
    </row>
    <row r="170" spans="1:18">
      <c r="A170" s="249">
        <v>169</v>
      </c>
      <c r="B170" s="249" t="s">
        <v>1537</v>
      </c>
      <c r="C170" s="249" t="s">
        <v>1538</v>
      </c>
      <c r="D170" s="249" t="s">
        <v>1728</v>
      </c>
      <c r="E170" s="251" t="s">
        <v>1091</v>
      </c>
      <c r="F170" s="249" t="s">
        <v>1729</v>
      </c>
      <c r="G170" s="249"/>
      <c r="H170" s="252" t="s">
        <v>1054</v>
      </c>
      <c r="I170" s="249" t="s">
        <v>1055</v>
      </c>
      <c r="J170" s="249" t="s">
        <v>1122</v>
      </c>
      <c r="K170" s="253">
        <v>0.29166666666666669</v>
      </c>
      <c r="L170" s="253">
        <v>0.79166666666666663</v>
      </c>
      <c r="M170" s="254" t="s">
        <v>656</v>
      </c>
      <c r="N170" s="254" t="s">
        <v>1093</v>
      </c>
      <c r="O170" s="254" t="s">
        <v>1623</v>
      </c>
      <c r="P170" s="249" t="s">
        <v>1059</v>
      </c>
      <c r="Q170" s="255">
        <v>0.79166666666666663</v>
      </c>
      <c r="R170" s="249" t="s">
        <v>104</v>
      </c>
    </row>
    <row r="171" spans="1:18">
      <c r="A171" s="256">
        <v>170</v>
      </c>
      <c r="B171" s="256" t="s">
        <v>1537</v>
      </c>
      <c r="C171" s="256" t="s">
        <v>1538</v>
      </c>
      <c r="D171" s="256" t="s">
        <v>1730</v>
      </c>
      <c r="E171" s="251" t="s">
        <v>1091</v>
      </c>
      <c r="F171" s="256" t="s">
        <v>1731</v>
      </c>
      <c r="G171" s="256"/>
      <c r="H171" s="252" t="s">
        <v>1054</v>
      </c>
      <c r="I171" s="256" t="s">
        <v>1055</v>
      </c>
      <c r="J171" s="256" t="s">
        <v>1635</v>
      </c>
      <c r="K171" s="258">
        <v>0.29166666666666669</v>
      </c>
      <c r="L171" s="258">
        <v>0.79166666666666663</v>
      </c>
      <c r="M171" s="259" t="s">
        <v>1411</v>
      </c>
      <c r="N171" s="259" t="s">
        <v>1099</v>
      </c>
      <c r="O171" s="259" t="s">
        <v>1623</v>
      </c>
      <c r="P171" s="256" t="s">
        <v>1059</v>
      </c>
      <c r="Q171" s="260">
        <v>0.79166666666666663</v>
      </c>
      <c r="R171" s="256" t="s">
        <v>104</v>
      </c>
    </row>
    <row r="172" spans="1:18">
      <c r="A172" s="249">
        <v>171</v>
      </c>
      <c r="B172" s="249" t="s">
        <v>1537</v>
      </c>
      <c r="C172" s="249" t="s">
        <v>1538</v>
      </c>
      <c r="D172" s="249" t="s">
        <v>1732</v>
      </c>
      <c r="E172" s="251" t="s">
        <v>1091</v>
      </c>
      <c r="F172" s="249" t="s">
        <v>1733</v>
      </c>
      <c r="G172" s="249"/>
      <c r="H172" s="252" t="s">
        <v>1054</v>
      </c>
      <c r="I172" s="249" t="s">
        <v>1055</v>
      </c>
      <c r="J172" s="249" t="s">
        <v>1102</v>
      </c>
      <c r="K172" s="253">
        <v>0.29166666666666669</v>
      </c>
      <c r="L172" s="253">
        <v>0.79166666666666663</v>
      </c>
      <c r="M172" s="254" t="s">
        <v>1626</v>
      </c>
      <c r="N172" s="254" t="s">
        <v>1099</v>
      </c>
      <c r="O172" s="254" t="s">
        <v>1623</v>
      </c>
      <c r="P172" s="249" t="s">
        <v>1059</v>
      </c>
      <c r="Q172" s="255">
        <v>0.79166666666666663</v>
      </c>
      <c r="R172" s="249" t="s">
        <v>104</v>
      </c>
    </row>
    <row r="173" spans="1:18">
      <c r="A173" s="256">
        <v>172</v>
      </c>
      <c r="B173" s="256" t="s">
        <v>1537</v>
      </c>
      <c r="C173" s="256" t="s">
        <v>1540</v>
      </c>
      <c r="D173" s="256" t="s">
        <v>1734</v>
      </c>
      <c r="E173" s="251" t="s">
        <v>1053</v>
      </c>
      <c r="F173" s="256" t="s">
        <v>1735</v>
      </c>
      <c r="G173" s="256"/>
      <c r="H173" s="252" t="s">
        <v>1054</v>
      </c>
      <c r="I173" s="256" t="s">
        <v>1055</v>
      </c>
      <c r="J173" s="256" t="s">
        <v>1056</v>
      </c>
      <c r="K173" s="258">
        <v>0.29166666666666669</v>
      </c>
      <c r="L173" s="258">
        <v>0.79166666666666663</v>
      </c>
      <c r="M173" s="259" t="s">
        <v>1736</v>
      </c>
      <c r="N173" s="259" t="s">
        <v>1099</v>
      </c>
      <c r="O173" s="259" t="s">
        <v>1058</v>
      </c>
      <c r="P173" s="256" t="s">
        <v>1059</v>
      </c>
      <c r="Q173" s="260">
        <v>0.79166666666666663</v>
      </c>
      <c r="R173" s="256" t="s">
        <v>104</v>
      </c>
    </row>
    <row r="174" spans="1:18">
      <c r="A174" s="249">
        <v>173</v>
      </c>
      <c r="B174" s="249" t="s">
        <v>1537</v>
      </c>
      <c r="C174" s="249" t="s">
        <v>1540</v>
      </c>
      <c r="D174" s="249" t="s">
        <v>1737</v>
      </c>
      <c r="E174" s="251" t="s">
        <v>1053</v>
      </c>
      <c r="F174" s="249" t="s">
        <v>1738</v>
      </c>
      <c r="G174" s="249"/>
      <c r="H174" s="252" t="s">
        <v>1054</v>
      </c>
      <c r="I174" s="249" t="s">
        <v>1055</v>
      </c>
      <c r="J174" s="249" t="s">
        <v>1056</v>
      </c>
      <c r="K174" s="253">
        <v>0.29166666666666669</v>
      </c>
      <c r="L174" s="253">
        <v>0.79166666666666663</v>
      </c>
      <c r="M174" s="254" t="s">
        <v>1739</v>
      </c>
      <c r="N174" s="254" t="s">
        <v>1099</v>
      </c>
      <c r="O174" s="254" t="s">
        <v>1058</v>
      </c>
      <c r="P174" s="249" t="s">
        <v>1059</v>
      </c>
      <c r="Q174" s="255">
        <v>0.79166666666666663</v>
      </c>
      <c r="R174" s="249" t="s">
        <v>104</v>
      </c>
    </row>
    <row r="175" spans="1:18">
      <c r="A175" s="256">
        <v>174</v>
      </c>
      <c r="B175" s="256" t="s">
        <v>1539</v>
      </c>
      <c r="C175" s="256" t="s">
        <v>1540</v>
      </c>
      <c r="D175" s="256" t="s">
        <v>1740</v>
      </c>
      <c r="E175" s="251" t="s">
        <v>1091</v>
      </c>
      <c r="F175" s="256" t="s">
        <v>1741</v>
      </c>
      <c r="G175" s="256"/>
      <c r="H175" s="261" t="s">
        <v>1679</v>
      </c>
      <c r="I175" s="256" t="s">
        <v>1055</v>
      </c>
      <c r="J175" s="256" t="s">
        <v>1635</v>
      </c>
      <c r="K175" s="258">
        <v>0.29166666666666669</v>
      </c>
      <c r="L175" s="258">
        <v>0.79166666666666663</v>
      </c>
      <c r="M175" s="259" t="s">
        <v>1742</v>
      </c>
      <c r="N175" s="259" t="s">
        <v>1099</v>
      </c>
      <c r="O175" s="259" t="s">
        <v>1623</v>
      </c>
      <c r="P175" s="256" t="s">
        <v>1059</v>
      </c>
      <c r="Q175" s="260">
        <v>0.79166666666666663</v>
      </c>
      <c r="R175" s="256" t="s">
        <v>104</v>
      </c>
    </row>
    <row r="176" spans="1:18">
      <c r="A176" s="249">
        <v>175</v>
      </c>
      <c r="B176" s="249" t="s">
        <v>1539</v>
      </c>
      <c r="C176" s="249" t="s">
        <v>1540</v>
      </c>
      <c r="D176" s="249" t="s">
        <v>1743</v>
      </c>
      <c r="E176" s="251" t="s">
        <v>1091</v>
      </c>
      <c r="F176" s="249" t="s">
        <v>1744</v>
      </c>
      <c r="G176" s="249"/>
      <c r="H176" s="252" t="s">
        <v>1054</v>
      </c>
      <c r="I176" s="249" t="s">
        <v>1346</v>
      </c>
      <c r="J176" s="249" t="s">
        <v>1122</v>
      </c>
      <c r="K176" s="253">
        <v>0.29166666666666669</v>
      </c>
      <c r="L176" s="253">
        <v>0.79166666666666663</v>
      </c>
      <c r="M176" s="254" t="s">
        <v>656</v>
      </c>
      <c r="N176" s="254" t="s">
        <v>1093</v>
      </c>
      <c r="O176" s="254" t="s">
        <v>1623</v>
      </c>
      <c r="P176" s="249" t="s">
        <v>1059</v>
      </c>
      <c r="Q176" s="255">
        <v>0.79166666666666663</v>
      </c>
      <c r="R176" s="249" t="s">
        <v>104</v>
      </c>
    </row>
    <row r="177" spans="1:18">
      <c r="A177" s="256">
        <v>176</v>
      </c>
      <c r="B177" s="256" t="s">
        <v>1539</v>
      </c>
      <c r="C177" s="256" t="s">
        <v>1540</v>
      </c>
      <c r="D177" s="256" t="s">
        <v>1745</v>
      </c>
      <c r="E177" s="251" t="s">
        <v>1091</v>
      </c>
      <c r="F177" s="256" t="s">
        <v>1746</v>
      </c>
      <c r="G177" s="256"/>
      <c r="H177" s="252" t="s">
        <v>1054</v>
      </c>
      <c r="I177" s="256" t="s">
        <v>1346</v>
      </c>
      <c r="J177" s="256" t="s">
        <v>1635</v>
      </c>
      <c r="K177" s="258">
        <v>0.29166666666666669</v>
      </c>
      <c r="L177" s="258">
        <v>0.79166666666666663</v>
      </c>
      <c r="M177" s="259" t="s">
        <v>1411</v>
      </c>
      <c r="N177" s="259" t="s">
        <v>1099</v>
      </c>
      <c r="O177" s="259" t="s">
        <v>1623</v>
      </c>
      <c r="P177" s="256" t="s">
        <v>1059</v>
      </c>
      <c r="Q177" s="260">
        <v>0.79166666666666663</v>
      </c>
      <c r="R177" s="256" t="s">
        <v>104</v>
      </c>
    </row>
    <row r="178" spans="1:18">
      <c r="A178" s="249">
        <v>177</v>
      </c>
      <c r="B178" s="249" t="s">
        <v>1539</v>
      </c>
      <c r="C178" s="249" t="s">
        <v>1540</v>
      </c>
      <c r="D178" s="249" t="s">
        <v>1747</v>
      </c>
      <c r="E178" s="251" t="s">
        <v>1091</v>
      </c>
      <c r="F178" s="249" t="s">
        <v>1748</v>
      </c>
      <c r="G178" s="249"/>
      <c r="H178" s="252" t="s">
        <v>1054</v>
      </c>
      <c r="I178" s="249" t="s">
        <v>1346</v>
      </c>
      <c r="J178" s="249" t="s">
        <v>1102</v>
      </c>
      <c r="K178" s="253">
        <v>0.29166666666666669</v>
      </c>
      <c r="L178" s="253">
        <v>0.79166666666666663</v>
      </c>
      <c r="M178" s="254" t="s">
        <v>1626</v>
      </c>
      <c r="N178" s="254" t="s">
        <v>1099</v>
      </c>
      <c r="O178" s="254" t="s">
        <v>1623</v>
      </c>
      <c r="P178" s="249" t="s">
        <v>1059</v>
      </c>
      <c r="Q178" s="255">
        <v>0.79166666666666663</v>
      </c>
      <c r="R178" s="249" t="s">
        <v>104</v>
      </c>
    </row>
    <row r="179" spans="1:18">
      <c r="A179" s="256">
        <v>178</v>
      </c>
      <c r="B179" s="256" t="s">
        <v>1541</v>
      </c>
      <c r="C179" s="256" t="s">
        <v>1544</v>
      </c>
      <c r="D179" s="256" t="s">
        <v>1749</v>
      </c>
      <c r="E179" s="251" t="s">
        <v>1053</v>
      </c>
      <c r="F179" s="256" t="s">
        <v>1750</v>
      </c>
      <c r="G179" s="256"/>
      <c r="H179" s="252" t="s">
        <v>1054</v>
      </c>
      <c r="I179" s="256" t="s">
        <v>1346</v>
      </c>
      <c r="J179" s="256" t="s">
        <v>1122</v>
      </c>
      <c r="K179" s="258">
        <v>0.29166666666666669</v>
      </c>
      <c r="L179" s="258">
        <v>0.79166666666666663</v>
      </c>
      <c r="M179" s="256" t="s">
        <v>1220</v>
      </c>
      <c r="N179" s="259" t="s">
        <v>1093</v>
      </c>
      <c r="O179" s="259" t="s">
        <v>1058</v>
      </c>
      <c r="P179" s="256" t="s">
        <v>1059</v>
      </c>
      <c r="Q179" s="260">
        <v>0.79166666666666663</v>
      </c>
      <c r="R179" s="256" t="s">
        <v>104</v>
      </c>
    </row>
    <row r="180" spans="1:18">
      <c r="A180" s="249">
        <v>179</v>
      </c>
      <c r="B180" s="249" t="s">
        <v>1541</v>
      </c>
      <c r="C180" s="249" t="s">
        <v>1544</v>
      </c>
      <c r="D180" s="249" t="s">
        <v>1751</v>
      </c>
      <c r="E180" s="251" t="s">
        <v>1053</v>
      </c>
      <c r="F180" s="249" t="s">
        <v>1752</v>
      </c>
      <c r="G180" s="249"/>
      <c r="H180" s="252" t="s">
        <v>1054</v>
      </c>
      <c r="I180" s="249" t="s">
        <v>1346</v>
      </c>
      <c r="J180" s="249" t="s">
        <v>1122</v>
      </c>
      <c r="K180" s="253">
        <v>0.29166666666666669</v>
      </c>
      <c r="L180" s="253">
        <v>0.79166666666666663</v>
      </c>
      <c r="M180" s="249" t="s">
        <v>1216</v>
      </c>
      <c r="N180" s="254" t="s">
        <v>1093</v>
      </c>
      <c r="O180" s="254" t="s">
        <v>1058</v>
      </c>
      <c r="P180" s="249" t="s">
        <v>1059</v>
      </c>
      <c r="Q180" s="255">
        <v>0.79166666666666663</v>
      </c>
      <c r="R180" s="249" t="s">
        <v>104</v>
      </c>
    </row>
    <row r="181" spans="1:18">
      <c r="A181" s="256">
        <v>180</v>
      </c>
      <c r="B181" s="256" t="s">
        <v>1541</v>
      </c>
      <c r="C181" s="256" t="s">
        <v>1544</v>
      </c>
      <c r="D181" s="256" t="s">
        <v>1753</v>
      </c>
      <c r="E181" s="251" t="s">
        <v>1053</v>
      </c>
      <c r="F181" s="256" t="s">
        <v>1754</v>
      </c>
      <c r="G181" s="256"/>
      <c r="H181" s="252" t="s">
        <v>1054</v>
      </c>
      <c r="I181" s="256" t="s">
        <v>1346</v>
      </c>
      <c r="J181" s="256" t="s">
        <v>1122</v>
      </c>
      <c r="K181" s="258">
        <v>0.29166666666666669</v>
      </c>
      <c r="L181" s="258">
        <v>0.79166666666666663</v>
      </c>
      <c r="M181" s="256" t="s">
        <v>1755</v>
      </c>
      <c r="N181" s="259" t="s">
        <v>1093</v>
      </c>
      <c r="O181" s="259" t="s">
        <v>1058</v>
      </c>
      <c r="P181" s="256" t="s">
        <v>1059</v>
      </c>
      <c r="Q181" s="260">
        <v>0.79166666666666663</v>
      </c>
      <c r="R181" s="256" t="s">
        <v>104</v>
      </c>
    </row>
    <row r="182" spans="1:18">
      <c r="A182" s="249">
        <v>181</v>
      </c>
      <c r="B182" s="249" t="s">
        <v>1542</v>
      </c>
      <c r="C182" s="249" t="s">
        <v>1543</v>
      </c>
      <c r="D182" s="249" t="s">
        <v>1756</v>
      </c>
      <c r="E182" s="251" t="s">
        <v>1091</v>
      </c>
      <c r="F182" s="249" t="s">
        <v>1757</v>
      </c>
      <c r="G182" s="249"/>
      <c r="H182" s="252" t="s">
        <v>1054</v>
      </c>
      <c r="I182" s="249" t="s">
        <v>1055</v>
      </c>
      <c r="J182" s="249" t="s">
        <v>1635</v>
      </c>
      <c r="K182" s="253">
        <v>0.29166666666666669</v>
      </c>
      <c r="L182" s="253">
        <v>0.79166666666666663</v>
      </c>
      <c r="M182" s="254" t="s">
        <v>1411</v>
      </c>
      <c r="N182" s="254" t="s">
        <v>1099</v>
      </c>
      <c r="O182" s="254" t="s">
        <v>1623</v>
      </c>
      <c r="P182" s="249" t="s">
        <v>1059</v>
      </c>
      <c r="Q182" s="255">
        <v>0.79166666666666663</v>
      </c>
      <c r="R182" s="249" t="s">
        <v>104</v>
      </c>
    </row>
    <row r="183" spans="1:18">
      <c r="A183" s="256">
        <v>182</v>
      </c>
      <c r="B183" s="256" t="s">
        <v>1542</v>
      </c>
      <c r="C183" s="256" t="s">
        <v>1543</v>
      </c>
      <c r="D183" s="256" t="s">
        <v>1758</v>
      </c>
      <c r="E183" s="251" t="s">
        <v>1091</v>
      </c>
      <c r="F183" s="256" t="s">
        <v>1759</v>
      </c>
      <c r="G183" s="256"/>
      <c r="H183" s="252" t="s">
        <v>1054</v>
      </c>
      <c r="I183" s="256" t="s">
        <v>1055</v>
      </c>
      <c r="J183" s="256" t="s">
        <v>1122</v>
      </c>
      <c r="K183" s="258">
        <v>0.29166666666666669</v>
      </c>
      <c r="L183" s="258">
        <v>0.79166666666666663</v>
      </c>
      <c r="M183" s="259" t="s">
        <v>656</v>
      </c>
      <c r="N183" s="259" t="s">
        <v>1093</v>
      </c>
      <c r="O183" s="259" t="s">
        <v>1623</v>
      </c>
      <c r="P183" s="256" t="s">
        <v>1059</v>
      </c>
      <c r="Q183" s="260">
        <v>0.79166666666666663</v>
      </c>
      <c r="R183" s="256" t="s">
        <v>104</v>
      </c>
    </row>
    <row r="184" spans="1:18">
      <c r="A184" s="249">
        <v>183</v>
      </c>
      <c r="B184" s="249" t="s">
        <v>1542</v>
      </c>
      <c r="C184" s="249" t="s">
        <v>1543</v>
      </c>
      <c r="D184" s="249" t="s">
        <v>1760</v>
      </c>
      <c r="E184" s="251" t="s">
        <v>1091</v>
      </c>
      <c r="F184" s="249" t="s">
        <v>1761</v>
      </c>
      <c r="G184" s="249"/>
      <c r="H184" s="252" t="s">
        <v>1054</v>
      </c>
      <c r="I184" s="249" t="s">
        <v>1055</v>
      </c>
      <c r="J184" s="249" t="s">
        <v>1102</v>
      </c>
      <c r="K184" s="253">
        <v>0.29166666666666669</v>
      </c>
      <c r="L184" s="253">
        <v>0.79166666666666663</v>
      </c>
      <c r="M184" s="254" t="s">
        <v>1626</v>
      </c>
      <c r="N184" s="254" t="s">
        <v>1099</v>
      </c>
      <c r="O184" s="254" t="s">
        <v>1623</v>
      </c>
      <c r="P184" s="249" t="s">
        <v>1059</v>
      </c>
      <c r="Q184" s="255">
        <v>0.79166666666666663</v>
      </c>
      <c r="R184" s="249" t="s">
        <v>104</v>
      </c>
    </row>
    <row r="185" spans="1:18">
      <c r="A185" s="256">
        <v>184</v>
      </c>
      <c r="B185" s="256" t="s">
        <v>1542</v>
      </c>
      <c r="C185" s="256" t="s">
        <v>1546</v>
      </c>
      <c r="D185" s="256" t="s">
        <v>1762</v>
      </c>
      <c r="E185" s="251" t="s">
        <v>1053</v>
      </c>
      <c r="F185" s="256" t="s">
        <v>1763</v>
      </c>
      <c r="G185" s="256"/>
      <c r="H185" s="252" t="s">
        <v>1054</v>
      </c>
      <c r="I185" s="256" t="s">
        <v>1055</v>
      </c>
      <c r="J185" s="256" t="s">
        <v>1056</v>
      </c>
      <c r="K185" s="258">
        <v>0.29166666666666669</v>
      </c>
      <c r="L185" s="258">
        <v>0.79166666666666663</v>
      </c>
      <c r="M185" s="259" t="s">
        <v>1736</v>
      </c>
      <c r="N185" s="259" t="s">
        <v>1093</v>
      </c>
      <c r="O185" s="259" t="s">
        <v>1058</v>
      </c>
      <c r="P185" s="256" t="s">
        <v>1059</v>
      </c>
      <c r="Q185" s="260">
        <v>0.79166666666666663</v>
      </c>
      <c r="R185" s="256" t="s">
        <v>104</v>
      </c>
    </row>
    <row r="186" spans="1:18">
      <c r="A186" s="249">
        <v>185</v>
      </c>
      <c r="B186" s="249" t="s">
        <v>1542</v>
      </c>
      <c r="C186" s="249" t="s">
        <v>1546</v>
      </c>
      <c r="D186" s="249" t="s">
        <v>1764</v>
      </c>
      <c r="E186" s="251" t="s">
        <v>1053</v>
      </c>
      <c r="F186" s="249" t="s">
        <v>1765</v>
      </c>
      <c r="G186" s="249"/>
      <c r="H186" s="252" t="s">
        <v>1054</v>
      </c>
      <c r="I186" s="249" t="s">
        <v>1055</v>
      </c>
      <c r="J186" s="249" t="s">
        <v>1056</v>
      </c>
      <c r="K186" s="253">
        <v>0.29166666666666669</v>
      </c>
      <c r="L186" s="253">
        <v>0.79166666666666663</v>
      </c>
      <c r="M186" s="254" t="s">
        <v>1766</v>
      </c>
      <c r="N186" s="254" t="s">
        <v>1093</v>
      </c>
      <c r="O186" s="254" t="s">
        <v>1058</v>
      </c>
      <c r="P186" s="249" t="s">
        <v>1059</v>
      </c>
      <c r="Q186" s="255">
        <v>0.79166666666666663</v>
      </c>
      <c r="R186" s="249" t="s">
        <v>104</v>
      </c>
    </row>
    <row r="187" spans="1:18">
      <c r="A187" s="256">
        <v>186</v>
      </c>
      <c r="B187" s="256" t="s">
        <v>1544</v>
      </c>
      <c r="C187" s="256" t="s">
        <v>1545</v>
      </c>
      <c r="D187" s="256" t="s">
        <v>1767</v>
      </c>
      <c r="E187" s="251" t="s">
        <v>1091</v>
      </c>
      <c r="F187" s="256" t="s">
        <v>1768</v>
      </c>
      <c r="G187" s="256"/>
      <c r="H187" s="252" t="s">
        <v>1054</v>
      </c>
      <c r="I187" s="256" t="s">
        <v>1055</v>
      </c>
      <c r="J187" s="256" t="s">
        <v>1122</v>
      </c>
      <c r="K187" s="258">
        <v>0.29166666666666669</v>
      </c>
      <c r="L187" s="258">
        <v>0.79166666666666663</v>
      </c>
      <c r="M187" s="259" t="s">
        <v>656</v>
      </c>
      <c r="N187" s="259" t="s">
        <v>1093</v>
      </c>
      <c r="O187" s="259" t="s">
        <v>1623</v>
      </c>
      <c r="P187" s="256" t="s">
        <v>1059</v>
      </c>
      <c r="Q187" s="260">
        <v>0.79166666666666663</v>
      </c>
      <c r="R187" s="256" t="s">
        <v>104</v>
      </c>
    </row>
    <row r="188" spans="1:18">
      <c r="A188" s="249">
        <v>187</v>
      </c>
      <c r="B188" s="249" t="s">
        <v>1544</v>
      </c>
      <c r="C188" s="249" t="s">
        <v>1545</v>
      </c>
      <c r="D188" s="249" t="s">
        <v>1769</v>
      </c>
      <c r="E188" s="251" t="s">
        <v>1091</v>
      </c>
      <c r="F188" s="249" t="s">
        <v>1770</v>
      </c>
      <c r="G188" s="249"/>
      <c r="H188" s="252" t="s">
        <v>1054</v>
      </c>
      <c r="I188" s="249" t="s">
        <v>1346</v>
      </c>
      <c r="J188" s="249" t="s">
        <v>1635</v>
      </c>
      <c r="K188" s="253">
        <v>0.29166666666666669</v>
      </c>
      <c r="L188" s="253">
        <v>0.79166666666666663</v>
      </c>
      <c r="M188" s="254" t="s">
        <v>1411</v>
      </c>
      <c r="N188" s="254" t="s">
        <v>1099</v>
      </c>
      <c r="O188" s="254" t="s">
        <v>1623</v>
      </c>
      <c r="P188" s="249" t="s">
        <v>1059</v>
      </c>
      <c r="Q188" s="255">
        <v>0.79166666666666663</v>
      </c>
      <c r="R188" s="249" t="s">
        <v>104</v>
      </c>
    </row>
    <row r="189" spans="1:18">
      <c r="A189" s="256">
        <v>188</v>
      </c>
      <c r="B189" s="256" t="s">
        <v>1544</v>
      </c>
      <c r="C189" s="256" t="s">
        <v>1545</v>
      </c>
      <c r="D189" s="256" t="s">
        <v>1771</v>
      </c>
      <c r="E189" s="251" t="s">
        <v>1091</v>
      </c>
      <c r="F189" s="256" t="s">
        <v>1772</v>
      </c>
      <c r="G189" s="256"/>
      <c r="H189" s="252" t="s">
        <v>1054</v>
      </c>
      <c r="I189" s="256" t="s">
        <v>1346</v>
      </c>
      <c r="J189" s="256" t="s">
        <v>1102</v>
      </c>
      <c r="K189" s="258">
        <v>0.29166666666666669</v>
      </c>
      <c r="L189" s="258">
        <v>0.79166666666666663</v>
      </c>
      <c r="M189" s="259" t="s">
        <v>1626</v>
      </c>
      <c r="N189" s="259" t="s">
        <v>1099</v>
      </c>
      <c r="O189" s="259" t="s">
        <v>1623</v>
      </c>
      <c r="P189" s="256" t="s">
        <v>1059</v>
      </c>
      <c r="Q189" s="260">
        <v>0.79166666666666663</v>
      </c>
      <c r="R189" s="256" t="s">
        <v>104</v>
      </c>
    </row>
    <row r="190" spans="1:18">
      <c r="A190" s="249">
        <v>189</v>
      </c>
      <c r="B190" s="249" t="s">
        <v>1544</v>
      </c>
      <c r="C190" s="250">
        <v>45809</v>
      </c>
      <c r="D190" s="249" t="s">
        <v>1773</v>
      </c>
      <c r="E190" s="251" t="s">
        <v>1053</v>
      </c>
      <c r="F190" s="249" t="s">
        <v>1774</v>
      </c>
      <c r="G190" s="249"/>
      <c r="H190" s="252" t="s">
        <v>1054</v>
      </c>
      <c r="I190" s="249" t="s">
        <v>1055</v>
      </c>
      <c r="J190" s="249" t="s">
        <v>1056</v>
      </c>
      <c r="K190" s="253">
        <v>0.29166666666666669</v>
      </c>
      <c r="L190" s="253">
        <v>0.79166666666666663</v>
      </c>
      <c r="M190" s="254" t="s">
        <v>1775</v>
      </c>
      <c r="N190" s="254" t="s">
        <v>1099</v>
      </c>
      <c r="O190" s="254" t="s">
        <v>1058</v>
      </c>
      <c r="P190" s="249" t="s">
        <v>1059</v>
      </c>
      <c r="Q190" s="255">
        <v>0.79166666666666663</v>
      </c>
      <c r="R190" s="249" t="s">
        <v>104</v>
      </c>
    </row>
    <row r="191" spans="1:18">
      <c r="A191" s="256">
        <v>190</v>
      </c>
      <c r="B191" s="256" t="s">
        <v>1542</v>
      </c>
      <c r="C191" s="256" t="s">
        <v>1545</v>
      </c>
      <c r="D191" s="256" t="s">
        <v>1776</v>
      </c>
      <c r="E191" s="251" t="s">
        <v>1091</v>
      </c>
      <c r="F191" s="256" t="s">
        <v>1777</v>
      </c>
      <c r="G191" s="256"/>
      <c r="H191" s="252" t="s">
        <v>1054</v>
      </c>
      <c r="I191" s="256" t="s">
        <v>1055</v>
      </c>
      <c r="J191" s="256" t="s">
        <v>1122</v>
      </c>
      <c r="K191" s="258">
        <v>0.29166666666666669</v>
      </c>
      <c r="L191" s="258">
        <v>0.79166666666666663</v>
      </c>
      <c r="M191" s="259" t="s">
        <v>1778</v>
      </c>
      <c r="N191" s="259" t="s">
        <v>1099</v>
      </c>
      <c r="O191" s="259" t="s">
        <v>1623</v>
      </c>
      <c r="P191" s="256" t="s">
        <v>1059</v>
      </c>
      <c r="Q191" s="260">
        <v>0.79166666666666663</v>
      </c>
      <c r="R191" s="256" t="s">
        <v>104</v>
      </c>
    </row>
    <row r="192" spans="1:18">
      <c r="A192" s="249">
        <v>191</v>
      </c>
      <c r="B192" s="249" t="s">
        <v>1542</v>
      </c>
      <c r="C192" s="249" t="s">
        <v>1545</v>
      </c>
      <c r="D192" s="249" t="s">
        <v>1779</v>
      </c>
      <c r="E192" s="251" t="s">
        <v>1091</v>
      </c>
      <c r="F192" s="249" t="s">
        <v>1780</v>
      </c>
      <c r="G192" s="249"/>
      <c r="H192" s="252" t="s">
        <v>1054</v>
      </c>
      <c r="I192" s="249" t="s">
        <v>1055</v>
      </c>
      <c r="J192" s="249" t="s">
        <v>1122</v>
      </c>
      <c r="K192" s="253">
        <v>0.29166666666666669</v>
      </c>
      <c r="L192" s="253">
        <v>0.79166666666666663</v>
      </c>
      <c r="M192" s="254" t="s">
        <v>1781</v>
      </c>
      <c r="N192" s="254" t="s">
        <v>1093</v>
      </c>
      <c r="O192" s="254" t="s">
        <v>1623</v>
      </c>
      <c r="P192" s="249" t="s">
        <v>1059</v>
      </c>
      <c r="Q192" s="255">
        <v>0.79166666666666663</v>
      </c>
      <c r="R192" s="249" t="s">
        <v>104</v>
      </c>
    </row>
    <row r="193" spans="1:18">
      <c r="A193" s="256">
        <v>192</v>
      </c>
      <c r="B193" s="256" t="s">
        <v>1546</v>
      </c>
      <c r="C193" s="256" t="s">
        <v>1548</v>
      </c>
      <c r="D193" s="256" t="s">
        <v>1782</v>
      </c>
      <c r="E193" s="251" t="s">
        <v>1091</v>
      </c>
      <c r="F193" s="256" t="s">
        <v>1783</v>
      </c>
      <c r="G193" s="256"/>
      <c r="H193" s="252" t="s">
        <v>1054</v>
      </c>
      <c r="I193" s="256" t="s">
        <v>1055</v>
      </c>
      <c r="J193" s="256" t="s">
        <v>1635</v>
      </c>
      <c r="K193" s="258">
        <v>0.29166666666666669</v>
      </c>
      <c r="L193" s="258">
        <v>0.79166666666666663</v>
      </c>
      <c r="M193" s="259" t="s">
        <v>1411</v>
      </c>
      <c r="N193" s="259" t="s">
        <v>1099</v>
      </c>
      <c r="O193" s="259" t="s">
        <v>1623</v>
      </c>
      <c r="P193" s="256" t="s">
        <v>1059</v>
      </c>
      <c r="Q193" s="260">
        <v>0.79166666666666663</v>
      </c>
      <c r="R193" s="256" t="s">
        <v>104</v>
      </c>
    </row>
    <row r="194" spans="1:18">
      <c r="A194" s="249">
        <v>193</v>
      </c>
      <c r="B194" s="249" t="s">
        <v>1546</v>
      </c>
      <c r="C194" s="249" t="s">
        <v>1548</v>
      </c>
      <c r="D194" s="249" t="s">
        <v>1784</v>
      </c>
      <c r="E194" s="251" t="s">
        <v>1091</v>
      </c>
      <c r="F194" s="249" t="s">
        <v>1785</v>
      </c>
      <c r="G194" s="249"/>
      <c r="H194" s="252" t="s">
        <v>1054</v>
      </c>
      <c r="I194" s="249" t="s">
        <v>1055</v>
      </c>
      <c r="J194" s="249" t="s">
        <v>1102</v>
      </c>
      <c r="K194" s="253">
        <v>0.29166666666666669</v>
      </c>
      <c r="L194" s="253">
        <v>0.79166666666666663</v>
      </c>
      <c r="M194" s="254" t="s">
        <v>1626</v>
      </c>
      <c r="N194" s="254" t="s">
        <v>1099</v>
      </c>
      <c r="O194" s="254" t="s">
        <v>1623</v>
      </c>
      <c r="P194" s="249" t="s">
        <v>1059</v>
      </c>
      <c r="Q194" s="255">
        <v>0.79166666666666663</v>
      </c>
      <c r="R194" s="249" t="s">
        <v>104</v>
      </c>
    </row>
    <row r="195" spans="1:18">
      <c r="A195" s="256">
        <v>194</v>
      </c>
      <c r="B195" s="256" t="s">
        <v>1546</v>
      </c>
      <c r="C195" s="256" t="s">
        <v>1548</v>
      </c>
      <c r="D195" s="256" t="s">
        <v>1786</v>
      </c>
      <c r="E195" s="251" t="s">
        <v>1091</v>
      </c>
      <c r="F195" s="256" t="s">
        <v>1787</v>
      </c>
      <c r="G195" s="256"/>
      <c r="H195" s="252" t="s">
        <v>1054</v>
      </c>
      <c r="I195" s="256" t="s">
        <v>1055</v>
      </c>
      <c r="J195" s="256" t="s">
        <v>1122</v>
      </c>
      <c r="K195" s="258">
        <v>0.29166666666666669</v>
      </c>
      <c r="L195" s="258">
        <v>0.79166666666666663</v>
      </c>
      <c r="M195" s="259" t="s">
        <v>656</v>
      </c>
      <c r="N195" s="259" t="s">
        <v>1093</v>
      </c>
      <c r="O195" s="259" t="s">
        <v>1623</v>
      </c>
      <c r="P195" s="256" t="s">
        <v>1059</v>
      </c>
      <c r="Q195" s="260">
        <v>0.79166666666666663</v>
      </c>
      <c r="R195" s="256" t="s">
        <v>104</v>
      </c>
    </row>
    <row r="196" spans="1:18">
      <c r="A196" s="249">
        <v>195</v>
      </c>
      <c r="B196" s="250">
        <v>45809</v>
      </c>
      <c r="C196" s="250">
        <v>45810</v>
      </c>
      <c r="D196" s="249" t="s">
        <v>1788</v>
      </c>
      <c r="E196" s="251" t="s">
        <v>1091</v>
      </c>
      <c r="F196" s="249" t="s">
        <v>1789</v>
      </c>
      <c r="G196" s="249"/>
      <c r="H196" s="252" t="s">
        <v>1054</v>
      </c>
      <c r="I196" s="249" t="s">
        <v>1055</v>
      </c>
      <c r="J196" s="249" t="s">
        <v>1122</v>
      </c>
      <c r="K196" s="253">
        <v>0.29166666666666669</v>
      </c>
      <c r="L196" s="253">
        <v>0.79166666666666663</v>
      </c>
      <c r="M196" s="254" t="s">
        <v>656</v>
      </c>
      <c r="N196" s="254" t="s">
        <v>1099</v>
      </c>
      <c r="O196" s="254" t="s">
        <v>1623</v>
      </c>
      <c r="P196" s="249" t="s">
        <v>1059</v>
      </c>
      <c r="Q196" s="255">
        <v>0.79166666666666663</v>
      </c>
      <c r="R196" s="249" t="s">
        <v>104</v>
      </c>
    </row>
    <row r="197" spans="1:18">
      <c r="A197" s="256">
        <v>196</v>
      </c>
      <c r="B197" s="257">
        <v>45809</v>
      </c>
      <c r="C197" s="257">
        <v>45810</v>
      </c>
      <c r="D197" s="256" t="s">
        <v>1790</v>
      </c>
      <c r="E197" s="251" t="s">
        <v>1091</v>
      </c>
      <c r="F197" s="256" t="s">
        <v>1791</v>
      </c>
      <c r="G197" s="256"/>
      <c r="H197" s="252" t="s">
        <v>1054</v>
      </c>
      <c r="I197" s="256" t="s">
        <v>1055</v>
      </c>
      <c r="J197" s="256" t="s">
        <v>1635</v>
      </c>
      <c r="K197" s="258">
        <v>0.29166666666666669</v>
      </c>
      <c r="L197" s="258">
        <v>0.79166666666666663</v>
      </c>
      <c r="M197" s="259" t="s">
        <v>1411</v>
      </c>
      <c r="N197" s="259" t="s">
        <v>1099</v>
      </c>
      <c r="O197" s="259" t="s">
        <v>1623</v>
      </c>
      <c r="P197" s="256" t="s">
        <v>1059</v>
      </c>
      <c r="Q197" s="260">
        <v>0.79166666666666663</v>
      </c>
      <c r="R197" s="256" t="s">
        <v>104</v>
      </c>
    </row>
    <row r="198" spans="1:18">
      <c r="A198" s="249">
        <v>197</v>
      </c>
      <c r="B198" s="250">
        <v>45809</v>
      </c>
      <c r="C198" s="250">
        <v>45810</v>
      </c>
      <c r="D198" s="249" t="s">
        <v>1792</v>
      </c>
      <c r="E198" s="251" t="s">
        <v>1091</v>
      </c>
      <c r="F198" s="249" t="s">
        <v>1793</v>
      </c>
      <c r="G198" s="249"/>
      <c r="H198" s="252" t="s">
        <v>1054</v>
      </c>
      <c r="I198" s="249" t="s">
        <v>1055</v>
      </c>
      <c r="J198" s="249" t="s">
        <v>1102</v>
      </c>
      <c r="K198" s="253">
        <v>0.29166666666666669</v>
      </c>
      <c r="L198" s="253">
        <v>0.79166666666666663</v>
      </c>
      <c r="M198" s="254" t="s">
        <v>1626</v>
      </c>
      <c r="N198" s="254" t="s">
        <v>1099</v>
      </c>
      <c r="O198" s="254" t="s">
        <v>1623</v>
      </c>
      <c r="P198" s="249" t="s">
        <v>1059</v>
      </c>
      <c r="Q198" s="255">
        <v>0.79166666666666663</v>
      </c>
      <c r="R198" s="249" t="s">
        <v>104</v>
      </c>
    </row>
    <row r="199" spans="1:18">
      <c r="A199" s="256">
        <v>198</v>
      </c>
      <c r="B199" s="257">
        <v>45809</v>
      </c>
      <c r="C199" s="257">
        <v>45812</v>
      </c>
      <c r="D199" s="256" t="s">
        <v>1794</v>
      </c>
      <c r="E199" s="251" t="s">
        <v>1053</v>
      </c>
      <c r="F199" s="256" t="s">
        <v>1795</v>
      </c>
      <c r="G199" s="256"/>
      <c r="H199" s="252" t="s">
        <v>1054</v>
      </c>
      <c r="I199" s="256" t="s">
        <v>1796</v>
      </c>
      <c r="J199" s="256" t="s">
        <v>1056</v>
      </c>
      <c r="K199" s="258">
        <v>0.29166666666666669</v>
      </c>
      <c r="L199" s="258">
        <v>0.79166666666666663</v>
      </c>
      <c r="M199" s="259" t="s">
        <v>1797</v>
      </c>
      <c r="N199" s="259" t="s">
        <v>1099</v>
      </c>
      <c r="O199" s="259" t="s">
        <v>1058</v>
      </c>
      <c r="P199" s="256" t="s">
        <v>1059</v>
      </c>
      <c r="Q199" s="260">
        <v>0.79166666666666663</v>
      </c>
      <c r="R199" s="256" t="s">
        <v>104</v>
      </c>
    </row>
    <row r="200" spans="1:18">
      <c r="A200" s="249">
        <v>200</v>
      </c>
      <c r="B200" s="250">
        <v>45809</v>
      </c>
      <c r="C200" s="250">
        <v>45812</v>
      </c>
      <c r="D200" s="249" t="s">
        <v>1798</v>
      </c>
      <c r="E200" s="251" t="s">
        <v>1053</v>
      </c>
      <c r="F200" s="249" t="s">
        <v>1799</v>
      </c>
      <c r="G200" s="249"/>
      <c r="H200" s="252" t="s">
        <v>1054</v>
      </c>
      <c r="I200" s="249" t="s">
        <v>1796</v>
      </c>
      <c r="J200" s="249" t="s">
        <v>1056</v>
      </c>
      <c r="K200" s="253">
        <v>0.29166666666666669</v>
      </c>
      <c r="L200" s="253">
        <v>0.79166666666666663</v>
      </c>
      <c r="M200" s="254" t="s">
        <v>1800</v>
      </c>
      <c r="N200" s="254" t="s">
        <v>1099</v>
      </c>
      <c r="O200" s="254" t="s">
        <v>1058</v>
      </c>
      <c r="P200" s="249" t="s">
        <v>1059</v>
      </c>
      <c r="Q200" s="255">
        <v>0.79166666666666663</v>
      </c>
      <c r="R200" s="249" t="s">
        <v>104</v>
      </c>
    </row>
    <row r="201" spans="1:18">
      <c r="A201" s="262">
        <v>201</v>
      </c>
      <c r="B201" s="263">
        <v>45812</v>
      </c>
      <c r="C201" s="263">
        <v>45813</v>
      </c>
      <c r="D201" s="262" t="s">
        <v>1801</v>
      </c>
      <c r="E201" s="251" t="s">
        <v>1091</v>
      </c>
      <c r="F201" s="262" t="s">
        <v>1802</v>
      </c>
      <c r="G201" s="256"/>
      <c r="H201" s="264" t="s">
        <v>1054</v>
      </c>
      <c r="I201" s="262" t="s">
        <v>1796</v>
      </c>
      <c r="J201" s="262" t="s">
        <v>1122</v>
      </c>
      <c r="K201" s="265">
        <v>0.29166666666666669</v>
      </c>
      <c r="L201" s="265">
        <v>0.79166666666666663</v>
      </c>
      <c r="M201" s="266" t="s">
        <v>656</v>
      </c>
      <c r="N201" s="266" t="s">
        <v>1093</v>
      </c>
      <c r="O201" s="266" t="s">
        <v>1623</v>
      </c>
      <c r="P201" s="262" t="s">
        <v>1059</v>
      </c>
      <c r="Q201" s="267">
        <v>0.79166666666666663</v>
      </c>
      <c r="R201" s="256" t="s">
        <v>104</v>
      </c>
    </row>
    <row r="202" spans="1:18">
      <c r="A202" s="249">
        <v>202</v>
      </c>
      <c r="B202" s="250">
        <v>45812</v>
      </c>
      <c r="C202" s="250">
        <v>45813</v>
      </c>
      <c r="D202" s="249" t="s">
        <v>1803</v>
      </c>
      <c r="E202" s="251" t="s">
        <v>1091</v>
      </c>
      <c r="F202" s="249" t="s">
        <v>1804</v>
      </c>
      <c r="G202" s="249"/>
      <c r="H202" s="252" t="s">
        <v>1054</v>
      </c>
      <c r="I202" s="249" t="s">
        <v>1796</v>
      </c>
      <c r="J202" s="249" t="s">
        <v>1635</v>
      </c>
      <c r="K202" s="253">
        <v>0.29166666666666669</v>
      </c>
      <c r="L202" s="253">
        <v>0.79166666666666663</v>
      </c>
      <c r="M202" s="254" t="s">
        <v>1411</v>
      </c>
      <c r="N202" s="254" t="s">
        <v>1099</v>
      </c>
      <c r="O202" s="254" t="s">
        <v>1623</v>
      </c>
      <c r="P202" s="249" t="s">
        <v>1059</v>
      </c>
      <c r="Q202" s="255">
        <v>0.79166666666666663</v>
      </c>
      <c r="R202" s="249" t="s">
        <v>104</v>
      </c>
    </row>
    <row r="203" spans="1:18">
      <c r="A203" s="256">
        <v>203</v>
      </c>
      <c r="B203" s="257">
        <v>45812</v>
      </c>
      <c r="C203" s="257">
        <v>45813</v>
      </c>
      <c r="D203" s="256" t="s">
        <v>1805</v>
      </c>
      <c r="E203" s="251" t="s">
        <v>1091</v>
      </c>
      <c r="F203" s="256" t="s">
        <v>1806</v>
      </c>
      <c r="G203" s="256"/>
      <c r="H203" s="252" t="s">
        <v>1054</v>
      </c>
      <c r="I203" s="256" t="s">
        <v>1796</v>
      </c>
      <c r="J203" s="256" t="s">
        <v>1102</v>
      </c>
      <c r="K203" s="258">
        <v>0.29166666666666669</v>
      </c>
      <c r="L203" s="258">
        <v>0.79166666666666663</v>
      </c>
      <c r="M203" s="259" t="s">
        <v>1626</v>
      </c>
      <c r="N203" s="259" t="s">
        <v>1099</v>
      </c>
      <c r="O203" s="259" t="s">
        <v>1623</v>
      </c>
      <c r="P203" s="256" t="s">
        <v>1059</v>
      </c>
      <c r="Q203" s="260">
        <v>0.79166666666666663</v>
      </c>
      <c r="R203" s="256" t="s">
        <v>104</v>
      </c>
    </row>
    <row r="204" spans="1:18">
      <c r="A204" s="249">
        <v>204</v>
      </c>
      <c r="B204" s="250">
        <v>45818</v>
      </c>
      <c r="C204" s="249" t="s">
        <v>1551</v>
      </c>
      <c r="D204" s="249" t="s">
        <v>1807</v>
      </c>
      <c r="E204" s="251" t="s">
        <v>1053</v>
      </c>
      <c r="F204" s="249" t="s">
        <v>1808</v>
      </c>
      <c r="G204" s="249"/>
      <c r="H204" s="252" t="s">
        <v>1054</v>
      </c>
      <c r="I204" s="249" t="s">
        <v>1622</v>
      </c>
      <c r="J204" s="249" t="s">
        <v>1056</v>
      </c>
      <c r="K204" s="253">
        <v>0.29166666666666669</v>
      </c>
      <c r="L204" s="253">
        <v>0.79166666666666663</v>
      </c>
      <c r="M204" s="254" t="s">
        <v>1809</v>
      </c>
      <c r="N204" s="254" t="s">
        <v>1099</v>
      </c>
      <c r="O204" s="254" t="s">
        <v>1058</v>
      </c>
      <c r="P204" s="249" t="s">
        <v>1059</v>
      </c>
      <c r="Q204" s="255">
        <v>0.79166666666666663</v>
      </c>
      <c r="R204" s="249" t="s">
        <v>104</v>
      </c>
    </row>
    <row r="205" spans="1:18">
      <c r="A205" s="256">
        <v>205</v>
      </c>
      <c r="B205" s="257">
        <v>45818</v>
      </c>
      <c r="C205" s="256" t="s">
        <v>1551</v>
      </c>
      <c r="D205" s="256" t="s">
        <v>1810</v>
      </c>
      <c r="E205" s="251" t="s">
        <v>1053</v>
      </c>
      <c r="F205" s="256" t="s">
        <v>1808</v>
      </c>
      <c r="G205" s="256"/>
      <c r="H205" s="252" t="s">
        <v>1054</v>
      </c>
      <c r="I205" s="256" t="s">
        <v>1622</v>
      </c>
      <c r="J205" s="256" t="s">
        <v>1056</v>
      </c>
      <c r="K205" s="258">
        <v>0.29166666666666669</v>
      </c>
      <c r="L205" s="258">
        <v>0.79166666666666663</v>
      </c>
      <c r="M205" s="259" t="s">
        <v>1811</v>
      </c>
      <c r="N205" s="259" t="s">
        <v>1099</v>
      </c>
      <c r="O205" s="259" t="s">
        <v>1058</v>
      </c>
      <c r="P205" s="256" t="s">
        <v>1059</v>
      </c>
      <c r="Q205" s="260">
        <v>0.79166666666666663</v>
      </c>
      <c r="R205" s="256" t="s">
        <v>104</v>
      </c>
    </row>
    <row r="206" spans="1:18">
      <c r="A206" s="249">
        <v>206</v>
      </c>
      <c r="B206" s="250">
        <v>45818</v>
      </c>
      <c r="C206" s="249" t="s">
        <v>1551</v>
      </c>
      <c r="D206" s="249" t="s">
        <v>1812</v>
      </c>
      <c r="E206" s="251" t="s">
        <v>1053</v>
      </c>
      <c r="F206" s="249" t="s">
        <v>1813</v>
      </c>
      <c r="G206" s="249"/>
      <c r="H206" s="252" t="s">
        <v>1054</v>
      </c>
      <c r="I206" s="249" t="s">
        <v>1622</v>
      </c>
      <c r="J206" s="249" t="s">
        <v>1122</v>
      </c>
      <c r="K206" s="253">
        <v>0.29166666666666669</v>
      </c>
      <c r="L206" s="253">
        <v>0.79166666666666663</v>
      </c>
      <c r="M206" s="254" t="s">
        <v>1208</v>
      </c>
      <c r="N206" s="254" t="s">
        <v>1093</v>
      </c>
      <c r="O206" s="254" t="s">
        <v>1058</v>
      </c>
      <c r="P206" s="249" t="s">
        <v>1059</v>
      </c>
      <c r="Q206" s="255">
        <v>0.79166666666666663</v>
      </c>
      <c r="R206" s="249" t="s">
        <v>104</v>
      </c>
    </row>
    <row r="207" spans="1:18">
      <c r="A207" s="256">
        <v>207</v>
      </c>
      <c r="B207" s="257">
        <v>45813</v>
      </c>
      <c r="C207" s="257">
        <v>45819</v>
      </c>
      <c r="D207" s="256" t="s">
        <v>1814</v>
      </c>
      <c r="E207" s="251" t="s">
        <v>1091</v>
      </c>
      <c r="F207" s="256" t="s">
        <v>1815</v>
      </c>
      <c r="G207" s="256"/>
      <c r="H207" s="252" t="s">
        <v>1054</v>
      </c>
      <c r="I207" s="256" t="s">
        <v>1622</v>
      </c>
      <c r="J207" s="256" t="s">
        <v>1122</v>
      </c>
      <c r="K207" s="258">
        <v>0.29166666666666669</v>
      </c>
      <c r="L207" s="258">
        <v>0.79166666666666663</v>
      </c>
      <c r="M207" s="259" t="s">
        <v>656</v>
      </c>
      <c r="N207" s="259" t="s">
        <v>1093</v>
      </c>
      <c r="O207" s="259" t="s">
        <v>1623</v>
      </c>
      <c r="P207" s="256" t="s">
        <v>1059</v>
      </c>
      <c r="Q207" s="260">
        <v>0.79166666666666663</v>
      </c>
      <c r="R207" s="256" t="s">
        <v>104</v>
      </c>
    </row>
    <row r="208" spans="1:18">
      <c r="A208" s="249">
        <v>208</v>
      </c>
      <c r="B208" s="250">
        <v>45813</v>
      </c>
      <c r="C208" s="250">
        <v>45819</v>
      </c>
      <c r="D208" s="249" t="s">
        <v>1816</v>
      </c>
      <c r="E208" s="251" t="s">
        <v>1091</v>
      </c>
      <c r="F208" s="249" t="s">
        <v>1817</v>
      </c>
      <c r="G208" s="249"/>
      <c r="H208" s="252" t="s">
        <v>1054</v>
      </c>
      <c r="I208" s="249" t="s">
        <v>1622</v>
      </c>
      <c r="J208" s="249" t="s">
        <v>1635</v>
      </c>
      <c r="K208" s="253">
        <v>0.29166666666666669</v>
      </c>
      <c r="L208" s="253">
        <v>0.79166666666666663</v>
      </c>
      <c r="M208" s="254" t="s">
        <v>1411</v>
      </c>
      <c r="N208" s="254" t="s">
        <v>1099</v>
      </c>
      <c r="O208" s="254" t="s">
        <v>1623</v>
      </c>
      <c r="P208" s="249" t="s">
        <v>1059</v>
      </c>
      <c r="Q208" s="255">
        <v>0.79166666666666663</v>
      </c>
      <c r="R208" s="249" t="s">
        <v>104</v>
      </c>
    </row>
    <row r="209" spans="1:18">
      <c r="A209" s="256">
        <v>209</v>
      </c>
      <c r="B209" s="257">
        <v>45813</v>
      </c>
      <c r="C209" s="257">
        <v>45819</v>
      </c>
      <c r="D209" s="256" t="s">
        <v>1818</v>
      </c>
      <c r="E209" s="251" t="s">
        <v>1091</v>
      </c>
      <c r="F209" s="256" t="s">
        <v>1819</v>
      </c>
      <c r="G209" s="256"/>
      <c r="H209" s="252" t="s">
        <v>1054</v>
      </c>
      <c r="I209" s="256" t="s">
        <v>1622</v>
      </c>
      <c r="J209" s="256" t="s">
        <v>1102</v>
      </c>
      <c r="K209" s="258">
        <v>0.29166666666666669</v>
      </c>
      <c r="L209" s="258">
        <v>0.79166666666666663</v>
      </c>
      <c r="M209" s="259" t="s">
        <v>1626</v>
      </c>
      <c r="N209" s="259" t="s">
        <v>1099</v>
      </c>
      <c r="O209" s="259" t="s">
        <v>1623</v>
      </c>
      <c r="P209" s="256" t="s">
        <v>1059</v>
      </c>
      <c r="Q209" s="260">
        <v>0.79166666666666663</v>
      </c>
      <c r="R209" s="256" t="s">
        <v>104</v>
      </c>
    </row>
    <row r="210" spans="1:18">
      <c r="A210" s="249">
        <v>210</v>
      </c>
      <c r="B210" s="250">
        <v>45820</v>
      </c>
      <c r="C210" s="249" t="s">
        <v>1554</v>
      </c>
      <c r="D210" s="249" t="s">
        <v>1820</v>
      </c>
      <c r="E210" s="251" t="s">
        <v>1091</v>
      </c>
      <c r="F210" s="249" t="s">
        <v>1821</v>
      </c>
      <c r="G210" s="249"/>
      <c r="H210" s="252" t="s">
        <v>1054</v>
      </c>
      <c r="I210" s="249" t="s">
        <v>1622</v>
      </c>
      <c r="J210" s="249" t="s">
        <v>1122</v>
      </c>
      <c r="K210" s="253">
        <v>0.29166666666666669</v>
      </c>
      <c r="L210" s="253">
        <v>0.79166666666666663</v>
      </c>
      <c r="M210" s="254" t="s">
        <v>656</v>
      </c>
      <c r="N210" s="254" t="s">
        <v>1093</v>
      </c>
      <c r="O210" s="254" t="s">
        <v>1623</v>
      </c>
      <c r="P210" s="249" t="s">
        <v>1059</v>
      </c>
      <c r="Q210" s="255">
        <v>0.79166666666666663</v>
      </c>
      <c r="R210" s="249" t="s">
        <v>104</v>
      </c>
    </row>
    <row r="211" spans="1:18">
      <c r="A211" s="256">
        <v>211</v>
      </c>
      <c r="B211" s="257">
        <v>45820</v>
      </c>
      <c r="C211" s="256" t="s">
        <v>1554</v>
      </c>
      <c r="D211" s="256" t="s">
        <v>1822</v>
      </c>
      <c r="E211" s="251" t="s">
        <v>1091</v>
      </c>
      <c r="F211" s="256" t="s">
        <v>1823</v>
      </c>
      <c r="G211" s="256"/>
      <c r="H211" s="252" t="s">
        <v>1054</v>
      </c>
      <c r="I211" s="256" t="s">
        <v>1622</v>
      </c>
      <c r="J211" s="256" t="s">
        <v>1635</v>
      </c>
      <c r="K211" s="258">
        <v>0.29166666666666669</v>
      </c>
      <c r="L211" s="258">
        <v>0.79166666666666663</v>
      </c>
      <c r="M211" s="259" t="s">
        <v>1411</v>
      </c>
      <c r="N211" s="259" t="s">
        <v>1099</v>
      </c>
      <c r="O211" s="259" t="s">
        <v>1623</v>
      </c>
      <c r="P211" s="256" t="s">
        <v>1059</v>
      </c>
      <c r="Q211" s="260">
        <v>0.79166666666666663</v>
      </c>
      <c r="R211" s="256" t="s">
        <v>104</v>
      </c>
    </row>
    <row r="212" spans="1:18">
      <c r="A212" s="249">
        <v>212</v>
      </c>
      <c r="B212" s="250">
        <v>45820</v>
      </c>
      <c r="C212" s="249" t="s">
        <v>1554</v>
      </c>
      <c r="D212" s="249" t="s">
        <v>1824</v>
      </c>
      <c r="E212" s="251" t="s">
        <v>1091</v>
      </c>
      <c r="F212" s="249" t="s">
        <v>1825</v>
      </c>
      <c r="G212" s="249"/>
      <c r="H212" s="252" t="s">
        <v>1054</v>
      </c>
      <c r="I212" s="249" t="s">
        <v>1622</v>
      </c>
      <c r="J212" s="249" t="s">
        <v>1102</v>
      </c>
      <c r="K212" s="253">
        <v>0.29166666666666669</v>
      </c>
      <c r="L212" s="253">
        <v>0.79166666666666663</v>
      </c>
      <c r="M212" s="254" t="s">
        <v>1626</v>
      </c>
      <c r="N212" s="254" t="s">
        <v>1099</v>
      </c>
      <c r="O212" s="254" t="s">
        <v>1623</v>
      </c>
      <c r="P212" s="249" t="s">
        <v>1059</v>
      </c>
      <c r="Q212" s="255">
        <v>0.79166666666666663</v>
      </c>
      <c r="R212" s="249" t="s">
        <v>104</v>
      </c>
    </row>
    <row r="213" spans="1:18">
      <c r="A213" s="256">
        <v>213</v>
      </c>
      <c r="B213" s="257">
        <v>45811</v>
      </c>
      <c r="C213" s="257">
        <v>45812</v>
      </c>
      <c r="D213" s="256" t="s">
        <v>1826</v>
      </c>
      <c r="E213" s="251" t="s">
        <v>1091</v>
      </c>
      <c r="F213" s="256" t="s">
        <v>1827</v>
      </c>
      <c r="G213" s="256"/>
      <c r="H213" s="252" t="s">
        <v>1054</v>
      </c>
      <c r="I213" s="256" t="s">
        <v>1055</v>
      </c>
      <c r="J213" s="256" t="s">
        <v>1102</v>
      </c>
      <c r="K213" s="258">
        <v>0.29166666666666669</v>
      </c>
      <c r="L213" s="258">
        <v>0.79166666666666663</v>
      </c>
      <c r="M213" s="259" t="s">
        <v>1411</v>
      </c>
      <c r="N213" s="259" t="s">
        <v>1099</v>
      </c>
      <c r="O213" s="259" t="s">
        <v>1623</v>
      </c>
      <c r="P213" s="256" t="s">
        <v>1059</v>
      </c>
      <c r="Q213" s="260">
        <v>0.79166666666666663</v>
      </c>
      <c r="R213" s="256" t="s">
        <v>104</v>
      </c>
    </row>
    <row r="214" spans="1:18">
      <c r="A214" s="249">
        <v>214</v>
      </c>
      <c r="B214" s="250">
        <v>45811</v>
      </c>
      <c r="C214" s="250">
        <v>45812</v>
      </c>
      <c r="D214" s="249" t="s">
        <v>1828</v>
      </c>
      <c r="E214" s="251" t="s">
        <v>1091</v>
      </c>
      <c r="F214" s="249" t="s">
        <v>1829</v>
      </c>
      <c r="G214" s="249"/>
      <c r="H214" s="252" t="s">
        <v>1054</v>
      </c>
      <c r="I214" s="249" t="s">
        <v>1055</v>
      </c>
      <c r="J214" s="249" t="s">
        <v>1102</v>
      </c>
      <c r="K214" s="253">
        <v>0.29166666666666669</v>
      </c>
      <c r="L214" s="253">
        <v>0.79166666666666663</v>
      </c>
      <c r="M214" s="254" t="s">
        <v>1411</v>
      </c>
      <c r="N214" s="254" t="s">
        <v>1099</v>
      </c>
      <c r="O214" s="254" t="s">
        <v>1623</v>
      </c>
      <c r="P214" s="249" t="s">
        <v>1059</v>
      </c>
      <c r="Q214" s="255">
        <v>0.79166666666666663</v>
      </c>
      <c r="R214" s="249" t="s">
        <v>104</v>
      </c>
    </row>
    <row r="215" spans="1:18">
      <c r="A215" s="256">
        <v>215</v>
      </c>
      <c r="B215" s="257">
        <v>45811</v>
      </c>
      <c r="C215" s="257">
        <v>45812</v>
      </c>
      <c r="D215" s="256" t="s">
        <v>1830</v>
      </c>
      <c r="E215" s="251" t="s">
        <v>1091</v>
      </c>
      <c r="F215" s="256" t="s">
        <v>1831</v>
      </c>
      <c r="G215" s="256"/>
      <c r="H215" s="252" t="s">
        <v>1054</v>
      </c>
      <c r="I215" s="256" t="s">
        <v>1055</v>
      </c>
      <c r="J215" s="256" t="s">
        <v>1102</v>
      </c>
      <c r="K215" s="258">
        <v>0.29166666666666669</v>
      </c>
      <c r="L215" s="258">
        <v>0.79166666666666663</v>
      </c>
      <c r="M215" s="259" t="s">
        <v>1411</v>
      </c>
      <c r="N215" s="259" t="s">
        <v>1099</v>
      </c>
      <c r="O215" s="259" t="s">
        <v>1623</v>
      </c>
      <c r="P215" s="256" t="s">
        <v>1059</v>
      </c>
      <c r="Q215" s="260">
        <v>0.79166666666666663</v>
      </c>
      <c r="R215" s="256" t="s">
        <v>104</v>
      </c>
    </row>
    <row r="216" spans="1:18">
      <c r="A216" s="249">
        <v>216</v>
      </c>
      <c r="B216" s="249" t="s">
        <v>1552</v>
      </c>
      <c r="C216" s="249" t="s">
        <v>1553</v>
      </c>
      <c r="D216" s="249" t="s">
        <v>1832</v>
      </c>
      <c r="E216" s="251" t="s">
        <v>1091</v>
      </c>
      <c r="F216" s="249" t="s">
        <v>1833</v>
      </c>
      <c r="G216" s="249"/>
      <c r="H216" s="252" t="s">
        <v>1054</v>
      </c>
      <c r="I216" s="249" t="s">
        <v>1055</v>
      </c>
      <c r="J216" s="249" t="s">
        <v>1122</v>
      </c>
      <c r="K216" s="253">
        <v>0.29166666666666669</v>
      </c>
      <c r="L216" s="253">
        <v>0.79166666666666663</v>
      </c>
      <c r="M216" s="254" t="s">
        <v>656</v>
      </c>
      <c r="N216" s="254" t="s">
        <v>1093</v>
      </c>
      <c r="O216" s="254" t="s">
        <v>1623</v>
      </c>
      <c r="P216" s="249" t="s">
        <v>1059</v>
      </c>
      <c r="Q216" s="255">
        <v>0.79166666666666663</v>
      </c>
      <c r="R216" s="249" t="s">
        <v>104</v>
      </c>
    </row>
    <row r="217" spans="1:18">
      <c r="A217" s="256">
        <v>217</v>
      </c>
      <c r="B217" s="256" t="s">
        <v>1552</v>
      </c>
      <c r="C217" s="256" t="s">
        <v>1553</v>
      </c>
      <c r="D217" s="256" t="s">
        <v>1834</v>
      </c>
      <c r="E217" s="251" t="s">
        <v>1091</v>
      </c>
      <c r="F217" s="256" t="s">
        <v>1835</v>
      </c>
      <c r="G217" s="256"/>
      <c r="H217" s="252" t="s">
        <v>1054</v>
      </c>
      <c r="I217" s="256" t="s">
        <v>1055</v>
      </c>
      <c r="J217" s="256" t="s">
        <v>1635</v>
      </c>
      <c r="K217" s="258">
        <v>0.29166666666666669</v>
      </c>
      <c r="L217" s="258">
        <v>0.79166666666666663</v>
      </c>
      <c r="M217" s="259" t="s">
        <v>1411</v>
      </c>
      <c r="N217" s="259" t="s">
        <v>1099</v>
      </c>
      <c r="O217" s="259" t="s">
        <v>1623</v>
      </c>
      <c r="P217" s="256" t="s">
        <v>1059</v>
      </c>
      <c r="Q217" s="260">
        <v>0.79166666666666663</v>
      </c>
      <c r="R217" s="256" t="s">
        <v>104</v>
      </c>
    </row>
    <row r="218" spans="1:18">
      <c r="A218" s="249">
        <v>218</v>
      </c>
      <c r="B218" s="249" t="s">
        <v>1552</v>
      </c>
      <c r="C218" s="249" t="s">
        <v>1553</v>
      </c>
      <c r="D218" s="249" t="s">
        <v>1836</v>
      </c>
      <c r="E218" s="251" t="s">
        <v>1091</v>
      </c>
      <c r="F218" s="249" t="s">
        <v>1837</v>
      </c>
      <c r="G218" s="249"/>
      <c r="H218" s="252" t="s">
        <v>1054</v>
      </c>
      <c r="I218" s="249" t="s">
        <v>1055</v>
      </c>
      <c r="J218" s="249" t="s">
        <v>1102</v>
      </c>
      <c r="K218" s="253">
        <v>0.29166666666666669</v>
      </c>
      <c r="L218" s="253">
        <v>0.79166666666666663</v>
      </c>
      <c r="M218" s="254" t="s">
        <v>1626</v>
      </c>
      <c r="N218" s="254" t="s">
        <v>1099</v>
      </c>
      <c r="O218" s="254" t="s">
        <v>1623</v>
      </c>
      <c r="P218" s="249" t="s">
        <v>1059</v>
      </c>
      <c r="Q218" s="255">
        <v>0.79166666666666663</v>
      </c>
      <c r="R218" s="249" t="s">
        <v>104</v>
      </c>
    </row>
    <row r="219" spans="1:18">
      <c r="A219" s="256">
        <v>219</v>
      </c>
      <c r="B219" s="256" t="s">
        <v>1554</v>
      </c>
      <c r="C219" s="256" t="s">
        <v>1555</v>
      </c>
      <c r="D219" s="256" t="s">
        <v>1838</v>
      </c>
      <c r="E219" s="251" t="s">
        <v>1091</v>
      </c>
      <c r="F219" s="256" t="s">
        <v>1839</v>
      </c>
      <c r="G219" s="256"/>
      <c r="H219" s="252" t="s">
        <v>1054</v>
      </c>
      <c r="I219" s="256" t="s">
        <v>1055</v>
      </c>
      <c r="J219" s="256" t="s">
        <v>1122</v>
      </c>
      <c r="K219" s="258">
        <v>0.29166666666666669</v>
      </c>
      <c r="L219" s="258">
        <v>0.79166666666666663</v>
      </c>
      <c r="M219" s="259" t="s">
        <v>656</v>
      </c>
      <c r="N219" s="259" t="s">
        <v>1093</v>
      </c>
      <c r="O219" s="259" t="s">
        <v>1623</v>
      </c>
      <c r="P219" s="256" t="s">
        <v>1059</v>
      </c>
      <c r="Q219" s="260">
        <v>0.79166666666666663</v>
      </c>
      <c r="R219" s="256" t="s">
        <v>104</v>
      </c>
    </row>
    <row r="220" spans="1:18">
      <c r="A220" s="249">
        <v>220</v>
      </c>
      <c r="B220" s="249" t="s">
        <v>1554</v>
      </c>
      <c r="C220" s="249" t="s">
        <v>1555</v>
      </c>
      <c r="D220" s="249" t="s">
        <v>1840</v>
      </c>
      <c r="E220" s="251" t="s">
        <v>1091</v>
      </c>
      <c r="F220" s="249" t="s">
        <v>1841</v>
      </c>
      <c r="G220" s="249"/>
      <c r="H220" s="252" t="s">
        <v>1054</v>
      </c>
      <c r="I220" s="249" t="s">
        <v>1055</v>
      </c>
      <c r="J220" s="249" t="s">
        <v>1102</v>
      </c>
      <c r="K220" s="253">
        <v>0.29166666666666669</v>
      </c>
      <c r="L220" s="253">
        <v>0.79166666666666663</v>
      </c>
      <c r="M220" s="254" t="s">
        <v>1411</v>
      </c>
      <c r="N220" s="254" t="s">
        <v>1099</v>
      </c>
      <c r="O220" s="254" t="s">
        <v>1623</v>
      </c>
      <c r="P220" s="249" t="s">
        <v>1059</v>
      </c>
      <c r="Q220" s="255">
        <v>0.79166666666666663</v>
      </c>
      <c r="R220" s="249" t="s">
        <v>104</v>
      </c>
    </row>
    <row r="221" spans="1:18">
      <c r="A221" s="256">
        <v>221</v>
      </c>
      <c r="B221" s="256" t="s">
        <v>1554</v>
      </c>
      <c r="C221" s="256" t="s">
        <v>1555</v>
      </c>
      <c r="D221" s="256" t="s">
        <v>1842</v>
      </c>
      <c r="E221" s="251" t="s">
        <v>1091</v>
      </c>
      <c r="F221" s="256" t="s">
        <v>1843</v>
      </c>
      <c r="G221" s="256"/>
      <c r="H221" s="252" t="s">
        <v>1054</v>
      </c>
      <c r="I221" s="256" t="s">
        <v>1055</v>
      </c>
      <c r="J221" s="256" t="s">
        <v>1102</v>
      </c>
      <c r="K221" s="258">
        <v>0.29166666666666669</v>
      </c>
      <c r="L221" s="258">
        <v>0.79166666666666663</v>
      </c>
      <c r="M221" s="259" t="s">
        <v>1626</v>
      </c>
      <c r="N221" s="259" t="s">
        <v>1099</v>
      </c>
      <c r="O221" s="259" t="s">
        <v>1623</v>
      </c>
      <c r="P221" s="256" t="s">
        <v>1059</v>
      </c>
      <c r="Q221" s="260">
        <v>0.79166666666666663</v>
      </c>
      <c r="R221" s="256" t="s">
        <v>104</v>
      </c>
    </row>
    <row r="222" spans="1:18">
      <c r="A222" s="249">
        <v>222</v>
      </c>
      <c r="B222" s="249" t="s">
        <v>1554</v>
      </c>
      <c r="C222" s="249" t="s">
        <v>1555</v>
      </c>
      <c r="D222" s="249" t="s">
        <v>1844</v>
      </c>
      <c r="E222" s="251" t="s">
        <v>1091</v>
      </c>
      <c r="F222" s="249" t="s">
        <v>1845</v>
      </c>
      <c r="G222" s="249"/>
      <c r="H222" s="261" t="s">
        <v>1679</v>
      </c>
      <c r="I222" s="249" t="s">
        <v>1055</v>
      </c>
      <c r="J222" s="249" t="s">
        <v>1102</v>
      </c>
      <c r="K222" s="253">
        <v>0.29166666666666669</v>
      </c>
      <c r="L222" s="253">
        <v>0.79166666666666663</v>
      </c>
      <c r="M222" s="254" t="s">
        <v>1411</v>
      </c>
      <c r="N222" s="254" t="s">
        <v>1099</v>
      </c>
      <c r="O222" s="254" t="s">
        <v>1623</v>
      </c>
      <c r="P222" s="249" t="s">
        <v>1059</v>
      </c>
      <c r="Q222" s="255">
        <v>0.79166666666666663</v>
      </c>
      <c r="R222" s="249" t="s">
        <v>104</v>
      </c>
    </row>
    <row r="223" spans="1:18">
      <c r="A223" s="256">
        <v>223</v>
      </c>
      <c r="B223" s="256" t="s">
        <v>1554</v>
      </c>
      <c r="C223" s="256" t="s">
        <v>1555</v>
      </c>
      <c r="D223" s="256" t="s">
        <v>1842</v>
      </c>
      <c r="E223" s="251" t="s">
        <v>1091</v>
      </c>
      <c r="F223" s="256" t="s">
        <v>1846</v>
      </c>
      <c r="G223" s="256"/>
      <c r="H223" s="261" t="s">
        <v>1679</v>
      </c>
      <c r="I223" s="256" t="s">
        <v>1055</v>
      </c>
      <c r="J223" s="256" t="s">
        <v>1102</v>
      </c>
      <c r="K223" s="258">
        <v>0.29166666666666669</v>
      </c>
      <c r="L223" s="258">
        <v>0.79166666666666663</v>
      </c>
      <c r="M223" s="259" t="s">
        <v>1411</v>
      </c>
      <c r="N223" s="259" t="s">
        <v>1099</v>
      </c>
      <c r="O223" s="259" t="s">
        <v>1623</v>
      </c>
      <c r="P223" s="256" t="s">
        <v>1059</v>
      </c>
      <c r="Q223" s="260">
        <v>0.79166666666666663</v>
      </c>
      <c r="R223" s="256" t="s">
        <v>104</v>
      </c>
    </row>
    <row r="224" spans="1:18">
      <c r="A224" s="249">
        <v>224</v>
      </c>
      <c r="B224" s="249" t="s">
        <v>1556</v>
      </c>
      <c r="C224" s="249" t="s">
        <v>1559</v>
      </c>
      <c r="D224" s="249" t="s">
        <v>1847</v>
      </c>
      <c r="E224" s="251" t="s">
        <v>1091</v>
      </c>
      <c r="F224" s="249" t="s">
        <v>1848</v>
      </c>
      <c r="G224" s="249"/>
      <c r="H224" s="252" t="s">
        <v>1054</v>
      </c>
      <c r="I224" s="249" t="s">
        <v>1849</v>
      </c>
      <c r="J224" s="249" t="s">
        <v>1122</v>
      </c>
      <c r="K224" s="253">
        <v>0.29166666666666669</v>
      </c>
      <c r="L224" s="253">
        <v>0.79166666666666663</v>
      </c>
      <c r="M224" s="254" t="s">
        <v>656</v>
      </c>
      <c r="N224" s="254" t="s">
        <v>1093</v>
      </c>
      <c r="O224" s="254" t="s">
        <v>1623</v>
      </c>
      <c r="P224" s="249" t="s">
        <v>1059</v>
      </c>
      <c r="Q224" s="255">
        <v>0.79166666666666663</v>
      </c>
      <c r="R224" s="249" t="s">
        <v>104</v>
      </c>
    </row>
    <row r="225" spans="1:18">
      <c r="A225" s="262">
        <v>225</v>
      </c>
      <c r="B225" s="262" t="s">
        <v>1556</v>
      </c>
      <c r="C225" s="262" t="s">
        <v>1559</v>
      </c>
      <c r="D225" s="262" t="s">
        <v>1850</v>
      </c>
      <c r="E225" s="251" t="s">
        <v>1091</v>
      </c>
      <c r="F225" s="262" t="s">
        <v>1851</v>
      </c>
      <c r="G225" s="256"/>
      <c r="H225" s="264" t="s">
        <v>1054</v>
      </c>
      <c r="I225" s="262" t="s">
        <v>1849</v>
      </c>
      <c r="J225" s="262" t="s">
        <v>1056</v>
      </c>
      <c r="K225" s="265">
        <v>0.29166666666666669</v>
      </c>
      <c r="L225" s="265">
        <v>0.79166666666666663</v>
      </c>
      <c r="M225" s="266" t="s">
        <v>1411</v>
      </c>
      <c r="N225" s="266" t="s">
        <v>1099</v>
      </c>
      <c r="O225" s="266" t="s">
        <v>1623</v>
      </c>
      <c r="P225" s="256" t="s">
        <v>1059</v>
      </c>
      <c r="Q225" s="260">
        <v>0.79166666666666663</v>
      </c>
      <c r="R225" s="256" t="s">
        <v>104</v>
      </c>
    </row>
    <row r="226" spans="1:18">
      <c r="A226" s="249">
        <v>226</v>
      </c>
      <c r="B226" s="268" t="s">
        <v>1556</v>
      </c>
      <c r="C226" s="249" t="s">
        <v>1559</v>
      </c>
      <c r="D226" s="249" t="s">
        <v>1852</v>
      </c>
      <c r="E226" s="251" t="s">
        <v>1091</v>
      </c>
      <c r="F226" s="249" t="s">
        <v>1853</v>
      </c>
      <c r="G226" s="249"/>
      <c r="H226" s="252" t="s">
        <v>1054</v>
      </c>
      <c r="I226" s="249" t="s">
        <v>1849</v>
      </c>
      <c r="J226" s="249" t="s">
        <v>1056</v>
      </c>
      <c r="K226" s="253">
        <v>0.29166666666666669</v>
      </c>
      <c r="L226" s="253">
        <v>0.79166666666666663</v>
      </c>
      <c r="M226" s="254" t="s">
        <v>1626</v>
      </c>
      <c r="N226" s="254" t="s">
        <v>1099</v>
      </c>
      <c r="O226" s="254" t="s">
        <v>1623</v>
      </c>
      <c r="P226" s="249" t="s">
        <v>1059</v>
      </c>
      <c r="Q226" s="255">
        <v>0.79166666666666663</v>
      </c>
      <c r="R226" s="249" t="s">
        <v>104</v>
      </c>
    </row>
    <row r="227" spans="1:18">
      <c r="A227" s="256">
        <v>227</v>
      </c>
      <c r="B227" s="256" t="s">
        <v>1558</v>
      </c>
      <c r="C227" s="256" t="s">
        <v>1561</v>
      </c>
      <c r="D227" s="256" t="s">
        <v>1854</v>
      </c>
      <c r="E227" s="251" t="s">
        <v>1053</v>
      </c>
      <c r="F227" s="256" t="s">
        <v>1855</v>
      </c>
      <c r="G227" s="256"/>
      <c r="H227" s="252" t="s">
        <v>1054</v>
      </c>
      <c r="I227" s="256" t="s">
        <v>1055</v>
      </c>
      <c r="J227" s="256" t="s">
        <v>1122</v>
      </c>
      <c r="K227" s="258">
        <v>0.29166666666666669</v>
      </c>
      <c r="L227" s="258">
        <v>0.79166666666666663</v>
      </c>
      <c r="M227" s="256" t="s">
        <v>1208</v>
      </c>
      <c r="N227" s="259" t="s">
        <v>1093</v>
      </c>
      <c r="O227" s="259" t="s">
        <v>1058</v>
      </c>
      <c r="P227" s="256" t="s">
        <v>1059</v>
      </c>
      <c r="Q227" s="260">
        <v>0.79166666666666663</v>
      </c>
      <c r="R227" s="256" t="s">
        <v>104</v>
      </c>
    </row>
    <row r="228" spans="1:18">
      <c r="A228" s="249">
        <v>228</v>
      </c>
      <c r="B228" s="249" t="s">
        <v>1558</v>
      </c>
      <c r="C228" s="249" t="s">
        <v>1561</v>
      </c>
      <c r="D228" s="249" t="s">
        <v>1856</v>
      </c>
      <c r="E228" s="251" t="s">
        <v>1053</v>
      </c>
      <c r="F228" s="249" t="s">
        <v>1857</v>
      </c>
      <c r="G228" s="249"/>
      <c r="H228" s="252" t="s">
        <v>1054</v>
      </c>
      <c r="I228" s="249" t="s">
        <v>1055</v>
      </c>
      <c r="J228" s="249" t="s">
        <v>1122</v>
      </c>
      <c r="K228" s="253">
        <v>0.29166666666666669</v>
      </c>
      <c r="L228" s="253">
        <v>0.79166666666666663</v>
      </c>
      <c r="M228" s="249" t="s">
        <v>1159</v>
      </c>
      <c r="N228" s="254" t="s">
        <v>1093</v>
      </c>
      <c r="O228" s="254" t="s">
        <v>1058</v>
      </c>
      <c r="P228" s="249" t="s">
        <v>1059</v>
      </c>
      <c r="Q228" s="255">
        <v>0.79166666666666663</v>
      </c>
      <c r="R228" s="249" t="s">
        <v>104</v>
      </c>
    </row>
    <row r="229" spans="1:18">
      <c r="A229" s="256">
        <v>229</v>
      </c>
      <c r="B229" s="256" t="s">
        <v>1558</v>
      </c>
      <c r="C229" s="256" t="s">
        <v>1561</v>
      </c>
      <c r="D229" s="256" t="s">
        <v>1858</v>
      </c>
      <c r="E229" s="251" t="s">
        <v>1053</v>
      </c>
      <c r="F229" s="256" t="s">
        <v>1859</v>
      </c>
      <c r="G229" s="256"/>
      <c r="H229" s="252" t="s">
        <v>1054</v>
      </c>
      <c r="I229" s="256" t="s">
        <v>1055</v>
      </c>
      <c r="J229" s="256" t="s">
        <v>1122</v>
      </c>
      <c r="K229" s="258">
        <v>0.29166666666666669</v>
      </c>
      <c r="L229" s="258">
        <v>0.79166666666666663</v>
      </c>
      <c r="M229" s="256" t="s">
        <v>1129</v>
      </c>
      <c r="N229" s="259" t="s">
        <v>1093</v>
      </c>
      <c r="O229" s="259" t="s">
        <v>1058</v>
      </c>
      <c r="P229" s="256" t="s">
        <v>1059</v>
      </c>
      <c r="Q229" s="260">
        <v>0.79166666666666663</v>
      </c>
      <c r="R229" s="256" t="s">
        <v>104</v>
      </c>
    </row>
    <row r="230" spans="1:18">
      <c r="A230" s="249">
        <v>230</v>
      </c>
      <c r="B230" s="249" t="s">
        <v>1559</v>
      </c>
      <c r="C230" s="249" t="s">
        <v>1561</v>
      </c>
      <c r="D230" s="249" t="s">
        <v>1860</v>
      </c>
      <c r="E230" s="251" t="s">
        <v>1091</v>
      </c>
      <c r="F230" s="249" t="s">
        <v>1861</v>
      </c>
      <c r="G230" s="249"/>
      <c r="H230" s="252" t="s">
        <v>1054</v>
      </c>
      <c r="I230" s="249" t="s">
        <v>1055</v>
      </c>
      <c r="J230" s="249" t="s">
        <v>1122</v>
      </c>
      <c r="K230" s="253">
        <v>0.29166666666666669</v>
      </c>
      <c r="L230" s="253">
        <v>0.79166666666666663</v>
      </c>
      <c r="M230" s="254" t="s">
        <v>656</v>
      </c>
      <c r="N230" s="254" t="s">
        <v>1093</v>
      </c>
      <c r="O230" s="254" t="s">
        <v>1623</v>
      </c>
      <c r="P230" s="249" t="s">
        <v>1059</v>
      </c>
      <c r="Q230" s="255">
        <v>0.79166666666666663</v>
      </c>
      <c r="R230" s="249" t="s">
        <v>104</v>
      </c>
    </row>
    <row r="231" spans="1:18">
      <c r="A231" s="256">
        <v>231</v>
      </c>
      <c r="B231" s="256" t="s">
        <v>1559</v>
      </c>
      <c r="C231" s="256" t="s">
        <v>1561</v>
      </c>
      <c r="D231" s="256" t="s">
        <v>1862</v>
      </c>
      <c r="E231" s="251" t="s">
        <v>1091</v>
      </c>
      <c r="F231" s="256" t="s">
        <v>1863</v>
      </c>
      <c r="G231" s="256"/>
      <c r="H231" s="252" t="s">
        <v>1054</v>
      </c>
      <c r="I231" s="256" t="s">
        <v>1055</v>
      </c>
      <c r="J231" s="262" t="s">
        <v>1056</v>
      </c>
      <c r="K231" s="258">
        <v>0.29166666666666669</v>
      </c>
      <c r="L231" s="258">
        <v>0.79166666666666663</v>
      </c>
      <c r="M231" s="266" t="s">
        <v>1411</v>
      </c>
      <c r="N231" s="266" t="s">
        <v>1099</v>
      </c>
      <c r="O231" s="259" t="s">
        <v>1623</v>
      </c>
      <c r="P231" s="256" t="s">
        <v>1059</v>
      </c>
      <c r="Q231" s="260">
        <v>0.79166666666666663</v>
      </c>
      <c r="R231" s="256" t="s">
        <v>104</v>
      </c>
    </row>
    <row r="232" spans="1:18">
      <c r="A232" s="249">
        <v>232</v>
      </c>
      <c r="B232" s="249" t="s">
        <v>1559</v>
      </c>
      <c r="C232" s="249" t="s">
        <v>1561</v>
      </c>
      <c r="D232" s="249" t="s">
        <v>1864</v>
      </c>
      <c r="E232" s="251" t="s">
        <v>1091</v>
      </c>
      <c r="F232" s="249" t="s">
        <v>1865</v>
      </c>
      <c r="G232" s="249"/>
      <c r="H232" s="252" t="s">
        <v>1054</v>
      </c>
      <c r="I232" s="249" t="s">
        <v>1055</v>
      </c>
      <c r="J232" s="249" t="s">
        <v>1102</v>
      </c>
      <c r="K232" s="253">
        <v>0.29166666666666669</v>
      </c>
      <c r="L232" s="253">
        <v>0.79166666666666663</v>
      </c>
      <c r="M232" s="254" t="s">
        <v>1626</v>
      </c>
      <c r="N232" s="269" t="s">
        <v>1099</v>
      </c>
      <c r="O232" s="254" t="s">
        <v>1623</v>
      </c>
      <c r="P232" s="249" t="s">
        <v>1059</v>
      </c>
      <c r="Q232" s="255">
        <v>0.79166666666666663</v>
      </c>
      <c r="R232" s="249" t="s">
        <v>104</v>
      </c>
    </row>
    <row r="233" spans="1:18">
      <c r="A233" s="256">
        <v>233</v>
      </c>
      <c r="B233" s="256" t="s">
        <v>1562</v>
      </c>
      <c r="C233" s="256" t="s">
        <v>1564</v>
      </c>
      <c r="D233" s="256" t="s">
        <v>1866</v>
      </c>
      <c r="E233" s="251" t="s">
        <v>1091</v>
      </c>
      <c r="F233" s="256" t="s">
        <v>1867</v>
      </c>
      <c r="G233" s="256"/>
      <c r="H233" s="252" t="s">
        <v>1054</v>
      </c>
      <c r="I233" s="256" t="s">
        <v>1055</v>
      </c>
      <c r="J233" s="256" t="s">
        <v>1122</v>
      </c>
      <c r="K233" s="258">
        <v>0.29166666666666669</v>
      </c>
      <c r="L233" s="258">
        <v>0.79166666666666663</v>
      </c>
      <c r="M233" s="259" t="s">
        <v>656</v>
      </c>
      <c r="N233" s="259" t="s">
        <v>1093</v>
      </c>
      <c r="O233" s="259" t="s">
        <v>1623</v>
      </c>
      <c r="P233" s="256" t="s">
        <v>1059</v>
      </c>
      <c r="Q233" s="260">
        <v>0.79166666666666663</v>
      </c>
      <c r="R233" s="256" t="s">
        <v>104</v>
      </c>
    </row>
    <row r="234" spans="1:18">
      <c r="A234" s="249">
        <v>234</v>
      </c>
      <c r="B234" s="249" t="s">
        <v>1562</v>
      </c>
      <c r="C234" s="249" t="s">
        <v>1564</v>
      </c>
      <c r="D234" s="249" t="s">
        <v>1868</v>
      </c>
      <c r="E234" s="251" t="s">
        <v>1091</v>
      </c>
      <c r="F234" s="249" t="s">
        <v>1869</v>
      </c>
      <c r="G234" s="249"/>
      <c r="H234" s="252" t="s">
        <v>1054</v>
      </c>
      <c r="I234" s="249" t="s">
        <v>1055</v>
      </c>
      <c r="J234" s="249" t="s">
        <v>1102</v>
      </c>
      <c r="K234" s="253">
        <v>0.29166666666666669</v>
      </c>
      <c r="L234" s="253">
        <v>0.79166666666666663</v>
      </c>
      <c r="M234" s="269" t="s">
        <v>1411</v>
      </c>
      <c r="N234" s="269" t="s">
        <v>1099</v>
      </c>
      <c r="O234" s="254" t="s">
        <v>1623</v>
      </c>
      <c r="P234" s="249" t="s">
        <v>1059</v>
      </c>
      <c r="Q234" s="255">
        <v>0.79166666666666663</v>
      </c>
      <c r="R234" s="249" t="s">
        <v>104</v>
      </c>
    </row>
    <row r="235" spans="1:18">
      <c r="A235" s="256">
        <v>235</v>
      </c>
      <c r="B235" s="256" t="s">
        <v>1562</v>
      </c>
      <c r="C235" s="256" t="s">
        <v>1564</v>
      </c>
      <c r="D235" s="256" t="s">
        <v>1870</v>
      </c>
      <c r="E235" s="251" t="s">
        <v>1091</v>
      </c>
      <c r="F235" s="256" t="s">
        <v>1871</v>
      </c>
      <c r="G235" s="256"/>
      <c r="H235" s="252" t="s">
        <v>1054</v>
      </c>
      <c r="I235" s="256" t="s">
        <v>1055</v>
      </c>
      <c r="J235" s="256" t="s">
        <v>1102</v>
      </c>
      <c r="K235" s="258">
        <v>0.29166666666666669</v>
      </c>
      <c r="L235" s="258">
        <v>0.79166666666666663</v>
      </c>
      <c r="M235" s="259" t="s">
        <v>1626</v>
      </c>
      <c r="N235" s="266" t="s">
        <v>1099</v>
      </c>
      <c r="O235" s="259" t="s">
        <v>1623</v>
      </c>
      <c r="P235" s="256" t="s">
        <v>1059</v>
      </c>
      <c r="Q235" s="260">
        <v>0.79166666666666663</v>
      </c>
      <c r="R235" s="256" t="s">
        <v>104</v>
      </c>
    </row>
    <row r="236" spans="1:18">
      <c r="A236" s="249">
        <v>236</v>
      </c>
      <c r="B236" s="249" t="s">
        <v>1564</v>
      </c>
      <c r="C236" s="250">
        <v>45839</v>
      </c>
      <c r="D236" s="249" t="s">
        <v>1872</v>
      </c>
      <c r="E236" s="251" t="s">
        <v>1053</v>
      </c>
      <c r="F236" s="249" t="s">
        <v>1873</v>
      </c>
      <c r="G236" s="249"/>
      <c r="H236" s="252" t="s">
        <v>1054</v>
      </c>
      <c r="I236" s="249" t="s">
        <v>1055</v>
      </c>
      <c r="J236" s="268" t="s">
        <v>1056</v>
      </c>
      <c r="K236" s="253">
        <v>0.29166666666666669</v>
      </c>
      <c r="L236" s="253">
        <v>0.79166666666666663</v>
      </c>
      <c r="M236" s="249" t="s">
        <v>1289</v>
      </c>
      <c r="N236" s="269" t="s">
        <v>1099</v>
      </c>
      <c r="O236" s="254" t="s">
        <v>1058</v>
      </c>
      <c r="P236" s="249" t="s">
        <v>1059</v>
      </c>
      <c r="Q236" s="255">
        <v>0.79166666666666663</v>
      </c>
      <c r="R236" s="249" t="s">
        <v>104</v>
      </c>
    </row>
    <row r="237" spans="1:18">
      <c r="A237" s="256">
        <v>237</v>
      </c>
      <c r="B237" s="256" t="s">
        <v>1564</v>
      </c>
      <c r="C237" s="257">
        <v>45839</v>
      </c>
      <c r="D237" s="256" t="s">
        <v>1874</v>
      </c>
      <c r="E237" s="251" t="s">
        <v>1053</v>
      </c>
      <c r="F237" s="256" t="s">
        <v>1875</v>
      </c>
      <c r="G237" s="256"/>
      <c r="H237" s="252" t="s">
        <v>1054</v>
      </c>
      <c r="I237" s="256" t="s">
        <v>1055</v>
      </c>
      <c r="J237" s="262" t="s">
        <v>1056</v>
      </c>
      <c r="K237" s="258">
        <v>0.29166666666666669</v>
      </c>
      <c r="L237" s="258">
        <v>0.79166666666666663</v>
      </c>
      <c r="M237" s="256" t="s">
        <v>1876</v>
      </c>
      <c r="N237" s="266" t="s">
        <v>1099</v>
      </c>
      <c r="O237" s="259" t="s">
        <v>1058</v>
      </c>
      <c r="P237" s="256" t="s">
        <v>1059</v>
      </c>
      <c r="Q237" s="260">
        <v>0.79166666666666663</v>
      </c>
      <c r="R237" s="256" t="s">
        <v>104</v>
      </c>
    </row>
    <row r="238" spans="1:18">
      <c r="A238" s="249">
        <v>238</v>
      </c>
      <c r="B238" s="249" t="s">
        <v>1564</v>
      </c>
      <c r="C238" s="250">
        <v>45839</v>
      </c>
      <c r="D238" s="249" t="s">
        <v>1877</v>
      </c>
      <c r="E238" s="251" t="s">
        <v>1053</v>
      </c>
      <c r="F238" s="249" t="s">
        <v>1878</v>
      </c>
      <c r="G238" s="249"/>
      <c r="H238" s="252" t="s">
        <v>1054</v>
      </c>
      <c r="I238" s="249" t="s">
        <v>1055</v>
      </c>
      <c r="J238" s="268" t="s">
        <v>1056</v>
      </c>
      <c r="K238" s="253">
        <v>0.29166666666666669</v>
      </c>
      <c r="L238" s="253">
        <v>0.79166666666666663</v>
      </c>
      <c r="M238" s="249" t="s">
        <v>1269</v>
      </c>
      <c r="N238" s="269" t="s">
        <v>1099</v>
      </c>
      <c r="O238" s="254" t="s">
        <v>1058</v>
      </c>
      <c r="P238" s="249" t="s">
        <v>1059</v>
      </c>
      <c r="Q238" s="255">
        <v>0.79166666666666663</v>
      </c>
      <c r="R238" s="249" t="s">
        <v>104</v>
      </c>
    </row>
    <row r="239" spans="1:18">
      <c r="A239" s="256">
        <v>239</v>
      </c>
      <c r="B239" s="257">
        <v>45839</v>
      </c>
      <c r="C239" s="257">
        <v>45845</v>
      </c>
      <c r="D239" s="256" t="s">
        <v>1879</v>
      </c>
      <c r="E239" s="251" t="s">
        <v>1053</v>
      </c>
      <c r="F239" s="256" t="s">
        <v>1880</v>
      </c>
      <c r="G239" s="256"/>
      <c r="H239" s="252" t="s">
        <v>1054</v>
      </c>
      <c r="I239" s="256" t="s">
        <v>1055</v>
      </c>
      <c r="J239" s="256" t="s">
        <v>1122</v>
      </c>
      <c r="K239" s="258">
        <v>0.29166666666666669</v>
      </c>
      <c r="L239" s="258">
        <v>0.79166666666666663</v>
      </c>
      <c r="M239" s="256" t="s">
        <v>1244</v>
      </c>
      <c r="N239" s="266" t="s">
        <v>1405</v>
      </c>
      <c r="O239" s="259" t="s">
        <v>1058</v>
      </c>
      <c r="P239" s="256" t="s">
        <v>1059</v>
      </c>
      <c r="Q239" s="260">
        <v>0.79166666666666663</v>
      </c>
      <c r="R239" s="256" t="s">
        <v>104</v>
      </c>
    </row>
    <row r="240" spans="1:18">
      <c r="A240" s="249">
        <v>240</v>
      </c>
      <c r="B240" s="250">
        <v>45839</v>
      </c>
      <c r="C240" s="250">
        <v>45845</v>
      </c>
      <c r="D240" s="249" t="s">
        <v>1881</v>
      </c>
      <c r="E240" s="251" t="s">
        <v>1053</v>
      </c>
      <c r="F240" s="249" t="s">
        <v>1882</v>
      </c>
      <c r="G240" s="249"/>
      <c r="H240" s="252" t="s">
        <v>1054</v>
      </c>
      <c r="I240" s="249" t="s">
        <v>1055</v>
      </c>
      <c r="J240" s="249" t="s">
        <v>1122</v>
      </c>
      <c r="K240" s="253">
        <v>0.29166666666666669</v>
      </c>
      <c r="L240" s="253">
        <v>0.79166666666666663</v>
      </c>
      <c r="M240" s="249" t="s">
        <v>1232</v>
      </c>
      <c r="N240" s="269" t="s">
        <v>1405</v>
      </c>
      <c r="O240" s="254" t="s">
        <v>1058</v>
      </c>
      <c r="P240" s="249" t="s">
        <v>1059</v>
      </c>
      <c r="Q240" s="255">
        <v>0.79166666666666663</v>
      </c>
      <c r="R240" s="249" t="s">
        <v>104</v>
      </c>
    </row>
    <row r="241" spans="1:18">
      <c r="A241" s="256">
        <v>241</v>
      </c>
      <c r="B241" s="257">
        <v>45839</v>
      </c>
      <c r="C241" s="257">
        <v>45845</v>
      </c>
      <c r="D241" s="256" t="s">
        <v>1883</v>
      </c>
      <c r="E241" s="251" t="s">
        <v>1053</v>
      </c>
      <c r="F241" s="256" t="s">
        <v>1884</v>
      </c>
      <c r="G241" s="262"/>
      <c r="H241" s="252" t="s">
        <v>1054</v>
      </c>
      <c r="I241" s="256" t="s">
        <v>1055</v>
      </c>
      <c r="J241" s="256" t="s">
        <v>1122</v>
      </c>
      <c r="K241" s="258">
        <v>0.29166666666666669</v>
      </c>
      <c r="L241" s="258">
        <v>0.79166666666666663</v>
      </c>
      <c r="M241" s="262" t="s">
        <v>1240</v>
      </c>
      <c r="N241" s="266" t="s">
        <v>1405</v>
      </c>
      <c r="O241" s="259" t="s">
        <v>1058</v>
      </c>
      <c r="P241" s="256" t="s">
        <v>1059</v>
      </c>
      <c r="Q241" s="260">
        <v>0.79166666666666663</v>
      </c>
      <c r="R241" s="256" t="s">
        <v>104</v>
      </c>
    </row>
    <row r="242" spans="1:18">
      <c r="A242" s="249">
        <v>242</v>
      </c>
      <c r="B242" s="250">
        <v>45839</v>
      </c>
      <c r="C242" s="250">
        <v>45841</v>
      </c>
      <c r="D242" s="249" t="s">
        <v>1885</v>
      </c>
      <c r="E242" s="251" t="s">
        <v>1091</v>
      </c>
      <c r="F242" s="249" t="s">
        <v>1886</v>
      </c>
      <c r="G242" s="249"/>
      <c r="H242" s="261" t="s">
        <v>1679</v>
      </c>
      <c r="I242" s="249" t="s">
        <v>1055</v>
      </c>
      <c r="J242" s="249" t="s">
        <v>1102</v>
      </c>
      <c r="K242" s="253">
        <v>0.29166666666666669</v>
      </c>
      <c r="L242" s="253">
        <v>0.79166666666666663</v>
      </c>
      <c r="M242" s="254" t="s">
        <v>1411</v>
      </c>
      <c r="N242" s="254" t="s">
        <v>1099</v>
      </c>
      <c r="O242" s="254" t="s">
        <v>1623</v>
      </c>
      <c r="P242" s="249" t="s">
        <v>1059</v>
      </c>
      <c r="Q242" s="255">
        <v>0.79166666666666663</v>
      </c>
      <c r="R242" s="249" t="s">
        <v>104</v>
      </c>
    </row>
    <row r="243" spans="1:18">
      <c r="A243" s="256">
        <v>243</v>
      </c>
      <c r="B243" s="256" t="s">
        <v>1565</v>
      </c>
      <c r="C243" s="257">
        <v>45840</v>
      </c>
      <c r="D243" s="256" t="s">
        <v>1887</v>
      </c>
      <c r="E243" s="251" t="s">
        <v>1091</v>
      </c>
      <c r="F243" s="256" t="s">
        <v>1888</v>
      </c>
      <c r="G243" s="256"/>
      <c r="H243" s="252" t="s">
        <v>1054</v>
      </c>
      <c r="I243" s="256" t="s">
        <v>1055</v>
      </c>
      <c r="J243" s="256" t="s">
        <v>1122</v>
      </c>
      <c r="K243" s="258">
        <v>0.29166666666666669</v>
      </c>
      <c r="L243" s="258">
        <v>0.79166666666666663</v>
      </c>
      <c r="M243" s="259" t="s">
        <v>656</v>
      </c>
      <c r="N243" s="259" t="s">
        <v>1093</v>
      </c>
      <c r="O243" s="259" t="s">
        <v>1623</v>
      </c>
      <c r="P243" s="256" t="s">
        <v>1059</v>
      </c>
      <c r="Q243" s="260">
        <v>0.79166666666666663</v>
      </c>
      <c r="R243" s="256" t="s">
        <v>104</v>
      </c>
    </row>
    <row r="244" spans="1:18">
      <c r="A244" s="249">
        <v>244</v>
      </c>
      <c r="B244" s="249" t="s">
        <v>1565</v>
      </c>
      <c r="C244" s="250">
        <v>45840</v>
      </c>
      <c r="D244" s="249" t="s">
        <v>1889</v>
      </c>
      <c r="E244" s="251" t="s">
        <v>1091</v>
      </c>
      <c r="F244" s="249" t="s">
        <v>1890</v>
      </c>
      <c r="G244" s="249"/>
      <c r="H244" s="252" t="s">
        <v>1054</v>
      </c>
      <c r="I244" s="249" t="s">
        <v>1055</v>
      </c>
      <c r="J244" s="249" t="s">
        <v>1102</v>
      </c>
      <c r="K244" s="253">
        <v>0.29166666666666669</v>
      </c>
      <c r="L244" s="253">
        <v>0.79166666666666663</v>
      </c>
      <c r="M244" s="269" t="s">
        <v>1411</v>
      </c>
      <c r="N244" s="269" t="s">
        <v>1099</v>
      </c>
      <c r="O244" s="254" t="s">
        <v>1623</v>
      </c>
      <c r="P244" s="249" t="s">
        <v>1059</v>
      </c>
      <c r="Q244" s="255">
        <v>0.79166666666666663</v>
      </c>
      <c r="R244" s="249" t="s">
        <v>104</v>
      </c>
    </row>
    <row r="245" spans="1:18">
      <c r="A245" s="256">
        <v>245</v>
      </c>
      <c r="B245" s="256" t="s">
        <v>1565</v>
      </c>
      <c r="C245" s="257">
        <v>45840</v>
      </c>
      <c r="D245" s="256" t="s">
        <v>1891</v>
      </c>
      <c r="E245" s="251" t="s">
        <v>1091</v>
      </c>
      <c r="F245" s="256" t="s">
        <v>1892</v>
      </c>
      <c r="G245" s="256"/>
      <c r="H245" s="252" t="s">
        <v>1054</v>
      </c>
      <c r="I245" s="256" t="s">
        <v>1055</v>
      </c>
      <c r="J245" s="256" t="s">
        <v>1102</v>
      </c>
      <c r="K245" s="258">
        <v>0.29166666666666669</v>
      </c>
      <c r="L245" s="258">
        <v>0.79166666666666663</v>
      </c>
      <c r="M245" s="259" t="s">
        <v>1626</v>
      </c>
      <c r="N245" s="266" t="s">
        <v>1099</v>
      </c>
      <c r="O245" s="259" t="s">
        <v>1623</v>
      </c>
      <c r="P245" s="256" t="s">
        <v>1059</v>
      </c>
      <c r="Q245" s="260">
        <v>0.79166666666666663</v>
      </c>
      <c r="R245" s="256" t="s">
        <v>104</v>
      </c>
    </row>
    <row r="246" spans="1:18">
      <c r="A246" s="249">
        <v>246</v>
      </c>
      <c r="B246" s="250">
        <v>45844</v>
      </c>
      <c r="C246" s="250">
        <v>45848</v>
      </c>
      <c r="D246" s="249" t="s">
        <v>1893</v>
      </c>
      <c r="E246" s="251" t="s">
        <v>1053</v>
      </c>
      <c r="F246" s="249" t="s">
        <v>1894</v>
      </c>
      <c r="G246" s="249"/>
      <c r="H246" s="252" t="s">
        <v>1054</v>
      </c>
      <c r="I246" s="249" t="s">
        <v>1055</v>
      </c>
      <c r="J246" s="268" t="s">
        <v>1056</v>
      </c>
      <c r="K246" s="253">
        <v>0.29166666666666669</v>
      </c>
      <c r="L246" s="253">
        <v>0.79166666666666663</v>
      </c>
      <c r="M246" s="249" t="s">
        <v>1895</v>
      </c>
      <c r="N246" s="269" t="s">
        <v>1099</v>
      </c>
      <c r="O246" s="254" t="s">
        <v>1058</v>
      </c>
      <c r="P246" s="249" t="s">
        <v>1059</v>
      </c>
      <c r="Q246" s="255">
        <v>0.79166666666666663</v>
      </c>
      <c r="R246" s="249" t="s">
        <v>104</v>
      </c>
    </row>
    <row r="247" spans="1:18">
      <c r="A247" s="256">
        <v>247</v>
      </c>
      <c r="B247" s="257">
        <v>45844</v>
      </c>
      <c r="C247" s="257">
        <v>45848</v>
      </c>
      <c r="D247" s="256" t="s">
        <v>1896</v>
      </c>
      <c r="E247" s="251" t="s">
        <v>1053</v>
      </c>
      <c r="F247" s="256" t="s">
        <v>1897</v>
      </c>
      <c r="G247" s="256"/>
      <c r="H247" s="252" t="s">
        <v>1054</v>
      </c>
      <c r="I247" s="256" t="s">
        <v>1055</v>
      </c>
      <c r="J247" s="262" t="s">
        <v>1056</v>
      </c>
      <c r="K247" s="258">
        <v>0.29166666666666669</v>
      </c>
      <c r="L247" s="258">
        <v>0.79166666666666663</v>
      </c>
      <c r="M247" s="256" t="s">
        <v>1898</v>
      </c>
      <c r="N247" s="266" t="s">
        <v>1099</v>
      </c>
      <c r="O247" s="259" t="s">
        <v>1058</v>
      </c>
      <c r="P247" s="256" t="s">
        <v>1059</v>
      </c>
      <c r="Q247" s="260">
        <v>0.79166666666666663</v>
      </c>
      <c r="R247" s="256" t="s">
        <v>104</v>
      </c>
    </row>
    <row r="248" spans="1:18">
      <c r="A248" s="249">
        <v>248</v>
      </c>
      <c r="B248" s="250">
        <v>45843</v>
      </c>
      <c r="C248" s="250">
        <v>45846</v>
      </c>
      <c r="D248" s="249" t="s">
        <v>1899</v>
      </c>
      <c r="E248" s="251" t="s">
        <v>1091</v>
      </c>
      <c r="F248" s="249" t="s">
        <v>1900</v>
      </c>
      <c r="G248" s="249"/>
      <c r="H248" s="252" t="s">
        <v>1054</v>
      </c>
      <c r="I248" s="249" t="s">
        <v>1055</v>
      </c>
      <c r="J248" s="249" t="s">
        <v>1122</v>
      </c>
      <c r="K248" s="253">
        <v>0.29166666666666669</v>
      </c>
      <c r="L248" s="253">
        <v>0.79166666666666663</v>
      </c>
      <c r="M248" s="254" t="s">
        <v>656</v>
      </c>
      <c r="N248" s="254" t="s">
        <v>1093</v>
      </c>
      <c r="O248" s="254" t="s">
        <v>1623</v>
      </c>
      <c r="P248" s="249" t="s">
        <v>1059</v>
      </c>
      <c r="Q248" s="255">
        <v>0.79166666666666663</v>
      </c>
      <c r="R248" s="249" t="s">
        <v>104</v>
      </c>
    </row>
    <row r="249" spans="1:18">
      <c r="A249" s="256">
        <v>249</v>
      </c>
      <c r="B249" s="257">
        <v>45843</v>
      </c>
      <c r="C249" s="257">
        <v>45846</v>
      </c>
      <c r="D249" s="256" t="s">
        <v>1901</v>
      </c>
      <c r="E249" s="251" t="s">
        <v>1091</v>
      </c>
      <c r="F249" s="256" t="s">
        <v>1902</v>
      </c>
      <c r="G249" s="256"/>
      <c r="H249" s="252" t="s">
        <v>1054</v>
      </c>
      <c r="I249" s="256" t="s">
        <v>1055</v>
      </c>
      <c r="J249" s="256" t="s">
        <v>1102</v>
      </c>
      <c r="K249" s="258">
        <v>0.29166666666666669</v>
      </c>
      <c r="L249" s="258">
        <v>0.79166666666666663</v>
      </c>
      <c r="M249" s="266" t="s">
        <v>1411</v>
      </c>
      <c r="N249" s="266" t="s">
        <v>1099</v>
      </c>
      <c r="O249" s="259" t="s">
        <v>1623</v>
      </c>
      <c r="P249" s="256" t="s">
        <v>1059</v>
      </c>
      <c r="Q249" s="260">
        <v>0.79166666666666663</v>
      </c>
      <c r="R249" s="256" t="s">
        <v>104</v>
      </c>
    </row>
    <row r="250" spans="1:18">
      <c r="A250" s="249">
        <v>250</v>
      </c>
      <c r="B250" s="250">
        <v>45843</v>
      </c>
      <c r="C250" s="250">
        <v>45846</v>
      </c>
      <c r="D250" s="249" t="s">
        <v>1903</v>
      </c>
      <c r="E250" s="251" t="s">
        <v>1091</v>
      </c>
      <c r="F250" s="249" t="s">
        <v>1904</v>
      </c>
      <c r="G250" s="249"/>
      <c r="H250" s="252" t="s">
        <v>1054</v>
      </c>
      <c r="I250" s="249" t="s">
        <v>1055</v>
      </c>
      <c r="J250" s="249" t="s">
        <v>1102</v>
      </c>
      <c r="K250" s="253">
        <v>0.29166666666666669</v>
      </c>
      <c r="L250" s="253">
        <v>0.79166666666666663</v>
      </c>
      <c r="M250" s="254" t="s">
        <v>1626</v>
      </c>
      <c r="N250" s="269" t="s">
        <v>1099</v>
      </c>
      <c r="O250" s="254" t="s">
        <v>1623</v>
      </c>
      <c r="P250" s="249" t="s">
        <v>1059</v>
      </c>
      <c r="Q250" s="255">
        <v>0.79166666666666663</v>
      </c>
      <c r="R250" s="249" t="s">
        <v>104</v>
      </c>
    </row>
    <row r="251" spans="1:18">
      <c r="A251" s="256">
        <v>251</v>
      </c>
      <c r="B251" s="257">
        <v>45846</v>
      </c>
      <c r="C251" s="257">
        <v>45848</v>
      </c>
      <c r="D251" s="256" t="s">
        <v>1905</v>
      </c>
      <c r="E251" s="251" t="s">
        <v>1091</v>
      </c>
      <c r="F251" s="256" t="s">
        <v>1906</v>
      </c>
      <c r="G251" s="256"/>
      <c r="H251" s="252" t="s">
        <v>1054</v>
      </c>
      <c r="I251" s="256" t="s">
        <v>1622</v>
      </c>
      <c r="J251" s="256" t="s">
        <v>1122</v>
      </c>
      <c r="K251" s="258">
        <v>0.29166666666666669</v>
      </c>
      <c r="L251" s="258">
        <v>0.79166666666666663</v>
      </c>
      <c r="M251" s="259" t="s">
        <v>656</v>
      </c>
      <c r="N251" s="259" t="s">
        <v>1093</v>
      </c>
      <c r="O251" s="259" t="s">
        <v>1623</v>
      </c>
      <c r="P251" s="256" t="s">
        <v>1059</v>
      </c>
      <c r="Q251" s="260">
        <v>0.79166666666666663</v>
      </c>
      <c r="R251" s="256" t="s">
        <v>104</v>
      </c>
    </row>
    <row r="252" spans="1:18">
      <c r="A252" s="249">
        <v>252</v>
      </c>
      <c r="B252" s="250">
        <v>45846</v>
      </c>
      <c r="C252" s="250">
        <v>45848</v>
      </c>
      <c r="D252" s="249" t="s">
        <v>1907</v>
      </c>
      <c r="E252" s="251" t="s">
        <v>1091</v>
      </c>
      <c r="F252" s="249" t="s">
        <v>1908</v>
      </c>
      <c r="G252" s="249"/>
      <c r="H252" s="252" t="s">
        <v>1054</v>
      </c>
      <c r="I252" s="249" t="s">
        <v>1622</v>
      </c>
      <c r="J252" s="249" t="s">
        <v>1102</v>
      </c>
      <c r="K252" s="253">
        <v>0.29166666666666669</v>
      </c>
      <c r="L252" s="253">
        <v>0.79166666666666663</v>
      </c>
      <c r="M252" s="269" t="s">
        <v>1411</v>
      </c>
      <c r="N252" s="269" t="s">
        <v>1099</v>
      </c>
      <c r="O252" s="254" t="s">
        <v>1623</v>
      </c>
      <c r="P252" s="249" t="s">
        <v>1059</v>
      </c>
      <c r="Q252" s="255">
        <v>0.79166666666666663</v>
      </c>
      <c r="R252" s="249" t="s">
        <v>104</v>
      </c>
    </row>
    <row r="253" spans="1:18">
      <c r="A253" s="256">
        <v>253</v>
      </c>
      <c r="B253" s="257">
        <v>45846</v>
      </c>
      <c r="C253" s="257">
        <v>45848</v>
      </c>
      <c r="D253" s="256" t="s">
        <v>1909</v>
      </c>
      <c r="E253" s="251" t="s">
        <v>1091</v>
      </c>
      <c r="F253" s="256" t="s">
        <v>1910</v>
      </c>
      <c r="G253" s="256"/>
      <c r="H253" s="252" t="s">
        <v>1054</v>
      </c>
      <c r="I253" s="256" t="s">
        <v>1622</v>
      </c>
      <c r="J253" s="256" t="s">
        <v>1102</v>
      </c>
      <c r="K253" s="258">
        <v>0.29166666666666669</v>
      </c>
      <c r="L253" s="258">
        <v>0.79166666666666663</v>
      </c>
      <c r="M253" s="259" t="s">
        <v>1626</v>
      </c>
      <c r="N253" s="266" t="s">
        <v>1099</v>
      </c>
      <c r="O253" s="259" t="s">
        <v>1623</v>
      </c>
      <c r="P253" s="256" t="s">
        <v>1059</v>
      </c>
      <c r="Q253" s="260">
        <v>0.79166666666666663</v>
      </c>
      <c r="R253" s="256" t="s">
        <v>104</v>
      </c>
    </row>
    <row r="254" spans="1:18">
      <c r="A254" s="249">
        <v>254</v>
      </c>
      <c r="B254" s="250">
        <v>45850</v>
      </c>
      <c r="C254" s="249" t="s">
        <v>1569</v>
      </c>
      <c r="D254" s="249" t="s">
        <v>1911</v>
      </c>
      <c r="E254" s="251" t="s">
        <v>1053</v>
      </c>
      <c r="F254" s="249" t="s">
        <v>1912</v>
      </c>
      <c r="G254" s="249"/>
      <c r="H254" s="252" t="s">
        <v>1054</v>
      </c>
      <c r="I254" s="249" t="s">
        <v>1055</v>
      </c>
      <c r="J254" s="268" t="s">
        <v>1056</v>
      </c>
      <c r="K254" s="253">
        <v>0.29166666666666669</v>
      </c>
      <c r="L254" s="253">
        <v>0.79166666666666663</v>
      </c>
      <c r="M254" s="249" t="s">
        <v>1913</v>
      </c>
      <c r="N254" s="269" t="s">
        <v>1099</v>
      </c>
      <c r="O254" s="254" t="s">
        <v>1058</v>
      </c>
      <c r="P254" s="249" t="s">
        <v>1059</v>
      </c>
      <c r="Q254" s="255">
        <v>0.79166666666666663</v>
      </c>
      <c r="R254" s="249" t="s">
        <v>104</v>
      </c>
    </row>
    <row r="255" spans="1:18">
      <c r="A255" s="256">
        <v>255</v>
      </c>
      <c r="B255" s="257">
        <v>45850</v>
      </c>
      <c r="C255" s="256" t="s">
        <v>1569</v>
      </c>
      <c r="D255" s="256" t="s">
        <v>1914</v>
      </c>
      <c r="E255" s="251" t="s">
        <v>1053</v>
      </c>
      <c r="F255" s="256" t="s">
        <v>1915</v>
      </c>
      <c r="G255" s="256"/>
      <c r="H255" s="252" t="s">
        <v>1054</v>
      </c>
      <c r="I255" s="256" t="s">
        <v>1055</v>
      </c>
      <c r="J255" s="262" t="s">
        <v>1056</v>
      </c>
      <c r="K255" s="258">
        <v>0.29166666666666669</v>
      </c>
      <c r="L255" s="258">
        <v>0.79166666666666663</v>
      </c>
      <c r="M255" s="256" t="s">
        <v>1916</v>
      </c>
      <c r="N255" s="266" t="s">
        <v>1099</v>
      </c>
      <c r="O255" s="259" t="s">
        <v>1058</v>
      </c>
      <c r="P255" s="256" t="s">
        <v>1059</v>
      </c>
      <c r="Q255" s="260">
        <v>0.79166666666666663</v>
      </c>
      <c r="R255" s="256" t="s">
        <v>104</v>
      </c>
    </row>
    <row r="256" spans="1:18">
      <c r="A256" s="249">
        <v>246</v>
      </c>
      <c r="B256" s="250">
        <v>45847</v>
      </c>
      <c r="C256" s="249" t="s">
        <v>1567</v>
      </c>
      <c r="D256" s="249" t="s">
        <v>1917</v>
      </c>
      <c r="E256" s="251" t="s">
        <v>1053</v>
      </c>
      <c r="F256" s="249" t="s">
        <v>1918</v>
      </c>
      <c r="G256" s="249"/>
      <c r="H256" s="252" t="s">
        <v>1054</v>
      </c>
      <c r="I256" s="249" t="s">
        <v>1055</v>
      </c>
      <c r="J256" s="268" t="s">
        <v>1056</v>
      </c>
      <c r="K256" s="253">
        <v>0.29166666666666669</v>
      </c>
      <c r="L256" s="253">
        <v>0.79166666666666663</v>
      </c>
      <c r="M256" s="249" t="s">
        <v>1895</v>
      </c>
      <c r="N256" s="269" t="s">
        <v>1099</v>
      </c>
      <c r="O256" s="254" t="s">
        <v>1058</v>
      </c>
      <c r="P256" s="249" t="s">
        <v>1059</v>
      </c>
      <c r="Q256" s="255">
        <v>0.79166666666666663</v>
      </c>
      <c r="R256" s="249" t="s">
        <v>104</v>
      </c>
    </row>
    <row r="257" spans="1:18">
      <c r="A257" s="256">
        <v>247</v>
      </c>
      <c r="B257" s="257">
        <v>45847</v>
      </c>
      <c r="C257" s="256" t="s">
        <v>1567</v>
      </c>
      <c r="D257" s="256" t="s">
        <v>1919</v>
      </c>
      <c r="E257" s="251" t="s">
        <v>1053</v>
      </c>
      <c r="F257" s="256" t="s">
        <v>1920</v>
      </c>
      <c r="G257" s="256"/>
      <c r="H257" s="252" t="s">
        <v>1054</v>
      </c>
      <c r="I257" s="256" t="s">
        <v>1055</v>
      </c>
      <c r="J257" s="262" t="s">
        <v>1056</v>
      </c>
      <c r="K257" s="258">
        <v>0.29166666666666669</v>
      </c>
      <c r="L257" s="258">
        <v>0.79166666666666663</v>
      </c>
      <c r="M257" s="256" t="s">
        <v>1898</v>
      </c>
      <c r="N257" s="266" t="s">
        <v>1099</v>
      </c>
      <c r="O257" s="259" t="s">
        <v>1058</v>
      </c>
      <c r="P257" s="256" t="s">
        <v>1059</v>
      </c>
      <c r="Q257" s="260">
        <v>0.79166666666666663</v>
      </c>
      <c r="R257" s="256" t="s">
        <v>104</v>
      </c>
    </row>
    <row r="258" spans="1:18">
      <c r="A258" s="249">
        <v>248</v>
      </c>
      <c r="B258" s="250">
        <v>45848</v>
      </c>
      <c r="C258" s="249" t="s">
        <v>1567</v>
      </c>
      <c r="D258" s="249" t="s">
        <v>1921</v>
      </c>
      <c r="E258" s="251" t="s">
        <v>1091</v>
      </c>
      <c r="F258" s="249" t="s">
        <v>1922</v>
      </c>
      <c r="G258" s="249"/>
      <c r="H258" s="252" t="s">
        <v>1054</v>
      </c>
      <c r="I258" s="249" t="s">
        <v>1300</v>
      </c>
      <c r="J258" s="249" t="s">
        <v>1122</v>
      </c>
      <c r="K258" s="253">
        <v>0.29166666666666669</v>
      </c>
      <c r="L258" s="253">
        <v>0.79166666666666663</v>
      </c>
      <c r="M258" s="254" t="s">
        <v>656</v>
      </c>
      <c r="N258" s="254" t="s">
        <v>1093</v>
      </c>
      <c r="O258" s="254" t="s">
        <v>1623</v>
      </c>
      <c r="P258" s="249" t="s">
        <v>1059</v>
      </c>
      <c r="Q258" s="255">
        <v>0.79166666666666663</v>
      </c>
      <c r="R258" s="249" t="s">
        <v>104</v>
      </c>
    </row>
    <row r="259" spans="1:18">
      <c r="A259" s="256">
        <v>249</v>
      </c>
      <c r="B259" s="257">
        <v>45848</v>
      </c>
      <c r="C259" s="256" t="s">
        <v>1567</v>
      </c>
      <c r="D259" s="256" t="s">
        <v>1923</v>
      </c>
      <c r="E259" s="251" t="s">
        <v>1091</v>
      </c>
      <c r="F259" s="256" t="s">
        <v>1924</v>
      </c>
      <c r="G259" s="256"/>
      <c r="H259" s="252" t="s">
        <v>1054</v>
      </c>
      <c r="I259" s="256" t="s">
        <v>1300</v>
      </c>
      <c r="J259" s="256" t="s">
        <v>1102</v>
      </c>
      <c r="K259" s="258">
        <v>0.29166666666666669</v>
      </c>
      <c r="L259" s="258">
        <v>0.79166666666666663</v>
      </c>
      <c r="M259" s="266" t="s">
        <v>1411</v>
      </c>
      <c r="N259" s="266" t="s">
        <v>1099</v>
      </c>
      <c r="O259" s="259" t="s">
        <v>1623</v>
      </c>
      <c r="P259" s="256" t="s">
        <v>1059</v>
      </c>
      <c r="Q259" s="260">
        <v>0.79166666666666663</v>
      </c>
      <c r="R259" s="256" t="s">
        <v>104</v>
      </c>
    </row>
    <row r="260" spans="1:18">
      <c r="A260" s="249">
        <v>250</v>
      </c>
      <c r="B260" s="250">
        <v>45848</v>
      </c>
      <c r="C260" s="249" t="s">
        <v>1567</v>
      </c>
      <c r="D260" s="249" t="s">
        <v>1925</v>
      </c>
      <c r="E260" s="251" t="s">
        <v>1091</v>
      </c>
      <c r="F260" s="249" t="s">
        <v>1926</v>
      </c>
      <c r="G260" s="249"/>
      <c r="H260" s="252" t="s">
        <v>1054</v>
      </c>
      <c r="I260" s="249" t="s">
        <v>1300</v>
      </c>
      <c r="J260" s="268" t="s">
        <v>1056</v>
      </c>
      <c r="K260" s="253">
        <v>0.29166666666666669</v>
      </c>
      <c r="L260" s="253">
        <v>0.79166666666666663</v>
      </c>
      <c r="M260" s="254" t="s">
        <v>1626</v>
      </c>
      <c r="N260" s="269" t="s">
        <v>1099</v>
      </c>
      <c r="O260" s="254" t="s">
        <v>1623</v>
      </c>
      <c r="P260" s="249" t="s">
        <v>1059</v>
      </c>
      <c r="Q260" s="255">
        <v>0.79166666666666663</v>
      </c>
      <c r="R260" s="249" t="s">
        <v>104</v>
      </c>
    </row>
    <row r="261" spans="1:18">
      <c r="A261" s="256">
        <v>251</v>
      </c>
      <c r="B261" s="256" t="s">
        <v>1568</v>
      </c>
      <c r="C261" s="256" t="s">
        <v>1570</v>
      </c>
      <c r="D261" s="256" t="s">
        <v>1927</v>
      </c>
      <c r="E261" s="251" t="s">
        <v>1091</v>
      </c>
      <c r="F261" s="256" t="s">
        <v>1928</v>
      </c>
      <c r="G261" s="256"/>
      <c r="H261" s="252" t="s">
        <v>1054</v>
      </c>
      <c r="I261" s="256" t="s">
        <v>1300</v>
      </c>
      <c r="J261" s="256" t="s">
        <v>1122</v>
      </c>
      <c r="K261" s="258">
        <v>0.29166666666666669</v>
      </c>
      <c r="L261" s="258">
        <v>0.79166666666666663</v>
      </c>
      <c r="M261" s="259" t="s">
        <v>656</v>
      </c>
      <c r="N261" s="259" t="s">
        <v>1093</v>
      </c>
      <c r="O261" s="259" t="s">
        <v>1623</v>
      </c>
      <c r="P261" s="256" t="s">
        <v>1059</v>
      </c>
      <c r="Q261" s="260">
        <v>0.79166666666666663</v>
      </c>
      <c r="R261" s="256" t="s">
        <v>104</v>
      </c>
    </row>
    <row r="262" spans="1:18">
      <c r="A262" s="249">
        <v>252</v>
      </c>
      <c r="B262" s="249" t="s">
        <v>1568</v>
      </c>
      <c r="C262" s="249" t="s">
        <v>1570</v>
      </c>
      <c r="D262" s="249" t="s">
        <v>1929</v>
      </c>
      <c r="E262" s="251" t="s">
        <v>1091</v>
      </c>
      <c r="F262" s="249" t="s">
        <v>1930</v>
      </c>
      <c r="G262" s="249"/>
      <c r="H262" s="252" t="s">
        <v>1054</v>
      </c>
      <c r="I262" s="249" t="s">
        <v>1300</v>
      </c>
      <c r="J262" s="249" t="s">
        <v>1102</v>
      </c>
      <c r="K262" s="253">
        <v>0.29166666666666669</v>
      </c>
      <c r="L262" s="253">
        <v>0.79166666666666663</v>
      </c>
      <c r="M262" s="269" t="s">
        <v>1411</v>
      </c>
      <c r="N262" s="269" t="s">
        <v>1099</v>
      </c>
      <c r="O262" s="254" t="s">
        <v>1623</v>
      </c>
      <c r="P262" s="249" t="s">
        <v>1059</v>
      </c>
      <c r="Q262" s="255">
        <v>0.79166666666666663</v>
      </c>
      <c r="R262" s="249" t="s">
        <v>104</v>
      </c>
    </row>
    <row r="263" spans="1:18">
      <c r="A263" s="256">
        <v>253</v>
      </c>
      <c r="B263" s="256" t="s">
        <v>1568</v>
      </c>
      <c r="C263" s="256" t="s">
        <v>1570</v>
      </c>
      <c r="D263" s="256" t="s">
        <v>1931</v>
      </c>
      <c r="E263" s="251" t="s">
        <v>1091</v>
      </c>
      <c r="F263" s="256" t="s">
        <v>1932</v>
      </c>
      <c r="G263" s="256"/>
      <c r="H263" s="252" t="s">
        <v>1054</v>
      </c>
      <c r="I263" s="256" t="s">
        <v>1300</v>
      </c>
      <c r="J263" s="262" t="s">
        <v>1056</v>
      </c>
      <c r="K263" s="258">
        <v>0.29166666666666669</v>
      </c>
      <c r="L263" s="258">
        <v>0.79166666666666663</v>
      </c>
      <c r="M263" s="259" t="s">
        <v>1626</v>
      </c>
      <c r="N263" s="266" t="s">
        <v>1099</v>
      </c>
      <c r="O263" s="259" t="s">
        <v>1623</v>
      </c>
      <c r="P263" s="256" t="s">
        <v>1059</v>
      </c>
      <c r="Q263" s="260">
        <v>0.79166666666666663</v>
      </c>
      <c r="R263" s="256" t="s">
        <v>104</v>
      </c>
    </row>
    <row r="264" spans="1:18">
      <c r="A264" s="249">
        <v>254</v>
      </c>
      <c r="B264" s="249" t="s">
        <v>1567</v>
      </c>
      <c r="C264" s="249" t="s">
        <v>1571</v>
      </c>
      <c r="D264" s="249" t="s">
        <v>1933</v>
      </c>
      <c r="E264" s="251" t="s">
        <v>1053</v>
      </c>
      <c r="F264" s="249" t="s">
        <v>1934</v>
      </c>
      <c r="G264" s="249"/>
      <c r="H264" s="252" t="s">
        <v>1054</v>
      </c>
      <c r="I264" s="249" t="s">
        <v>1055</v>
      </c>
      <c r="J264" s="249" t="s">
        <v>1122</v>
      </c>
      <c r="K264" s="253">
        <v>0.29166666666666669</v>
      </c>
      <c r="L264" s="253">
        <v>0.79166666666666663</v>
      </c>
      <c r="M264" s="249" t="s">
        <v>1895</v>
      </c>
      <c r="N264" s="269" t="s">
        <v>1099</v>
      </c>
      <c r="O264" s="254" t="s">
        <v>1058</v>
      </c>
      <c r="P264" s="249" t="s">
        <v>1059</v>
      </c>
      <c r="Q264" s="255">
        <v>0.79166666666666663</v>
      </c>
      <c r="R264" s="249" t="s">
        <v>104</v>
      </c>
    </row>
    <row r="265" spans="1:18">
      <c r="A265" s="256">
        <v>254</v>
      </c>
      <c r="B265" s="256" t="s">
        <v>1567</v>
      </c>
      <c r="C265" s="256" t="s">
        <v>1571</v>
      </c>
      <c r="D265" s="256" t="s">
        <v>1935</v>
      </c>
      <c r="E265" s="251" t="s">
        <v>1053</v>
      </c>
      <c r="F265" s="256" t="s">
        <v>1936</v>
      </c>
      <c r="G265" s="256"/>
      <c r="H265" s="252" t="s">
        <v>1054</v>
      </c>
      <c r="I265" s="256" t="s">
        <v>1055</v>
      </c>
      <c r="J265" s="256" t="s">
        <v>1122</v>
      </c>
      <c r="K265" s="258">
        <v>0.29166666666666669</v>
      </c>
      <c r="L265" s="258">
        <v>0.79166666666666663</v>
      </c>
      <c r="M265" s="256" t="s">
        <v>1898</v>
      </c>
      <c r="N265" s="266" t="s">
        <v>1099</v>
      </c>
      <c r="O265" s="259" t="s">
        <v>1058</v>
      </c>
      <c r="P265" s="256" t="s">
        <v>1059</v>
      </c>
      <c r="Q265" s="260">
        <v>0.79166666666666663</v>
      </c>
      <c r="R265" s="256" t="s">
        <v>104</v>
      </c>
    </row>
    <row r="266" spans="1:18">
      <c r="A266" s="249">
        <v>256</v>
      </c>
      <c r="B266" s="249" t="s">
        <v>1569</v>
      </c>
      <c r="C266" s="249" t="s">
        <v>1572</v>
      </c>
      <c r="D266" s="249" t="s">
        <v>1937</v>
      </c>
      <c r="E266" s="251" t="s">
        <v>1053</v>
      </c>
      <c r="F266" s="249" t="s">
        <v>1938</v>
      </c>
      <c r="G266" s="249"/>
      <c r="H266" s="252" t="s">
        <v>1054</v>
      </c>
      <c r="I266" s="249" t="s">
        <v>1055</v>
      </c>
      <c r="J266" s="249" t="s">
        <v>1122</v>
      </c>
      <c r="K266" s="253">
        <v>0.29166666666666669</v>
      </c>
      <c r="L266" s="253">
        <v>0.79166666666666663</v>
      </c>
      <c r="M266" s="249" t="s">
        <v>1913</v>
      </c>
      <c r="N266" s="269" t="s">
        <v>1099</v>
      </c>
      <c r="O266" s="254" t="s">
        <v>1058</v>
      </c>
      <c r="P266" s="249" t="s">
        <v>1059</v>
      </c>
      <c r="Q266" s="255">
        <v>0.79166666666666663</v>
      </c>
      <c r="R266" s="249" t="s">
        <v>104</v>
      </c>
    </row>
    <row r="267" spans="1:18">
      <c r="A267" s="256">
        <v>257</v>
      </c>
      <c r="B267" s="256" t="s">
        <v>1571</v>
      </c>
      <c r="C267" s="256" t="s">
        <v>1573</v>
      </c>
      <c r="D267" s="256" t="s">
        <v>1939</v>
      </c>
      <c r="E267" s="251" t="s">
        <v>1053</v>
      </c>
      <c r="F267" s="256" t="s">
        <v>1940</v>
      </c>
      <c r="G267" s="256"/>
      <c r="H267" s="252" t="s">
        <v>1054</v>
      </c>
      <c r="I267" s="256" t="s">
        <v>1055</v>
      </c>
      <c r="J267" s="256" t="s">
        <v>1102</v>
      </c>
      <c r="K267" s="258">
        <v>0.29166666666666669</v>
      </c>
      <c r="L267" s="258">
        <v>0.79166666666666663</v>
      </c>
      <c r="M267" s="259" t="s">
        <v>656</v>
      </c>
      <c r="N267" s="266" t="s">
        <v>1099</v>
      </c>
      <c r="O267" s="259" t="s">
        <v>1623</v>
      </c>
      <c r="P267" s="256" t="s">
        <v>1059</v>
      </c>
      <c r="Q267" s="260">
        <v>0.79166666666666663</v>
      </c>
      <c r="R267" s="256" t="s">
        <v>104</v>
      </c>
    </row>
    <row r="268" spans="1:18">
      <c r="A268" s="249">
        <v>258</v>
      </c>
      <c r="B268" s="249" t="s">
        <v>1571</v>
      </c>
      <c r="C268" s="249" t="s">
        <v>1573</v>
      </c>
      <c r="D268" s="249" t="s">
        <v>1941</v>
      </c>
      <c r="E268" s="251" t="s">
        <v>1053</v>
      </c>
      <c r="F268" s="249" t="s">
        <v>1942</v>
      </c>
      <c r="G268" s="249"/>
      <c r="H268" s="252" t="s">
        <v>1054</v>
      </c>
      <c r="I268" s="249" t="s">
        <v>1055</v>
      </c>
      <c r="J268" s="249" t="s">
        <v>1102</v>
      </c>
      <c r="K268" s="253">
        <v>0.29166666666666669</v>
      </c>
      <c r="L268" s="253">
        <v>0.79166666666666663</v>
      </c>
      <c r="M268" s="269" t="s">
        <v>1411</v>
      </c>
      <c r="N268" s="269" t="s">
        <v>1099</v>
      </c>
      <c r="O268" s="254" t="s">
        <v>1623</v>
      </c>
      <c r="P268" s="249" t="s">
        <v>1059</v>
      </c>
      <c r="Q268" s="255">
        <v>0.79166666666666663</v>
      </c>
      <c r="R268" s="249" t="s">
        <v>104</v>
      </c>
    </row>
    <row r="269" spans="1:18">
      <c r="A269" s="256">
        <v>259</v>
      </c>
      <c r="B269" s="256" t="s">
        <v>1571</v>
      </c>
      <c r="C269" s="256" t="s">
        <v>1573</v>
      </c>
      <c r="D269" s="256" t="s">
        <v>1943</v>
      </c>
      <c r="E269" s="251" t="s">
        <v>1053</v>
      </c>
      <c r="F269" s="256" t="s">
        <v>1944</v>
      </c>
      <c r="G269" s="256"/>
      <c r="H269" s="252" t="s">
        <v>1054</v>
      </c>
      <c r="I269" s="256" t="s">
        <v>1055</v>
      </c>
      <c r="J269" s="256" t="s">
        <v>1102</v>
      </c>
      <c r="K269" s="258">
        <v>0.29166666666666669</v>
      </c>
      <c r="L269" s="258">
        <v>0.79166666666666663</v>
      </c>
      <c r="M269" s="259" t="s">
        <v>1626</v>
      </c>
      <c r="N269" s="266" t="s">
        <v>1099</v>
      </c>
      <c r="O269" s="259" t="s">
        <v>1623</v>
      </c>
      <c r="P269" s="256" t="s">
        <v>1059</v>
      </c>
      <c r="Q269" s="260">
        <v>0.79166666666666663</v>
      </c>
      <c r="R269" s="256" t="s">
        <v>104</v>
      </c>
    </row>
    <row r="270" spans="1:18">
      <c r="A270" s="249">
        <v>260</v>
      </c>
      <c r="B270" s="249" t="s">
        <v>1574</v>
      </c>
      <c r="C270" s="249" t="s">
        <v>1576</v>
      </c>
      <c r="D270" s="249" t="s">
        <v>1945</v>
      </c>
      <c r="E270" s="251" t="s">
        <v>1053</v>
      </c>
      <c r="F270" s="249" t="s">
        <v>1946</v>
      </c>
      <c r="G270" s="249"/>
      <c r="H270" s="252" t="s">
        <v>1054</v>
      </c>
      <c r="I270" s="249" t="s">
        <v>1055</v>
      </c>
      <c r="J270" s="249" t="s">
        <v>1122</v>
      </c>
      <c r="K270" s="253">
        <v>0.29166666666666669</v>
      </c>
      <c r="L270" s="253">
        <v>0.79166666666666663</v>
      </c>
      <c r="M270" s="254" t="s">
        <v>656</v>
      </c>
      <c r="N270" s="269" t="s">
        <v>1099</v>
      </c>
      <c r="O270" s="254" t="s">
        <v>1623</v>
      </c>
      <c r="P270" s="249" t="s">
        <v>1059</v>
      </c>
      <c r="Q270" s="255">
        <v>0.79166666666666663</v>
      </c>
      <c r="R270" s="249" t="s">
        <v>104</v>
      </c>
    </row>
    <row r="271" spans="1:18">
      <c r="A271" s="256">
        <v>261</v>
      </c>
      <c r="B271" s="256" t="s">
        <v>1574</v>
      </c>
      <c r="C271" s="256" t="s">
        <v>1576</v>
      </c>
      <c r="D271" s="256" t="s">
        <v>1947</v>
      </c>
      <c r="E271" s="251" t="s">
        <v>1053</v>
      </c>
      <c r="F271" s="256" t="s">
        <v>1948</v>
      </c>
      <c r="G271" s="256"/>
      <c r="H271" s="252" t="s">
        <v>1054</v>
      </c>
      <c r="I271" s="256" t="s">
        <v>1055</v>
      </c>
      <c r="J271" s="256" t="s">
        <v>1102</v>
      </c>
      <c r="K271" s="258">
        <v>0.29166666666666669</v>
      </c>
      <c r="L271" s="258">
        <v>0.79166666666666663</v>
      </c>
      <c r="M271" s="266" t="s">
        <v>1411</v>
      </c>
      <c r="N271" s="266" t="s">
        <v>1099</v>
      </c>
      <c r="O271" s="259" t="s">
        <v>1623</v>
      </c>
      <c r="P271" s="256" t="s">
        <v>1059</v>
      </c>
      <c r="Q271" s="260">
        <v>0.79166666666666663</v>
      </c>
      <c r="R271" s="256" t="s">
        <v>104</v>
      </c>
    </row>
    <row r="272" spans="1:18">
      <c r="A272" s="249">
        <v>262</v>
      </c>
      <c r="B272" s="249" t="s">
        <v>1574</v>
      </c>
      <c r="C272" s="249" t="s">
        <v>1576</v>
      </c>
      <c r="D272" s="249" t="s">
        <v>1949</v>
      </c>
      <c r="E272" s="251" t="s">
        <v>1053</v>
      </c>
      <c r="F272" s="249" t="s">
        <v>1950</v>
      </c>
      <c r="G272" s="249"/>
      <c r="H272" s="252" t="s">
        <v>1054</v>
      </c>
      <c r="I272" s="249" t="s">
        <v>1055</v>
      </c>
      <c r="J272" s="268" t="s">
        <v>1056</v>
      </c>
      <c r="K272" s="253">
        <v>0.29166666666666669</v>
      </c>
      <c r="L272" s="253">
        <v>0.79166666666666663</v>
      </c>
      <c r="M272" s="254" t="s">
        <v>1626</v>
      </c>
      <c r="N272" s="269" t="s">
        <v>1099</v>
      </c>
      <c r="O272" s="254" t="s">
        <v>1623</v>
      </c>
      <c r="P272" s="249" t="s">
        <v>1059</v>
      </c>
      <c r="Q272" s="255">
        <v>0.79166666666666663</v>
      </c>
      <c r="R272" s="249" t="s">
        <v>104</v>
      </c>
    </row>
    <row r="273" spans="1:18">
      <c r="A273" s="256">
        <v>263</v>
      </c>
      <c r="B273" s="256" t="s">
        <v>1574</v>
      </c>
      <c r="C273" s="256" t="s">
        <v>1577</v>
      </c>
      <c r="D273" s="256" t="s">
        <v>1951</v>
      </c>
      <c r="E273" s="251" t="s">
        <v>1053</v>
      </c>
      <c r="F273" s="256" t="s">
        <v>1952</v>
      </c>
      <c r="G273" s="256"/>
      <c r="H273" s="252" t="s">
        <v>1054</v>
      </c>
      <c r="I273" s="256" t="s">
        <v>1055</v>
      </c>
      <c r="J273" s="262" t="s">
        <v>1056</v>
      </c>
      <c r="K273" s="258">
        <v>0.29166666666666669</v>
      </c>
      <c r="L273" s="258">
        <v>0.79166666666666663</v>
      </c>
      <c r="M273" s="266" t="s">
        <v>1953</v>
      </c>
      <c r="N273" s="266" t="s">
        <v>1099</v>
      </c>
      <c r="O273" s="259" t="s">
        <v>1058</v>
      </c>
      <c r="P273" s="256" t="s">
        <v>1059</v>
      </c>
      <c r="Q273" s="260">
        <v>0.79166666666666663</v>
      </c>
      <c r="R273" s="256" t="s">
        <v>104</v>
      </c>
    </row>
    <row r="274" spans="1:18">
      <c r="A274" s="249">
        <v>264</v>
      </c>
      <c r="B274" s="249" t="s">
        <v>1574</v>
      </c>
      <c r="C274" s="249" t="s">
        <v>1577</v>
      </c>
      <c r="D274" s="249" t="s">
        <v>1954</v>
      </c>
      <c r="E274" s="251" t="s">
        <v>1053</v>
      </c>
      <c r="F274" s="249" t="s">
        <v>1955</v>
      </c>
      <c r="G274" s="249"/>
      <c r="H274" s="252" t="s">
        <v>1054</v>
      </c>
      <c r="I274" s="249" t="s">
        <v>1055</v>
      </c>
      <c r="J274" s="268" t="s">
        <v>1056</v>
      </c>
      <c r="K274" s="253">
        <v>0.29166666666666669</v>
      </c>
      <c r="L274" s="253">
        <v>0.79166666666666663</v>
      </c>
      <c r="M274" s="269" t="s">
        <v>1953</v>
      </c>
      <c r="N274" s="269" t="s">
        <v>1099</v>
      </c>
      <c r="O274" s="254" t="s">
        <v>1058</v>
      </c>
      <c r="P274" s="249" t="s">
        <v>1059</v>
      </c>
      <c r="Q274" s="255">
        <v>0.79166666666666663</v>
      </c>
      <c r="R274" s="249" t="s">
        <v>104</v>
      </c>
    </row>
    <row r="275" spans="1:18">
      <c r="A275" s="256">
        <v>265</v>
      </c>
      <c r="B275" s="256" t="s">
        <v>1576</v>
      </c>
      <c r="C275" s="256" t="s">
        <v>1578</v>
      </c>
      <c r="D275" s="256" t="s">
        <v>1956</v>
      </c>
      <c r="E275" s="251" t="s">
        <v>1053</v>
      </c>
      <c r="F275" s="256" t="s">
        <v>1957</v>
      </c>
      <c r="G275" s="256"/>
      <c r="H275" s="252" t="s">
        <v>1054</v>
      </c>
      <c r="I275" s="256" t="s">
        <v>1055</v>
      </c>
      <c r="J275" s="256" t="s">
        <v>1122</v>
      </c>
      <c r="K275" s="258">
        <v>0.29166666666666669</v>
      </c>
      <c r="L275" s="258">
        <v>0.79166666666666663</v>
      </c>
      <c r="M275" s="259" t="s">
        <v>656</v>
      </c>
      <c r="N275" s="266" t="s">
        <v>1099</v>
      </c>
      <c r="O275" s="259" t="s">
        <v>1623</v>
      </c>
      <c r="P275" s="256" t="s">
        <v>1059</v>
      </c>
      <c r="Q275" s="260">
        <v>0.79166666666666663</v>
      </c>
      <c r="R275" s="256" t="s">
        <v>104</v>
      </c>
    </row>
    <row r="276" spans="1:18">
      <c r="A276" s="249">
        <v>266</v>
      </c>
      <c r="B276" s="249" t="s">
        <v>1576</v>
      </c>
      <c r="C276" s="249" t="s">
        <v>1578</v>
      </c>
      <c r="D276" s="249" t="s">
        <v>1958</v>
      </c>
      <c r="E276" s="251" t="s">
        <v>1053</v>
      </c>
      <c r="F276" s="249" t="s">
        <v>1959</v>
      </c>
      <c r="G276" s="249"/>
      <c r="H276" s="252" t="s">
        <v>1054</v>
      </c>
      <c r="I276" s="249" t="s">
        <v>1055</v>
      </c>
      <c r="J276" s="249" t="s">
        <v>1102</v>
      </c>
      <c r="K276" s="253">
        <v>0.29166666666666669</v>
      </c>
      <c r="L276" s="253">
        <v>0.79166666666666663</v>
      </c>
      <c r="M276" s="269" t="s">
        <v>1411</v>
      </c>
      <c r="N276" s="269" t="s">
        <v>1099</v>
      </c>
      <c r="O276" s="254" t="s">
        <v>1623</v>
      </c>
      <c r="P276" s="249" t="s">
        <v>1059</v>
      </c>
      <c r="Q276" s="255">
        <v>0.79166666666666663</v>
      </c>
      <c r="R276" s="249" t="s">
        <v>104</v>
      </c>
    </row>
    <row r="277" spans="1:18">
      <c r="A277" s="256">
        <v>267</v>
      </c>
      <c r="B277" s="256" t="s">
        <v>1576</v>
      </c>
      <c r="C277" s="256" t="s">
        <v>1578</v>
      </c>
      <c r="D277" s="256" t="s">
        <v>1960</v>
      </c>
      <c r="E277" s="251" t="s">
        <v>1053</v>
      </c>
      <c r="F277" s="256" t="s">
        <v>1961</v>
      </c>
      <c r="G277" s="256"/>
      <c r="H277" s="252" t="s">
        <v>1054</v>
      </c>
      <c r="I277" s="256" t="s">
        <v>1055</v>
      </c>
      <c r="J277" s="262" t="s">
        <v>1056</v>
      </c>
      <c r="K277" s="258">
        <v>0.29166666666666669</v>
      </c>
      <c r="L277" s="258">
        <v>0.79166666666666663</v>
      </c>
      <c r="M277" s="259" t="s">
        <v>1626</v>
      </c>
      <c r="N277" s="266" t="s">
        <v>1099</v>
      </c>
      <c r="O277" s="259" t="s">
        <v>1623</v>
      </c>
      <c r="P277" s="256" t="s">
        <v>1059</v>
      </c>
      <c r="Q277" s="260">
        <v>0.79166666666666663</v>
      </c>
      <c r="R277" s="256" t="s">
        <v>104</v>
      </c>
    </row>
    <row r="278" spans="1:18">
      <c r="A278" s="249">
        <v>268</v>
      </c>
      <c r="B278" s="249" t="s">
        <v>1578</v>
      </c>
      <c r="C278" s="249" t="s">
        <v>1581</v>
      </c>
      <c r="D278" s="249" t="s">
        <v>1954</v>
      </c>
      <c r="E278" s="251" t="s">
        <v>1053</v>
      </c>
      <c r="F278" s="249" t="s">
        <v>1955</v>
      </c>
      <c r="G278" s="249"/>
      <c r="H278" s="252" t="s">
        <v>1054</v>
      </c>
      <c r="I278" s="249" t="s">
        <v>1055</v>
      </c>
      <c r="J278" s="249" t="s">
        <v>1122</v>
      </c>
      <c r="K278" s="253">
        <v>0.29166666666666669</v>
      </c>
      <c r="L278" s="253">
        <v>0.79166666666666663</v>
      </c>
      <c r="M278" s="249" t="s">
        <v>1962</v>
      </c>
      <c r="N278" s="269" t="s">
        <v>1099</v>
      </c>
      <c r="O278" s="254" t="s">
        <v>1058</v>
      </c>
      <c r="P278" s="249" t="s">
        <v>1059</v>
      </c>
      <c r="Q278" s="255">
        <v>0.79166666666666663</v>
      </c>
      <c r="R278" s="249" t="s">
        <v>104</v>
      </c>
    </row>
    <row r="279" spans="1:18">
      <c r="A279" s="256">
        <v>269</v>
      </c>
      <c r="B279" s="256" t="s">
        <v>1581</v>
      </c>
      <c r="C279" s="256" t="s">
        <v>1584</v>
      </c>
      <c r="D279" s="256" t="s">
        <v>1963</v>
      </c>
      <c r="E279" s="251" t="s">
        <v>1053</v>
      </c>
      <c r="F279" s="256" t="s">
        <v>1964</v>
      </c>
      <c r="G279" s="256"/>
      <c r="H279" s="252" t="s">
        <v>1054</v>
      </c>
      <c r="I279" s="256" t="s">
        <v>1055</v>
      </c>
      <c r="J279" s="256" t="s">
        <v>1122</v>
      </c>
      <c r="K279" s="258">
        <v>0.29166666666666669</v>
      </c>
      <c r="L279" s="258">
        <v>0.79166666666666663</v>
      </c>
      <c r="M279" s="256" t="s">
        <v>1965</v>
      </c>
      <c r="N279" s="266" t="s">
        <v>1099</v>
      </c>
      <c r="O279" s="259" t="s">
        <v>1058</v>
      </c>
      <c r="P279" s="256" t="s">
        <v>1059</v>
      </c>
      <c r="Q279" s="260">
        <v>0.79166666666666663</v>
      </c>
      <c r="R279" s="256" t="s">
        <v>104</v>
      </c>
    </row>
    <row r="280" spans="1:18">
      <c r="A280" s="249">
        <v>270</v>
      </c>
      <c r="B280" s="249" t="s">
        <v>1578</v>
      </c>
      <c r="C280" s="249" t="s">
        <v>1579</v>
      </c>
      <c r="D280" s="249" t="s">
        <v>1966</v>
      </c>
      <c r="E280" s="251" t="s">
        <v>1053</v>
      </c>
      <c r="F280" s="249" t="s">
        <v>1967</v>
      </c>
      <c r="G280" s="249"/>
      <c r="H280" s="252" t="s">
        <v>1054</v>
      </c>
      <c r="I280" s="249" t="s">
        <v>1055</v>
      </c>
      <c r="J280" s="249" t="s">
        <v>1122</v>
      </c>
      <c r="K280" s="253">
        <v>0.29166666666666669</v>
      </c>
      <c r="L280" s="253">
        <v>0.79166666666666663</v>
      </c>
      <c r="M280" s="249" t="s">
        <v>1968</v>
      </c>
      <c r="N280" s="269" t="s">
        <v>1099</v>
      </c>
      <c r="O280" s="254" t="s">
        <v>1058</v>
      </c>
      <c r="P280" s="249" t="s">
        <v>1059</v>
      </c>
      <c r="Q280" s="255">
        <v>0.79166666666666663</v>
      </c>
      <c r="R280" s="249" t="s">
        <v>104</v>
      </c>
    </row>
    <row r="281" spans="1:18">
      <c r="A281" s="256">
        <v>271</v>
      </c>
      <c r="B281" s="256" t="s">
        <v>1581</v>
      </c>
      <c r="C281" s="256" t="s">
        <v>1583</v>
      </c>
      <c r="D281" s="256" t="s">
        <v>1969</v>
      </c>
      <c r="E281" s="251" t="s">
        <v>1053</v>
      </c>
      <c r="F281" s="256" t="s">
        <v>1970</v>
      </c>
      <c r="G281" s="256"/>
      <c r="H281" s="252" t="s">
        <v>1054</v>
      </c>
      <c r="I281" s="256" t="s">
        <v>1055</v>
      </c>
      <c r="J281" s="256" t="s">
        <v>1122</v>
      </c>
      <c r="K281" s="258">
        <v>0.29166666666666669</v>
      </c>
      <c r="L281" s="258">
        <v>0.79166666666666663</v>
      </c>
      <c r="M281" s="259" t="s">
        <v>656</v>
      </c>
      <c r="N281" s="266" t="s">
        <v>1099</v>
      </c>
      <c r="O281" s="259" t="s">
        <v>1623</v>
      </c>
      <c r="P281" s="256" t="s">
        <v>1059</v>
      </c>
      <c r="Q281" s="260">
        <v>0.79166666666666663</v>
      </c>
      <c r="R281" s="256" t="s">
        <v>104</v>
      </c>
    </row>
    <row r="282" spans="1:18">
      <c r="A282" s="249">
        <v>272</v>
      </c>
      <c r="B282" s="249" t="s">
        <v>1582</v>
      </c>
      <c r="C282" s="249" t="s">
        <v>1584</v>
      </c>
      <c r="D282" s="249" t="s">
        <v>1971</v>
      </c>
      <c r="E282" s="251" t="s">
        <v>1053</v>
      </c>
      <c r="F282" s="249" t="s">
        <v>1972</v>
      </c>
      <c r="G282" s="249"/>
      <c r="H282" s="252" t="s">
        <v>1054</v>
      </c>
      <c r="I282" s="249" t="s">
        <v>1055</v>
      </c>
      <c r="J282" s="249" t="s">
        <v>1102</v>
      </c>
      <c r="K282" s="253">
        <v>0.29166666666666669</v>
      </c>
      <c r="L282" s="253">
        <v>0.79166666666666663</v>
      </c>
      <c r="M282" s="269" t="s">
        <v>1411</v>
      </c>
      <c r="N282" s="269" t="s">
        <v>1099</v>
      </c>
      <c r="O282" s="254" t="s">
        <v>1623</v>
      </c>
      <c r="P282" s="249" t="s">
        <v>1059</v>
      </c>
      <c r="Q282" s="255">
        <v>0.79166666666666663</v>
      </c>
      <c r="R282" s="249" t="s">
        <v>104</v>
      </c>
    </row>
    <row r="283" spans="1:18">
      <c r="A283" s="256">
        <v>273</v>
      </c>
      <c r="B283" s="256" t="s">
        <v>1582</v>
      </c>
      <c r="C283" s="256" t="s">
        <v>1584</v>
      </c>
      <c r="D283" s="256" t="s">
        <v>1973</v>
      </c>
      <c r="E283" s="251" t="s">
        <v>1053</v>
      </c>
      <c r="F283" s="256" t="s">
        <v>1880</v>
      </c>
      <c r="G283" s="256"/>
      <c r="H283" s="252" t="s">
        <v>1054</v>
      </c>
      <c r="I283" s="256" t="s">
        <v>1055</v>
      </c>
      <c r="J283" s="262" t="s">
        <v>1056</v>
      </c>
      <c r="K283" s="258">
        <v>0.29166666666666669</v>
      </c>
      <c r="L283" s="258">
        <v>0.79166666666666663</v>
      </c>
      <c r="M283" s="259" t="s">
        <v>1626</v>
      </c>
      <c r="N283" s="266" t="s">
        <v>1099</v>
      </c>
      <c r="O283" s="259" t="s">
        <v>1623</v>
      </c>
      <c r="P283" s="256" t="s">
        <v>1059</v>
      </c>
      <c r="Q283" s="260">
        <v>0.79166666666666663</v>
      </c>
      <c r="R283" s="256" t="s">
        <v>104</v>
      </c>
    </row>
    <row r="284" spans="1:18">
      <c r="A284" s="249">
        <v>274</v>
      </c>
      <c r="B284" s="249" t="s">
        <v>1579</v>
      </c>
      <c r="C284" s="249" t="s">
        <v>1581</v>
      </c>
      <c r="D284" s="249" t="s">
        <v>1974</v>
      </c>
      <c r="E284" s="251" t="s">
        <v>1053</v>
      </c>
      <c r="F284" s="249" t="s">
        <v>1975</v>
      </c>
      <c r="G284" s="249"/>
      <c r="H284" s="252" t="s">
        <v>1054</v>
      </c>
      <c r="I284" s="249" t="s">
        <v>1055</v>
      </c>
      <c r="J284" s="249" t="s">
        <v>1122</v>
      </c>
      <c r="K284" s="253">
        <v>0.29166666666666669</v>
      </c>
      <c r="L284" s="253">
        <v>0.79166666666666663</v>
      </c>
      <c r="M284" s="254" t="s">
        <v>656</v>
      </c>
      <c r="N284" s="269" t="s">
        <v>1099</v>
      </c>
      <c r="O284" s="254" t="s">
        <v>1623</v>
      </c>
      <c r="P284" s="249" t="s">
        <v>1059</v>
      </c>
      <c r="Q284" s="255">
        <v>0.79166666666666663</v>
      </c>
      <c r="R284" s="249" t="s">
        <v>104</v>
      </c>
    </row>
    <row r="285" spans="1:18">
      <c r="A285" s="256">
        <v>275</v>
      </c>
      <c r="B285" s="256" t="s">
        <v>1579</v>
      </c>
      <c r="C285" s="256" t="s">
        <v>1581</v>
      </c>
      <c r="D285" s="256" t="s">
        <v>1976</v>
      </c>
      <c r="E285" s="251" t="s">
        <v>1053</v>
      </c>
      <c r="F285" s="256" t="s">
        <v>1977</v>
      </c>
      <c r="G285" s="256"/>
      <c r="H285" s="252" t="s">
        <v>1054</v>
      </c>
      <c r="I285" s="256" t="s">
        <v>1055</v>
      </c>
      <c r="J285" s="256" t="s">
        <v>1102</v>
      </c>
      <c r="K285" s="258">
        <v>0.29166666666666669</v>
      </c>
      <c r="L285" s="258">
        <v>0.79166666666666663</v>
      </c>
      <c r="M285" s="266" t="s">
        <v>1411</v>
      </c>
      <c r="N285" s="266" t="s">
        <v>1099</v>
      </c>
      <c r="O285" s="259" t="s">
        <v>1623</v>
      </c>
      <c r="P285" s="256" t="s">
        <v>1059</v>
      </c>
      <c r="Q285" s="260">
        <v>0.79166666666666663</v>
      </c>
      <c r="R285" s="256" t="s">
        <v>104</v>
      </c>
    </row>
    <row r="286" spans="1:18">
      <c r="A286" s="249">
        <v>276</v>
      </c>
      <c r="B286" s="249" t="s">
        <v>1579</v>
      </c>
      <c r="C286" s="249" t="s">
        <v>1581</v>
      </c>
      <c r="D286" s="249" t="s">
        <v>1978</v>
      </c>
      <c r="E286" s="251" t="s">
        <v>1053</v>
      </c>
      <c r="F286" s="249" t="s">
        <v>1979</v>
      </c>
      <c r="G286" s="249"/>
      <c r="H286" s="252" t="s">
        <v>1054</v>
      </c>
      <c r="I286" s="249" t="s">
        <v>1055</v>
      </c>
      <c r="J286" s="268" t="s">
        <v>1056</v>
      </c>
      <c r="K286" s="253">
        <v>0.29166666666666669</v>
      </c>
      <c r="L286" s="253">
        <v>0.79166666666666663</v>
      </c>
      <c r="M286" s="254" t="s">
        <v>1626</v>
      </c>
      <c r="N286" s="269" t="s">
        <v>1099</v>
      </c>
      <c r="O286" s="254" t="s">
        <v>1623</v>
      </c>
      <c r="P286" s="249" t="s">
        <v>1059</v>
      </c>
      <c r="Q286" s="255">
        <v>0.79166666666666663</v>
      </c>
      <c r="R286" s="249" t="s">
        <v>104</v>
      </c>
    </row>
    <row r="287" spans="1:18">
      <c r="A287" s="256">
        <v>280</v>
      </c>
      <c r="B287" s="256" t="s">
        <v>1581</v>
      </c>
      <c r="C287" s="256" t="s">
        <v>1574</v>
      </c>
      <c r="D287" s="256" t="s">
        <v>1969</v>
      </c>
      <c r="E287" s="251" t="s">
        <v>1053</v>
      </c>
      <c r="F287" s="256" t="s">
        <v>1980</v>
      </c>
      <c r="G287" s="256"/>
      <c r="H287" s="252" t="s">
        <v>1054</v>
      </c>
      <c r="I287" s="256" t="s">
        <v>1055</v>
      </c>
      <c r="J287" s="262" t="s">
        <v>1122</v>
      </c>
      <c r="K287" s="258">
        <v>0.29166666666666669</v>
      </c>
      <c r="L287" s="258">
        <v>0.79166666666666663</v>
      </c>
      <c r="M287" s="259" t="s">
        <v>1626</v>
      </c>
      <c r="N287" s="266" t="s">
        <v>1099</v>
      </c>
      <c r="O287" s="259" t="s">
        <v>1623</v>
      </c>
      <c r="P287" s="256" t="s">
        <v>1059</v>
      </c>
      <c r="Q287" s="260">
        <v>0.79166666666666663</v>
      </c>
      <c r="R287" s="256" t="s">
        <v>104</v>
      </c>
    </row>
    <row r="288" spans="1:18">
      <c r="A288" s="249">
        <v>281</v>
      </c>
      <c r="B288" s="249" t="s">
        <v>1585</v>
      </c>
      <c r="C288" s="250">
        <v>45870</v>
      </c>
      <c r="D288" s="249" t="s">
        <v>1981</v>
      </c>
      <c r="E288" s="251" t="s">
        <v>1053</v>
      </c>
      <c r="F288" s="249" t="s">
        <v>1982</v>
      </c>
      <c r="G288" s="249"/>
      <c r="H288" s="252" t="s">
        <v>1054</v>
      </c>
      <c r="I288" s="249" t="s">
        <v>1055</v>
      </c>
      <c r="J288" s="249" t="s">
        <v>1122</v>
      </c>
      <c r="K288" s="253">
        <v>0.29166666666666669</v>
      </c>
      <c r="L288" s="253">
        <v>0.79166666666666663</v>
      </c>
      <c r="M288" s="254" t="s">
        <v>656</v>
      </c>
      <c r="N288" s="269" t="s">
        <v>1099</v>
      </c>
      <c r="O288" s="254" t="s">
        <v>1623</v>
      </c>
      <c r="P288" s="249" t="s">
        <v>1059</v>
      </c>
      <c r="Q288" s="255">
        <v>0.79166666666666663</v>
      </c>
      <c r="R288" s="249" t="s">
        <v>104</v>
      </c>
    </row>
    <row r="289" spans="1:18">
      <c r="A289" s="256">
        <v>282</v>
      </c>
      <c r="B289" s="256" t="s">
        <v>1585</v>
      </c>
      <c r="C289" s="257">
        <v>45870</v>
      </c>
      <c r="D289" s="256" t="s">
        <v>1983</v>
      </c>
      <c r="E289" s="251" t="s">
        <v>1053</v>
      </c>
      <c r="F289" s="256" t="s">
        <v>1984</v>
      </c>
      <c r="G289" s="256"/>
      <c r="H289" s="252" t="s">
        <v>1054</v>
      </c>
      <c r="I289" s="256" t="s">
        <v>1055</v>
      </c>
      <c r="J289" s="256" t="s">
        <v>1102</v>
      </c>
      <c r="K289" s="258">
        <v>0.29166666666666669</v>
      </c>
      <c r="L289" s="258">
        <v>0.79166666666666663</v>
      </c>
      <c r="M289" s="266" t="s">
        <v>1411</v>
      </c>
      <c r="N289" s="266" t="s">
        <v>1099</v>
      </c>
      <c r="O289" s="259" t="s">
        <v>1623</v>
      </c>
      <c r="P289" s="256" t="s">
        <v>1059</v>
      </c>
      <c r="Q289" s="260">
        <v>0.79166666666666663</v>
      </c>
      <c r="R289" s="256" t="s">
        <v>104</v>
      </c>
    </row>
    <row r="290" spans="1:18">
      <c r="A290" s="249">
        <v>283</v>
      </c>
      <c r="B290" s="249" t="s">
        <v>1585</v>
      </c>
      <c r="C290" s="250">
        <v>45870</v>
      </c>
      <c r="D290" s="249" t="s">
        <v>1985</v>
      </c>
      <c r="E290" s="251" t="s">
        <v>1053</v>
      </c>
      <c r="F290" s="249" t="s">
        <v>1986</v>
      </c>
      <c r="G290" s="249"/>
      <c r="H290" s="252" t="s">
        <v>1054</v>
      </c>
      <c r="I290" s="249" t="s">
        <v>1055</v>
      </c>
      <c r="J290" s="268" t="s">
        <v>1056</v>
      </c>
      <c r="K290" s="253">
        <v>0.29166666666666669</v>
      </c>
      <c r="L290" s="253">
        <v>0.79166666666666663</v>
      </c>
      <c r="M290" s="254" t="s">
        <v>1626</v>
      </c>
      <c r="N290" s="269" t="s">
        <v>1099</v>
      </c>
      <c r="O290" s="254" t="s">
        <v>1623</v>
      </c>
      <c r="P290" s="249" t="s">
        <v>1059</v>
      </c>
      <c r="Q290" s="255">
        <v>0.79166666666666663</v>
      </c>
      <c r="R290" s="249" t="s">
        <v>104</v>
      </c>
    </row>
    <row r="291" spans="1:18">
      <c r="A291" s="256">
        <v>284</v>
      </c>
      <c r="B291" s="257">
        <v>45870</v>
      </c>
      <c r="C291" s="257">
        <v>45873</v>
      </c>
      <c r="D291" s="256" t="s">
        <v>1987</v>
      </c>
      <c r="E291" s="251" t="s">
        <v>1053</v>
      </c>
      <c r="F291" s="256" t="s">
        <v>1988</v>
      </c>
      <c r="G291" s="256"/>
      <c r="H291" s="252" t="s">
        <v>1054</v>
      </c>
      <c r="I291" s="256" t="s">
        <v>1055</v>
      </c>
      <c r="J291" s="262" t="s">
        <v>1056</v>
      </c>
      <c r="K291" s="258">
        <v>0.29166666666666669</v>
      </c>
      <c r="L291" s="258">
        <v>0.79166666666666663</v>
      </c>
      <c r="M291" s="266" t="s">
        <v>1411</v>
      </c>
      <c r="N291" s="266" t="s">
        <v>1099</v>
      </c>
      <c r="O291" s="259" t="s">
        <v>1058</v>
      </c>
      <c r="P291" s="256" t="s">
        <v>1059</v>
      </c>
      <c r="Q291" s="260">
        <v>0.79166666666666663</v>
      </c>
      <c r="R291" s="256" t="s">
        <v>104</v>
      </c>
    </row>
    <row r="292" spans="1:18">
      <c r="A292" s="249">
        <v>285</v>
      </c>
      <c r="B292" s="250">
        <v>45874</v>
      </c>
      <c r="C292" s="250">
        <v>45875</v>
      </c>
      <c r="D292" s="249" t="s">
        <v>1989</v>
      </c>
      <c r="E292" s="251" t="s">
        <v>1091</v>
      </c>
      <c r="F292" s="249" t="s">
        <v>1990</v>
      </c>
      <c r="G292" s="249"/>
      <c r="H292" s="252" t="s">
        <v>1054</v>
      </c>
      <c r="I292" s="249" t="s">
        <v>1055</v>
      </c>
      <c r="J292" s="268" t="s">
        <v>1056</v>
      </c>
      <c r="K292" s="253">
        <v>0.29166666666666669</v>
      </c>
      <c r="L292" s="253">
        <v>0.79166666666666663</v>
      </c>
      <c r="M292" s="254" t="s">
        <v>656</v>
      </c>
      <c r="N292" s="269" t="s">
        <v>1099</v>
      </c>
      <c r="O292" s="254" t="s">
        <v>1623</v>
      </c>
      <c r="P292" s="249" t="s">
        <v>1059</v>
      </c>
      <c r="Q292" s="255">
        <v>0.79166666666666663</v>
      </c>
      <c r="R292" s="249" t="s">
        <v>104</v>
      </c>
    </row>
    <row r="293" spans="1:18">
      <c r="A293" s="256">
        <v>286</v>
      </c>
      <c r="B293" s="257">
        <v>45874</v>
      </c>
      <c r="C293" s="257">
        <v>45875</v>
      </c>
      <c r="D293" s="256" t="s">
        <v>1991</v>
      </c>
      <c r="E293" s="251" t="s">
        <v>1091</v>
      </c>
      <c r="F293" s="256" t="s">
        <v>1992</v>
      </c>
      <c r="G293" s="256"/>
      <c r="H293" s="252" t="s">
        <v>1054</v>
      </c>
      <c r="I293" s="256" t="s">
        <v>1055</v>
      </c>
      <c r="J293" s="262" t="s">
        <v>1056</v>
      </c>
      <c r="K293" s="258">
        <v>0.29166666666666669</v>
      </c>
      <c r="L293" s="258">
        <v>0.79166666666666663</v>
      </c>
      <c r="M293" s="259" t="s">
        <v>1626</v>
      </c>
      <c r="N293" s="266" t="s">
        <v>1099</v>
      </c>
      <c r="O293" s="259" t="s">
        <v>1623</v>
      </c>
      <c r="P293" s="256" t="s">
        <v>1059</v>
      </c>
      <c r="Q293" s="260">
        <v>0.79166666666666663</v>
      </c>
      <c r="R293" s="256" t="s">
        <v>104</v>
      </c>
    </row>
    <row r="294" spans="1:18">
      <c r="A294" s="249">
        <v>287</v>
      </c>
      <c r="B294" s="250">
        <v>45874</v>
      </c>
      <c r="C294" s="250">
        <v>45875</v>
      </c>
      <c r="D294" s="249" t="s">
        <v>1993</v>
      </c>
      <c r="E294" s="251" t="s">
        <v>1091</v>
      </c>
      <c r="F294" s="249" t="s">
        <v>1994</v>
      </c>
      <c r="G294" s="249"/>
      <c r="H294" s="252" t="s">
        <v>1054</v>
      </c>
      <c r="I294" s="249" t="s">
        <v>1055</v>
      </c>
      <c r="J294" s="268" t="s">
        <v>1056</v>
      </c>
      <c r="K294" s="253">
        <v>0.29166666666666669</v>
      </c>
      <c r="L294" s="253">
        <v>0.79166666666666663</v>
      </c>
      <c r="M294" s="254" t="s">
        <v>1626</v>
      </c>
      <c r="N294" s="269" t="s">
        <v>1099</v>
      </c>
      <c r="O294" s="254" t="s">
        <v>1623</v>
      </c>
      <c r="P294" s="249" t="s">
        <v>1059</v>
      </c>
      <c r="Q294" s="255">
        <v>0.79166666666666663</v>
      </c>
      <c r="R294" s="249" t="s">
        <v>104</v>
      </c>
    </row>
    <row r="295" spans="1:18">
      <c r="A295" s="256">
        <v>288</v>
      </c>
      <c r="B295" s="257">
        <v>45876</v>
      </c>
      <c r="C295" s="257">
        <v>45877</v>
      </c>
      <c r="D295" s="256" t="s">
        <v>1995</v>
      </c>
      <c r="E295" s="251" t="s">
        <v>1091</v>
      </c>
      <c r="F295" s="256" t="s">
        <v>1996</v>
      </c>
      <c r="G295" s="256"/>
      <c r="H295" s="252" t="s">
        <v>1054</v>
      </c>
      <c r="I295" s="256" t="s">
        <v>1055</v>
      </c>
      <c r="J295" s="256" t="s">
        <v>1122</v>
      </c>
      <c r="K295" s="258">
        <v>0.29166666666666669</v>
      </c>
      <c r="L295" s="258">
        <v>0.79166666666666663</v>
      </c>
      <c r="M295" s="259" t="s">
        <v>656</v>
      </c>
      <c r="N295" s="266" t="s">
        <v>1099</v>
      </c>
      <c r="O295" s="259" t="s">
        <v>1623</v>
      </c>
      <c r="P295" s="256" t="s">
        <v>1059</v>
      </c>
      <c r="Q295" s="260">
        <v>0.79166666666666663</v>
      </c>
      <c r="R295" s="256" t="s">
        <v>104</v>
      </c>
    </row>
    <row r="296" spans="1:18">
      <c r="A296" s="249">
        <v>289</v>
      </c>
      <c r="B296" s="250">
        <v>45876</v>
      </c>
      <c r="C296" s="250">
        <v>45877</v>
      </c>
      <c r="D296" s="249" t="s">
        <v>1997</v>
      </c>
      <c r="E296" s="251" t="s">
        <v>1091</v>
      </c>
      <c r="F296" s="249" t="s">
        <v>1998</v>
      </c>
      <c r="G296" s="249"/>
      <c r="H296" s="252" t="s">
        <v>1054</v>
      </c>
      <c r="I296" s="249" t="s">
        <v>1055</v>
      </c>
      <c r="J296" s="268" t="s">
        <v>1056</v>
      </c>
      <c r="K296" s="253">
        <v>0.29166666666666669</v>
      </c>
      <c r="L296" s="253">
        <v>0.79166666666666663</v>
      </c>
      <c r="M296" s="269" t="s">
        <v>1411</v>
      </c>
      <c r="N296" s="269" t="s">
        <v>1099</v>
      </c>
      <c r="O296" s="254" t="s">
        <v>1623</v>
      </c>
      <c r="P296" s="249" t="s">
        <v>1059</v>
      </c>
      <c r="Q296" s="255">
        <v>0.79166666666666663</v>
      </c>
      <c r="R296" s="249" t="s">
        <v>104</v>
      </c>
    </row>
    <row r="297" spans="1:18">
      <c r="A297" s="256">
        <v>290</v>
      </c>
      <c r="B297" s="257">
        <v>45876</v>
      </c>
      <c r="C297" s="257">
        <v>45877</v>
      </c>
      <c r="D297" s="256" t="s">
        <v>1999</v>
      </c>
      <c r="E297" s="251" t="s">
        <v>1091</v>
      </c>
      <c r="F297" s="256" t="s">
        <v>2000</v>
      </c>
      <c r="G297" s="256"/>
      <c r="H297" s="252" t="s">
        <v>1054</v>
      </c>
      <c r="I297" s="256" t="s">
        <v>1055</v>
      </c>
      <c r="J297" s="256" t="s">
        <v>1102</v>
      </c>
      <c r="K297" s="258">
        <v>0.29166666666666669</v>
      </c>
      <c r="L297" s="258">
        <v>0.79166666666666663</v>
      </c>
      <c r="M297" s="259" t="s">
        <v>1626</v>
      </c>
      <c r="N297" s="266" t="s">
        <v>1099</v>
      </c>
      <c r="O297" s="259" t="s">
        <v>1623</v>
      </c>
      <c r="P297" s="256" t="s">
        <v>1059</v>
      </c>
      <c r="Q297" s="260">
        <v>0.79166666666666663</v>
      </c>
      <c r="R297" s="256" t="s">
        <v>104</v>
      </c>
    </row>
    <row r="298" spans="1:18">
      <c r="A298" s="249">
        <v>291</v>
      </c>
      <c r="B298" s="250">
        <v>45879</v>
      </c>
      <c r="C298" s="250">
        <v>45881</v>
      </c>
      <c r="D298" s="249" t="s">
        <v>2001</v>
      </c>
      <c r="E298" s="251" t="s">
        <v>1091</v>
      </c>
      <c r="F298" s="249" t="s">
        <v>2002</v>
      </c>
      <c r="G298" s="249"/>
      <c r="H298" s="252" t="s">
        <v>1054</v>
      </c>
      <c r="I298" s="249" t="s">
        <v>1055</v>
      </c>
      <c r="J298" s="249" t="s">
        <v>1122</v>
      </c>
      <c r="K298" s="253">
        <v>0.29166666666666669</v>
      </c>
      <c r="L298" s="253">
        <v>0.79166666666666663</v>
      </c>
      <c r="M298" s="254" t="s">
        <v>656</v>
      </c>
      <c r="N298" s="269" t="s">
        <v>1099</v>
      </c>
      <c r="O298" s="254" t="s">
        <v>1623</v>
      </c>
      <c r="P298" s="249" t="s">
        <v>1059</v>
      </c>
      <c r="Q298" s="255">
        <v>0.79166666666666663</v>
      </c>
      <c r="R298" s="249" t="s">
        <v>104</v>
      </c>
    </row>
    <row r="299" spans="1:18">
      <c r="A299" s="256">
        <v>292</v>
      </c>
      <c r="B299" s="257">
        <v>45879</v>
      </c>
      <c r="C299" s="257">
        <v>45881</v>
      </c>
      <c r="D299" s="256" t="s">
        <v>2003</v>
      </c>
      <c r="E299" s="251" t="s">
        <v>1091</v>
      </c>
      <c r="F299" s="256" t="s">
        <v>2004</v>
      </c>
      <c r="G299" s="256"/>
      <c r="H299" s="252" t="s">
        <v>1054</v>
      </c>
      <c r="I299" s="256" t="s">
        <v>1055</v>
      </c>
      <c r="J299" s="262" t="s">
        <v>1056</v>
      </c>
      <c r="K299" s="258">
        <v>0.29166666666666669</v>
      </c>
      <c r="L299" s="258">
        <v>0.79166666666666663</v>
      </c>
      <c r="M299" s="266" t="s">
        <v>1411</v>
      </c>
      <c r="N299" s="266" t="s">
        <v>1099</v>
      </c>
      <c r="O299" s="259" t="s">
        <v>1623</v>
      </c>
      <c r="P299" s="256" t="s">
        <v>1059</v>
      </c>
      <c r="Q299" s="260">
        <v>0.79166666666666663</v>
      </c>
      <c r="R299" s="256" t="s">
        <v>104</v>
      </c>
    </row>
    <row r="300" spans="1:18">
      <c r="A300" s="249">
        <v>293</v>
      </c>
      <c r="B300" s="250">
        <v>45879</v>
      </c>
      <c r="C300" s="250">
        <v>45881</v>
      </c>
      <c r="D300" s="249" t="s">
        <v>2005</v>
      </c>
      <c r="E300" s="251" t="s">
        <v>1091</v>
      </c>
      <c r="F300" s="249" t="s">
        <v>2006</v>
      </c>
      <c r="G300" s="249"/>
      <c r="H300" s="252" t="s">
        <v>1054</v>
      </c>
      <c r="I300" s="249" t="s">
        <v>1055</v>
      </c>
      <c r="J300" s="249" t="s">
        <v>1102</v>
      </c>
      <c r="K300" s="253">
        <v>0.29166666666666669</v>
      </c>
      <c r="L300" s="253">
        <v>0.79166666666666663</v>
      </c>
      <c r="M300" s="254" t="s">
        <v>1626</v>
      </c>
      <c r="N300" s="269" t="s">
        <v>1099</v>
      </c>
      <c r="O300" s="254" t="s">
        <v>1623</v>
      </c>
      <c r="P300" s="249" t="s">
        <v>1059</v>
      </c>
      <c r="Q300" s="255">
        <v>0.79166666666666663</v>
      </c>
      <c r="R300" s="249" t="s">
        <v>104</v>
      </c>
    </row>
    <row r="301" spans="1:18">
      <c r="A301" s="256">
        <v>294</v>
      </c>
      <c r="B301" s="257">
        <v>45881</v>
      </c>
      <c r="C301" s="256" t="s">
        <v>1598</v>
      </c>
      <c r="D301" s="256" t="s">
        <v>2007</v>
      </c>
      <c r="E301" s="251" t="s">
        <v>1091</v>
      </c>
      <c r="F301" s="256" t="s">
        <v>2008</v>
      </c>
      <c r="G301" s="256"/>
      <c r="H301" s="252" t="s">
        <v>1054</v>
      </c>
      <c r="I301" s="256" t="s">
        <v>1055</v>
      </c>
      <c r="J301" s="256" t="s">
        <v>1122</v>
      </c>
      <c r="K301" s="258">
        <v>0.29166666666666669</v>
      </c>
      <c r="L301" s="258">
        <v>0.79166666666666663</v>
      </c>
      <c r="M301" s="259" t="s">
        <v>656</v>
      </c>
      <c r="N301" s="266" t="s">
        <v>1099</v>
      </c>
      <c r="O301" s="259" t="s">
        <v>1623</v>
      </c>
      <c r="P301" s="256" t="s">
        <v>1059</v>
      </c>
      <c r="Q301" s="260">
        <v>0.79166666666666663</v>
      </c>
      <c r="R301" s="256" t="s">
        <v>104</v>
      </c>
    </row>
    <row r="302" spans="1:18">
      <c r="A302" s="249">
        <v>295</v>
      </c>
      <c r="B302" s="250">
        <v>45881</v>
      </c>
      <c r="C302" s="249" t="s">
        <v>1598</v>
      </c>
      <c r="D302" s="249" t="s">
        <v>2009</v>
      </c>
      <c r="E302" s="251" t="s">
        <v>1091</v>
      </c>
      <c r="F302" s="249" t="s">
        <v>2010</v>
      </c>
      <c r="G302" s="249"/>
      <c r="H302" s="252" t="s">
        <v>1054</v>
      </c>
      <c r="I302" s="249" t="s">
        <v>1055</v>
      </c>
      <c r="J302" s="268" t="s">
        <v>1056</v>
      </c>
      <c r="K302" s="253">
        <v>0.29166666666666669</v>
      </c>
      <c r="L302" s="253">
        <v>0.79166666666666663</v>
      </c>
      <c r="M302" s="269" t="s">
        <v>1411</v>
      </c>
      <c r="N302" s="269" t="s">
        <v>1099</v>
      </c>
      <c r="O302" s="254" t="s">
        <v>1623</v>
      </c>
      <c r="P302" s="249" t="s">
        <v>1059</v>
      </c>
      <c r="Q302" s="255">
        <v>0.79166666666666663</v>
      </c>
      <c r="R302" s="249" t="s">
        <v>104</v>
      </c>
    </row>
    <row r="303" spans="1:18">
      <c r="A303" s="256">
        <v>296</v>
      </c>
      <c r="B303" s="257">
        <v>45881</v>
      </c>
      <c r="C303" s="256" t="s">
        <v>1598</v>
      </c>
      <c r="D303" s="256" t="s">
        <v>2007</v>
      </c>
      <c r="E303" s="251" t="s">
        <v>1091</v>
      </c>
      <c r="F303" s="256" t="s">
        <v>2011</v>
      </c>
      <c r="G303" s="256"/>
      <c r="H303" s="252" t="s">
        <v>1054</v>
      </c>
      <c r="I303" s="256" t="s">
        <v>1055</v>
      </c>
      <c r="J303" s="262" t="s">
        <v>1056</v>
      </c>
      <c r="K303" s="258">
        <v>0.29166666666666669</v>
      </c>
      <c r="L303" s="258">
        <v>0.79166666666666663</v>
      </c>
      <c r="M303" s="259" t="s">
        <v>1626</v>
      </c>
      <c r="N303" s="266" t="s">
        <v>1099</v>
      </c>
      <c r="O303" s="259" t="s">
        <v>1623</v>
      </c>
      <c r="P303" s="256" t="s">
        <v>1059</v>
      </c>
      <c r="Q303" s="260">
        <v>0.79166666666666663</v>
      </c>
      <c r="R303" s="256" t="s">
        <v>104</v>
      </c>
    </row>
    <row r="304" spans="1:18">
      <c r="A304" s="249">
        <v>297</v>
      </c>
      <c r="B304" s="250">
        <v>45876</v>
      </c>
      <c r="C304" s="250">
        <v>45879</v>
      </c>
      <c r="D304" s="249" t="s">
        <v>2012</v>
      </c>
      <c r="E304" s="251" t="s">
        <v>1053</v>
      </c>
      <c r="F304" s="249" t="s">
        <v>2013</v>
      </c>
      <c r="G304" s="249"/>
      <c r="H304" s="252" t="s">
        <v>1054</v>
      </c>
      <c r="I304" s="249" t="s">
        <v>1055</v>
      </c>
      <c r="J304" s="268" t="s">
        <v>1056</v>
      </c>
      <c r="K304" s="253">
        <v>0.29166666666666669</v>
      </c>
      <c r="L304" s="253">
        <v>0.79166666666666663</v>
      </c>
      <c r="M304" s="254" t="s">
        <v>2014</v>
      </c>
      <c r="N304" s="269" t="s">
        <v>1099</v>
      </c>
      <c r="O304" s="254" t="s">
        <v>1058</v>
      </c>
      <c r="P304" s="249" t="s">
        <v>1059</v>
      </c>
      <c r="Q304" s="255">
        <v>0.79166666666666663</v>
      </c>
      <c r="R304" s="249" t="s">
        <v>104</v>
      </c>
    </row>
    <row r="305" spans="1:18">
      <c r="A305" s="256">
        <v>298</v>
      </c>
      <c r="B305" s="257">
        <v>45876</v>
      </c>
      <c r="C305" s="257">
        <v>45879</v>
      </c>
      <c r="D305" s="256" t="s">
        <v>2015</v>
      </c>
      <c r="E305" s="251" t="s">
        <v>1053</v>
      </c>
      <c r="F305" s="256" t="s">
        <v>2016</v>
      </c>
      <c r="G305" s="256"/>
      <c r="H305" s="252" t="s">
        <v>1054</v>
      </c>
      <c r="I305" s="256" t="s">
        <v>1055</v>
      </c>
      <c r="J305" s="262" t="s">
        <v>1056</v>
      </c>
      <c r="K305" s="258">
        <v>0.29166666666666669</v>
      </c>
      <c r="L305" s="258">
        <v>0.79166666666666663</v>
      </c>
      <c r="M305" s="259" t="s">
        <v>2017</v>
      </c>
      <c r="N305" s="266" t="s">
        <v>1099</v>
      </c>
      <c r="O305" s="259" t="s">
        <v>1058</v>
      </c>
      <c r="P305" s="256" t="s">
        <v>1059</v>
      </c>
      <c r="Q305" s="260">
        <v>0.79166666666666663</v>
      </c>
      <c r="R305" s="256" t="s">
        <v>104</v>
      </c>
    </row>
    <row r="306" spans="1:18">
      <c r="A306" s="249">
        <v>291</v>
      </c>
      <c r="B306" s="250">
        <v>45876</v>
      </c>
      <c r="C306" s="250">
        <v>45879</v>
      </c>
      <c r="D306" s="249" t="s">
        <v>2001</v>
      </c>
      <c r="E306" s="251" t="s">
        <v>1091</v>
      </c>
      <c r="F306" s="249" t="s">
        <v>2002</v>
      </c>
      <c r="G306" s="249"/>
      <c r="H306" s="252" t="s">
        <v>1054</v>
      </c>
      <c r="I306" s="249" t="s">
        <v>1055</v>
      </c>
      <c r="J306" s="249" t="s">
        <v>1122</v>
      </c>
      <c r="K306" s="253">
        <v>0.29166666666666669</v>
      </c>
      <c r="L306" s="253">
        <v>0.79166666666666663</v>
      </c>
      <c r="M306" s="254" t="s">
        <v>1087</v>
      </c>
      <c r="N306" s="269" t="s">
        <v>1099</v>
      </c>
      <c r="O306" s="254" t="s">
        <v>1058</v>
      </c>
      <c r="P306" s="249" t="s">
        <v>1059</v>
      </c>
      <c r="Q306" s="255">
        <v>0.79166666666666663</v>
      </c>
      <c r="R306" s="249" t="s">
        <v>104</v>
      </c>
    </row>
    <row r="307" spans="1:18">
      <c r="A307" s="256">
        <v>302</v>
      </c>
      <c r="B307" s="256" t="s">
        <v>1599</v>
      </c>
      <c r="C307" s="256" t="s">
        <v>1602</v>
      </c>
      <c r="D307" s="256" t="s">
        <v>2018</v>
      </c>
      <c r="E307" s="251" t="s">
        <v>1091</v>
      </c>
      <c r="F307" s="256" t="s">
        <v>2019</v>
      </c>
      <c r="G307" s="256"/>
      <c r="H307" s="252" t="s">
        <v>1054</v>
      </c>
      <c r="I307" s="256" t="s">
        <v>1055</v>
      </c>
      <c r="J307" s="256" t="s">
        <v>1122</v>
      </c>
      <c r="K307" s="258">
        <v>0.29166666666666669</v>
      </c>
      <c r="L307" s="258">
        <v>0.79166666666666663</v>
      </c>
      <c r="M307" s="259" t="s">
        <v>656</v>
      </c>
      <c r="N307" s="266" t="s">
        <v>1099</v>
      </c>
      <c r="O307" s="259" t="s">
        <v>1623</v>
      </c>
      <c r="P307" s="256" t="s">
        <v>1059</v>
      </c>
      <c r="Q307" s="260">
        <v>0.79166666666666663</v>
      </c>
      <c r="R307" s="256" t="s">
        <v>104</v>
      </c>
    </row>
    <row r="308" spans="1:18">
      <c r="A308" s="249">
        <v>303</v>
      </c>
      <c r="B308" s="249" t="s">
        <v>1599</v>
      </c>
      <c r="C308" s="249" t="s">
        <v>1602</v>
      </c>
      <c r="D308" s="249" t="s">
        <v>2020</v>
      </c>
      <c r="E308" s="251" t="s">
        <v>1091</v>
      </c>
      <c r="F308" s="249" t="s">
        <v>2021</v>
      </c>
      <c r="G308" s="249"/>
      <c r="H308" s="252" t="s">
        <v>1054</v>
      </c>
      <c r="I308" s="249" t="s">
        <v>1055</v>
      </c>
      <c r="J308" s="268" t="s">
        <v>1056</v>
      </c>
      <c r="K308" s="253">
        <v>0.29166666666666669</v>
      </c>
      <c r="L308" s="253">
        <v>0.79166666666666663</v>
      </c>
      <c r="M308" s="269" t="s">
        <v>1411</v>
      </c>
      <c r="N308" s="269" t="s">
        <v>1099</v>
      </c>
      <c r="O308" s="254" t="s">
        <v>1623</v>
      </c>
      <c r="P308" s="249" t="s">
        <v>1059</v>
      </c>
      <c r="Q308" s="255">
        <v>0.79166666666666663</v>
      </c>
      <c r="R308" s="249" t="s">
        <v>104</v>
      </c>
    </row>
    <row r="309" spans="1:18">
      <c r="A309" s="256">
        <v>304</v>
      </c>
      <c r="B309" s="256" t="s">
        <v>1599</v>
      </c>
      <c r="C309" s="256" t="s">
        <v>1602</v>
      </c>
      <c r="D309" s="256" t="s">
        <v>2022</v>
      </c>
      <c r="E309" s="251" t="s">
        <v>1091</v>
      </c>
      <c r="F309" s="256" t="s">
        <v>2023</v>
      </c>
      <c r="G309" s="256"/>
      <c r="H309" s="252" t="s">
        <v>1054</v>
      </c>
      <c r="I309" s="256" t="s">
        <v>1055</v>
      </c>
      <c r="J309" s="262" t="s">
        <v>1056</v>
      </c>
      <c r="K309" s="258">
        <v>0.29166666666666669</v>
      </c>
      <c r="L309" s="258">
        <v>0.79166666666666663</v>
      </c>
      <c r="M309" s="259" t="s">
        <v>1626</v>
      </c>
      <c r="N309" s="266" t="s">
        <v>1099</v>
      </c>
      <c r="O309" s="259" t="s">
        <v>1623</v>
      </c>
      <c r="P309" s="256" t="s">
        <v>1059</v>
      </c>
      <c r="Q309" s="260">
        <v>0.79166666666666663</v>
      </c>
      <c r="R309" s="256" t="s">
        <v>104</v>
      </c>
    </row>
    <row r="310" spans="1:18">
      <c r="A310" s="249">
        <v>305</v>
      </c>
      <c r="B310" s="249" t="s">
        <v>1603</v>
      </c>
      <c r="C310" s="249" t="s">
        <v>1606</v>
      </c>
      <c r="D310" s="249" t="s">
        <v>2024</v>
      </c>
      <c r="E310" s="251" t="s">
        <v>1053</v>
      </c>
      <c r="F310" s="249" t="s">
        <v>2025</v>
      </c>
      <c r="G310" s="249"/>
      <c r="H310" s="252" t="s">
        <v>1054</v>
      </c>
      <c r="I310" s="249" t="s">
        <v>1055</v>
      </c>
      <c r="J310" s="268" t="s">
        <v>1056</v>
      </c>
      <c r="K310" s="253">
        <v>0.29166666666666669</v>
      </c>
      <c r="L310" s="253">
        <v>0.79166666666666663</v>
      </c>
      <c r="M310" s="269" t="s">
        <v>2026</v>
      </c>
      <c r="N310" s="269" t="s">
        <v>1099</v>
      </c>
      <c r="O310" s="254" t="s">
        <v>1058</v>
      </c>
      <c r="P310" s="249" t="s">
        <v>1059</v>
      </c>
      <c r="Q310" s="255">
        <v>0.79166666666666663</v>
      </c>
      <c r="R310" s="249" t="s">
        <v>104</v>
      </c>
    </row>
    <row r="311" spans="1:18">
      <c r="A311" s="256">
        <v>306</v>
      </c>
      <c r="B311" s="256" t="s">
        <v>1598</v>
      </c>
      <c r="C311" s="256" t="s">
        <v>1604</v>
      </c>
      <c r="D311" s="256" t="s">
        <v>2027</v>
      </c>
      <c r="E311" s="251" t="s">
        <v>1053</v>
      </c>
      <c r="F311" s="256" t="s">
        <v>2028</v>
      </c>
      <c r="G311" s="256"/>
      <c r="H311" s="252" t="s">
        <v>1054</v>
      </c>
      <c r="I311" s="256" t="s">
        <v>1055</v>
      </c>
      <c r="J311" s="262" t="s">
        <v>1056</v>
      </c>
      <c r="K311" s="258">
        <v>0.29166666666666669</v>
      </c>
      <c r="L311" s="258">
        <v>0.79166666666666663</v>
      </c>
      <c r="M311" s="266" t="s">
        <v>2029</v>
      </c>
      <c r="N311" s="266" t="s">
        <v>1099</v>
      </c>
      <c r="O311" s="259" t="s">
        <v>1058</v>
      </c>
      <c r="P311" s="256" t="s">
        <v>1059</v>
      </c>
      <c r="Q311" s="260">
        <v>0.79166666666666663</v>
      </c>
      <c r="R311" s="256" t="s">
        <v>104</v>
      </c>
    </row>
    <row r="312" spans="1:18">
      <c r="A312" s="249">
        <v>307</v>
      </c>
      <c r="B312" s="249" t="s">
        <v>1598</v>
      </c>
      <c r="C312" s="249" t="s">
        <v>1604</v>
      </c>
      <c r="D312" s="249" t="s">
        <v>2030</v>
      </c>
      <c r="E312" s="251" t="s">
        <v>1053</v>
      </c>
      <c r="F312" s="249" t="s">
        <v>2031</v>
      </c>
      <c r="G312" s="249"/>
      <c r="H312" s="252" t="s">
        <v>1054</v>
      </c>
      <c r="I312" s="249" t="s">
        <v>1055</v>
      </c>
      <c r="J312" s="268" t="s">
        <v>1056</v>
      </c>
      <c r="K312" s="253">
        <v>0.29166666666666669</v>
      </c>
      <c r="L312" s="253">
        <v>0.79166666666666663</v>
      </c>
      <c r="M312" s="269" t="s">
        <v>2032</v>
      </c>
      <c r="N312" s="269" t="s">
        <v>1099</v>
      </c>
      <c r="O312" s="254" t="s">
        <v>1058</v>
      </c>
      <c r="P312" s="249" t="s">
        <v>1059</v>
      </c>
      <c r="Q312" s="255">
        <v>0.79166666666666663</v>
      </c>
      <c r="R312" s="249" t="s">
        <v>104</v>
      </c>
    </row>
    <row r="313" spans="1:18">
      <c r="A313" s="256">
        <v>308</v>
      </c>
      <c r="B313" s="256" t="s">
        <v>1598</v>
      </c>
      <c r="C313" s="256" t="s">
        <v>1604</v>
      </c>
      <c r="D313" s="256" t="s">
        <v>2033</v>
      </c>
      <c r="E313" s="251" t="s">
        <v>1053</v>
      </c>
      <c r="F313" s="256" t="s">
        <v>2034</v>
      </c>
      <c r="G313" s="256"/>
      <c r="H313" s="252" t="s">
        <v>1054</v>
      </c>
      <c r="I313" s="256" t="s">
        <v>1055</v>
      </c>
      <c r="J313" s="262" t="s">
        <v>1056</v>
      </c>
      <c r="K313" s="258">
        <v>0.29166666666666669</v>
      </c>
      <c r="L313" s="258">
        <v>0.79166666666666663</v>
      </c>
      <c r="M313" s="266" t="s">
        <v>2035</v>
      </c>
      <c r="N313" s="266" t="s">
        <v>1099</v>
      </c>
      <c r="O313" s="259" t="s">
        <v>1058</v>
      </c>
      <c r="P313" s="256" t="s">
        <v>1059</v>
      </c>
      <c r="Q313" s="260">
        <v>0.79166666666666663</v>
      </c>
      <c r="R313" s="256" t="s">
        <v>104</v>
      </c>
    </row>
    <row r="314" spans="1:18">
      <c r="A314" s="249">
        <v>309</v>
      </c>
      <c r="B314" s="249" t="s">
        <v>1602</v>
      </c>
      <c r="C314" s="249" t="s">
        <v>1603</v>
      </c>
      <c r="D314" s="249" t="s">
        <v>2036</v>
      </c>
      <c r="E314" s="251" t="s">
        <v>1091</v>
      </c>
      <c r="F314" s="249" t="s">
        <v>2037</v>
      </c>
      <c r="G314" s="249"/>
      <c r="H314" s="252" t="s">
        <v>1054</v>
      </c>
      <c r="I314" s="249" t="s">
        <v>1055</v>
      </c>
      <c r="J314" s="249" t="s">
        <v>1122</v>
      </c>
      <c r="K314" s="253">
        <v>0.29166666666666669</v>
      </c>
      <c r="L314" s="253">
        <v>0.79166666666666663</v>
      </c>
      <c r="M314" s="254" t="s">
        <v>656</v>
      </c>
      <c r="N314" s="269" t="s">
        <v>1099</v>
      </c>
      <c r="O314" s="254" t="s">
        <v>1623</v>
      </c>
      <c r="P314" s="249" t="s">
        <v>1059</v>
      </c>
      <c r="Q314" s="255">
        <v>0.79166666666666663</v>
      </c>
      <c r="R314" s="249" t="s">
        <v>104</v>
      </c>
    </row>
    <row r="315" spans="1:18">
      <c r="A315" s="256">
        <v>310</v>
      </c>
      <c r="B315" s="256" t="s">
        <v>1602</v>
      </c>
      <c r="C315" s="256" t="s">
        <v>1603</v>
      </c>
      <c r="D315" s="256" t="s">
        <v>2038</v>
      </c>
      <c r="E315" s="251" t="s">
        <v>1091</v>
      </c>
      <c r="F315" s="256" t="s">
        <v>2039</v>
      </c>
      <c r="G315" s="256"/>
      <c r="H315" s="252" t="s">
        <v>1054</v>
      </c>
      <c r="I315" s="256" t="s">
        <v>1055</v>
      </c>
      <c r="J315" s="262" t="s">
        <v>1056</v>
      </c>
      <c r="K315" s="258">
        <v>0.29166666666666669</v>
      </c>
      <c r="L315" s="258">
        <v>0.79166666666666663</v>
      </c>
      <c r="M315" s="266" t="s">
        <v>1411</v>
      </c>
      <c r="N315" s="266" t="s">
        <v>1099</v>
      </c>
      <c r="O315" s="259" t="s">
        <v>1623</v>
      </c>
      <c r="P315" s="256" t="s">
        <v>1059</v>
      </c>
      <c r="Q315" s="260">
        <v>0.79166666666666663</v>
      </c>
      <c r="R315" s="256" t="s">
        <v>104</v>
      </c>
    </row>
    <row r="316" spans="1:18">
      <c r="A316" s="249">
        <v>311</v>
      </c>
      <c r="B316" s="249" t="s">
        <v>1602</v>
      </c>
      <c r="C316" s="249" t="s">
        <v>1603</v>
      </c>
      <c r="D316" s="249" t="s">
        <v>2040</v>
      </c>
      <c r="E316" s="251" t="s">
        <v>1091</v>
      </c>
      <c r="F316" s="249" t="s">
        <v>2041</v>
      </c>
      <c r="G316" s="249"/>
      <c r="H316" s="252" t="s">
        <v>1054</v>
      </c>
      <c r="I316" s="249" t="s">
        <v>1055</v>
      </c>
      <c r="J316" s="268" t="s">
        <v>1056</v>
      </c>
      <c r="K316" s="253">
        <v>0.29166666666666669</v>
      </c>
      <c r="L316" s="253">
        <v>0.79166666666666663</v>
      </c>
      <c r="M316" s="254" t="s">
        <v>1626</v>
      </c>
      <c r="N316" s="269" t="s">
        <v>1099</v>
      </c>
      <c r="O316" s="254" t="s">
        <v>1623</v>
      </c>
      <c r="P316" s="249" t="s">
        <v>1059</v>
      </c>
      <c r="Q316" s="255">
        <v>0.79166666666666663</v>
      </c>
      <c r="R316" s="249" t="s">
        <v>104</v>
      </c>
    </row>
    <row r="317" spans="1:18">
      <c r="A317" s="256">
        <v>312</v>
      </c>
      <c r="B317" s="256" t="s">
        <v>1603</v>
      </c>
      <c r="C317" s="256" t="s">
        <v>1605</v>
      </c>
      <c r="D317" s="256" t="s">
        <v>2042</v>
      </c>
      <c r="E317" s="251" t="s">
        <v>1091</v>
      </c>
      <c r="F317" s="256" t="s">
        <v>2043</v>
      </c>
      <c r="G317" s="256"/>
      <c r="H317" s="252" t="s">
        <v>1054</v>
      </c>
      <c r="I317" s="256" t="s">
        <v>1055</v>
      </c>
      <c r="J317" s="262" t="s">
        <v>1056</v>
      </c>
      <c r="K317" s="258">
        <v>0.29166666666666669</v>
      </c>
      <c r="L317" s="258">
        <v>0.79166666666666663</v>
      </c>
      <c r="M317" s="259" t="s">
        <v>1224</v>
      </c>
      <c r="N317" s="266" t="s">
        <v>1099</v>
      </c>
      <c r="O317" s="259" t="s">
        <v>1623</v>
      </c>
      <c r="P317" s="256" t="s">
        <v>1059</v>
      </c>
      <c r="Q317" s="260">
        <v>0.79166666666666663</v>
      </c>
      <c r="R317" s="256" t="s">
        <v>104</v>
      </c>
    </row>
    <row r="318" spans="1:18">
      <c r="A318" s="268">
        <v>313</v>
      </c>
      <c r="B318" s="268" t="s">
        <v>1603</v>
      </c>
      <c r="C318" s="268" t="s">
        <v>1605</v>
      </c>
      <c r="D318" s="268" t="s">
        <v>2044</v>
      </c>
      <c r="E318" s="270" t="s">
        <v>1091</v>
      </c>
      <c r="F318" s="268" t="s">
        <v>2045</v>
      </c>
      <c r="G318" s="268"/>
      <c r="H318" s="271" t="s">
        <v>1679</v>
      </c>
      <c r="I318" s="268" t="s">
        <v>1055</v>
      </c>
      <c r="J318" s="268" t="s">
        <v>1056</v>
      </c>
      <c r="K318" s="272">
        <v>0.29166666666666669</v>
      </c>
      <c r="L318" s="272">
        <v>0.79166666666666663</v>
      </c>
      <c r="M318" s="268" t="s">
        <v>1953</v>
      </c>
      <c r="N318" s="269" t="s">
        <v>1099</v>
      </c>
      <c r="O318" s="269" t="s">
        <v>1623</v>
      </c>
      <c r="P318" s="268" t="s">
        <v>1059</v>
      </c>
      <c r="Q318" s="273">
        <v>0.79166666666666663</v>
      </c>
      <c r="R318" s="249" t="s">
        <v>104</v>
      </c>
    </row>
    <row r="319" spans="1:18">
      <c r="A319" s="262">
        <v>314</v>
      </c>
      <c r="B319" s="256" t="s">
        <v>1610</v>
      </c>
      <c r="C319" s="256" t="s">
        <v>1611</v>
      </c>
      <c r="D319" s="256" t="s">
        <v>2046</v>
      </c>
      <c r="E319" s="251" t="s">
        <v>1091</v>
      </c>
      <c r="F319" s="256" t="s">
        <v>2047</v>
      </c>
      <c r="G319" s="256"/>
      <c r="H319" s="252" t="s">
        <v>1054</v>
      </c>
      <c r="I319" s="256" t="s">
        <v>1055</v>
      </c>
      <c r="J319" s="256" t="s">
        <v>1122</v>
      </c>
      <c r="K319" s="258">
        <v>0.29166666666666669</v>
      </c>
      <c r="L319" s="258">
        <v>0.79166666666666663</v>
      </c>
      <c r="M319" s="259" t="s">
        <v>656</v>
      </c>
      <c r="N319" s="266" t="s">
        <v>1099</v>
      </c>
      <c r="O319" s="259" t="s">
        <v>1623</v>
      </c>
      <c r="P319" s="256" t="s">
        <v>1059</v>
      </c>
      <c r="Q319" s="260">
        <v>0.79166666666666663</v>
      </c>
      <c r="R319" s="256" t="s">
        <v>104</v>
      </c>
    </row>
    <row r="320" spans="1:18">
      <c r="A320" s="268">
        <v>315</v>
      </c>
      <c r="B320" s="249" t="s">
        <v>1610</v>
      </c>
      <c r="C320" s="249" t="s">
        <v>1611</v>
      </c>
      <c r="D320" s="249" t="s">
        <v>2048</v>
      </c>
      <c r="E320" s="251" t="s">
        <v>1091</v>
      </c>
      <c r="F320" s="249" t="s">
        <v>2049</v>
      </c>
      <c r="G320" s="249"/>
      <c r="H320" s="252" t="s">
        <v>1054</v>
      </c>
      <c r="I320" s="249" t="s">
        <v>1055</v>
      </c>
      <c r="J320" s="268" t="s">
        <v>1056</v>
      </c>
      <c r="K320" s="253">
        <v>0.29166666666666669</v>
      </c>
      <c r="L320" s="253">
        <v>0.79166666666666663</v>
      </c>
      <c r="M320" s="269" t="s">
        <v>1411</v>
      </c>
      <c r="N320" s="269" t="s">
        <v>1099</v>
      </c>
      <c r="O320" s="254" t="s">
        <v>1623</v>
      </c>
      <c r="P320" s="249" t="s">
        <v>1059</v>
      </c>
      <c r="Q320" s="255">
        <v>0.79166666666666663</v>
      </c>
      <c r="R320" s="249" t="s">
        <v>104</v>
      </c>
    </row>
    <row r="321" spans="1:18">
      <c r="A321" s="262">
        <v>316</v>
      </c>
      <c r="B321" s="256" t="s">
        <v>1610</v>
      </c>
      <c r="C321" s="256" t="s">
        <v>1611</v>
      </c>
      <c r="D321" s="256" t="s">
        <v>2050</v>
      </c>
      <c r="E321" s="251" t="s">
        <v>1091</v>
      </c>
      <c r="F321" s="256" t="s">
        <v>2051</v>
      </c>
      <c r="G321" s="256"/>
      <c r="H321" s="252" t="s">
        <v>1054</v>
      </c>
      <c r="I321" s="256" t="s">
        <v>1055</v>
      </c>
      <c r="J321" s="262" t="s">
        <v>1056</v>
      </c>
      <c r="K321" s="258">
        <v>0.29166666666666669</v>
      </c>
      <c r="L321" s="258">
        <v>0.79166666666666663</v>
      </c>
      <c r="M321" s="259" t="s">
        <v>1626</v>
      </c>
      <c r="N321" s="266" t="s">
        <v>1099</v>
      </c>
      <c r="O321" s="259" t="s">
        <v>1623</v>
      </c>
      <c r="P321" s="256" t="s">
        <v>1059</v>
      </c>
      <c r="Q321" s="260">
        <v>0.79166666666666663</v>
      </c>
      <c r="R321" s="256" t="s">
        <v>104</v>
      </c>
    </row>
    <row r="322" spans="1:18">
      <c r="A322" s="268">
        <v>317</v>
      </c>
      <c r="B322" s="249" t="s">
        <v>1610</v>
      </c>
      <c r="C322" s="249" t="s">
        <v>1611</v>
      </c>
      <c r="D322" s="249" t="s">
        <v>2052</v>
      </c>
      <c r="E322" s="251" t="s">
        <v>1053</v>
      </c>
      <c r="F322" s="249" t="s">
        <v>2053</v>
      </c>
      <c r="G322" s="249"/>
      <c r="H322" s="252" t="s">
        <v>1054</v>
      </c>
      <c r="I322" s="249" t="s">
        <v>1055</v>
      </c>
      <c r="J322" s="268" t="s">
        <v>1056</v>
      </c>
      <c r="K322" s="253">
        <v>0.29166666666666669</v>
      </c>
      <c r="L322" s="253">
        <v>0.79166666666666663</v>
      </c>
      <c r="M322" s="269" t="s">
        <v>2054</v>
      </c>
      <c r="N322" s="269" t="s">
        <v>1099</v>
      </c>
      <c r="O322" s="254" t="s">
        <v>1623</v>
      </c>
      <c r="P322" s="249" t="s">
        <v>1059</v>
      </c>
      <c r="Q322" s="255">
        <v>0.79166666666666663</v>
      </c>
      <c r="R322" s="249" t="s">
        <v>104</v>
      </c>
    </row>
    <row r="323" spans="1:18">
      <c r="A323" s="262">
        <v>318</v>
      </c>
      <c r="B323" s="256" t="s">
        <v>2055</v>
      </c>
      <c r="C323" s="256" t="s">
        <v>2056</v>
      </c>
      <c r="D323" s="256" t="s">
        <v>2057</v>
      </c>
      <c r="E323" s="251" t="s">
        <v>1053</v>
      </c>
      <c r="F323" s="256" t="s">
        <v>2058</v>
      </c>
      <c r="G323" s="256"/>
      <c r="H323" s="252" t="s">
        <v>1054</v>
      </c>
      <c r="I323" s="256" t="s">
        <v>1055</v>
      </c>
      <c r="J323" s="262" t="s">
        <v>1056</v>
      </c>
      <c r="K323" s="258">
        <v>0.29166666666666669</v>
      </c>
      <c r="L323" s="258">
        <v>0.79166666666666663</v>
      </c>
      <c r="M323" s="266" t="s">
        <v>2059</v>
      </c>
      <c r="N323" s="266" t="s">
        <v>1099</v>
      </c>
      <c r="O323" s="259" t="s">
        <v>1623</v>
      </c>
      <c r="P323" s="256" t="s">
        <v>1059</v>
      </c>
      <c r="Q323" s="260">
        <v>0.79166666666666663</v>
      </c>
      <c r="R323" s="256" t="s">
        <v>104</v>
      </c>
    </row>
    <row r="324" spans="1:18">
      <c r="A324" s="268">
        <v>319</v>
      </c>
      <c r="B324" s="249" t="s">
        <v>2060</v>
      </c>
      <c r="C324" s="249" t="s">
        <v>2061</v>
      </c>
      <c r="D324" s="249" t="s">
        <v>2062</v>
      </c>
      <c r="E324" s="251" t="s">
        <v>1053</v>
      </c>
      <c r="F324" s="249" t="s">
        <v>2063</v>
      </c>
      <c r="G324" s="249"/>
      <c r="H324" s="252" t="s">
        <v>1054</v>
      </c>
      <c r="I324" s="249" t="s">
        <v>1055</v>
      </c>
      <c r="J324" s="249" t="s">
        <v>1073</v>
      </c>
      <c r="K324" s="253">
        <v>0.29166666666666669</v>
      </c>
      <c r="L324" s="253">
        <v>0.79166666666666663</v>
      </c>
      <c r="M324" s="269" t="s">
        <v>2064</v>
      </c>
      <c r="N324" s="269" t="s">
        <v>1099</v>
      </c>
      <c r="O324" s="254" t="s">
        <v>1058</v>
      </c>
      <c r="P324" s="249" t="s">
        <v>1059</v>
      </c>
      <c r="Q324" s="255">
        <v>0.79166666666666663</v>
      </c>
      <c r="R324" s="249" t="s">
        <v>104</v>
      </c>
    </row>
    <row r="325" spans="1:18">
      <c r="A325" s="262">
        <v>320</v>
      </c>
      <c r="B325" s="256" t="s">
        <v>2065</v>
      </c>
      <c r="C325" s="256" t="s">
        <v>2066</v>
      </c>
      <c r="D325" s="256" t="s">
        <v>2067</v>
      </c>
      <c r="E325" s="270" t="s">
        <v>1091</v>
      </c>
      <c r="F325" s="256" t="s">
        <v>2068</v>
      </c>
      <c r="G325" s="256"/>
      <c r="H325" s="252" t="s">
        <v>1054</v>
      </c>
      <c r="I325" s="256" t="s">
        <v>2069</v>
      </c>
      <c r="J325" s="256" t="s">
        <v>2070</v>
      </c>
      <c r="K325" s="258">
        <v>0.29166666666666669</v>
      </c>
      <c r="L325" s="258">
        <v>0.79166666666666663</v>
      </c>
      <c r="M325" s="266" t="s">
        <v>1411</v>
      </c>
      <c r="N325" s="266" t="s">
        <v>1099</v>
      </c>
      <c r="O325" s="259" t="s">
        <v>1623</v>
      </c>
      <c r="P325" s="256" t="s">
        <v>1059</v>
      </c>
      <c r="Q325" s="260">
        <v>0.79166666666666663</v>
      </c>
      <c r="R325" s="256" t="s">
        <v>104</v>
      </c>
    </row>
    <row r="326" spans="1:18">
      <c r="A326" s="268">
        <v>321</v>
      </c>
      <c r="B326" s="249" t="s">
        <v>2065</v>
      </c>
      <c r="C326" s="249" t="s">
        <v>2066</v>
      </c>
      <c r="D326" s="249" t="s">
        <v>2071</v>
      </c>
      <c r="E326" s="270" t="s">
        <v>1091</v>
      </c>
      <c r="F326" s="249" t="s">
        <v>2072</v>
      </c>
      <c r="G326" s="249"/>
      <c r="H326" s="252" t="s">
        <v>1054</v>
      </c>
      <c r="I326" s="249" t="s">
        <v>2069</v>
      </c>
      <c r="J326" s="249" t="s">
        <v>1073</v>
      </c>
      <c r="K326" s="253">
        <v>0.29166666666666669</v>
      </c>
      <c r="L326" s="253">
        <v>0.79166666666666663</v>
      </c>
      <c r="M326" s="254" t="s">
        <v>1626</v>
      </c>
      <c r="N326" s="269" t="s">
        <v>1099</v>
      </c>
      <c r="O326" s="254" t="s">
        <v>1623</v>
      </c>
      <c r="P326" s="249" t="s">
        <v>1059</v>
      </c>
      <c r="Q326" s="255">
        <v>0.79166666666666663</v>
      </c>
      <c r="R326" s="249" t="s">
        <v>104</v>
      </c>
    </row>
    <row r="327" spans="1:18">
      <c r="A327" s="262">
        <v>322</v>
      </c>
      <c r="B327" s="256" t="s">
        <v>2065</v>
      </c>
      <c r="C327" s="256" t="s">
        <v>2066</v>
      </c>
      <c r="D327" s="256" t="s">
        <v>2073</v>
      </c>
      <c r="E327" s="270" t="s">
        <v>1091</v>
      </c>
      <c r="F327" s="256" t="s">
        <v>2074</v>
      </c>
      <c r="G327" s="256"/>
      <c r="H327" s="252" t="s">
        <v>1054</v>
      </c>
      <c r="I327" s="256" t="s">
        <v>2069</v>
      </c>
      <c r="J327" s="256" t="s">
        <v>1122</v>
      </c>
      <c r="K327" s="258">
        <v>0.29166666666666669</v>
      </c>
      <c r="L327" s="258">
        <v>0.79166666666666663</v>
      </c>
      <c r="M327" s="259" t="s">
        <v>656</v>
      </c>
      <c r="N327" s="266" t="s">
        <v>1093</v>
      </c>
      <c r="O327" s="259" t="s">
        <v>1623</v>
      </c>
      <c r="P327" s="256" t="s">
        <v>1059</v>
      </c>
      <c r="Q327" s="260">
        <v>0.79166666666666663</v>
      </c>
      <c r="R327" s="256" t="s">
        <v>104</v>
      </c>
    </row>
    <row r="328" spans="1:18">
      <c r="A328" s="268">
        <v>323</v>
      </c>
      <c r="B328" s="249" t="s">
        <v>2066</v>
      </c>
      <c r="C328" s="249" t="s">
        <v>2075</v>
      </c>
      <c r="D328" s="249" t="s">
        <v>2076</v>
      </c>
      <c r="E328" s="251" t="s">
        <v>1053</v>
      </c>
      <c r="F328" s="249" t="s">
        <v>2077</v>
      </c>
      <c r="G328" s="249"/>
      <c r="H328" s="252" t="s">
        <v>1054</v>
      </c>
      <c r="I328" s="249" t="s">
        <v>2078</v>
      </c>
      <c r="J328" s="249" t="s">
        <v>1073</v>
      </c>
      <c r="K328" s="253">
        <v>0.29166666666666669</v>
      </c>
      <c r="L328" s="253">
        <v>0.79166666666666663</v>
      </c>
      <c r="M328" s="269" t="s">
        <v>2079</v>
      </c>
      <c r="N328" s="269" t="s">
        <v>1099</v>
      </c>
      <c r="O328" s="254" t="s">
        <v>1058</v>
      </c>
      <c r="P328" s="249" t="s">
        <v>1059</v>
      </c>
      <c r="Q328" s="255">
        <v>0.79166666666666663</v>
      </c>
      <c r="R328" s="249" t="s">
        <v>104</v>
      </c>
    </row>
    <row r="329" spans="1:18">
      <c r="A329" s="262">
        <v>324</v>
      </c>
      <c r="B329" s="256" t="s">
        <v>2066</v>
      </c>
      <c r="C329" s="256" t="s">
        <v>2075</v>
      </c>
      <c r="D329" s="256" t="s">
        <v>2080</v>
      </c>
      <c r="E329" s="251" t="s">
        <v>1053</v>
      </c>
      <c r="F329" s="256" t="s">
        <v>2081</v>
      </c>
      <c r="G329" s="256"/>
      <c r="H329" s="252" t="s">
        <v>1054</v>
      </c>
      <c r="I329" s="256" t="s">
        <v>2078</v>
      </c>
      <c r="J329" s="256" t="s">
        <v>2070</v>
      </c>
      <c r="K329" s="258">
        <v>0.29166666666666669</v>
      </c>
      <c r="L329" s="258">
        <v>0.79166666666666663</v>
      </c>
      <c r="M329" s="266" t="s">
        <v>2082</v>
      </c>
      <c r="N329" s="266" t="s">
        <v>1099</v>
      </c>
      <c r="O329" s="259" t="s">
        <v>1058</v>
      </c>
      <c r="P329" s="256" t="s">
        <v>1059</v>
      </c>
      <c r="Q329" s="260">
        <v>0.79166666666666663</v>
      </c>
      <c r="R329" s="256" t="s">
        <v>104</v>
      </c>
    </row>
    <row r="330" spans="1:18">
      <c r="A330" s="268">
        <v>325</v>
      </c>
      <c r="B330" s="249" t="s">
        <v>2066</v>
      </c>
      <c r="C330" s="249" t="s">
        <v>2075</v>
      </c>
      <c r="D330" s="249" t="s">
        <v>2083</v>
      </c>
      <c r="E330" s="251" t="s">
        <v>1053</v>
      </c>
      <c r="F330" s="249" t="s">
        <v>2084</v>
      </c>
      <c r="G330" s="249"/>
      <c r="H330" s="252" t="s">
        <v>1054</v>
      </c>
      <c r="I330" s="249" t="s">
        <v>2078</v>
      </c>
      <c r="J330" s="249" t="s">
        <v>1122</v>
      </c>
      <c r="K330" s="253">
        <v>0.29166666666666669</v>
      </c>
      <c r="L330" s="253">
        <v>0.79166666666666663</v>
      </c>
      <c r="M330" s="269" t="s">
        <v>2085</v>
      </c>
      <c r="N330" s="269" t="s">
        <v>1099</v>
      </c>
      <c r="O330" s="254" t="s">
        <v>1058</v>
      </c>
      <c r="P330" s="249" t="s">
        <v>1059</v>
      </c>
      <c r="Q330" s="255">
        <v>0.79166666666666663</v>
      </c>
      <c r="R330" s="249" t="s">
        <v>104</v>
      </c>
    </row>
    <row r="331" spans="1:18">
      <c r="A331" s="262">
        <v>326</v>
      </c>
      <c r="B331" s="256" t="s">
        <v>2066</v>
      </c>
      <c r="C331" s="256" t="s">
        <v>2075</v>
      </c>
      <c r="D331" s="256" t="s">
        <v>2086</v>
      </c>
      <c r="E331" s="251" t="s">
        <v>1053</v>
      </c>
      <c r="F331" s="256" t="s">
        <v>2087</v>
      </c>
      <c r="G331" s="256"/>
      <c r="H331" s="252" t="s">
        <v>1054</v>
      </c>
      <c r="I331" s="256" t="s">
        <v>2088</v>
      </c>
      <c r="J331" s="256" t="s">
        <v>1122</v>
      </c>
      <c r="K331" s="258">
        <v>0.29166666666666669</v>
      </c>
      <c r="L331" s="258">
        <v>0.79166666666666663</v>
      </c>
      <c r="M331" s="266" t="s">
        <v>2089</v>
      </c>
      <c r="N331" s="266" t="s">
        <v>1099</v>
      </c>
      <c r="O331" s="259" t="s">
        <v>1058</v>
      </c>
      <c r="P331" s="256" t="s">
        <v>1059</v>
      </c>
      <c r="Q331" s="260">
        <v>0.79166666666666663</v>
      </c>
      <c r="R331" s="256" t="s">
        <v>104</v>
      </c>
    </row>
    <row r="332" spans="1:18">
      <c r="A332" s="268">
        <v>327</v>
      </c>
      <c r="B332" s="249" t="s">
        <v>2075</v>
      </c>
      <c r="C332" s="250">
        <v>45666</v>
      </c>
      <c r="D332" s="249" t="s">
        <v>2090</v>
      </c>
      <c r="E332" s="270" t="s">
        <v>1091</v>
      </c>
      <c r="F332" s="249" t="s">
        <v>2091</v>
      </c>
      <c r="G332" s="249"/>
      <c r="H332" s="252" t="s">
        <v>1054</v>
      </c>
      <c r="I332" s="249" t="s">
        <v>1055</v>
      </c>
      <c r="J332" s="268" t="s">
        <v>1056</v>
      </c>
      <c r="K332" s="253">
        <v>0.29166666666666669</v>
      </c>
      <c r="L332" s="253">
        <v>0.79166666666666663</v>
      </c>
      <c r="M332" s="269" t="s">
        <v>1411</v>
      </c>
      <c r="N332" s="269" t="s">
        <v>1099</v>
      </c>
      <c r="O332" s="254" t="s">
        <v>1623</v>
      </c>
      <c r="P332" s="249" t="s">
        <v>1059</v>
      </c>
      <c r="Q332" s="255">
        <v>0.79166666666666663</v>
      </c>
      <c r="R332" s="249" t="s">
        <v>104</v>
      </c>
    </row>
    <row r="333" spans="1:18">
      <c r="A333" s="262">
        <v>328</v>
      </c>
      <c r="B333" s="256" t="s">
        <v>2075</v>
      </c>
      <c r="C333" s="257">
        <v>45666</v>
      </c>
      <c r="D333" s="256" t="s">
        <v>2092</v>
      </c>
      <c r="E333" s="270" t="s">
        <v>1091</v>
      </c>
      <c r="F333" s="256" t="s">
        <v>2093</v>
      </c>
      <c r="G333" s="256"/>
      <c r="H333" s="252" t="s">
        <v>1054</v>
      </c>
      <c r="I333" s="256" t="s">
        <v>1055</v>
      </c>
      <c r="J333" s="256" t="s">
        <v>1122</v>
      </c>
      <c r="K333" s="258">
        <v>0.29166666666666669</v>
      </c>
      <c r="L333" s="258">
        <v>0.79166666666666663</v>
      </c>
      <c r="M333" s="259" t="s">
        <v>1626</v>
      </c>
      <c r="N333" s="266" t="s">
        <v>1099</v>
      </c>
      <c r="O333" s="259" t="s">
        <v>1623</v>
      </c>
      <c r="P333" s="256" t="s">
        <v>1059</v>
      </c>
      <c r="Q333" s="260">
        <v>0.79166666666666663</v>
      </c>
      <c r="R333" s="256" t="s">
        <v>104</v>
      </c>
    </row>
    <row r="334" spans="1:18">
      <c r="A334" s="268">
        <v>329</v>
      </c>
      <c r="B334" s="249" t="s">
        <v>2075</v>
      </c>
      <c r="C334" s="250">
        <v>45666</v>
      </c>
      <c r="D334" s="249" t="s">
        <v>2094</v>
      </c>
      <c r="E334" s="270" t="s">
        <v>1091</v>
      </c>
      <c r="F334" s="249" t="s">
        <v>2095</v>
      </c>
      <c r="G334" s="249"/>
      <c r="H334" s="252" t="s">
        <v>1054</v>
      </c>
      <c r="I334" s="249" t="s">
        <v>1055</v>
      </c>
      <c r="J334" s="268" t="s">
        <v>1056</v>
      </c>
      <c r="K334" s="253">
        <v>0.29166666666666669</v>
      </c>
      <c r="L334" s="253">
        <v>0.79166666666666663</v>
      </c>
      <c r="M334" s="254" t="s">
        <v>656</v>
      </c>
      <c r="N334" s="269" t="s">
        <v>1093</v>
      </c>
      <c r="O334" s="254" t="s">
        <v>1623</v>
      </c>
      <c r="P334" s="249" t="s">
        <v>1059</v>
      </c>
      <c r="Q334" s="255">
        <v>0.79166666666666663</v>
      </c>
      <c r="R334" s="249" t="s">
        <v>104</v>
      </c>
    </row>
    <row r="335" spans="1:18">
      <c r="A335" s="262">
        <v>330</v>
      </c>
      <c r="B335" s="256" t="s">
        <v>2075</v>
      </c>
      <c r="C335" s="257">
        <v>45725</v>
      </c>
      <c r="D335" s="256" t="s">
        <v>2096</v>
      </c>
      <c r="E335" s="251" t="s">
        <v>1053</v>
      </c>
      <c r="F335" s="256" t="s">
        <v>2097</v>
      </c>
      <c r="G335" s="256"/>
      <c r="H335" s="252" t="s">
        <v>1054</v>
      </c>
      <c r="I335" s="256" t="s">
        <v>2098</v>
      </c>
      <c r="J335" s="256" t="s">
        <v>1073</v>
      </c>
      <c r="K335" s="258">
        <v>0.29166666666666669</v>
      </c>
      <c r="L335" s="258">
        <v>0.79166666666666663</v>
      </c>
      <c r="M335" s="266" t="s">
        <v>2064</v>
      </c>
      <c r="N335" s="266" t="s">
        <v>1099</v>
      </c>
      <c r="O335" s="259" t="s">
        <v>1058</v>
      </c>
      <c r="P335" s="256" t="s">
        <v>1059</v>
      </c>
      <c r="Q335" s="260">
        <v>0.79166666666666663</v>
      </c>
      <c r="R335" s="256" t="s">
        <v>104</v>
      </c>
    </row>
    <row r="336" spans="1:18">
      <c r="A336" s="249">
        <v>331</v>
      </c>
      <c r="B336" s="250">
        <v>45666</v>
      </c>
      <c r="C336" s="250">
        <v>45756</v>
      </c>
      <c r="D336" s="249" t="s">
        <v>2099</v>
      </c>
      <c r="E336" s="251" t="s">
        <v>1053</v>
      </c>
      <c r="F336" s="249" t="s">
        <v>2100</v>
      </c>
      <c r="G336" s="249"/>
      <c r="H336" s="252" t="s">
        <v>1054</v>
      </c>
      <c r="I336" s="249" t="s">
        <v>1055</v>
      </c>
      <c r="J336" s="249" t="s">
        <v>1073</v>
      </c>
      <c r="K336" s="253">
        <v>0.29166666666666669</v>
      </c>
      <c r="L336" s="253">
        <v>0.79166666666666663</v>
      </c>
      <c r="M336" s="254" t="s">
        <v>2079</v>
      </c>
      <c r="N336" s="254" t="s">
        <v>1099</v>
      </c>
      <c r="O336" s="254" t="s">
        <v>1058</v>
      </c>
      <c r="P336" s="249" t="s">
        <v>1059</v>
      </c>
      <c r="Q336" s="255">
        <v>0.79166666666666663</v>
      </c>
      <c r="R336" s="249" t="s">
        <v>104</v>
      </c>
    </row>
    <row r="337" spans="1:18">
      <c r="A337" s="256">
        <v>332</v>
      </c>
      <c r="B337" s="257">
        <v>45666</v>
      </c>
      <c r="C337" s="257">
        <v>45756</v>
      </c>
      <c r="D337" s="256" t="s">
        <v>2101</v>
      </c>
      <c r="E337" s="251" t="s">
        <v>1053</v>
      </c>
      <c r="F337" s="256" t="s">
        <v>2102</v>
      </c>
      <c r="G337" s="256"/>
      <c r="H337" s="252" t="s">
        <v>1054</v>
      </c>
      <c r="I337" s="256" t="s">
        <v>1055</v>
      </c>
      <c r="J337" s="256" t="s">
        <v>2070</v>
      </c>
      <c r="K337" s="258">
        <v>0.29166666666666669</v>
      </c>
      <c r="L337" s="258">
        <v>0.79166666666666663</v>
      </c>
      <c r="M337" s="259" t="s">
        <v>2082</v>
      </c>
      <c r="N337" s="259" t="s">
        <v>1099</v>
      </c>
      <c r="O337" s="259" t="s">
        <v>1058</v>
      </c>
      <c r="P337" s="256" t="s">
        <v>1059</v>
      </c>
      <c r="Q337" s="260">
        <v>0.79166666666666663</v>
      </c>
      <c r="R337" s="256" t="s">
        <v>104</v>
      </c>
    </row>
    <row r="338" spans="1:18">
      <c r="A338" s="268">
        <v>333</v>
      </c>
      <c r="B338" s="250">
        <v>45666</v>
      </c>
      <c r="C338" s="250">
        <v>45756</v>
      </c>
      <c r="D338" s="268" t="s">
        <v>2103</v>
      </c>
      <c r="E338" s="270" t="s">
        <v>1053</v>
      </c>
      <c r="F338" s="268" t="s">
        <v>2104</v>
      </c>
      <c r="G338" s="268"/>
      <c r="H338" s="264" t="s">
        <v>1054</v>
      </c>
      <c r="I338" s="249" t="s">
        <v>1055</v>
      </c>
      <c r="J338" s="249" t="s">
        <v>1073</v>
      </c>
      <c r="K338" s="272">
        <v>0.29166666666666669</v>
      </c>
      <c r="L338" s="272">
        <v>0.79166666666666663</v>
      </c>
      <c r="M338" s="269" t="s">
        <v>2085</v>
      </c>
      <c r="N338" s="269" t="s">
        <v>1099</v>
      </c>
      <c r="O338" s="269" t="s">
        <v>1058</v>
      </c>
      <c r="P338" s="249" t="s">
        <v>1059</v>
      </c>
      <c r="Q338" s="255">
        <v>0.79166666666666663</v>
      </c>
      <c r="R338" s="249" t="s">
        <v>104</v>
      </c>
    </row>
    <row r="339" spans="1:18">
      <c r="A339" s="262">
        <v>334</v>
      </c>
      <c r="B339" s="257">
        <v>45697</v>
      </c>
      <c r="C339" s="263">
        <v>45786</v>
      </c>
      <c r="D339" s="262" t="s">
        <v>2105</v>
      </c>
      <c r="E339" s="270" t="s">
        <v>1053</v>
      </c>
      <c r="F339" s="262" t="s">
        <v>2106</v>
      </c>
      <c r="G339" s="262"/>
      <c r="H339" s="264" t="s">
        <v>1054</v>
      </c>
      <c r="I339" s="256" t="s">
        <v>1055</v>
      </c>
      <c r="J339" s="262" t="s">
        <v>1073</v>
      </c>
      <c r="K339" s="265">
        <v>0.29166666666666669</v>
      </c>
      <c r="L339" s="265">
        <v>0.79166666666666663</v>
      </c>
      <c r="M339" s="266" t="s">
        <v>2107</v>
      </c>
      <c r="N339" s="266" t="s">
        <v>1099</v>
      </c>
      <c r="O339" s="266" t="s">
        <v>1058</v>
      </c>
      <c r="P339" s="256" t="s">
        <v>1059</v>
      </c>
      <c r="Q339" s="260">
        <v>0.79166666666666663</v>
      </c>
      <c r="R339" s="256" t="s">
        <v>104</v>
      </c>
    </row>
    <row r="340" spans="1:18">
      <c r="A340" s="249">
        <v>335</v>
      </c>
      <c r="B340" s="250">
        <v>45725</v>
      </c>
      <c r="C340" s="250">
        <v>45786</v>
      </c>
      <c r="D340" s="249" t="s">
        <v>2108</v>
      </c>
      <c r="E340" s="251" t="s">
        <v>1053</v>
      </c>
      <c r="F340" s="249" t="s">
        <v>2109</v>
      </c>
      <c r="G340" s="249"/>
      <c r="H340" s="252" t="s">
        <v>1054</v>
      </c>
      <c r="I340" s="249" t="s">
        <v>1055</v>
      </c>
      <c r="J340" s="249" t="s">
        <v>2110</v>
      </c>
      <c r="K340" s="253">
        <v>0.29166666666666669</v>
      </c>
      <c r="L340" s="253">
        <v>0.79166666666666663</v>
      </c>
      <c r="M340" s="254" t="s">
        <v>2111</v>
      </c>
      <c r="N340" s="254" t="s">
        <v>1099</v>
      </c>
      <c r="O340" s="254" t="s">
        <v>1058</v>
      </c>
      <c r="P340" s="249" t="s">
        <v>1059</v>
      </c>
      <c r="Q340" s="255">
        <v>0.79166666666666663</v>
      </c>
      <c r="R340" s="249" t="s">
        <v>104</v>
      </c>
    </row>
    <row r="341" spans="1:18">
      <c r="A341" s="262">
        <v>336</v>
      </c>
      <c r="B341" s="263">
        <v>45725</v>
      </c>
      <c r="C341" s="263">
        <v>45786</v>
      </c>
      <c r="D341" s="262" t="s">
        <v>2112</v>
      </c>
      <c r="E341" s="270" t="s">
        <v>1053</v>
      </c>
      <c r="F341" s="262" t="s">
        <v>2113</v>
      </c>
      <c r="G341" s="262"/>
      <c r="H341" s="264" t="s">
        <v>1054</v>
      </c>
      <c r="I341" s="262" t="s">
        <v>1055</v>
      </c>
      <c r="J341" s="262" t="s">
        <v>2114</v>
      </c>
      <c r="K341" s="265">
        <v>0.29166666666666669</v>
      </c>
      <c r="L341" s="265">
        <v>0.79166666666666663</v>
      </c>
      <c r="M341" s="266" t="s">
        <v>2115</v>
      </c>
      <c r="N341" s="266" t="s">
        <v>1099</v>
      </c>
      <c r="O341" s="266" t="s">
        <v>1058</v>
      </c>
      <c r="P341" s="256" t="s">
        <v>1059</v>
      </c>
      <c r="Q341" s="260">
        <v>0.79166666666666663</v>
      </c>
      <c r="R341" s="256" t="s">
        <v>104</v>
      </c>
    </row>
    <row r="342" spans="1:18">
      <c r="A342" s="268">
        <v>337</v>
      </c>
      <c r="B342" s="274">
        <v>45756</v>
      </c>
      <c r="C342" s="274">
        <v>45786</v>
      </c>
      <c r="D342" s="268" t="s">
        <v>2116</v>
      </c>
      <c r="E342" s="270" t="s">
        <v>1091</v>
      </c>
      <c r="F342" s="268" t="s">
        <v>2117</v>
      </c>
      <c r="G342" s="268"/>
      <c r="H342" s="264" t="s">
        <v>1054</v>
      </c>
      <c r="I342" s="268" t="s">
        <v>1055</v>
      </c>
      <c r="J342" s="249" t="s">
        <v>2070</v>
      </c>
      <c r="K342" s="272">
        <v>0.29166666666666669</v>
      </c>
      <c r="L342" s="272">
        <v>0.79166666666666663</v>
      </c>
      <c r="M342" s="269" t="s">
        <v>1411</v>
      </c>
      <c r="N342" s="269" t="s">
        <v>1099</v>
      </c>
      <c r="O342" s="254" t="s">
        <v>1623</v>
      </c>
      <c r="P342" s="275" t="s">
        <v>1059</v>
      </c>
      <c r="Q342" s="276">
        <v>0.79166666666666663</v>
      </c>
      <c r="R342" s="275" t="s">
        <v>104</v>
      </c>
    </row>
    <row r="343" spans="1:18">
      <c r="A343" s="262">
        <v>338</v>
      </c>
      <c r="B343" s="263">
        <v>45756</v>
      </c>
      <c r="C343" s="263">
        <v>45786</v>
      </c>
      <c r="D343" s="262" t="s">
        <v>2118</v>
      </c>
      <c r="E343" s="270" t="s">
        <v>1091</v>
      </c>
      <c r="F343" s="262" t="s">
        <v>2119</v>
      </c>
      <c r="G343" s="262"/>
      <c r="H343" s="264" t="s">
        <v>1054</v>
      </c>
      <c r="I343" s="262" t="s">
        <v>1055</v>
      </c>
      <c r="J343" s="262" t="s">
        <v>2070</v>
      </c>
      <c r="K343" s="265">
        <v>0.29166666666666669</v>
      </c>
      <c r="L343" s="265">
        <v>0.79166666666666663</v>
      </c>
      <c r="M343" s="259" t="s">
        <v>656</v>
      </c>
      <c r="N343" s="266" t="s">
        <v>1093</v>
      </c>
      <c r="O343" s="266" t="s">
        <v>1623</v>
      </c>
      <c r="P343" s="277" t="s">
        <v>1059</v>
      </c>
      <c r="Q343" s="278">
        <v>0.79166666666666663</v>
      </c>
      <c r="R343" s="277" t="s">
        <v>104</v>
      </c>
    </row>
    <row r="344" spans="1:18">
      <c r="A344" s="268">
        <v>339</v>
      </c>
      <c r="B344" s="274">
        <v>45756</v>
      </c>
      <c r="C344" s="274">
        <v>45786</v>
      </c>
      <c r="D344" s="268" t="s">
        <v>2120</v>
      </c>
      <c r="E344" s="270" t="s">
        <v>1091</v>
      </c>
      <c r="F344" s="268" t="s">
        <v>2121</v>
      </c>
      <c r="G344" s="268"/>
      <c r="H344" s="264" t="s">
        <v>1054</v>
      </c>
      <c r="I344" s="268" t="s">
        <v>1055</v>
      </c>
      <c r="J344" s="268" t="s">
        <v>2070</v>
      </c>
      <c r="K344" s="272">
        <v>0.29166666666666669</v>
      </c>
      <c r="L344" s="272">
        <v>0.79166666666666663</v>
      </c>
      <c r="M344" s="254" t="s">
        <v>1626</v>
      </c>
      <c r="N344" s="269" t="s">
        <v>1099</v>
      </c>
      <c r="O344" s="269" t="s">
        <v>1623</v>
      </c>
      <c r="P344" s="275" t="s">
        <v>1059</v>
      </c>
      <c r="Q344" s="276">
        <v>0.79166666666666663</v>
      </c>
      <c r="R344" s="275" t="s">
        <v>104</v>
      </c>
    </row>
    <row r="345" spans="1:18">
      <c r="A345" s="262">
        <v>340</v>
      </c>
      <c r="B345" s="263">
        <v>45756</v>
      </c>
      <c r="C345" s="263">
        <v>45786</v>
      </c>
      <c r="D345" s="262" t="s">
        <v>2122</v>
      </c>
      <c r="E345" s="270" t="s">
        <v>1053</v>
      </c>
      <c r="F345" s="262" t="s">
        <v>2123</v>
      </c>
      <c r="G345" s="262"/>
      <c r="H345" s="264" t="s">
        <v>1054</v>
      </c>
      <c r="I345" s="262" t="s">
        <v>2124</v>
      </c>
      <c r="J345" s="262" t="s">
        <v>2070</v>
      </c>
      <c r="K345" s="265">
        <v>0.29166666666666669</v>
      </c>
      <c r="L345" s="265">
        <v>0.79166666666666663</v>
      </c>
      <c r="M345" s="259" t="s">
        <v>656</v>
      </c>
      <c r="N345" s="266" t="s">
        <v>1093</v>
      </c>
      <c r="O345" s="266" t="s">
        <v>1058</v>
      </c>
      <c r="P345" s="277" t="s">
        <v>1059</v>
      </c>
      <c r="Q345" s="278">
        <v>0.79166666666666663</v>
      </c>
      <c r="R345" s="277" t="s">
        <v>104</v>
      </c>
    </row>
    <row r="346" spans="1:18">
      <c r="A346" s="268">
        <v>341</v>
      </c>
      <c r="B346" s="274">
        <v>45847</v>
      </c>
      <c r="C346" s="268" t="s">
        <v>2125</v>
      </c>
      <c r="D346" s="268" t="s">
        <v>2126</v>
      </c>
      <c r="E346" s="270" t="s">
        <v>1053</v>
      </c>
      <c r="F346" s="268" t="s">
        <v>2127</v>
      </c>
      <c r="G346" s="268"/>
      <c r="H346" s="264" t="s">
        <v>1054</v>
      </c>
      <c r="I346" s="268" t="s">
        <v>2128</v>
      </c>
      <c r="J346" s="268" t="s">
        <v>2070</v>
      </c>
      <c r="K346" s="272">
        <v>0.29166666666666669</v>
      </c>
      <c r="L346" s="272">
        <v>0.79166666666666663</v>
      </c>
      <c r="M346" s="279" t="s">
        <v>1240</v>
      </c>
      <c r="N346" s="269" t="s">
        <v>1405</v>
      </c>
      <c r="O346" s="269" t="s">
        <v>1058</v>
      </c>
      <c r="P346" s="275" t="s">
        <v>1059</v>
      </c>
      <c r="Q346" s="276">
        <v>0.79166666666666663</v>
      </c>
      <c r="R346" s="275" t="s">
        <v>104</v>
      </c>
    </row>
    <row r="347" spans="1:18">
      <c r="A347" s="262">
        <v>342</v>
      </c>
      <c r="B347" s="263">
        <v>45847</v>
      </c>
      <c r="C347" s="263">
        <v>45939</v>
      </c>
      <c r="D347" s="262" t="s">
        <v>2129</v>
      </c>
      <c r="E347" s="270" t="s">
        <v>1053</v>
      </c>
      <c r="F347" s="262" t="s">
        <v>2130</v>
      </c>
      <c r="G347" s="262"/>
      <c r="H347" s="264" t="s">
        <v>1054</v>
      </c>
      <c r="I347" s="262" t="s">
        <v>1055</v>
      </c>
      <c r="J347" s="262" t="s">
        <v>2131</v>
      </c>
      <c r="K347" s="265">
        <v>0.29166666666666669</v>
      </c>
      <c r="L347" s="265">
        <v>0.79166666666666663</v>
      </c>
      <c r="M347" s="259" t="s">
        <v>2111</v>
      </c>
      <c r="N347" s="266" t="s">
        <v>1099</v>
      </c>
      <c r="O347" s="266" t="s">
        <v>1058</v>
      </c>
      <c r="P347" s="277" t="s">
        <v>1059</v>
      </c>
      <c r="Q347" s="278">
        <v>0.79166666666666663</v>
      </c>
      <c r="R347" s="277" t="s">
        <v>104</v>
      </c>
    </row>
    <row r="348" spans="1:18">
      <c r="A348" s="249">
        <v>343</v>
      </c>
      <c r="B348" s="250">
        <v>45847</v>
      </c>
      <c r="C348" s="250">
        <v>45878</v>
      </c>
      <c r="D348" s="249" t="s">
        <v>2116</v>
      </c>
      <c r="E348" s="251" t="s">
        <v>1091</v>
      </c>
      <c r="F348" s="249" t="s">
        <v>2117</v>
      </c>
      <c r="G348" s="249"/>
      <c r="H348" s="252" t="s">
        <v>1054</v>
      </c>
      <c r="I348" s="249" t="s">
        <v>1055</v>
      </c>
      <c r="J348" s="249" t="s">
        <v>2070</v>
      </c>
      <c r="K348" s="253">
        <v>0.29166666666666669</v>
      </c>
      <c r="L348" s="253">
        <v>0.79166666666666663</v>
      </c>
      <c r="M348" s="254" t="s">
        <v>1411</v>
      </c>
      <c r="N348" s="254" t="s">
        <v>1099</v>
      </c>
      <c r="O348" s="254" t="s">
        <v>1623</v>
      </c>
      <c r="P348" s="275" t="s">
        <v>1059</v>
      </c>
      <c r="Q348" s="276">
        <v>0.79166666666666663</v>
      </c>
      <c r="R348" s="275" t="s">
        <v>104</v>
      </c>
    </row>
    <row r="349" spans="1:18">
      <c r="A349" s="256">
        <v>344</v>
      </c>
      <c r="B349" s="257">
        <v>45847</v>
      </c>
      <c r="C349" s="257">
        <v>45878</v>
      </c>
      <c r="D349" s="256" t="s">
        <v>2118</v>
      </c>
      <c r="E349" s="251" t="s">
        <v>1091</v>
      </c>
      <c r="F349" s="256" t="s">
        <v>2119</v>
      </c>
      <c r="G349" s="256"/>
      <c r="H349" s="252" t="s">
        <v>1054</v>
      </c>
      <c r="I349" s="256" t="s">
        <v>1055</v>
      </c>
      <c r="J349" s="256" t="s">
        <v>2070</v>
      </c>
      <c r="K349" s="258">
        <v>0.29166666666666669</v>
      </c>
      <c r="L349" s="258">
        <v>0.79166666666666663</v>
      </c>
      <c r="M349" s="259" t="s">
        <v>656</v>
      </c>
      <c r="N349" s="259" t="s">
        <v>1093</v>
      </c>
      <c r="O349" s="259" t="s">
        <v>1623</v>
      </c>
      <c r="P349" s="277" t="s">
        <v>1059</v>
      </c>
      <c r="Q349" s="278">
        <v>0.79166666666666663</v>
      </c>
      <c r="R349" s="277" t="s">
        <v>104</v>
      </c>
    </row>
    <row r="350" spans="1:18">
      <c r="A350" s="268">
        <v>345</v>
      </c>
      <c r="B350" s="250">
        <v>45847</v>
      </c>
      <c r="C350" s="250">
        <v>45878</v>
      </c>
      <c r="D350" s="268" t="s">
        <v>2120</v>
      </c>
      <c r="E350" s="270" t="s">
        <v>1091</v>
      </c>
      <c r="F350" s="268" t="s">
        <v>2121</v>
      </c>
      <c r="G350" s="268"/>
      <c r="H350" s="264" t="s">
        <v>1054</v>
      </c>
      <c r="I350" s="268" t="s">
        <v>1055</v>
      </c>
      <c r="J350" s="268" t="s">
        <v>2070</v>
      </c>
      <c r="K350" s="272">
        <v>0.29166666666666669</v>
      </c>
      <c r="L350" s="272">
        <v>0.79166666666666663</v>
      </c>
      <c r="M350" s="269" t="s">
        <v>1626</v>
      </c>
      <c r="N350" s="269" t="s">
        <v>1099</v>
      </c>
      <c r="O350" s="269" t="s">
        <v>1623</v>
      </c>
      <c r="P350" s="275" t="s">
        <v>1059</v>
      </c>
      <c r="Q350" s="276">
        <v>0.79166666666666663</v>
      </c>
      <c r="R350" s="275" t="s">
        <v>104</v>
      </c>
    </row>
    <row r="351" spans="1:18">
      <c r="A351" s="262">
        <v>346</v>
      </c>
      <c r="B351" s="263">
        <v>45878</v>
      </c>
      <c r="C351" s="263">
        <v>45970</v>
      </c>
      <c r="D351" s="262" t="s">
        <v>2132</v>
      </c>
      <c r="E351" s="270" t="s">
        <v>1053</v>
      </c>
      <c r="F351" s="262" t="s">
        <v>2133</v>
      </c>
      <c r="G351" s="262"/>
      <c r="H351" s="264" t="s">
        <v>1054</v>
      </c>
      <c r="I351" s="262" t="s">
        <v>1055</v>
      </c>
      <c r="J351" s="262" t="s">
        <v>2131</v>
      </c>
      <c r="K351" s="265">
        <v>0.29166666666666669</v>
      </c>
      <c r="L351" s="265">
        <v>0.79166666666666663</v>
      </c>
      <c r="M351" s="266" t="s">
        <v>2107</v>
      </c>
      <c r="N351" s="266" t="s">
        <v>1099</v>
      </c>
      <c r="O351" s="266" t="s">
        <v>1058</v>
      </c>
      <c r="P351" s="277" t="s">
        <v>1059</v>
      </c>
      <c r="Q351" s="278">
        <v>0.79166666666666663</v>
      </c>
      <c r="R351" s="277" t="s">
        <v>104</v>
      </c>
    </row>
    <row r="352" spans="1:18">
      <c r="A352" s="249">
        <v>347</v>
      </c>
      <c r="B352" s="250">
        <v>45909</v>
      </c>
      <c r="C352" s="250">
        <v>45939</v>
      </c>
      <c r="D352" s="249" t="s">
        <v>2134</v>
      </c>
      <c r="E352" s="280" t="s">
        <v>1091</v>
      </c>
      <c r="F352" s="249" t="s">
        <v>2135</v>
      </c>
      <c r="G352" s="249"/>
      <c r="H352" s="281" t="s">
        <v>1054</v>
      </c>
      <c r="I352" s="268" t="s">
        <v>1055</v>
      </c>
      <c r="J352" s="268" t="s">
        <v>2131</v>
      </c>
      <c r="K352" s="282">
        <v>0.29166666666666669</v>
      </c>
      <c r="L352" s="282">
        <v>0.79166666666666663</v>
      </c>
      <c r="M352" s="283" t="s">
        <v>1411</v>
      </c>
      <c r="N352" s="283" t="s">
        <v>1099</v>
      </c>
      <c r="O352" s="283" t="s">
        <v>1623</v>
      </c>
      <c r="P352" s="275" t="s">
        <v>1059</v>
      </c>
      <c r="Q352" s="276">
        <v>0.79166666666666663</v>
      </c>
      <c r="R352" s="275" t="s">
        <v>104</v>
      </c>
    </row>
    <row r="353" spans="1:18">
      <c r="A353" s="256">
        <v>348</v>
      </c>
      <c r="B353" s="257">
        <v>45909</v>
      </c>
      <c r="C353" s="257">
        <v>45939</v>
      </c>
      <c r="D353" s="256" t="s">
        <v>2136</v>
      </c>
      <c r="E353" s="280" t="s">
        <v>1091</v>
      </c>
      <c r="F353" s="256" t="s">
        <v>2137</v>
      </c>
      <c r="G353" s="256"/>
      <c r="H353" s="281" t="s">
        <v>1054</v>
      </c>
      <c r="I353" s="262" t="s">
        <v>1055</v>
      </c>
      <c r="J353" s="262" t="s">
        <v>2070</v>
      </c>
      <c r="K353" s="284">
        <v>0.29166666666666669</v>
      </c>
      <c r="L353" s="284">
        <v>0.79166666666666663</v>
      </c>
      <c r="M353" s="285" t="s">
        <v>656</v>
      </c>
      <c r="N353" s="285" t="s">
        <v>1093</v>
      </c>
      <c r="O353" s="285" t="s">
        <v>1623</v>
      </c>
      <c r="P353" s="277" t="s">
        <v>1059</v>
      </c>
      <c r="Q353" s="278">
        <v>0.79166666666666663</v>
      </c>
      <c r="R353" s="277" t="s">
        <v>104</v>
      </c>
    </row>
    <row r="354" spans="1:18">
      <c r="A354" s="268">
        <v>349</v>
      </c>
      <c r="B354" s="250">
        <v>45909</v>
      </c>
      <c r="C354" s="250">
        <v>45939</v>
      </c>
      <c r="D354" s="268" t="s">
        <v>2138</v>
      </c>
      <c r="E354" s="286" t="s">
        <v>1091</v>
      </c>
      <c r="F354" s="268" t="s">
        <v>2139</v>
      </c>
      <c r="G354" s="268"/>
      <c r="H354" s="287" t="s">
        <v>1054</v>
      </c>
      <c r="I354" s="268" t="s">
        <v>1055</v>
      </c>
      <c r="J354" s="268" t="s">
        <v>2131</v>
      </c>
      <c r="K354" s="288">
        <v>0.29166666666666669</v>
      </c>
      <c r="L354" s="288">
        <v>0.79166666666666663</v>
      </c>
      <c r="M354" s="289" t="s">
        <v>1626</v>
      </c>
      <c r="N354" s="289" t="s">
        <v>1099</v>
      </c>
      <c r="O354" s="289" t="s">
        <v>1623</v>
      </c>
      <c r="P354" s="275" t="s">
        <v>1059</v>
      </c>
      <c r="Q354" s="276">
        <v>0.79166666666666663</v>
      </c>
      <c r="R354" s="275" t="s">
        <v>104</v>
      </c>
    </row>
    <row r="355" spans="1:18">
      <c r="A355" s="256">
        <v>350</v>
      </c>
      <c r="B355" s="257">
        <v>45970</v>
      </c>
      <c r="C355" s="256" t="s">
        <v>2125</v>
      </c>
      <c r="D355" s="256" t="s">
        <v>2140</v>
      </c>
      <c r="E355" s="280" t="s">
        <v>1091</v>
      </c>
      <c r="F355" s="256" t="s">
        <v>2141</v>
      </c>
      <c r="G355" s="256"/>
      <c r="H355" s="281" t="s">
        <v>1054</v>
      </c>
      <c r="I355" s="262" t="s">
        <v>2124</v>
      </c>
      <c r="J355" s="256" t="s">
        <v>2131</v>
      </c>
      <c r="K355" s="284">
        <v>0.29166666666666669</v>
      </c>
      <c r="L355" s="284">
        <v>0.79166666666666663</v>
      </c>
      <c r="M355" s="285" t="s">
        <v>1411</v>
      </c>
      <c r="N355" s="285" t="s">
        <v>1099</v>
      </c>
      <c r="O355" s="285" t="s">
        <v>1623</v>
      </c>
      <c r="P355" s="277" t="s">
        <v>1059</v>
      </c>
      <c r="Q355" s="278">
        <v>0.79166666666666663</v>
      </c>
      <c r="R355" s="277" t="s">
        <v>104</v>
      </c>
    </row>
    <row r="356" spans="1:18">
      <c r="A356" s="249">
        <v>351</v>
      </c>
      <c r="B356" s="250">
        <v>45970</v>
      </c>
      <c r="C356" s="249" t="s">
        <v>2125</v>
      </c>
      <c r="D356" s="249" t="s">
        <v>2142</v>
      </c>
      <c r="E356" s="280" t="s">
        <v>1091</v>
      </c>
      <c r="F356" s="249" t="s">
        <v>2143</v>
      </c>
      <c r="G356" s="249"/>
      <c r="H356" s="281" t="s">
        <v>1054</v>
      </c>
      <c r="I356" s="268" t="s">
        <v>2124</v>
      </c>
      <c r="J356" s="268" t="s">
        <v>2070</v>
      </c>
      <c r="K356" s="282">
        <v>0.29166666666666669</v>
      </c>
      <c r="L356" s="282">
        <v>0.79166666666666663</v>
      </c>
      <c r="M356" s="283" t="s">
        <v>656</v>
      </c>
      <c r="N356" s="283" t="s">
        <v>1093</v>
      </c>
      <c r="O356" s="283" t="s">
        <v>1623</v>
      </c>
      <c r="P356" s="275" t="s">
        <v>1059</v>
      </c>
      <c r="Q356" s="276">
        <v>0.79166666666666663</v>
      </c>
      <c r="R356" s="275" t="s">
        <v>104</v>
      </c>
    </row>
    <row r="357" spans="1:18">
      <c r="A357" s="262">
        <v>352</v>
      </c>
      <c r="B357" s="257">
        <v>45970</v>
      </c>
      <c r="C357" s="256" t="s">
        <v>2125</v>
      </c>
      <c r="D357" s="262" t="s">
        <v>2144</v>
      </c>
      <c r="E357" s="286" t="s">
        <v>1091</v>
      </c>
      <c r="F357" s="262" t="s">
        <v>2145</v>
      </c>
      <c r="G357" s="262"/>
      <c r="H357" s="287" t="s">
        <v>1054</v>
      </c>
      <c r="I357" s="262" t="s">
        <v>2124</v>
      </c>
      <c r="J357" s="256" t="s">
        <v>2131</v>
      </c>
      <c r="K357" s="290">
        <v>0.29166666666666669</v>
      </c>
      <c r="L357" s="290">
        <v>0.79166666666666663</v>
      </c>
      <c r="M357" s="291" t="s">
        <v>1626</v>
      </c>
      <c r="N357" s="291" t="s">
        <v>1099</v>
      </c>
      <c r="O357" s="291" t="s">
        <v>1623</v>
      </c>
      <c r="P357" s="292" t="s">
        <v>1059</v>
      </c>
      <c r="Q357" s="293">
        <v>0.79166666666666663</v>
      </c>
      <c r="R357" s="292" t="s">
        <v>104</v>
      </c>
    </row>
    <row r="358" spans="1:18">
      <c r="A358" s="268">
        <v>353</v>
      </c>
      <c r="B358" s="274">
        <v>45970</v>
      </c>
      <c r="C358" s="268" t="s">
        <v>2146</v>
      </c>
      <c r="D358" s="268" t="s">
        <v>2147</v>
      </c>
      <c r="E358" s="286" t="s">
        <v>1053</v>
      </c>
      <c r="F358" s="268" t="s">
        <v>2123</v>
      </c>
      <c r="G358" s="268"/>
      <c r="H358" s="287" t="s">
        <v>1054</v>
      </c>
      <c r="I358" s="268" t="s">
        <v>2124</v>
      </c>
      <c r="J358" s="268" t="s">
        <v>2070</v>
      </c>
      <c r="K358" s="288">
        <v>0.29166666666666669</v>
      </c>
      <c r="L358" s="288">
        <v>0.79166666666666663</v>
      </c>
      <c r="M358" s="289" t="s">
        <v>656</v>
      </c>
      <c r="N358" s="289" t="s">
        <v>1093</v>
      </c>
      <c r="O358" s="289" t="s">
        <v>1058</v>
      </c>
      <c r="P358" s="294" t="s">
        <v>1059</v>
      </c>
      <c r="Q358" s="295">
        <v>0.79166666666666663</v>
      </c>
      <c r="R358" s="294" t="s">
        <v>104</v>
      </c>
    </row>
    <row r="359" spans="1:18">
      <c r="A359" s="262">
        <v>354</v>
      </c>
      <c r="B359" s="263">
        <v>45970</v>
      </c>
      <c r="C359" s="262" t="s">
        <v>2148</v>
      </c>
      <c r="D359" s="262" t="s">
        <v>2149</v>
      </c>
      <c r="E359" s="286" t="s">
        <v>1053</v>
      </c>
      <c r="F359" s="262" t="s">
        <v>2150</v>
      </c>
      <c r="G359" s="262"/>
      <c r="H359" s="287" t="s">
        <v>1054</v>
      </c>
      <c r="I359" s="262" t="s">
        <v>2124</v>
      </c>
      <c r="J359" s="256" t="s">
        <v>2131</v>
      </c>
      <c r="K359" s="290">
        <v>0.29166666666666669</v>
      </c>
      <c r="L359" s="290">
        <v>0.79166666666666663</v>
      </c>
      <c r="M359" s="262" t="s">
        <v>1200</v>
      </c>
      <c r="N359" s="291" t="s">
        <v>1093</v>
      </c>
      <c r="O359" s="291" t="s">
        <v>1058</v>
      </c>
      <c r="P359" s="292" t="s">
        <v>1059</v>
      </c>
      <c r="Q359" s="293">
        <v>0.79166666666666663</v>
      </c>
      <c r="R359" s="292" t="s">
        <v>104</v>
      </c>
    </row>
    <row r="360" spans="1:18">
      <c r="A360" s="268">
        <v>355</v>
      </c>
      <c r="B360" s="274">
        <v>45970</v>
      </c>
      <c r="C360" s="268" t="s">
        <v>2146</v>
      </c>
      <c r="D360" s="268" t="s">
        <v>2151</v>
      </c>
      <c r="E360" s="270" t="s">
        <v>1053</v>
      </c>
      <c r="F360" s="268" t="s">
        <v>2152</v>
      </c>
      <c r="G360" s="268"/>
      <c r="H360" s="264" t="s">
        <v>1054</v>
      </c>
      <c r="I360" s="268" t="s">
        <v>1055</v>
      </c>
      <c r="J360" s="268" t="s">
        <v>2131</v>
      </c>
      <c r="K360" s="272">
        <v>0.29166666666666669</v>
      </c>
      <c r="L360" s="272">
        <v>0.79166666666666663</v>
      </c>
      <c r="M360" s="269" t="s">
        <v>2115</v>
      </c>
      <c r="N360" s="269" t="s">
        <v>1099</v>
      </c>
      <c r="O360" s="269" t="s">
        <v>1058</v>
      </c>
      <c r="P360" s="294" t="s">
        <v>1059</v>
      </c>
      <c r="Q360" s="295">
        <v>0.79166666666666663</v>
      </c>
      <c r="R360" s="294" t="s">
        <v>104</v>
      </c>
    </row>
    <row r="361" spans="1:18">
      <c r="A361" s="262">
        <v>356</v>
      </c>
      <c r="B361" s="263">
        <v>45970</v>
      </c>
      <c r="C361" s="262" t="s">
        <v>2146</v>
      </c>
      <c r="D361" s="262" t="s">
        <v>2153</v>
      </c>
      <c r="E361" s="270" t="s">
        <v>1053</v>
      </c>
      <c r="F361" s="262" t="s">
        <v>2154</v>
      </c>
      <c r="G361" s="262"/>
      <c r="H361" s="264" t="s">
        <v>1054</v>
      </c>
      <c r="I361" s="262" t="s">
        <v>1055</v>
      </c>
      <c r="J361" s="262" t="s">
        <v>2131</v>
      </c>
      <c r="K361" s="265">
        <v>0.29166666666666669</v>
      </c>
      <c r="L361" s="265">
        <v>0.79166666666666663</v>
      </c>
      <c r="M361" s="266" t="s">
        <v>2155</v>
      </c>
      <c r="N361" s="266" t="s">
        <v>1099</v>
      </c>
      <c r="O361" s="266" t="s">
        <v>1058</v>
      </c>
      <c r="P361" s="292" t="s">
        <v>1059</v>
      </c>
      <c r="Q361" s="293">
        <v>0.79166666666666663</v>
      </c>
      <c r="R361" s="292" t="s">
        <v>104</v>
      </c>
    </row>
    <row r="362" spans="1:18">
      <c r="A362" s="249">
        <v>357</v>
      </c>
      <c r="B362" s="249" t="s">
        <v>2146</v>
      </c>
      <c r="C362" s="249" t="s">
        <v>2148</v>
      </c>
      <c r="D362" s="249" t="s">
        <v>2156</v>
      </c>
      <c r="E362" s="251" t="s">
        <v>1053</v>
      </c>
      <c r="F362" s="249" t="s">
        <v>2157</v>
      </c>
      <c r="G362" s="249"/>
      <c r="H362" s="252" t="s">
        <v>1054</v>
      </c>
      <c r="I362" s="249" t="s">
        <v>1055</v>
      </c>
      <c r="J362" s="249" t="s">
        <v>2131</v>
      </c>
      <c r="K362" s="253">
        <v>0.29166666666666669</v>
      </c>
      <c r="L362" s="253">
        <v>0.79166666666666663</v>
      </c>
      <c r="M362" s="254" t="s">
        <v>2158</v>
      </c>
      <c r="N362" s="254" t="s">
        <v>1099</v>
      </c>
      <c r="O362" s="254" t="s">
        <v>1058</v>
      </c>
      <c r="P362" s="275"/>
      <c r="Q362" s="275"/>
      <c r="R362" s="275"/>
    </row>
    <row r="363" spans="1:18">
      <c r="A363" s="262">
        <v>358</v>
      </c>
      <c r="B363" s="256" t="s">
        <v>2146</v>
      </c>
      <c r="C363" s="256" t="s">
        <v>2148</v>
      </c>
      <c r="D363" s="256" t="s">
        <v>2159</v>
      </c>
      <c r="E363" s="270" t="s">
        <v>1053</v>
      </c>
      <c r="F363" s="262" t="s">
        <v>2160</v>
      </c>
      <c r="G363" s="262"/>
      <c r="H363" s="264" t="s">
        <v>1054</v>
      </c>
      <c r="I363" s="262" t="s">
        <v>1055</v>
      </c>
      <c r="J363" s="262" t="s">
        <v>2131</v>
      </c>
      <c r="K363" s="265">
        <v>0.29166666666666669</v>
      </c>
      <c r="L363" s="265">
        <v>0.79166666666666663</v>
      </c>
      <c r="M363" s="259" t="s">
        <v>2161</v>
      </c>
      <c r="N363" s="266" t="s">
        <v>1099</v>
      </c>
      <c r="O363" s="266" t="s">
        <v>1058</v>
      </c>
      <c r="P363" s="292"/>
      <c r="Q363" s="292"/>
      <c r="R363" s="292"/>
    </row>
    <row r="364" spans="1:18">
      <c r="A364" s="268">
        <v>359</v>
      </c>
      <c r="B364" s="249" t="s">
        <v>2146</v>
      </c>
      <c r="C364" s="249" t="s">
        <v>2148</v>
      </c>
      <c r="D364" s="249" t="s">
        <v>2162</v>
      </c>
      <c r="E364" s="270" t="s">
        <v>1053</v>
      </c>
      <c r="F364" s="268" t="s">
        <v>2163</v>
      </c>
      <c r="G364" s="268"/>
      <c r="H364" s="264" t="s">
        <v>1054</v>
      </c>
      <c r="I364" s="268" t="s">
        <v>1055</v>
      </c>
      <c r="J364" s="268" t="s">
        <v>2131</v>
      </c>
      <c r="K364" s="272">
        <v>0.29166666666666669</v>
      </c>
      <c r="L364" s="272">
        <v>0.79166666666666663</v>
      </c>
      <c r="M364" s="254" t="s">
        <v>2164</v>
      </c>
      <c r="N364" s="269" t="s">
        <v>1099</v>
      </c>
      <c r="O364" s="269" t="s">
        <v>1058</v>
      </c>
      <c r="P364" s="294"/>
      <c r="Q364" s="294"/>
      <c r="R364" s="294"/>
    </row>
    <row r="365" spans="1:18">
      <c r="A365" s="256">
        <v>360</v>
      </c>
      <c r="B365" s="256" t="s">
        <v>2146</v>
      </c>
      <c r="C365" s="256" t="s">
        <v>2165</v>
      </c>
      <c r="D365" s="256" t="s">
        <v>2166</v>
      </c>
      <c r="E365" s="280" t="s">
        <v>1091</v>
      </c>
      <c r="F365" s="256" t="s">
        <v>2167</v>
      </c>
      <c r="G365" s="256"/>
      <c r="H365" s="281" t="s">
        <v>1054</v>
      </c>
      <c r="I365" s="262" t="s">
        <v>1055</v>
      </c>
      <c r="J365" s="256" t="s">
        <v>2070</v>
      </c>
      <c r="K365" s="284">
        <v>0.29166666666666669</v>
      </c>
      <c r="L365" s="284">
        <v>0.79166666666666663</v>
      </c>
      <c r="M365" s="285" t="s">
        <v>1411</v>
      </c>
      <c r="N365" s="285" t="s">
        <v>1099</v>
      </c>
      <c r="O365" s="285" t="s">
        <v>1623</v>
      </c>
      <c r="P365" s="277"/>
      <c r="Q365" s="277"/>
      <c r="R365" s="277"/>
    </row>
    <row r="366" spans="1:18">
      <c r="A366" s="249">
        <v>361</v>
      </c>
      <c r="B366" s="249" t="s">
        <v>2146</v>
      </c>
      <c r="C366" s="249" t="s">
        <v>2165</v>
      </c>
      <c r="D366" s="249" t="s">
        <v>2168</v>
      </c>
      <c r="E366" s="280" t="s">
        <v>1091</v>
      </c>
      <c r="F366" s="249" t="s">
        <v>2169</v>
      </c>
      <c r="G366" s="249"/>
      <c r="H366" s="281" t="s">
        <v>1054</v>
      </c>
      <c r="I366" s="268" t="s">
        <v>1055</v>
      </c>
      <c r="J366" s="268" t="s">
        <v>2131</v>
      </c>
      <c r="K366" s="282">
        <v>0.29166666666666669</v>
      </c>
      <c r="L366" s="282">
        <v>0.79166666666666663</v>
      </c>
      <c r="M366" s="283" t="s">
        <v>656</v>
      </c>
      <c r="N366" s="283" t="s">
        <v>1093</v>
      </c>
      <c r="O366" s="283" t="s">
        <v>1623</v>
      </c>
      <c r="P366" s="275"/>
      <c r="Q366" s="275"/>
      <c r="R366" s="275"/>
    </row>
    <row r="367" spans="1:18">
      <c r="A367" s="262">
        <v>362</v>
      </c>
      <c r="B367" s="256" t="s">
        <v>2146</v>
      </c>
      <c r="C367" s="256" t="s">
        <v>2165</v>
      </c>
      <c r="D367" s="262" t="s">
        <v>2170</v>
      </c>
      <c r="E367" s="286" t="s">
        <v>1091</v>
      </c>
      <c r="F367" s="262" t="s">
        <v>2171</v>
      </c>
      <c r="G367" s="262"/>
      <c r="H367" s="287" t="s">
        <v>1054</v>
      </c>
      <c r="I367" s="262" t="s">
        <v>1055</v>
      </c>
      <c r="J367" s="256" t="s">
        <v>2070</v>
      </c>
      <c r="K367" s="290">
        <v>0.29166666666666669</v>
      </c>
      <c r="L367" s="290">
        <v>0.79166666666666663</v>
      </c>
      <c r="M367" s="291" t="s">
        <v>1626</v>
      </c>
      <c r="N367" s="291" t="s">
        <v>1099</v>
      </c>
      <c r="O367" s="291" t="s">
        <v>1623</v>
      </c>
      <c r="P367" s="292"/>
      <c r="Q367" s="292"/>
      <c r="R367" s="292"/>
    </row>
    <row r="368" spans="1:18">
      <c r="A368" s="268">
        <v>363</v>
      </c>
      <c r="B368" s="249" t="s">
        <v>2146</v>
      </c>
      <c r="C368" s="249" t="s">
        <v>2172</v>
      </c>
      <c r="D368" s="268" t="s">
        <v>2173</v>
      </c>
      <c r="E368" s="270" t="s">
        <v>1053</v>
      </c>
      <c r="F368" s="268" t="s">
        <v>2174</v>
      </c>
      <c r="G368" s="268"/>
      <c r="H368" s="264" t="s">
        <v>1054</v>
      </c>
      <c r="I368" s="268" t="s">
        <v>2175</v>
      </c>
      <c r="J368" s="249" t="s">
        <v>2070</v>
      </c>
      <c r="K368" s="272">
        <v>0.29166666666666669</v>
      </c>
      <c r="L368" s="272">
        <v>0.79166666666666663</v>
      </c>
      <c r="M368" s="269" t="s">
        <v>1236</v>
      </c>
      <c r="N368" s="269" t="s">
        <v>1405</v>
      </c>
      <c r="O368" s="269" t="s">
        <v>1058</v>
      </c>
      <c r="P368" s="268"/>
      <c r="Q368" s="268"/>
      <c r="R368" s="268"/>
    </row>
    <row r="369" spans="1:18">
      <c r="A369" s="256">
        <v>364</v>
      </c>
      <c r="B369" s="256" t="s">
        <v>2176</v>
      </c>
      <c r="C369" s="256" t="s">
        <v>2148</v>
      </c>
      <c r="D369" s="256" t="s">
        <v>2177</v>
      </c>
      <c r="E369" s="280" t="s">
        <v>1091</v>
      </c>
      <c r="F369" s="256" t="s">
        <v>2178</v>
      </c>
      <c r="G369" s="256"/>
      <c r="H369" s="281" t="s">
        <v>1054</v>
      </c>
      <c r="I369" s="256" t="s">
        <v>1055</v>
      </c>
      <c r="J369" s="256" t="s">
        <v>2070</v>
      </c>
      <c r="K369" s="284">
        <v>0.29166666666666669</v>
      </c>
      <c r="L369" s="284">
        <v>0.79166666666666663</v>
      </c>
      <c r="M369" s="285" t="s">
        <v>1411</v>
      </c>
      <c r="N369" s="285" t="s">
        <v>1099</v>
      </c>
      <c r="O369" s="285" t="s">
        <v>1623</v>
      </c>
      <c r="P369" s="277"/>
      <c r="Q369" s="277"/>
      <c r="R369" s="277"/>
    </row>
    <row r="370" spans="1:18">
      <c r="A370" s="249">
        <v>365</v>
      </c>
      <c r="B370" s="249" t="s">
        <v>2176</v>
      </c>
      <c r="C370" s="249" t="s">
        <v>2148</v>
      </c>
      <c r="D370" s="249" t="s">
        <v>2179</v>
      </c>
      <c r="E370" s="280" t="s">
        <v>1091</v>
      </c>
      <c r="F370" s="249" t="s">
        <v>2180</v>
      </c>
      <c r="G370" s="249"/>
      <c r="H370" s="281" t="s">
        <v>1054</v>
      </c>
      <c r="I370" s="249" t="s">
        <v>1055</v>
      </c>
      <c r="J370" s="249" t="s">
        <v>2131</v>
      </c>
      <c r="K370" s="282">
        <v>0.29166666666666669</v>
      </c>
      <c r="L370" s="282">
        <v>0.79166666666666663</v>
      </c>
      <c r="M370" s="283" t="s">
        <v>656</v>
      </c>
      <c r="N370" s="283" t="s">
        <v>1093</v>
      </c>
      <c r="O370" s="283" t="s">
        <v>1623</v>
      </c>
      <c r="P370" s="275"/>
      <c r="Q370" s="275"/>
      <c r="R370" s="275"/>
    </row>
    <row r="371" spans="1:18">
      <c r="A371" s="262">
        <v>366</v>
      </c>
      <c r="B371" s="256" t="s">
        <v>2176</v>
      </c>
      <c r="C371" s="256" t="s">
        <v>2148</v>
      </c>
      <c r="D371" s="262" t="s">
        <v>2181</v>
      </c>
      <c r="E371" s="286" t="s">
        <v>1091</v>
      </c>
      <c r="F371" s="262" t="s">
        <v>2182</v>
      </c>
      <c r="G371" s="262"/>
      <c r="H371" s="287" t="s">
        <v>1054</v>
      </c>
      <c r="I371" s="262" t="s">
        <v>1055</v>
      </c>
      <c r="J371" s="262" t="s">
        <v>2070</v>
      </c>
      <c r="K371" s="290">
        <v>0.29166666666666669</v>
      </c>
      <c r="L371" s="290">
        <v>0.79166666666666663</v>
      </c>
      <c r="M371" s="291" t="s">
        <v>1626</v>
      </c>
      <c r="N371" s="291" t="s">
        <v>1099</v>
      </c>
      <c r="O371" s="291" t="s">
        <v>1623</v>
      </c>
      <c r="P371" s="292"/>
      <c r="Q371" s="292"/>
      <c r="R371" s="292"/>
    </row>
    <row r="372" spans="1:18">
      <c r="A372" s="249">
        <v>367</v>
      </c>
      <c r="B372" s="249" t="s">
        <v>2183</v>
      </c>
      <c r="C372" s="249" t="s">
        <v>2184</v>
      </c>
      <c r="D372" s="249" t="s">
        <v>2185</v>
      </c>
      <c r="E372" s="280" t="s">
        <v>1091</v>
      </c>
      <c r="F372" s="268" t="s">
        <v>2186</v>
      </c>
      <c r="G372" s="249"/>
      <c r="H372" s="281" t="s">
        <v>1054</v>
      </c>
      <c r="I372" s="249" t="s">
        <v>2187</v>
      </c>
      <c r="J372" s="249" t="s">
        <v>2070</v>
      </c>
      <c r="K372" s="282">
        <v>0.29166666666666669</v>
      </c>
      <c r="L372" s="282">
        <v>0.79166666666666663</v>
      </c>
      <c r="M372" s="283" t="s">
        <v>1411</v>
      </c>
      <c r="N372" s="283" t="s">
        <v>1099</v>
      </c>
      <c r="O372" s="283" t="s">
        <v>1623</v>
      </c>
      <c r="P372" s="275"/>
      <c r="Q372" s="275"/>
      <c r="R372" s="275"/>
    </row>
    <row r="373" spans="1:18">
      <c r="A373" s="256">
        <v>368</v>
      </c>
      <c r="B373" s="256" t="s">
        <v>2183</v>
      </c>
      <c r="C373" s="256" t="s">
        <v>2184</v>
      </c>
      <c r="D373" s="256" t="s">
        <v>2188</v>
      </c>
      <c r="E373" s="280" t="s">
        <v>1091</v>
      </c>
      <c r="F373" s="262" t="s">
        <v>2189</v>
      </c>
      <c r="G373" s="256"/>
      <c r="H373" s="281" t="s">
        <v>1054</v>
      </c>
      <c r="I373" s="256" t="s">
        <v>2187</v>
      </c>
      <c r="J373" s="256" t="s">
        <v>2131</v>
      </c>
      <c r="K373" s="284">
        <v>0.29166666666666669</v>
      </c>
      <c r="L373" s="284">
        <v>0.79166666666666663</v>
      </c>
      <c r="M373" s="285" t="s">
        <v>656</v>
      </c>
      <c r="N373" s="285" t="s">
        <v>1093</v>
      </c>
      <c r="O373" s="285" t="s">
        <v>1623</v>
      </c>
      <c r="P373" s="277"/>
      <c r="Q373" s="277"/>
      <c r="R373" s="277"/>
    </row>
    <row r="374" spans="1:18">
      <c r="A374" s="268">
        <v>369</v>
      </c>
      <c r="B374" s="249" t="s">
        <v>2183</v>
      </c>
      <c r="C374" s="249" t="s">
        <v>2184</v>
      </c>
      <c r="D374" s="268" t="s">
        <v>2190</v>
      </c>
      <c r="E374" s="286" t="s">
        <v>1091</v>
      </c>
      <c r="F374" s="268" t="s">
        <v>2191</v>
      </c>
      <c r="G374" s="268"/>
      <c r="H374" s="287" t="s">
        <v>1054</v>
      </c>
      <c r="I374" s="249" t="s">
        <v>2187</v>
      </c>
      <c r="J374" s="268" t="s">
        <v>2070</v>
      </c>
      <c r="K374" s="288">
        <v>0.29166666666666669</v>
      </c>
      <c r="L374" s="288">
        <v>0.79166666666666663</v>
      </c>
      <c r="M374" s="289" t="s">
        <v>1626</v>
      </c>
      <c r="N374" s="289" t="s">
        <v>1099</v>
      </c>
      <c r="O374" s="289" t="s">
        <v>1623</v>
      </c>
      <c r="P374" s="294"/>
      <c r="Q374" s="294"/>
      <c r="R374" s="294"/>
    </row>
    <row r="375" spans="1:18">
      <c r="A375" s="256">
        <v>370</v>
      </c>
      <c r="B375" s="256" t="s">
        <v>2183</v>
      </c>
      <c r="C375" s="256" t="s">
        <v>2184</v>
      </c>
      <c r="D375" s="256" t="s">
        <v>2192</v>
      </c>
      <c r="E375" s="251" t="s">
        <v>1053</v>
      </c>
      <c r="F375" s="262" t="s">
        <v>2193</v>
      </c>
      <c r="G375" s="256"/>
      <c r="H375" s="252" t="s">
        <v>1054</v>
      </c>
      <c r="I375" s="256" t="s">
        <v>2187</v>
      </c>
      <c r="J375" s="256" t="s">
        <v>2131</v>
      </c>
      <c r="K375" s="258">
        <v>0.29166666666666669</v>
      </c>
      <c r="L375" s="258">
        <v>0.79166666666666663</v>
      </c>
      <c r="M375" s="259" t="s">
        <v>2194</v>
      </c>
      <c r="N375" s="259" t="s">
        <v>1099</v>
      </c>
      <c r="O375" s="259" t="s">
        <v>1058</v>
      </c>
      <c r="P375" s="277"/>
      <c r="Q375" s="277"/>
      <c r="R375" s="277"/>
    </row>
    <row r="376" spans="1:18">
      <c r="A376" s="249">
        <v>371</v>
      </c>
      <c r="B376" s="249" t="s">
        <v>2183</v>
      </c>
      <c r="C376" s="249" t="s">
        <v>2184</v>
      </c>
      <c r="D376" s="249" t="s">
        <v>2195</v>
      </c>
      <c r="E376" s="270" t="s">
        <v>1053</v>
      </c>
      <c r="F376" s="268" t="s">
        <v>2196</v>
      </c>
      <c r="G376" s="249"/>
      <c r="H376" s="252" t="s">
        <v>1054</v>
      </c>
      <c r="I376" s="249" t="s">
        <v>2187</v>
      </c>
      <c r="J376" s="249" t="s">
        <v>2131</v>
      </c>
      <c r="K376" s="253">
        <v>0.29166666666666669</v>
      </c>
      <c r="L376" s="253">
        <v>0.79166666666666663</v>
      </c>
      <c r="M376" s="254" t="s">
        <v>2197</v>
      </c>
      <c r="N376" s="254" t="s">
        <v>1099</v>
      </c>
      <c r="O376" s="254" t="s">
        <v>1058</v>
      </c>
      <c r="P376" s="275"/>
      <c r="Q376" s="275"/>
      <c r="R376" s="275"/>
    </row>
    <row r="377" spans="1:18">
      <c r="A377" s="262">
        <v>372</v>
      </c>
      <c r="B377" s="256" t="s">
        <v>2183</v>
      </c>
      <c r="C377" s="256" t="s">
        <v>2184</v>
      </c>
      <c r="D377" s="256" t="s">
        <v>2198</v>
      </c>
      <c r="E377" s="270" t="s">
        <v>1053</v>
      </c>
      <c r="F377" s="262" t="s">
        <v>2199</v>
      </c>
      <c r="G377" s="262"/>
      <c r="H377" s="264" t="s">
        <v>1054</v>
      </c>
      <c r="I377" s="256" t="s">
        <v>2187</v>
      </c>
      <c r="J377" s="256" t="s">
        <v>2131</v>
      </c>
      <c r="K377" s="265">
        <v>0.29166666666666669</v>
      </c>
      <c r="L377" s="265">
        <v>0.79166666666666663</v>
      </c>
      <c r="M377" s="266" t="s">
        <v>2200</v>
      </c>
      <c r="N377" s="266" t="s">
        <v>1099</v>
      </c>
      <c r="O377" s="266" t="s">
        <v>1058</v>
      </c>
      <c r="P377" s="292"/>
      <c r="Q377" s="292"/>
      <c r="R377" s="292"/>
    </row>
    <row r="378" spans="1:18">
      <c r="A378" s="268">
        <v>373</v>
      </c>
      <c r="B378" s="249" t="s">
        <v>2183</v>
      </c>
      <c r="C378" s="249" t="s">
        <v>2184</v>
      </c>
      <c r="D378" s="268" t="s">
        <v>2201</v>
      </c>
      <c r="E378" s="270" t="s">
        <v>1053</v>
      </c>
      <c r="F378" s="268" t="s">
        <v>2202</v>
      </c>
      <c r="G378" s="268"/>
      <c r="H378" s="264" t="s">
        <v>1054</v>
      </c>
      <c r="I378" s="268" t="s">
        <v>2203</v>
      </c>
      <c r="J378" s="268" t="s">
        <v>1056</v>
      </c>
      <c r="K378" s="272">
        <v>0.29166666666666669</v>
      </c>
      <c r="L378" s="272">
        <v>0.79166666666666663</v>
      </c>
      <c r="M378" s="269" t="s">
        <v>1375</v>
      </c>
      <c r="N378" s="269" t="s">
        <v>1405</v>
      </c>
      <c r="O378" s="269" t="s">
        <v>1058</v>
      </c>
      <c r="P378" s="268"/>
      <c r="Q378" s="268"/>
      <c r="R378" s="268"/>
    </row>
    <row r="379" spans="1:18">
      <c r="A379" s="262">
        <v>374</v>
      </c>
      <c r="B379" s="256" t="s">
        <v>2183</v>
      </c>
      <c r="C379" s="256" t="s">
        <v>2184</v>
      </c>
      <c r="D379" s="262" t="s">
        <v>2204</v>
      </c>
      <c r="E379" s="270" t="s">
        <v>1053</v>
      </c>
      <c r="F379" s="262" t="s">
        <v>2205</v>
      </c>
      <c r="G379" s="262"/>
      <c r="H379" s="264" t="s">
        <v>1054</v>
      </c>
      <c r="I379" s="262" t="s">
        <v>2206</v>
      </c>
      <c r="J379" s="262" t="s">
        <v>1056</v>
      </c>
      <c r="K379" s="265">
        <v>0.29166666666666669</v>
      </c>
      <c r="L379" s="265">
        <v>0.79166666666666663</v>
      </c>
      <c r="M379" s="266" t="s">
        <v>1178</v>
      </c>
      <c r="N379" s="266" t="s">
        <v>1405</v>
      </c>
      <c r="O379" s="266" t="s">
        <v>1058</v>
      </c>
      <c r="P379" s="262"/>
      <c r="Q379" s="262"/>
      <c r="R379" s="262"/>
    </row>
    <row r="380" spans="1:18">
      <c r="A380" s="268">
        <v>375</v>
      </c>
      <c r="B380" s="249" t="s">
        <v>2183</v>
      </c>
      <c r="C380" s="249" t="s">
        <v>2184</v>
      </c>
      <c r="D380" s="268" t="s">
        <v>2207</v>
      </c>
      <c r="E380" s="270" t="s">
        <v>1053</v>
      </c>
      <c r="F380" s="268" t="s">
        <v>2208</v>
      </c>
      <c r="G380" s="268"/>
      <c r="H380" s="264" t="s">
        <v>1054</v>
      </c>
      <c r="I380" s="268" t="s">
        <v>2206</v>
      </c>
      <c r="J380" s="268" t="s">
        <v>2209</v>
      </c>
      <c r="K380" s="272">
        <v>0.29166666666666669</v>
      </c>
      <c r="L380" s="272">
        <v>0.79166666666666663</v>
      </c>
      <c r="M380" s="269" t="s">
        <v>1190</v>
      </c>
      <c r="N380" s="269" t="s">
        <v>1405</v>
      </c>
      <c r="O380" s="269" t="s">
        <v>1058</v>
      </c>
      <c r="P380" s="268"/>
      <c r="Q380" s="268"/>
      <c r="R380" s="268"/>
    </row>
    <row r="381" spans="1:18">
      <c r="A381" s="262">
        <v>376</v>
      </c>
      <c r="B381" s="262" t="s">
        <v>2183</v>
      </c>
      <c r="C381" s="262" t="s">
        <v>2184</v>
      </c>
      <c r="D381" s="262" t="s">
        <v>2210</v>
      </c>
      <c r="E381" s="270" t="s">
        <v>1053</v>
      </c>
      <c r="F381" s="262" t="s">
        <v>2211</v>
      </c>
      <c r="G381" s="262"/>
      <c r="H381" s="264" t="s">
        <v>1054</v>
      </c>
      <c r="I381" s="262" t="s">
        <v>2203</v>
      </c>
      <c r="J381" s="262" t="s">
        <v>1056</v>
      </c>
      <c r="K381" s="265">
        <v>0.29166666666666669</v>
      </c>
      <c r="L381" s="265">
        <v>0.79166666666666663</v>
      </c>
      <c r="M381" s="266" t="s">
        <v>2212</v>
      </c>
      <c r="N381" s="266" t="s">
        <v>1405</v>
      </c>
      <c r="O381" s="266" t="s">
        <v>1058</v>
      </c>
      <c r="P381" s="262"/>
      <c r="Q381" s="262"/>
      <c r="R381" s="262"/>
    </row>
    <row r="382" spans="1:18">
      <c r="A382" s="268">
        <v>377</v>
      </c>
      <c r="B382" s="268" t="s">
        <v>2183</v>
      </c>
      <c r="C382" s="268" t="s">
        <v>2184</v>
      </c>
      <c r="D382" s="268" t="s">
        <v>2213</v>
      </c>
      <c r="E382" s="270" t="s">
        <v>1053</v>
      </c>
      <c r="F382" s="268" t="s">
        <v>2214</v>
      </c>
      <c r="G382" s="268"/>
      <c r="H382" s="264" t="s">
        <v>1054</v>
      </c>
      <c r="I382" s="249" t="s">
        <v>2187</v>
      </c>
      <c r="J382" s="268" t="s">
        <v>2209</v>
      </c>
      <c r="K382" s="272">
        <v>0.29166666666666669</v>
      </c>
      <c r="L382" s="272">
        <v>0.79166666666666663</v>
      </c>
      <c r="M382" s="268" t="s">
        <v>2215</v>
      </c>
      <c r="N382" s="269" t="s">
        <v>1093</v>
      </c>
      <c r="O382" s="269" t="s">
        <v>1058</v>
      </c>
      <c r="P382" s="268"/>
      <c r="Q382" s="268"/>
      <c r="R382" s="268"/>
    </row>
    <row r="383" spans="1:18">
      <c r="A383" s="262">
        <v>378</v>
      </c>
      <c r="B383" s="262" t="s">
        <v>2183</v>
      </c>
      <c r="C383" s="262" t="s">
        <v>2184</v>
      </c>
      <c r="D383" s="262" t="s">
        <v>2216</v>
      </c>
      <c r="E383" s="270" t="s">
        <v>1053</v>
      </c>
      <c r="F383" s="262" t="s">
        <v>2217</v>
      </c>
      <c r="G383" s="262"/>
      <c r="H383" s="264" t="s">
        <v>1054</v>
      </c>
      <c r="I383" s="256" t="s">
        <v>2187</v>
      </c>
      <c r="J383" s="256" t="s">
        <v>2070</v>
      </c>
      <c r="K383" s="265">
        <v>0.29166666666666669</v>
      </c>
      <c r="L383" s="265">
        <v>0.79166666666666663</v>
      </c>
      <c r="M383" s="262" t="s">
        <v>1216</v>
      </c>
      <c r="N383" s="266" t="s">
        <v>1093</v>
      </c>
      <c r="O383" s="266" t="s">
        <v>1058</v>
      </c>
      <c r="P383" s="262"/>
      <c r="Q383" s="262"/>
      <c r="R383" s="262"/>
    </row>
    <row r="384" spans="1:18">
      <c r="A384" s="268">
        <v>379</v>
      </c>
      <c r="B384" s="268" t="s">
        <v>2183</v>
      </c>
      <c r="C384" s="268" t="s">
        <v>2184</v>
      </c>
      <c r="D384" s="268" t="s">
        <v>2218</v>
      </c>
      <c r="E384" s="270" t="s">
        <v>1053</v>
      </c>
      <c r="F384" s="268" t="s">
        <v>2219</v>
      </c>
      <c r="G384" s="268"/>
      <c r="H384" s="264" t="s">
        <v>1054</v>
      </c>
      <c r="I384" s="249" t="s">
        <v>2187</v>
      </c>
      <c r="J384" s="249" t="s">
        <v>2070</v>
      </c>
      <c r="K384" s="272">
        <v>0.29166666666666669</v>
      </c>
      <c r="L384" s="272">
        <v>0.79166666666666663</v>
      </c>
      <c r="M384" s="268" t="s">
        <v>1755</v>
      </c>
      <c r="N384" s="269" t="s">
        <v>1093</v>
      </c>
      <c r="O384" s="269" t="s">
        <v>1058</v>
      </c>
      <c r="P384" s="268"/>
      <c r="Q384" s="268"/>
      <c r="R384" s="268"/>
    </row>
    <row r="385" spans="1:18">
      <c r="A385" s="262">
        <v>380</v>
      </c>
      <c r="B385" s="262" t="s">
        <v>2183</v>
      </c>
      <c r="C385" s="262" t="s">
        <v>2184</v>
      </c>
      <c r="D385" s="262" t="s">
        <v>2220</v>
      </c>
      <c r="E385" s="270" t="s">
        <v>1053</v>
      </c>
      <c r="F385" s="262" t="s">
        <v>2221</v>
      </c>
      <c r="G385" s="262"/>
      <c r="H385" s="264" t="s">
        <v>1054</v>
      </c>
      <c r="I385" s="256" t="s">
        <v>2187</v>
      </c>
      <c r="J385" s="256" t="s">
        <v>2070</v>
      </c>
      <c r="K385" s="265">
        <v>0.29166666666666669</v>
      </c>
      <c r="L385" s="265">
        <v>0.79166666666666663</v>
      </c>
      <c r="M385" s="266" t="s">
        <v>1087</v>
      </c>
      <c r="N385" s="266" t="s">
        <v>1099</v>
      </c>
      <c r="O385" s="266" t="s">
        <v>1058</v>
      </c>
      <c r="P385" s="262"/>
      <c r="Q385" s="262"/>
      <c r="R385" s="262"/>
    </row>
    <row r="386" spans="1:18">
      <c r="A386" s="268">
        <v>381</v>
      </c>
      <c r="B386" s="268" t="s">
        <v>2183</v>
      </c>
      <c r="C386" s="268" t="s">
        <v>2184</v>
      </c>
      <c r="D386" s="268" t="s">
        <v>2222</v>
      </c>
      <c r="E386" s="270" t="s">
        <v>1053</v>
      </c>
      <c r="F386" s="268" t="s">
        <v>2223</v>
      </c>
      <c r="G386" s="268"/>
      <c r="H386" s="264" t="s">
        <v>1054</v>
      </c>
      <c r="I386" s="249" t="s">
        <v>2187</v>
      </c>
      <c r="J386" s="249" t="s">
        <v>2070</v>
      </c>
      <c r="K386" s="272">
        <v>0.29166666666666669</v>
      </c>
      <c r="L386" s="272">
        <v>0.79166666666666663</v>
      </c>
      <c r="M386" s="268" t="s">
        <v>1208</v>
      </c>
      <c r="N386" s="269" t="s">
        <v>1093</v>
      </c>
      <c r="O386" s="269" t="s">
        <v>1058</v>
      </c>
      <c r="P386" s="268"/>
      <c r="Q386" s="268"/>
      <c r="R386" s="268"/>
    </row>
    <row r="387" spans="1:18">
      <c r="A387" s="262">
        <v>382</v>
      </c>
      <c r="B387" s="262" t="s">
        <v>2183</v>
      </c>
      <c r="C387" s="262" t="s">
        <v>2184</v>
      </c>
      <c r="D387" s="262" t="s">
        <v>2224</v>
      </c>
      <c r="E387" s="270" t="s">
        <v>1053</v>
      </c>
      <c r="F387" s="262" t="s">
        <v>2225</v>
      </c>
      <c r="G387" s="262"/>
      <c r="H387" s="264" t="s">
        <v>1054</v>
      </c>
      <c r="I387" s="262" t="s">
        <v>2187</v>
      </c>
      <c r="J387" s="262" t="s">
        <v>2209</v>
      </c>
      <c r="K387" s="265">
        <v>0.29166666666666669</v>
      </c>
      <c r="L387" s="265">
        <v>0.79166666666666663</v>
      </c>
      <c r="M387" s="262" t="s">
        <v>2226</v>
      </c>
      <c r="N387" s="266" t="s">
        <v>1099</v>
      </c>
      <c r="O387" s="266" t="s">
        <v>1058</v>
      </c>
      <c r="P387" s="262"/>
      <c r="Q387" s="262"/>
      <c r="R387" s="262"/>
    </row>
    <row r="388" spans="1:18">
      <c r="A388" s="268">
        <v>383</v>
      </c>
      <c r="B388" s="268" t="s">
        <v>2184</v>
      </c>
      <c r="C388" s="268" t="s">
        <v>2227</v>
      </c>
      <c r="D388" s="268" t="s">
        <v>2228</v>
      </c>
      <c r="E388" s="270" t="s">
        <v>1053</v>
      </c>
      <c r="F388" s="268" t="s">
        <v>2229</v>
      </c>
      <c r="G388" s="268"/>
      <c r="H388" s="264" t="s">
        <v>1054</v>
      </c>
      <c r="I388" s="268" t="s">
        <v>2187</v>
      </c>
      <c r="J388" s="268" t="s">
        <v>2209</v>
      </c>
      <c r="K388" s="272">
        <v>0.29166666666666669</v>
      </c>
      <c r="L388" s="272">
        <v>0.79166666666666663</v>
      </c>
      <c r="M388" s="268" t="s">
        <v>2230</v>
      </c>
      <c r="N388" s="269" t="s">
        <v>1099</v>
      </c>
      <c r="O388" s="269" t="s">
        <v>1058</v>
      </c>
      <c r="P388" s="268"/>
      <c r="Q388" s="268"/>
      <c r="R388" s="268"/>
    </row>
    <row r="389" spans="1:18">
      <c r="A389" s="256">
        <v>384</v>
      </c>
      <c r="B389" s="262" t="s">
        <v>2231</v>
      </c>
      <c r="C389" s="263">
        <v>45667</v>
      </c>
      <c r="D389" s="256" t="s">
        <v>2232</v>
      </c>
      <c r="E389" s="251" t="s">
        <v>1053</v>
      </c>
      <c r="F389" s="256" t="s">
        <v>2233</v>
      </c>
      <c r="G389" s="256"/>
      <c r="H389" s="252" t="s">
        <v>1054</v>
      </c>
      <c r="I389" s="262" t="s">
        <v>2187</v>
      </c>
      <c r="J389" s="256" t="s">
        <v>2131</v>
      </c>
      <c r="K389" s="258">
        <v>0.29166666666666669</v>
      </c>
      <c r="L389" s="258">
        <v>0.79166666666666663</v>
      </c>
      <c r="M389" s="256" t="s">
        <v>2234</v>
      </c>
      <c r="N389" s="266" t="s">
        <v>1099</v>
      </c>
      <c r="O389" s="259" t="s">
        <v>1058</v>
      </c>
      <c r="P389" s="256"/>
      <c r="Q389" s="256"/>
      <c r="R389" s="256"/>
    </row>
    <row r="390" spans="1:18">
      <c r="A390" s="249">
        <v>385</v>
      </c>
      <c r="B390" s="268" t="s">
        <v>2231</v>
      </c>
      <c r="C390" s="274">
        <v>45667</v>
      </c>
      <c r="D390" s="249" t="s">
        <v>2235</v>
      </c>
      <c r="E390" s="251" t="s">
        <v>1053</v>
      </c>
      <c r="F390" s="249" t="s">
        <v>2236</v>
      </c>
      <c r="G390" s="249"/>
      <c r="H390" s="252" t="s">
        <v>1054</v>
      </c>
      <c r="I390" s="268" t="s">
        <v>2187</v>
      </c>
      <c r="J390" s="249" t="s">
        <v>2131</v>
      </c>
      <c r="K390" s="253">
        <v>0.29166666666666669</v>
      </c>
      <c r="L390" s="253">
        <v>0.79166666666666663</v>
      </c>
      <c r="M390" s="249" t="s">
        <v>2237</v>
      </c>
      <c r="N390" s="269" t="s">
        <v>1099</v>
      </c>
      <c r="O390" s="254" t="s">
        <v>1058</v>
      </c>
      <c r="P390" s="249"/>
      <c r="Q390" s="249"/>
      <c r="R390" s="249"/>
    </row>
    <row r="391" spans="1:18">
      <c r="A391" s="256">
        <v>386</v>
      </c>
      <c r="B391" s="262" t="s">
        <v>2231</v>
      </c>
      <c r="C391" s="263">
        <v>45667</v>
      </c>
      <c r="D391" s="256" t="s">
        <v>2238</v>
      </c>
      <c r="E391" s="251" t="s">
        <v>1053</v>
      </c>
      <c r="F391" s="256" t="s">
        <v>2239</v>
      </c>
      <c r="G391" s="256"/>
      <c r="H391" s="252" t="s">
        <v>1054</v>
      </c>
      <c r="I391" s="262" t="s">
        <v>2187</v>
      </c>
      <c r="J391" s="256" t="s">
        <v>2131</v>
      </c>
      <c r="K391" s="258">
        <v>0.29166666666666669</v>
      </c>
      <c r="L391" s="258">
        <v>0.79166666666666663</v>
      </c>
      <c r="M391" s="256" t="s">
        <v>2240</v>
      </c>
      <c r="N391" s="266" t="s">
        <v>1099</v>
      </c>
      <c r="O391" s="259" t="s">
        <v>1058</v>
      </c>
      <c r="P391" s="256"/>
      <c r="Q391" s="256"/>
      <c r="R391" s="256"/>
    </row>
    <row r="392" spans="1:18">
      <c r="A392" s="249">
        <v>387</v>
      </c>
      <c r="B392" s="268" t="s">
        <v>2231</v>
      </c>
      <c r="C392" s="274">
        <v>45667</v>
      </c>
      <c r="D392" s="249" t="s">
        <v>2241</v>
      </c>
      <c r="E392" s="251" t="s">
        <v>1053</v>
      </c>
      <c r="F392" s="249" t="s">
        <v>2242</v>
      </c>
      <c r="G392" s="249"/>
      <c r="H392" s="252" t="s">
        <v>1054</v>
      </c>
      <c r="I392" s="268" t="s">
        <v>2187</v>
      </c>
      <c r="J392" s="249" t="s">
        <v>2131</v>
      </c>
      <c r="K392" s="253">
        <v>0.29166666666666669</v>
      </c>
      <c r="L392" s="253">
        <v>0.79166666666666663</v>
      </c>
      <c r="M392" s="249" t="s">
        <v>2243</v>
      </c>
      <c r="N392" s="269" t="s">
        <v>1099</v>
      </c>
      <c r="O392" s="254" t="s">
        <v>1058</v>
      </c>
      <c r="P392" s="249"/>
      <c r="Q392" s="249"/>
      <c r="R392" s="249"/>
    </row>
    <row r="393" spans="1:18">
      <c r="A393" s="262">
        <v>388</v>
      </c>
      <c r="B393" s="262" t="s">
        <v>2231</v>
      </c>
      <c r="C393" s="263">
        <v>45667</v>
      </c>
      <c r="D393" s="262" t="s">
        <v>2244</v>
      </c>
      <c r="E393" s="270" t="s">
        <v>1053</v>
      </c>
      <c r="F393" s="262" t="s">
        <v>2208</v>
      </c>
      <c r="G393" s="262"/>
      <c r="H393" s="264" t="s">
        <v>1054</v>
      </c>
      <c r="I393" s="262" t="s">
        <v>2245</v>
      </c>
      <c r="J393" s="262" t="s">
        <v>2209</v>
      </c>
      <c r="K393" s="265">
        <v>0.29166666666666669</v>
      </c>
      <c r="L393" s="265">
        <v>0.79166666666666663</v>
      </c>
      <c r="M393" s="266" t="s">
        <v>1190</v>
      </c>
      <c r="N393" s="266" t="s">
        <v>1405</v>
      </c>
      <c r="O393" s="266" t="s">
        <v>1058</v>
      </c>
      <c r="P393" s="262"/>
      <c r="Q393" s="262"/>
      <c r="R393" s="262"/>
    </row>
    <row r="394" spans="1:18">
      <c r="A394" s="268">
        <v>389</v>
      </c>
      <c r="B394" s="268" t="s">
        <v>2231</v>
      </c>
      <c r="C394" s="274">
        <v>45667</v>
      </c>
      <c r="D394" s="268" t="s">
        <v>2246</v>
      </c>
      <c r="E394" s="270" t="s">
        <v>1053</v>
      </c>
      <c r="F394" s="268" t="s">
        <v>2205</v>
      </c>
      <c r="G394" s="268"/>
      <c r="H394" s="264" t="s">
        <v>1054</v>
      </c>
      <c r="I394" s="268" t="s">
        <v>2245</v>
      </c>
      <c r="J394" s="268" t="s">
        <v>2209</v>
      </c>
      <c r="K394" s="272">
        <v>0.29166666666666669</v>
      </c>
      <c r="L394" s="272">
        <v>0.79166666666666663</v>
      </c>
      <c r="M394" s="269" t="s">
        <v>1178</v>
      </c>
      <c r="N394" s="269" t="s">
        <v>1405</v>
      </c>
      <c r="O394" s="269" t="s">
        <v>1058</v>
      </c>
      <c r="P394" s="268"/>
      <c r="Q394" s="268"/>
      <c r="R394" s="268"/>
    </row>
    <row r="395" spans="1:18">
      <c r="A395" s="256">
        <v>390</v>
      </c>
      <c r="B395" s="262" t="s">
        <v>2231</v>
      </c>
      <c r="C395" s="263">
        <v>45667</v>
      </c>
      <c r="D395" s="256" t="s">
        <v>2247</v>
      </c>
      <c r="E395" s="280" t="s">
        <v>1091</v>
      </c>
      <c r="F395" s="262" t="s">
        <v>2186</v>
      </c>
      <c r="G395" s="256"/>
      <c r="H395" s="281" t="s">
        <v>1054</v>
      </c>
      <c r="I395" s="256" t="s">
        <v>2187</v>
      </c>
      <c r="J395" s="256" t="s">
        <v>2070</v>
      </c>
      <c r="K395" s="284">
        <v>0.29166666666666669</v>
      </c>
      <c r="L395" s="284">
        <v>0.79166666666666663</v>
      </c>
      <c r="M395" s="285" t="s">
        <v>1411</v>
      </c>
      <c r="N395" s="285" t="s">
        <v>1099</v>
      </c>
      <c r="O395" s="285" t="s">
        <v>1623</v>
      </c>
      <c r="P395" s="277"/>
      <c r="Q395" s="277"/>
      <c r="R395" s="277"/>
    </row>
    <row r="396" spans="1:18">
      <c r="A396" s="268">
        <v>391</v>
      </c>
      <c r="B396" s="268" t="s">
        <v>2231</v>
      </c>
      <c r="C396" s="274">
        <v>45667</v>
      </c>
      <c r="D396" s="268" t="s">
        <v>2248</v>
      </c>
      <c r="E396" s="286" t="s">
        <v>1091</v>
      </c>
      <c r="F396" s="268" t="s">
        <v>2191</v>
      </c>
      <c r="G396" s="268"/>
      <c r="H396" s="287" t="s">
        <v>1054</v>
      </c>
      <c r="I396" s="249" t="s">
        <v>2187</v>
      </c>
      <c r="J396" s="268" t="s">
        <v>2070</v>
      </c>
      <c r="K396" s="288">
        <v>0.29166666666666669</v>
      </c>
      <c r="L396" s="288">
        <v>0.79166666666666663</v>
      </c>
      <c r="M396" s="289" t="s">
        <v>1626</v>
      </c>
      <c r="N396" s="289" t="s">
        <v>1099</v>
      </c>
      <c r="O396" s="289" t="s">
        <v>1623</v>
      </c>
      <c r="P396" s="294"/>
      <c r="Q396" s="294"/>
      <c r="R396" s="294"/>
    </row>
    <row r="397" spans="1:18">
      <c r="A397" s="262">
        <v>392</v>
      </c>
      <c r="B397" s="262" t="s">
        <v>2231</v>
      </c>
      <c r="C397" s="263">
        <v>45667</v>
      </c>
      <c r="D397" s="262" t="s">
        <v>2249</v>
      </c>
      <c r="E397" s="286" t="s">
        <v>1091</v>
      </c>
      <c r="F397" s="262" t="s">
        <v>2189</v>
      </c>
      <c r="G397" s="262"/>
      <c r="H397" s="287" t="s">
        <v>1054</v>
      </c>
      <c r="I397" s="262" t="s">
        <v>2187</v>
      </c>
      <c r="J397" s="262" t="s">
        <v>2131</v>
      </c>
      <c r="K397" s="290">
        <v>0.29166666666666669</v>
      </c>
      <c r="L397" s="290">
        <v>0.79166666666666663</v>
      </c>
      <c r="M397" s="291" t="s">
        <v>656</v>
      </c>
      <c r="N397" s="291" t="s">
        <v>1093</v>
      </c>
      <c r="O397" s="291" t="s">
        <v>1623</v>
      </c>
      <c r="P397" s="292"/>
      <c r="Q397" s="292"/>
      <c r="R397" s="292"/>
    </row>
    <row r="398" spans="1:18">
      <c r="A398" s="249">
        <v>393</v>
      </c>
      <c r="B398" s="274">
        <v>45698</v>
      </c>
      <c r="C398" s="250">
        <v>45787</v>
      </c>
      <c r="D398" s="249" t="s">
        <v>2250</v>
      </c>
      <c r="E398" s="251" t="s">
        <v>1053</v>
      </c>
      <c r="F398" s="249" t="s">
        <v>2251</v>
      </c>
      <c r="G398" s="249"/>
      <c r="H398" s="252" t="s">
        <v>1054</v>
      </c>
      <c r="I398" s="249" t="s">
        <v>2252</v>
      </c>
      <c r="J398" s="249" t="s">
        <v>1122</v>
      </c>
      <c r="K398" s="253">
        <v>0.29166666666666669</v>
      </c>
      <c r="L398" s="253">
        <v>0.79166666666666663</v>
      </c>
      <c r="M398" s="269" t="s">
        <v>2253</v>
      </c>
      <c r="N398" s="269" t="s">
        <v>1099</v>
      </c>
      <c r="O398" s="269" t="s">
        <v>1058</v>
      </c>
      <c r="P398" s="268"/>
      <c r="Q398" s="268"/>
      <c r="R398" s="268"/>
    </row>
    <row r="399" spans="1:18">
      <c r="A399" s="262">
        <v>394</v>
      </c>
      <c r="B399" s="263">
        <v>45698</v>
      </c>
      <c r="C399" s="257">
        <v>45787</v>
      </c>
      <c r="D399" s="262" t="s">
        <v>2254</v>
      </c>
      <c r="E399" s="270" t="s">
        <v>1053</v>
      </c>
      <c r="F399" s="262" t="s">
        <v>2255</v>
      </c>
      <c r="G399" s="262"/>
      <c r="H399" s="264" t="s">
        <v>1054</v>
      </c>
      <c r="I399" s="262" t="s">
        <v>2252</v>
      </c>
      <c r="J399" s="262" t="s">
        <v>2131</v>
      </c>
      <c r="K399" s="265">
        <v>0.29166666666666669</v>
      </c>
      <c r="L399" s="265">
        <v>0.79166666666666663</v>
      </c>
      <c r="M399" s="266" t="s">
        <v>2256</v>
      </c>
      <c r="N399" s="266" t="s">
        <v>1099</v>
      </c>
      <c r="O399" s="266" t="s">
        <v>1058</v>
      </c>
      <c r="P399" s="262"/>
      <c r="Q399" s="262"/>
      <c r="R399" s="262"/>
    </row>
    <row r="400" spans="1:18">
      <c r="A400" s="249">
        <v>395</v>
      </c>
      <c r="B400" s="274">
        <v>45698</v>
      </c>
      <c r="C400" s="250">
        <v>45787</v>
      </c>
      <c r="D400" s="249" t="s">
        <v>2257</v>
      </c>
      <c r="E400" s="280" t="s">
        <v>1091</v>
      </c>
      <c r="F400" s="268" t="s">
        <v>2258</v>
      </c>
      <c r="G400" s="249"/>
      <c r="H400" s="281" t="s">
        <v>1054</v>
      </c>
      <c r="I400" s="268" t="s">
        <v>2252</v>
      </c>
      <c r="J400" s="268" t="s">
        <v>2209</v>
      </c>
      <c r="K400" s="282">
        <v>0.29166666666666669</v>
      </c>
      <c r="L400" s="282">
        <v>0.79166666666666663</v>
      </c>
      <c r="M400" s="283" t="s">
        <v>1411</v>
      </c>
      <c r="N400" s="283" t="s">
        <v>1099</v>
      </c>
      <c r="O400" s="283" t="s">
        <v>1623</v>
      </c>
      <c r="P400" s="275"/>
      <c r="Q400" s="275"/>
      <c r="R400" s="275"/>
    </row>
    <row r="401" spans="1:18">
      <c r="A401" s="262">
        <v>396</v>
      </c>
      <c r="B401" s="263">
        <v>45698</v>
      </c>
      <c r="C401" s="257">
        <v>45787</v>
      </c>
      <c r="D401" s="262" t="s">
        <v>2259</v>
      </c>
      <c r="E401" s="286" t="s">
        <v>1091</v>
      </c>
      <c r="F401" s="262" t="s">
        <v>2260</v>
      </c>
      <c r="G401" s="262"/>
      <c r="H401" s="287" t="s">
        <v>1054</v>
      </c>
      <c r="I401" s="262" t="s">
        <v>2252</v>
      </c>
      <c r="J401" s="262" t="s">
        <v>2209</v>
      </c>
      <c r="K401" s="290">
        <v>0.29166666666666669</v>
      </c>
      <c r="L401" s="290">
        <v>0.79166666666666663</v>
      </c>
      <c r="M401" s="291" t="s">
        <v>1626</v>
      </c>
      <c r="N401" s="291" t="s">
        <v>1099</v>
      </c>
      <c r="O401" s="291" t="s">
        <v>1623</v>
      </c>
      <c r="P401" s="292"/>
      <c r="Q401" s="292"/>
      <c r="R401" s="292"/>
    </row>
    <row r="402" spans="1:18">
      <c r="A402" s="268">
        <v>397</v>
      </c>
      <c r="B402" s="274">
        <v>45698</v>
      </c>
      <c r="C402" s="250">
        <v>45787</v>
      </c>
      <c r="D402" s="268" t="s">
        <v>2261</v>
      </c>
      <c r="E402" s="286" t="s">
        <v>1091</v>
      </c>
      <c r="F402" s="268" t="s">
        <v>2262</v>
      </c>
      <c r="G402" s="268"/>
      <c r="H402" s="287" t="s">
        <v>1054</v>
      </c>
      <c r="I402" s="268" t="s">
        <v>2252</v>
      </c>
      <c r="J402" s="268" t="s">
        <v>2209</v>
      </c>
      <c r="K402" s="288">
        <v>0.29166666666666669</v>
      </c>
      <c r="L402" s="288">
        <v>0.79166666666666663</v>
      </c>
      <c r="M402" s="289" t="s">
        <v>656</v>
      </c>
      <c r="N402" s="289" t="s">
        <v>1093</v>
      </c>
      <c r="O402" s="289" t="s">
        <v>1623</v>
      </c>
      <c r="P402" s="294"/>
      <c r="Q402" s="294"/>
      <c r="R402" s="294"/>
    </row>
    <row r="403" spans="1:18">
      <c r="A403" s="256">
        <v>398</v>
      </c>
      <c r="B403" s="257">
        <v>45787</v>
      </c>
      <c r="C403" s="257">
        <v>45971</v>
      </c>
      <c r="D403" s="256" t="s">
        <v>2263</v>
      </c>
      <c r="E403" s="251" t="s">
        <v>1053</v>
      </c>
      <c r="F403" s="256" t="s">
        <v>2264</v>
      </c>
      <c r="G403" s="256"/>
      <c r="H403" s="252" t="s">
        <v>1054</v>
      </c>
      <c r="I403" s="262" t="s">
        <v>2265</v>
      </c>
      <c r="J403" s="262" t="s">
        <v>2070</v>
      </c>
      <c r="K403" s="258">
        <v>0.29166666666666669</v>
      </c>
      <c r="L403" s="258">
        <v>0.79166666666666663</v>
      </c>
      <c r="M403" s="266" t="s">
        <v>1375</v>
      </c>
      <c r="N403" s="259" t="s">
        <v>1405</v>
      </c>
      <c r="O403" s="259" t="s">
        <v>1058</v>
      </c>
      <c r="P403" s="256"/>
      <c r="Q403" s="256"/>
      <c r="R403" s="256"/>
    </row>
    <row r="404" spans="1:18">
      <c r="A404" s="249">
        <v>399</v>
      </c>
      <c r="B404" s="250">
        <v>45818</v>
      </c>
      <c r="C404" s="250">
        <v>45910</v>
      </c>
      <c r="D404" s="249" t="s">
        <v>2266</v>
      </c>
      <c r="E404" s="251" t="s">
        <v>1053</v>
      </c>
      <c r="F404" s="249" t="s">
        <v>2251</v>
      </c>
      <c r="G404" s="249"/>
      <c r="H404" s="252" t="s">
        <v>1054</v>
      </c>
      <c r="I404" s="268" t="s">
        <v>2124</v>
      </c>
      <c r="J404" s="268" t="s">
        <v>2209</v>
      </c>
      <c r="K404" s="253">
        <v>0.29166666666666669</v>
      </c>
      <c r="L404" s="253">
        <v>0.79166666666666663</v>
      </c>
      <c r="M404" s="254" t="s">
        <v>2253</v>
      </c>
      <c r="N404" s="254" t="s">
        <v>1099</v>
      </c>
      <c r="O404" s="254" t="s">
        <v>1058</v>
      </c>
      <c r="P404" s="249"/>
      <c r="Q404" s="249"/>
      <c r="R404" s="249"/>
    </row>
    <row r="405" spans="1:18">
      <c r="A405" s="256">
        <v>400</v>
      </c>
      <c r="B405" s="257">
        <v>45818</v>
      </c>
      <c r="C405" s="257">
        <v>45910</v>
      </c>
      <c r="D405" s="256" t="s">
        <v>2267</v>
      </c>
      <c r="E405" s="270" t="s">
        <v>1053</v>
      </c>
      <c r="F405" s="262" t="s">
        <v>2255</v>
      </c>
      <c r="G405" s="262"/>
      <c r="H405" s="264" t="s">
        <v>1054</v>
      </c>
      <c r="I405" s="262" t="s">
        <v>2124</v>
      </c>
      <c r="J405" s="262" t="s">
        <v>2070</v>
      </c>
      <c r="K405" s="265">
        <v>0.29166666666666669</v>
      </c>
      <c r="L405" s="265">
        <v>0.79166666666666663</v>
      </c>
      <c r="M405" s="266" t="s">
        <v>2256</v>
      </c>
      <c r="N405" s="266" t="s">
        <v>1099</v>
      </c>
      <c r="O405" s="266" t="s">
        <v>1058</v>
      </c>
      <c r="P405" s="262"/>
      <c r="Q405" s="262"/>
      <c r="R405" s="262"/>
    </row>
    <row r="406" spans="1:18">
      <c r="A406" s="249">
        <v>401</v>
      </c>
      <c r="B406" s="250">
        <v>45818</v>
      </c>
      <c r="C406" s="250">
        <v>45910</v>
      </c>
      <c r="D406" s="249" t="s">
        <v>2268</v>
      </c>
      <c r="E406" s="270" t="s">
        <v>1053</v>
      </c>
      <c r="F406" s="268" t="s">
        <v>2269</v>
      </c>
      <c r="G406" s="268"/>
      <c r="H406" s="264" t="s">
        <v>1054</v>
      </c>
      <c r="I406" s="268" t="s">
        <v>2124</v>
      </c>
      <c r="J406" s="268" t="s">
        <v>2131</v>
      </c>
      <c r="K406" s="272">
        <v>0.29166666666666669</v>
      </c>
      <c r="L406" s="272">
        <v>0.79166666666666663</v>
      </c>
      <c r="M406" s="269" t="s">
        <v>2270</v>
      </c>
      <c r="N406" s="269" t="s">
        <v>1099</v>
      </c>
      <c r="O406" s="269" t="s">
        <v>1058</v>
      </c>
      <c r="P406" s="268"/>
      <c r="Q406" s="268"/>
      <c r="R406" s="268"/>
    </row>
    <row r="407" spans="1:18">
      <c r="A407" s="256">
        <v>402</v>
      </c>
      <c r="B407" s="257">
        <v>45818</v>
      </c>
      <c r="C407" s="257">
        <v>45910</v>
      </c>
      <c r="D407" s="256" t="s">
        <v>2271</v>
      </c>
      <c r="E407" s="280" t="s">
        <v>1091</v>
      </c>
      <c r="F407" s="256" t="s">
        <v>2258</v>
      </c>
      <c r="G407" s="256"/>
      <c r="H407" s="281" t="s">
        <v>1054</v>
      </c>
      <c r="I407" s="262" t="s">
        <v>2124</v>
      </c>
      <c r="J407" s="256" t="s">
        <v>1122</v>
      </c>
      <c r="K407" s="284">
        <v>0.29166666666666669</v>
      </c>
      <c r="L407" s="284">
        <v>0.79166666666666663</v>
      </c>
      <c r="M407" s="285" t="s">
        <v>1411</v>
      </c>
      <c r="N407" s="285" t="s">
        <v>1099</v>
      </c>
      <c r="O407" s="285" t="s">
        <v>1623</v>
      </c>
      <c r="P407" s="277"/>
      <c r="Q407" s="277"/>
      <c r="R407" s="277"/>
    </row>
    <row r="408" spans="1:18">
      <c r="A408" s="249">
        <v>403</v>
      </c>
      <c r="B408" s="250">
        <v>45818</v>
      </c>
      <c r="C408" s="250">
        <v>45910</v>
      </c>
      <c r="D408" s="249" t="s">
        <v>2272</v>
      </c>
      <c r="E408" s="280" t="s">
        <v>1091</v>
      </c>
      <c r="F408" s="249" t="s">
        <v>2260</v>
      </c>
      <c r="G408" s="249"/>
      <c r="H408" s="281" t="s">
        <v>1054</v>
      </c>
      <c r="I408" s="268" t="s">
        <v>2124</v>
      </c>
      <c r="J408" s="249" t="s">
        <v>1122</v>
      </c>
      <c r="K408" s="282">
        <v>0.29166666666666669</v>
      </c>
      <c r="L408" s="282">
        <v>0.79166666666666663</v>
      </c>
      <c r="M408" s="283" t="s">
        <v>1626</v>
      </c>
      <c r="N408" s="283" t="s">
        <v>1099</v>
      </c>
      <c r="O408" s="283" t="s">
        <v>1623</v>
      </c>
      <c r="P408" s="275"/>
      <c r="Q408" s="275"/>
      <c r="R408" s="275"/>
    </row>
    <row r="409" spans="1:18">
      <c r="A409" s="256">
        <v>404</v>
      </c>
      <c r="B409" s="257">
        <v>45818</v>
      </c>
      <c r="C409" s="257">
        <v>45910</v>
      </c>
      <c r="D409" s="262" t="s">
        <v>2273</v>
      </c>
      <c r="E409" s="286" t="s">
        <v>1091</v>
      </c>
      <c r="F409" s="262" t="s">
        <v>2262</v>
      </c>
      <c r="G409" s="262"/>
      <c r="H409" s="287" t="s">
        <v>1054</v>
      </c>
      <c r="I409" s="262" t="s">
        <v>2124</v>
      </c>
      <c r="J409" s="256" t="s">
        <v>1122</v>
      </c>
      <c r="K409" s="290">
        <v>0.29166666666666669</v>
      </c>
      <c r="L409" s="290">
        <v>0.79166666666666663</v>
      </c>
      <c r="M409" s="291" t="s">
        <v>656</v>
      </c>
      <c r="N409" s="291" t="s">
        <v>1093</v>
      </c>
      <c r="O409" s="291" t="s">
        <v>1623</v>
      </c>
      <c r="P409" s="292"/>
      <c r="Q409" s="292"/>
      <c r="R409" s="292"/>
    </row>
    <row r="410" spans="1:18">
      <c r="A410" s="249">
        <v>405</v>
      </c>
      <c r="B410" s="274">
        <v>45971</v>
      </c>
      <c r="C410" s="268" t="s">
        <v>2274</v>
      </c>
      <c r="D410" s="268" t="s">
        <v>2275</v>
      </c>
      <c r="E410" s="270" t="s">
        <v>1053</v>
      </c>
      <c r="F410" s="268" t="s">
        <v>2269</v>
      </c>
      <c r="G410" s="268"/>
      <c r="H410" s="264" t="s">
        <v>1054</v>
      </c>
      <c r="I410" s="249" t="s">
        <v>2187</v>
      </c>
      <c r="J410" s="268" t="s">
        <v>2131</v>
      </c>
      <c r="K410" s="272">
        <v>0.29166666666666669</v>
      </c>
      <c r="L410" s="272">
        <v>0.79166666666666663</v>
      </c>
      <c r="M410" s="269" t="s">
        <v>2270</v>
      </c>
      <c r="N410" s="269" t="s">
        <v>1099</v>
      </c>
      <c r="O410" s="269" t="s">
        <v>1058</v>
      </c>
      <c r="P410" s="268"/>
      <c r="Q410" s="268"/>
      <c r="R410" s="268"/>
    </row>
    <row r="411" spans="1:18">
      <c r="A411" s="256">
        <v>406</v>
      </c>
      <c r="B411" s="257">
        <v>45971</v>
      </c>
      <c r="C411" s="256" t="s">
        <v>2274</v>
      </c>
      <c r="D411" s="256" t="s">
        <v>2276</v>
      </c>
      <c r="E411" s="251" t="s">
        <v>1053</v>
      </c>
      <c r="F411" s="256" t="s">
        <v>2277</v>
      </c>
      <c r="G411" s="256"/>
      <c r="H411" s="252" t="s">
        <v>1054</v>
      </c>
      <c r="I411" s="256" t="s">
        <v>2187</v>
      </c>
      <c r="J411" s="262" t="s">
        <v>2070</v>
      </c>
      <c r="K411" s="258">
        <v>0.29166666666666669</v>
      </c>
      <c r="L411" s="258">
        <v>0.79166666666666663</v>
      </c>
      <c r="M411" s="259" t="s">
        <v>2278</v>
      </c>
      <c r="N411" s="259" t="s">
        <v>1099</v>
      </c>
      <c r="O411" s="259" t="s">
        <v>1058</v>
      </c>
      <c r="P411" s="256"/>
      <c r="Q411" s="256"/>
      <c r="R411" s="256"/>
    </row>
    <row r="412" spans="1:18">
      <c r="A412" s="249">
        <v>407</v>
      </c>
      <c r="B412" s="274">
        <v>45971</v>
      </c>
      <c r="C412" s="268" t="s">
        <v>2274</v>
      </c>
      <c r="D412" s="268" t="s">
        <v>2279</v>
      </c>
      <c r="E412" s="270" t="s">
        <v>1053</v>
      </c>
      <c r="F412" s="268" t="s">
        <v>2280</v>
      </c>
      <c r="G412" s="268"/>
      <c r="H412" s="264" t="s">
        <v>1054</v>
      </c>
      <c r="I412" s="249" t="s">
        <v>2187</v>
      </c>
      <c r="J412" s="268" t="s">
        <v>2209</v>
      </c>
      <c r="K412" s="272">
        <v>0.29166666666666669</v>
      </c>
      <c r="L412" s="272">
        <v>0.79166666666666663</v>
      </c>
      <c r="M412" s="269" t="s">
        <v>2281</v>
      </c>
      <c r="N412" s="269" t="s">
        <v>1099</v>
      </c>
      <c r="O412" s="269" t="s">
        <v>1058</v>
      </c>
      <c r="P412" s="268"/>
      <c r="Q412" s="268"/>
      <c r="R412" s="268"/>
    </row>
    <row r="413" spans="1:18">
      <c r="A413" s="256">
        <v>408</v>
      </c>
      <c r="B413" s="263">
        <v>45971</v>
      </c>
      <c r="C413" s="262" t="s">
        <v>2274</v>
      </c>
      <c r="D413" s="256" t="s">
        <v>2282</v>
      </c>
      <c r="E413" s="280" t="s">
        <v>1091</v>
      </c>
      <c r="F413" s="256" t="s">
        <v>2258</v>
      </c>
      <c r="G413" s="256"/>
      <c r="H413" s="281" t="s">
        <v>1054</v>
      </c>
      <c r="I413" s="256" t="s">
        <v>2124</v>
      </c>
      <c r="J413" s="256" t="s">
        <v>1122</v>
      </c>
      <c r="K413" s="284">
        <v>0.29166666666666669</v>
      </c>
      <c r="L413" s="284">
        <v>0.79166666666666663</v>
      </c>
      <c r="M413" s="285" t="s">
        <v>1411</v>
      </c>
      <c r="N413" s="285" t="s">
        <v>1099</v>
      </c>
      <c r="O413" s="285" t="s">
        <v>1623</v>
      </c>
      <c r="P413" s="277"/>
      <c r="Q413" s="277"/>
      <c r="R413" s="277"/>
    </row>
    <row r="414" spans="1:18">
      <c r="A414" s="249">
        <v>409</v>
      </c>
      <c r="B414" s="274">
        <v>45971</v>
      </c>
      <c r="C414" s="268" t="s">
        <v>2274</v>
      </c>
      <c r="D414" s="249" t="s">
        <v>2283</v>
      </c>
      <c r="E414" s="280" t="s">
        <v>1091</v>
      </c>
      <c r="F414" s="249" t="s">
        <v>2260</v>
      </c>
      <c r="G414" s="249"/>
      <c r="H414" s="281" t="s">
        <v>1054</v>
      </c>
      <c r="I414" s="249" t="s">
        <v>2124</v>
      </c>
      <c r="J414" s="249" t="s">
        <v>1122</v>
      </c>
      <c r="K414" s="282">
        <v>0.29166666666666669</v>
      </c>
      <c r="L414" s="282">
        <v>0.79166666666666663</v>
      </c>
      <c r="M414" s="283" t="s">
        <v>1626</v>
      </c>
      <c r="N414" s="283" t="s">
        <v>1099</v>
      </c>
      <c r="O414" s="283" t="s">
        <v>1623</v>
      </c>
      <c r="P414" s="275"/>
      <c r="Q414" s="275"/>
      <c r="R414" s="275"/>
    </row>
    <row r="415" spans="1:18">
      <c r="A415" s="256">
        <v>410</v>
      </c>
      <c r="B415" s="296">
        <v>45971</v>
      </c>
      <c r="C415" s="297" t="s">
        <v>2274</v>
      </c>
      <c r="D415" s="297" t="s">
        <v>2284</v>
      </c>
      <c r="E415" s="298" t="s">
        <v>1091</v>
      </c>
      <c r="F415" s="297" t="s">
        <v>2262</v>
      </c>
      <c r="G415" s="297"/>
      <c r="H415" s="299" t="s">
        <v>1054</v>
      </c>
      <c r="I415" s="297" t="s">
        <v>2124</v>
      </c>
      <c r="J415" s="297" t="s">
        <v>1122</v>
      </c>
      <c r="K415" s="300">
        <v>0.29166666666666669</v>
      </c>
      <c r="L415" s="300">
        <v>0.79166666666666663</v>
      </c>
      <c r="M415" s="301" t="s">
        <v>656</v>
      </c>
      <c r="N415" s="301" t="s">
        <v>1093</v>
      </c>
      <c r="O415" s="301" t="s">
        <v>1623</v>
      </c>
      <c r="P415" s="302"/>
      <c r="Q415" s="302"/>
      <c r="R415" s="302"/>
    </row>
  </sheetData>
  <mergeCells count="20">
    <mergeCell ref="M1:M2"/>
    <mergeCell ref="A1:A2"/>
    <mergeCell ref="B1:B2"/>
    <mergeCell ref="C1:C2"/>
    <mergeCell ref="D1:D2"/>
    <mergeCell ref="E1:E2"/>
    <mergeCell ref="F1:F2"/>
    <mergeCell ref="H1:H2"/>
    <mergeCell ref="I1:I2"/>
    <mergeCell ref="J1:J2"/>
    <mergeCell ref="K1:K2"/>
    <mergeCell ref="L1:L2"/>
    <mergeCell ref="T52:V52"/>
    <mergeCell ref="T57:Y57"/>
    <mergeCell ref="N1:N2"/>
    <mergeCell ref="O1:O2"/>
    <mergeCell ref="P1:P2"/>
    <mergeCell ref="Q1:Q2"/>
    <mergeCell ref="R1:R2"/>
    <mergeCell ref="S1:S2"/>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CFF6B7-AB24-4193-B48A-854966B90897}">
  <sheetPr codeName="Sheet4">
    <tabColor rgb="FFE7FEBE"/>
  </sheetPr>
  <dimension ref="A1:N14"/>
  <sheetViews>
    <sheetView zoomScale="70" zoomScaleNormal="70" workbookViewId="0">
      <selection activeCell="A16" sqref="A16:R31"/>
    </sheetView>
  </sheetViews>
  <sheetFormatPr defaultRowHeight="18"/>
  <cols>
    <col min="1" max="1" width="9.85546875" bestFit="1" customWidth="1"/>
    <col min="2" max="2" width="13.140625" bestFit="1" customWidth="1"/>
    <col min="3" max="3" width="6.5" bestFit="1" customWidth="1"/>
    <col min="4" max="4" width="10.28515625" customWidth="1"/>
    <col min="5" max="5" width="9.640625" customWidth="1"/>
    <col min="6" max="6" width="12.42578125" customWidth="1"/>
    <col min="7" max="7" width="10.35546875" customWidth="1"/>
    <col min="8" max="8" width="17.78515625" bestFit="1" customWidth="1"/>
    <col min="9" max="9" width="20.640625" bestFit="1" customWidth="1"/>
    <col min="10" max="10" width="20.35546875" bestFit="1" customWidth="1"/>
    <col min="11" max="11" width="17.78515625" customWidth="1"/>
    <col min="12" max="12" width="10.7109375" customWidth="1"/>
    <col min="13" max="13" width="7.92578125" bestFit="1" customWidth="1"/>
    <col min="14" max="14" width="10.140625" bestFit="1" customWidth="1"/>
    <col min="16" max="16" width="11.640625" customWidth="1"/>
    <col min="17" max="17" width="11.5703125" customWidth="1"/>
    <col min="18" max="18" width="11.640625" customWidth="1"/>
  </cols>
  <sheetData>
    <row r="1" spans="1:14">
      <c r="A1" t="s">
        <v>26</v>
      </c>
      <c r="B1" t="s">
        <v>120</v>
      </c>
      <c r="C1" t="s">
        <v>24</v>
      </c>
      <c r="D1" t="s">
        <v>27</v>
      </c>
      <c r="E1" t="s">
        <v>28</v>
      </c>
      <c r="F1" t="s">
        <v>29</v>
      </c>
      <c r="G1" t="s">
        <v>23</v>
      </c>
      <c r="H1" t="s">
        <v>121</v>
      </c>
      <c r="I1" t="s">
        <v>30</v>
      </c>
      <c r="J1" t="s">
        <v>31</v>
      </c>
      <c r="K1" t="s">
        <v>32</v>
      </c>
      <c r="L1" t="s">
        <v>33</v>
      </c>
      <c r="M1" t="s">
        <v>34</v>
      </c>
      <c r="N1" t="s">
        <v>35</v>
      </c>
    </row>
    <row r="9" spans="1:14">
      <c r="A9" s="113"/>
    </row>
    <row r="10" spans="1:14">
      <c r="A10" s="112"/>
    </row>
    <row r="14" spans="1:14" ht="22.5">
      <c r="A14" s="114"/>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DD1FB8-E58C-4D79-AA18-28F0768E5E08}">
  <sheetPr codeName="Sheet6">
    <tabColor rgb="FFDBCDFF"/>
  </sheetPr>
  <dimension ref="A1:AK29"/>
  <sheetViews>
    <sheetView topLeftCell="AA1" zoomScale="60" zoomScaleNormal="60" workbookViewId="0">
      <selection activeCell="AJ3" sqref="AJ3:AJ24"/>
    </sheetView>
  </sheetViews>
  <sheetFormatPr defaultRowHeight="18"/>
  <cols>
    <col min="1" max="1" width="5.35546875" bestFit="1" customWidth="1"/>
    <col min="2" max="2" width="18.92578125" customWidth="1"/>
    <col min="3" max="3" width="11" bestFit="1" customWidth="1"/>
    <col min="4" max="4" width="10.28515625" customWidth="1"/>
    <col min="5" max="5" width="11.140625" bestFit="1" customWidth="1"/>
    <col min="6" max="6" width="11.42578125" bestFit="1" customWidth="1"/>
    <col min="7" max="7" width="11.140625" bestFit="1" customWidth="1"/>
    <col min="8" max="8" width="15.28515625" bestFit="1" customWidth="1"/>
    <col min="9" max="9" width="27" bestFit="1" customWidth="1"/>
    <col min="10" max="10" width="17.85546875" bestFit="1" customWidth="1"/>
    <col min="11" max="11" width="15.92578125" bestFit="1" customWidth="1"/>
    <col min="12" max="12" width="20.140625" bestFit="1" customWidth="1"/>
    <col min="13" max="13" width="21.7109375" bestFit="1" customWidth="1"/>
    <col min="14" max="14" width="9.2109375" bestFit="1" customWidth="1"/>
    <col min="15" max="15" width="6.42578125" bestFit="1" customWidth="1"/>
    <col min="16" max="16" width="40.35546875" bestFit="1" customWidth="1"/>
    <col min="17" max="17" width="15.85546875" bestFit="1" customWidth="1"/>
    <col min="18" max="18" width="15.640625" bestFit="1" customWidth="1"/>
    <col min="19" max="19" width="7.78515625" bestFit="1" customWidth="1"/>
    <col min="20" max="20" width="9.7109375" bestFit="1" customWidth="1"/>
    <col min="21" max="21" width="15.92578125" bestFit="1" customWidth="1"/>
    <col min="22" max="22" width="8.78515625" bestFit="1" customWidth="1"/>
    <col min="23" max="23" width="26.42578125" bestFit="1" customWidth="1"/>
    <col min="24" max="24" width="16.78515625" bestFit="1" customWidth="1"/>
    <col min="25" max="25" width="16.140625" bestFit="1" customWidth="1"/>
    <col min="26" max="26" width="21.92578125" bestFit="1" customWidth="1"/>
    <col min="27" max="27" width="19.5703125" bestFit="1" customWidth="1"/>
    <col min="28" max="28" width="39.28515625" bestFit="1" customWidth="1"/>
    <col min="29" max="29" width="21.2109375" bestFit="1" customWidth="1"/>
    <col min="30" max="30" width="16.5703125" bestFit="1" customWidth="1"/>
    <col min="31" max="31" width="33.7109375" bestFit="1" customWidth="1"/>
    <col min="32" max="32" width="32.140625" bestFit="1" customWidth="1"/>
    <col min="33" max="33" width="14" bestFit="1" customWidth="1"/>
    <col min="34" max="34" width="14.78515625" bestFit="1" customWidth="1"/>
    <col min="35" max="35" width="12.0703125" bestFit="1" customWidth="1"/>
    <col min="36" max="36" width="13.140625" bestFit="1" customWidth="1"/>
    <col min="37" max="37" width="12.85546875" bestFit="1" customWidth="1"/>
  </cols>
  <sheetData>
    <row r="1" spans="1:37" s="8" customFormat="1" ht="22" customHeight="1">
      <c r="A1" s="208" t="s">
        <v>87</v>
      </c>
      <c r="B1" s="208"/>
      <c r="C1" s="213" t="s">
        <v>79</v>
      </c>
      <c r="D1" s="213"/>
      <c r="E1" s="213"/>
      <c r="F1" s="213"/>
      <c r="G1" s="213"/>
      <c r="H1" s="212" t="s">
        <v>80</v>
      </c>
      <c r="I1" s="212"/>
      <c r="J1" s="212"/>
      <c r="K1" s="212"/>
      <c r="L1" s="212"/>
      <c r="M1" s="212"/>
      <c r="N1" s="212"/>
      <c r="O1" s="211" t="s">
        <v>85</v>
      </c>
      <c r="P1" s="211"/>
      <c r="Q1" s="211"/>
      <c r="R1" s="211"/>
      <c r="S1" s="211"/>
      <c r="T1" s="211"/>
      <c r="U1" s="210" t="s">
        <v>81</v>
      </c>
      <c r="V1" s="210"/>
      <c r="W1" s="210"/>
      <c r="X1" s="214" t="s">
        <v>82</v>
      </c>
      <c r="Y1" s="214"/>
      <c r="Z1" s="215" t="s">
        <v>86</v>
      </c>
      <c r="AA1" s="215"/>
      <c r="AB1" s="209" t="s">
        <v>83</v>
      </c>
      <c r="AC1" s="209"/>
      <c r="AD1" s="209"/>
      <c r="AE1" s="209"/>
      <c r="AF1" s="209"/>
      <c r="AG1" s="209"/>
      <c r="AH1" s="209" t="s">
        <v>84</v>
      </c>
      <c r="AI1" s="209"/>
      <c r="AJ1" s="209"/>
      <c r="AK1" s="209"/>
    </row>
    <row r="2" spans="1:37" s="1" customFormat="1" ht="64" customHeight="1">
      <c r="A2" s="10" t="s">
        <v>49</v>
      </c>
      <c r="B2" s="10" t="s">
        <v>50</v>
      </c>
      <c r="C2" s="11" t="s">
        <v>24</v>
      </c>
      <c r="D2" s="11" t="s">
        <v>51</v>
      </c>
      <c r="E2" s="11" t="s">
        <v>52</v>
      </c>
      <c r="F2" s="11" t="s">
        <v>53</v>
      </c>
      <c r="G2" s="11" t="s">
        <v>54</v>
      </c>
      <c r="H2" s="12" t="s">
        <v>55</v>
      </c>
      <c r="I2" s="12" t="s">
        <v>56</v>
      </c>
      <c r="J2" s="12" t="s">
        <v>57</v>
      </c>
      <c r="K2" s="12" t="s">
        <v>88</v>
      </c>
      <c r="L2" s="12" t="s">
        <v>58</v>
      </c>
      <c r="M2" s="12" t="s">
        <v>89</v>
      </c>
      <c r="N2" s="12" t="s">
        <v>59</v>
      </c>
      <c r="O2" s="13" t="s">
        <v>0</v>
      </c>
      <c r="P2" s="13" t="s">
        <v>60</v>
      </c>
      <c r="Q2" s="13" t="s">
        <v>3</v>
      </c>
      <c r="R2" s="13" t="s">
        <v>2</v>
      </c>
      <c r="S2" s="13" t="s">
        <v>61</v>
      </c>
      <c r="T2" s="13" t="s">
        <v>62</v>
      </c>
      <c r="U2" s="14" t="s">
        <v>28</v>
      </c>
      <c r="V2" s="14" t="s">
        <v>63</v>
      </c>
      <c r="W2" s="14" t="s">
        <v>64</v>
      </c>
      <c r="X2" s="15" t="s">
        <v>78</v>
      </c>
      <c r="Y2" s="15" t="s">
        <v>77</v>
      </c>
      <c r="Z2" s="16" t="s">
        <v>65</v>
      </c>
      <c r="AA2" s="16" t="s">
        <v>66</v>
      </c>
      <c r="AB2" s="17" t="s">
        <v>67</v>
      </c>
      <c r="AC2" s="17" t="s">
        <v>68</v>
      </c>
      <c r="AD2" s="17" t="s">
        <v>69</v>
      </c>
      <c r="AE2" s="17" t="s">
        <v>70</v>
      </c>
      <c r="AF2" s="17" t="s">
        <v>71</v>
      </c>
      <c r="AG2" s="17" t="s">
        <v>72</v>
      </c>
      <c r="AH2" s="18" t="s">
        <v>73</v>
      </c>
      <c r="AI2" s="18" t="s">
        <v>74</v>
      </c>
      <c r="AJ2" s="18" t="s">
        <v>75</v>
      </c>
      <c r="AK2" s="18" t="s">
        <v>76</v>
      </c>
    </row>
    <row r="3" spans="1:37" s="8" customFormat="1" ht="29.5" customHeight="1">
      <c r="A3" s="2">
        <v>1</v>
      </c>
      <c r="B3" s="24" t="str">
        <f>IF(Incident[[#This Row],[Classification]]="Damage-Only","DAM-"&amp;TEXT(Incident[[#This Row],[Date]],"yy")&amp;"-"&amp;TEXT(Incident[[#This Row],[Date]],"mm")&amp;"-"&amp;TEXT(Incident[[#This Row],[Date]],"dd")&amp;"-"&amp;TEXT(COUNTIF(INDEX(Incident[Classification],1):Incident[[#This Row],[Classification]],Incident[[#This Row],[Classification]]),"000"),
IF(Incident[[#This Row],[Classification]]="Environmental","ENV-"&amp;TEXT(Incident[[#This Row],[Date]],"yy")&amp;"-"&amp;TEXT(Incident[[#This Row],[Date]],"mm")&amp;"-"&amp;TEXT(Incident[[#This Row],[Date]],"dd")&amp;"-"&amp;TEXT(COUNTIF(INDEX(Incident[Classification],1):Incident[[#This Row],[Classification]],Incident[[#This Row],[Classification]]),"000"),
IF(Incident[[#This Row],[Classification]]="Injury","INJ-"&amp;TEXT(Incident[[#This Row],[Date]],"yy")&amp;"-"&amp;TEXT(Incident[[#This Row],[Date]],"mm")&amp;"-"&amp;TEXT(Incident[[#This Row],[Date]],"dd")&amp;"-"&amp;TEXT(COUNTIF(INDEX(Incident[Classification],1):Incident[[#This Row],[Classification]],Incident[[#This Row],[Classification]]),"000"))))</f>
        <v>ENV-24-12-20-001</v>
      </c>
      <c r="C3" s="19">
        <v>45646</v>
      </c>
      <c r="D3" s="3" t="str">
        <f>TEXT(Incident[[#This Row],[Date]],"ddd")</f>
        <v>Fri</v>
      </c>
      <c r="E3" s="3" t="str">
        <f>TEXT(Incident[[#This Row],[Date]],"yyyy")</f>
        <v>2024</v>
      </c>
      <c r="F3" s="3"/>
      <c r="G3" s="3"/>
      <c r="H3" s="4"/>
      <c r="I3" s="4"/>
      <c r="J3" s="4" t="s">
        <v>123</v>
      </c>
      <c r="K3" s="4" t="s">
        <v>129</v>
      </c>
      <c r="L3" s="4" t="s">
        <v>139</v>
      </c>
      <c r="M3" s="4" t="s">
        <v>157</v>
      </c>
      <c r="N3" s="4"/>
      <c r="O3" s="5"/>
      <c r="P3" s="5"/>
      <c r="Q3" s="5"/>
      <c r="R3" s="5"/>
      <c r="S3" s="5"/>
      <c r="T3" s="5"/>
      <c r="U3" s="38"/>
      <c r="V3" s="6"/>
      <c r="W3" s="6"/>
      <c r="X3" s="7"/>
      <c r="Y3" s="7"/>
      <c r="Z3" s="20"/>
      <c r="AA3" s="20"/>
      <c r="AB3" s="21">
        <v>150</v>
      </c>
      <c r="AC3" s="21"/>
      <c r="AD3" s="21"/>
      <c r="AE3" s="21"/>
      <c r="AF3" s="21">
        <v>20</v>
      </c>
      <c r="AG3" s="21">
        <f>SUM(Incident[[#This Row],[Cost of Investigation and Reporting]:[Time consumed for cleaning]])</f>
        <v>170</v>
      </c>
      <c r="AH3" s="22">
        <v>1</v>
      </c>
      <c r="AI3" s="22">
        <v>5</v>
      </c>
      <c r="AJ3" s="23">
        <f>IF(OR(Incident[[#This Row],[Severity]]="",Incident[[#This Row],[Likelihood]]=""),"",Incident[[#This Row],[Severity]]*Incident[[#This Row],[Likelihood]])</f>
        <v>5</v>
      </c>
      <c r="AK3" s="23" t="str">
        <f>IF(Incident[[#This Row],[RA Score]]&lt;=7,"Low",IF(AND(Incident[[#This Row],[RA Score]]&gt;7,Incident[[#This Row],[RA Score]]&lt;=15),"Moderate","High"))</f>
        <v>Low</v>
      </c>
    </row>
    <row r="4" spans="1:37" s="8" customFormat="1" ht="29.15" customHeight="1">
      <c r="A4" s="2">
        <v>2</v>
      </c>
      <c r="B4" s="24" t="str">
        <f>IF(Incident[[#This Row],[Classification]]="Damage-Only","DAM-"&amp;TEXT(Incident[[#This Row],[Date]],"yy")&amp;"-"&amp;TEXT(Incident[[#This Row],[Date]],"mm")&amp;"-"&amp;TEXT(Incident[[#This Row],[Date]],"dd")&amp;"-"&amp;TEXT(COUNTIF(INDEX(Incident[Classification],1):Incident[[#This Row],[Classification]],Incident[[#This Row],[Classification]]),"000"),
IF(Incident[[#This Row],[Classification]]="Environmental","ENV-"&amp;TEXT(Incident[[#This Row],[Date]],"yy")&amp;"-"&amp;TEXT(Incident[[#This Row],[Date]],"mm")&amp;"-"&amp;TEXT(Incident[[#This Row],[Date]],"dd")&amp;"-"&amp;TEXT(COUNTIF(INDEX(Incident[Classification],1):Incident[[#This Row],[Classification]],Incident[[#This Row],[Classification]]),"000"),
IF(Incident[[#This Row],[Classification]]="Injury","INJ-"&amp;TEXT(Incident[[#This Row],[Date]],"yy")&amp;"-"&amp;TEXT(Incident[[#This Row],[Date]],"mm")&amp;"-"&amp;TEXT(Incident[[#This Row],[Date]],"dd")&amp;"-"&amp;TEXT(COUNTIF(INDEX(Incident[Classification],1):Incident[[#This Row],[Classification]],Incident[[#This Row],[Classification]]),"000"))))</f>
        <v>DAM-24-12-21-001</v>
      </c>
      <c r="C4" s="19">
        <v>45647</v>
      </c>
      <c r="D4" s="3" t="str">
        <f>TEXT(Incident[[#This Row],[Date]],"ddd")</f>
        <v>Sat</v>
      </c>
      <c r="E4" s="3" t="str">
        <f>TEXT(Incident[[#This Row],[Date]],"yyyy")</f>
        <v>2024</v>
      </c>
      <c r="F4" s="3"/>
      <c r="G4" s="3"/>
      <c r="H4" s="4"/>
      <c r="I4" s="4"/>
      <c r="J4" s="4" t="s">
        <v>246</v>
      </c>
      <c r="K4" s="4" t="s">
        <v>130</v>
      </c>
      <c r="L4" s="4"/>
      <c r="M4" s="4" t="s">
        <v>157</v>
      </c>
      <c r="N4" s="4"/>
      <c r="O4" s="5"/>
      <c r="P4" s="5"/>
      <c r="Q4" s="5"/>
      <c r="R4" s="5"/>
      <c r="S4" s="5"/>
      <c r="T4" s="5"/>
      <c r="U4" s="38"/>
      <c r="V4" s="6"/>
      <c r="W4" s="6"/>
      <c r="X4" s="7"/>
      <c r="Y4" s="7"/>
      <c r="Z4" s="20"/>
      <c r="AA4" s="20"/>
      <c r="AB4" s="21"/>
      <c r="AC4" s="21"/>
      <c r="AD4" s="21"/>
      <c r="AE4" s="21">
        <v>3000</v>
      </c>
      <c r="AF4" s="21">
        <v>60</v>
      </c>
      <c r="AG4" s="21">
        <f>SUM(Incident[[#This Row],[Cost of Investigation and Reporting]:[Time consumed for cleaning]])</f>
        <v>3060</v>
      </c>
      <c r="AH4" s="22">
        <v>2</v>
      </c>
      <c r="AI4" s="22">
        <v>4</v>
      </c>
      <c r="AJ4" s="23">
        <f>IF(OR(Incident[[#This Row],[Severity]]="",Incident[[#This Row],[Likelihood]]=""),"",Incident[[#This Row],[Severity]]*Incident[[#This Row],[Likelihood]])</f>
        <v>8</v>
      </c>
      <c r="AK4" s="23" t="str">
        <f>IF(Incident[[#This Row],[RA Score]]&lt;=7,"Low",IF(AND(Incident[[#This Row],[RA Score]]&gt;7,Incident[[#This Row],[RA Score]]&lt;=15),"Moderate","High"))</f>
        <v>Moderate</v>
      </c>
    </row>
    <row r="5" spans="1:37" s="8" customFormat="1" ht="29.15" customHeight="1">
      <c r="A5" s="2">
        <v>3</v>
      </c>
      <c r="B5" s="24" t="str">
        <f>IF(Incident[[#This Row],[Classification]]="Damage-Only","DAM-"&amp;TEXT(Incident[[#This Row],[Date]],"yy")&amp;"-"&amp;TEXT(Incident[[#This Row],[Date]],"mm")&amp;"-"&amp;TEXT(Incident[[#This Row],[Date]],"dd")&amp;"-"&amp;TEXT(COUNTIF(INDEX(Incident[Classification],1):Incident[[#This Row],[Classification]],Incident[[#This Row],[Classification]]),"000"),
IF(Incident[[#This Row],[Classification]]="Environmental","ENV-"&amp;TEXT(Incident[[#This Row],[Date]],"yy")&amp;"-"&amp;TEXT(Incident[[#This Row],[Date]],"mm")&amp;"-"&amp;TEXT(Incident[[#This Row],[Date]],"dd")&amp;"-"&amp;TEXT(COUNTIF(INDEX(Incident[Classification],1):Incident[[#This Row],[Classification]],Incident[[#This Row],[Classification]]),"000"),
IF(Incident[[#This Row],[Classification]]="Injury","INJ-"&amp;TEXT(Incident[[#This Row],[Date]],"yy")&amp;"-"&amp;TEXT(Incident[[#This Row],[Date]],"mm")&amp;"-"&amp;TEXT(Incident[[#This Row],[Date]],"dd")&amp;"-"&amp;TEXT(COUNTIF(INDEX(Incident[Classification],1):Incident[[#This Row],[Classification]],Incident[[#This Row],[Classification]]),"000"))))</f>
        <v>INJ-24-12-08-001</v>
      </c>
      <c r="C5" s="19">
        <v>45634</v>
      </c>
      <c r="D5" s="3" t="str">
        <f>TEXT(Incident[[#This Row],[Date]],"ddd")</f>
        <v>Sun</v>
      </c>
      <c r="E5" s="3" t="str">
        <f>TEXT(Incident[[#This Row],[Date]],"yyyy")</f>
        <v>2024</v>
      </c>
      <c r="F5" s="3"/>
      <c r="G5" s="3"/>
      <c r="H5" s="4"/>
      <c r="I5" s="4"/>
      <c r="J5" s="4" t="s">
        <v>122</v>
      </c>
      <c r="K5" s="4" t="s">
        <v>124</v>
      </c>
      <c r="L5" s="4"/>
      <c r="M5" s="4"/>
      <c r="N5" s="4">
        <v>1</v>
      </c>
      <c r="O5" s="5"/>
      <c r="P5" s="5"/>
      <c r="Q5" s="5"/>
      <c r="R5" s="5" t="s">
        <v>226</v>
      </c>
      <c r="S5" s="5"/>
      <c r="T5" s="5"/>
      <c r="U5" s="38" t="s">
        <v>115</v>
      </c>
      <c r="V5" s="6"/>
      <c r="W5" s="6"/>
      <c r="X5" s="7"/>
      <c r="Y5" s="7"/>
      <c r="Z5" s="20"/>
      <c r="AA5" s="20"/>
      <c r="AB5" s="21"/>
      <c r="AC5" s="21">
        <v>80</v>
      </c>
      <c r="AD5" s="21"/>
      <c r="AE5" s="21"/>
      <c r="AF5" s="21"/>
      <c r="AG5" s="21">
        <f>SUM(Incident[[#This Row],[Cost of Investigation and Reporting]:[Time consumed for cleaning]])</f>
        <v>80</v>
      </c>
      <c r="AH5" s="22">
        <v>4</v>
      </c>
      <c r="AI5" s="22">
        <v>5</v>
      </c>
      <c r="AJ5" s="23">
        <f>IF(OR(Incident[[#This Row],[Severity]]="",Incident[[#This Row],[Likelihood]]=""),"",Incident[[#This Row],[Severity]]*Incident[[#This Row],[Likelihood]])</f>
        <v>20</v>
      </c>
      <c r="AK5" s="23" t="str">
        <f>IF(Incident[[#This Row],[RA Score]]&lt;=7,"Low",IF(AND(Incident[[#This Row],[RA Score]]&gt;7,Incident[[#This Row],[RA Score]]&lt;=15),"Moderate","High"))</f>
        <v>High</v>
      </c>
    </row>
    <row r="6" spans="1:37">
      <c r="A6" s="2">
        <v>4</v>
      </c>
      <c r="B6" s="24" t="str">
        <f>IF(Incident[[#This Row],[Classification]]="Damage-Only","DAM-"&amp;TEXT(Incident[[#This Row],[Date]],"yy")&amp;"-"&amp;TEXT(Incident[[#This Row],[Date]],"mm")&amp;"-"&amp;TEXT(Incident[[#This Row],[Date]],"dd")&amp;"-"&amp;TEXT(COUNTIF(INDEX(Incident[Classification],1):Incident[[#This Row],[Classification]],Incident[[#This Row],[Classification]]),"000"),
IF(Incident[[#This Row],[Classification]]="Environmental","ENV-"&amp;TEXT(Incident[[#This Row],[Date]],"yy")&amp;"-"&amp;TEXT(Incident[[#This Row],[Date]],"mm")&amp;"-"&amp;TEXT(Incident[[#This Row],[Date]],"dd")&amp;"-"&amp;TEXT(COUNTIF(INDEX(Incident[Classification],1):Incident[[#This Row],[Classification]],Incident[[#This Row],[Classification]]),"000"),
IF(Incident[[#This Row],[Classification]]="Injury","INJ-"&amp;TEXT(Incident[[#This Row],[Date]],"yy")&amp;"-"&amp;TEXT(Incident[[#This Row],[Date]],"mm")&amp;"-"&amp;TEXT(Incident[[#This Row],[Date]],"dd")&amp;"-"&amp;TEXT(COUNTIF(INDEX(Incident[Classification],1):Incident[[#This Row],[Classification]],Incident[[#This Row],[Classification]]),"000"))))</f>
        <v>DAM-24-11-08-002</v>
      </c>
      <c r="C6" s="19">
        <v>45604</v>
      </c>
      <c r="D6" s="3" t="str">
        <f>TEXT(Incident[[#This Row],[Date]],"ddd")</f>
        <v>Fri</v>
      </c>
      <c r="E6" s="3" t="str">
        <f>TEXT(Incident[[#This Row],[Date]],"yyyy")</f>
        <v>2024</v>
      </c>
      <c r="F6" s="3"/>
      <c r="G6" s="3"/>
      <c r="H6" s="4"/>
      <c r="I6" s="4"/>
      <c r="J6" s="4" t="s">
        <v>246</v>
      </c>
      <c r="K6" s="4"/>
      <c r="L6" s="4"/>
      <c r="M6" s="4"/>
      <c r="N6" s="4"/>
      <c r="O6" s="5"/>
      <c r="P6" s="5"/>
      <c r="Q6" s="5"/>
      <c r="R6" s="5"/>
      <c r="S6" s="5"/>
      <c r="T6" s="5"/>
      <c r="U6" s="38"/>
      <c r="V6" s="6"/>
      <c r="W6" s="6"/>
      <c r="X6" s="7"/>
      <c r="Y6" s="7"/>
      <c r="Z6" s="20"/>
      <c r="AA6" s="20"/>
      <c r="AB6" s="21"/>
      <c r="AC6" s="21"/>
      <c r="AD6" s="21"/>
      <c r="AE6" s="21"/>
      <c r="AF6" s="21"/>
      <c r="AG6" s="21">
        <f>SUM(Incident[[#This Row],[Cost of Investigation and Reporting]:[Time consumed for cleaning]])</f>
        <v>0</v>
      </c>
      <c r="AH6" s="22"/>
      <c r="AI6" s="22"/>
      <c r="AJ6" s="23" t="str">
        <f>IF(OR(Incident[[#This Row],[Severity]]="",Incident[[#This Row],[Likelihood]]=""),"",Incident[[#This Row],[Severity]]*Incident[[#This Row],[Likelihood]])</f>
        <v/>
      </c>
      <c r="AK6" s="23" t="str">
        <f>IF(Incident[[#This Row],[RA Score]]&lt;=7,"Low",IF(AND(Incident[[#This Row],[RA Score]]&gt;7,Incident[[#This Row],[RA Score]]&lt;=15),"Moderate","High"))</f>
        <v>High</v>
      </c>
    </row>
    <row r="7" spans="1:37">
      <c r="A7" s="2">
        <v>5</v>
      </c>
      <c r="B7" s="24" t="str">
        <f>IF(Incident[[#This Row],[Classification]]="Damage-Only","DAM-"&amp;TEXT(Incident[[#This Row],[Date]],"yy")&amp;"-"&amp;TEXT(Incident[[#This Row],[Date]],"mm")&amp;"-"&amp;TEXT(Incident[[#This Row],[Date]],"dd")&amp;"-"&amp;TEXT(COUNTIF(INDEX(Incident[Classification],1):Incident[[#This Row],[Classification]],Incident[[#This Row],[Classification]]),"000"),
IF(Incident[[#This Row],[Classification]]="Environmental","ENV-"&amp;TEXT(Incident[[#This Row],[Date]],"yy")&amp;"-"&amp;TEXT(Incident[[#This Row],[Date]],"mm")&amp;"-"&amp;TEXT(Incident[[#This Row],[Date]],"dd")&amp;"-"&amp;TEXT(COUNTIF(INDEX(Incident[Classification],1):Incident[[#This Row],[Classification]],Incident[[#This Row],[Classification]]),"000"),
IF(Incident[[#This Row],[Classification]]="Injury","INJ-"&amp;TEXT(Incident[[#This Row],[Date]],"yy")&amp;"-"&amp;TEXT(Incident[[#This Row],[Date]],"mm")&amp;"-"&amp;TEXT(Incident[[#This Row],[Date]],"dd")&amp;"-"&amp;TEXT(COUNTIF(INDEX(Incident[Classification],1):Incident[[#This Row],[Classification]],Incident[[#This Row],[Classification]]),"000"))))</f>
        <v>INJ-24-10-08-002</v>
      </c>
      <c r="C7" s="19">
        <v>45573</v>
      </c>
      <c r="D7" s="3" t="str">
        <f>TEXT(Incident[[#This Row],[Date]],"ddd")</f>
        <v>Tue</v>
      </c>
      <c r="E7" s="3" t="str">
        <f>TEXT(Incident[[#This Row],[Date]],"yyyy")</f>
        <v>2024</v>
      </c>
      <c r="F7" s="3"/>
      <c r="G7" s="3"/>
      <c r="H7" s="4"/>
      <c r="I7" s="4"/>
      <c r="J7" s="4" t="s">
        <v>122</v>
      </c>
      <c r="K7" s="4" t="s">
        <v>126</v>
      </c>
      <c r="L7" s="4"/>
      <c r="M7" s="4"/>
      <c r="N7" s="4">
        <v>5</v>
      </c>
      <c r="O7" s="5"/>
      <c r="P7" s="5"/>
      <c r="Q7" s="5"/>
      <c r="R7" s="5"/>
      <c r="S7" s="5"/>
      <c r="T7" s="5"/>
      <c r="U7" s="38" t="s">
        <v>107</v>
      </c>
      <c r="V7" s="6"/>
      <c r="W7" s="6"/>
      <c r="X7" s="7"/>
      <c r="Y7" s="7"/>
      <c r="Z7" s="20"/>
      <c r="AA7" s="20"/>
      <c r="AB7" s="21"/>
      <c r="AC7" s="21">
        <v>450</v>
      </c>
      <c r="AD7" s="21"/>
      <c r="AE7" s="21"/>
      <c r="AF7" s="21"/>
      <c r="AG7" s="21">
        <f>SUM(Incident[[#This Row],[Cost of Investigation and Reporting]:[Time consumed for cleaning]])</f>
        <v>450</v>
      </c>
      <c r="AH7" s="22">
        <v>2</v>
      </c>
      <c r="AI7" s="22">
        <v>1</v>
      </c>
      <c r="AJ7" s="23">
        <f>IF(OR(Incident[[#This Row],[Severity]]="",Incident[[#This Row],[Likelihood]]=""),"",Incident[[#This Row],[Severity]]*Incident[[#This Row],[Likelihood]])</f>
        <v>2</v>
      </c>
      <c r="AK7" s="23" t="str">
        <f>IF(Incident[[#This Row],[RA Score]]&lt;=7,"Low",IF(AND(Incident[[#This Row],[RA Score]]&gt;7,Incident[[#This Row],[RA Score]]&lt;=15),"Moderate","High"))</f>
        <v>Low</v>
      </c>
    </row>
    <row r="8" spans="1:37">
      <c r="A8" s="2">
        <v>6</v>
      </c>
      <c r="B8" s="24" t="str">
        <f>IF(Incident[[#This Row],[Classification]]="Damage-Only","DAM-"&amp;TEXT(Incident[[#This Row],[Date]],"yy")&amp;"-"&amp;TEXT(Incident[[#This Row],[Date]],"mm")&amp;"-"&amp;TEXT(Incident[[#This Row],[Date]],"dd")&amp;"-"&amp;TEXT(COUNTIF(INDEX(Incident[Classification],1):Incident[[#This Row],[Classification]],Incident[[#This Row],[Classification]]),"000"),
IF(Incident[[#This Row],[Classification]]="Environmental","ENV-"&amp;TEXT(Incident[[#This Row],[Date]],"yy")&amp;"-"&amp;TEXT(Incident[[#This Row],[Date]],"mm")&amp;"-"&amp;TEXT(Incident[[#This Row],[Date]],"dd")&amp;"-"&amp;TEXT(COUNTIF(INDEX(Incident[Classification],1):Incident[[#This Row],[Classification]],Incident[[#This Row],[Classification]]),"000"),
IF(Incident[[#This Row],[Classification]]="Injury","INJ-"&amp;TEXT(Incident[[#This Row],[Date]],"yy")&amp;"-"&amp;TEXT(Incident[[#This Row],[Date]],"mm")&amp;"-"&amp;TEXT(Incident[[#This Row],[Date]],"dd")&amp;"-"&amp;TEXT(COUNTIF(INDEX(Incident[Classification],1):Incident[[#This Row],[Classification]],Incident[[#This Row],[Classification]]),"000"))))</f>
        <v>ENV-24-09-14-002</v>
      </c>
      <c r="C8" s="19">
        <v>45549</v>
      </c>
      <c r="D8" s="3" t="str">
        <f>TEXT(Incident[[#This Row],[Date]],"ddd")</f>
        <v>Sat</v>
      </c>
      <c r="E8" s="3" t="str">
        <f>TEXT(Incident[[#This Row],[Date]],"yyyy")</f>
        <v>2024</v>
      </c>
      <c r="F8" s="3"/>
      <c r="G8" s="3"/>
      <c r="H8" s="4"/>
      <c r="I8" s="4"/>
      <c r="J8" s="4" t="s">
        <v>123</v>
      </c>
      <c r="K8" s="4"/>
      <c r="L8" s="4"/>
      <c r="M8" s="4"/>
      <c r="N8" s="4"/>
      <c r="O8" s="5"/>
      <c r="P8" s="5"/>
      <c r="Q8" s="5"/>
      <c r="R8" s="5"/>
      <c r="S8" s="5"/>
      <c r="T8" s="5"/>
      <c r="U8" s="38"/>
      <c r="V8" s="6"/>
      <c r="W8" s="6"/>
      <c r="X8" s="7"/>
      <c r="Y8" s="7"/>
      <c r="Z8" s="20"/>
      <c r="AA8" s="20"/>
      <c r="AB8" s="21"/>
      <c r="AC8" s="21"/>
      <c r="AD8" s="21"/>
      <c r="AE8" s="21"/>
      <c r="AF8" s="21"/>
      <c r="AG8" s="21">
        <f>SUM(Incident[[#This Row],[Cost of Investigation and Reporting]:[Time consumed for cleaning]])</f>
        <v>0</v>
      </c>
      <c r="AH8" s="22"/>
      <c r="AI8" s="22"/>
      <c r="AJ8" s="23" t="str">
        <f>IF(OR(Incident[[#This Row],[Severity]]="",Incident[[#This Row],[Likelihood]]=""),"",Incident[[#This Row],[Severity]]*Incident[[#This Row],[Likelihood]])</f>
        <v/>
      </c>
      <c r="AK8" s="23" t="str">
        <f>IF(Incident[[#This Row],[RA Score]]&lt;=7,"Low",IF(AND(Incident[[#This Row],[RA Score]]&gt;7,Incident[[#This Row],[RA Score]]&lt;=15),"Moderate","High"))</f>
        <v>High</v>
      </c>
    </row>
    <row r="9" spans="1:37">
      <c r="A9" s="2">
        <v>7</v>
      </c>
      <c r="B9" s="24" t="str">
        <f>IF(Incident[[#This Row],[Classification]]="Damage-Only","DAM-"&amp;TEXT(Incident[[#This Row],[Date]],"yy")&amp;"-"&amp;TEXT(Incident[[#This Row],[Date]],"mm")&amp;"-"&amp;TEXT(Incident[[#This Row],[Date]],"dd")&amp;"-"&amp;TEXT(COUNTIF(INDEX(Incident[Classification],1):Incident[[#This Row],[Classification]],Incident[[#This Row],[Classification]]),"000"),
IF(Incident[[#This Row],[Classification]]="Environmental","ENV-"&amp;TEXT(Incident[[#This Row],[Date]],"yy")&amp;"-"&amp;TEXT(Incident[[#This Row],[Date]],"mm")&amp;"-"&amp;TEXT(Incident[[#This Row],[Date]],"dd")&amp;"-"&amp;TEXT(COUNTIF(INDEX(Incident[Classification],1):Incident[[#This Row],[Classification]],Incident[[#This Row],[Classification]]),"000"),
IF(Incident[[#This Row],[Classification]]="Injury","INJ-"&amp;TEXT(Incident[[#This Row],[Date]],"yy")&amp;"-"&amp;TEXT(Incident[[#This Row],[Date]],"mm")&amp;"-"&amp;TEXT(Incident[[#This Row],[Date]],"dd")&amp;"-"&amp;TEXT(COUNTIF(INDEX(Incident[Classification],1):Incident[[#This Row],[Classification]],Incident[[#This Row],[Classification]]),"000"))))</f>
        <v>ENV-24-08-07-003</v>
      </c>
      <c r="C9" s="19">
        <v>45511</v>
      </c>
      <c r="D9" s="3" t="str">
        <f>TEXT(Incident[[#This Row],[Date]],"ddd")</f>
        <v>Wed</v>
      </c>
      <c r="E9" s="3" t="str">
        <f>TEXT(Incident[[#This Row],[Date]],"yyyy")</f>
        <v>2024</v>
      </c>
      <c r="F9" s="3"/>
      <c r="G9" s="3"/>
      <c r="H9" s="4"/>
      <c r="I9" s="4"/>
      <c r="J9" s="4" t="s">
        <v>123</v>
      </c>
      <c r="K9" s="4"/>
      <c r="L9" s="4"/>
      <c r="M9" s="4"/>
      <c r="N9" s="4"/>
      <c r="O9" s="5"/>
      <c r="P9" s="5"/>
      <c r="Q9" s="5"/>
      <c r="R9" s="5"/>
      <c r="S9" s="5"/>
      <c r="T9" s="5"/>
      <c r="U9" s="38"/>
      <c r="V9" s="6"/>
      <c r="W9" s="6"/>
      <c r="X9" s="7"/>
      <c r="Y9" s="7"/>
      <c r="Z9" s="20"/>
      <c r="AA9" s="20"/>
      <c r="AB9" s="21"/>
      <c r="AC9" s="21"/>
      <c r="AD9" s="21"/>
      <c r="AE9" s="21"/>
      <c r="AF9" s="21"/>
      <c r="AG9" s="21">
        <f>SUM(Incident[[#This Row],[Cost of Investigation and Reporting]:[Time consumed for cleaning]])</f>
        <v>0</v>
      </c>
      <c r="AH9" s="22"/>
      <c r="AI9" s="22"/>
      <c r="AJ9" s="23" t="str">
        <f>IF(OR(Incident[[#This Row],[Severity]]="",Incident[[#This Row],[Likelihood]]=""),"",Incident[[#This Row],[Severity]]*Incident[[#This Row],[Likelihood]])</f>
        <v/>
      </c>
      <c r="AK9" s="23" t="str">
        <f>IF(Incident[[#This Row],[RA Score]]&lt;=7,"Low",IF(AND(Incident[[#This Row],[RA Score]]&gt;7,Incident[[#This Row],[RA Score]]&lt;=15),"Moderate","High"))</f>
        <v>High</v>
      </c>
    </row>
    <row r="10" spans="1:37">
      <c r="A10" s="2">
        <v>8</v>
      </c>
      <c r="B10" s="24" t="str">
        <f>IF(Incident[[#This Row],[Classification]]="Damage-Only","DAM-"&amp;TEXT(Incident[[#This Row],[Date]],"yy")&amp;"-"&amp;TEXT(Incident[[#This Row],[Date]],"mm")&amp;"-"&amp;TEXT(Incident[[#This Row],[Date]],"dd")&amp;"-"&amp;TEXT(COUNTIF(INDEX(Incident[Classification],1):Incident[[#This Row],[Classification]],Incident[[#This Row],[Classification]]),"000"),
IF(Incident[[#This Row],[Classification]]="Environmental","ENV-"&amp;TEXT(Incident[[#This Row],[Date]],"yy")&amp;"-"&amp;TEXT(Incident[[#This Row],[Date]],"mm")&amp;"-"&amp;TEXT(Incident[[#This Row],[Date]],"dd")&amp;"-"&amp;TEXT(COUNTIF(INDEX(Incident[Classification],1):Incident[[#This Row],[Classification]],Incident[[#This Row],[Classification]]),"000"),
IF(Incident[[#This Row],[Classification]]="Injury","INJ-"&amp;TEXT(Incident[[#This Row],[Date]],"yy")&amp;"-"&amp;TEXT(Incident[[#This Row],[Date]],"mm")&amp;"-"&amp;TEXT(Incident[[#This Row],[Date]],"dd")&amp;"-"&amp;TEXT(COUNTIF(INDEX(Incident[Classification],1):Incident[[#This Row],[Classification]],Incident[[#This Row],[Classification]]),"000"))))</f>
        <v>ENV-24-01-09-004</v>
      </c>
      <c r="C10" s="19">
        <v>45300</v>
      </c>
      <c r="D10" s="3" t="str">
        <f>TEXT(Incident[[#This Row],[Date]],"ddd")</f>
        <v>Tue</v>
      </c>
      <c r="E10" s="3" t="str">
        <f>TEXT(Incident[[#This Row],[Date]],"yyyy")</f>
        <v>2024</v>
      </c>
      <c r="F10" s="3"/>
      <c r="G10" s="3"/>
      <c r="H10" s="4"/>
      <c r="I10" s="4"/>
      <c r="J10" s="4" t="s">
        <v>123</v>
      </c>
      <c r="K10" s="4"/>
      <c r="L10" s="4"/>
      <c r="M10" s="4"/>
      <c r="N10" s="4"/>
      <c r="O10" s="5"/>
      <c r="P10" s="5"/>
      <c r="Q10" s="5"/>
      <c r="R10" s="5"/>
      <c r="S10" s="5"/>
      <c r="T10" s="5"/>
      <c r="U10" s="38"/>
      <c r="V10" s="6"/>
      <c r="W10" s="6"/>
      <c r="X10" s="7"/>
      <c r="Y10" s="7"/>
      <c r="Z10" s="20"/>
      <c r="AA10" s="20"/>
      <c r="AB10" s="21"/>
      <c r="AC10" s="21"/>
      <c r="AD10" s="21"/>
      <c r="AE10" s="21"/>
      <c r="AF10" s="21"/>
      <c r="AG10" s="21">
        <f>SUM(Incident[[#This Row],[Cost of Investigation and Reporting]:[Time consumed for cleaning]])</f>
        <v>0</v>
      </c>
      <c r="AH10" s="22"/>
      <c r="AI10" s="22"/>
      <c r="AJ10" s="23" t="str">
        <f>IF(OR(Incident[[#This Row],[Severity]]="",Incident[[#This Row],[Likelihood]]=""),"",Incident[[#This Row],[Severity]]*Incident[[#This Row],[Likelihood]])</f>
        <v/>
      </c>
      <c r="AK10" s="23" t="str">
        <f>IF(Incident[[#This Row],[RA Score]]&lt;=7,"Low",IF(AND(Incident[[#This Row],[RA Score]]&gt;7,Incident[[#This Row],[RA Score]]&lt;=15),"Moderate","High"))</f>
        <v>High</v>
      </c>
    </row>
    <row r="11" spans="1:37">
      <c r="A11" s="2">
        <v>9</v>
      </c>
      <c r="B11" s="24" t="str">
        <f>IF(Incident[[#This Row],[Classification]]="Damage-Only","DAM-"&amp;TEXT(Incident[[#This Row],[Date]],"yy")&amp;"-"&amp;TEXT(Incident[[#This Row],[Date]],"mm")&amp;"-"&amp;TEXT(Incident[[#This Row],[Date]],"dd")&amp;"-"&amp;TEXT(COUNTIF(INDEX(Incident[Classification],1):Incident[[#This Row],[Classification]],Incident[[#This Row],[Classification]]),"000"),
IF(Incident[[#This Row],[Classification]]="Environmental","ENV-"&amp;TEXT(Incident[[#This Row],[Date]],"yy")&amp;"-"&amp;TEXT(Incident[[#This Row],[Date]],"mm")&amp;"-"&amp;TEXT(Incident[[#This Row],[Date]],"dd")&amp;"-"&amp;TEXT(COUNTIF(INDEX(Incident[Classification],1):Incident[[#This Row],[Classification]],Incident[[#This Row],[Classification]]),"000"),
IF(Incident[[#This Row],[Classification]]="Injury","INJ-"&amp;TEXT(Incident[[#This Row],[Date]],"yy")&amp;"-"&amp;TEXT(Incident[[#This Row],[Date]],"mm")&amp;"-"&amp;TEXT(Incident[[#This Row],[Date]],"dd")&amp;"-"&amp;TEXT(COUNTIF(INDEX(Incident[Classification],1):Incident[[#This Row],[Classification]],Incident[[#This Row],[Classification]]),"000"))))</f>
        <v>DAM-24-04-09-003</v>
      </c>
      <c r="C11" s="19">
        <v>45391</v>
      </c>
      <c r="D11" s="3" t="str">
        <f>TEXT(Incident[[#This Row],[Date]],"ddd")</f>
        <v>Tue</v>
      </c>
      <c r="E11" s="3" t="str">
        <f>TEXT(Incident[[#This Row],[Date]],"yyyy")</f>
        <v>2024</v>
      </c>
      <c r="F11" s="3"/>
      <c r="G11" s="3"/>
      <c r="H11" s="4"/>
      <c r="I11" s="4"/>
      <c r="J11" s="4" t="s">
        <v>246</v>
      </c>
      <c r="K11" s="4"/>
      <c r="L11" s="4"/>
      <c r="M11" s="4"/>
      <c r="N11" s="4"/>
      <c r="O11" s="5"/>
      <c r="P11" s="5"/>
      <c r="Q11" s="5"/>
      <c r="R11" s="5"/>
      <c r="S11" s="5"/>
      <c r="T11" s="5"/>
      <c r="U11" s="38"/>
      <c r="V11" s="6"/>
      <c r="W11" s="6"/>
      <c r="X11" s="7"/>
      <c r="Y11" s="7"/>
      <c r="Z11" s="20"/>
      <c r="AA11" s="20"/>
      <c r="AB11" s="21"/>
      <c r="AC11" s="21"/>
      <c r="AD11" s="21"/>
      <c r="AE11" s="21"/>
      <c r="AF11" s="21"/>
      <c r="AG11" s="21">
        <f>SUM(Incident[[#This Row],[Cost of Investigation and Reporting]:[Time consumed for cleaning]])</f>
        <v>0</v>
      </c>
      <c r="AH11" s="22"/>
      <c r="AI11" s="22"/>
      <c r="AJ11" s="23" t="str">
        <f>IF(OR(Incident[[#This Row],[Severity]]="",Incident[[#This Row],[Likelihood]]=""),"",Incident[[#This Row],[Severity]]*Incident[[#This Row],[Likelihood]])</f>
        <v/>
      </c>
      <c r="AK11" s="23" t="str">
        <f>IF(Incident[[#This Row],[RA Score]]&lt;=7,"Low",IF(AND(Incident[[#This Row],[RA Score]]&gt;7,Incident[[#This Row],[RA Score]]&lt;=15),"Moderate","High"))</f>
        <v>High</v>
      </c>
    </row>
    <row r="12" spans="1:37">
      <c r="A12" s="2">
        <v>10</v>
      </c>
      <c r="B12" s="24" t="str">
        <f>IF(Incident[[#This Row],[Classification]]="Damage-Only","DAM-"&amp;TEXT(Incident[[#This Row],[Date]],"yy")&amp;"-"&amp;TEXT(Incident[[#This Row],[Date]],"mm")&amp;"-"&amp;TEXT(Incident[[#This Row],[Date]],"dd")&amp;"-"&amp;TEXT(COUNTIF(INDEX(Incident[Classification],1):Incident[[#This Row],[Classification]],Incident[[#This Row],[Classification]]),"000"),
IF(Incident[[#This Row],[Classification]]="Environmental","ENV-"&amp;TEXT(Incident[[#This Row],[Date]],"yy")&amp;"-"&amp;TEXT(Incident[[#This Row],[Date]],"mm")&amp;"-"&amp;TEXT(Incident[[#This Row],[Date]],"dd")&amp;"-"&amp;TEXT(COUNTIF(INDEX(Incident[Classification],1):Incident[[#This Row],[Classification]],Incident[[#This Row],[Classification]]),"000"),
IF(Incident[[#This Row],[Classification]]="Injury","INJ-"&amp;TEXT(Incident[[#This Row],[Date]],"yy")&amp;"-"&amp;TEXT(Incident[[#This Row],[Date]],"mm")&amp;"-"&amp;TEXT(Incident[[#This Row],[Date]],"dd")&amp;"-"&amp;TEXT(COUNTIF(INDEX(Incident[Classification],1):Incident[[#This Row],[Classification]],Incident[[#This Row],[Classification]]),"000"))))</f>
        <v>INJ-24-07-24-003</v>
      </c>
      <c r="C12" s="19">
        <v>45497</v>
      </c>
      <c r="D12" s="3" t="str">
        <f>TEXT(Incident[[#This Row],[Date]],"ddd")</f>
        <v>Wed</v>
      </c>
      <c r="E12" s="3" t="str">
        <f>TEXT(Incident[[#This Row],[Date]],"yyyy")</f>
        <v>2024</v>
      </c>
      <c r="F12" s="3"/>
      <c r="G12" s="3"/>
      <c r="H12" s="4"/>
      <c r="I12" s="4"/>
      <c r="J12" s="4" t="s">
        <v>122</v>
      </c>
      <c r="K12" s="4" t="s">
        <v>125</v>
      </c>
      <c r="L12" s="4" t="s">
        <v>137</v>
      </c>
      <c r="M12" s="4" t="s">
        <v>183</v>
      </c>
      <c r="N12" s="4">
        <v>2</v>
      </c>
      <c r="O12" s="5"/>
      <c r="P12" s="5"/>
      <c r="Q12" s="5"/>
      <c r="R12" s="5" t="s">
        <v>225</v>
      </c>
      <c r="S12" s="5"/>
      <c r="T12" s="5"/>
      <c r="U12" s="38" t="s">
        <v>115</v>
      </c>
      <c r="V12" s="6"/>
      <c r="W12" s="6"/>
      <c r="X12" s="7"/>
      <c r="Y12" s="7"/>
      <c r="Z12" s="20"/>
      <c r="AA12" s="20"/>
      <c r="AB12" s="21"/>
      <c r="AC12" s="21">
        <v>19</v>
      </c>
      <c r="AD12" s="21"/>
      <c r="AE12" s="21"/>
      <c r="AF12" s="21"/>
      <c r="AG12" s="21">
        <f>SUM(Incident[[#This Row],[Cost of Investigation and Reporting]:[Time consumed for cleaning]])</f>
        <v>19</v>
      </c>
      <c r="AH12" s="22">
        <v>1</v>
      </c>
      <c r="AI12" s="22">
        <v>3</v>
      </c>
      <c r="AJ12" s="23">
        <f>IF(OR(Incident[[#This Row],[Severity]]="",Incident[[#This Row],[Likelihood]]=""),"",Incident[[#This Row],[Severity]]*Incident[[#This Row],[Likelihood]])</f>
        <v>3</v>
      </c>
      <c r="AK12" s="23" t="str">
        <f>IF(Incident[[#This Row],[RA Score]]&lt;=7,"Low",IF(AND(Incident[[#This Row],[RA Score]]&gt;7,Incident[[#This Row],[RA Score]]&lt;=15),"Moderate","High"))</f>
        <v>Low</v>
      </c>
    </row>
    <row r="13" spans="1:37" ht="54">
      <c r="A13" s="2">
        <v>11</v>
      </c>
      <c r="B13" s="24" t="str">
        <f>IF(Incident[[#This Row],[Classification]]="Damage-Only","DAM-"&amp;TEXT(Incident[[#This Row],[Date]],"yy")&amp;"-"&amp;TEXT(Incident[[#This Row],[Date]],"mm")&amp;"-"&amp;TEXT(Incident[[#This Row],[Date]],"dd")&amp;"-"&amp;TEXT(COUNTIF(INDEX(Incident[Classification],1):Incident[[#This Row],[Classification]],Incident[[#This Row],[Classification]]),"000"),
IF(Incident[[#This Row],[Classification]]="Environmental","ENV-"&amp;TEXT(Incident[[#This Row],[Date]],"yy")&amp;"-"&amp;TEXT(Incident[[#This Row],[Date]],"mm")&amp;"-"&amp;TEXT(Incident[[#This Row],[Date]],"dd")&amp;"-"&amp;TEXT(COUNTIF(INDEX(Incident[Classification],1):Incident[[#This Row],[Classification]],Incident[[#This Row],[Classification]]),"000"),
IF(Incident[[#This Row],[Classification]]="Injury","INJ-"&amp;TEXT(Incident[[#This Row],[Date]],"yy")&amp;"-"&amp;TEXT(Incident[[#This Row],[Date]],"mm")&amp;"-"&amp;TEXT(Incident[[#This Row],[Date]],"dd")&amp;"-"&amp;TEXT(COUNTIF(INDEX(Incident[Classification],1):Incident[[#This Row],[Classification]],Incident[[#This Row],[Classification]]),"000"))))</f>
        <v>INJ-24-05-08-004</v>
      </c>
      <c r="C13" s="19">
        <v>45420</v>
      </c>
      <c r="D13" s="3" t="str">
        <f>TEXT(Incident[[#This Row],[Date]],"ddd")</f>
        <v>Wed</v>
      </c>
      <c r="E13" s="3" t="str">
        <f>TEXT(Incident[[#This Row],[Date]],"yyyy")</f>
        <v>2024</v>
      </c>
      <c r="F13" s="3"/>
      <c r="G13" s="3"/>
      <c r="H13" s="4"/>
      <c r="I13" s="4"/>
      <c r="J13" s="4" t="s">
        <v>122</v>
      </c>
      <c r="K13" s="4" t="s">
        <v>125</v>
      </c>
      <c r="L13" s="4" t="s">
        <v>137</v>
      </c>
      <c r="M13" s="4" t="s">
        <v>186</v>
      </c>
      <c r="N13" s="4">
        <v>1</v>
      </c>
      <c r="O13" s="5"/>
      <c r="P13" s="5"/>
      <c r="Q13" s="5"/>
      <c r="R13" s="5" t="s">
        <v>116</v>
      </c>
      <c r="S13" s="5"/>
      <c r="T13" s="5"/>
      <c r="U13" s="38" t="s">
        <v>108</v>
      </c>
      <c r="V13" s="6"/>
      <c r="W13" s="6"/>
      <c r="X13" s="7"/>
      <c r="Y13" s="7"/>
      <c r="Z13" s="20"/>
      <c r="AA13" s="20"/>
      <c r="AB13" s="21"/>
      <c r="AC13" s="21">
        <v>10</v>
      </c>
      <c r="AD13" s="21"/>
      <c r="AE13" s="21"/>
      <c r="AF13" s="21"/>
      <c r="AG13" s="21">
        <f>SUM(Incident[[#This Row],[Cost of Investigation and Reporting]:[Time consumed for cleaning]])</f>
        <v>10</v>
      </c>
      <c r="AH13" s="22">
        <v>2</v>
      </c>
      <c r="AI13" s="22">
        <v>2</v>
      </c>
      <c r="AJ13" s="23">
        <f>IF(OR(Incident[[#This Row],[Severity]]="",Incident[[#This Row],[Likelihood]]=""),"",Incident[[#This Row],[Severity]]*Incident[[#This Row],[Likelihood]])</f>
        <v>4</v>
      </c>
      <c r="AK13" s="23" t="str">
        <f>IF(Incident[[#This Row],[RA Score]]&lt;=7,"Low",IF(AND(Incident[[#This Row],[RA Score]]&gt;7,Incident[[#This Row],[RA Score]]&lt;=15),"Moderate","High"))</f>
        <v>Low</v>
      </c>
    </row>
    <row r="14" spans="1:37" ht="54">
      <c r="A14" s="2">
        <v>12</v>
      </c>
      <c r="B14" s="24" t="str">
        <f>IF(Incident[[#This Row],[Classification]]="Damage-Only","DAM-"&amp;TEXT(Incident[[#This Row],[Date]],"yy")&amp;"-"&amp;TEXT(Incident[[#This Row],[Date]],"mm")&amp;"-"&amp;TEXT(Incident[[#This Row],[Date]],"dd")&amp;"-"&amp;TEXT(COUNTIF(INDEX(Incident[Classification],1):Incident[[#This Row],[Classification]],Incident[[#This Row],[Classification]]),"000"),
IF(Incident[[#This Row],[Classification]]="Environmental","ENV-"&amp;TEXT(Incident[[#This Row],[Date]],"yy")&amp;"-"&amp;TEXT(Incident[[#This Row],[Date]],"mm")&amp;"-"&amp;TEXT(Incident[[#This Row],[Date]],"dd")&amp;"-"&amp;TEXT(COUNTIF(INDEX(Incident[Classification],1):Incident[[#This Row],[Classification]],Incident[[#This Row],[Classification]]),"000"),
IF(Incident[[#This Row],[Classification]]="Injury","INJ-"&amp;TEXT(Incident[[#This Row],[Date]],"yy")&amp;"-"&amp;TEXT(Incident[[#This Row],[Date]],"mm")&amp;"-"&amp;TEXT(Incident[[#This Row],[Date]],"dd")&amp;"-"&amp;TEXT(COUNTIF(INDEX(Incident[Classification],1):Incident[[#This Row],[Classification]],Incident[[#This Row],[Classification]]),"000"))))</f>
        <v>INJ-24-12-31-005</v>
      </c>
      <c r="C14" s="19">
        <v>45657</v>
      </c>
      <c r="D14" s="3" t="str">
        <f>TEXT(Incident[[#This Row],[Date]],"ddd")</f>
        <v>Tue</v>
      </c>
      <c r="E14" s="3" t="str">
        <f>TEXT(Incident[[#This Row],[Date]],"yyyy")</f>
        <v>2024</v>
      </c>
      <c r="F14" s="3"/>
      <c r="G14" s="3"/>
      <c r="H14" s="4"/>
      <c r="I14" s="4"/>
      <c r="J14" s="4" t="s">
        <v>122</v>
      </c>
      <c r="K14" s="4" t="s">
        <v>125</v>
      </c>
      <c r="L14" s="4" t="s">
        <v>142</v>
      </c>
      <c r="M14" s="4"/>
      <c r="N14" s="4">
        <v>1</v>
      </c>
      <c r="O14" s="5"/>
      <c r="P14" s="5"/>
      <c r="Q14" s="5"/>
      <c r="R14" s="5" t="s">
        <v>243</v>
      </c>
      <c r="S14" s="5"/>
      <c r="T14" s="5"/>
      <c r="U14" s="38" t="s">
        <v>242</v>
      </c>
      <c r="V14" s="6"/>
      <c r="W14" s="6"/>
      <c r="X14" s="7"/>
      <c r="Y14" s="7"/>
      <c r="Z14" s="20"/>
      <c r="AA14" s="20"/>
      <c r="AB14" s="21"/>
      <c r="AC14" s="21">
        <v>8</v>
      </c>
      <c r="AD14" s="21"/>
      <c r="AE14" s="21"/>
      <c r="AF14" s="21"/>
      <c r="AG14" s="21">
        <f>SUM(Incident[[#This Row],[Cost of Investigation and Reporting]:[Time consumed for cleaning]])</f>
        <v>8</v>
      </c>
      <c r="AH14" s="22">
        <v>1</v>
      </c>
      <c r="AI14" s="22">
        <v>1</v>
      </c>
      <c r="AJ14" s="23">
        <f>IF(OR(Incident[[#This Row],[Severity]]="",Incident[[#This Row],[Likelihood]]=""),"",Incident[[#This Row],[Severity]]*Incident[[#This Row],[Likelihood]])</f>
        <v>1</v>
      </c>
      <c r="AK14" s="23" t="str">
        <f>IF(Incident[[#This Row],[RA Score]]&lt;=7,"Low",IF(AND(Incident[[#This Row],[RA Score]]&gt;7,Incident[[#This Row],[RA Score]]&lt;=15),"Moderate","High"))</f>
        <v>Low</v>
      </c>
    </row>
    <row r="15" spans="1:37">
      <c r="A15" s="2">
        <v>13</v>
      </c>
      <c r="B15" s="24" t="str">
        <f>IF(Incident[[#This Row],[Classification]]="Damage-Only","DAM-"&amp;TEXT(Incident[[#This Row],[Date]],"yy")&amp;"-"&amp;TEXT(Incident[[#This Row],[Date]],"mm")&amp;"-"&amp;TEXT(Incident[[#This Row],[Date]],"dd")&amp;"-"&amp;TEXT(COUNTIF(INDEX(Incident[Classification],1):Incident[[#This Row],[Classification]],Incident[[#This Row],[Classification]]),"000"),
IF(Incident[[#This Row],[Classification]]="Environmental","ENV-"&amp;TEXT(Incident[[#This Row],[Date]],"yy")&amp;"-"&amp;TEXT(Incident[[#This Row],[Date]],"mm")&amp;"-"&amp;TEXT(Incident[[#This Row],[Date]],"dd")&amp;"-"&amp;TEXT(COUNTIF(INDEX(Incident[Classification],1):Incident[[#This Row],[Classification]],Incident[[#This Row],[Classification]]),"000"),
IF(Incident[[#This Row],[Classification]]="Injury","INJ-"&amp;TEXT(Incident[[#This Row],[Date]],"yy")&amp;"-"&amp;TEXT(Incident[[#This Row],[Date]],"mm")&amp;"-"&amp;TEXT(Incident[[#This Row],[Date]],"dd")&amp;"-"&amp;TEXT(COUNTIF(INDEX(Incident[Classification],1):Incident[[#This Row],[Classification]],Incident[[#This Row],[Classification]]),"000"))))</f>
        <v>INJ-24-01-01-006</v>
      </c>
      <c r="C15" s="19">
        <v>45292</v>
      </c>
      <c r="D15" s="3" t="str">
        <f>TEXT(Incident[[#This Row],[Date]],"ddd")</f>
        <v>Mon</v>
      </c>
      <c r="E15" s="3" t="str">
        <f>TEXT(Incident[[#This Row],[Date]],"yyyy")</f>
        <v>2024</v>
      </c>
      <c r="F15" s="3"/>
      <c r="G15" s="3"/>
      <c r="H15" s="4"/>
      <c r="I15" s="4"/>
      <c r="J15" s="4" t="s">
        <v>122</v>
      </c>
      <c r="K15" s="4" t="s">
        <v>127</v>
      </c>
      <c r="L15" s="4" t="s">
        <v>144</v>
      </c>
      <c r="M15" s="4" t="s">
        <v>186</v>
      </c>
      <c r="N15" s="4">
        <v>6</v>
      </c>
      <c r="O15" s="5"/>
      <c r="P15" s="5"/>
      <c r="Q15" s="5"/>
      <c r="R15" s="5" t="s">
        <v>116</v>
      </c>
      <c r="S15" s="5"/>
      <c r="T15" s="5"/>
      <c r="U15" s="38" t="s">
        <v>113</v>
      </c>
      <c r="V15" s="6"/>
      <c r="W15" s="6"/>
      <c r="X15" s="7"/>
      <c r="Y15" s="7"/>
      <c r="Z15" s="20"/>
      <c r="AA15" s="20"/>
      <c r="AB15" s="21"/>
      <c r="AC15" s="21">
        <v>300</v>
      </c>
      <c r="AD15" s="21"/>
      <c r="AE15" s="21"/>
      <c r="AF15" s="21"/>
      <c r="AG15" s="21">
        <f>SUM(Incident[[#This Row],[Cost of Investigation and Reporting]:[Time consumed for cleaning]])</f>
        <v>300</v>
      </c>
      <c r="AH15" s="22">
        <v>4</v>
      </c>
      <c r="AI15" s="22">
        <v>4</v>
      </c>
      <c r="AJ15" s="23">
        <f>IF(OR(Incident[[#This Row],[Severity]]="",Incident[[#This Row],[Likelihood]]=""),"",Incident[[#This Row],[Severity]]*Incident[[#This Row],[Likelihood]])</f>
        <v>16</v>
      </c>
      <c r="AK15" s="23" t="str">
        <f>IF(Incident[[#This Row],[RA Score]]&lt;=7,"Low",IF(AND(Incident[[#This Row],[RA Score]]&gt;7,Incident[[#This Row],[RA Score]]&lt;=15),"Moderate","High"))</f>
        <v>High</v>
      </c>
    </row>
    <row r="16" spans="1:37">
      <c r="A16" s="2">
        <v>13</v>
      </c>
      <c r="B16" s="24" t="str">
        <f>IF(Incident[[#This Row],[Classification]]="Damage-Only","DAM-"&amp;TEXT(Incident[[#This Row],[Date]],"yy")&amp;"-"&amp;TEXT(Incident[[#This Row],[Date]],"mm")&amp;"-"&amp;TEXT(Incident[[#This Row],[Date]],"dd")&amp;"-"&amp;TEXT(COUNTIF(INDEX(Incident[Classification],1):Incident[[#This Row],[Classification]],Incident[[#This Row],[Classification]]),"000"),
IF(Incident[[#This Row],[Classification]]="Environmental","ENV-"&amp;TEXT(Incident[[#This Row],[Date]],"yy")&amp;"-"&amp;TEXT(Incident[[#This Row],[Date]],"mm")&amp;"-"&amp;TEXT(Incident[[#This Row],[Date]],"dd")&amp;"-"&amp;TEXT(COUNTIF(INDEX(Incident[Classification],1):Incident[[#This Row],[Classification]],Incident[[#This Row],[Classification]]),"000"),
IF(Incident[[#This Row],[Classification]]="Injury","INJ-"&amp;TEXT(Incident[[#This Row],[Date]],"yy")&amp;"-"&amp;TEXT(Incident[[#This Row],[Date]],"mm")&amp;"-"&amp;TEXT(Incident[[#This Row],[Date]],"dd")&amp;"-"&amp;TEXT(COUNTIF(INDEX(Incident[Classification],1):Incident[[#This Row],[Classification]],Incident[[#This Row],[Classification]]),"000"))))</f>
        <v>INJ-24-01-01-007</v>
      </c>
      <c r="C16" s="19">
        <v>45292</v>
      </c>
      <c r="D16" s="3" t="str">
        <f>TEXT(Incident[[#This Row],[Date]],"ddd")</f>
        <v>Mon</v>
      </c>
      <c r="E16" s="3" t="str">
        <f>TEXT(Incident[[#This Row],[Date]],"yyyy")</f>
        <v>2024</v>
      </c>
      <c r="F16" s="3"/>
      <c r="G16" s="3"/>
      <c r="H16" s="4"/>
      <c r="I16" s="4"/>
      <c r="J16" s="4" t="s">
        <v>122</v>
      </c>
      <c r="K16" s="4" t="s">
        <v>127</v>
      </c>
      <c r="L16" s="4" t="s">
        <v>144</v>
      </c>
      <c r="M16" s="4" t="s">
        <v>186</v>
      </c>
      <c r="N16" s="4">
        <v>6</v>
      </c>
      <c r="O16" s="5"/>
      <c r="P16" s="5"/>
      <c r="Q16" s="5"/>
      <c r="R16" s="5" t="s">
        <v>116</v>
      </c>
      <c r="S16" s="5"/>
      <c r="T16" s="5"/>
      <c r="U16" s="38" t="s">
        <v>113</v>
      </c>
      <c r="V16" s="6"/>
      <c r="W16" s="6"/>
      <c r="X16" s="7"/>
      <c r="Y16" s="7"/>
      <c r="Z16" s="20"/>
      <c r="AA16" s="20"/>
      <c r="AB16" s="21"/>
      <c r="AC16" s="21">
        <v>300</v>
      </c>
      <c r="AD16" s="21"/>
      <c r="AE16" s="21"/>
      <c r="AF16" s="21"/>
      <c r="AG16" s="21">
        <f>SUM(Incident[[#This Row],[Cost of Investigation and Reporting]:[Time consumed for cleaning]])</f>
        <v>300</v>
      </c>
      <c r="AH16" s="22">
        <v>4</v>
      </c>
      <c r="AI16" s="22">
        <v>4</v>
      </c>
      <c r="AJ16" s="23">
        <f>IF(OR(Incident[[#This Row],[Severity]]="",Incident[[#This Row],[Likelihood]]=""),"",Incident[[#This Row],[Severity]]*Incident[[#This Row],[Likelihood]])</f>
        <v>16</v>
      </c>
      <c r="AK16" s="23" t="str">
        <f>IF(Incident[[#This Row],[RA Score]]&lt;=7,"Low",IF(AND(Incident[[#This Row],[RA Score]]&gt;7,Incident[[#This Row],[RA Score]]&lt;=15),"Moderate","High"))</f>
        <v>High</v>
      </c>
    </row>
    <row r="17" spans="1:37">
      <c r="A17" s="2">
        <v>13</v>
      </c>
      <c r="B17" s="24" t="str">
        <f>IF(Incident[[#This Row],[Classification]]="Damage-Only","DAM-"&amp;TEXT(Incident[[#This Row],[Date]],"yy")&amp;"-"&amp;TEXT(Incident[[#This Row],[Date]],"mm")&amp;"-"&amp;TEXT(Incident[[#This Row],[Date]],"dd")&amp;"-"&amp;TEXT(COUNTIF(INDEX(Incident[Classification],1):Incident[[#This Row],[Classification]],Incident[[#This Row],[Classification]]),"000"),
IF(Incident[[#This Row],[Classification]]="Environmental","ENV-"&amp;TEXT(Incident[[#This Row],[Date]],"yy")&amp;"-"&amp;TEXT(Incident[[#This Row],[Date]],"mm")&amp;"-"&amp;TEXT(Incident[[#This Row],[Date]],"dd")&amp;"-"&amp;TEXT(COUNTIF(INDEX(Incident[Classification],1):Incident[[#This Row],[Classification]],Incident[[#This Row],[Classification]]),"000"),
IF(Incident[[#This Row],[Classification]]="Injury","INJ-"&amp;TEXT(Incident[[#This Row],[Date]],"yy")&amp;"-"&amp;TEXT(Incident[[#This Row],[Date]],"mm")&amp;"-"&amp;TEXT(Incident[[#This Row],[Date]],"dd")&amp;"-"&amp;TEXT(COUNTIF(INDEX(Incident[Classification],1):Incident[[#This Row],[Classification]],Incident[[#This Row],[Classification]]),"000"))))</f>
        <v>INJ-24-01-01-008</v>
      </c>
      <c r="C17" s="19">
        <v>45292</v>
      </c>
      <c r="D17" s="3" t="str">
        <f>TEXT(Incident[[#This Row],[Date]],"ddd")</f>
        <v>Mon</v>
      </c>
      <c r="E17" s="3" t="str">
        <f>TEXT(Incident[[#This Row],[Date]],"yyyy")</f>
        <v>2024</v>
      </c>
      <c r="F17" s="3"/>
      <c r="G17" s="3"/>
      <c r="H17" s="4"/>
      <c r="I17" s="4"/>
      <c r="J17" s="4" t="s">
        <v>122</v>
      </c>
      <c r="K17" s="4" t="s">
        <v>127</v>
      </c>
      <c r="L17" s="4" t="s">
        <v>144</v>
      </c>
      <c r="M17" s="4" t="s">
        <v>186</v>
      </c>
      <c r="N17" s="4">
        <v>6</v>
      </c>
      <c r="O17" s="5"/>
      <c r="P17" s="5"/>
      <c r="Q17" s="5"/>
      <c r="R17" s="5" t="s">
        <v>116</v>
      </c>
      <c r="S17" s="5"/>
      <c r="T17" s="5"/>
      <c r="U17" s="38" t="s">
        <v>113</v>
      </c>
      <c r="V17" s="6"/>
      <c r="W17" s="6"/>
      <c r="X17" s="7"/>
      <c r="Y17" s="7"/>
      <c r="Z17" s="20"/>
      <c r="AA17" s="20"/>
      <c r="AB17" s="21"/>
      <c r="AC17" s="21">
        <v>300</v>
      </c>
      <c r="AD17" s="21"/>
      <c r="AE17" s="21"/>
      <c r="AF17" s="21"/>
      <c r="AG17" s="21">
        <f>SUM(Incident[[#This Row],[Cost of Investigation and Reporting]:[Time consumed for cleaning]])</f>
        <v>300</v>
      </c>
      <c r="AH17" s="22">
        <v>4</v>
      </c>
      <c r="AI17" s="22">
        <v>4</v>
      </c>
      <c r="AJ17" s="23">
        <f>IF(OR(Incident[[#This Row],[Severity]]="",Incident[[#This Row],[Likelihood]]=""),"",Incident[[#This Row],[Severity]]*Incident[[#This Row],[Likelihood]])</f>
        <v>16</v>
      </c>
      <c r="AK17" s="23" t="str">
        <f>IF(Incident[[#This Row],[RA Score]]&lt;=7,"Low",IF(AND(Incident[[#This Row],[RA Score]]&gt;7,Incident[[#This Row],[RA Score]]&lt;=15),"Moderate","High"))</f>
        <v>High</v>
      </c>
    </row>
    <row r="18" spans="1:37">
      <c r="A18" s="2">
        <v>13</v>
      </c>
      <c r="B18" s="24" t="str">
        <f>IF(Incident[[#This Row],[Classification]]="Damage-Only","DAM-"&amp;TEXT(Incident[[#This Row],[Date]],"yy")&amp;"-"&amp;TEXT(Incident[[#This Row],[Date]],"mm")&amp;"-"&amp;TEXT(Incident[[#This Row],[Date]],"dd")&amp;"-"&amp;TEXT(COUNTIF(INDEX(Incident[Classification],1):Incident[[#This Row],[Classification]],Incident[[#This Row],[Classification]]),"000"),
IF(Incident[[#This Row],[Classification]]="Environmental","ENV-"&amp;TEXT(Incident[[#This Row],[Date]],"yy")&amp;"-"&amp;TEXT(Incident[[#This Row],[Date]],"mm")&amp;"-"&amp;TEXT(Incident[[#This Row],[Date]],"dd")&amp;"-"&amp;TEXT(COUNTIF(INDEX(Incident[Classification],1):Incident[[#This Row],[Classification]],Incident[[#This Row],[Classification]]),"000"),
IF(Incident[[#This Row],[Classification]]="Injury","INJ-"&amp;TEXT(Incident[[#This Row],[Date]],"yy")&amp;"-"&amp;TEXT(Incident[[#This Row],[Date]],"mm")&amp;"-"&amp;TEXT(Incident[[#This Row],[Date]],"dd")&amp;"-"&amp;TEXT(COUNTIF(INDEX(Incident[Classification],1):Incident[[#This Row],[Classification]],Incident[[#This Row],[Classification]]),"000"))))</f>
        <v>INJ-24-01-02-009</v>
      </c>
      <c r="C18" s="19">
        <v>45293</v>
      </c>
      <c r="D18" s="3" t="str">
        <f>TEXT(Incident[[#This Row],[Date]],"ddd")</f>
        <v>Tue</v>
      </c>
      <c r="E18" s="3" t="str">
        <f>TEXT(Incident[[#This Row],[Date]],"yyyy")</f>
        <v>2024</v>
      </c>
      <c r="F18" s="3"/>
      <c r="G18" s="3"/>
      <c r="H18" s="4"/>
      <c r="I18" s="4"/>
      <c r="J18" s="4" t="s">
        <v>122</v>
      </c>
      <c r="K18" s="4" t="s">
        <v>127</v>
      </c>
      <c r="L18" s="4" t="s">
        <v>144</v>
      </c>
      <c r="M18" s="4" t="s">
        <v>186</v>
      </c>
      <c r="N18" s="4">
        <v>6</v>
      </c>
      <c r="O18" s="5"/>
      <c r="P18" s="5"/>
      <c r="Q18" s="5"/>
      <c r="R18" s="5" t="s">
        <v>116</v>
      </c>
      <c r="S18" s="5"/>
      <c r="T18" s="5"/>
      <c r="U18" s="38" t="s">
        <v>113</v>
      </c>
      <c r="V18" s="6"/>
      <c r="W18" s="6"/>
      <c r="X18" s="7"/>
      <c r="Y18" s="7"/>
      <c r="Z18" s="20"/>
      <c r="AA18" s="20"/>
      <c r="AB18" s="21"/>
      <c r="AC18" s="21">
        <v>300</v>
      </c>
      <c r="AD18" s="21"/>
      <c r="AE18" s="21"/>
      <c r="AF18" s="21"/>
      <c r="AG18" s="21">
        <f>SUM(Incident[[#This Row],[Cost of Investigation and Reporting]:[Time consumed for cleaning]])</f>
        <v>300</v>
      </c>
      <c r="AH18" s="22">
        <v>4</v>
      </c>
      <c r="AI18" s="22">
        <v>4</v>
      </c>
      <c r="AJ18" s="23">
        <f>IF(OR(Incident[[#This Row],[Severity]]="",Incident[[#This Row],[Likelihood]]=""),"",Incident[[#This Row],[Severity]]*Incident[[#This Row],[Likelihood]])</f>
        <v>16</v>
      </c>
      <c r="AK18" s="23" t="str">
        <f>IF(Incident[[#This Row],[RA Score]]&lt;=7,"Low",IF(AND(Incident[[#This Row],[RA Score]]&gt;7,Incident[[#This Row],[RA Score]]&lt;=15),"Moderate","High"))</f>
        <v>High</v>
      </c>
    </row>
    <row r="19" spans="1:37">
      <c r="A19" s="2">
        <v>13</v>
      </c>
      <c r="B19" s="24" t="str">
        <f>IF(Incident[[#This Row],[Classification]]="Damage-Only","DAM-"&amp;TEXT(Incident[[#This Row],[Date]],"yy")&amp;"-"&amp;TEXT(Incident[[#This Row],[Date]],"mm")&amp;"-"&amp;TEXT(Incident[[#This Row],[Date]],"dd")&amp;"-"&amp;TEXT(COUNTIF(INDEX(Incident[Classification],1):Incident[[#This Row],[Classification]],Incident[[#This Row],[Classification]]),"000"),
IF(Incident[[#This Row],[Classification]]="Environmental","ENV-"&amp;TEXT(Incident[[#This Row],[Date]],"yy")&amp;"-"&amp;TEXT(Incident[[#This Row],[Date]],"mm")&amp;"-"&amp;TEXT(Incident[[#This Row],[Date]],"dd")&amp;"-"&amp;TEXT(COUNTIF(INDEX(Incident[Classification],1):Incident[[#This Row],[Classification]],Incident[[#This Row],[Classification]]),"000"),
IF(Incident[[#This Row],[Classification]]="Injury","INJ-"&amp;TEXT(Incident[[#This Row],[Date]],"yy")&amp;"-"&amp;TEXT(Incident[[#This Row],[Date]],"mm")&amp;"-"&amp;TEXT(Incident[[#This Row],[Date]],"dd")&amp;"-"&amp;TEXT(COUNTIF(INDEX(Incident[Classification],1):Incident[[#This Row],[Classification]],Incident[[#This Row],[Classification]]),"000"))))</f>
        <v>INJ-24-02-02-010</v>
      </c>
      <c r="C19" s="19">
        <v>45324</v>
      </c>
      <c r="D19" s="3" t="str">
        <f>TEXT(Incident[[#This Row],[Date]],"ddd")</f>
        <v>Fri</v>
      </c>
      <c r="E19" s="3" t="str">
        <f>TEXT(Incident[[#This Row],[Date]],"yyyy")</f>
        <v>2024</v>
      </c>
      <c r="F19" s="3"/>
      <c r="G19" s="3"/>
      <c r="H19" s="4"/>
      <c r="I19" s="4"/>
      <c r="J19" s="4" t="s">
        <v>122</v>
      </c>
      <c r="K19" s="4" t="s">
        <v>127</v>
      </c>
      <c r="L19" s="4" t="s">
        <v>144</v>
      </c>
      <c r="M19" s="4" t="s">
        <v>186</v>
      </c>
      <c r="N19" s="4">
        <v>6</v>
      </c>
      <c r="O19" s="5"/>
      <c r="P19" s="5"/>
      <c r="Q19" s="5"/>
      <c r="R19" s="5" t="s">
        <v>116</v>
      </c>
      <c r="S19" s="5"/>
      <c r="T19" s="5"/>
      <c r="U19" s="38" t="s">
        <v>113</v>
      </c>
      <c r="V19" s="6"/>
      <c r="W19" s="6"/>
      <c r="X19" s="7"/>
      <c r="Y19" s="7"/>
      <c r="Z19" s="20"/>
      <c r="AA19" s="20"/>
      <c r="AB19" s="21"/>
      <c r="AC19" s="21">
        <v>300</v>
      </c>
      <c r="AD19" s="21"/>
      <c r="AE19" s="21"/>
      <c r="AF19" s="21"/>
      <c r="AG19" s="21">
        <f>SUM(Incident[[#This Row],[Cost of Investigation and Reporting]:[Time consumed for cleaning]])</f>
        <v>300</v>
      </c>
      <c r="AH19" s="22">
        <v>4</v>
      </c>
      <c r="AI19" s="22">
        <v>4</v>
      </c>
      <c r="AJ19" s="23">
        <f>IF(OR(Incident[[#This Row],[Severity]]="",Incident[[#This Row],[Likelihood]]=""),"",Incident[[#This Row],[Severity]]*Incident[[#This Row],[Likelihood]])</f>
        <v>16</v>
      </c>
      <c r="AK19" s="23" t="str">
        <f>IF(Incident[[#This Row],[RA Score]]&lt;=7,"Low",IF(AND(Incident[[#This Row],[RA Score]]&gt;7,Incident[[#This Row],[RA Score]]&lt;=15),"Moderate","High"))</f>
        <v>High</v>
      </c>
    </row>
    <row r="20" spans="1:37">
      <c r="A20" s="2">
        <v>13</v>
      </c>
      <c r="B20" s="24" t="str">
        <f>IF(Incident[[#This Row],[Classification]]="Damage-Only","DAM-"&amp;TEXT(Incident[[#This Row],[Date]],"yy")&amp;"-"&amp;TEXT(Incident[[#This Row],[Date]],"mm")&amp;"-"&amp;TEXT(Incident[[#This Row],[Date]],"dd")&amp;"-"&amp;TEXT(COUNTIF(INDEX(Incident[Classification],1):Incident[[#This Row],[Classification]],Incident[[#This Row],[Classification]]),"000"),
IF(Incident[[#This Row],[Classification]]="Environmental","ENV-"&amp;TEXT(Incident[[#This Row],[Date]],"yy")&amp;"-"&amp;TEXT(Incident[[#This Row],[Date]],"mm")&amp;"-"&amp;TEXT(Incident[[#This Row],[Date]],"dd")&amp;"-"&amp;TEXT(COUNTIF(INDEX(Incident[Classification],1):Incident[[#This Row],[Classification]],Incident[[#This Row],[Classification]]),"000"),
IF(Incident[[#This Row],[Classification]]="Injury","INJ-"&amp;TEXT(Incident[[#This Row],[Date]],"yy")&amp;"-"&amp;TEXT(Incident[[#This Row],[Date]],"mm")&amp;"-"&amp;TEXT(Incident[[#This Row],[Date]],"dd")&amp;"-"&amp;TEXT(COUNTIF(INDEX(Incident[Classification],1):Incident[[#This Row],[Classification]],Incident[[#This Row],[Classification]]),"000"))))</f>
        <v>INJ-24-02-02-011</v>
      </c>
      <c r="C20" s="19">
        <v>45324</v>
      </c>
      <c r="D20" s="3" t="str">
        <f>TEXT(Incident[[#This Row],[Date]],"ddd")</f>
        <v>Fri</v>
      </c>
      <c r="E20" s="3" t="str">
        <f>TEXT(Incident[[#This Row],[Date]],"yyyy")</f>
        <v>2024</v>
      </c>
      <c r="F20" s="3"/>
      <c r="G20" s="3"/>
      <c r="H20" s="4"/>
      <c r="I20" s="4"/>
      <c r="J20" s="4" t="s">
        <v>122</v>
      </c>
      <c r="K20" s="4" t="s">
        <v>127</v>
      </c>
      <c r="L20" s="4" t="s">
        <v>144</v>
      </c>
      <c r="M20" s="4" t="s">
        <v>186</v>
      </c>
      <c r="N20" s="4">
        <v>6</v>
      </c>
      <c r="O20" s="5"/>
      <c r="P20" s="5"/>
      <c r="Q20" s="5"/>
      <c r="R20" s="5" t="s">
        <v>116</v>
      </c>
      <c r="S20" s="5"/>
      <c r="T20" s="5"/>
      <c r="U20" s="38" t="s">
        <v>113</v>
      </c>
      <c r="V20" s="6"/>
      <c r="W20" s="6"/>
      <c r="X20" s="7"/>
      <c r="Y20" s="7"/>
      <c r="Z20" s="20"/>
      <c r="AA20" s="20"/>
      <c r="AB20" s="21"/>
      <c r="AC20" s="21">
        <v>300</v>
      </c>
      <c r="AD20" s="21"/>
      <c r="AE20" s="21"/>
      <c r="AF20" s="21"/>
      <c r="AG20" s="21">
        <f>SUM(Incident[[#This Row],[Cost of Investigation and Reporting]:[Time consumed for cleaning]])</f>
        <v>300</v>
      </c>
      <c r="AH20" s="22">
        <v>4</v>
      </c>
      <c r="AI20" s="22">
        <v>4</v>
      </c>
      <c r="AJ20" s="23">
        <f>IF(OR(Incident[[#This Row],[Severity]]="",Incident[[#This Row],[Likelihood]]=""),"",Incident[[#This Row],[Severity]]*Incident[[#This Row],[Likelihood]])</f>
        <v>16</v>
      </c>
      <c r="AK20" s="23" t="str">
        <f>IF(Incident[[#This Row],[RA Score]]&lt;=7,"Low",IF(AND(Incident[[#This Row],[RA Score]]&gt;7,Incident[[#This Row],[RA Score]]&lt;=15),"Moderate","High"))</f>
        <v>High</v>
      </c>
    </row>
    <row r="21" spans="1:37">
      <c r="A21" s="2">
        <v>13</v>
      </c>
      <c r="B21" s="24" t="str">
        <f>IF(Incident[[#This Row],[Classification]]="Damage-Only","DAM-"&amp;TEXT(Incident[[#This Row],[Date]],"yy")&amp;"-"&amp;TEXT(Incident[[#This Row],[Date]],"mm")&amp;"-"&amp;TEXT(Incident[[#This Row],[Date]],"dd")&amp;"-"&amp;TEXT(COUNTIF(INDEX(Incident[Classification],1):Incident[[#This Row],[Classification]],Incident[[#This Row],[Classification]]),"000"),
IF(Incident[[#This Row],[Classification]]="Environmental","ENV-"&amp;TEXT(Incident[[#This Row],[Date]],"yy")&amp;"-"&amp;TEXT(Incident[[#This Row],[Date]],"mm")&amp;"-"&amp;TEXT(Incident[[#This Row],[Date]],"dd")&amp;"-"&amp;TEXT(COUNTIF(INDEX(Incident[Classification],1):Incident[[#This Row],[Classification]],Incident[[#This Row],[Classification]]),"000"),
IF(Incident[[#This Row],[Classification]]="Injury","INJ-"&amp;TEXT(Incident[[#This Row],[Date]],"yy")&amp;"-"&amp;TEXT(Incident[[#This Row],[Date]],"mm")&amp;"-"&amp;TEXT(Incident[[#This Row],[Date]],"dd")&amp;"-"&amp;TEXT(COUNTIF(INDEX(Incident[Classification],1):Incident[[#This Row],[Classification]],Incident[[#This Row],[Classification]]),"000"))))</f>
        <v>INJ-24-02-02-012</v>
      </c>
      <c r="C21" s="19">
        <v>45324</v>
      </c>
      <c r="D21" s="3" t="str">
        <f>TEXT(Incident[[#This Row],[Date]],"ddd")</f>
        <v>Fri</v>
      </c>
      <c r="E21" s="3" t="str">
        <f>TEXT(Incident[[#This Row],[Date]],"yyyy")</f>
        <v>2024</v>
      </c>
      <c r="F21" s="3"/>
      <c r="G21" s="3"/>
      <c r="H21" s="4"/>
      <c r="I21" s="4"/>
      <c r="J21" s="4" t="s">
        <v>122</v>
      </c>
      <c r="K21" s="4" t="s">
        <v>127</v>
      </c>
      <c r="L21" s="4" t="s">
        <v>144</v>
      </c>
      <c r="M21" s="4" t="s">
        <v>186</v>
      </c>
      <c r="N21" s="4">
        <v>6</v>
      </c>
      <c r="O21" s="5"/>
      <c r="P21" s="5"/>
      <c r="Q21" s="5"/>
      <c r="R21" s="5" t="s">
        <v>116</v>
      </c>
      <c r="S21" s="5"/>
      <c r="T21" s="5"/>
      <c r="U21" s="38" t="s">
        <v>113</v>
      </c>
      <c r="V21" s="6"/>
      <c r="W21" s="6"/>
      <c r="X21" s="7"/>
      <c r="Y21" s="7"/>
      <c r="Z21" s="20"/>
      <c r="AA21" s="20"/>
      <c r="AB21" s="21"/>
      <c r="AC21" s="21">
        <v>300</v>
      </c>
      <c r="AD21" s="21"/>
      <c r="AE21" s="21"/>
      <c r="AF21" s="21"/>
      <c r="AG21" s="21">
        <f>SUM(Incident[[#This Row],[Cost of Investigation and Reporting]:[Time consumed for cleaning]])</f>
        <v>300</v>
      </c>
      <c r="AH21" s="22">
        <v>4</v>
      </c>
      <c r="AI21" s="22">
        <v>4</v>
      </c>
      <c r="AJ21" s="23">
        <f>IF(OR(Incident[[#This Row],[Severity]]="",Incident[[#This Row],[Likelihood]]=""),"",Incident[[#This Row],[Severity]]*Incident[[#This Row],[Likelihood]])</f>
        <v>16</v>
      </c>
      <c r="AK21" s="23" t="str">
        <f>IF(Incident[[#This Row],[RA Score]]&lt;=7,"Low",IF(AND(Incident[[#This Row],[RA Score]]&gt;7,Incident[[#This Row],[RA Score]]&lt;=15),"Moderate","High"))</f>
        <v>High</v>
      </c>
    </row>
    <row r="22" spans="1:37">
      <c r="A22" s="2">
        <v>13</v>
      </c>
      <c r="B22" s="24" t="str">
        <f>IF(Incident[[#This Row],[Classification]]="Damage-Only","DAM-"&amp;TEXT(Incident[[#This Row],[Date]],"yy")&amp;"-"&amp;TEXT(Incident[[#This Row],[Date]],"mm")&amp;"-"&amp;TEXT(Incident[[#This Row],[Date]],"dd")&amp;"-"&amp;TEXT(COUNTIF(INDEX(Incident[Classification],1):Incident[[#This Row],[Classification]],Incident[[#This Row],[Classification]]),"000"),
IF(Incident[[#This Row],[Classification]]="Environmental","ENV-"&amp;TEXT(Incident[[#This Row],[Date]],"yy")&amp;"-"&amp;TEXT(Incident[[#This Row],[Date]],"mm")&amp;"-"&amp;TEXT(Incident[[#This Row],[Date]],"dd")&amp;"-"&amp;TEXT(COUNTIF(INDEX(Incident[Classification],1):Incident[[#This Row],[Classification]],Incident[[#This Row],[Classification]]),"000"),
IF(Incident[[#This Row],[Classification]]="Injury","INJ-"&amp;TEXT(Incident[[#This Row],[Date]],"yy")&amp;"-"&amp;TEXT(Incident[[#This Row],[Date]],"mm")&amp;"-"&amp;TEXT(Incident[[#This Row],[Date]],"dd")&amp;"-"&amp;TEXT(COUNTIF(INDEX(Incident[Classification],1):Incident[[#This Row],[Classification]],Incident[[#This Row],[Classification]]),"000"))))</f>
        <v>INJ-24-02-02-013</v>
      </c>
      <c r="C22" s="19">
        <v>45324</v>
      </c>
      <c r="D22" s="3" t="str">
        <f>TEXT(Incident[[#This Row],[Date]],"ddd")</f>
        <v>Fri</v>
      </c>
      <c r="E22" s="3" t="str">
        <f>TEXT(Incident[[#This Row],[Date]],"yyyy")</f>
        <v>2024</v>
      </c>
      <c r="F22" s="3"/>
      <c r="G22" s="3"/>
      <c r="H22" s="4"/>
      <c r="I22" s="4"/>
      <c r="J22" s="4" t="s">
        <v>122</v>
      </c>
      <c r="K22" s="4" t="s">
        <v>127</v>
      </c>
      <c r="L22" s="4" t="s">
        <v>144</v>
      </c>
      <c r="M22" s="4" t="s">
        <v>186</v>
      </c>
      <c r="N22" s="4">
        <v>6</v>
      </c>
      <c r="O22" s="5"/>
      <c r="P22" s="5"/>
      <c r="Q22" s="5"/>
      <c r="R22" s="5" t="s">
        <v>116</v>
      </c>
      <c r="S22" s="5"/>
      <c r="T22" s="5"/>
      <c r="U22" s="38" t="s">
        <v>113</v>
      </c>
      <c r="V22" s="6"/>
      <c r="W22" s="6"/>
      <c r="X22" s="7"/>
      <c r="Y22" s="7"/>
      <c r="Z22" s="20"/>
      <c r="AA22" s="20"/>
      <c r="AB22" s="21"/>
      <c r="AC22" s="21">
        <v>300</v>
      </c>
      <c r="AD22" s="21"/>
      <c r="AE22" s="21"/>
      <c r="AF22" s="21"/>
      <c r="AG22" s="21">
        <f>SUM(Incident[[#This Row],[Cost of Investigation and Reporting]:[Time consumed for cleaning]])</f>
        <v>300</v>
      </c>
      <c r="AH22" s="22">
        <v>4</v>
      </c>
      <c r="AI22" s="22">
        <v>4</v>
      </c>
      <c r="AJ22" s="23">
        <f>IF(OR(Incident[[#This Row],[Severity]]="",Incident[[#This Row],[Likelihood]]=""),"",Incident[[#This Row],[Severity]]*Incident[[#This Row],[Likelihood]])</f>
        <v>16</v>
      </c>
      <c r="AK22" s="23" t="str">
        <f>IF(Incident[[#This Row],[RA Score]]&lt;=7,"Low",IF(AND(Incident[[#This Row],[RA Score]]&gt;7,Incident[[#This Row],[RA Score]]&lt;=15),"Moderate","High"))</f>
        <v>High</v>
      </c>
    </row>
    <row r="23" spans="1:37">
      <c r="A23" s="2">
        <v>13</v>
      </c>
      <c r="B23" s="24" t="str">
        <f>IF(Incident[[#This Row],[Classification]]="Damage-Only","DAM-"&amp;TEXT(Incident[[#This Row],[Date]],"yy")&amp;"-"&amp;TEXT(Incident[[#This Row],[Date]],"mm")&amp;"-"&amp;TEXT(Incident[[#This Row],[Date]],"dd")&amp;"-"&amp;TEXT(COUNTIF(INDEX(Incident[Classification],1):Incident[[#This Row],[Classification]],Incident[[#This Row],[Classification]]),"000"),
IF(Incident[[#This Row],[Classification]]="Environmental","ENV-"&amp;TEXT(Incident[[#This Row],[Date]],"yy")&amp;"-"&amp;TEXT(Incident[[#This Row],[Date]],"mm")&amp;"-"&amp;TEXT(Incident[[#This Row],[Date]],"dd")&amp;"-"&amp;TEXT(COUNTIF(INDEX(Incident[Classification],1):Incident[[#This Row],[Classification]],Incident[[#This Row],[Classification]]),"000"),
IF(Incident[[#This Row],[Classification]]="Injury","INJ-"&amp;TEXT(Incident[[#This Row],[Date]],"yy")&amp;"-"&amp;TEXT(Incident[[#This Row],[Date]],"mm")&amp;"-"&amp;TEXT(Incident[[#This Row],[Date]],"dd")&amp;"-"&amp;TEXT(COUNTIF(INDEX(Incident[Classification],1):Incident[[#This Row],[Classification]],Incident[[#This Row],[Classification]]),"000"))))</f>
        <v>INJ-24-02-02-014</v>
      </c>
      <c r="C23" s="19">
        <v>45324</v>
      </c>
      <c r="D23" s="3" t="str">
        <f>TEXT(Incident[[#This Row],[Date]],"ddd")</f>
        <v>Fri</v>
      </c>
      <c r="E23" s="3" t="str">
        <f>TEXT(Incident[[#This Row],[Date]],"yyyy")</f>
        <v>2024</v>
      </c>
      <c r="F23" s="3"/>
      <c r="G23" s="3"/>
      <c r="H23" s="4"/>
      <c r="I23" s="4"/>
      <c r="J23" s="4" t="s">
        <v>122</v>
      </c>
      <c r="K23" s="4" t="s">
        <v>127</v>
      </c>
      <c r="L23" s="4" t="s">
        <v>144</v>
      </c>
      <c r="M23" s="4" t="s">
        <v>186</v>
      </c>
      <c r="N23" s="4">
        <v>6</v>
      </c>
      <c r="O23" s="5"/>
      <c r="P23" s="5"/>
      <c r="Q23" s="5"/>
      <c r="R23" s="5" t="s">
        <v>116</v>
      </c>
      <c r="S23" s="5"/>
      <c r="T23" s="5"/>
      <c r="U23" s="38" t="s">
        <v>113</v>
      </c>
      <c r="V23" s="6"/>
      <c r="W23" s="6"/>
      <c r="X23" s="7"/>
      <c r="Y23" s="7"/>
      <c r="Z23" s="20"/>
      <c r="AA23" s="20"/>
      <c r="AB23" s="21"/>
      <c r="AC23" s="21">
        <v>300</v>
      </c>
      <c r="AD23" s="21"/>
      <c r="AE23" s="21"/>
      <c r="AF23" s="21"/>
      <c r="AG23" s="21">
        <f>SUM(Incident[[#This Row],[Cost of Investigation and Reporting]:[Time consumed for cleaning]])</f>
        <v>300</v>
      </c>
      <c r="AH23" s="22">
        <v>4</v>
      </c>
      <c r="AI23" s="22">
        <v>4</v>
      </c>
      <c r="AJ23" s="23">
        <f>IF(OR(Incident[[#This Row],[Severity]]="",Incident[[#This Row],[Likelihood]]=""),"",Incident[[#This Row],[Severity]]*Incident[[#This Row],[Likelihood]])</f>
        <v>16</v>
      </c>
      <c r="AK23" s="23" t="str">
        <f>IF(Incident[[#This Row],[RA Score]]&lt;=7,"Low",IF(AND(Incident[[#This Row],[RA Score]]&gt;7,Incident[[#This Row],[RA Score]]&lt;=15),"Moderate","High"))</f>
        <v>High</v>
      </c>
    </row>
    <row r="24" spans="1:37">
      <c r="A24" s="2">
        <v>13</v>
      </c>
      <c r="B24" s="24" t="str">
        <f>IF(Incident[[#This Row],[Classification]]="Damage-Only","DAM-"&amp;TEXT(Incident[[#This Row],[Date]],"yy")&amp;"-"&amp;TEXT(Incident[[#This Row],[Date]],"mm")&amp;"-"&amp;TEXT(Incident[[#This Row],[Date]],"dd")&amp;"-"&amp;TEXT(COUNTIF(INDEX(Incident[Classification],1):Incident[[#This Row],[Classification]],Incident[[#This Row],[Classification]]),"000"),
IF(Incident[[#This Row],[Classification]]="Environmental","ENV-"&amp;TEXT(Incident[[#This Row],[Date]],"yy")&amp;"-"&amp;TEXT(Incident[[#This Row],[Date]],"mm")&amp;"-"&amp;TEXT(Incident[[#This Row],[Date]],"dd")&amp;"-"&amp;TEXT(COUNTIF(INDEX(Incident[Classification],1):Incident[[#This Row],[Classification]],Incident[[#This Row],[Classification]]),"000"),
IF(Incident[[#This Row],[Classification]]="Injury","INJ-"&amp;TEXT(Incident[[#This Row],[Date]],"yy")&amp;"-"&amp;TEXT(Incident[[#This Row],[Date]],"mm")&amp;"-"&amp;TEXT(Incident[[#This Row],[Date]],"dd")&amp;"-"&amp;TEXT(COUNTIF(INDEX(Incident[Classification],1):Incident[[#This Row],[Classification]],Incident[[#This Row],[Classification]]),"000"))))</f>
        <v>INJ-24-11-02-015</v>
      </c>
      <c r="C24" s="19">
        <v>45598</v>
      </c>
      <c r="D24" s="3" t="str">
        <f>TEXT(Incident[[#This Row],[Date]],"ddd")</f>
        <v>Sat</v>
      </c>
      <c r="E24" s="3" t="str">
        <f>TEXT(Incident[[#This Row],[Date]],"yyyy")</f>
        <v>2024</v>
      </c>
      <c r="F24" s="3"/>
      <c r="G24" s="3"/>
      <c r="H24" s="4"/>
      <c r="I24" s="4"/>
      <c r="J24" s="4" t="s">
        <v>122</v>
      </c>
      <c r="K24" s="4" t="s">
        <v>127</v>
      </c>
      <c r="L24" s="4" t="s">
        <v>144</v>
      </c>
      <c r="M24" s="4" t="s">
        <v>186</v>
      </c>
      <c r="N24" s="4">
        <v>6</v>
      </c>
      <c r="O24" s="5"/>
      <c r="P24" s="5"/>
      <c r="Q24" s="5"/>
      <c r="R24" s="5" t="s">
        <v>116</v>
      </c>
      <c r="S24" s="5"/>
      <c r="T24" s="5"/>
      <c r="U24" s="38" t="s">
        <v>113</v>
      </c>
      <c r="V24" s="6"/>
      <c r="W24" s="6"/>
      <c r="X24" s="7"/>
      <c r="Y24" s="7"/>
      <c r="Z24" s="20"/>
      <c r="AA24" s="20"/>
      <c r="AB24" s="21"/>
      <c r="AC24" s="21">
        <v>300</v>
      </c>
      <c r="AD24" s="21"/>
      <c r="AE24" s="21"/>
      <c r="AF24" s="21"/>
      <c r="AG24" s="21">
        <f>SUM(Incident[[#This Row],[Cost of Investigation and Reporting]:[Time consumed for cleaning]])</f>
        <v>300</v>
      </c>
      <c r="AH24" s="22">
        <v>4</v>
      </c>
      <c r="AI24" s="22">
        <v>4</v>
      </c>
      <c r="AJ24" s="23">
        <f>IF(OR(Incident[[#This Row],[Severity]]="",Incident[[#This Row],[Likelihood]]=""),"",Incident[[#This Row],[Severity]]*Incident[[#This Row],[Likelihood]])</f>
        <v>16</v>
      </c>
      <c r="AK24" s="23" t="str">
        <f>IF(Incident[[#This Row],[RA Score]]&lt;=7,"Low",IF(AND(Incident[[#This Row],[RA Score]]&gt;7,Incident[[#This Row],[RA Score]]&lt;=15),"Moderate","High"))</f>
        <v>High</v>
      </c>
    </row>
    <row r="29" spans="1:37">
      <c r="J29" s="9"/>
    </row>
  </sheetData>
  <mergeCells count="9">
    <mergeCell ref="A1:B1"/>
    <mergeCell ref="AH1:AK1"/>
    <mergeCell ref="U1:W1"/>
    <mergeCell ref="O1:T1"/>
    <mergeCell ref="H1:N1"/>
    <mergeCell ref="C1:G1"/>
    <mergeCell ref="AB1:AG1"/>
    <mergeCell ref="X1:Y1"/>
    <mergeCell ref="Z1:AA1"/>
  </mergeCells>
  <conditionalFormatting sqref="AK3:AK24">
    <cfRule type="containsText" dxfId="133" priority="1" operator="containsText" text="Moderate">
      <formula>NOT(ISERROR(SEARCH("Moderate",AK3)))</formula>
    </cfRule>
    <cfRule type="cellIs" dxfId="132" priority="5" operator="equal">
      <formula>"Medium"</formula>
    </cfRule>
    <cfRule type="cellIs" dxfId="131" priority="6" operator="equal">
      <formula>"Low"</formula>
    </cfRule>
    <cfRule type="cellIs" dxfId="130" priority="7" operator="equal">
      <formula>"Medium "</formula>
    </cfRule>
    <cfRule type="cellIs" dxfId="129" priority="8" operator="equal">
      <formula>"Low"</formula>
    </cfRule>
    <cfRule type="cellIs" dxfId="128" priority="9" operator="equal">
      <formula>"Low"</formula>
    </cfRule>
    <cfRule type="cellIs" dxfId="127" priority="10" operator="equal">
      <formula>"Medium"</formula>
    </cfRule>
    <cfRule type="cellIs" dxfId="126" priority="11" operator="equal">
      <formula>"High"</formula>
    </cfRule>
  </conditionalFormatting>
  <conditionalFormatting sqref="AJ3:AJ24">
    <cfRule type="cellIs" dxfId="125" priority="2" operator="between">
      <formula>16</formula>
      <formula>25</formula>
    </cfRule>
    <cfRule type="cellIs" dxfId="124" priority="3" operator="between">
      <formula>8</formula>
      <formula>15</formula>
    </cfRule>
    <cfRule type="cellIs" dxfId="123" priority="4" operator="between">
      <formula>1</formula>
      <formula>7</formula>
    </cfRule>
  </conditionalFormatting>
  <dataValidations count="6">
    <dataValidation type="list" allowBlank="1" showInputMessage="1" showErrorMessage="1" sqref="Y3:Y24" xr:uid="{DADDD1B6-CAE4-4656-93DD-4D6125DAC634}">
      <formula1>RootCause</formula1>
    </dataValidation>
    <dataValidation type="list" allowBlank="1" showInputMessage="1" showErrorMessage="1" sqref="L3:L24" xr:uid="{AA2DC701-7D8C-4099-A05E-D2A24EDD8B0D}">
      <formula1>NatureOfInjury</formula1>
    </dataValidation>
    <dataValidation type="list" allowBlank="1" showInputMessage="1" showErrorMessage="1" sqref="J3" xr:uid="{0D07B4EA-35B3-43D8-B234-8F8EAF1A1621}">
      <formula1>Classification</formula1>
    </dataValidation>
    <dataValidation type="list" allowBlank="1" showInputMessage="1" showErrorMessage="1" sqref="K3:K24" xr:uid="{B55741F6-65AA-4101-B36B-9C703EAACAEF}">
      <formula1>UseList</formula1>
    </dataValidation>
    <dataValidation type="list" allowBlank="1" showInputMessage="1" showErrorMessage="1" sqref="AH1:AI1048576" xr:uid="{54A7C6B7-FD23-4570-81A9-EE2C346D43E5}">
      <formula1>"1,2,3,4,5"</formula1>
    </dataValidation>
    <dataValidation type="list" allowBlank="1" showInputMessage="1" showErrorMessage="1" sqref="G3:G24" xr:uid="{D69379A4-12F3-4511-AB11-FA53E023F07C}">
      <formula1>"A, B, C"</formula1>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5">
        <x14:dataValidation type="list" allowBlank="1" showInputMessage="1" showErrorMessage="1" xr:uid="{D0FD12EE-81CE-48CF-9D36-E5CC24344BB5}">
          <x14:formula1>
            <xm:f>Categories!$A$2:$A$4</xm:f>
          </x14:formula1>
          <xm:sqref>J4:J24</xm:sqref>
        </x14:dataValidation>
        <x14:dataValidation type="list" allowBlank="1" showInputMessage="1" showErrorMessage="1" xr:uid="{C90C02EB-77D7-427A-998B-3C9D0F9F2A7E}">
          <x14:formula1>
            <xm:f>IF(OR(J3="Damage-Only",J3="Environmental"), Categories!$K$2, "ABP")</xm:f>
          </x14:formula1>
          <xm:sqref>M2</xm:sqref>
        </x14:dataValidation>
        <x14:dataValidation type="list" allowBlank="1" showInputMessage="1" showErrorMessage="1" xr:uid="{D44D4BBB-9B92-4BD4-8BBC-D2AE3D54A584}">
          <x14:formula1>
            <xm:f>IF(OR(J3="Damage-Only",J3="Environmental"),Categories!$L$2,AffectedBodyPart)</xm:f>
          </x14:formula1>
          <xm:sqref>M3:M24</xm:sqref>
        </x14:dataValidation>
        <x14:dataValidation type="list" allowBlank="1" showInputMessage="1" showErrorMessage="1" xr:uid="{A5AC2A1D-6B0A-4847-99A1-3B5075D8AE46}">
          <x14:formula1>
            <xm:f>Categories!$J$2:$J$32</xm:f>
          </x14:formula1>
          <xm:sqref>U3:U24</xm:sqref>
        </x14:dataValidation>
        <x14:dataValidation type="list" allowBlank="1" showInputMessage="1" showErrorMessage="1" xr:uid="{CC388C53-096A-43CD-BAB7-783099344A69}">
          <x14:formula1>
            <xm:f>Categories!$I$2:$I$32</xm:f>
          </x14:formula1>
          <xm:sqref>R3:R24</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15C88E-DA04-4B19-88B3-3ACBB1F7E31A}">
  <sheetPr codeName="Sheet5">
    <tabColor rgb="FFFFC1BB"/>
  </sheetPr>
  <dimension ref="A1:AB20"/>
  <sheetViews>
    <sheetView topLeftCell="G1" zoomScale="80" workbookViewId="0">
      <selection activeCell="D2" sqref="D2"/>
    </sheetView>
  </sheetViews>
  <sheetFormatPr defaultRowHeight="18"/>
  <cols>
    <col min="1" max="1" width="15" bestFit="1" customWidth="1"/>
    <col min="2" max="2" width="10.0703125" customWidth="1"/>
    <col min="3" max="3" width="15.92578125" bestFit="1" customWidth="1"/>
    <col min="4" max="4" width="13.0703125" customWidth="1"/>
    <col min="5" max="5" width="11.35546875" customWidth="1"/>
    <col min="6" max="6" width="28.5" bestFit="1" customWidth="1"/>
    <col min="7" max="7" width="58.140625" bestFit="1" customWidth="1"/>
    <col min="8" max="8" width="12.85546875" bestFit="1" customWidth="1"/>
    <col min="9" max="9" width="12.5" customWidth="1"/>
    <col min="10" max="10" width="16.5703125" bestFit="1" customWidth="1"/>
    <col min="11" max="11" width="65.85546875" customWidth="1"/>
    <col min="12" max="12" width="11" customWidth="1"/>
    <col min="13" max="13" width="13.5703125" bestFit="1" customWidth="1"/>
    <col min="14" max="14" width="21.5" customWidth="1"/>
  </cols>
  <sheetData>
    <row r="1" spans="1:28" s="1" customFormat="1" ht="48" customHeight="1">
      <c r="A1" s="1" t="s">
        <v>99</v>
      </c>
      <c r="B1" s="1" t="s">
        <v>24</v>
      </c>
      <c r="C1" s="1" t="s">
        <v>57</v>
      </c>
      <c r="D1" s="1" t="s">
        <v>36</v>
      </c>
      <c r="E1" s="1" t="s">
        <v>28</v>
      </c>
      <c r="F1" s="1" t="s">
        <v>37</v>
      </c>
      <c r="G1" s="1" t="s">
        <v>38</v>
      </c>
      <c r="H1" s="1" t="s">
        <v>39</v>
      </c>
      <c r="I1" s="1" t="s">
        <v>103</v>
      </c>
      <c r="J1" s="1" t="s">
        <v>40</v>
      </c>
      <c r="K1" s="1" t="s">
        <v>41</v>
      </c>
      <c r="L1" s="1" t="s">
        <v>34</v>
      </c>
      <c r="M1" s="1" t="s">
        <v>247</v>
      </c>
      <c r="N1" s="25" t="s">
        <v>248</v>
      </c>
    </row>
    <row r="2" spans="1:28" ht="36" customHeight="1">
      <c r="A2" s="8" t="str">
        <f t="shared" ref="A2:A7" si="0">"HSE-OBS-"&amp;TEXT(ROW()-1,"0000")</f>
        <v>HSE-OBS-0001</v>
      </c>
      <c r="B2" s="31">
        <v>45663</v>
      </c>
      <c r="C2" s="31" t="s">
        <v>100</v>
      </c>
      <c r="D2" s="29" t="s">
        <v>105</v>
      </c>
      <c r="E2" s="29" t="s">
        <v>524</v>
      </c>
      <c r="F2" s="8" t="s">
        <v>257</v>
      </c>
      <c r="G2" s="8" t="s">
        <v>526</v>
      </c>
      <c r="H2" s="8"/>
      <c r="I2" s="8" t="s">
        <v>23</v>
      </c>
      <c r="J2" s="8" t="s">
        <v>256</v>
      </c>
      <c r="K2" s="29" t="s">
        <v>523</v>
      </c>
      <c r="L2" s="8" t="s">
        <v>110</v>
      </c>
      <c r="M2" s="8"/>
      <c r="N2" s="33"/>
    </row>
    <row r="3" spans="1:28" ht="36" customHeight="1">
      <c r="A3" s="8" t="str">
        <f t="shared" si="0"/>
        <v>HSE-OBS-0002</v>
      </c>
      <c r="B3" s="31">
        <v>45665</v>
      </c>
      <c r="C3" s="31" t="s">
        <v>100</v>
      </c>
      <c r="D3" s="29" t="s">
        <v>105</v>
      </c>
      <c r="E3" s="29" t="s">
        <v>525</v>
      </c>
      <c r="F3" s="8" t="s">
        <v>257</v>
      </c>
      <c r="G3" s="8" t="s">
        <v>526</v>
      </c>
      <c r="H3" s="8"/>
      <c r="I3" s="8" t="s">
        <v>23</v>
      </c>
      <c r="J3" s="8" t="s">
        <v>256</v>
      </c>
      <c r="K3" s="29" t="s">
        <v>523</v>
      </c>
      <c r="L3" s="8" t="s">
        <v>110</v>
      </c>
      <c r="M3" s="8"/>
      <c r="N3" s="32"/>
    </row>
    <row r="4" spans="1:28" ht="36" customHeight="1">
      <c r="A4" s="8" t="str">
        <f t="shared" si="0"/>
        <v>HSE-OBS-0003</v>
      </c>
      <c r="B4" s="31"/>
      <c r="C4" s="31"/>
      <c r="D4" s="8"/>
      <c r="E4" s="29"/>
      <c r="F4" s="8"/>
      <c r="G4" s="8"/>
      <c r="H4" s="8"/>
      <c r="I4" s="8"/>
      <c r="J4" s="8" t="s">
        <v>106</v>
      </c>
      <c r="K4" s="8"/>
      <c r="L4" s="8" t="s">
        <v>104</v>
      </c>
      <c r="M4" s="8"/>
      <c r="N4" s="32"/>
      <c r="AB4">
        <v>4</v>
      </c>
    </row>
    <row r="5" spans="1:28" ht="36" customHeight="1">
      <c r="A5" s="8" t="str">
        <f t="shared" si="0"/>
        <v>HSE-OBS-0004</v>
      </c>
      <c r="B5" s="31"/>
      <c r="C5" s="31"/>
      <c r="D5" s="8"/>
      <c r="E5" s="29"/>
      <c r="F5" s="8"/>
      <c r="G5" s="8"/>
      <c r="H5" s="8"/>
      <c r="I5" s="8"/>
      <c r="J5" s="8" t="s">
        <v>256</v>
      </c>
      <c r="K5" s="8"/>
      <c r="L5" s="8" t="s">
        <v>110</v>
      </c>
      <c r="M5" s="8"/>
      <c r="N5" s="32"/>
    </row>
    <row r="6" spans="1:28" ht="36" customHeight="1">
      <c r="A6" s="8" t="str">
        <f t="shared" si="0"/>
        <v>HSE-OBS-0005</v>
      </c>
      <c r="B6" s="31"/>
      <c r="C6" s="31"/>
      <c r="D6" s="8"/>
      <c r="E6" s="29"/>
      <c r="F6" s="8"/>
      <c r="G6" s="8"/>
      <c r="H6" s="8"/>
      <c r="I6" s="8"/>
      <c r="J6" s="8" t="s">
        <v>106</v>
      </c>
      <c r="K6" s="8"/>
      <c r="L6" s="8" t="s">
        <v>255</v>
      </c>
      <c r="M6" s="8"/>
      <c r="N6" s="32"/>
    </row>
    <row r="7" spans="1:28" ht="36" customHeight="1">
      <c r="A7" s="8" t="str">
        <f t="shared" si="0"/>
        <v>HSE-OBS-0006</v>
      </c>
      <c r="B7" s="31"/>
      <c r="C7" s="31"/>
      <c r="D7" s="8"/>
      <c r="E7" s="29"/>
      <c r="F7" s="8"/>
      <c r="G7" s="8"/>
      <c r="H7" s="8"/>
      <c r="I7" s="8"/>
      <c r="J7" s="8" t="s">
        <v>102</v>
      </c>
      <c r="K7" s="8"/>
      <c r="L7" s="8" t="s">
        <v>104</v>
      </c>
      <c r="M7" s="8"/>
      <c r="N7" s="32"/>
    </row>
    <row r="20" spans="28:28">
      <c r="AB20">
        <v>6</v>
      </c>
    </row>
  </sheetData>
  <phoneticPr fontId="5" type="noConversion"/>
  <conditionalFormatting sqref="L2:L7">
    <cfRule type="containsText" dxfId="83" priority="4" operator="containsText" text="In Progress">
      <formula>NOT(ISERROR(SEARCH("In Progress",L2)))</formula>
    </cfRule>
    <cfRule type="containsText" dxfId="82" priority="5" operator="containsText" text="In Progress ">
      <formula>NOT(ISERROR(SEARCH("In Progress ",L2)))</formula>
    </cfRule>
    <cfRule type="containsText" dxfId="81" priority="6" operator="containsText" text="Closed">
      <formula>NOT(ISERROR(SEARCH("Closed",L2)))</formula>
    </cfRule>
    <cfRule type="containsText" dxfId="80" priority="7" operator="containsText" text="Open">
      <formula>NOT(ISERROR(SEARCH("Open",L2)))</formula>
    </cfRule>
  </conditionalFormatting>
  <conditionalFormatting sqref="J2:J7">
    <cfRule type="containsText" dxfId="79" priority="1" operator="containsText" text="High">
      <formula>NOT(ISERROR(SEARCH("High",J2)))</formula>
    </cfRule>
    <cfRule type="containsText" dxfId="78" priority="2" operator="containsText" text="Moderate">
      <formula>NOT(ISERROR(SEARCH("Moderate",J2)))</formula>
    </cfRule>
    <cfRule type="containsText" dxfId="77" priority="3" operator="containsText" text="Low">
      <formula>NOT(ISERROR(SEARCH("Low",J2)))</formula>
    </cfRule>
  </conditionalFormatting>
  <dataValidations count="2">
    <dataValidation type="list" allowBlank="1" showInputMessage="1" showErrorMessage="1" sqref="L2:L7" xr:uid="{0F8D5628-01B6-4572-8AEC-593D0E0526B0}">
      <formula1>"Open,Closed,In Progress"</formula1>
    </dataValidation>
    <dataValidation type="list" allowBlank="1" showInputMessage="1" showErrorMessage="1" sqref="C2:C7 I2:J7" xr:uid="{E09E5FF4-88A1-4112-B563-EC239304ECE4}">
      <formula1>#REF!</formula1>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BBD9A250-B09C-4FD1-BE07-1EB3FDE75C04}">
          <x14:formula1>
            <xm:f>Categories!$J$2:$J$32</xm:f>
          </x14:formula1>
          <xm:sqref>E2:E7</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71DE7B-E87D-493C-B4BD-A4B2A0CF309D}">
  <sheetPr codeName="Sheet12">
    <tabColor rgb="FFFF3333"/>
  </sheetPr>
  <dimension ref="A1:F10"/>
  <sheetViews>
    <sheetView zoomScale="90" zoomScaleNormal="90" workbookViewId="0">
      <selection activeCell="A8" sqref="A8:C8"/>
    </sheetView>
  </sheetViews>
  <sheetFormatPr defaultRowHeight="18"/>
  <cols>
    <col min="1" max="1" width="13.0703125" customWidth="1"/>
    <col min="3" max="3" width="12.640625" customWidth="1"/>
    <col min="4" max="4" width="16.0703125" bestFit="1" customWidth="1"/>
  </cols>
  <sheetData>
    <row r="1" spans="1:6" ht="55" customHeight="1">
      <c r="A1" s="225" t="s">
        <v>249</v>
      </c>
      <c r="B1" s="225"/>
      <c r="C1" s="225"/>
      <c r="D1" s="225"/>
      <c r="E1" s="225"/>
      <c r="F1" s="225"/>
    </row>
    <row r="2" spans="1:6">
      <c r="A2" s="28"/>
      <c r="F2" s="34">
        <v>2</v>
      </c>
    </row>
    <row r="3" spans="1:6" ht="36" customHeight="1">
      <c r="A3" s="26" t="s">
        <v>50</v>
      </c>
      <c r="B3" s="226" t="str" cm="1">
        <f t="array" aca="1" ref="B3" ca="1">INDIRECT("Observation!A"&amp;'Hazard Alert'!F2)</f>
        <v>HSE-OBS-0001</v>
      </c>
      <c r="C3" s="226"/>
      <c r="D3" s="26" t="s">
        <v>251</v>
      </c>
      <c r="E3" s="227" cm="1">
        <f t="array" aca="1" ref="E3" ca="1">INDIRECT("observation!b"&amp;'Hazard Alert'!F2)</f>
        <v>45663</v>
      </c>
      <c r="F3" s="227"/>
    </row>
    <row r="4" spans="1:6" ht="36" customHeight="1">
      <c r="A4" s="26" t="s">
        <v>250</v>
      </c>
      <c r="B4" s="226" t="str" cm="1">
        <f t="array" aca="1" ref="B4" ca="1">INDIRECT("observation!e"&amp;'Hazard Alert'!F2)</f>
        <v>MAYDAN 1</v>
      </c>
      <c r="C4" s="226"/>
      <c r="D4" s="226"/>
      <c r="E4" s="226"/>
      <c r="F4" s="226"/>
    </row>
    <row r="5" spans="1:6" ht="36" customHeight="1">
      <c r="A5" s="26" t="s">
        <v>37</v>
      </c>
      <c r="B5" s="221" t="str" cm="1">
        <f t="array" aca="1" ref="B5" ca="1">INDIRECT("observation!f"&amp;'Hazard Alert'!F2)</f>
        <v xml:space="preserve">PPE violation </v>
      </c>
      <c r="C5" s="221"/>
      <c r="D5" s="26" t="s">
        <v>252</v>
      </c>
      <c r="E5" s="226" t="str" cm="1">
        <f t="array" aca="1" ref="E5" ca="1">INDIRECT("observation!J"&amp;'Hazard Alert'!F2)</f>
        <v xml:space="preserve">Moderate </v>
      </c>
      <c r="F5" s="226"/>
    </row>
    <row r="6" spans="1:6">
      <c r="A6" s="28"/>
      <c r="F6" s="27"/>
    </row>
    <row r="7" spans="1:6" ht="25" customHeight="1">
      <c r="A7" s="219" t="s">
        <v>253</v>
      </c>
      <c r="B7" s="219"/>
      <c r="C7" s="219"/>
      <c r="D7" s="220" t="s">
        <v>41</v>
      </c>
      <c r="E7" s="220"/>
      <c r="F7" s="220"/>
    </row>
    <row r="8" spans="1:6" ht="136" customHeight="1">
      <c r="A8" s="221" t="str" cm="1">
        <f t="array" aca="1" ref="A8" ca="1">INDIRECT("observation!g"&amp;'Hazard Alert'!F2)</f>
        <v>Worker observed without a face mask, violating PPE policy.</v>
      </c>
      <c r="B8" s="221"/>
      <c r="C8" s="221"/>
      <c r="D8" s="221" t="str" cm="1">
        <f t="array" aca="1" ref="D8" ca="1">INDIRECT("observation!k"&amp;'Hazard Alert'!F2)</f>
        <v>Ensure proper use of PPE by providing googles and conducting a safety briefing to reinforce PPE compliance.</v>
      </c>
      <c r="E8" s="221"/>
      <c r="F8" s="221"/>
    </row>
    <row r="9" spans="1:6" ht="25" customHeight="1">
      <c r="A9" s="222" t="s">
        <v>254</v>
      </c>
      <c r="B9" s="223"/>
      <c r="C9" s="223"/>
      <c r="D9" s="223"/>
      <c r="E9" s="223"/>
      <c r="F9" s="224"/>
    </row>
    <row r="10" spans="1:6" ht="214" customHeight="1">
      <c r="A10" s="216" t="e" vm="1">
        <v>#VALUE!</v>
      </c>
      <c r="B10" s="217"/>
      <c r="C10" s="218"/>
      <c r="D10" s="216" t="e" vm="2">
        <v>#VALUE!</v>
      </c>
      <c r="E10" s="217"/>
      <c r="F10" s="218"/>
    </row>
  </sheetData>
  <mergeCells count="13">
    <mergeCell ref="A1:F1"/>
    <mergeCell ref="B3:C3"/>
    <mergeCell ref="B4:F4"/>
    <mergeCell ref="E3:F3"/>
    <mergeCell ref="B5:C5"/>
    <mergeCell ref="E5:F5"/>
    <mergeCell ref="A10:C10"/>
    <mergeCell ref="D10:F10"/>
    <mergeCell ref="A7:C7"/>
    <mergeCell ref="D7:F7"/>
    <mergeCell ref="A8:C8"/>
    <mergeCell ref="D8:F8"/>
    <mergeCell ref="A9:F9"/>
  </mergeCells>
  <conditionalFormatting sqref="E5:F5">
    <cfRule type="containsText" dxfId="58" priority="1" operator="containsText" text="High">
      <formula>NOT(ISERROR(SEARCH("High",E5)))</formula>
    </cfRule>
    <cfRule type="containsText" dxfId="57" priority="2" operator="containsText" text="Moderate">
      <formula>NOT(ISERROR(SEARCH("Moderate",E5)))</formula>
    </cfRule>
    <cfRule type="containsText" dxfId="56" priority="3" operator="containsText" text="Low">
      <formula>NOT(ISERROR(SEARCH("Low",E5)))</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8" r:id="rId4" name="Spinner 2">
              <controlPr defaultSize="0" print="0" autoPict="0">
                <anchor moveWithCells="1" sizeWithCells="1">
                  <from>
                    <xdr:col>6</xdr:col>
                    <xdr:colOff>0</xdr:colOff>
                    <xdr:row>0</xdr:row>
                    <xdr:rowOff>692150</xdr:rowOff>
                  </from>
                  <to>
                    <xdr:col>6</xdr:col>
                    <xdr:colOff>406400</xdr:colOff>
                    <xdr:row>2</xdr:row>
                    <xdr:rowOff>19050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CD8AE2-8749-4FF7-9DAB-6DDD99645654}">
  <sheetPr codeName="Sheet13"/>
  <dimension ref="A2:T24"/>
  <sheetViews>
    <sheetView zoomScale="67" zoomScaleNormal="70" workbookViewId="0">
      <selection activeCell="A24" sqref="A24"/>
    </sheetView>
  </sheetViews>
  <sheetFormatPr defaultRowHeight="18"/>
  <cols>
    <col min="1" max="1" width="15.28515625" bestFit="1" customWidth="1"/>
    <col min="2" max="2" width="17.42578125" customWidth="1"/>
    <col min="3" max="3" width="20" customWidth="1"/>
    <col min="4" max="4" width="13.35546875" customWidth="1"/>
    <col min="5" max="5" width="10.28515625" bestFit="1" customWidth="1"/>
    <col min="6" max="6" width="16.35546875" customWidth="1"/>
    <col min="7" max="7" width="12.92578125" bestFit="1" customWidth="1"/>
    <col min="8" max="8" width="11.42578125" bestFit="1" customWidth="1"/>
    <col min="9" max="9" width="14.2109375" customWidth="1"/>
    <col min="10" max="10" width="17.2109375" customWidth="1"/>
    <col min="11" max="11" width="17.640625" customWidth="1"/>
    <col min="12" max="12" width="18.2109375" customWidth="1"/>
    <col min="13" max="13" width="7.5703125" bestFit="1" customWidth="1"/>
    <col min="14" max="14" width="7.5" bestFit="1" customWidth="1"/>
    <col min="15" max="15" width="10.7109375" bestFit="1" customWidth="1"/>
    <col min="16" max="16" width="10.140625" bestFit="1" customWidth="1"/>
    <col min="20" max="20" width="20.5703125" bestFit="1" customWidth="1"/>
  </cols>
  <sheetData>
    <row r="2" spans="1:20">
      <c r="B2" t="s">
        <v>259</v>
      </c>
      <c r="C2" s="37">
        <v>43466</v>
      </c>
      <c r="E2" t="s">
        <v>260</v>
      </c>
      <c r="F2" s="36">
        <f ca="1">TODAY()</f>
        <v>45949</v>
      </c>
      <c r="H2" t="s">
        <v>499</v>
      </c>
    </row>
    <row r="5" spans="1:20" ht="68.150000000000006" customHeight="1">
      <c r="A5" s="29" t="s">
        <v>57</v>
      </c>
      <c r="B5" s="29" t="s">
        <v>115</v>
      </c>
      <c r="C5" s="29" t="s">
        <v>108</v>
      </c>
      <c r="D5" s="29" t="s">
        <v>116</v>
      </c>
      <c r="E5" s="29" t="s">
        <v>107</v>
      </c>
      <c r="F5" s="29" t="s">
        <v>111</v>
      </c>
      <c r="G5" s="29" t="s">
        <v>113</v>
      </c>
      <c r="H5" s="29" t="s">
        <v>112</v>
      </c>
      <c r="I5" s="29" t="s">
        <v>109</v>
      </c>
      <c r="J5" s="29" t="s">
        <v>118</v>
      </c>
      <c r="K5" s="29" t="s">
        <v>114</v>
      </c>
      <c r="L5" s="29" t="s">
        <v>242</v>
      </c>
      <c r="M5" s="29" t="s">
        <v>117</v>
      </c>
      <c r="N5" s="29" t="s">
        <v>119</v>
      </c>
      <c r="O5" s="29" t="s">
        <v>244</v>
      </c>
      <c r="P5" s="29" t="s">
        <v>258</v>
      </c>
      <c r="Q5" s="29" t="s">
        <v>310</v>
      </c>
    </row>
    <row r="6" spans="1:20" s="8" customFormat="1" ht="35.5" customHeight="1">
      <c r="A6" s="35" t="s">
        <v>122</v>
      </c>
      <c r="B6" s="35">
        <f ca="1">SUM(B7:B10)</f>
        <v>2</v>
      </c>
      <c r="C6" s="35">
        <f t="shared" ref="C6:P6" ca="1" si="0">SUM(C7:C10)</f>
        <v>1</v>
      </c>
      <c r="D6" s="35">
        <f t="shared" ca="1" si="0"/>
        <v>0</v>
      </c>
      <c r="E6" s="35">
        <f t="shared" ca="1" si="0"/>
        <v>1</v>
      </c>
      <c r="F6" s="35">
        <f t="shared" ca="1" si="0"/>
        <v>0</v>
      </c>
      <c r="G6" s="35">
        <f t="shared" ca="1" si="0"/>
        <v>10</v>
      </c>
      <c r="H6" s="35">
        <f t="shared" ca="1" si="0"/>
        <v>0</v>
      </c>
      <c r="I6" s="35">
        <f t="shared" ca="1" si="0"/>
        <v>0</v>
      </c>
      <c r="J6" s="35">
        <f t="shared" ca="1" si="0"/>
        <v>0</v>
      </c>
      <c r="K6" s="35">
        <f t="shared" ca="1" si="0"/>
        <v>0</v>
      </c>
      <c r="L6" s="35">
        <f t="shared" ca="1" si="0"/>
        <v>1</v>
      </c>
      <c r="M6" s="35">
        <f t="shared" ca="1" si="0"/>
        <v>0</v>
      </c>
      <c r="N6" s="35">
        <f t="shared" ca="1" si="0"/>
        <v>0</v>
      </c>
      <c r="O6" s="35">
        <f t="shared" ca="1" si="0"/>
        <v>0</v>
      </c>
      <c r="P6" s="35">
        <f t="shared" ca="1" si="0"/>
        <v>0</v>
      </c>
      <c r="Q6" s="8">
        <f ca="1">SUM(Table10[[#This Row],[Galvanization Iron]:[QA/QC]])</f>
        <v>15</v>
      </c>
    </row>
    <row r="7" spans="1:20">
      <c r="A7" t="s">
        <v>124</v>
      </c>
      <c r="B7">
        <f ca="1">IF($H$2="Count Report",
    COUNTIFS(Incident[Type],Table10[[#This Row],[Classification]], Incident[Location], Table10[[#Headers],[Galvanization Iron]], Incident[Date], "&gt;="&amp;$C$2, Incident[Date], "&lt;="&amp;$F$2),
    SUMIFS(Incident[Total Cost], Incident[Type], Table10[[#This Row],[Classification]], Incident[Location], Table10[[#Headers],[Galvanization Iron]], Incident[Date], "&gt;="&amp;$C$2, Incident[Date], "&lt;="&amp;$F$2)
)</f>
        <v>1</v>
      </c>
      <c r="C7">
        <f ca="1">IF($H$2="Count Report",
    COUNTIFS(Incident[Type],Table10[[#This Row],[Classification]], Incident[Location],"Low Relaxation Prestressed Concrete Strand", Incident[Date],"&gt;="&amp;$C$2, Incident[Date],"&lt;="&amp;$F$2),
    SUMIFS(Incident[Total Cost], Incident[Type],Table10[[#This Row],[Classification]], Incident[Location],"Low Relaxation Prestressed Concrete Strand", Incident[Date],"&gt;="&amp;$C$2, Incident[Date],"&lt;="&amp;$F$2)
)</f>
        <v>0</v>
      </c>
      <c r="D7">
        <f ca="1">IF($H$2="Count Report",
    COUNTIFS(Incident[Type],Table10[[#This Row],[Classification]], Incident[Location],"Maintenance", Incident[Date],"&gt;="&amp;$C$2, Incident[Date],"&lt;="&amp;$F$2),
    SUMIFS(Incident[Total Cost], Incident[Type],Table10[[#This Row],[Classification]], Incident[Location],"Maintenance", Incident[Date],"&gt;="&amp;$C$2, Incident[Date],"&lt;="&amp;$F$2)
)</f>
        <v>0</v>
      </c>
      <c r="E7">
        <f ca="1">IF($H$2="Count Report",
    COUNTIFS(Incident[Type],Table10[[#This Row],[Classification]], Incident[Location],"Pickling", Incident[Date],"&gt;="&amp;$C$2, Incident[Date],"&lt;="&amp;$F$2),
    SUMIFS(Incident[Total Cost], Incident[Type],Table10[[#This Row],[Classification]], Incident[Location],"Pickling", Incident[Date],"&gt;="&amp;$C$2, Incident[Date],"&lt;="&amp;$F$2)
)</f>
        <v>0</v>
      </c>
      <c r="F7">
        <f ca="1">IF($H$2="Count Report",
    COUNTIFS(Incident[Type],Table10[[#This Row],[Classification]], Incident[Location],"Raw Material Shed", Incident[Date],"&gt;="&amp;$C$2, Incident[Date],"&lt;="&amp;$F$2),
    SUMIFS(Incident[Total Cost], Incident[Type],Table10[[#This Row],[Classification]], Incident[Location],"Raw Material Shed", Incident[Date],"&gt;="&amp;$C$2, Incident[Date],"&lt;="&amp;$F$2)
)</f>
        <v>0</v>
      </c>
      <c r="G7">
        <f ca="1">IF($H$2="Count Report",
    COUNTIFS(Incident[Type],Table10[[#This Row],[Classification]], Incident[Location],"Wire Mesh", Incident[Date],"&gt;="&amp;$C$2, Incident[Date],"&lt;="&amp;$F$2),
    SUMIFS(Incident[Total Cost], Incident[Type],Table10[[#This Row],[Classification]], Incident[Location],"Wire Mesh", Incident[Date],"&gt;="&amp;$C$2, Incident[Date],"&lt;="&amp;$F$2)
)</f>
        <v>0</v>
      </c>
      <c r="H7">
        <f ca="1">IF($H$2="Count Report",
    COUNTIFS(Incident[Type],Table10[[#This Row],[Classification]], Incident[Location],"Steel Bar", Incident[Date],"&gt;="&amp;$C$2, Incident[Date],"&lt;="&amp;$F$2),
    SUMIFS(Incident[Total Cost], Incident[Type],Table10[[#This Row],[Classification]], Incident[Location],"Steel Bar", Incident[Date],"&gt;="&amp;$C$2, Incident[Date],"&lt;="&amp;$F$2)
)</f>
        <v>0</v>
      </c>
      <c r="I7">
        <f ca="1">IF($H$2="Count Report",
    COUNTIFS(Incident[Type],Table10[[#This Row],[Classification]], Incident[Location],"Stainless Steel Plant", Incident[Date],"&gt;="&amp;$C$2, Incident[Date],"&lt;="&amp;$F$2),
    SUMIFS(Incident[Total Cost], Incident[Type],Table10[[#This Row],[Classification]], Incident[Location],"Stainless Steel Plant", Incident[Date],"&gt;="&amp;$C$2, Incident[Date],"&lt;="&amp;$F$2)
)</f>
        <v>0</v>
      </c>
      <c r="J7">
        <f ca="1">IF($H$2="Count Report",
    COUNTIFS(Incident[Type],Table10[[#This Row],[Classification]], Incident[Location],"Polyvinyl Chloride", Incident[Date],"&gt;="&amp;$C$2, Incident[Date],"&lt;="&amp;$F$2),
    SUMIFS(Incident[Total Cost], Incident[Type],Table10[[#This Row],[Classification]], Incident[Location],"Polyvinyl Chloride", Incident[Date],"&gt;="&amp;$C$2, Incident[Date],"&lt;="&amp;$F$2)
)</f>
        <v>0</v>
      </c>
      <c r="K7">
        <f ca="1">IF($H$2="Count Report",
    COUNTIFS(Incident[Type],Table10[[#This Row],[Classification]], Incident[Location],"Prestress Concrete Wire Drawing", Incident[Date],"&gt;="&amp;$C$2, Incident[Date],"&lt;="&amp;$F$2),
    SUMIFS(Incident[Total Cost], Incident[Type],Table10[[#This Row],[Classification]], Incident[Location],"Prestress Concrete Wire Drawing", Incident[Date],"&gt;="&amp;$C$2, Incident[Date],"&lt;="&amp;$F$2)
)</f>
        <v>0</v>
      </c>
      <c r="L7">
        <f ca="1">IF($H$2="Count Report",
    COUNTIFS(Incident[Type],Table10[[#This Row],[Classification]], Incident[Location],"Steel Administration Building", Incident[Date],"&gt;="&amp;$C$2, Incident[Date],"&lt;="&amp;$F$2),
    SUMIFS(Incident[Total Cost], Incident[Type],Table10[[#This Row],[Classification]], Incident[Location],"Steel Administration Building", Incident[Date],"&gt;="&amp;$C$2, Incident[Date],"&lt;="&amp;$F$2)
)</f>
        <v>0</v>
      </c>
      <c r="M7">
        <f ca="1">IF($H$2="Count Report",
    COUNTIFS(Incident[Type],Table10[[#This Row],[Classification]], Incident[Location],"Yard", Incident[Date],"&gt;="&amp;$C$2, Incident[Date],"&lt;="&amp;$F$2),
    SUMIFS(Incident[Total Cost], Incident[Type],Table10[[#This Row],[Classification]], Incident[Location],"Yard", Incident[Date],"&gt;="&amp;$C$2, Incident[Date],"&lt;="&amp;$F$2)
)</f>
        <v>0</v>
      </c>
      <c r="N7">
        <f ca="1">IF($H$2="Count Report",
    COUNTIFS(Incident[Type],Table10[[#This Row],[Classification]], Incident[Location],"PVC", Incident[Date],"&gt;="&amp;$C$2, Incident[Date],"&lt;="&amp;$F$2),
    SUMIFS(Incident[Total Cost], Incident[Type],Table10[[#This Row],[Classification]], Incident[Location],"PVC", Incident[Date],"&gt;="&amp;$C$2, Incident[Date],"&lt;="&amp;$F$2)
)</f>
        <v>0</v>
      </c>
      <c r="O7">
        <f ca="1">IF($H$2="Count Report",
    COUNTIFS(Incident[Type],Table10[[#This Row],[Classification]], Incident[Location],"Canteen", Incident[Date],"&gt;="&amp;$C$2, Incident[Date],"&lt;="&amp;$F$2),
    SUMIFS(Incident[Total Cost], Incident[Type],Table10[[#This Row],[Classification]], Incident[Location],"Canteen", Incident[Date],"&gt;="&amp;$C$2, Incident[Date],"&lt;="&amp;$F$2)
)</f>
        <v>0</v>
      </c>
      <c r="P7">
        <f ca="1">IF($H$2="Count Report",
    COUNTIFS(Incident[Type],Table10[[#This Row],[Classification]], Incident[Location],"QA/QC", Incident[Date],"&gt;="&amp;$C$2, Incident[Date],"&lt;="&amp;$F$2),
    SUMIFS(Incident[Total Cost], Incident[Type],Table10[[#This Row],[Classification]], Incident[Location],"QA/QC", Incident[Date],"&gt;="&amp;$C$2, Incident[Date],"&lt;="&amp;$F$2)
)</f>
        <v>0</v>
      </c>
      <c r="Q7">
        <f ca="1">SUM(Table10[[#This Row],[Galvanization Iron]:[QA/QC]])</f>
        <v>1</v>
      </c>
      <c r="S7" s="88" t="s">
        <v>311</v>
      </c>
      <c r="T7" s="89" t="s">
        <v>315</v>
      </c>
    </row>
    <row r="8" spans="1:20">
      <c r="A8" t="s">
        <v>126</v>
      </c>
      <c r="B8">
        <f ca="1">IF($H$2="Count Report",
    COUNTIFS(Incident[Type],Table10[[#This Row],[Classification]], Incident[Location], Table10[[#Headers],[Galvanization Iron]], Incident[Date], "&gt;="&amp;$C$2, Incident[Date], "&lt;="&amp;$F$2),
    SUMIFS(Incident[Total Cost], Incident[Type], Table10[[#This Row],[Classification]], Incident[Location], Table10[[#Headers],[Galvanization Iron]], Incident[Date], "&gt;="&amp;$C$2, Incident[Date], "&lt;="&amp;$F$2)
)</f>
        <v>0</v>
      </c>
      <c r="C8">
        <f ca="1">IF($H$2="Count Report",
    COUNTIFS(Incident[Type],Table10[[#This Row],[Classification]], Incident[Location],"Low Relaxation Prestressed Concrete Strand", Incident[Date],"&gt;="&amp;$C$2, Incident[Date],"&lt;="&amp;$F$2),
    SUMIFS(Incident[Total Cost], Incident[Type],Table10[[#This Row],[Classification]], Incident[Location],"Low Relaxation Prestressed Concrete Strand", Incident[Date],"&gt;="&amp;$C$2, Incident[Date],"&lt;="&amp;$F$2)
)</f>
        <v>0</v>
      </c>
      <c r="D8">
        <f ca="1">IF($H$2="Count Report",
    COUNTIFS(Incident[Type],Table10[[#This Row],[Classification]], Incident[Location],"Maintenance", Incident[Date],"&gt;="&amp;$C$2, Incident[Date],"&lt;="&amp;$F$2),
    SUMIFS(Incident[Total Cost], Incident[Type],Table10[[#This Row],[Classification]], Incident[Location],"Maintenance", Incident[Date],"&gt;="&amp;$C$2, Incident[Date],"&lt;="&amp;$F$2)
)</f>
        <v>0</v>
      </c>
      <c r="E8">
        <f ca="1">IF($H$2="Count Report",
    COUNTIFS(Incident[Type],Table10[[#This Row],[Classification]], Incident[Location],"Pickling", Incident[Date],"&gt;="&amp;$C$2, Incident[Date],"&lt;="&amp;$F$2),
    SUMIFS(Incident[Total Cost], Incident[Type],Table10[[#This Row],[Classification]], Incident[Location],"Pickling", Incident[Date],"&gt;="&amp;$C$2, Incident[Date],"&lt;="&amp;$F$2)
)</f>
        <v>1</v>
      </c>
      <c r="F8">
        <f ca="1">IF($H$2="Count Report",
    COUNTIFS(Incident[Type],Table10[[#This Row],[Classification]], Incident[Location],"Raw Material Shed", Incident[Date],"&gt;="&amp;$C$2, Incident[Date],"&lt;="&amp;$F$2),
    SUMIFS(Incident[Total Cost], Incident[Type],Table10[[#This Row],[Classification]], Incident[Location],"Raw Material Shed", Incident[Date],"&gt;="&amp;$C$2, Incident[Date],"&lt;="&amp;$F$2)
)</f>
        <v>0</v>
      </c>
      <c r="G8">
        <f ca="1">IF($H$2="Count Report",
    COUNTIFS(Incident[Type],Table10[[#This Row],[Classification]], Incident[Location],"Wire Mesh", Incident[Date],"&gt;="&amp;$C$2, Incident[Date],"&lt;="&amp;$F$2),
    SUMIFS(Incident[Total Cost], Incident[Type],Table10[[#This Row],[Classification]], Incident[Location],"Wire Mesh", Incident[Date],"&gt;="&amp;$C$2, Incident[Date],"&lt;="&amp;$F$2)
)</f>
        <v>0</v>
      </c>
      <c r="H8">
        <f ca="1">IF($H$2="Count Report",
    COUNTIFS(Incident[Type],Table10[[#This Row],[Classification]], Incident[Location],"Steel Bar", Incident[Date],"&gt;="&amp;$C$2, Incident[Date],"&lt;="&amp;$F$2),
    SUMIFS(Incident[Total Cost], Incident[Type],Table10[[#This Row],[Classification]], Incident[Location],"Steel Bar", Incident[Date],"&gt;="&amp;$C$2, Incident[Date],"&lt;="&amp;$F$2)
)</f>
        <v>0</v>
      </c>
      <c r="I8">
        <f ca="1">IF($H$2="Count Report",
    COUNTIFS(Incident[Type],Table10[[#This Row],[Classification]], Incident[Location],"Stainless Steel Plant", Incident[Date],"&gt;="&amp;$C$2, Incident[Date],"&lt;="&amp;$F$2),
    SUMIFS(Incident[Total Cost], Incident[Type],Table10[[#This Row],[Classification]], Incident[Location],"Stainless Steel Plant", Incident[Date],"&gt;="&amp;$C$2, Incident[Date],"&lt;="&amp;$F$2)
)</f>
        <v>0</v>
      </c>
      <c r="J8">
        <f ca="1">IF($H$2="Count Report",
    COUNTIFS(Incident[Type],Table10[[#This Row],[Classification]], Incident[Location],"Polyvinyl Chloride", Incident[Date],"&gt;="&amp;$C$2, Incident[Date],"&lt;="&amp;$F$2),
    SUMIFS(Incident[Total Cost], Incident[Type],Table10[[#This Row],[Classification]], Incident[Location],"Polyvinyl Chloride", Incident[Date],"&gt;="&amp;$C$2, Incident[Date],"&lt;="&amp;$F$2)
)</f>
        <v>0</v>
      </c>
      <c r="K8">
        <f ca="1">IF($H$2="Count Report",
    COUNTIFS(Incident[Type],Table10[[#This Row],[Classification]], Incident[Location],"Prestress Concrete Wire Drawing", Incident[Date],"&gt;="&amp;$C$2, Incident[Date],"&lt;="&amp;$F$2),
    SUMIFS(Incident[Total Cost], Incident[Type],Table10[[#This Row],[Classification]], Incident[Location],"Prestress Concrete Wire Drawing", Incident[Date],"&gt;="&amp;$C$2, Incident[Date],"&lt;="&amp;$F$2)
)</f>
        <v>0</v>
      </c>
      <c r="L8">
        <f ca="1">IF($H$2="Count Report",
    COUNTIFS(Incident[Type],Table10[[#This Row],[Classification]], Incident[Location],"Steel Administration Building", Incident[Date],"&gt;="&amp;$C$2, Incident[Date],"&lt;="&amp;$F$2),
    SUMIFS(Incident[Total Cost], Incident[Type],Table10[[#This Row],[Classification]], Incident[Location],"Steel Administration Building", Incident[Date],"&gt;="&amp;$C$2, Incident[Date],"&lt;="&amp;$F$2)
)</f>
        <v>0</v>
      </c>
      <c r="M8">
        <f ca="1">IF($H$2="Count Report",
    COUNTIFS(Incident[Type],Table10[[#This Row],[Classification]], Incident[Location],"Yard", Incident[Date],"&gt;="&amp;$C$2, Incident[Date],"&lt;="&amp;$F$2),
    SUMIFS(Incident[Total Cost], Incident[Type],Table10[[#This Row],[Classification]], Incident[Location],"Yard", Incident[Date],"&gt;="&amp;$C$2, Incident[Date],"&lt;="&amp;$F$2)
)</f>
        <v>0</v>
      </c>
      <c r="N8">
        <f ca="1">IF($H$2="Count Report",
    COUNTIFS(Incident[Type],Table10[[#This Row],[Classification]], Incident[Location],"PVC", Incident[Date],"&gt;="&amp;$C$2, Incident[Date],"&lt;="&amp;$F$2),
    SUMIFS(Incident[Total Cost], Incident[Type],Table10[[#This Row],[Classification]], Incident[Location],"PVC", Incident[Date],"&gt;="&amp;$C$2, Incident[Date],"&lt;="&amp;$F$2)
)</f>
        <v>0</v>
      </c>
      <c r="O8">
        <f ca="1">IF($H$2="Count Report",
    COUNTIFS(Incident[Type],Table10[[#This Row],[Classification]], Incident[Location],"Canteen", Incident[Date],"&gt;="&amp;$C$2, Incident[Date],"&lt;="&amp;$F$2),
    SUMIFS(Incident[Total Cost], Incident[Type],Table10[[#This Row],[Classification]], Incident[Location],"Canteen", Incident[Date],"&gt;="&amp;$C$2, Incident[Date],"&lt;="&amp;$F$2)
)</f>
        <v>0</v>
      </c>
      <c r="P8">
        <f ca="1">IF($H$2="Count Report",
    COUNTIFS(Incident[Type],Table10[[#This Row],[Classification]], Incident[Location],"QA/QC", Incident[Date],"&gt;="&amp;$C$2, Incident[Date],"&lt;="&amp;$F$2),
    SUMIFS(Incident[Total Cost], Incident[Type],Table10[[#This Row],[Classification]], Incident[Location],"QA/QC", Incident[Date],"&gt;="&amp;$C$2, Incident[Date],"&lt;="&amp;$F$2)
)</f>
        <v>0</v>
      </c>
      <c r="Q8">
        <f ca="1">SUM(Table10[[#This Row],[Galvanization Iron]:[QA/QC]])</f>
        <v>1</v>
      </c>
      <c r="S8" s="88" t="s">
        <v>312</v>
      </c>
      <c r="T8" s="89" t="s">
        <v>316</v>
      </c>
    </row>
    <row r="9" spans="1:20">
      <c r="A9" t="s">
        <v>125</v>
      </c>
      <c r="B9">
        <f ca="1">IF($H$2="Count Report",
    COUNTIFS(Incident[Type],Table10[[#This Row],[Classification]], Incident[Location], Table10[[#Headers],[Galvanization Iron]], Incident[Date], "&gt;="&amp;$C$2, Incident[Date], "&lt;="&amp;$F$2),
    SUMIFS(Incident[Total Cost], Incident[Type], Table10[[#This Row],[Classification]], Incident[Location], Table10[[#Headers],[Galvanization Iron]], Incident[Date], "&gt;="&amp;$C$2, Incident[Date], "&lt;="&amp;$F$2)
)</f>
        <v>1</v>
      </c>
      <c r="C9">
        <f ca="1">IF($H$2="Count Report",
    COUNTIFS(Incident[Type],Table10[[#This Row],[Classification]], Incident[Location],"Low Relaxation Prestressed Concrete Strand", Incident[Date],"&gt;="&amp;$C$2, Incident[Date],"&lt;="&amp;$F$2),
    SUMIFS(Incident[Total Cost], Incident[Type],Table10[[#This Row],[Classification]], Incident[Location],"Low Relaxation Prestressed Concrete Strand", Incident[Date],"&gt;="&amp;$C$2, Incident[Date],"&lt;="&amp;$F$2)
)</f>
        <v>1</v>
      </c>
      <c r="D9">
        <f ca="1">IF($H$2="Count Report",
    COUNTIFS(Incident[Type],Table10[[#This Row],[Classification]], Incident[Location],"Maintenance", Incident[Date],"&gt;="&amp;$C$2, Incident[Date],"&lt;="&amp;$F$2),
    SUMIFS(Incident[Total Cost], Incident[Type],Table10[[#This Row],[Classification]], Incident[Location],"Maintenance", Incident[Date],"&gt;="&amp;$C$2, Incident[Date],"&lt;="&amp;$F$2)
)</f>
        <v>0</v>
      </c>
      <c r="E9">
        <f ca="1">IF($H$2="Count Report",
    COUNTIFS(Incident[Type],Table10[[#This Row],[Classification]], Incident[Location],"Pickling", Incident[Date],"&gt;="&amp;$C$2, Incident[Date],"&lt;="&amp;$F$2),
    SUMIFS(Incident[Total Cost], Incident[Type],Table10[[#This Row],[Classification]], Incident[Location],"Pickling", Incident[Date],"&gt;="&amp;$C$2, Incident[Date],"&lt;="&amp;$F$2)
)</f>
        <v>0</v>
      </c>
      <c r="F9">
        <f ca="1">IF($H$2="Count Report",
    COUNTIFS(Incident[Type],Table10[[#This Row],[Classification]], Incident[Location],"Raw Material Shed", Incident[Date],"&gt;="&amp;$C$2, Incident[Date],"&lt;="&amp;$F$2),
    SUMIFS(Incident[Total Cost], Incident[Type],Table10[[#This Row],[Classification]], Incident[Location],"Raw Material Shed", Incident[Date],"&gt;="&amp;$C$2, Incident[Date],"&lt;="&amp;$F$2)
)</f>
        <v>0</v>
      </c>
      <c r="G9">
        <f ca="1">IF($H$2="Count Report",
    COUNTIFS(Incident[Type],Table10[[#This Row],[Classification]], Incident[Location],"Wire Mesh", Incident[Date],"&gt;="&amp;$C$2, Incident[Date],"&lt;="&amp;$F$2),
    SUMIFS(Incident[Total Cost], Incident[Type],Table10[[#This Row],[Classification]], Incident[Location],"Wire Mesh", Incident[Date],"&gt;="&amp;$C$2, Incident[Date],"&lt;="&amp;$F$2)
)</f>
        <v>0</v>
      </c>
      <c r="H9">
        <f ca="1">IF($H$2="Count Report",
    COUNTIFS(Incident[Type],Table10[[#This Row],[Classification]], Incident[Location],"Steel Bar", Incident[Date],"&gt;="&amp;$C$2, Incident[Date],"&lt;="&amp;$F$2),
    SUMIFS(Incident[Total Cost], Incident[Type],Table10[[#This Row],[Classification]], Incident[Location],"Steel Bar", Incident[Date],"&gt;="&amp;$C$2, Incident[Date],"&lt;="&amp;$F$2)
)</f>
        <v>0</v>
      </c>
      <c r="I9">
        <f ca="1">IF($H$2="Count Report",
    COUNTIFS(Incident[Type],Table10[[#This Row],[Classification]], Incident[Location],"Stainless Steel Plant", Incident[Date],"&gt;="&amp;$C$2, Incident[Date],"&lt;="&amp;$F$2),
    SUMIFS(Incident[Total Cost], Incident[Type],Table10[[#This Row],[Classification]], Incident[Location],"Stainless Steel Plant", Incident[Date],"&gt;="&amp;$C$2, Incident[Date],"&lt;="&amp;$F$2)
)</f>
        <v>0</v>
      </c>
      <c r="J9">
        <f ca="1">IF($H$2="Count Report",
    COUNTIFS(Incident[Type],Table10[[#This Row],[Classification]], Incident[Location],"Polyvinyl Chloride", Incident[Date],"&gt;="&amp;$C$2, Incident[Date],"&lt;="&amp;$F$2),
    SUMIFS(Incident[Total Cost], Incident[Type],Table10[[#This Row],[Classification]], Incident[Location],"Polyvinyl Chloride", Incident[Date],"&gt;="&amp;$C$2, Incident[Date],"&lt;="&amp;$F$2)
)</f>
        <v>0</v>
      </c>
      <c r="K9">
        <f ca="1">IF($H$2="Count Report",
    COUNTIFS(Incident[Type],Table10[[#This Row],[Classification]], Incident[Location],"Prestress Concrete Wire Drawing", Incident[Date],"&gt;="&amp;$C$2, Incident[Date],"&lt;="&amp;$F$2),
    SUMIFS(Incident[Total Cost], Incident[Type],Table10[[#This Row],[Classification]], Incident[Location],"Prestress Concrete Wire Drawing", Incident[Date],"&gt;="&amp;$C$2, Incident[Date],"&lt;="&amp;$F$2)
)</f>
        <v>0</v>
      </c>
      <c r="L9">
        <f ca="1">IF($H$2="Count Report",
    COUNTIFS(Incident[Type],Table10[[#This Row],[Classification]], Incident[Location],"Steel Administration Building", Incident[Date],"&gt;="&amp;$C$2, Incident[Date],"&lt;="&amp;$F$2),
    SUMIFS(Incident[Total Cost], Incident[Type],Table10[[#This Row],[Classification]], Incident[Location],"Steel Administration Building", Incident[Date],"&gt;="&amp;$C$2, Incident[Date],"&lt;="&amp;$F$2)
)</f>
        <v>1</v>
      </c>
      <c r="M9">
        <f ca="1">IF($H$2="Count Report",
    COUNTIFS(Incident[Type],Table10[[#This Row],[Classification]], Incident[Location],"Yard", Incident[Date],"&gt;="&amp;$C$2, Incident[Date],"&lt;="&amp;$F$2),
    SUMIFS(Incident[Total Cost], Incident[Type],Table10[[#This Row],[Classification]], Incident[Location],"Yard", Incident[Date],"&gt;="&amp;$C$2, Incident[Date],"&lt;="&amp;$F$2)
)</f>
        <v>0</v>
      </c>
      <c r="N9">
        <f ca="1">IF($H$2="Count Report",
    COUNTIFS(Incident[Type],Table10[[#This Row],[Classification]], Incident[Location],"PVC", Incident[Date],"&gt;="&amp;$C$2, Incident[Date],"&lt;="&amp;$F$2),
    SUMIFS(Incident[Total Cost], Incident[Type],Table10[[#This Row],[Classification]], Incident[Location],"PVC", Incident[Date],"&gt;="&amp;$C$2, Incident[Date],"&lt;="&amp;$F$2)
)</f>
        <v>0</v>
      </c>
      <c r="O9">
        <f ca="1">IF($H$2="Count Report",
    COUNTIFS(Incident[Type],Table10[[#This Row],[Classification]], Incident[Location],"Canteen", Incident[Date],"&gt;="&amp;$C$2, Incident[Date],"&lt;="&amp;$F$2),
    SUMIFS(Incident[Total Cost], Incident[Type],Table10[[#This Row],[Classification]], Incident[Location],"Canteen", Incident[Date],"&gt;="&amp;$C$2, Incident[Date],"&lt;="&amp;$F$2)
)</f>
        <v>0</v>
      </c>
      <c r="P9">
        <f ca="1">IF($H$2="Count Report",
    COUNTIFS(Incident[Type],Table10[[#This Row],[Classification]], Incident[Location],"QA/QC", Incident[Date],"&gt;="&amp;$C$2, Incident[Date],"&lt;="&amp;$F$2),
    SUMIFS(Incident[Total Cost], Incident[Type],Table10[[#This Row],[Classification]], Incident[Location],"QA/QC", Incident[Date],"&gt;="&amp;$C$2, Incident[Date],"&lt;="&amp;$F$2)
)</f>
        <v>0</v>
      </c>
      <c r="Q9">
        <f ca="1">SUM(Table10[[#This Row],[Galvanization Iron]:[QA/QC]])</f>
        <v>3</v>
      </c>
      <c r="S9" s="88" t="s">
        <v>313</v>
      </c>
      <c r="T9" s="89" t="s">
        <v>317</v>
      </c>
    </row>
    <row r="10" spans="1:20">
      <c r="A10" t="s">
        <v>127</v>
      </c>
      <c r="B10">
        <f ca="1">IF($H$2="Count Report",
    COUNTIFS(Incident[Type],Table10[[#This Row],[Classification]], Incident[Location], Table10[[#Headers],[Galvanization Iron]], Incident[Date], "&gt;="&amp;$C$2, Incident[Date], "&lt;="&amp;$F$2),
    SUMIFS(Incident[Total Cost], Incident[Type], Table10[[#This Row],[Classification]], Incident[Location], Table10[[#Headers],[Galvanization Iron]], Incident[Date], "&gt;="&amp;$C$2, Incident[Date], "&lt;="&amp;$F$2)
)</f>
        <v>0</v>
      </c>
      <c r="C10">
        <f ca="1">IF($H$2="Count Report",
    COUNTIFS(Incident[Type],Table10[[#This Row],[Classification]], Incident[Location],"Low Relaxation Prestressed Concrete Strand", Incident[Date],"&gt;="&amp;$C$2, Incident[Date],"&lt;="&amp;$F$2),
    SUMIFS(Incident[Total Cost], Incident[Type],Table10[[#This Row],[Classification]], Incident[Location],"Low Relaxation Prestressed Concrete Strand", Incident[Date],"&gt;="&amp;$C$2, Incident[Date],"&lt;="&amp;$F$2)
)</f>
        <v>0</v>
      </c>
      <c r="D10">
        <f ca="1">IF($H$2="Count Report",
    COUNTIFS(Incident[Type],Table10[[#This Row],[Classification]], Incident[Location],"Maintenance", Incident[Date],"&gt;="&amp;$C$2, Incident[Date],"&lt;="&amp;$F$2),
    SUMIFS(Incident[Total Cost], Incident[Type],Table10[[#This Row],[Classification]], Incident[Location],"Maintenance", Incident[Date],"&gt;="&amp;$C$2, Incident[Date],"&lt;="&amp;$F$2)
)</f>
        <v>0</v>
      </c>
      <c r="E10">
        <f ca="1">IF($H$2="Count Report",
    COUNTIFS(Incident[Type],Table10[[#This Row],[Classification]], Incident[Location],"Pickling", Incident[Date],"&gt;="&amp;$C$2, Incident[Date],"&lt;="&amp;$F$2),
    SUMIFS(Incident[Total Cost], Incident[Type],Table10[[#This Row],[Classification]], Incident[Location],"Pickling", Incident[Date],"&gt;="&amp;$C$2, Incident[Date],"&lt;="&amp;$F$2)
)</f>
        <v>0</v>
      </c>
      <c r="F10">
        <f ca="1">IF($H$2="Count Report",
    COUNTIFS(Incident[Type],Table10[[#This Row],[Classification]], Incident[Location],"Raw Material Shed", Incident[Date],"&gt;="&amp;$C$2, Incident[Date],"&lt;="&amp;$F$2),
    SUMIFS(Incident[Total Cost], Incident[Type],Table10[[#This Row],[Classification]], Incident[Location],"Raw Material Shed", Incident[Date],"&gt;="&amp;$C$2, Incident[Date],"&lt;="&amp;$F$2)
)</f>
        <v>0</v>
      </c>
      <c r="G10">
        <f ca="1">IF($H$2="Count Report",
    COUNTIFS(Incident[Type],Table10[[#This Row],[Classification]], Incident[Location],"Wire Mesh", Incident[Date],"&gt;="&amp;$C$2, Incident[Date],"&lt;="&amp;$F$2),
    SUMIFS(Incident[Total Cost], Incident[Type],Table10[[#This Row],[Classification]], Incident[Location],"Wire Mesh", Incident[Date],"&gt;="&amp;$C$2, Incident[Date],"&lt;="&amp;$F$2)
)</f>
        <v>10</v>
      </c>
      <c r="H10">
        <f ca="1">IF($H$2="Count Report",
    COUNTIFS(Incident[Type],Table10[[#This Row],[Classification]], Incident[Location],"Steel Bar", Incident[Date],"&gt;="&amp;$C$2, Incident[Date],"&lt;="&amp;$F$2),
    SUMIFS(Incident[Total Cost], Incident[Type],Table10[[#This Row],[Classification]], Incident[Location],"Steel Bar", Incident[Date],"&gt;="&amp;$C$2, Incident[Date],"&lt;="&amp;$F$2)
)</f>
        <v>0</v>
      </c>
      <c r="I10">
        <f ca="1">IF($H$2="Count Report",
    COUNTIFS(Incident[Type],Table10[[#This Row],[Classification]], Incident[Location],"Stainless Steel Plant", Incident[Date],"&gt;="&amp;$C$2, Incident[Date],"&lt;="&amp;$F$2),
    SUMIFS(Incident[Total Cost], Incident[Type],Table10[[#This Row],[Classification]], Incident[Location],"Stainless Steel Plant", Incident[Date],"&gt;="&amp;$C$2, Incident[Date],"&lt;="&amp;$F$2)
)</f>
        <v>0</v>
      </c>
      <c r="J10">
        <f ca="1">IF($H$2="Count Report",
    COUNTIFS(Incident[Type],Table10[[#This Row],[Classification]], Incident[Location],"Polyvinyl Chloride", Incident[Date],"&gt;="&amp;$C$2, Incident[Date],"&lt;="&amp;$F$2),
    SUMIFS(Incident[Total Cost], Incident[Type],Table10[[#This Row],[Classification]], Incident[Location],"Polyvinyl Chloride", Incident[Date],"&gt;="&amp;$C$2, Incident[Date],"&lt;="&amp;$F$2)
)</f>
        <v>0</v>
      </c>
      <c r="K10">
        <f ca="1">IF($H$2="Count Report",
    COUNTIFS(Incident[Type],Table10[[#This Row],[Classification]], Incident[Location],"Prestress Concrete Wire Drawing", Incident[Date],"&gt;="&amp;$C$2, Incident[Date],"&lt;="&amp;$F$2),
    SUMIFS(Incident[Total Cost], Incident[Type],Table10[[#This Row],[Classification]], Incident[Location],"Prestress Concrete Wire Drawing", Incident[Date],"&gt;="&amp;$C$2, Incident[Date],"&lt;="&amp;$F$2)
)</f>
        <v>0</v>
      </c>
      <c r="L10">
        <f ca="1">IF($H$2="Count Report",
    COUNTIFS(Incident[Type],Table10[[#This Row],[Classification]], Incident[Location],"Steel Administration Building", Incident[Date],"&gt;="&amp;$C$2, Incident[Date],"&lt;="&amp;$F$2),
    SUMIFS(Incident[Total Cost], Incident[Type],Table10[[#This Row],[Classification]], Incident[Location],"Steel Administration Building", Incident[Date],"&gt;="&amp;$C$2, Incident[Date],"&lt;="&amp;$F$2)
)</f>
        <v>0</v>
      </c>
      <c r="M10">
        <f ca="1">IF($H$2="Count Report",
    COUNTIFS(Incident[Type],Table10[[#This Row],[Classification]], Incident[Location],"Yard", Incident[Date],"&gt;="&amp;$C$2, Incident[Date],"&lt;="&amp;$F$2),
    SUMIFS(Incident[Total Cost], Incident[Type],Table10[[#This Row],[Classification]], Incident[Location],"Yard", Incident[Date],"&gt;="&amp;$C$2, Incident[Date],"&lt;="&amp;$F$2)
)</f>
        <v>0</v>
      </c>
      <c r="N10">
        <f ca="1">IF($H$2="Count Report",
    COUNTIFS(Incident[Type],Table10[[#This Row],[Classification]], Incident[Location],"PVC", Incident[Date],"&gt;="&amp;$C$2, Incident[Date],"&lt;="&amp;$F$2),
    SUMIFS(Incident[Total Cost], Incident[Type],Table10[[#This Row],[Classification]], Incident[Location],"PVC", Incident[Date],"&gt;="&amp;$C$2, Incident[Date],"&lt;="&amp;$F$2)
)</f>
        <v>0</v>
      </c>
      <c r="O10">
        <f ca="1">IF($H$2="Count Report",
    COUNTIFS(Incident[Type],Table10[[#This Row],[Classification]], Incident[Location],"Canteen", Incident[Date],"&gt;="&amp;$C$2, Incident[Date],"&lt;="&amp;$F$2),
    SUMIFS(Incident[Total Cost], Incident[Type],Table10[[#This Row],[Classification]], Incident[Location],"Canteen", Incident[Date],"&gt;="&amp;$C$2, Incident[Date],"&lt;="&amp;$F$2)
)</f>
        <v>0</v>
      </c>
      <c r="P10">
        <f ca="1">IF($H$2="Count Report",
    COUNTIFS(Incident[Type],Table10[[#This Row],[Classification]], Incident[Location],"QA/QC", Incident[Date],"&gt;="&amp;$C$2, Incident[Date],"&lt;="&amp;$F$2),
    SUMIFS(Incident[Total Cost], Incident[Type],Table10[[#This Row],[Classification]], Incident[Location],"QA/QC", Incident[Date],"&gt;="&amp;$C$2, Incident[Date],"&lt;="&amp;$F$2)
)</f>
        <v>0</v>
      </c>
      <c r="Q10">
        <f ca="1">SUM(Table10[[#This Row],[Galvanization Iron]:[QA/QC]])</f>
        <v>10</v>
      </c>
      <c r="S10" s="88" t="s">
        <v>314</v>
      </c>
      <c r="T10" s="89" t="s">
        <v>318</v>
      </c>
    </row>
    <row r="11" spans="1:20" s="8" customFormat="1" ht="35.15" customHeight="1">
      <c r="A11" s="35" t="s">
        <v>246</v>
      </c>
      <c r="B11" s="35">
        <f ca="1">SUM(B12:B15)</f>
        <v>0</v>
      </c>
      <c r="C11" s="35">
        <f t="shared" ref="C11:P11" ca="1" si="1">SUM(C12:C15)</f>
        <v>0</v>
      </c>
      <c r="D11" s="35">
        <f t="shared" ca="1" si="1"/>
        <v>0</v>
      </c>
      <c r="E11" s="35">
        <f t="shared" ca="1" si="1"/>
        <v>0</v>
      </c>
      <c r="F11" s="35">
        <f t="shared" ca="1" si="1"/>
        <v>0</v>
      </c>
      <c r="G11" s="35">
        <f t="shared" ca="1" si="1"/>
        <v>0</v>
      </c>
      <c r="H11" s="35">
        <f t="shared" ca="1" si="1"/>
        <v>0</v>
      </c>
      <c r="I11" s="35">
        <f t="shared" ca="1" si="1"/>
        <v>0</v>
      </c>
      <c r="J11" s="35">
        <f t="shared" ca="1" si="1"/>
        <v>0</v>
      </c>
      <c r="K11" s="35">
        <f t="shared" ca="1" si="1"/>
        <v>0</v>
      </c>
      <c r="L11" s="35">
        <f t="shared" ca="1" si="1"/>
        <v>0</v>
      </c>
      <c r="M11" s="35">
        <f t="shared" ca="1" si="1"/>
        <v>0</v>
      </c>
      <c r="N11" s="35">
        <f t="shared" ca="1" si="1"/>
        <v>0</v>
      </c>
      <c r="O11" s="35">
        <f t="shared" ca="1" si="1"/>
        <v>0</v>
      </c>
      <c r="P11" s="35">
        <f t="shared" ca="1" si="1"/>
        <v>0</v>
      </c>
      <c r="Q11" s="8">
        <f ca="1">SUM(Table10[[#This Row],[Galvanization Iron]:[QA/QC]])</f>
        <v>0</v>
      </c>
    </row>
    <row r="12" spans="1:20">
      <c r="A12" t="s">
        <v>130</v>
      </c>
      <c r="B12">
        <f ca="1">IF($H$2="Count Report",
    COUNTIFS(Incident[Type],Table10[[#This Row],[Classification]], Incident[Location], Table10[[#Headers],[Galvanization Iron]], Incident[Date], "&gt;="&amp;$C$2, Incident[Date], "&lt;="&amp;$F$2),
    SUMIFS(Incident[Total Cost], Incident[Type], Table10[[#This Row],[Classification]], Incident[Location], Table10[[#Headers],[Galvanization Iron]], Incident[Date], "&gt;="&amp;$C$2, Incident[Date], "&lt;="&amp;$F$2)
)</f>
        <v>0</v>
      </c>
      <c r="C12">
        <f ca="1">IF($H$2="Count Report",
    COUNTIFS(Incident[Type],Table10[[#This Row],[Classification]], Incident[Location],"Low Relaxation Prestressed Concrete Strand", Incident[Date],"&gt;="&amp;$C$2, Incident[Date],"&lt;="&amp;$F$2),
    SUMIFS(Incident[Total Cost], Incident[Type],Table10[[#This Row],[Classification]], Incident[Location],"Low Relaxation Prestressed Concrete Strand", Incident[Date],"&gt;="&amp;$C$2, Incident[Date],"&lt;="&amp;$F$2)
)</f>
        <v>0</v>
      </c>
      <c r="D12">
        <f ca="1">IF($H$2="Count Report",
    COUNTIFS(Incident[Type],Table10[[#This Row],[Classification]], Incident[Location],"Maintenance", Incident[Date],"&gt;="&amp;$C$2, Incident[Date],"&lt;="&amp;$F$2),
    SUMIFS(Incident[Total Cost], Incident[Type],Table10[[#This Row],[Classification]], Incident[Location],"Maintenance", Incident[Date],"&gt;="&amp;$C$2, Incident[Date],"&lt;="&amp;$F$2)
)</f>
        <v>0</v>
      </c>
      <c r="E12">
        <f ca="1">IF($H$2="Count Report",
    COUNTIFS(Incident[Type],Table10[[#This Row],[Classification]], Incident[Location],"Pickling", Incident[Date],"&gt;="&amp;$C$2, Incident[Date],"&lt;="&amp;$F$2),
    SUMIFS(Incident[Total Cost], Incident[Type],Table10[[#This Row],[Classification]], Incident[Location],"Pickling", Incident[Date],"&gt;="&amp;$C$2, Incident[Date],"&lt;="&amp;$F$2)
)</f>
        <v>0</v>
      </c>
      <c r="F12">
        <f ca="1">IF($H$2="Count Report",
    COUNTIFS(Incident[Type],Table10[[#This Row],[Classification]], Incident[Location],"Raw Material Shed", Incident[Date],"&gt;="&amp;$C$2, Incident[Date],"&lt;="&amp;$F$2),
    SUMIFS(Incident[Total Cost], Incident[Type],Table10[[#This Row],[Classification]], Incident[Location],"Raw Material Shed", Incident[Date],"&gt;="&amp;$C$2, Incident[Date],"&lt;="&amp;$F$2)
)</f>
        <v>0</v>
      </c>
      <c r="G12">
        <f ca="1">IF($H$2="Count Report",
    COUNTIFS(Incident[Type],Table10[[#This Row],[Classification]], Incident[Location],"Wire Mesh", Incident[Date],"&gt;="&amp;$C$2, Incident[Date],"&lt;="&amp;$F$2),
    SUMIFS(Incident[Total Cost], Incident[Type],Table10[[#This Row],[Classification]], Incident[Location],"Wire Mesh", Incident[Date],"&gt;="&amp;$C$2, Incident[Date],"&lt;="&amp;$F$2)
)</f>
        <v>0</v>
      </c>
      <c r="H12">
        <f ca="1">IF($H$2="Count Report",
    COUNTIFS(Incident[Type],Table10[[#This Row],[Classification]], Incident[Location],"Steel Bar", Incident[Date],"&gt;="&amp;$C$2, Incident[Date],"&lt;="&amp;$F$2),
    SUMIFS(Incident[Total Cost], Incident[Type],Table10[[#This Row],[Classification]], Incident[Location],"Steel Bar", Incident[Date],"&gt;="&amp;$C$2, Incident[Date],"&lt;="&amp;$F$2)
)</f>
        <v>0</v>
      </c>
      <c r="I12">
        <f ca="1">IF($H$2="Count Report",
    COUNTIFS(Incident[Type],Table10[[#This Row],[Classification]], Incident[Location],"Stainless Steel Plant", Incident[Date],"&gt;="&amp;$C$2, Incident[Date],"&lt;="&amp;$F$2),
    SUMIFS(Incident[Total Cost], Incident[Type],Table10[[#This Row],[Classification]], Incident[Location],"Stainless Steel Plant", Incident[Date],"&gt;="&amp;$C$2, Incident[Date],"&lt;="&amp;$F$2)
)</f>
        <v>0</v>
      </c>
      <c r="J12">
        <f ca="1">IF($H$2="Count Report",
    COUNTIFS(Incident[Type],Table10[[#This Row],[Classification]], Incident[Location],"Polyvinyl Chloride", Incident[Date],"&gt;="&amp;$C$2, Incident[Date],"&lt;="&amp;$F$2),
    SUMIFS(Incident[Total Cost], Incident[Type],Table10[[#This Row],[Classification]], Incident[Location],"Polyvinyl Chloride", Incident[Date],"&gt;="&amp;$C$2, Incident[Date],"&lt;="&amp;$F$2)
)</f>
        <v>0</v>
      </c>
      <c r="K12">
        <f ca="1">IF($H$2="Count Report",
    COUNTIFS(Incident[Type],Table10[[#This Row],[Classification]], Incident[Location],"Prestress Concrete Wire Drawing", Incident[Date],"&gt;="&amp;$C$2, Incident[Date],"&lt;="&amp;$F$2),
    SUMIFS(Incident[Total Cost], Incident[Type],Table10[[#This Row],[Classification]], Incident[Location],"Prestress Concrete Wire Drawing", Incident[Date],"&gt;="&amp;$C$2, Incident[Date],"&lt;="&amp;$F$2)
)</f>
        <v>0</v>
      </c>
      <c r="L12">
        <f ca="1">IF($H$2="Count Report",
    COUNTIFS(Incident[Type],Table10[[#This Row],[Classification]], Incident[Location],"Steel Administration Building", Incident[Date],"&gt;="&amp;$C$2, Incident[Date],"&lt;="&amp;$F$2),
    SUMIFS(Incident[Total Cost], Incident[Type],Table10[[#This Row],[Classification]], Incident[Location],"Steel Administration Building", Incident[Date],"&gt;="&amp;$C$2, Incident[Date],"&lt;="&amp;$F$2)
)</f>
        <v>0</v>
      </c>
      <c r="M12">
        <f ca="1">IF($H$2="Count Report",
    COUNTIFS(Incident[Type],Table10[[#This Row],[Classification]], Incident[Location],"Yard", Incident[Date],"&gt;="&amp;$C$2, Incident[Date],"&lt;="&amp;$F$2),
    SUMIFS(Incident[Total Cost], Incident[Type],Table10[[#This Row],[Classification]], Incident[Location],"Yard", Incident[Date],"&gt;="&amp;$C$2, Incident[Date],"&lt;="&amp;$F$2)
)</f>
        <v>0</v>
      </c>
      <c r="N12">
        <f ca="1">IF($H$2="Count Report",
    COUNTIFS(Incident[Type],Table10[[#This Row],[Classification]], Incident[Location],"PVC", Incident[Date],"&gt;="&amp;$C$2, Incident[Date],"&lt;="&amp;$F$2),
    SUMIFS(Incident[Total Cost], Incident[Type],Table10[[#This Row],[Classification]], Incident[Location],"PVC", Incident[Date],"&gt;="&amp;$C$2, Incident[Date],"&lt;="&amp;$F$2)
)</f>
        <v>0</v>
      </c>
      <c r="O12">
        <f ca="1">IF($H$2="Count Report",
    COUNTIFS(Incident[Type],Table10[[#This Row],[Classification]], Incident[Location],"Canteen", Incident[Date],"&gt;="&amp;$C$2, Incident[Date],"&lt;="&amp;$F$2),
    SUMIFS(Incident[Total Cost], Incident[Type],Table10[[#This Row],[Classification]], Incident[Location],"Canteen", Incident[Date],"&gt;="&amp;$C$2, Incident[Date],"&lt;="&amp;$F$2)
)</f>
        <v>0</v>
      </c>
      <c r="P12">
        <f ca="1">IF($H$2="Count Report",
    COUNTIFS(Incident[Type],Table10[[#This Row],[Classification]], Incident[Location],"QA/QC", Incident[Date],"&gt;="&amp;$C$2, Incident[Date],"&lt;="&amp;$F$2),
    SUMIFS(Incident[Total Cost], Incident[Type],Table10[[#This Row],[Classification]], Incident[Location],"QA/QC", Incident[Date],"&gt;="&amp;$C$2, Incident[Date],"&lt;="&amp;$F$2)
)</f>
        <v>0</v>
      </c>
      <c r="Q12">
        <f ca="1">SUM(Table10[[#This Row],[Galvanization Iron]:[QA/QC]])</f>
        <v>0</v>
      </c>
    </row>
    <row r="13" spans="1:20">
      <c r="A13" t="s">
        <v>131</v>
      </c>
      <c r="B13">
        <f ca="1">IF($H$2="Count Report",
    COUNTIFS(Incident[Type],Table10[[#This Row],[Classification]], Incident[Location], Table10[[#Headers],[Galvanization Iron]], Incident[Date], "&gt;="&amp;$C$2, Incident[Date], "&lt;="&amp;$F$2),
    SUMIFS(Incident[Total Cost], Incident[Type], Table10[[#This Row],[Classification]], Incident[Location], Table10[[#Headers],[Galvanization Iron]], Incident[Date], "&gt;="&amp;$C$2, Incident[Date], "&lt;="&amp;$F$2)
)</f>
        <v>0</v>
      </c>
      <c r="C13">
        <f ca="1">IF($H$2="Count Report",
    COUNTIFS(Incident[Type],Table10[[#This Row],[Classification]], Incident[Location],"Low Relaxation Prestressed Concrete Strand", Incident[Date],"&gt;="&amp;$C$2, Incident[Date],"&lt;="&amp;$F$2),
    SUMIFS(Incident[Total Cost], Incident[Type],Table10[[#This Row],[Classification]], Incident[Location],"Low Relaxation Prestressed Concrete Strand", Incident[Date],"&gt;="&amp;$C$2, Incident[Date],"&lt;="&amp;$F$2)
)</f>
        <v>0</v>
      </c>
      <c r="D13">
        <f ca="1">IF($H$2="Count Report",
    COUNTIFS(Incident[Type],Table10[[#This Row],[Classification]], Incident[Location],"Maintenance", Incident[Date],"&gt;="&amp;$C$2, Incident[Date],"&lt;="&amp;$F$2),
    SUMIFS(Incident[Total Cost], Incident[Type],Table10[[#This Row],[Classification]], Incident[Location],"Maintenance", Incident[Date],"&gt;="&amp;$C$2, Incident[Date],"&lt;="&amp;$F$2)
)</f>
        <v>0</v>
      </c>
      <c r="E13">
        <f ca="1">IF($H$2="Count Report",
    COUNTIFS(Incident[Type],Table10[[#This Row],[Classification]], Incident[Location],"Pickling", Incident[Date],"&gt;="&amp;$C$2, Incident[Date],"&lt;="&amp;$F$2),
    SUMIFS(Incident[Total Cost], Incident[Type],Table10[[#This Row],[Classification]], Incident[Location],"Pickling", Incident[Date],"&gt;="&amp;$C$2, Incident[Date],"&lt;="&amp;$F$2)
)</f>
        <v>0</v>
      </c>
      <c r="F13">
        <f ca="1">IF($H$2="Count Report",
    COUNTIFS(Incident[Type],Table10[[#This Row],[Classification]], Incident[Location],"Raw Material Shed", Incident[Date],"&gt;="&amp;$C$2, Incident[Date],"&lt;="&amp;$F$2),
    SUMIFS(Incident[Total Cost], Incident[Type],Table10[[#This Row],[Classification]], Incident[Location],"Raw Material Shed", Incident[Date],"&gt;="&amp;$C$2, Incident[Date],"&lt;="&amp;$F$2)
)</f>
        <v>0</v>
      </c>
      <c r="G13">
        <f ca="1">IF($H$2="Count Report",
    COUNTIFS(Incident[Type],Table10[[#This Row],[Classification]], Incident[Location],"Wire Mesh", Incident[Date],"&gt;="&amp;$C$2, Incident[Date],"&lt;="&amp;$F$2),
    SUMIFS(Incident[Total Cost], Incident[Type],Table10[[#This Row],[Classification]], Incident[Location],"Wire Mesh", Incident[Date],"&gt;="&amp;$C$2, Incident[Date],"&lt;="&amp;$F$2)
)</f>
        <v>0</v>
      </c>
      <c r="H13">
        <f ca="1">IF($H$2="Count Report",
    COUNTIFS(Incident[Type],Table10[[#This Row],[Classification]], Incident[Location],"Steel Bar", Incident[Date],"&gt;="&amp;$C$2, Incident[Date],"&lt;="&amp;$F$2),
    SUMIFS(Incident[Total Cost], Incident[Type],Table10[[#This Row],[Classification]], Incident[Location],"Steel Bar", Incident[Date],"&gt;="&amp;$C$2, Incident[Date],"&lt;="&amp;$F$2)
)</f>
        <v>0</v>
      </c>
      <c r="I13">
        <f ca="1">IF($H$2="Count Report",
    COUNTIFS(Incident[Type],Table10[[#This Row],[Classification]], Incident[Location],"Stainless Steel Plant", Incident[Date],"&gt;="&amp;$C$2, Incident[Date],"&lt;="&amp;$F$2),
    SUMIFS(Incident[Total Cost], Incident[Type],Table10[[#This Row],[Classification]], Incident[Location],"Stainless Steel Plant", Incident[Date],"&gt;="&amp;$C$2, Incident[Date],"&lt;="&amp;$F$2)
)</f>
        <v>0</v>
      </c>
      <c r="J13">
        <f ca="1">IF($H$2="Count Report",
    COUNTIFS(Incident[Type],Table10[[#This Row],[Classification]], Incident[Location],"Polyvinyl Chloride", Incident[Date],"&gt;="&amp;$C$2, Incident[Date],"&lt;="&amp;$F$2),
    SUMIFS(Incident[Total Cost], Incident[Type],Table10[[#This Row],[Classification]], Incident[Location],"Polyvinyl Chloride", Incident[Date],"&gt;="&amp;$C$2, Incident[Date],"&lt;="&amp;$F$2)
)</f>
        <v>0</v>
      </c>
      <c r="K13">
        <f ca="1">IF($H$2="Count Report",
    COUNTIFS(Incident[Type],Table10[[#This Row],[Classification]], Incident[Location],"Prestress Concrete Wire Drawing", Incident[Date],"&gt;="&amp;$C$2, Incident[Date],"&lt;="&amp;$F$2),
    SUMIFS(Incident[Total Cost], Incident[Type],Table10[[#This Row],[Classification]], Incident[Location],"Prestress Concrete Wire Drawing", Incident[Date],"&gt;="&amp;$C$2, Incident[Date],"&lt;="&amp;$F$2)
)</f>
        <v>0</v>
      </c>
      <c r="L13">
        <f ca="1">IF($H$2="Count Report",
    COUNTIFS(Incident[Type],Table10[[#This Row],[Classification]], Incident[Location],"Steel Administration Building", Incident[Date],"&gt;="&amp;$C$2, Incident[Date],"&lt;="&amp;$F$2),
    SUMIFS(Incident[Total Cost], Incident[Type],Table10[[#This Row],[Classification]], Incident[Location],"Steel Administration Building", Incident[Date],"&gt;="&amp;$C$2, Incident[Date],"&lt;="&amp;$F$2)
)</f>
        <v>0</v>
      </c>
      <c r="M13">
        <f ca="1">IF($H$2="Count Report",
    COUNTIFS(Incident[Type],Table10[[#This Row],[Classification]], Incident[Location],"Yard", Incident[Date],"&gt;="&amp;$C$2, Incident[Date],"&lt;="&amp;$F$2),
    SUMIFS(Incident[Total Cost], Incident[Type],Table10[[#This Row],[Classification]], Incident[Location],"Yard", Incident[Date],"&gt;="&amp;$C$2, Incident[Date],"&lt;="&amp;$F$2)
)</f>
        <v>0</v>
      </c>
      <c r="N13">
        <f ca="1">IF($H$2="Count Report",
    COUNTIFS(Incident[Type],Table10[[#This Row],[Classification]], Incident[Location],"PVC", Incident[Date],"&gt;="&amp;$C$2, Incident[Date],"&lt;="&amp;$F$2),
    SUMIFS(Incident[Total Cost], Incident[Type],Table10[[#This Row],[Classification]], Incident[Location],"PVC", Incident[Date],"&gt;="&amp;$C$2, Incident[Date],"&lt;="&amp;$F$2)
)</f>
        <v>0</v>
      </c>
      <c r="O13">
        <f ca="1">IF($H$2="Count Report",
    COUNTIFS(Incident[Type],Table10[[#This Row],[Classification]], Incident[Location],"Canteen", Incident[Date],"&gt;="&amp;$C$2, Incident[Date],"&lt;="&amp;$F$2),
    SUMIFS(Incident[Total Cost], Incident[Type],Table10[[#This Row],[Classification]], Incident[Location],"Canteen", Incident[Date],"&gt;="&amp;$C$2, Incident[Date],"&lt;="&amp;$F$2)
)</f>
        <v>0</v>
      </c>
      <c r="P13">
        <f ca="1">IF($H$2="Count Report",
    COUNTIFS(Incident[Type],Table10[[#This Row],[Classification]], Incident[Location],"QA/QC", Incident[Date],"&gt;="&amp;$C$2, Incident[Date],"&lt;="&amp;$F$2),
    SUMIFS(Incident[Total Cost], Incident[Type],Table10[[#This Row],[Classification]], Incident[Location],"QA/QC", Incident[Date],"&gt;="&amp;$C$2, Incident[Date],"&lt;="&amp;$F$2)
)</f>
        <v>0</v>
      </c>
      <c r="Q13">
        <f ca="1">SUM(Table10[[#This Row],[Galvanization Iron]:[QA/QC]])</f>
        <v>0</v>
      </c>
    </row>
    <row r="14" spans="1:20">
      <c r="A14" t="s">
        <v>132</v>
      </c>
      <c r="B14">
        <f ca="1">IF($H$2="Count Report",
    COUNTIFS(Incident[Type],Table10[[#This Row],[Classification]], Incident[Location], Table10[[#Headers],[Galvanization Iron]], Incident[Date], "&gt;="&amp;$C$2, Incident[Date], "&lt;="&amp;$F$2),
    SUMIFS(Incident[Total Cost], Incident[Type], Table10[[#This Row],[Classification]], Incident[Location], Table10[[#Headers],[Galvanization Iron]], Incident[Date], "&gt;="&amp;$C$2, Incident[Date], "&lt;="&amp;$F$2)
)</f>
        <v>0</v>
      </c>
      <c r="C14">
        <f ca="1">IF($H$2="Count Report",
    COUNTIFS(Incident[Type],Table10[[#This Row],[Classification]], Incident[Location],"Low Relaxation Prestressed Concrete Strand", Incident[Date],"&gt;="&amp;$C$2, Incident[Date],"&lt;="&amp;$F$2),
    SUMIFS(Incident[Total Cost], Incident[Type],Table10[[#This Row],[Classification]], Incident[Location],"Low Relaxation Prestressed Concrete Strand", Incident[Date],"&gt;="&amp;$C$2, Incident[Date],"&lt;="&amp;$F$2)
)</f>
        <v>0</v>
      </c>
      <c r="D14">
        <f ca="1">IF($H$2="Count Report",
    COUNTIFS(Incident[Type],Table10[[#This Row],[Classification]], Incident[Location],"Maintenance", Incident[Date],"&gt;="&amp;$C$2, Incident[Date],"&lt;="&amp;$F$2),
    SUMIFS(Incident[Total Cost], Incident[Type],Table10[[#This Row],[Classification]], Incident[Location],"Maintenance", Incident[Date],"&gt;="&amp;$C$2, Incident[Date],"&lt;="&amp;$F$2)
)</f>
        <v>0</v>
      </c>
      <c r="E14">
        <f ca="1">IF($H$2="Count Report",
    COUNTIFS(Incident[Type],Table10[[#This Row],[Classification]], Incident[Location],"Pickling", Incident[Date],"&gt;="&amp;$C$2, Incident[Date],"&lt;="&amp;$F$2),
    SUMIFS(Incident[Total Cost], Incident[Type],Table10[[#This Row],[Classification]], Incident[Location],"Pickling", Incident[Date],"&gt;="&amp;$C$2, Incident[Date],"&lt;="&amp;$F$2)
)</f>
        <v>0</v>
      </c>
      <c r="F14">
        <f ca="1">IF($H$2="Count Report",
    COUNTIFS(Incident[Type],Table10[[#This Row],[Classification]], Incident[Location],"Raw Material Shed", Incident[Date],"&gt;="&amp;$C$2, Incident[Date],"&lt;="&amp;$F$2),
    SUMIFS(Incident[Total Cost], Incident[Type],Table10[[#This Row],[Classification]], Incident[Location],"Raw Material Shed", Incident[Date],"&gt;="&amp;$C$2, Incident[Date],"&lt;="&amp;$F$2)
)</f>
        <v>0</v>
      </c>
      <c r="G14">
        <f ca="1">IF($H$2="Count Report",
    COUNTIFS(Incident[Type],Table10[[#This Row],[Classification]], Incident[Location],"Wire Mesh", Incident[Date],"&gt;="&amp;$C$2, Incident[Date],"&lt;="&amp;$F$2),
    SUMIFS(Incident[Total Cost], Incident[Type],Table10[[#This Row],[Classification]], Incident[Location],"Wire Mesh", Incident[Date],"&gt;="&amp;$C$2, Incident[Date],"&lt;="&amp;$F$2)
)</f>
        <v>0</v>
      </c>
      <c r="H14">
        <f ca="1">IF($H$2="Count Report",
    COUNTIFS(Incident[Type],Table10[[#This Row],[Classification]], Incident[Location],"Steel Bar", Incident[Date],"&gt;="&amp;$C$2, Incident[Date],"&lt;="&amp;$F$2),
    SUMIFS(Incident[Total Cost], Incident[Type],Table10[[#This Row],[Classification]], Incident[Location],"Steel Bar", Incident[Date],"&gt;="&amp;$C$2, Incident[Date],"&lt;="&amp;$F$2)
)</f>
        <v>0</v>
      </c>
      <c r="I14">
        <f ca="1">IF($H$2="Count Report",
    COUNTIFS(Incident[Type],Table10[[#This Row],[Classification]], Incident[Location],"Stainless Steel Plant", Incident[Date],"&gt;="&amp;$C$2, Incident[Date],"&lt;="&amp;$F$2),
    SUMIFS(Incident[Total Cost], Incident[Type],Table10[[#This Row],[Classification]], Incident[Location],"Stainless Steel Plant", Incident[Date],"&gt;="&amp;$C$2, Incident[Date],"&lt;="&amp;$F$2)
)</f>
        <v>0</v>
      </c>
      <c r="J14">
        <f ca="1">IF($H$2="Count Report",
    COUNTIFS(Incident[Type],Table10[[#This Row],[Classification]], Incident[Location],"Polyvinyl Chloride", Incident[Date],"&gt;="&amp;$C$2, Incident[Date],"&lt;="&amp;$F$2),
    SUMIFS(Incident[Total Cost], Incident[Type],Table10[[#This Row],[Classification]], Incident[Location],"Polyvinyl Chloride", Incident[Date],"&gt;="&amp;$C$2, Incident[Date],"&lt;="&amp;$F$2)
)</f>
        <v>0</v>
      </c>
      <c r="K14">
        <f ca="1">IF($H$2="Count Report",
    COUNTIFS(Incident[Type],Table10[[#This Row],[Classification]], Incident[Location],"Prestress Concrete Wire Drawing", Incident[Date],"&gt;="&amp;$C$2, Incident[Date],"&lt;="&amp;$F$2),
    SUMIFS(Incident[Total Cost], Incident[Type],Table10[[#This Row],[Classification]], Incident[Location],"Prestress Concrete Wire Drawing", Incident[Date],"&gt;="&amp;$C$2, Incident[Date],"&lt;="&amp;$F$2)
)</f>
        <v>0</v>
      </c>
      <c r="L14">
        <f ca="1">IF($H$2="Count Report",
    COUNTIFS(Incident[Type],Table10[[#This Row],[Classification]], Incident[Location],"Steel Administration Building", Incident[Date],"&gt;="&amp;$C$2, Incident[Date],"&lt;="&amp;$F$2),
    SUMIFS(Incident[Total Cost], Incident[Type],Table10[[#This Row],[Classification]], Incident[Location],"Steel Administration Building", Incident[Date],"&gt;="&amp;$C$2, Incident[Date],"&lt;="&amp;$F$2)
)</f>
        <v>0</v>
      </c>
      <c r="M14">
        <f ca="1">IF($H$2="Count Report",
    COUNTIFS(Incident[Type],Table10[[#This Row],[Classification]], Incident[Location],"Yard", Incident[Date],"&gt;="&amp;$C$2, Incident[Date],"&lt;="&amp;$F$2),
    SUMIFS(Incident[Total Cost], Incident[Type],Table10[[#This Row],[Classification]], Incident[Location],"Yard", Incident[Date],"&gt;="&amp;$C$2, Incident[Date],"&lt;="&amp;$F$2)
)</f>
        <v>0</v>
      </c>
      <c r="N14">
        <f ca="1">IF($H$2="Count Report",
    COUNTIFS(Incident[Type],Table10[[#This Row],[Classification]], Incident[Location],"PVC", Incident[Date],"&gt;="&amp;$C$2, Incident[Date],"&lt;="&amp;$F$2),
    SUMIFS(Incident[Total Cost], Incident[Type],Table10[[#This Row],[Classification]], Incident[Location],"PVC", Incident[Date],"&gt;="&amp;$C$2, Incident[Date],"&lt;="&amp;$F$2)
)</f>
        <v>0</v>
      </c>
      <c r="O14">
        <f ca="1">IF($H$2="Count Report",
    COUNTIFS(Incident[Type],Table10[[#This Row],[Classification]], Incident[Location],"Canteen", Incident[Date],"&gt;="&amp;$C$2, Incident[Date],"&lt;="&amp;$F$2),
    SUMIFS(Incident[Total Cost], Incident[Type],Table10[[#This Row],[Classification]], Incident[Location],"Canteen", Incident[Date],"&gt;="&amp;$C$2, Incident[Date],"&lt;="&amp;$F$2)
)</f>
        <v>0</v>
      </c>
      <c r="P14">
        <f ca="1">IF($H$2="Count Report",
    COUNTIFS(Incident[Type],Table10[[#This Row],[Classification]], Incident[Location],"QA/QC", Incident[Date],"&gt;="&amp;$C$2, Incident[Date],"&lt;="&amp;$F$2),
    SUMIFS(Incident[Total Cost], Incident[Type],Table10[[#This Row],[Classification]], Incident[Location],"QA/QC", Incident[Date],"&gt;="&amp;$C$2, Incident[Date],"&lt;="&amp;$F$2)
)</f>
        <v>0</v>
      </c>
      <c r="Q14">
        <f ca="1">SUM(Table10[[#This Row],[Galvanization Iron]:[QA/QC]])</f>
        <v>0</v>
      </c>
    </row>
    <row r="15" spans="1:20">
      <c r="A15" t="s">
        <v>133</v>
      </c>
      <c r="B15">
        <f ca="1">IF($H$2="Count Report",
    COUNTIFS(Incident[Type],Table10[[#This Row],[Classification]], Incident[Location], Table10[[#Headers],[Galvanization Iron]], Incident[Date], "&gt;="&amp;$C$2, Incident[Date], "&lt;="&amp;$F$2),
    SUMIFS(Incident[Total Cost], Incident[Type], Table10[[#This Row],[Classification]], Incident[Location], Table10[[#Headers],[Galvanization Iron]], Incident[Date], "&gt;="&amp;$C$2, Incident[Date], "&lt;="&amp;$F$2)
)</f>
        <v>0</v>
      </c>
      <c r="C15">
        <f ca="1">IF($H$2="Count Report",
    COUNTIFS(Incident[Type],Table10[[#This Row],[Classification]], Incident[Location],"Low Relaxation Prestressed Concrete Strand", Incident[Date],"&gt;="&amp;$C$2, Incident[Date],"&lt;="&amp;$F$2),
    SUMIFS(Incident[Total Cost], Incident[Type],Table10[[#This Row],[Classification]], Incident[Location],"Low Relaxation Prestressed Concrete Strand", Incident[Date],"&gt;="&amp;$C$2, Incident[Date],"&lt;="&amp;$F$2)
)</f>
        <v>0</v>
      </c>
      <c r="D15">
        <f ca="1">IF($H$2="Count Report",
    COUNTIFS(Incident[Type],Table10[[#This Row],[Classification]], Incident[Location],"Maintenance", Incident[Date],"&gt;="&amp;$C$2, Incident[Date],"&lt;="&amp;$F$2),
    SUMIFS(Incident[Total Cost], Incident[Type],Table10[[#This Row],[Classification]], Incident[Location],"Maintenance", Incident[Date],"&gt;="&amp;$C$2, Incident[Date],"&lt;="&amp;$F$2)
)</f>
        <v>0</v>
      </c>
      <c r="E15">
        <f ca="1">IF($H$2="Count Report",
    COUNTIFS(Incident[Type],Table10[[#This Row],[Classification]], Incident[Location],"Pickling", Incident[Date],"&gt;="&amp;$C$2, Incident[Date],"&lt;="&amp;$F$2),
    SUMIFS(Incident[Total Cost], Incident[Type],Table10[[#This Row],[Classification]], Incident[Location],"Pickling", Incident[Date],"&gt;="&amp;$C$2, Incident[Date],"&lt;="&amp;$F$2)
)</f>
        <v>0</v>
      </c>
      <c r="F15">
        <f ca="1">IF($H$2="Count Report",
    COUNTIFS(Incident[Type],Table10[[#This Row],[Classification]], Incident[Location],"Raw Material Shed", Incident[Date],"&gt;="&amp;$C$2, Incident[Date],"&lt;="&amp;$F$2),
    SUMIFS(Incident[Total Cost], Incident[Type],Table10[[#This Row],[Classification]], Incident[Location],"Raw Material Shed", Incident[Date],"&gt;="&amp;$C$2, Incident[Date],"&lt;="&amp;$F$2)
)</f>
        <v>0</v>
      </c>
      <c r="G15">
        <f ca="1">IF($H$2="Count Report",
    COUNTIFS(Incident[Type],Table10[[#This Row],[Classification]], Incident[Location],"Wire Mesh", Incident[Date],"&gt;="&amp;$C$2, Incident[Date],"&lt;="&amp;$F$2),
    SUMIFS(Incident[Total Cost], Incident[Type],Table10[[#This Row],[Classification]], Incident[Location],"Wire Mesh", Incident[Date],"&gt;="&amp;$C$2, Incident[Date],"&lt;="&amp;$F$2)
)</f>
        <v>0</v>
      </c>
      <c r="H15">
        <f ca="1">IF($H$2="Count Report",
    COUNTIFS(Incident[Type],Table10[[#This Row],[Classification]], Incident[Location],"Steel Bar", Incident[Date],"&gt;="&amp;$C$2, Incident[Date],"&lt;="&amp;$F$2),
    SUMIFS(Incident[Total Cost], Incident[Type],Table10[[#This Row],[Classification]], Incident[Location],"Steel Bar", Incident[Date],"&gt;="&amp;$C$2, Incident[Date],"&lt;="&amp;$F$2)
)</f>
        <v>0</v>
      </c>
      <c r="I15">
        <f ca="1">IF($H$2="Count Report",
    COUNTIFS(Incident[Type],Table10[[#This Row],[Classification]], Incident[Location],"Stainless Steel Plant", Incident[Date],"&gt;="&amp;$C$2, Incident[Date],"&lt;="&amp;$F$2),
    SUMIFS(Incident[Total Cost], Incident[Type],Table10[[#This Row],[Classification]], Incident[Location],"Stainless Steel Plant", Incident[Date],"&gt;="&amp;$C$2, Incident[Date],"&lt;="&amp;$F$2)
)</f>
        <v>0</v>
      </c>
      <c r="J15">
        <f ca="1">IF($H$2="Count Report",
    COUNTIFS(Incident[Type],Table10[[#This Row],[Classification]], Incident[Location],"Polyvinyl Chloride", Incident[Date],"&gt;="&amp;$C$2, Incident[Date],"&lt;="&amp;$F$2),
    SUMIFS(Incident[Total Cost], Incident[Type],Table10[[#This Row],[Classification]], Incident[Location],"Polyvinyl Chloride", Incident[Date],"&gt;="&amp;$C$2, Incident[Date],"&lt;="&amp;$F$2)
)</f>
        <v>0</v>
      </c>
      <c r="K15">
        <f ca="1">IF($H$2="Count Report",
    COUNTIFS(Incident[Type],Table10[[#This Row],[Classification]], Incident[Location],"Prestress Concrete Wire Drawing", Incident[Date],"&gt;="&amp;$C$2, Incident[Date],"&lt;="&amp;$F$2),
    SUMIFS(Incident[Total Cost], Incident[Type],Table10[[#This Row],[Classification]], Incident[Location],"Prestress Concrete Wire Drawing", Incident[Date],"&gt;="&amp;$C$2, Incident[Date],"&lt;="&amp;$F$2)
)</f>
        <v>0</v>
      </c>
      <c r="L15">
        <f ca="1">IF($H$2="Count Report",
    COUNTIFS(Incident[Type],Table10[[#This Row],[Classification]], Incident[Location],"Steel Administration Building", Incident[Date],"&gt;="&amp;$C$2, Incident[Date],"&lt;="&amp;$F$2),
    SUMIFS(Incident[Total Cost], Incident[Type],Table10[[#This Row],[Classification]], Incident[Location],"Steel Administration Building", Incident[Date],"&gt;="&amp;$C$2, Incident[Date],"&lt;="&amp;$F$2)
)</f>
        <v>0</v>
      </c>
      <c r="M15">
        <f ca="1">IF($H$2="Count Report",
    COUNTIFS(Incident[Type],Table10[[#This Row],[Classification]], Incident[Location],"Yard", Incident[Date],"&gt;="&amp;$C$2, Incident[Date],"&lt;="&amp;$F$2),
    SUMIFS(Incident[Total Cost], Incident[Type],Table10[[#This Row],[Classification]], Incident[Location],"Yard", Incident[Date],"&gt;="&amp;$C$2, Incident[Date],"&lt;="&amp;$F$2)
)</f>
        <v>0</v>
      </c>
      <c r="N15">
        <f ca="1">IF($H$2="Count Report",
    COUNTIFS(Incident[Type],Table10[[#This Row],[Classification]], Incident[Location],"PVC", Incident[Date],"&gt;="&amp;$C$2, Incident[Date],"&lt;="&amp;$F$2),
    SUMIFS(Incident[Total Cost], Incident[Type],Table10[[#This Row],[Classification]], Incident[Location],"PVC", Incident[Date],"&gt;="&amp;$C$2, Incident[Date],"&lt;="&amp;$F$2)
)</f>
        <v>0</v>
      </c>
      <c r="O15">
        <f ca="1">IF($H$2="Count Report",
    COUNTIFS(Incident[Type],Table10[[#This Row],[Classification]], Incident[Location],"Canteen", Incident[Date],"&gt;="&amp;$C$2, Incident[Date],"&lt;="&amp;$F$2),
    SUMIFS(Incident[Total Cost], Incident[Type],Table10[[#This Row],[Classification]], Incident[Location],"Canteen", Incident[Date],"&gt;="&amp;$C$2, Incident[Date],"&lt;="&amp;$F$2)
)</f>
        <v>0</v>
      </c>
      <c r="P15">
        <f ca="1">IF($H$2="Count Report",
    COUNTIFS(Incident[Type],Table10[[#This Row],[Classification]], Incident[Location],"QA/QC", Incident[Date],"&gt;="&amp;$C$2, Incident[Date],"&lt;="&amp;$F$2),
    SUMIFS(Incident[Total Cost], Incident[Type],Table10[[#This Row],[Classification]], Incident[Location],"QA/QC", Incident[Date],"&gt;="&amp;$C$2, Incident[Date],"&lt;="&amp;$F$2)
)</f>
        <v>0</v>
      </c>
      <c r="Q15">
        <f ca="1">SUM(Table10[[#This Row],[Galvanization Iron]:[QA/QC]])</f>
        <v>0</v>
      </c>
    </row>
    <row r="16" spans="1:20" ht="35.15" customHeight="1">
      <c r="A16" s="35" t="s">
        <v>123</v>
      </c>
      <c r="B16" s="35">
        <f ca="1">SUM(B17:B20)</f>
        <v>0</v>
      </c>
      <c r="C16" s="35">
        <f t="shared" ref="C16:P16" ca="1" si="2">SUM(C17:C20)</f>
        <v>0</v>
      </c>
      <c r="D16" s="35">
        <f t="shared" ca="1" si="2"/>
        <v>0</v>
      </c>
      <c r="E16" s="35">
        <f t="shared" ca="1" si="2"/>
        <v>0</v>
      </c>
      <c r="F16" s="35">
        <f t="shared" ca="1" si="2"/>
        <v>0</v>
      </c>
      <c r="G16" s="35">
        <f t="shared" ca="1" si="2"/>
        <v>0</v>
      </c>
      <c r="H16" s="35">
        <f t="shared" ca="1" si="2"/>
        <v>0</v>
      </c>
      <c r="I16" s="35">
        <f t="shared" ca="1" si="2"/>
        <v>0</v>
      </c>
      <c r="J16" s="35">
        <f t="shared" ca="1" si="2"/>
        <v>0</v>
      </c>
      <c r="K16" s="35">
        <f t="shared" ca="1" si="2"/>
        <v>0</v>
      </c>
      <c r="L16" s="35">
        <f t="shared" ca="1" si="2"/>
        <v>0</v>
      </c>
      <c r="M16" s="35">
        <f t="shared" ca="1" si="2"/>
        <v>0</v>
      </c>
      <c r="N16" s="35">
        <f t="shared" ca="1" si="2"/>
        <v>0</v>
      </c>
      <c r="O16" s="35">
        <f t="shared" ca="1" si="2"/>
        <v>0</v>
      </c>
      <c r="P16" s="35">
        <f t="shared" ca="1" si="2"/>
        <v>0</v>
      </c>
      <c r="Q16">
        <f ca="1">SUM(Table10[[#This Row],[Galvanization Iron]:[QA/QC]])</f>
        <v>0</v>
      </c>
    </row>
    <row r="17" spans="1:17">
      <c r="A17" t="s">
        <v>224</v>
      </c>
      <c r="B17">
        <f ca="1">IF($H$2="Count Report",
    COUNTIFS(Incident[Type],Table10[[#This Row],[Classification]], Incident[Location], Table10[[#Headers],[Galvanization Iron]], Incident[Date], "&gt;="&amp;$C$2, Incident[Date], "&lt;="&amp;$F$2),
    SUMIFS(Incident[Total Cost], Incident[Type], Table10[[#This Row],[Classification]], Incident[Location], Table10[[#Headers],[Galvanization Iron]], Incident[Date], "&gt;="&amp;$C$2, Incident[Date], "&lt;="&amp;$F$2)
)</f>
        <v>0</v>
      </c>
      <c r="C17">
        <f ca="1">IF($H$2="Count Report",
    COUNTIFS(Incident[Type],Table10[[#This Row],[Classification]], Incident[Location],"Low Relaxation Prestressed Concrete Strand", Incident[Date],"&gt;="&amp;$C$2, Incident[Date],"&lt;="&amp;$F$2),
    SUMIFS(Incident[Total Cost], Incident[Type],Table10[[#This Row],[Classification]], Incident[Location],"Low Relaxation Prestressed Concrete Strand", Incident[Date],"&gt;="&amp;$C$2, Incident[Date],"&lt;="&amp;$F$2)
)</f>
        <v>0</v>
      </c>
      <c r="D17">
        <f ca="1">IF($H$2="Count Report",
    COUNTIFS(Incident[Type],Table10[[#This Row],[Classification]], Incident[Location],"Maintenance", Incident[Date],"&gt;="&amp;$C$2, Incident[Date],"&lt;="&amp;$F$2),
    SUMIFS(Incident[Total Cost], Incident[Type],Table10[[#This Row],[Classification]], Incident[Location],"Maintenance", Incident[Date],"&gt;="&amp;$C$2, Incident[Date],"&lt;="&amp;$F$2)
)</f>
        <v>0</v>
      </c>
      <c r="E17">
        <f ca="1">IF($H$2="Count Report",
    COUNTIFS(Incident[Type],Table10[[#This Row],[Classification]], Incident[Location],"Pickling", Incident[Date],"&gt;="&amp;$C$2, Incident[Date],"&lt;="&amp;$F$2),
    SUMIFS(Incident[Total Cost], Incident[Type],Table10[[#This Row],[Classification]], Incident[Location],"Pickling", Incident[Date],"&gt;="&amp;$C$2, Incident[Date],"&lt;="&amp;$F$2)
)</f>
        <v>0</v>
      </c>
      <c r="F17">
        <f ca="1">IF($H$2="Count Report",
    COUNTIFS(Incident[Type],Table10[[#This Row],[Classification]], Incident[Location],"Raw Material Shed", Incident[Date],"&gt;="&amp;$C$2, Incident[Date],"&lt;="&amp;$F$2),
    SUMIFS(Incident[Total Cost], Incident[Type],Table10[[#This Row],[Classification]], Incident[Location],"Raw Material Shed", Incident[Date],"&gt;="&amp;$C$2, Incident[Date],"&lt;="&amp;$F$2)
)</f>
        <v>0</v>
      </c>
      <c r="G17">
        <f ca="1">IF($H$2="Count Report",
    COUNTIFS(Incident[Type],Table10[[#This Row],[Classification]], Incident[Location],"Wire Mesh", Incident[Date],"&gt;="&amp;$C$2, Incident[Date],"&lt;="&amp;$F$2),
    SUMIFS(Incident[Total Cost], Incident[Type],Table10[[#This Row],[Classification]], Incident[Location],"Wire Mesh", Incident[Date],"&gt;="&amp;$C$2, Incident[Date],"&lt;="&amp;$F$2)
)</f>
        <v>0</v>
      </c>
      <c r="H17">
        <f ca="1">IF($H$2="Count Report",
    COUNTIFS(Incident[Type],Table10[[#This Row],[Classification]], Incident[Location],"Steel Bar", Incident[Date],"&gt;="&amp;$C$2, Incident[Date],"&lt;="&amp;$F$2),
    SUMIFS(Incident[Total Cost], Incident[Type],Table10[[#This Row],[Classification]], Incident[Location],"Steel Bar", Incident[Date],"&gt;="&amp;$C$2, Incident[Date],"&lt;="&amp;$F$2)
)</f>
        <v>0</v>
      </c>
      <c r="I17">
        <f ca="1">IF($H$2="Count Report",
    COUNTIFS(Incident[Type],Table10[[#This Row],[Classification]], Incident[Location],"Stainless Steel Plant", Incident[Date],"&gt;="&amp;$C$2, Incident[Date],"&lt;="&amp;$F$2),
    SUMIFS(Incident[Total Cost], Incident[Type],Table10[[#This Row],[Classification]], Incident[Location],"Stainless Steel Plant", Incident[Date],"&gt;="&amp;$C$2, Incident[Date],"&lt;="&amp;$F$2)
)</f>
        <v>0</v>
      </c>
      <c r="J17">
        <f ca="1">IF($H$2="Count Report",
    COUNTIFS(Incident[Type],Table10[[#This Row],[Classification]], Incident[Location],"Polyvinyl Chloride", Incident[Date],"&gt;="&amp;$C$2, Incident[Date],"&lt;="&amp;$F$2),
    SUMIFS(Incident[Total Cost], Incident[Type],Table10[[#This Row],[Classification]], Incident[Location],"Polyvinyl Chloride", Incident[Date],"&gt;="&amp;$C$2, Incident[Date],"&lt;="&amp;$F$2)
)</f>
        <v>0</v>
      </c>
      <c r="K17">
        <f ca="1">IF($H$2="Count Report",
    COUNTIFS(Incident[Type],Table10[[#This Row],[Classification]], Incident[Location],"Prestress Concrete Wire Drawing", Incident[Date],"&gt;="&amp;$C$2, Incident[Date],"&lt;="&amp;$F$2),
    SUMIFS(Incident[Total Cost], Incident[Type],Table10[[#This Row],[Classification]], Incident[Location],"Prestress Concrete Wire Drawing", Incident[Date],"&gt;="&amp;$C$2, Incident[Date],"&lt;="&amp;$F$2)
)</f>
        <v>0</v>
      </c>
      <c r="L17">
        <f ca="1">IF($H$2="Count Report",
    COUNTIFS(Incident[Type],Table10[[#This Row],[Classification]], Incident[Location],"Steel Administration Building", Incident[Date],"&gt;="&amp;$C$2, Incident[Date],"&lt;="&amp;$F$2),
    SUMIFS(Incident[Total Cost], Incident[Type],Table10[[#This Row],[Classification]], Incident[Location],"Steel Administration Building", Incident[Date],"&gt;="&amp;$C$2, Incident[Date],"&lt;="&amp;$F$2)
)</f>
        <v>0</v>
      </c>
      <c r="M17">
        <f ca="1">IF($H$2="Count Report",
    COUNTIFS(Incident[Type],Table10[[#This Row],[Classification]], Incident[Location],"Yard", Incident[Date],"&gt;="&amp;$C$2, Incident[Date],"&lt;="&amp;$F$2),
    SUMIFS(Incident[Total Cost], Incident[Type],Table10[[#This Row],[Classification]], Incident[Location],"Yard", Incident[Date],"&gt;="&amp;$C$2, Incident[Date],"&lt;="&amp;$F$2)
)</f>
        <v>0</v>
      </c>
      <c r="N17">
        <f ca="1">IF($H$2="Count Report",
    COUNTIFS(Incident[Type],Table10[[#This Row],[Classification]], Incident[Location],"PVC", Incident[Date],"&gt;="&amp;$C$2, Incident[Date],"&lt;="&amp;$F$2),
    SUMIFS(Incident[Total Cost], Incident[Type],Table10[[#This Row],[Classification]], Incident[Location],"PVC", Incident[Date],"&gt;="&amp;$C$2, Incident[Date],"&lt;="&amp;$F$2)
)</f>
        <v>0</v>
      </c>
      <c r="O17">
        <f ca="1">IF($H$2="Count Report",
    COUNTIFS(Incident[Type],Table10[[#This Row],[Classification]], Incident[Location],"Canteen", Incident[Date],"&gt;="&amp;$C$2, Incident[Date],"&lt;="&amp;$F$2),
    SUMIFS(Incident[Total Cost], Incident[Type],Table10[[#This Row],[Classification]], Incident[Location],"Canteen", Incident[Date],"&gt;="&amp;$C$2, Incident[Date],"&lt;="&amp;$F$2)
)</f>
        <v>0</v>
      </c>
      <c r="P17">
        <f ca="1">IF($H$2="Count Report",
    COUNTIFS(Incident[Type],Table10[[#This Row],[Classification]], Incident[Location],"QA/QC", Incident[Date],"&gt;="&amp;$C$2, Incident[Date],"&lt;="&amp;$F$2),
    SUMIFS(Incident[Total Cost], Incident[Type],Table10[[#This Row],[Classification]], Incident[Location],"QA/QC", Incident[Date],"&gt;="&amp;$C$2, Incident[Date],"&lt;="&amp;$F$2)
)</f>
        <v>0</v>
      </c>
      <c r="Q17">
        <f ca="1">SUM(Table10[[#This Row],[Galvanization Iron]:[QA/QC]])</f>
        <v>0</v>
      </c>
    </row>
    <row r="18" spans="1:17">
      <c r="A18" t="s">
        <v>128</v>
      </c>
      <c r="B18">
        <f ca="1">IF($H$2="Count Report",
    COUNTIFS(Incident[Type],Table10[[#This Row],[Classification]], Incident[Location], Table10[[#Headers],[Galvanization Iron]], Incident[Date], "&gt;="&amp;$C$2, Incident[Date], "&lt;="&amp;$F$2),
    SUMIFS(Incident[Total Cost], Incident[Type], Table10[[#This Row],[Classification]], Incident[Location], Table10[[#Headers],[Galvanization Iron]], Incident[Date], "&gt;="&amp;$C$2, Incident[Date], "&lt;="&amp;$F$2)
)</f>
        <v>0</v>
      </c>
      <c r="C18">
        <f ca="1">IF($H$2="Count Report",
    COUNTIFS(Incident[Type],Table10[[#This Row],[Classification]], Incident[Location],"Low Relaxation Prestressed Concrete Strand", Incident[Date],"&gt;="&amp;$C$2, Incident[Date],"&lt;="&amp;$F$2),
    SUMIFS(Incident[Total Cost], Incident[Type],Table10[[#This Row],[Classification]], Incident[Location],"Low Relaxation Prestressed Concrete Strand", Incident[Date],"&gt;="&amp;$C$2, Incident[Date],"&lt;="&amp;$F$2)
)</f>
        <v>0</v>
      </c>
      <c r="D18">
        <f ca="1">IF($H$2="Count Report",
    COUNTIFS(Incident[Type],Table10[[#This Row],[Classification]], Incident[Location],"Maintenance", Incident[Date],"&gt;="&amp;$C$2, Incident[Date],"&lt;="&amp;$F$2),
    SUMIFS(Incident[Total Cost], Incident[Type],Table10[[#This Row],[Classification]], Incident[Location],"Maintenance", Incident[Date],"&gt;="&amp;$C$2, Incident[Date],"&lt;="&amp;$F$2)
)</f>
        <v>0</v>
      </c>
      <c r="E18">
        <f ca="1">IF($H$2="Count Report",
    COUNTIFS(Incident[Type],Table10[[#This Row],[Classification]], Incident[Location],"Pickling", Incident[Date],"&gt;="&amp;$C$2, Incident[Date],"&lt;="&amp;$F$2),
    SUMIFS(Incident[Total Cost], Incident[Type],Table10[[#This Row],[Classification]], Incident[Location],"Pickling", Incident[Date],"&gt;="&amp;$C$2, Incident[Date],"&lt;="&amp;$F$2)
)</f>
        <v>0</v>
      </c>
      <c r="F18">
        <f ca="1">IF($H$2="Count Report",
    COUNTIFS(Incident[Type],Table10[[#This Row],[Classification]], Incident[Location],"Raw Material Shed", Incident[Date],"&gt;="&amp;$C$2, Incident[Date],"&lt;="&amp;$F$2),
    SUMIFS(Incident[Total Cost], Incident[Type],Table10[[#This Row],[Classification]], Incident[Location],"Raw Material Shed", Incident[Date],"&gt;="&amp;$C$2, Incident[Date],"&lt;="&amp;$F$2)
)</f>
        <v>0</v>
      </c>
      <c r="G18">
        <f ca="1">IF($H$2="Count Report",
    COUNTIFS(Incident[Type],Table10[[#This Row],[Classification]], Incident[Location],"Wire Mesh", Incident[Date],"&gt;="&amp;$C$2, Incident[Date],"&lt;="&amp;$F$2),
    SUMIFS(Incident[Total Cost], Incident[Type],Table10[[#This Row],[Classification]], Incident[Location],"Wire Mesh", Incident[Date],"&gt;="&amp;$C$2, Incident[Date],"&lt;="&amp;$F$2)
)</f>
        <v>0</v>
      </c>
      <c r="H18">
        <f ca="1">IF($H$2="Count Report",
    COUNTIFS(Incident[Type],Table10[[#This Row],[Classification]], Incident[Location],"Steel Bar", Incident[Date],"&gt;="&amp;$C$2, Incident[Date],"&lt;="&amp;$F$2),
    SUMIFS(Incident[Total Cost], Incident[Type],Table10[[#This Row],[Classification]], Incident[Location],"Steel Bar", Incident[Date],"&gt;="&amp;$C$2, Incident[Date],"&lt;="&amp;$F$2)
)</f>
        <v>0</v>
      </c>
      <c r="I18">
        <f ca="1">IF($H$2="Count Report",
    COUNTIFS(Incident[Type],Table10[[#This Row],[Classification]], Incident[Location],"Stainless Steel Plant", Incident[Date],"&gt;="&amp;$C$2, Incident[Date],"&lt;="&amp;$F$2),
    SUMIFS(Incident[Total Cost], Incident[Type],Table10[[#This Row],[Classification]], Incident[Location],"Stainless Steel Plant", Incident[Date],"&gt;="&amp;$C$2, Incident[Date],"&lt;="&amp;$F$2)
)</f>
        <v>0</v>
      </c>
      <c r="J18">
        <f ca="1">IF($H$2="Count Report",
    COUNTIFS(Incident[Type],Table10[[#This Row],[Classification]], Incident[Location],"Polyvinyl Chloride", Incident[Date],"&gt;="&amp;$C$2, Incident[Date],"&lt;="&amp;$F$2),
    SUMIFS(Incident[Total Cost], Incident[Type],Table10[[#This Row],[Classification]], Incident[Location],"Polyvinyl Chloride", Incident[Date],"&gt;="&amp;$C$2, Incident[Date],"&lt;="&amp;$F$2)
)</f>
        <v>0</v>
      </c>
      <c r="K18">
        <f ca="1">IF($H$2="Count Report",
    COUNTIFS(Incident[Type],Table10[[#This Row],[Classification]], Incident[Location],"Prestress Concrete Wire Drawing", Incident[Date],"&gt;="&amp;$C$2, Incident[Date],"&lt;="&amp;$F$2),
    SUMIFS(Incident[Total Cost], Incident[Type],Table10[[#This Row],[Classification]], Incident[Location],"Prestress Concrete Wire Drawing", Incident[Date],"&gt;="&amp;$C$2, Incident[Date],"&lt;="&amp;$F$2)
)</f>
        <v>0</v>
      </c>
      <c r="L18">
        <f ca="1">IF($H$2="Count Report",
    COUNTIFS(Incident[Type],Table10[[#This Row],[Classification]], Incident[Location],"Steel Administration Building", Incident[Date],"&gt;="&amp;$C$2, Incident[Date],"&lt;="&amp;$F$2),
    SUMIFS(Incident[Total Cost], Incident[Type],Table10[[#This Row],[Classification]], Incident[Location],"Steel Administration Building", Incident[Date],"&gt;="&amp;$C$2, Incident[Date],"&lt;="&amp;$F$2)
)</f>
        <v>0</v>
      </c>
      <c r="M18">
        <f ca="1">IF($H$2="Count Report",
    COUNTIFS(Incident[Type],Table10[[#This Row],[Classification]], Incident[Location],"Yard", Incident[Date],"&gt;="&amp;$C$2, Incident[Date],"&lt;="&amp;$F$2),
    SUMIFS(Incident[Total Cost], Incident[Type],Table10[[#This Row],[Classification]], Incident[Location],"Yard", Incident[Date],"&gt;="&amp;$C$2, Incident[Date],"&lt;="&amp;$F$2)
)</f>
        <v>0</v>
      </c>
      <c r="N18">
        <f ca="1">IF($H$2="Count Report",
    COUNTIFS(Incident[Type],Table10[[#This Row],[Classification]], Incident[Location],"PVC", Incident[Date],"&gt;="&amp;$C$2, Incident[Date],"&lt;="&amp;$F$2),
    SUMIFS(Incident[Total Cost], Incident[Type],Table10[[#This Row],[Classification]], Incident[Location],"PVC", Incident[Date],"&gt;="&amp;$C$2, Incident[Date],"&lt;="&amp;$F$2)
)</f>
        <v>0</v>
      </c>
      <c r="O18">
        <f ca="1">IF($H$2="Count Report",
    COUNTIFS(Incident[Type],Table10[[#This Row],[Classification]], Incident[Location],"Canteen", Incident[Date],"&gt;="&amp;$C$2, Incident[Date],"&lt;="&amp;$F$2),
    SUMIFS(Incident[Total Cost], Incident[Type],Table10[[#This Row],[Classification]], Incident[Location],"Canteen", Incident[Date],"&gt;="&amp;$C$2, Incident[Date],"&lt;="&amp;$F$2)
)</f>
        <v>0</v>
      </c>
      <c r="P18">
        <f ca="1">IF($H$2="Count Report",
    COUNTIFS(Incident[Type],Table10[[#This Row],[Classification]], Incident[Location],"QA/QC", Incident[Date],"&gt;="&amp;$C$2, Incident[Date],"&lt;="&amp;$F$2),
    SUMIFS(Incident[Total Cost], Incident[Type],Table10[[#This Row],[Classification]], Incident[Location],"QA/QC", Incident[Date],"&gt;="&amp;$C$2, Incident[Date],"&lt;="&amp;$F$2)
)</f>
        <v>0</v>
      </c>
      <c r="Q18">
        <f ca="1">SUM(Table10[[#This Row],[Galvanization Iron]:[QA/QC]])</f>
        <v>0</v>
      </c>
    </row>
    <row r="19" spans="1:17">
      <c r="A19" t="s">
        <v>129</v>
      </c>
      <c r="B19">
        <f ca="1">IF($H$2="Count Report",
    COUNTIFS(Incident[Type],Table10[[#This Row],[Classification]], Incident[Location], Table10[[#Headers],[Galvanization Iron]], Incident[Date], "&gt;="&amp;$C$2, Incident[Date], "&lt;="&amp;$F$2),
    SUMIFS(Incident[Total Cost], Incident[Type], Table10[[#This Row],[Classification]], Incident[Location], Table10[[#Headers],[Galvanization Iron]], Incident[Date], "&gt;="&amp;$C$2, Incident[Date], "&lt;="&amp;$F$2)
)</f>
        <v>0</v>
      </c>
      <c r="C19">
        <f ca="1">IF($H$2="Count Report",
    COUNTIFS(Incident[Type],Table10[[#This Row],[Classification]], Incident[Location],"Low Relaxation Prestressed Concrete Strand", Incident[Date],"&gt;="&amp;$C$2, Incident[Date],"&lt;="&amp;$F$2),
    SUMIFS(Incident[Total Cost], Incident[Type],Table10[[#This Row],[Classification]], Incident[Location],"Low Relaxation Prestressed Concrete Strand", Incident[Date],"&gt;="&amp;$C$2, Incident[Date],"&lt;="&amp;$F$2)
)</f>
        <v>0</v>
      </c>
      <c r="D19">
        <f ca="1">IF($H$2="Count Report",
    COUNTIFS(Incident[Type],Table10[[#This Row],[Classification]], Incident[Location],"Maintenance", Incident[Date],"&gt;="&amp;$C$2, Incident[Date],"&lt;="&amp;$F$2),
    SUMIFS(Incident[Total Cost], Incident[Type],Table10[[#This Row],[Classification]], Incident[Location],"Maintenance", Incident[Date],"&gt;="&amp;$C$2, Incident[Date],"&lt;="&amp;$F$2)
)</f>
        <v>0</v>
      </c>
      <c r="E19">
        <f ca="1">IF($H$2="Count Report",
    COUNTIFS(Incident[Type],Table10[[#This Row],[Classification]], Incident[Location],"Pickling", Incident[Date],"&gt;="&amp;$C$2, Incident[Date],"&lt;="&amp;$F$2),
    SUMIFS(Incident[Total Cost], Incident[Type],Table10[[#This Row],[Classification]], Incident[Location],"Pickling", Incident[Date],"&gt;="&amp;$C$2, Incident[Date],"&lt;="&amp;$F$2)
)</f>
        <v>0</v>
      </c>
      <c r="F19">
        <f ca="1">IF($H$2="Count Report",
    COUNTIFS(Incident[Type],Table10[[#This Row],[Classification]], Incident[Location],"Raw Material Shed", Incident[Date],"&gt;="&amp;$C$2, Incident[Date],"&lt;="&amp;$F$2),
    SUMIFS(Incident[Total Cost], Incident[Type],Table10[[#This Row],[Classification]], Incident[Location],"Raw Material Shed", Incident[Date],"&gt;="&amp;$C$2, Incident[Date],"&lt;="&amp;$F$2)
)</f>
        <v>0</v>
      </c>
      <c r="G19">
        <f ca="1">IF($H$2="Count Report",
    COUNTIFS(Incident[Type],Table10[[#This Row],[Classification]], Incident[Location],"Wire Mesh", Incident[Date],"&gt;="&amp;$C$2, Incident[Date],"&lt;="&amp;$F$2),
    SUMIFS(Incident[Total Cost], Incident[Type],Table10[[#This Row],[Classification]], Incident[Location],"Wire Mesh", Incident[Date],"&gt;="&amp;$C$2, Incident[Date],"&lt;="&amp;$F$2)
)</f>
        <v>0</v>
      </c>
      <c r="H19">
        <f ca="1">IF($H$2="Count Report",
    COUNTIFS(Incident[Type],Table10[[#This Row],[Classification]], Incident[Location],"Steel Bar", Incident[Date],"&gt;="&amp;$C$2, Incident[Date],"&lt;="&amp;$F$2),
    SUMIFS(Incident[Total Cost], Incident[Type],Table10[[#This Row],[Classification]], Incident[Location],"Steel Bar", Incident[Date],"&gt;="&amp;$C$2, Incident[Date],"&lt;="&amp;$F$2)
)</f>
        <v>0</v>
      </c>
      <c r="I19">
        <f ca="1">IF($H$2="Count Report",
    COUNTIFS(Incident[Type],Table10[[#This Row],[Classification]], Incident[Location],"Stainless Steel Plant", Incident[Date],"&gt;="&amp;$C$2, Incident[Date],"&lt;="&amp;$F$2),
    SUMIFS(Incident[Total Cost], Incident[Type],Table10[[#This Row],[Classification]], Incident[Location],"Stainless Steel Plant", Incident[Date],"&gt;="&amp;$C$2, Incident[Date],"&lt;="&amp;$F$2)
)</f>
        <v>0</v>
      </c>
      <c r="J19">
        <f ca="1">IF($H$2="Count Report",
    COUNTIFS(Incident[Type],Table10[[#This Row],[Classification]], Incident[Location],"Polyvinyl Chloride", Incident[Date],"&gt;="&amp;$C$2, Incident[Date],"&lt;="&amp;$F$2),
    SUMIFS(Incident[Total Cost], Incident[Type],Table10[[#This Row],[Classification]], Incident[Location],"Polyvinyl Chloride", Incident[Date],"&gt;="&amp;$C$2, Incident[Date],"&lt;="&amp;$F$2)
)</f>
        <v>0</v>
      </c>
      <c r="K19">
        <f ca="1">IF($H$2="Count Report",
    COUNTIFS(Incident[Type],Table10[[#This Row],[Classification]], Incident[Location],"Prestress Concrete Wire Drawing", Incident[Date],"&gt;="&amp;$C$2, Incident[Date],"&lt;="&amp;$F$2),
    SUMIFS(Incident[Total Cost], Incident[Type],Table10[[#This Row],[Classification]], Incident[Location],"Prestress Concrete Wire Drawing", Incident[Date],"&gt;="&amp;$C$2, Incident[Date],"&lt;="&amp;$F$2)
)</f>
        <v>0</v>
      </c>
      <c r="L19">
        <f ca="1">IF($H$2="Count Report",
    COUNTIFS(Incident[Type],Table10[[#This Row],[Classification]], Incident[Location],"Steel Administration Building", Incident[Date],"&gt;="&amp;$C$2, Incident[Date],"&lt;="&amp;$F$2),
    SUMIFS(Incident[Total Cost], Incident[Type],Table10[[#This Row],[Classification]], Incident[Location],"Steel Administration Building", Incident[Date],"&gt;="&amp;$C$2, Incident[Date],"&lt;="&amp;$F$2)
)</f>
        <v>0</v>
      </c>
      <c r="M19">
        <f ca="1">IF($H$2="Count Report",
    COUNTIFS(Incident[Type],Table10[[#This Row],[Classification]], Incident[Location],"Yard", Incident[Date],"&gt;="&amp;$C$2, Incident[Date],"&lt;="&amp;$F$2),
    SUMIFS(Incident[Total Cost], Incident[Type],Table10[[#This Row],[Classification]], Incident[Location],"Yard", Incident[Date],"&gt;="&amp;$C$2, Incident[Date],"&lt;="&amp;$F$2)
)</f>
        <v>0</v>
      </c>
      <c r="N19">
        <f ca="1">IF($H$2="Count Report",
    COUNTIFS(Incident[Type],Table10[[#This Row],[Classification]], Incident[Location],"PVC", Incident[Date],"&gt;="&amp;$C$2, Incident[Date],"&lt;="&amp;$F$2),
    SUMIFS(Incident[Total Cost], Incident[Type],Table10[[#This Row],[Classification]], Incident[Location],"PVC", Incident[Date],"&gt;="&amp;$C$2, Incident[Date],"&lt;="&amp;$F$2)
)</f>
        <v>0</v>
      </c>
      <c r="O19">
        <f ca="1">IF($H$2="Count Report",
    COUNTIFS(Incident[Type],Table10[[#This Row],[Classification]], Incident[Location],"Canteen", Incident[Date],"&gt;="&amp;$C$2, Incident[Date],"&lt;="&amp;$F$2),
    SUMIFS(Incident[Total Cost], Incident[Type],Table10[[#This Row],[Classification]], Incident[Location],"Canteen", Incident[Date],"&gt;="&amp;$C$2, Incident[Date],"&lt;="&amp;$F$2)
)</f>
        <v>0</v>
      </c>
      <c r="P19">
        <f ca="1">IF($H$2="Count Report",
    COUNTIFS(Incident[Type],Table10[[#This Row],[Classification]], Incident[Location],"QA/QC", Incident[Date],"&gt;="&amp;$C$2, Incident[Date],"&lt;="&amp;$F$2),
    SUMIFS(Incident[Total Cost], Incident[Type],Table10[[#This Row],[Classification]], Incident[Location],"QA/QC", Incident[Date],"&gt;="&amp;$C$2, Incident[Date],"&lt;="&amp;$F$2)
)</f>
        <v>0</v>
      </c>
      <c r="Q19">
        <f ca="1">SUM(Table10[[#This Row],[Galvanization Iron]:[QA/QC]])</f>
        <v>0</v>
      </c>
    </row>
    <row r="20" spans="1:17">
      <c r="A20" t="s">
        <v>245</v>
      </c>
      <c r="B20">
        <f ca="1">IF($H$2="Count Report",
    COUNTIFS(Incident[Type],Table10[[#This Row],[Classification]], Incident[Location], Table10[[#Headers],[Galvanization Iron]], Incident[Date], "&gt;="&amp;$C$2, Incident[Date], "&lt;="&amp;$F$2),
    SUMIFS(Incident[Total Cost], Incident[Type], Table10[[#This Row],[Classification]], Incident[Location], Table10[[#Headers],[Galvanization Iron]], Incident[Date], "&gt;="&amp;$C$2, Incident[Date], "&lt;="&amp;$F$2)
)</f>
        <v>0</v>
      </c>
      <c r="C20">
        <f ca="1">IF($H$2="Count Report",
    COUNTIFS(Incident[Type],Table10[[#This Row],[Classification]], Incident[Location],"Low Relaxation Prestressed Concrete Strand", Incident[Date],"&gt;="&amp;$C$2, Incident[Date],"&lt;="&amp;$F$2),
    SUMIFS(Incident[Total Cost], Incident[Type],Table10[[#This Row],[Classification]], Incident[Location],"Low Relaxation Prestressed Concrete Strand", Incident[Date],"&gt;="&amp;$C$2, Incident[Date],"&lt;="&amp;$F$2)
)</f>
        <v>0</v>
      </c>
      <c r="D20">
        <f ca="1">IF($H$2="Count Report",
    COUNTIFS(Incident[Type],Table10[[#This Row],[Classification]], Incident[Location],"Maintenance", Incident[Date],"&gt;="&amp;$C$2, Incident[Date],"&lt;="&amp;$F$2),
    SUMIFS(Incident[Total Cost], Incident[Type],Table10[[#This Row],[Classification]], Incident[Location],"Maintenance", Incident[Date],"&gt;="&amp;$C$2, Incident[Date],"&lt;="&amp;$F$2)
)</f>
        <v>0</v>
      </c>
      <c r="E20">
        <f ca="1">IF($H$2="Count Report",
    COUNTIFS(Incident[Type],Table10[[#This Row],[Classification]], Incident[Location],"Pickling", Incident[Date],"&gt;="&amp;$C$2, Incident[Date],"&lt;="&amp;$F$2),
    SUMIFS(Incident[Total Cost], Incident[Type],Table10[[#This Row],[Classification]], Incident[Location],"Pickling", Incident[Date],"&gt;="&amp;$C$2, Incident[Date],"&lt;="&amp;$F$2)
)</f>
        <v>0</v>
      </c>
      <c r="F20">
        <f ca="1">IF($H$2="Count Report",
    COUNTIFS(Incident[Type],Table10[[#This Row],[Classification]], Incident[Location],"Raw Material Shed", Incident[Date],"&gt;="&amp;$C$2, Incident[Date],"&lt;="&amp;$F$2),
    SUMIFS(Incident[Total Cost], Incident[Type],Table10[[#This Row],[Classification]], Incident[Location],"Raw Material Shed", Incident[Date],"&gt;="&amp;$C$2, Incident[Date],"&lt;="&amp;$F$2)
)</f>
        <v>0</v>
      </c>
      <c r="G20">
        <f ca="1">IF($H$2="Count Report",
    COUNTIFS(Incident[Type],Table10[[#This Row],[Classification]], Incident[Location],"Wire Mesh", Incident[Date],"&gt;="&amp;$C$2, Incident[Date],"&lt;="&amp;$F$2),
    SUMIFS(Incident[Total Cost], Incident[Type],Table10[[#This Row],[Classification]], Incident[Location],"Wire Mesh", Incident[Date],"&gt;="&amp;$C$2, Incident[Date],"&lt;="&amp;$F$2)
)</f>
        <v>0</v>
      </c>
      <c r="H20">
        <f ca="1">IF($H$2="Count Report",
    COUNTIFS(Incident[Type],Table10[[#This Row],[Classification]], Incident[Location],"Steel Bar", Incident[Date],"&gt;="&amp;$C$2, Incident[Date],"&lt;="&amp;$F$2),
    SUMIFS(Incident[Total Cost], Incident[Type],Table10[[#This Row],[Classification]], Incident[Location],"Steel Bar", Incident[Date],"&gt;="&amp;$C$2, Incident[Date],"&lt;="&amp;$F$2)
)</f>
        <v>0</v>
      </c>
      <c r="I20">
        <f ca="1">IF($H$2="Count Report",
    COUNTIFS(Incident[Type],Table10[[#This Row],[Classification]], Incident[Location],"Stainless Steel Plant", Incident[Date],"&gt;="&amp;$C$2, Incident[Date],"&lt;="&amp;$F$2),
    SUMIFS(Incident[Total Cost], Incident[Type],Table10[[#This Row],[Classification]], Incident[Location],"Stainless Steel Plant", Incident[Date],"&gt;="&amp;$C$2, Incident[Date],"&lt;="&amp;$F$2)
)</f>
        <v>0</v>
      </c>
      <c r="J20">
        <f ca="1">IF($H$2="Count Report",
    COUNTIFS(Incident[Type],Table10[[#This Row],[Classification]], Incident[Location],"Polyvinyl Chloride", Incident[Date],"&gt;="&amp;$C$2, Incident[Date],"&lt;="&amp;$F$2),
    SUMIFS(Incident[Total Cost], Incident[Type],Table10[[#This Row],[Classification]], Incident[Location],"Polyvinyl Chloride", Incident[Date],"&gt;="&amp;$C$2, Incident[Date],"&lt;="&amp;$F$2)
)</f>
        <v>0</v>
      </c>
      <c r="K20">
        <f ca="1">IF($H$2="Count Report",
    COUNTIFS(Incident[Type],Table10[[#This Row],[Classification]], Incident[Location],"Prestress Concrete Wire Drawing", Incident[Date],"&gt;="&amp;$C$2, Incident[Date],"&lt;="&amp;$F$2),
    SUMIFS(Incident[Total Cost], Incident[Type],Table10[[#This Row],[Classification]], Incident[Location],"Prestress Concrete Wire Drawing", Incident[Date],"&gt;="&amp;$C$2, Incident[Date],"&lt;="&amp;$F$2)
)</f>
        <v>0</v>
      </c>
      <c r="L20">
        <f ca="1">IF($H$2="Count Report",
    COUNTIFS(Incident[Type],Table10[[#This Row],[Classification]], Incident[Location],"Steel Administration Building", Incident[Date],"&gt;="&amp;$C$2, Incident[Date],"&lt;="&amp;$F$2),
    SUMIFS(Incident[Total Cost], Incident[Type],Table10[[#This Row],[Classification]], Incident[Location],"Steel Administration Building", Incident[Date],"&gt;="&amp;$C$2, Incident[Date],"&lt;="&amp;$F$2)
)</f>
        <v>0</v>
      </c>
      <c r="M20">
        <f ca="1">IF($H$2="Count Report",
    COUNTIFS(Incident[Type],Table10[[#This Row],[Classification]], Incident[Location],"Yard", Incident[Date],"&gt;="&amp;$C$2, Incident[Date],"&lt;="&amp;$F$2),
    SUMIFS(Incident[Total Cost], Incident[Type],Table10[[#This Row],[Classification]], Incident[Location],"Yard", Incident[Date],"&gt;="&amp;$C$2, Incident[Date],"&lt;="&amp;$F$2)
)</f>
        <v>0</v>
      </c>
      <c r="N20">
        <f ca="1">IF($H$2="Count Report",
    COUNTIFS(Incident[Type],Table10[[#This Row],[Classification]], Incident[Location],"PVC", Incident[Date],"&gt;="&amp;$C$2, Incident[Date],"&lt;="&amp;$F$2),
    SUMIFS(Incident[Total Cost], Incident[Type],Table10[[#This Row],[Classification]], Incident[Location],"PVC", Incident[Date],"&gt;="&amp;$C$2, Incident[Date],"&lt;="&amp;$F$2)
)</f>
        <v>0</v>
      </c>
      <c r="O20">
        <f ca="1">IF($H$2="Count Report",
    COUNTIFS(Incident[Type],Table10[[#This Row],[Classification]], Incident[Location],"Canteen", Incident[Date],"&gt;="&amp;$C$2, Incident[Date],"&lt;="&amp;$F$2),
    SUMIFS(Incident[Total Cost], Incident[Type],Table10[[#This Row],[Classification]], Incident[Location],"Canteen", Incident[Date],"&gt;="&amp;$C$2, Incident[Date],"&lt;="&amp;$F$2)
)</f>
        <v>0</v>
      </c>
      <c r="P20">
        <f ca="1">IF($H$2="Count Report",
    COUNTIFS(Incident[Type],Table10[[#This Row],[Classification]], Incident[Location],"QA/QC", Incident[Date],"&gt;="&amp;$C$2, Incident[Date],"&lt;="&amp;$F$2),
    SUMIFS(Incident[Total Cost], Incident[Type],Table10[[#This Row],[Classification]], Incident[Location],"QA/QC", Incident[Date],"&gt;="&amp;$C$2, Incident[Date],"&lt;="&amp;$F$2)
)</f>
        <v>0</v>
      </c>
      <c r="Q20">
        <f ca="1">SUM(Table10[[#This Row],[Galvanization Iron]:[QA/QC]])</f>
        <v>0</v>
      </c>
    </row>
    <row r="24" spans="1:17">
      <c r="A24" s="30"/>
    </row>
  </sheetData>
  <conditionalFormatting sqref="B6:Q20">
    <cfRule type="expression" dxfId="55" priority="13">
      <formula>IF($H$2="Cost Report",TRUE,FALSE)</formula>
    </cfRule>
  </conditionalFormatting>
  <conditionalFormatting sqref="B7:P7">
    <cfRule type="colorScale" priority="12">
      <colorScale>
        <cfvo type="min"/>
        <cfvo type="percentile" val="50"/>
        <cfvo type="max"/>
        <color rgb="FF63BE7B"/>
        <color rgb="FFFFEB84"/>
        <color rgb="FFF8696B"/>
      </colorScale>
    </cfRule>
  </conditionalFormatting>
  <conditionalFormatting sqref="B8:P8">
    <cfRule type="colorScale" priority="11">
      <colorScale>
        <cfvo type="min"/>
        <cfvo type="percentile" val="50"/>
        <cfvo type="max"/>
        <color rgb="FF63BE7B"/>
        <color rgb="FFFFEB84"/>
        <color rgb="FFF8696B"/>
      </colorScale>
    </cfRule>
  </conditionalFormatting>
  <conditionalFormatting sqref="B9:P9">
    <cfRule type="colorScale" priority="10">
      <colorScale>
        <cfvo type="min"/>
        <cfvo type="percentile" val="50"/>
        <cfvo type="max"/>
        <color rgb="FF63BE7B"/>
        <color rgb="FFFFEB84"/>
        <color rgb="FFF8696B"/>
      </colorScale>
    </cfRule>
  </conditionalFormatting>
  <conditionalFormatting sqref="B10:P10">
    <cfRule type="colorScale" priority="9">
      <colorScale>
        <cfvo type="min"/>
        <cfvo type="percentile" val="50"/>
        <cfvo type="max"/>
        <color rgb="FF63BE7B"/>
        <color rgb="FFFFEB84"/>
        <color rgb="FFF8696B"/>
      </colorScale>
    </cfRule>
  </conditionalFormatting>
  <conditionalFormatting sqref="B12:P12">
    <cfRule type="colorScale" priority="8">
      <colorScale>
        <cfvo type="min"/>
        <cfvo type="percentile" val="50"/>
        <cfvo type="max"/>
        <color rgb="FF63BE7B"/>
        <color rgb="FFFFEB84"/>
        <color rgb="FFF8696B"/>
      </colorScale>
    </cfRule>
  </conditionalFormatting>
  <conditionalFormatting sqref="B13:P13">
    <cfRule type="colorScale" priority="7">
      <colorScale>
        <cfvo type="min"/>
        <cfvo type="percentile" val="50"/>
        <cfvo type="max"/>
        <color rgb="FF63BE7B"/>
        <color rgb="FFFFEB84"/>
        <color rgb="FFF8696B"/>
      </colorScale>
    </cfRule>
  </conditionalFormatting>
  <conditionalFormatting sqref="B14:P14">
    <cfRule type="colorScale" priority="6">
      <colorScale>
        <cfvo type="min"/>
        <cfvo type="percentile" val="50"/>
        <cfvo type="max"/>
        <color rgb="FF63BE7B"/>
        <color rgb="FFFFEB84"/>
        <color rgb="FFF8696B"/>
      </colorScale>
    </cfRule>
  </conditionalFormatting>
  <conditionalFormatting sqref="B15:P15">
    <cfRule type="colorScale" priority="5">
      <colorScale>
        <cfvo type="min"/>
        <cfvo type="percentile" val="50"/>
        <cfvo type="max"/>
        <color rgb="FF63BE7B"/>
        <color rgb="FFFFEB84"/>
        <color rgb="FFF8696B"/>
      </colorScale>
    </cfRule>
  </conditionalFormatting>
  <conditionalFormatting sqref="B17:P17">
    <cfRule type="colorScale" priority="4">
      <colorScale>
        <cfvo type="min"/>
        <cfvo type="percentile" val="50"/>
        <cfvo type="max"/>
        <color rgb="FF63BE7B"/>
        <color rgb="FFFFEB84"/>
        <color rgb="FFF8696B"/>
      </colorScale>
    </cfRule>
  </conditionalFormatting>
  <conditionalFormatting sqref="B18:P18">
    <cfRule type="colorScale" priority="3">
      <colorScale>
        <cfvo type="min"/>
        <cfvo type="percentile" val="50"/>
        <cfvo type="max"/>
        <color rgb="FF63BE7B"/>
        <color rgb="FFFFEB84"/>
        <color rgb="FFF8696B"/>
      </colorScale>
    </cfRule>
  </conditionalFormatting>
  <conditionalFormatting sqref="B19:P19">
    <cfRule type="colorScale" priority="2">
      <colorScale>
        <cfvo type="min"/>
        <cfvo type="percentile" val="50"/>
        <cfvo type="max"/>
        <color rgb="FF63BE7B"/>
        <color rgb="FFFFEB84"/>
        <color rgb="FFF8696B"/>
      </colorScale>
    </cfRule>
  </conditionalFormatting>
  <conditionalFormatting sqref="B20:P20">
    <cfRule type="colorScale" priority="1">
      <colorScale>
        <cfvo type="min"/>
        <cfvo type="percentile" val="50"/>
        <cfvo type="max"/>
        <color rgb="FF63BE7B"/>
        <color rgb="FFFFEB84"/>
        <color rgb="FFF8696B"/>
      </colorScale>
    </cfRule>
  </conditionalFormatting>
  <dataValidations count="1">
    <dataValidation type="list" allowBlank="1" showInputMessage="1" showErrorMessage="1" sqref="H2" xr:uid="{EA80E6A1-ABFE-4C58-B6A4-ED2E61F2BDA2}">
      <formula1>"Count Report, Cost Report"</formula1>
    </dataValidation>
  </dataValidations>
  <pageMargins left="0.7" right="0.7" top="0.75" bottom="0.75" header="0.3" footer="0.3"/>
  <pageSetup orientation="portrait" r:id="rId1"/>
  <ignoredErrors>
    <ignoredError sqref="B10" calculatedColumn="1"/>
  </ignoredErrors>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A0D51-CBAC-49E9-B0FD-A6D4C1228324}">
  <sheetPr codeName="Sheet18"/>
  <dimension ref="A1:O272"/>
  <sheetViews>
    <sheetView topLeftCell="A18" zoomScale="72" zoomScaleNormal="72" workbookViewId="0">
      <selection activeCell="M22" sqref="M22"/>
    </sheetView>
  </sheetViews>
  <sheetFormatPr defaultRowHeight="18"/>
  <cols>
    <col min="2" max="2" width="15.92578125" customWidth="1"/>
    <col min="3" max="3" width="17.2109375" customWidth="1"/>
    <col min="4" max="4" width="16.35546875" customWidth="1"/>
    <col min="5" max="5" width="18.5" customWidth="1"/>
    <col min="6" max="6" width="13.28515625" customWidth="1"/>
    <col min="7" max="7" width="18.0703125" customWidth="1"/>
    <col min="8" max="8" width="15.0703125" customWidth="1"/>
    <col min="9" max="9" width="17.35546875" customWidth="1"/>
    <col min="10" max="10" width="12.0703125" customWidth="1"/>
  </cols>
  <sheetData>
    <row r="1" spans="1:15" ht="35.15" customHeight="1">
      <c r="A1" s="228" t="s">
        <v>549</v>
      </c>
      <c r="B1" s="228"/>
      <c r="C1" s="228"/>
      <c r="D1" s="228"/>
      <c r="E1" s="228"/>
      <c r="F1" s="228"/>
      <c r="G1" s="228"/>
      <c r="H1" s="228"/>
      <c r="I1" s="228"/>
      <c r="J1" s="228"/>
      <c r="K1" s="110"/>
      <c r="L1" s="110"/>
      <c r="M1" s="110"/>
      <c r="N1" s="110"/>
      <c r="O1" s="110"/>
    </row>
    <row r="2" spans="1:15" ht="30" customHeight="1">
      <c r="A2" s="229" t="s">
        <v>550</v>
      </c>
      <c r="B2" s="229"/>
      <c r="C2" s="229"/>
      <c r="D2" s="229"/>
      <c r="E2" s="229"/>
      <c r="F2" s="229"/>
      <c r="G2" s="229"/>
      <c r="H2" s="229"/>
      <c r="I2" s="229"/>
      <c r="J2" s="229"/>
      <c r="K2" s="111"/>
      <c r="L2" s="111"/>
      <c r="M2" s="111"/>
      <c r="N2" s="111"/>
      <c r="O2" s="111"/>
    </row>
    <row r="3" spans="1:15" ht="27" customHeight="1">
      <c r="A3" s="234" t="s">
        <v>551</v>
      </c>
      <c r="B3" s="234"/>
      <c r="C3" s="234"/>
      <c r="D3" s="234"/>
      <c r="E3" s="234"/>
      <c r="F3" s="234"/>
      <c r="G3" s="234"/>
      <c r="H3" s="234"/>
      <c r="I3" s="234"/>
      <c r="J3" s="234"/>
    </row>
    <row r="4" spans="1:15" ht="54.65" customHeight="1">
      <c r="A4" s="233" t="s">
        <v>552</v>
      </c>
      <c r="B4" s="233"/>
      <c r="C4" s="233"/>
      <c r="D4" s="233"/>
      <c r="E4" s="233"/>
      <c r="F4" s="233"/>
      <c r="G4" s="233"/>
      <c r="H4" s="233"/>
      <c r="I4" s="233"/>
      <c r="J4" s="233"/>
      <c r="K4" s="29"/>
      <c r="L4" s="29"/>
      <c r="M4" s="29"/>
      <c r="N4" s="29"/>
      <c r="O4" s="29"/>
    </row>
    <row r="5" spans="1:15">
      <c r="A5" s="235"/>
      <c r="B5" s="235"/>
      <c r="C5" s="235"/>
      <c r="D5" s="235"/>
      <c r="E5" s="235"/>
      <c r="F5" s="235"/>
      <c r="G5" s="235"/>
      <c r="H5" s="235"/>
      <c r="I5" s="235"/>
      <c r="J5" s="235"/>
    </row>
    <row r="6" spans="1:15" ht="27" customHeight="1">
      <c r="A6" s="234" t="s">
        <v>553</v>
      </c>
      <c r="B6" s="234"/>
      <c r="C6" s="234"/>
      <c r="D6" s="234"/>
      <c r="E6" s="234"/>
      <c r="F6" s="234"/>
      <c r="G6" s="234"/>
      <c r="H6" s="234"/>
      <c r="I6" s="234"/>
      <c r="J6" s="234"/>
    </row>
    <row r="7" spans="1:15">
      <c r="A7" s="232" t="s">
        <v>554</v>
      </c>
      <c r="B7" s="232"/>
      <c r="C7" s="232"/>
      <c r="D7" s="232"/>
      <c r="E7" s="232"/>
      <c r="F7" s="232"/>
      <c r="G7" s="232"/>
      <c r="H7" s="232"/>
      <c r="I7" s="232"/>
      <c r="J7" s="232"/>
    </row>
    <row r="8" spans="1:15">
      <c r="A8" s="236" t="s">
        <v>555</v>
      </c>
      <c r="B8" s="236"/>
      <c r="C8" s="236"/>
      <c r="D8" s="236"/>
      <c r="E8" s="236"/>
      <c r="F8" s="236"/>
      <c r="G8" s="236"/>
      <c r="H8" s="236"/>
      <c r="I8" s="236"/>
      <c r="J8" s="236"/>
    </row>
    <row r="9" spans="1:15">
      <c r="A9" s="236" t="s">
        <v>556</v>
      </c>
      <c r="B9" s="236"/>
      <c r="C9" s="236"/>
      <c r="D9" s="236"/>
      <c r="E9" s="236"/>
      <c r="F9" s="236"/>
      <c r="G9" s="236"/>
      <c r="H9" s="236"/>
      <c r="I9" s="236"/>
      <c r="J9" s="236"/>
    </row>
    <row r="10" spans="1:15">
      <c r="A10" s="230"/>
      <c r="B10" s="230"/>
      <c r="C10" s="230"/>
      <c r="D10" s="230"/>
      <c r="E10" s="230"/>
      <c r="F10" s="230"/>
      <c r="G10" s="230"/>
      <c r="H10" s="230"/>
      <c r="I10" s="230"/>
      <c r="J10" s="230"/>
    </row>
    <row r="11" spans="1:15">
      <c r="A11" s="232" t="s">
        <v>559</v>
      </c>
      <c r="B11" s="232"/>
      <c r="C11" s="232"/>
      <c r="D11" s="232"/>
      <c r="E11" s="232"/>
      <c r="F11" s="232"/>
      <c r="G11" s="232"/>
      <c r="H11" s="232"/>
      <c r="I11" s="232"/>
      <c r="J11" s="232"/>
    </row>
    <row r="12" spans="1:15">
      <c r="A12" s="236" t="s">
        <v>641</v>
      </c>
      <c r="B12" s="236"/>
      <c r="C12" s="236"/>
      <c r="D12" s="236"/>
      <c r="E12" s="236"/>
      <c r="F12" s="236"/>
      <c r="G12" s="236"/>
      <c r="H12" s="236"/>
      <c r="I12" s="236"/>
      <c r="J12" s="236"/>
    </row>
    <row r="13" spans="1:15">
      <c r="A13" s="230"/>
      <c r="B13" s="230"/>
      <c r="C13" s="230"/>
      <c r="D13" s="230"/>
      <c r="E13" s="230"/>
      <c r="F13" s="230"/>
      <c r="G13" s="230"/>
      <c r="H13" s="230"/>
      <c r="I13" s="230"/>
      <c r="J13" s="230"/>
    </row>
    <row r="14" spans="1:15">
      <c r="A14" s="232" t="s">
        <v>558</v>
      </c>
      <c r="B14" s="232"/>
      <c r="C14" s="232"/>
      <c r="D14" s="232"/>
      <c r="E14" s="232"/>
      <c r="F14" s="232"/>
      <c r="G14" s="232"/>
      <c r="H14" s="232"/>
      <c r="I14" s="232"/>
      <c r="J14" s="232"/>
    </row>
    <row r="15" spans="1:15">
      <c r="A15" s="236" t="s">
        <v>557</v>
      </c>
      <c r="B15" s="236"/>
      <c r="C15" s="236"/>
      <c r="D15" s="236"/>
      <c r="E15" s="236"/>
      <c r="F15" s="236"/>
      <c r="G15" s="236"/>
      <c r="H15" s="236"/>
      <c r="I15" s="236"/>
      <c r="J15" s="236"/>
    </row>
    <row r="16" spans="1:15">
      <c r="A16" s="237"/>
      <c r="B16" s="237"/>
      <c r="C16" s="237"/>
      <c r="D16" s="237"/>
      <c r="E16" s="237"/>
      <c r="F16" s="237"/>
      <c r="G16" s="237"/>
      <c r="H16" s="237"/>
      <c r="I16" s="237"/>
      <c r="J16" s="237"/>
    </row>
    <row r="17" spans="1:10" ht="183.65" customHeight="1">
      <c r="A17" s="239" t="s">
        <v>642</v>
      </c>
      <c r="B17" s="237"/>
      <c r="C17" s="237"/>
      <c r="D17" s="237"/>
      <c r="E17" s="237"/>
      <c r="F17" s="237"/>
      <c r="G17" s="237"/>
      <c r="H17" s="237"/>
      <c r="I17" s="237"/>
      <c r="J17" s="237"/>
    </row>
    <row r="18" spans="1:10">
      <c r="A18" s="237"/>
      <c r="B18" s="237"/>
      <c r="C18" s="237"/>
      <c r="D18" s="237"/>
      <c r="E18" s="237"/>
      <c r="F18" s="237"/>
      <c r="G18" s="237"/>
      <c r="H18" s="237"/>
      <c r="I18" s="237"/>
      <c r="J18" s="237"/>
    </row>
    <row r="19" spans="1:10" ht="27" customHeight="1">
      <c r="A19" s="238" t="s">
        <v>560</v>
      </c>
      <c r="B19" s="238"/>
      <c r="C19" s="238"/>
      <c r="D19" s="238"/>
      <c r="E19" s="238"/>
      <c r="F19" s="238"/>
      <c r="G19" s="238"/>
      <c r="H19" s="238"/>
      <c r="I19" s="238"/>
      <c r="J19" s="238"/>
    </row>
    <row r="20" spans="1:10">
      <c r="A20" s="237"/>
      <c r="B20" s="237"/>
      <c r="C20" s="237"/>
      <c r="D20" s="237"/>
      <c r="E20" s="237"/>
      <c r="F20" s="237"/>
      <c r="G20" s="237"/>
      <c r="H20" s="237"/>
      <c r="I20" s="237"/>
      <c r="J20" s="237"/>
    </row>
    <row r="21" spans="1:10" ht="30.65" customHeight="1">
      <c r="A21" s="1" t="s">
        <v>561</v>
      </c>
      <c r="B21" s="1" t="s">
        <v>309</v>
      </c>
      <c r="C21" s="1" t="s">
        <v>562</v>
      </c>
      <c r="D21" s="1" t="s">
        <v>603</v>
      </c>
      <c r="E21" s="1" t="s">
        <v>604</v>
      </c>
      <c r="F21" s="1" t="s">
        <v>605</v>
      </c>
      <c r="G21" s="1" t="s">
        <v>563</v>
      </c>
      <c r="H21" s="1" t="s">
        <v>606</v>
      </c>
      <c r="I21" s="1" t="s">
        <v>607</v>
      </c>
      <c r="J21" s="1" t="s">
        <v>608</v>
      </c>
    </row>
    <row r="22" spans="1:10" ht="127" customHeight="1">
      <c r="A22" s="1">
        <v>1</v>
      </c>
      <c r="B22" s="106" t="s">
        <v>564</v>
      </c>
      <c r="C22" s="106" t="s">
        <v>609</v>
      </c>
      <c r="D22" s="1">
        <v>4</v>
      </c>
      <c r="E22" s="1">
        <v>3</v>
      </c>
      <c r="F22" s="1" t="s">
        <v>610</v>
      </c>
      <c r="G22" s="123" t="s">
        <v>611</v>
      </c>
      <c r="H22" s="1">
        <v>4</v>
      </c>
      <c r="I22" s="1">
        <v>1</v>
      </c>
      <c r="J22" s="1" t="s">
        <v>648</v>
      </c>
    </row>
    <row r="23" spans="1:10" ht="77.150000000000006" customHeight="1">
      <c r="A23" s="1">
        <v>2</v>
      </c>
      <c r="B23" s="106" t="s">
        <v>565</v>
      </c>
      <c r="C23" s="106" t="s">
        <v>612</v>
      </c>
      <c r="D23" s="1">
        <v>5</v>
      </c>
      <c r="E23" s="1">
        <v>2</v>
      </c>
      <c r="F23" s="1" t="s">
        <v>613</v>
      </c>
      <c r="G23" s="123" t="s">
        <v>614</v>
      </c>
      <c r="H23" s="1">
        <v>5</v>
      </c>
      <c r="I23" s="1">
        <v>1</v>
      </c>
      <c r="J23" s="1" t="s">
        <v>615</v>
      </c>
    </row>
    <row r="24" spans="1:10" ht="94" customHeight="1">
      <c r="A24" s="1">
        <v>3</v>
      </c>
      <c r="B24" s="106" t="s">
        <v>566</v>
      </c>
      <c r="C24" s="106" t="s">
        <v>616</v>
      </c>
      <c r="D24" s="1">
        <v>4</v>
      </c>
      <c r="E24" s="1">
        <v>3</v>
      </c>
      <c r="F24" s="1" t="s">
        <v>610</v>
      </c>
      <c r="G24" s="123" t="s">
        <v>617</v>
      </c>
      <c r="H24" s="1">
        <v>4</v>
      </c>
      <c r="I24" s="1">
        <v>1</v>
      </c>
      <c r="J24" s="1" t="s">
        <v>648</v>
      </c>
    </row>
    <row r="25" spans="1:10" ht="109.5" customHeight="1">
      <c r="A25" s="1">
        <v>4</v>
      </c>
      <c r="B25" s="106" t="s">
        <v>567</v>
      </c>
      <c r="C25" s="106" t="s">
        <v>618</v>
      </c>
      <c r="D25" s="1">
        <v>3</v>
      </c>
      <c r="E25" s="1">
        <v>3</v>
      </c>
      <c r="F25" s="1" t="s">
        <v>647</v>
      </c>
      <c r="G25" s="123" t="s">
        <v>620</v>
      </c>
      <c r="H25" s="1">
        <v>3</v>
      </c>
      <c r="I25" s="1">
        <v>1</v>
      </c>
      <c r="J25" s="1" t="s">
        <v>621</v>
      </c>
    </row>
    <row r="26" spans="1:10" ht="93.65" customHeight="1">
      <c r="A26" s="1">
        <v>5</v>
      </c>
      <c r="B26" s="106" t="s">
        <v>568</v>
      </c>
      <c r="C26" s="106" t="s">
        <v>622</v>
      </c>
      <c r="D26" s="1">
        <v>2</v>
      </c>
      <c r="E26" s="1">
        <v>4</v>
      </c>
      <c r="F26" s="1" t="s">
        <v>623</v>
      </c>
      <c r="G26" s="123" t="s">
        <v>624</v>
      </c>
      <c r="H26" s="1">
        <v>2</v>
      </c>
      <c r="I26" s="1">
        <v>2</v>
      </c>
      <c r="J26" s="1" t="s">
        <v>648</v>
      </c>
    </row>
    <row r="27" spans="1:10" ht="75.650000000000006" customHeight="1">
      <c r="A27" s="1">
        <v>6</v>
      </c>
      <c r="B27" s="106" t="s">
        <v>569</v>
      </c>
      <c r="C27" s="106" t="s">
        <v>625</v>
      </c>
      <c r="D27" s="1">
        <v>3</v>
      </c>
      <c r="E27" s="1">
        <v>3</v>
      </c>
      <c r="F27" s="1" t="s">
        <v>647</v>
      </c>
      <c r="G27" s="123" t="s">
        <v>626</v>
      </c>
      <c r="H27" s="1">
        <v>3</v>
      </c>
      <c r="I27" s="1">
        <v>2</v>
      </c>
      <c r="J27" s="1" t="s">
        <v>627</v>
      </c>
    </row>
    <row r="28" spans="1:10" ht="93.65" customHeight="1">
      <c r="A28" s="1">
        <v>7</v>
      </c>
      <c r="B28" s="106" t="s">
        <v>570</v>
      </c>
      <c r="C28" s="106" t="s">
        <v>628</v>
      </c>
      <c r="D28" s="1">
        <v>5</v>
      </c>
      <c r="E28" s="1">
        <v>2</v>
      </c>
      <c r="F28" s="1" t="s">
        <v>613</v>
      </c>
      <c r="G28" s="123" t="s">
        <v>629</v>
      </c>
      <c r="H28" s="1">
        <v>5</v>
      </c>
      <c r="I28" s="1">
        <v>1</v>
      </c>
      <c r="J28" s="1" t="s">
        <v>615</v>
      </c>
    </row>
    <row r="29" spans="1:10" ht="95.15" customHeight="1">
      <c r="A29" s="1">
        <v>8</v>
      </c>
      <c r="B29" s="106" t="s">
        <v>571</v>
      </c>
      <c r="C29" s="106" t="s">
        <v>630</v>
      </c>
      <c r="D29" s="1">
        <v>3</v>
      </c>
      <c r="E29" s="1">
        <v>3</v>
      </c>
      <c r="F29" s="1" t="s">
        <v>619</v>
      </c>
      <c r="G29" s="123" t="s">
        <v>631</v>
      </c>
      <c r="H29" s="1">
        <v>3</v>
      </c>
      <c r="I29" s="1">
        <v>1</v>
      </c>
      <c r="J29" s="1" t="s">
        <v>621</v>
      </c>
    </row>
    <row r="30" spans="1:10" ht="111" customHeight="1">
      <c r="A30" s="1">
        <v>9</v>
      </c>
      <c r="B30" s="106" t="s">
        <v>572</v>
      </c>
      <c r="C30" s="106" t="s">
        <v>632</v>
      </c>
      <c r="D30" s="1">
        <v>5</v>
      </c>
      <c r="E30" s="1">
        <v>3</v>
      </c>
      <c r="F30" s="1" t="s">
        <v>633</v>
      </c>
      <c r="G30" s="123" t="s">
        <v>634</v>
      </c>
      <c r="H30" s="1">
        <v>5</v>
      </c>
      <c r="I30" s="1">
        <v>1</v>
      </c>
      <c r="J30" s="1" t="s">
        <v>615</v>
      </c>
    </row>
    <row r="31" spans="1:10" ht="92.15" customHeight="1">
      <c r="A31" s="1">
        <v>10</v>
      </c>
      <c r="B31" s="106" t="s">
        <v>573</v>
      </c>
      <c r="C31" s="106" t="s">
        <v>635</v>
      </c>
      <c r="D31" s="1">
        <v>2</v>
      </c>
      <c r="E31" s="1">
        <v>3</v>
      </c>
      <c r="F31" s="1" t="s">
        <v>627</v>
      </c>
      <c r="G31" s="123" t="s">
        <v>636</v>
      </c>
      <c r="H31" s="1">
        <v>2</v>
      </c>
      <c r="I31" s="1">
        <v>2</v>
      </c>
      <c r="J31" s="1" t="s">
        <v>648</v>
      </c>
    </row>
    <row r="32" spans="1:10" ht="128.15" customHeight="1">
      <c r="A32" s="1">
        <v>11</v>
      </c>
      <c r="B32" s="106" t="s">
        <v>574</v>
      </c>
      <c r="C32" s="106" t="s">
        <v>637</v>
      </c>
      <c r="D32" s="1">
        <v>4</v>
      </c>
      <c r="E32" s="1">
        <v>2</v>
      </c>
      <c r="F32" s="1" t="s">
        <v>623</v>
      </c>
      <c r="G32" s="123" t="s">
        <v>638</v>
      </c>
      <c r="H32" s="1">
        <v>4</v>
      </c>
      <c r="I32" s="1">
        <v>1</v>
      </c>
      <c r="J32" s="1" t="s">
        <v>648</v>
      </c>
    </row>
    <row r="33" spans="1:10" ht="108">
      <c r="A33" s="1">
        <v>12</v>
      </c>
      <c r="B33" s="106" t="s">
        <v>575</v>
      </c>
      <c r="C33" s="106" t="s">
        <v>639</v>
      </c>
      <c r="D33" s="1">
        <v>3</v>
      </c>
      <c r="E33" s="1">
        <v>2</v>
      </c>
      <c r="F33" s="1" t="s">
        <v>627</v>
      </c>
      <c r="G33" s="123" t="s">
        <v>640</v>
      </c>
      <c r="H33" s="1">
        <v>3</v>
      </c>
      <c r="I33" s="1">
        <v>1</v>
      </c>
      <c r="J33" s="1" t="s">
        <v>621</v>
      </c>
    </row>
    <row r="34" spans="1:10">
      <c r="A34" s="237"/>
      <c r="B34" s="237"/>
      <c r="C34" s="237"/>
      <c r="D34" s="237"/>
      <c r="E34" s="237"/>
      <c r="F34" s="237"/>
      <c r="G34" s="237"/>
      <c r="H34" s="237"/>
      <c r="I34" s="237"/>
      <c r="J34" s="237"/>
    </row>
    <row r="35" spans="1:10" ht="22" customHeight="1">
      <c r="A35" s="240" t="s">
        <v>576</v>
      </c>
      <c r="B35" s="240"/>
      <c r="C35" s="240"/>
      <c r="D35" s="240"/>
      <c r="E35" s="240"/>
      <c r="F35" s="240"/>
      <c r="G35" s="240"/>
      <c r="H35" s="240"/>
      <c r="I35" s="240"/>
      <c r="J35" s="240"/>
    </row>
    <row r="36" spans="1:10">
      <c r="A36" s="230"/>
      <c r="B36" s="230"/>
      <c r="C36" s="230"/>
      <c r="D36" s="230"/>
      <c r="E36" s="230"/>
      <c r="F36" s="230"/>
      <c r="G36" s="230"/>
      <c r="H36" s="230"/>
      <c r="I36" s="230"/>
      <c r="J36" s="230"/>
    </row>
    <row r="37" spans="1:10">
      <c r="A37" s="232" t="s">
        <v>577</v>
      </c>
      <c r="B37" s="232"/>
      <c r="C37" s="232"/>
      <c r="D37" s="232"/>
      <c r="E37" s="232"/>
      <c r="F37" s="232"/>
      <c r="G37" s="232"/>
      <c r="H37" s="232"/>
      <c r="I37" s="232"/>
      <c r="J37" s="232"/>
    </row>
    <row r="38" spans="1:10">
      <c r="A38" s="236" t="s">
        <v>578</v>
      </c>
      <c r="B38" s="236"/>
      <c r="C38" s="236"/>
      <c r="D38" s="236"/>
      <c r="E38" s="236"/>
      <c r="F38" s="236"/>
      <c r="G38" s="236"/>
      <c r="H38" s="236"/>
      <c r="I38" s="236"/>
      <c r="J38" s="236"/>
    </row>
    <row r="39" spans="1:10">
      <c r="A39" s="231" t="s">
        <v>579</v>
      </c>
      <c r="B39" s="231"/>
      <c r="C39" s="231"/>
      <c r="D39" s="231"/>
      <c r="E39" s="231"/>
      <c r="F39" s="231"/>
      <c r="G39" s="231"/>
      <c r="H39" s="231"/>
      <c r="I39" s="231"/>
      <c r="J39" s="231"/>
    </row>
    <row r="40" spans="1:10">
      <c r="A40" s="231" t="s">
        <v>580</v>
      </c>
      <c r="B40" s="231"/>
      <c r="C40" s="231"/>
      <c r="D40" s="231"/>
      <c r="E40" s="231"/>
      <c r="F40" s="231"/>
      <c r="G40" s="231"/>
      <c r="H40" s="231"/>
      <c r="I40" s="231"/>
      <c r="J40" s="231"/>
    </row>
    <row r="41" spans="1:10">
      <c r="A41" s="231" t="s">
        <v>581</v>
      </c>
      <c r="B41" s="231"/>
      <c r="C41" s="231"/>
      <c r="D41" s="231"/>
      <c r="E41" s="231"/>
      <c r="F41" s="231"/>
      <c r="G41" s="231"/>
      <c r="H41" s="231"/>
      <c r="I41" s="231"/>
      <c r="J41" s="231"/>
    </row>
    <row r="42" spans="1:10">
      <c r="A42" s="231" t="s">
        <v>582</v>
      </c>
      <c r="B42" s="231"/>
      <c r="C42" s="231"/>
      <c r="D42" s="231"/>
      <c r="E42" s="231"/>
      <c r="F42" s="231"/>
      <c r="G42" s="231"/>
      <c r="H42" s="231"/>
      <c r="I42" s="231"/>
      <c r="J42" s="231"/>
    </row>
    <row r="43" spans="1:10">
      <c r="A43" s="230"/>
      <c r="B43" s="230"/>
      <c r="C43" s="230"/>
      <c r="D43" s="230"/>
      <c r="E43" s="230"/>
      <c r="F43" s="230"/>
      <c r="G43" s="230"/>
      <c r="H43" s="230"/>
      <c r="I43" s="230"/>
      <c r="J43" s="230"/>
    </row>
    <row r="44" spans="1:10">
      <c r="A44" s="232" t="s">
        <v>583</v>
      </c>
      <c r="B44" s="232"/>
      <c r="C44" s="232"/>
      <c r="D44" s="232"/>
      <c r="E44" s="232"/>
      <c r="F44" s="232"/>
      <c r="G44" s="232"/>
      <c r="H44" s="232"/>
      <c r="I44" s="232"/>
      <c r="J44" s="232"/>
    </row>
    <row r="45" spans="1:10">
      <c r="A45" s="231" t="s">
        <v>584</v>
      </c>
      <c r="B45" s="231"/>
      <c r="C45" s="231"/>
      <c r="D45" s="231"/>
      <c r="E45" s="231"/>
      <c r="F45" s="231"/>
      <c r="G45" s="231"/>
      <c r="H45" s="231"/>
      <c r="I45" s="231"/>
      <c r="J45" s="231"/>
    </row>
    <row r="46" spans="1:10">
      <c r="A46" s="231" t="s">
        <v>585</v>
      </c>
      <c r="B46" s="231"/>
      <c r="C46" s="231"/>
      <c r="D46" s="231"/>
      <c r="E46" s="231"/>
      <c r="F46" s="231"/>
      <c r="G46" s="231"/>
      <c r="H46" s="231"/>
      <c r="I46" s="231"/>
      <c r="J46" s="231"/>
    </row>
    <row r="47" spans="1:10">
      <c r="A47" s="231" t="s">
        <v>586</v>
      </c>
      <c r="B47" s="231"/>
      <c r="C47" s="231"/>
      <c r="D47" s="231"/>
      <c r="E47" s="231"/>
      <c r="F47" s="231"/>
      <c r="G47" s="231"/>
      <c r="H47" s="231"/>
      <c r="I47" s="231"/>
      <c r="J47" s="231"/>
    </row>
    <row r="48" spans="1:10">
      <c r="A48" s="231" t="s">
        <v>587</v>
      </c>
      <c r="B48" s="231"/>
      <c r="C48" s="231"/>
      <c r="D48" s="231"/>
      <c r="E48" s="231"/>
      <c r="F48" s="231"/>
      <c r="G48" s="231"/>
      <c r="H48" s="231"/>
      <c r="I48" s="231"/>
      <c r="J48" s="231"/>
    </row>
    <row r="49" spans="1:10">
      <c r="A49" s="230"/>
      <c r="B49" s="230"/>
      <c r="C49" s="230"/>
      <c r="D49" s="230"/>
      <c r="E49" s="230"/>
      <c r="F49" s="230"/>
      <c r="G49" s="230"/>
      <c r="H49" s="230"/>
      <c r="I49" s="230"/>
      <c r="J49" s="230"/>
    </row>
    <row r="50" spans="1:10">
      <c r="A50" s="232" t="s">
        <v>588</v>
      </c>
      <c r="B50" s="232"/>
      <c r="C50" s="232"/>
      <c r="D50" s="232"/>
      <c r="E50" s="232"/>
      <c r="F50" s="232"/>
      <c r="G50" s="232"/>
      <c r="H50" s="232"/>
      <c r="I50" s="232"/>
      <c r="J50" s="232"/>
    </row>
    <row r="51" spans="1:10">
      <c r="A51" s="231" t="s">
        <v>589</v>
      </c>
      <c r="B51" s="231"/>
      <c r="C51" s="231"/>
      <c r="D51" s="231"/>
      <c r="E51" s="231"/>
      <c r="F51" s="231"/>
      <c r="G51" s="231"/>
      <c r="H51" s="231"/>
      <c r="I51" s="231"/>
      <c r="J51" s="231"/>
    </row>
    <row r="52" spans="1:10">
      <c r="A52" s="231" t="s">
        <v>590</v>
      </c>
      <c r="B52" s="231"/>
      <c r="C52" s="231"/>
      <c r="D52" s="231"/>
      <c r="E52" s="231"/>
      <c r="F52" s="231"/>
      <c r="G52" s="231"/>
      <c r="H52" s="231"/>
      <c r="I52" s="231"/>
      <c r="J52" s="231"/>
    </row>
    <row r="53" spans="1:10">
      <c r="A53" s="231" t="s">
        <v>591</v>
      </c>
      <c r="B53" s="231"/>
      <c r="C53" s="231"/>
      <c r="D53" s="231"/>
      <c r="E53" s="231"/>
      <c r="F53" s="231"/>
      <c r="G53" s="231"/>
      <c r="H53" s="231"/>
      <c r="I53" s="231"/>
      <c r="J53" s="231"/>
    </row>
    <row r="54" spans="1:10">
      <c r="A54" s="231" t="s">
        <v>592</v>
      </c>
      <c r="B54" s="231"/>
      <c r="C54" s="231"/>
      <c r="D54" s="231"/>
      <c r="E54" s="231"/>
      <c r="F54" s="231"/>
      <c r="G54" s="231"/>
      <c r="H54" s="231"/>
      <c r="I54" s="231"/>
      <c r="J54" s="231"/>
    </row>
    <row r="55" spans="1:10">
      <c r="A55" s="231" t="s">
        <v>593</v>
      </c>
      <c r="B55" s="231"/>
      <c r="C55" s="231"/>
      <c r="D55" s="231"/>
      <c r="E55" s="231"/>
      <c r="F55" s="231"/>
      <c r="G55" s="231"/>
      <c r="H55" s="231"/>
      <c r="I55" s="231"/>
      <c r="J55" s="231"/>
    </row>
    <row r="56" spans="1:10">
      <c r="A56" s="230"/>
      <c r="B56" s="230"/>
      <c r="C56" s="230"/>
      <c r="D56" s="230"/>
      <c r="E56" s="230"/>
      <c r="F56" s="230"/>
      <c r="G56" s="230"/>
      <c r="H56" s="230"/>
      <c r="I56" s="230"/>
      <c r="J56" s="230"/>
    </row>
    <row r="57" spans="1:10">
      <c r="A57" s="232" t="s">
        <v>594</v>
      </c>
      <c r="B57" s="232"/>
      <c r="C57" s="232"/>
      <c r="D57" s="232"/>
      <c r="E57" s="232"/>
      <c r="F57" s="232"/>
      <c r="G57" s="232"/>
      <c r="H57" s="232"/>
      <c r="I57" s="232"/>
      <c r="J57" s="232"/>
    </row>
    <row r="58" spans="1:10">
      <c r="A58" s="231" t="s">
        <v>595</v>
      </c>
      <c r="B58" s="231"/>
      <c r="C58" s="231"/>
      <c r="D58" s="231"/>
      <c r="E58" s="231"/>
      <c r="F58" s="231"/>
      <c r="G58" s="231"/>
      <c r="H58" s="231"/>
      <c r="I58" s="231"/>
      <c r="J58" s="231"/>
    </row>
    <row r="59" spans="1:10">
      <c r="A59" s="231" t="s">
        <v>596</v>
      </c>
      <c r="B59" s="231"/>
      <c r="C59" s="231"/>
      <c r="D59" s="231"/>
      <c r="E59" s="231"/>
      <c r="F59" s="231"/>
      <c r="G59" s="231"/>
      <c r="H59" s="231"/>
      <c r="I59" s="231"/>
      <c r="J59" s="231"/>
    </row>
    <row r="60" spans="1:10">
      <c r="A60" s="231" t="s">
        <v>597</v>
      </c>
      <c r="B60" s="231"/>
      <c r="C60" s="231"/>
      <c r="D60" s="231"/>
      <c r="E60" s="231"/>
      <c r="F60" s="231"/>
      <c r="G60" s="231"/>
      <c r="H60" s="231"/>
      <c r="I60" s="231"/>
      <c r="J60" s="231"/>
    </row>
    <row r="61" spans="1:10">
      <c r="A61" s="231" t="s">
        <v>598</v>
      </c>
      <c r="B61" s="231"/>
      <c r="C61" s="231"/>
      <c r="D61" s="231"/>
      <c r="E61" s="231"/>
      <c r="F61" s="231"/>
      <c r="G61" s="231"/>
      <c r="H61" s="231"/>
      <c r="I61" s="231"/>
      <c r="J61" s="231"/>
    </row>
    <row r="62" spans="1:10">
      <c r="A62" s="230"/>
      <c r="B62" s="230"/>
      <c r="C62" s="230"/>
      <c r="D62" s="230"/>
      <c r="E62" s="230"/>
      <c r="F62" s="230"/>
      <c r="G62" s="230"/>
      <c r="H62" s="230"/>
      <c r="I62" s="230"/>
      <c r="J62" s="230"/>
    </row>
    <row r="63" spans="1:10" ht="22" customHeight="1">
      <c r="A63" s="234" t="s">
        <v>599</v>
      </c>
      <c r="B63" s="234"/>
      <c r="C63" s="234"/>
      <c r="D63" s="234"/>
      <c r="E63" s="234"/>
      <c r="F63" s="234"/>
      <c r="G63" s="234"/>
      <c r="H63" s="234"/>
      <c r="I63" s="234"/>
      <c r="J63" s="234"/>
    </row>
    <row r="64" spans="1:10">
      <c r="A64" s="230"/>
      <c r="B64" s="230"/>
      <c r="C64" s="230"/>
      <c r="D64" s="230"/>
      <c r="E64" s="230"/>
      <c r="F64" s="230"/>
      <c r="G64" s="230"/>
      <c r="H64" s="230"/>
      <c r="I64" s="230"/>
      <c r="J64" s="230"/>
    </row>
    <row r="65" spans="1:11" ht="59.15" customHeight="1">
      <c r="A65" s="241" t="s">
        <v>600</v>
      </c>
      <c r="B65" s="241"/>
      <c r="C65" s="241"/>
      <c r="D65" s="241"/>
      <c r="E65" s="241"/>
      <c r="F65" s="241"/>
      <c r="G65" s="241"/>
      <c r="H65" s="241"/>
      <c r="I65" s="241"/>
      <c r="J65" s="241"/>
      <c r="K65" s="30"/>
    </row>
    <row r="66" spans="1:11">
      <c r="A66" s="230"/>
      <c r="B66" s="230"/>
      <c r="C66" s="230"/>
      <c r="D66" s="230"/>
      <c r="E66" s="230"/>
      <c r="F66" s="230"/>
      <c r="G66" s="230"/>
      <c r="H66" s="230"/>
      <c r="I66" s="230"/>
      <c r="J66" s="230"/>
    </row>
    <row r="67" spans="1:11">
      <c r="A67" s="242" t="s">
        <v>601</v>
      </c>
      <c r="B67" s="242"/>
      <c r="C67" s="242"/>
      <c r="D67" s="242"/>
      <c r="E67" s="242"/>
      <c r="F67" s="242"/>
      <c r="G67" s="242"/>
      <c r="H67" s="242"/>
      <c r="I67" s="242"/>
      <c r="J67" s="242"/>
    </row>
    <row r="68" spans="1:11">
      <c r="A68" s="237" t="s">
        <v>643</v>
      </c>
      <c r="B68" s="237"/>
      <c r="C68" s="237"/>
      <c r="D68" s="237"/>
      <c r="E68" s="237"/>
      <c r="F68" s="237"/>
      <c r="G68" s="237"/>
      <c r="H68" s="237"/>
      <c r="I68" s="237"/>
      <c r="J68" s="237"/>
    </row>
    <row r="69" spans="1:11">
      <c r="A69" s="242" t="s">
        <v>644</v>
      </c>
      <c r="B69" s="242"/>
      <c r="C69" s="242"/>
      <c r="D69" s="242"/>
      <c r="E69" s="242"/>
      <c r="F69" s="242"/>
      <c r="G69" s="242"/>
      <c r="H69" s="242"/>
      <c r="I69" s="242"/>
      <c r="J69" s="242"/>
    </row>
    <row r="70" spans="1:11">
      <c r="A70" s="237"/>
      <c r="B70" s="237"/>
      <c r="C70" s="237"/>
      <c r="D70" s="237"/>
      <c r="E70" s="237"/>
      <c r="F70" s="237"/>
      <c r="G70" s="237"/>
      <c r="H70" s="237"/>
      <c r="I70" s="237"/>
      <c r="J70" s="237"/>
    </row>
    <row r="71" spans="1:11">
      <c r="A71" s="242" t="s">
        <v>602</v>
      </c>
      <c r="B71" s="242"/>
      <c r="C71" s="242"/>
      <c r="D71" s="242"/>
      <c r="E71" s="242"/>
      <c r="F71" s="242"/>
      <c r="G71" s="242"/>
      <c r="H71" s="242"/>
      <c r="I71" s="242"/>
      <c r="J71" s="242"/>
    </row>
    <row r="72" spans="1:11">
      <c r="A72" s="237" t="s">
        <v>645</v>
      </c>
      <c r="B72" s="237"/>
      <c r="C72" s="237"/>
      <c r="D72" s="237"/>
      <c r="E72" s="237"/>
      <c r="F72" s="237"/>
      <c r="G72" s="237"/>
      <c r="H72" s="237"/>
      <c r="I72" s="237"/>
      <c r="J72" s="237"/>
    </row>
    <row r="73" spans="1:11">
      <c r="A73" s="242" t="s">
        <v>646</v>
      </c>
      <c r="B73" s="242"/>
      <c r="C73" s="242"/>
      <c r="D73" s="242"/>
      <c r="E73" s="242"/>
      <c r="F73" s="242"/>
      <c r="G73" s="242"/>
      <c r="H73" s="242"/>
      <c r="I73" s="242"/>
      <c r="J73" s="242"/>
    </row>
    <row r="271" spans="1:1">
      <c r="A271" s="116">
        <v>45712</v>
      </c>
    </row>
    <row r="272" spans="1:1">
      <c r="A272" s="116">
        <v>45714</v>
      </c>
    </row>
  </sheetData>
  <mergeCells count="60">
    <mergeCell ref="A69:J69"/>
    <mergeCell ref="A70:J70"/>
    <mergeCell ref="A71:J71"/>
    <mergeCell ref="A72:J72"/>
    <mergeCell ref="A73:J73"/>
    <mergeCell ref="A65:J65"/>
    <mergeCell ref="A63:J63"/>
    <mergeCell ref="A67:J67"/>
    <mergeCell ref="A68:J68"/>
    <mergeCell ref="A56:J56"/>
    <mergeCell ref="A57:J57"/>
    <mergeCell ref="A58:J58"/>
    <mergeCell ref="A59:J59"/>
    <mergeCell ref="A60:J60"/>
    <mergeCell ref="A61:J61"/>
    <mergeCell ref="A53:J53"/>
    <mergeCell ref="A40:J40"/>
    <mergeCell ref="A41:J41"/>
    <mergeCell ref="A42:J42"/>
    <mergeCell ref="A43:J43"/>
    <mergeCell ref="A44:J44"/>
    <mergeCell ref="A45:J45"/>
    <mergeCell ref="A48:J48"/>
    <mergeCell ref="A49:J49"/>
    <mergeCell ref="A50:J50"/>
    <mergeCell ref="A51:J51"/>
    <mergeCell ref="A52:J52"/>
    <mergeCell ref="A39:J39"/>
    <mergeCell ref="A15:J15"/>
    <mergeCell ref="A18:J18"/>
    <mergeCell ref="A19:J19"/>
    <mergeCell ref="A20:J20"/>
    <mergeCell ref="A16:J16"/>
    <mergeCell ref="A17:J17"/>
    <mergeCell ref="A34:J34"/>
    <mergeCell ref="A35:J35"/>
    <mergeCell ref="A36:J36"/>
    <mergeCell ref="A37:J37"/>
    <mergeCell ref="A38:J38"/>
    <mergeCell ref="A9:J9"/>
    <mergeCell ref="A11:J11"/>
    <mergeCell ref="A10:J10"/>
    <mergeCell ref="A12:J12"/>
    <mergeCell ref="A13:J13"/>
    <mergeCell ref="A1:J1"/>
    <mergeCell ref="A2:J2"/>
    <mergeCell ref="A66:J66"/>
    <mergeCell ref="A62:J62"/>
    <mergeCell ref="A64:J64"/>
    <mergeCell ref="A54:J54"/>
    <mergeCell ref="A55:J55"/>
    <mergeCell ref="A46:J46"/>
    <mergeCell ref="A47:J47"/>
    <mergeCell ref="A14:J14"/>
    <mergeCell ref="A4:J4"/>
    <mergeCell ref="A3:J3"/>
    <mergeCell ref="A5:J5"/>
    <mergeCell ref="A6:J6"/>
    <mergeCell ref="A7:J7"/>
    <mergeCell ref="A8:J8"/>
  </mergeCells>
  <conditionalFormatting sqref="D22:D33">
    <cfRule type="cellIs" dxfId="50" priority="25" operator="between">
      <formula>3</formula>
      <formula>3</formula>
    </cfRule>
    <cfRule type="cellIs" dxfId="49" priority="31" operator="between">
      <formula>5</formula>
      <formula>5</formula>
    </cfRule>
    <cfRule type="cellIs" dxfId="48" priority="32" operator="between">
      <formula>4</formula>
      <formula>4</formula>
    </cfRule>
    <cfRule type="cellIs" dxfId="47" priority="33" operator="between">
      <formula>2</formula>
      <formula>2</formula>
    </cfRule>
    <cfRule type="cellIs" dxfId="46" priority="34" operator="between">
      <formula>1</formula>
      <formula>1</formula>
    </cfRule>
  </conditionalFormatting>
  <conditionalFormatting sqref="E22:E33">
    <cfRule type="cellIs" dxfId="45" priority="26" operator="between">
      <formula>5</formula>
      <formula>5</formula>
    </cfRule>
    <cfRule type="cellIs" dxfId="44" priority="27" operator="between">
      <formula>4</formula>
      <formula>4</formula>
    </cfRule>
    <cfRule type="cellIs" dxfId="43" priority="28" operator="between">
      <formula>3</formula>
      <formula>3</formula>
    </cfRule>
    <cfRule type="cellIs" dxfId="42" priority="29" operator="between">
      <formula>2</formula>
      <formula>2</formula>
    </cfRule>
    <cfRule type="cellIs" dxfId="41" priority="30" operator="between">
      <formula>1</formula>
      <formula>1</formula>
    </cfRule>
  </conditionalFormatting>
  <conditionalFormatting sqref="F22:F33">
    <cfRule type="expression" dxfId="40" priority="15">
      <formula>AND(   NOT(ISERROR(FIND(" ",$F22))),   VALUE(LEFT($F22,FIND(" ",$F22)-1))&gt;=17,   VALUE(LEFT($F22,FIND(" ",$F22)-1))&lt;=25 )</formula>
    </cfRule>
    <cfRule type="expression" dxfId="39" priority="16">
      <formula>AND(   NOT(ISERROR(FIND(" ",$F22))),   VALUE(LEFT($F22,FIND(" ",$F22)-1))&gt;=10,   VALUE(LEFT($F22,FIND(" ",$F22)-1))&lt;=16 )</formula>
    </cfRule>
    <cfRule type="expression" dxfId="38" priority="17">
      <formula>AND(   NOT(ISERROR(FIND(" ",$F22))),   VALUE(LEFT($F22,FIND(" ",$F22)-1))&gt;=5,   VALUE(LEFT($F22,FIND(" ",$F22)-1))&lt;=9 )</formula>
    </cfRule>
    <cfRule type="expression" dxfId="37" priority="18">
      <formula>AND(   NOT(ISERROR(FIND(" ",$F22))),   VALUE(LEFT($F22,FIND(" ",$F22)-1))&gt;=1,   VALUE(LEFT($F22,FIND(" ",$F22)-1))&lt;=4 )</formula>
    </cfRule>
  </conditionalFormatting>
  <conditionalFormatting sqref="H22:H33">
    <cfRule type="cellIs" dxfId="36" priority="10" operator="between">
      <formula>5</formula>
      <formula>5</formula>
    </cfRule>
    <cfRule type="cellIs" dxfId="35" priority="11" operator="between">
      <formula>4</formula>
      <formula>4</formula>
    </cfRule>
    <cfRule type="cellIs" dxfId="34" priority="12" operator="between">
      <formula>3</formula>
      <formula>3</formula>
    </cfRule>
    <cfRule type="cellIs" dxfId="33" priority="13" operator="between">
      <formula>2</formula>
      <formula>2</formula>
    </cfRule>
    <cfRule type="cellIs" dxfId="32" priority="14" operator="between">
      <formula>1</formula>
      <formula>1</formula>
    </cfRule>
  </conditionalFormatting>
  <conditionalFormatting sqref="I22:I33">
    <cfRule type="cellIs" dxfId="31" priority="5" operator="between">
      <formula>5</formula>
      <formula>5</formula>
    </cfRule>
    <cfRule type="cellIs" dxfId="30" priority="6" operator="between">
      <formula>4</formula>
      <formula>4</formula>
    </cfRule>
    <cfRule type="cellIs" dxfId="29" priority="7" operator="between">
      <formula>3</formula>
      <formula>3</formula>
    </cfRule>
    <cfRule type="cellIs" dxfId="28" priority="8" operator="between">
      <formula>2</formula>
      <formula>2</formula>
    </cfRule>
    <cfRule type="cellIs" dxfId="27" priority="9" operator="between">
      <formula>1</formula>
      <formula>1</formula>
    </cfRule>
  </conditionalFormatting>
  <conditionalFormatting sqref="J22:J33">
    <cfRule type="expression" dxfId="26" priority="1">
      <formula>AND(   NOT(ISERROR(FIND(" ",$J22))),   VALUE(LEFT($J22,FIND(" ",$J22)-1))&gt;=17,   VALUE(LEFT($J22,FIND(" ",$J22)-1))&lt;=25 )</formula>
    </cfRule>
    <cfRule type="expression" dxfId="25" priority="2">
      <formula>AND(   NOT(ISERROR(FIND(" ",$J22))),   VALUE(LEFT($J22,FIND(" ",$J22)-1))&gt;=10,   VALUE(LEFT($J22,FIND(" ",$J22)-1))&lt;=16 )</formula>
    </cfRule>
    <cfRule type="expression" dxfId="24" priority="3">
      <formula>AND(   NOT(ISERROR(FIND(" ",$J22))),   VALUE(LEFT($J22,FIND(" ",$J22)-1))&gt;=5,   VALUE(LEFT($J22,FIND(" ",$J22)-1))&lt;=9 )</formula>
    </cfRule>
    <cfRule type="expression" dxfId="23" priority="4">
      <formula>AND(   NOT(ISERROR(FIND(" ",$J22))),   VALUE(LEFT($J22,FIND(" ",$J22)-1))&gt;=1,   VALUE(LEFT($J22,FIND(" ",$J22)-1))&lt;=4 )</formula>
    </cfRule>
  </conditionalFormatting>
  <pageMargins left="0.7" right="0.7" top="0.75" bottom="0.75" header="0.3" footer="0.3"/>
  <pageSetup scale="43"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CE37EC-BCD9-40CA-8F3D-E4D65725CE87}">
  <sheetPr codeName="Sheet14">
    <tabColor theme="0"/>
  </sheetPr>
  <dimension ref="A1:N3"/>
  <sheetViews>
    <sheetView workbookViewId="0">
      <selection activeCell="C1" sqref="C1"/>
    </sheetView>
  </sheetViews>
  <sheetFormatPr defaultRowHeight="18"/>
  <cols>
    <col min="1" max="1" width="8.78515625" customWidth="1"/>
    <col min="2" max="2" width="4.78515625" customWidth="1"/>
    <col min="5" max="5" width="11.640625" customWidth="1"/>
    <col min="6" max="6" width="15.2109375" customWidth="1"/>
    <col min="8" max="8" width="19.140625" customWidth="1"/>
    <col min="10" max="10" width="16.5703125" customWidth="1"/>
    <col min="12" max="13" width="13.5703125" customWidth="1"/>
    <col min="14" max="14" width="19.5703125" customWidth="1"/>
  </cols>
  <sheetData>
    <row r="1" spans="1:14" ht="22" customHeight="1">
      <c r="A1" s="8" t="s">
        <v>52</v>
      </c>
      <c r="B1" s="8" t="s">
        <v>319</v>
      </c>
      <c r="C1" s="8" t="s">
        <v>125</v>
      </c>
      <c r="D1" s="8" t="s">
        <v>320</v>
      </c>
      <c r="E1" s="8" t="s">
        <v>321</v>
      </c>
      <c r="F1" s="8" t="s">
        <v>322</v>
      </c>
      <c r="G1" s="8" t="s">
        <v>323</v>
      </c>
      <c r="H1" s="8" t="s">
        <v>324</v>
      </c>
      <c r="I1" s="8" t="s">
        <v>325</v>
      </c>
      <c r="J1" s="8" t="s">
        <v>326</v>
      </c>
      <c r="K1" s="8" t="s">
        <v>327</v>
      </c>
      <c r="L1" s="8" t="s">
        <v>328</v>
      </c>
      <c r="M1" s="8" t="s">
        <v>329</v>
      </c>
      <c r="N1" s="8" t="s">
        <v>330</v>
      </c>
    </row>
    <row r="2" spans="1:14">
      <c r="A2" s="90">
        <v>45292</v>
      </c>
      <c r="B2" s="30">
        <f>COUNTIFS(Incident[Classification],"injury",Incident[Year],YEAR(Safetystatistics[[#This Row],[Year]]))</f>
        <v>15</v>
      </c>
      <c r="C2">
        <f>COUNTIFS(Incident[Type],"LTI",Incident[Year],YEAR(Safetystatistics[[#This Row],[Year]]))</f>
        <v>3</v>
      </c>
      <c r="D2">
        <f>SUMIFS(Incident[LWD],Incident[Year],YEAR(Safetystatistics[[#This Row],[Year]]))</f>
        <v>70</v>
      </c>
      <c r="E2">
        <f>COUNTA(Employees[ID])</f>
        <v>29</v>
      </c>
      <c r="F2">
        <f>Safetystatistics[[#This Row],[Employees]]*8*6*52-Safetystatistics[[#This Row],[LWDs]]*8</f>
        <v>71824</v>
      </c>
      <c r="G2" s="91">
        <f>Safetystatistics[[#This Row],[LTI]]/Safetystatistics[[#This Row],[Hours Worked]]*1000000</f>
        <v>41.768768099799509</v>
      </c>
      <c r="H2">
        <v>5.6</v>
      </c>
      <c r="I2" s="91">
        <f>Safetystatistics[[#This Row],[All]]/Safetystatistics[[#This Row],[Hours Worked]]*200000</f>
        <v>41.768768099799509</v>
      </c>
      <c r="J2">
        <v>3.4</v>
      </c>
      <c r="K2" s="91">
        <f>Safetystatistics[[#This Row],[LWDs]]/Safetystatistics[[#This Row],[Hours Worked]]*200000</f>
        <v>194.9209177990644</v>
      </c>
      <c r="L2" s="87">
        <f>SUMIFS(Incident[Total Cost],Incident[Classification],"Injury",Incident[Year],YEAR(Safetystatistics[[#This Row],[Year]]))</f>
        <v>3567</v>
      </c>
      <c r="M2" s="87">
        <f>SUMIFS(Incident[Total Cost],Incident[Classification],"Damage-Only",Incident[Year],YEAR(Safetystatistics[[#This Row],[Year]]))</f>
        <v>3060</v>
      </c>
      <c r="N2" s="87">
        <f>SUMIFS(Incident[Total Cost],Incident[Classification],"Environmental",Incident[Year],YEAR(Safetystatistics[[#This Row],[Year]]))</f>
        <v>170</v>
      </c>
    </row>
    <row r="3" spans="1:14">
      <c r="A3" s="90">
        <v>45658</v>
      </c>
      <c r="B3">
        <f>COUNTIFS(Incident[Classification],"injury",Incident[Year],YEAR(Safetystatistics[[#This Row],[Year]]))</f>
        <v>0</v>
      </c>
      <c r="C3">
        <f>COUNTIFS(Incident[Type],"LTI",Incident[Year],YEAR(Safetystatistics[[#This Row],[Year]]))</f>
        <v>0</v>
      </c>
      <c r="D3">
        <f>SUMIFS(Incident[LWD],Incident[Year],YEAR(Safetystatistics[[#This Row],[Year]]))</f>
        <v>0</v>
      </c>
      <c r="E3">
        <f>COUNTA(Employees[ID])</f>
        <v>29</v>
      </c>
      <c r="F3">
        <f>Safetystatistics[[#This Row],[Employees]]*8*6*((Safetystatistics[[#This Row],[Year]]-DATE(2025,1,1))/7)-Safetystatistics[[#This Row],[LWDs]]*8</f>
        <v>0</v>
      </c>
      <c r="G3" t="e">
        <f>Safetystatistics[[#This Row],[LTI]]/Safetystatistics[[#This Row],[Hours Worked]]*1000000</f>
        <v>#DIV/0!</v>
      </c>
      <c r="I3" t="e">
        <f>Safetystatistics[[#This Row],[All]]/Safetystatistics[[#This Row],[Hours Worked]]*200000</f>
        <v>#DIV/0!</v>
      </c>
      <c r="K3" t="e">
        <f>Safetystatistics[[#This Row],[LWDs]]/Safetystatistics[[#This Row],[Hours Worked]]*200000</f>
        <v>#DIV/0!</v>
      </c>
      <c r="L3" s="87">
        <f>SUMIFS(Incident[Total Cost],Incident[Classification],"Injury",Incident[Year],YEAR(Safetystatistics[[#This Row],[Year]]))</f>
        <v>0</v>
      </c>
      <c r="M3" s="87">
        <f>SUMIFS(Incident[Total Cost],Incident[Classification],"Damage-Only",Incident[Year],YEAR(Safetystatistics[[#This Row],[Year]]))</f>
        <v>0</v>
      </c>
      <c r="N3" s="87">
        <f>SUMIFS(Incident[Total Cost],Incident[Classification],"Environmental",Incident[Year],YEAR(Safetystatistics[[#This Row],[Year]]))</f>
        <v>0</v>
      </c>
    </row>
  </sheetData>
  <pageMargins left="0.7" right="0.7" top="0.75" bottom="0.75" header="0.3" footer="0.3"/>
  <ignoredErrors>
    <ignoredError sqref="F3" calculatedColumn="1"/>
  </ignoredErrors>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9BD0E7-3F9E-4933-9ED5-0135A96C9989}">
  <sheetPr codeName="Sheet15"/>
  <dimension ref="A1:AZ68"/>
  <sheetViews>
    <sheetView zoomScale="70" zoomScaleNormal="70" workbookViewId="0">
      <selection activeCell="J3" sqref="J3"/>
    </sheetView>
  </sheetViews>
  <sheetFormatPr defaultRowHeight="18"/>
  <cols>
    <col min="1" max="1" width="13.78515625" customWidth="1"/>
    <col min="2" max="2" width="9.0703125" bestFit="1" customWidth="1"/>
    <col min="3" max="3" width="16.78515625" bestFit="1" customWidth="1"/>
    <col min="4" max="4" width="16.7109375" bestFit="1" customWidth="1"/>
    <col min="5" max="5" width="25.35546875" bestFit="1" customWidth="1"/>
    <col min="6" max="6" width="23.2109375" bestFit="1" customWidth="1"/>
    <col min="7" max="7" width="20.42578125" bestFit="1" customWidth="1"/>
    <col min="8" max="8" width="33.42578125" bestFit="1" customWidth="1"/>
    <col min="9" max="9" width="17.2109375" bestFit="1" customWidth="1"/>
    <col min="10" max="10" width="38.640625" bestFit="1" customWidth="1"/>
    <col min="11" max="11" width="27.0703125" bestFit="1" customWidth="1"/>
    <col min="12" max="12" width="17.78515625" customWidth="1"/>
    <col min="13" max="13" width="15.28515625" customWidth="1"/>
    <col min="14" max="14" width="20.2109375" customWidth="1"/>
    <col min="15" max="15" width="22.35546875" customWidth="1"/>
    <col min="16" max="16" width="17.78515625" customWidth="1"/>
    <col min="17" max="17" width="19.0703125" customWidth="1"/>
    <col min="18" max="18" width="17.640625" customWidth="1"/>
    <col min="19" max="19" width="15.2109375" customWidth="1"/>
    <col min="20" max="20" width="17.85546875" customWidth="1"/>
    <col min="21" max="21" width="23.42578125" customWidth="1"/>
    <col min="22" max="22" width="18.5" customWidth="1"/>
    <col min="23" max="23" width="22.78515625" customWidth="1"/>
    <col min="24" max="24" width="23.85546875" customWidth="1"/>
    <col min="25" max="25" width="20.85546875" customWidth="1"/>
    <col min="26" max="26" width="25.5703125" customWidth="1"/>
  </cols>
  <sheetData>
    <row r="1" spans="1:12" ht="22" customHeight="1">
      <c r="A1" s="8" t="s">
        <v>57</v>
      </c>
      <c r="B1" s="8" t="s">
        <v>122</v>
      </c>
      <c r="C1" s="8" t="s">
        <v>246</v>
      </c>
      <c r="D1" s="8" t="s">
        <v>123</v>
      </c>
      <c r="E1" s="8" t="s">
        <v>58</v>
      </c>
      <c r="F1" s="8" t="s">
        <v>156</v>
      </c>
      <c r="G1" s="8" t="s">
        <v>89</v>
      </c>
      <c r="H1" s="8" t="s">
        <v>194</v>
      </c>
      <c r="I1" s="8" t="s">
        <v>2</v>
      </c>
      <c r="J1" s="8" t="s">
        <v>28</v>
      </c>
      <c r="K1" s="8" t="s">
        <v>241</v>
      </c>
      <c r="L1" s="8" t="s">
        <v>157</v>
      </c>
    </row>
    <row r="2" spans="1:12">
      <c r="A2" t="s">
        <v>122</v>
      </c>
      <c r="B2" t="s">
        <v>124</v>
      </c>
      <c r="C2" t="s">
        <v>130</v>
      </c>
      <c r="D2" t="s">
        <v>224</v>
      </c>
      <c r="E2" t="s">
        <v>134</v>
      </c>
      <c r="F2" t="s">
        <v>157</v>
      </c>
      <c r="G2" t="s">
        <v>193</v>
      </c>
      <c r="H2" t="s">
        <v>195</v>
      </c>
      <c r="I2" t="s">
        <v>225</v>
      </c>
      <c r="J2" t="s">
        <v>525</v>
      </c>
      <c r="K2" t="s">
        <v>228</v>
      </c>
      <c r="L2" t="s">
        <v>157</v>
      </c>
    </row>
    <row r="3" spans="1:12">
      <c r="A3" t="s">
        <v>246</v>
      </c>
      <c r="B3" t="s">
        <v>126</v>
      </c>
      <c r="C3" t="s">
        <v>131</v>
      </c>
      <c r="D3" t="s">
        <v>128</v>
      </c>
      <c r="E3" t="s">
        <v>135</v>
      </c>
      <c r="F3" t="s">
        <v>158</v>
      </c>
      <c r="G3" t="s">
        <v>192</v>
      </c>
      <c r="H3" t="s">
        <v>196</v>
      </c>
      <c r="I3" t="s">
        <v>226</v>
      </c>
      <c r="J3" t="s">
        <v>108</v>
      </c>
      <c r="K3" t="s">
        <v>229</v>
      </c>
    </row>
    <row r="4" spans="1:12">
      <c r="A4" t="s">
        <v>123</v>
      </c>
      <c r="B4" t="s">
        <v>125</v>
      </c>
      <c r="C4" t="s">
        <v>132</v>
      </c>
      <c r="D4" t="s">
        <v>129</v>
      </c>
      <c r="E4" t="s">
        <v>136</v>
      </c>
      <c r="F4" t="s">
        <v>159</v>
      </c>
      <c r="G4" t="s">
        <v>191</v>
      </c>
      <c r="H4" t="s">
        <v>197</v>
      </c>
      <c r="I4" t="s">
        <v>227</v>
      </c>
      <c r="J4" t="s">
        <v>116</v>
      </c>
      <c r="K4" t="s">
        <v>230</v>
      </c>
    </row>
    <row r="5" spans="1:12">
      <c r="B5" t="s">
        <v>127</v>
      </c>
      <c r="C5" t="s">
        <v>133</v>
      </c>
      <c r="D5" t="s">
        <v>245</v>
      </c>
      <c r="E5" t="s">
        <v>137</v>
      </c>
      <c r="F5" t="s">
        <v>160</v>
      </c>
      <c r="G5" t="s">
        <v>190</v>
      </c>
      <c r="H5" t="s">
        <v>198</v>
      </c>
      <c r="I5" t="s">
        <v>116</v>
      </c>
      <c r="J5" t="s">
        <v>524</v>
      </c>
      <c r="K5" t="s">
        <v>231</v>
      </c>
    </row>
    <row r="6" spans="1:12">
      <c r="E6" t="s">
        <v>138</v>
      </c>
      <c r="F6" t="s">
        <v>161</v>
      </c>
      <c r="G6" t="s">
        <v>189</v>
      </c>
      <c r="H6" t="s">
        <v>199</v>
      </c>
      <c r="I6" t="s">
        <v>243</v>
      </c>
      <c r="J6" t="s">
        <v>111</v>
      </c>
      <c r="K6" t="s">
        <v>232</v>
      </c>
    </row>
    <row r="7" spans="1:12">
      <c r="E7" t="s">
        <v>139</v>
      </c>
      <c r="F7" t="s">
        <v>162</v>
      </c>
      <c r="G7" t="s">
        <v>188</v>
      </c>
      <c r="H7" t="s">
        <v>200</v>
      </c>
      <c r="J7" t="s">
        <v>113</v>
      </c>
      <c r="K7" t="s">
        <v>233</v>
      </c>
    </row>
    <row r="8" spans="1:12">
      <c r="E8" t="s">
        <v>140</v>
      </c>
      <c r="F8" t="s">
        <v>133</v>
      </c>
      <c r="G8" t="s">
        <v>187</v>
      </c>
      <c r="H8" t="s">
        <v>201</v>
      </c>
      <c r="J8" t="s">
        <v>112</v>
      </c>
      <c r="K8" t="s">
        <v>234</v>
      </c>
    </row>
    <row r="9" spans="1:12">
      <c r="E9" t="s">
        <v>141</v>
      </c>
      <c r="F9" t="s">
        <v>163</v>
      </c>
      <c r="G9" t="s">
        <v>186</v>
      </c>
      <c r="H9" t="s">
        <v>202</v>
      </c>
      <c r="J9" t="s">
        <v>109</v>
      </c>
      <c r="K9" t="s">
        <v>21</v>
      </c>
    </row>
    <row r="10" spans="1:12">
      <c r="E10" t="s">
        <v>142</v>
      </c>
      <c r="F10" t="s">
        <v>164</v>
      </c>
      <c r="G10" t="s">
        <v>185</v>
      </c>
      <c r="H10" t="s">
        <v>203</v>
      </c>
      <c r="J10" t="s">
        <v>118</v>
      </c>
      <c r="K10" t="s">
        <v>235</v>
      </c>
    </row>
    <row r="11" spans="1:12">
      <c r="E11" t="s">
        <v>143</v>
      </c>
      <c r="F11" t="s">
        <v>165</v>
      </c>
      <c r="G11" t="s">
        <v>184</v>
      </c>
      <c r="H11" t="s">
        <v>204</v>
      </c>
      <c r="J11" t="s">
        <v>114</v>
      </c>
      <c r="K11" t="s">
        <v>236</v>
      </c>
    </row>
    <row r="12" spans="1:12">
      <c r="E12" t="s">
        <v>144</v>
      </c>
      <c r="F12" t="s">
        <v>166</v>
      </c>
      <c r="G12" t="s">
        <v>183</v>
      </c>
      <c r="H12" t="s">
        <v>205</v>
      </c>
      <c r="J12" t="s">
        <v>242</v>
      </c>
      <c r="K12" t="s">
        <v>201</v>
      </c>
    </row>
    <row r="13" spans="1:12">
      <c r="E13" t="s">
        <v>145</v>
      </c>
      <c r="F13" t="s">
        <v>167</v>
      </c>
      <c r="G13" t="s">
        <v>182</v>
      </c>
      <c r="H13" t="s">
        <v>206</v>
      </c>
      <c r="J13" t="s">
        <v>117</v>
      </c>
      <c r="K13" t="s">
        <v>237</v>
      </c>
    </row>
    <row r="14" spans="1:12">
      <c r="E14" t="s">
        <v>146</v>
      </c>
      <c r="F14" t="s">
        <v>168</v>
      </c>
      <c r="G14" t="s">
        <v>181</v>
      </c>
      <c r="H14" t="s">
        <v>207</v>
      </c>
      <c r="J14" t="s">
        <v>119</v>
      </c>
      <c r="K14" t="s">
        <v>238</v>
      </c>
    </row>
    <row r="15" spans="1:12">
      <c r="E15" t="s">
        <v>147</v>
      </c>
      <c r="F15" t="s">
        <v>169</v>
      </c>
      <c r="G15" t="s">
        <v>180</v>
      </c>
      <c r="H15" t="s">
        <v>208</v>
      </c>
      <c r="J15" t="s">
        <v>244</v>
      </c>
      <c r="K15" t="s">
        <v>239</v>
      </c>
    </row>
    <row r="16" spans="1:12">
      <c r="E16" t="s">
        <v>148</v>
      </c>
      <c r="F16" t="s">
        <v>170</v>
      </c>
      <c r="G16" t="s">
        <v>179</v>
      </c>
      <c r="H16" t="s">
        <v>166</v>
      </c>
      <c r="J16" t="s">
        <v>258</v>
      </c>
      <c r="K16" t="s">
        <v>240</v>
      </c>
    </row>
    <row r="17" spans="5:11">
      <c r="E17" t="s">
        <v>149</v>
      </c>
      <c r="F17" t="s">
        <v>171</v>
      </c>
      <c r="G17" t="s">
        <v>178</v>
      </c>
      <c r="H17" t="s">
        <v>209</v>
      </c>
      <c r="K17" t="s">
        <v>223</v>
      </c>
    </row>
    <row r="18" spans="5:11">
      <c r="E18" t="s">
        <v>150</v>
      </c>
      <c r="F18" t="s">
        <v>172</v>
      </c>
      <c r="G18" t="s">
        <v>177</v>
      </c>
      <c r="H18" t="s">
        <v>210</v>
      </c>
    </row>
    <row r="19" spans="5:11">
      <c r="E19" t="s">
        <v>151</v>
      </c>
      <c r="F19" t="s">
        <v>173</v>
      </c>
      <c r="G19" t="s">
        <v>176</v>
      </c>
      <c r="H19" t="s">
        <v>211</v>
      </c>
    </row>
    <row r="20" spans="5:11">
      <c r="E20" t="s">
        <v>152</v>
      </c>
      <c r="F20" t="s">
        <v>174</v>
      </c>
      <c r="G20" t="s">
        <v>175</v>
      </c>
      <c r="H20" t="s">
        <v>212</v>
      </c>
    </row>
    <row r="21" spans="5:11">
      <c r="E21" t="s">
        <v>153</v>
      </c>
      <c r="H21" t="s">
        <v>213</v>
      </c>
    </row>
    <row r="22" spans="5:11">
      <c r="E22" t="s">
        <v>154</v>
      </c>
      <c r="H22" t="s">
        <v>214</v>
      </c>
    </row>
    <row r="23" spans="5:11">
      <c r="E23" t="s">
        <v>155</v>
      </c>
      <c r="H23" t="s">
        <v>215</v>
      </c>
    </row>
    <row r="24" spans="5:11">
      <c r="H24" t="s">
        <v>216</v>
      </c>
    </row>
    <row r="25" spans="5:11">
      <c r="H25" t="s">
        <v>217</v>
      </c>
    </row>
    <row r="26" spans="5:11">
      <c r="H26" t="s">
        <v>218</v>
      </c>
    </row>
    <row r="27" spans="5:11">
      <c r="H27" t="s">
        <v>219</v>
      </c>
    </row>
    <row r="28" spans="5:11">
      <c r="H28" t="s">
        <v>220</v>
      </c>
    </row>
    <row r="29" spans="5:11">
      <c r="H29" t="s">
        <v>221</v>
      </c>
    </row>
    <row r="30" spans="5:11">
      <c r="H30" t="s">
        <v>222</v>
      </c>
    </row>
    <row r="31" spans="5:11">
      <c r="H31" t="s">
        <v>101</v>
      </c>
    </row>
    <row r="32" spans="5:11">
      <c r="H32" t="s">
        <v>223</v>
      </c>
    </row>
    <row r="38" spans="2:52">
      <c r="B38" t="str" cm="1">
        <f t="array" ref="B38:B40">INDEX(Categories1[Classification],1,1):INDEX(Categories1[Classification],COUNTA(Categories1[Classification]))</f>
        <v>Injury</v>
      </c>
      <c r="D38" t="str" cm="1">
        <f t="array" ref="D38:D59">INDEX(NatureOfInjury,1,1):INDEX(NatureOfInjury,COUNTA(NatureOfInjury))</f>
        <v>Amputations</v>
      </c>
      <c r="H38" t="str" cm="1">
        <f t="array" ref="H38:H68">INDEX(RootCause, 1, 1):INDEX(RootCause, COUNTA(RootCause))</f>
        <v>Defective Equipment or Tool</v>
      </c>
      <c r="M38" t="str" cm="1">
        <f t="array" ref="M38:M56">INDEX(AffectedBodyPart, 1, 1):INDEX(AffectedBodyPart, COUNTA(AffectedBodyPart))</f>
        <v>Ankle</v>
      </c>
    </row>
    <row r="39" spans="2:52">
      <c r="B39" t="str">
        <v>Damage-Only</v>
      </c>
      <c r="D39" t="str">
        <v>Bruises</v>
      </c>
      <c r="H39" t="str">
        <v>Equipment or Tool not Suitable for Task</v>
      </c>
      <c r="M39" t="str">
        <v>Arm</v>
      </c>
      <c r="P39" s="9" t="e" cm="1">
        <f t="array" ref="P39:AZ39">INDEX(Categories1[],0,MATCH(INDEX(Incident[#This Row],COLUMN()-COLUMN(Incident[])),Categories1[#Headers],0))</f>
        <v>#VALUE!</v>
      </c>
      <c r="Q39" t="e">
        <v>#VALUE!</v>
      </c>
      <c r="R39" t="e">
        <v>#VALUE!</v>
      </c>
      <c r="S39" t="e">
        <v>#VALUE!</v>
      </c>
      <c r="T39" t="e">
        <v>#VALUE!</v>
      </c>
      <c r="U39" t="e">
        <v>#VALUE!</v>
      </c>
      <c r="V39" t="e">
        <v>#VALUE!</v>
      </c>
      <c r="W39" t="e">
        <v>#VALUE!</v>
      </c>
      <c r="X39" t="e">
        <v>#VALUE!</v>
      </c>
      <c r="Y39" t="e">
        <v>#VALUE!</v>
      </c>
      <c r="Z39" t="e">
        <v>#VALUE!</v>
      </c>
      <c r="AA39" t="e">
        <v>#VALUE!</v>
      </c>
      <c r="AB39" t="e">
        <v>#VALUE!</v>
      </c>
      <c r="AC39" t="e">
        <v>#VALUE!</v>
      </c>
      <c r="AD39" t="e">
        <v>#VALUE!</v>
      </c>
      <c r="AE39" t="e">
        <v>#VALUE!</v>
      </c>
      <c r="AF39" t="e">
        <v>#VALUE!</v>
      </c>
      <c r="AG39" t="e">
        <v>#VALUE!</v>
      </c>
      <c r="AH39" t="e">
        <v>#VALUE!</v>
      </c>
      <c r="AI39" t="e">
        <v>#VALUE!</v>
      </c>
      <c r="AJ39" t="e">
        <v>#VALUE!</v>
      </c>
      <c r="AK39" t="e">
        <v>#VALUE!</v>
      </c>
      <c r="AL39" t="e">
        <v>#VALUE!</v>
      </c>
      <c r="AM39" t="e">
        <v>#VALUE!</v>
      </c>
      <c r="AN39" t="e">
        <v>#VALUE!</v>
      </c>
      <c r="AO39" t="e">
        <v>#VALUE!</v>
      </c>
      <c r="AP39" t="e">
        <v>#VALUE!</v>
      </c>
      <c r="AQ39" t="e">
        <v>#VALUE!</v>
      </c>
      <c r="AR39" t="e">
        <v>#VALUE!</v>
      </c>
      <c r="AS39" t="e">
        <v>#VALUE!</v>
      </c>
      <c r="AT39" t="e">
        <v>#VALUE!</v>
      </c>
      <c r="AU39" t="e">
        <v>#VALUE!</v>
      </c>
      <c r="AV39" t="e">
        <v>#VALUE!</v>
      </c>
      <c r="AW39" t="e">
        <v>#VALUE!</v>
      </c>
      <c r="AX39" t="e">
        <v>#VALUE!</v>
      </c>
      <c r="AY39" t="e">
        <v>#VALUE!</v>
      </c>
      <c r="AZ39" t="e">
        <v>#VALUE!</v>
      </c>
    </row>
    <row r="40" spans="2:52">
      <c r="B40" t="str">
        <v>Environmental</v>
      </c>
      <c r="D40" t="str">
        <v>Chemical Burns/Corrosions</v>
      </c>
      <c r="H40" t="str">
        <v xml:space="preserve">Sub-Standard HouseKeeping </v>
      </c>
      <c r="M40" t="str">
        <v>Back</v>
      </c>
    </row>
    <row r="41" spans="2:52">
      <c r="D41" t="str">
        <v>Cuts</v>
      </c>
      <c r="H41" t="str">
        <v>Improper/Inadequate Training</v>
      </c>
      <c r="M41" t="str">
        <v>Body system</v>
      </c>
    </row>
    <row r="42" spans="2:52">
      <c r="D42" t="str">
        <v>Disability</v>
      </c>
      <c r="H42" t="str">
        <v>Incorrect Tool Selection</v>
      </c>
      <c r="M42" t="str">
        <v>Eye</v>
      </c>
      <c r="Q42" t="e" cm="1">
        <f t="array" ref="Q42">INDEX(MainList,1,1):INDEX(MainList,COUNTA(MainList))</f>
        <v>#VALUE!</v>
      </c>
    </row>
    <row r="43" spans="2:52">
      <c r="D43" t="str">
        <v>Fatality</v>
      </c>
      <c r="H43" t="str">
        <v>Inadequate illumination/Ventilation</v>
      </c>
      <c r="M43" t="str">
        <v>Face</v>
      </c>
    </row>
    <row r="44" spans="2:52">
      <c r="D44" t="str">
        <v>Fractures</v>
      </c>
      <c r="H44" t="str">
        <v>Lack of Awareness</v>
      </c>
      <c r="M44" t="str">
        <v>Foot</v>
      </c>
    </row>
    <row r="45" spans="2:52">
      <c r="D45" t="str">
        <v>Occupational diseases</v>
      </c>
      <c r="H45" t="str">
        <v>Lack of Communication</v>
      </c>
      <c r="M45" t="str">
        <v>Hand</v>
      </c>
    </row>
    <row r="46" spans="2:52">
      <c r="D46" t="str">
        <v>Soreness, pain</v>
      </c>
      <c r="H46" t="str">
        <v>Lack of Contractor Management</v>
      </c>
      <c r="M46" t="str">
        <v>Head</v>
      </c>
    </row>
    <row r="47" spans="2:52">
      <c r="D47" t="str">
        <v>Sprains</v>
      </c>
      <c r="H47" t="str">
        <v>Lack of Competency</v>
      </c>
      <c r="M47" t="str">
        <v>Knee</v>
      </c>
    </row>
    <row r="48" spans="2:52">
      <c r="D48" t="str">
        <v>Thermal burns</v>
      </c>
      <c r="H48" t="str">
        <v>Lack of Preparation</v>
      </c>
      <c r="M48" t="str">
        <v>Leg</v>
      </c>
    </row>
    <row r="49" spans="4:13">
      <c r="D49" t="str">
        <v>Asphyxiation</v>
      </c>
      <c r="H49" t="str">
        <v>Lack of Resources</v>
      </c>
      <c r="M49" t="str">
        <v>Multiple</v>
      </c>
    </row>
    <row r="50" spans="4:13">
      <c r="D50" t="str">
        <v>Electrical Shock</v>
      </c>
      <c r="H50" t="str">
        <v xml:space="preserve">Lack of Supervision </v>
      </c>
      <c r="M50" t="str">
        <v>Neck</v>
      </c>
    </row>
    <row r="51" spans="4:13">
      <c r="D51" t="str">
        <v>Foreign Body</v>
      </c>
      <c r="H51" t="str">
        <v>Defective Material</v>
      </c>
      <c r="M51" t="str">
        <v>Nose</v>
      </c>
    </row>
    <row r="52" spans="4:13">
      <c r="D52" t="str">
        <v>Heating Loss or impairment</v>
      </c>
      <c r="H52" t="str">
        <v>Mechanical Failure</v>
      </c>
      <c r="M52" t="str">
        <v>Pelvis</v>
      </c>
    </row>
    <row r="53" spans="4:13">
      <c r="D53" t="str">
        <v>Inflammation</v>
      </c>
      <c r="H53" t="str">
        <v>Medical Distructions</v>
      </c>
      <c r="M53" t="str">
        <v>Shoulder</v>
      </c>
    </row>
    <row r="54" spans="4:13">
      <c r="D54" t="str">
        <v>Laceration</v>
      </c>
      <c r="H54" t="str">
        <v>Neglecting Safety Procedures</v>
      </c>
      <c r="M54" t="str">
        <v>Toe, toenail</v>
      </c>
    </row>
    <row r="55" spans="4:13">
      <c r="D55" t="str">
        <v>Loss of an Eye</v>
      </c>
      <c r="H55" t="str">
        <v>No or Poor Procedures</v>
      </c>
      <c r="M55" t="str">
        <v>Trunk</v>
      </c>
    </row>
    <row r="56" spans="4:13">
      <c r="D56" t="str">
        <v>Mental Stress</v>
      </c>
      <c r="H56" t="str">
        <v xml:space="preserve">Overconfidence </v>
      </c>
      <c r="M56" t="str">
        <v>Wrist</v>
      </c>
    </row>
    <row r="57" spans="4:13">
      <c r="D57" t="str">
        <v xml:space="preserve">Multiple Physical Injury Only </v>
      </c>
      <c r="H57" t="str">
        <v>Poor Equipment or Tool Placement</v>
      </c>
    </row>
    <row r="58" spans="4:13">
      <c r="D58" t="str">
        <v>No Physical Injury</v>
      </c>
      <c r="H58" t="str">
        <v xml:space="preserve">Poor Maintenance or Design </v>
      </c>
    </row>
    <row r="59" spans="4:13">
      <c r="D59" t="str">
        <v>Mental Disorder</v>
      </c>
      <c r="H59" t="str">
        <v>PPE not available</v>
      </c>
    </row>
    <row r="60" spans="4:13">
      <c r="H60" t="str">
        <v>PPE not suitable for the task</v>
      </c>
    </row>
    <row r="61" spans="4:13">
      <c r="H61" t="str">
        <v xml:space="preserve">Rushing </v>
      </c>
    </row>
    <row r="62" spans="4:13">
      <c r="H62" t="str">
        <v>Shortcuts</v>
      </c>
    </row>
    <row r="63" spans="4:13">
      <c r="H63" t="str">
        <v>Slipped/Broken/Worn Tool</v>
      </c>
    </row>
    <row r="64" spans="4:13">
      <c r="H64" t="str">
        <v>Slippery Walking Surfaces</v>
      </c>
    </row>
    <row r="65" spans="8:8">
      <c r="H65" t="str">
        <v>Tool not available</v>
      </c>
    </row>
    <row r="66" spans="8:8">
      <c r="H66" t="str">
        <v>Unsafe Action</v>
      </c>
    </row>
    <row r="67" spans="8:8">
      <c r="H67" t="str">
        <v>Unsafe Condition</v>
      </c>
    </row>
    <row r="68" spans="8:8">
      <c r="H68" t="str">
        <v>Other</v>
      </c>
    </row>
  </sheetData>
  <phoneticPr fontId="5"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80016E-A088-4A35-AD6C-45C8E5754045}">
  <sheetPr codeName="Sheet19"/>
  <dimension ref="A1:A979"/>
  <sheetViews>
    <sheetView topLeftCell="A944" zoomScale="66" workbookViewId="0">
      <selection activeCell="A154" sqref="A154"/>
    </sheetView>
  </sheetViews>
  <sheetFormatPr defaultRowHeight="18"/>
  <cols>
    <col min="1" max="1" width="12.5" bestFit="1" customWidth="1"/>
    <col min="4" max="4" width="12.5" bestFit="1" customWidth="1"/>
    <col min="6" max="6" width="21.0703125" bestFit="1" customWidth="1"/>
    <col min="7" max="7" width="15.28515625" bestFit="1" customWidth="1"/>
  </cols>
  <sheetData>
    <row r="1" spans="1:1">
      <c r="A1" t="s">
        <v>714</v>
      </c>
    </row>
    <row r="2" spans="1:1">
      <c r="A2" t="s">
        <v>687</v>
      </c>
    </row>
    <row r="3" spans="1:1">
      <c r="A3" t="s">
        <v>541</v>
      </c>
    </row>
    <row r="4" spans="1:1">
      <c r="A4" t="s">
        <v>688</v>
      </c>
    </row>
    <row r="5" spans="1:1">
      <c r="A5" t="s">
        <v>706</v>
      </c>
    </row>
    <row r="6" spans="1:1">
      <c r="A6" t="s">
        <v>691</v>
      </c>
    </row>
    <row r="7" spans="1:1">
      <c r="A7" t="s">
        <v>681</v>
      </c>
    </row>
    <row r="8" spans="1:1">
      <c r="A8" t="s">
        <v>690</v>
      </c>
    </row>
    <row r="9" spans="1:1">
      <c r="A9" t="s">
        <v>707</v>
      </c>
    </row>
    <row r="10" spans="1:1">
      <c r="A10" t="s">
        <v>689</v>
      </c>
    </row>
    <row r="11" spans="1:1">
      <c r="A11" t="s">
        <v>448</v>
      </c>
    </row>
    <row r="12" spans="1:1">
      <c r="A12" t="s">
        <v>708</v>
      </c>
    </row>
    <row r="13" spans="1:1">
      <c r="A13" t="s">
        <v>697</v>
      </c>
    </row>
    <row r="14" spans="1:1">
      <c r="A14" t="s">
        <v>698</v>
      </c>
    </row>
    <row r="15" spans="1:1">
      <c r="A15" t="s">
        <v>697</v>
      </c>
    </row>
    <row r="16" spans="1:1">
      <c r="A16" t="s">
        <v>698</v>
      </c>
    </row>
    <row r="17" spans="1:1">
      <c r="A17" t="s">
        <v>702</v>
      </c>
    </row>
    <row r="18" spans="1:1">
      <c r="A18" t="s">
        <v>703</v>
      </c>
    </row>
    <row r="19" spans="1:1">
      <c r="A19" t="s">
        <v>701</v>
      </c>
    </row>
    <row r="20" spans="1:1">
      <c r="A20" t="s">
        <v>704</v>
      </c>
    </row>
    <row r="21" spans="1:1">
      <c r="A21" t="s">
        <v>687</v>
      </c>
    </row>
    <row r="22" spans="1:1">
      <c r="A22" t="s">
        <v>688</v>
      </c>
    </row>
    <row r="23" spans="1:1">
      <c r="A23" t="s">
        <v>691</v>
      </c>
    </row>
    <row r="24" spans="1:1">
      <c r="A24" t="s">
        <v>541</v>
      </c>
    </row>
    <row r="25" spans="1:1">
      <c r="A25" t="s">
        <v>706</v>
      </c>
    </row>
    <row r="26" spans="1:1">
      <c r="A26" t="s">
        <v>681</v>
      </c>
    </row>
    <row r="27" spans="1:1">
      <c r="A27" t="s">
        <v>707</v>
      </c>
    </row>
    <row r="28" spans="1:1">
      <c r="A28" t="s">
        <v>705</v>
      </c>
    </row>
    <row r="29" spans="1:1">
      <c r="A29" t="s">
        <v>447</v>
      </c>
    </row>
    <row r="30" spans="1:1">
      <c r="A30" t="s">
        <v>687</v>
      </c>
    </row>
    <row r="31" spans="1:1">
      <c r="A31" t="s">
        <v>679</v>
      </c>
    </row>
    <row r="32" spans="1:1">
      <c r="A32" t="s">
        <v>680</v>
      </c>
    </row>
    <row r="33" spans="1:1">
      <c r="A33" t="s">
        <v>690</v>
      </c>
    </row>
    <row r="34" spans="1:1">
      <c r="A34" t="s">
        <v>541</v>
      </c>
    </row>
    <row r="35" spans="1:1">
      <c r="A35" t="s">
        <v>689</v>
      </c>
    </row>
    <row r="36" spans="1:1">
      <c r="A36" t="s">
        <v>679</v>
      </c>
    </row>
    <row r="37" spans="1:1">
      <c r="A37" t="s">
        <v>698</v>
      </c>
    </row>
    <row r="38" spans="1:1">
      <c r="A38" t="s">
        <v>697</v>
      </c>
    </row>
    <row r="39" spans="1:1">
      <c r="A39" t="s">
        <v>448</v>
      </c>
    </row>
    <row r="40" spans="1:1">
      <c r="A40" t="s">
        <v>697</v>
      </c>
    </row>
    <row r="41" spans="1:1">
      <c r="A41" t="s">
        <v>698</v>
      </c>
    </row>
    <row r="42" spans="1:1">
      <c r="A42" t="s">
        <v>701</v>
      </c>
    </row>
    <row r="43" spans="1:1">
      <c r="A43" t="s">
        <v>704</v>
      </c>
    </row>
    <row r="44" spans="1:1">
      <c r="A44" t="s">
        <v>702</v>
      </c>
    </row>
    <row r="45" spans="1:1">
      <c r="A45" t="s">
        <v>703</v>
      </c>
    </row>
    <row r="46" spans="1:1">
      <c r="A46" t="s">
        <v>691</v>
      </c>
    </row>
    <row r="47" spans="1:1">
      <c r="A47" t="s">
        <v>699</v>
      </c>
    </row>
    <row r="48" spans="1:1">
      <c r="A48" t="s">
        <v>697</v>
      </c>
    </row>
    <row r="49" spans="1:1">
      <c r="A49" t="s">
        <v>698</v>
      </c>
    </row>
    <row r="50" spans="1:1">
      <c r="A50" t="s">
        <v>679</v>
      </c>
    </row>
    <row r="51" spans="1:1">
      <c r="A51" t="s">
        <v>708</v>
      </c>
    </row>
    <row r="52" spans="1:1">
      <c r="A52" t="s">
        <v>687</v>
      </c>
    </row>
    <row r="53" spans="1:1">
      <c r="A53" t="s">
        <v>697</v>
      </c>
    </row>
    <row r="54" spans="1:1">
      <c r="A54" t="s">
        <v>698</v>
      </c>
    </row>
    <row r="55" spans="1:1">
      <c r="A55" t="s">
        <v>702</v>
      </c>
    </row>
    <row r="56" spans="1:1">
      <c r="A56" t="s">
        <v>703</v>
      </c>
    </row>
    <row r="57" spans="1:1">
      <c r="A57" t="s">
        <v>701</v>
      </c>
    </row>
    <row r="58" spans="1:1">
      <c r="A58" t="s">
        <v>704</v>
      </c>
    </row>
    <row r="59" spans="1:1">
      <c r="A59" t="s">
        <v>699</v>
      </c>
    </row>
    <row r="60" spans="1:1">
      <c r="A60" t="s">
        <v>700</v>
      </c>
    </row>
    <row r="61" spans="1:1">
      <c r="A61" t="s">
        <v>704</v>
      </c>
    </row>
    <row r="62" spans="1:1">
      <c r="A62" t="s">
        <v>701</v>
      </c>
    </row>
    <row r="63" spans="1:1">
      <c r="A63" t="s">
        <v>702</v>
      </c>
    </row>
    <row r="64" spans="1:1">
      <c r="A64" t="s">
        <v>703</v>
      </c>
    </row>
    <row r="65" spans="1:1">
      <c r="A65" t="s">
        <v>701</v>
      </c>
    </row>
    <row r="66" spans="1:1">
      <c r="A66" t="s">
        <v>701</v>
      </c>
    </row>
    <row r="67" spans="1:1">
      <c r="A67" t="s">
        <v>702</v>
      </c>
    </row>
    <row r="68" spans="1:1">
      <c r="A68" t="s">
        <v>703</v>
      </c>
    </row>
    <row r="69" spans="1:1">
      <c r="A69" t="s">
        <v>704</v>
      </c>
    </row>
    <row r="70" spans="1:1">
      <c r="A70" t="s">
        <v>541</v>
      </c>
    </row>
    <row r="71" spans="1:1">
      <c r="A71" t="s">
        <v>691</v>
      </c>
    </row>
    <row r="72" spans="1:1">
      <c r="A72" t="s">
        <v>687</v>
      </c>
    </row>
    <row r="73" spans="1:1">
      <c r="A73" t="s">
        <v>690</v>
      </c>
    </row>
    <row r="74" spans="1:1">
      <c r="A74" t="s">
        <v>708</v>
      </c>
    </row>
    <row r="75" spans="1:1">
      <c r="A75" t="s">
        <v>706</v>
      </c>
    </row>
    <row r="76" spans="1:1">
      <c r="A76" t="s">
        <v>688</v>
      </c>
    </row>
    <row r="77" spans="1:1">
      <c r="A77" t="s">
        <v>707</v>
      </c>
    </row>
    <row r="78" spans="1:1">
      <c r="A78" t="s">
        <v>681</v>
      </c>
    </row>
    <row r="79" spans="1:1">
      <c r="A79" t="s">
        <v>689</v>
      </c>
    </row>
    <row r="80" spans="1:1">
      <c r="A80" t="s">
        <v>448</v>
      </c>
    </row>
    <row r="81" spans="1:1">
      <c r="A81" t="s">
        <v>679</v>
      </c>
    </row>
    <row r="82" spans="1:1">
      <c r="A82" t="s">
        <v>680</v>
      </c>
    </row>
    <row r="83" spans="1:1">
      <c r="A83" t="s">
        <v>705</v>
      </c>
    </row>
    <row r="84" spans="1:1">
      <c r="A84" t="s">
        <v>708</v>
      </c>
    </row>
    <row r="85" spans="1:1">
      <c r="A85" t="s">
        <v>681</v>
      </c>
    </row>
    <row r="86" spans="1:1">
      <c r="A86" t="s">
        <v>709</v>
      </c>
    </row>
    <row r="87" spans="1:1">
      <c r="A87" t="s">
        <v>700</v>
      </c>
    </row>
    <row r="88" spans="1:1">
      <c r="A88" t="s">
        <v>699</v>
      </c>
    </row>
    <row r="89" spans="1:1">
      <c r="A89" t="s">
        <v>697</v>
      </c>
    </row>
    <row r="90" spans="1:1">
      <c r="A90" t="s">
        <v>698</v>
      </c>
    </row>
    <row r="91" spans="1:1">
      <c r="A91" t="s">
        <v>705</v>
      </c>
    </row>
    <row r="92" spans="1:1">
      <c r="A92" t="s">
        <v>680</v>
      </c>
    </row>
    <row r="93" spans="1:1">
      <c r="A93" t="s">
        <v>679</v>
      </c>
    </row>
    <row r="94" spans="1:1">
      <c r="A94" t="s">
        <v>541</v>
      </c>
    </row>
    <row r="95" spans="1:1">
      <c r="A95" t="s">
        <v>447</v>
      </c>
    </row>
    <row r="96" spans="1:1">
      <c r="A96" t="s">
        <v>687</v>
      </c>
    </row>
    <row r="97" spans="1:1">
      <c r="A97" t="s">
        <v>691</v>
      </c>
    </row>
    <row r="98" spans="1:1">
      <c r="A98" t="s">
        <v>541</v>
      </c>
    </row>
    <row r="99" spans="1:1">
      <c r="A99" t="s">
        <v>689</v>
      </c>
    </row>
    <row r="100" spans="1:1">
      <c r="A100" t="s">
        <v>706</v>
      </c>
    </row>
    <row r="101" spans="1:1">
      <c r="A101" t="s">
        <v>688</v>
      </c>
    </row>
    <row r="102" spans="1:1">
      <c r="A102" t="s">
        <v>690</v>
      </c>
    </row>
    <row r="103" spans="1:1">
      <c r="A103" t="s">
        <v>707</v>
      </c>
    </row>
    <row r="104" spans="1:1">
      <c r="A104" t="s">
        <v>709</v>
      </c>
    </row>
    <row r="105" spans="1:1">
      <c r="A105" t="s">
        <v>708</v>
      </c>
    </row>
    <row r="106" spans="1:1">
      <c r="A106" t="s">
        <v>679</v>
      </c>
    </row>
    <row r="107" spans="1:1">
      <c r="A107" t="s">
        <v>448</v>
      </c>
    </row>
    <row r="108" spans="1:1">
      <c r="A108" t="s">
        <v>447</v>
      </c>
    </row>
    <row r="109" spans="1:1">
      <c r="A109" t="s">
        <v>689</v>
      </c>
    </row>
    <row r="110" spans="1:1">
      <c r="A110" t="s">
        <v>681</v>
      </c>
    </row>
    <row r="111" spans="1:1">
      <c r="A111" t="s">
        <v>541</v>
      </c>
    </row>
    <row r="112" spans="1:1">
      <c r="A112" t="s">
        <v>691</v>
      </c>
    </row>
    <row r="113" spans="1:1">
      <c r="A113" t="s">
        <v>687</v>
      </c>
    </row>
    <row r="114" spans="1:1">
      <c r="A114" t="s">
        <v>690</v>
      </c>
    </row>
    <row r="115" spans="1:1">
      <c r="A115" t="s">
        <v>679</v>
      </c>
    </row>
    <row r="116" spans="1:1">
      <c r="A116" t="s">
        <v>448</v>
      </c>
    </row>
    <row r="117" spans="1:1">
      <c r="A117" t="s">
        <v>688</v>
      </c>
    </row>
    <row r="118" spans="1:1">
      <c r="A118" t="s">
        <v>707</v>
      </c>
    </row>
    <row r="119" spans="1:1">
      <c r="A119" t="s">
        <v>706</v>
      </c>
    </row>
    <row r="120" spans="1:1">
      <c r="A120" t="s">
        <v>708</v>
      </c>
    </row>
    <row r="121" spans="1:1">
      <c r="A121" t="s">
        <v>699</v>
      </c>
    </row>
    <row r="122" spans="1:1">
      <c r="A122" t="s">
        <v>700</v>
      </c>
    </row>
    <row r="123" spans="1:1">
      <c r="A123" t="s">
        <v>697</v>
      </c>
    </row>
    <row r="124" spans="1:1">
      <c r="A124" t="s">
        <v>679</v>
      </c>
    </row>
    <row r="125" spans="1:1">
      <c r="A125" t="s">
        <v>697</v>
      </c>
    </row>
    <row r="126" spans="1:1">
      <c r="A126" t="s">
        <v>679</v>
      </c>
    </row>
    <row r="127" spans="1:1">
      <c r="A127" t="s">
        <v>701</v>
      </c>
    </row>
    <row r="128" spans="1:1">
      <c r="A128" t="s">
        <v>704</v>
      </c>
    </row>
    <row r="129" spans="1:1">
      <c r="A129" t="s">
        <v>703</v>
      </c>
    </row>
    <row r="130" spans="1:1">
      <c r="A130" t="s">
        <v>702</v>
      </c>
    </row>
    <row r="131" spans="1:1">
      <c r="A131" t="s">
        <v>448</v>
      </c>
    </row>
    <row r="132" spans="1:1">
      <c r="A132" t="s">
        <v>679</v>
      </c>
    </row>
    <row r="133" spans="1:1">
      <c r="A133" t="s">
        <v>699</v>
      </c>
    </row>
    <row r="134" spans="1:1">
      <c r="A134" t="s">
        <v>700</v>
      </c>
    </row>
    <row r="135" spans="1:1">
      <c r="A135" t="s">
        <v>690</v>
      </c>
    </row>
    <row r="136" spans="1:1">
      <c r="A136" t="s">
        <v>681</v>
      </c>
    </row>
    <row r="137" spans="1:1">
      <c r="A137" t="s">
        <v>448</v>
      </c>
    </row>
    <row r="138" spans="1:1">
      <c r="A138" t="s">
        <v>708</v>
      </c>
    </row>
    <row r="139" spans="1:1">
      <c r="A139" t="s">
        <v>689</v>
      </c>
    </row>
    <row r="140" spans="1:1">
      <c r="A140" t="s">
        <v>688</v>
      </c>
    </row>
    <row r="141" spans="1:1">
      <c r="A141" t="s">
        <v>706</v>
      </c>
    </row>
    <row r="142" spans="1:1">
      <c r="A142" t="s">
        <v>698</v>
      </c>
    </row>
    <row r="143" spans="1:1">
      <c r="A143" t="s">
        <v>707</v>
      </c>
    </row>
    <row r="144" spans="1:1">
      <c r="A144" t="s">
        <v>691</v>
      </c>
    </row>
    <row r="145" spans="1:1">
      <c r="A145" t="s">
        <v>679</v>
      </c>
    </row>
    <row r="146" spans="1:1">
      <c r="A146" t="s">
        <v>687</v>
      </c>
    </row>
    <row r="147" spans="1:1">
      <c r="A147" t="s">
        <v>704</v>
      </c>
    </row>
    <row r="148" spans="1:1">
      <c r="A148" t="s">
        <v>702</v>
      </c>
    </row>
    <row r="149" spans="1:1">
      <c r="A149" t="s">
        <v>703</v>
      </c>
    </row>
    <row r="150" spans="1:1">
      <c r="A150" t="s">
        <v>701</v>
      </c>
    </row>
    <row r="151" spans="1:1">
      <c r="A151" t="s">
        <v>697</v>
      </c>
    </row>
    <row r="152" spans="1:1">
      <c r="A152" t="s">
        <v>679</v>
      </c>
    </row>
    <row r="153" spans="1:1">
      <c r="A153" t="s">
        <v>699</v>
      </c>
    </row>
    <row r="154" spans="1:1">
      <c r="A154" t="s">
        <v>700</v>
      </c>
    </row>
    <row r="155" spans="1:1">
      <c r="A155" t="s">
        <v>697</v>
      </c>
    </row>
    <row r="156" spans="1:1">
      <c r="A156" t="s">
        <v>706</v>
      </c>
    </row>
    <row r="157" spans="1:1">
      <c r="A157" t="s">
        <v>705</v>
      </c>
    </row>
    <row r="158" spans="1:1">
      <c r="A158" t="s">
        <v>680</v>
      </c>
    </row>
    <row r="159" spans="1:1">
      <c r="A159" t="s">
        <v>687</v>
      </c>
    </row>
    <row r="160" spans="1:1">
      <c r="A160" t="s">
        <v>697</v>
      </c>
    </row>
    <row r="161" spans="1:1">
      <c r="A161" t="s">
        <v>706</v>
      </c>
    </row>
    <row r="162" spans="1:1">
      <c r="A162" t="s">
        <v>680</v>
      </c>
    </row>
    <row r="163" spans="1:1">
      <c r="A163" t="s">
        <v>705</v>
      </c>
    </row>
    <row r="164" spans="1:1">
      <c r="A164" t="s">
        <v>687</v>
      </c>
    </row>
    <row r="165" spans="1:1">
      <c r="A165" t="s">
        <v>701</v>
      </c>
    </row>
    <row r="166" spans="1:1">
      <c r="A166" t="s">
        <v>703</v>
      </c>
    </row>
    <row r="167" spans="1:1">
      <c r="A167" t="s">
        <v>702</v>
      </c>
    </row>
    <row r="168" spans="1:1">
      <c r="A168" t="s">
        <v>704</v>
      </c>
    </row>
    <row r="169" spans="1:1">
      <c r="A169" t="s">
        <v>699</v>
      </c>
    </row>
    <row r="170" spans="1:1">
      <c r="A170" t="s">
        <v>700</v>
      </c>
    </row>
    <row r="171" spans="1:1">
      <c r="A171" t="s">
        <v>703</v>
      </c>
    </row>
    <row r="172" spans="1:1">
      <c r="A172" t="s">
        <v>701</v>
      </c>
    </row>
    <row r="173" spans="1:1">
      <c r="A173" t="s">
        <v>702</v>
      </c>
    </row>
    <row r="174" spans="1:1">
      <c r="A174" t="s">
        <v>704</v>
      </c>
    </row>
    <row r="175" spans="1:1">
      <c r="A175" t="s">
        <v>697</v>
      </c>
    </row>
    <row r="176" spans="1:1">
      <c r="A176" t="s">
        <v>706</v>
      </c>
    </row>
    <row r="177" spans="1:1">
      <c r="A177" t="s">
        <v>697</v>
      </c>
    </row>
    <row r="178" spans="1:1">
      <c r="A178" t="s">
        <v>706</v>
      </c>
    </row>
    <row r="179" spans="1:1">
      <c r="A179" t="s">
        <v>448</v>
      </c>
    </row>
    <row r="180" spans="1:1">
      <c r="A180" t="s">
        <v>679</v>
      </c>
    </row>
    <row r="181" spans="1:1">
      <c r="A181" t="s">
        <v>698</v>
      </c>
    </row>
    <row r="182" spans="1:1">
      <c r="A182" t="s">
        <v>707</v>
      </c>
    </row>
    <row r="183" spans="1:1">
      <c r="A183" t="s">
        <v>691</v>
      </c>
    </row>
    <row r="184" spans="1:1">
      <c r="A184" t="s">
        <v>541</v>
      </c>
    </row>
    <row r="185" spans="1:1">
      <c r="A185" t="s">
        <v>708</v>
      </c>
    </row>
    <row r="186" spans="1:1">
      <c r="A186" t="s">
        <v>689</v>
      </c>
    </row>
    <row r="187" spans="1:1">
      <c r="A187" t="s">
        <v>688</v>
      </c>
    </row>
    <row r="188" spans="1:1">
      <c r="A188" t="s">
        <v>681</v>
      </c>
    </row>
    <row r="189" spans="1:1">
      <c r="A189" t="s">
        <v>686</v>
      </c>
    </row>
    <row r="190" spans="1:1">
      <c r="A190" t="s">
        <v>690</v>
      </c>
    </row>
    <row r="191" spans="1:1">
      <c r="A191" t="s">
        <v>680</v>
      </c>
    </row>
    <row r="192" spans="1:1">
      <c r="A192" t="s">
        <v>687</v>
      </c>
    </row>
    <row r="193" spans="1:1">
      <c r="A193" t="s">
        <v>707</v>
      </c>
    </row>
    <row r="194" spans="1:1">
      <c r="A194" t="s">
        <v>691</v>
      </c>
    </row>
    <row r="195" spans="1:1">
      <c r="A195" t="s">
        <v>703</v>
      </c>
    </row>
    <row r="196" spans="1:1">
      <c r="A196" t="s">
        <v>702</v>
      </c>
    </row>
    <row r="197" spans="1:1">
      <c r="A197" t="s">
        <v>701</v>
      </c>
    </row>
    <row r="198" spans="1:1">
      <c r="A198" t="s">
        <v>704</v>
      </c>
    </row>
    <row r="199" spans="1:1">
      <c r="A199" t="s">
        <v>697</v>
      </c>
    </row>
    <row r="200" spans="1:1">
      <c r="A200" t="s">
        <v>706</v>
      </c>
    </row>
    <row r="201" spans="1:1">
      <c r="A201" t="s">
        <v>541</v>
      </c>
    </row>
    <row r="202" spans="1:1">
      <c r="A202" t="s">
        <v>448</v>
      </c>
    </row>
    <row r="203" spans="1:1">
      <c r="A203" t="s">
        <v>689</v>
      </c>
    </row>
    <row r="204" spans="1:1">
      <c r="A204" t="s">
        <v>687</v>
      </c>
    </row>
    <row r="205" spans="1:1">
      <c r="A205" t="s">
        <v>698</v>
      </c>
    </row>
    <row r="206" spans="1:1">
      <c r="A206" t="s">
        <v>708</v>
      </c>
    </row>
    <row r="207" spans="1:1">
      <c r="A207" t="s">
        <v>688</v>
      </c>
    </row>
    <row r="208" spans="1:1">
      <c r="A208" t="s">
        <v>699</v>
      </c>
    </row>
    <row r="209" spans="1:1">
      <c r="A209" t="s">
        <v>700</v>
      </c>
    </row>
    <row r="210" spans="1:1">
      <c r="A210" t="s">
        <v>686</v>
      </c>
    </row>
    <row r="211" spans="1:1">
      <c r="A211" t="s">
        <v>707</v>
      </c>
    </row>
    <row r="212" spans="1:1">
      <c r="A212" t="s">
        <v>691</v>
      </c>
    </row>
    <row r="213" spans="1:1">
      <c r="A213" t="s">
        <v>706</v>
      </c>
    </row>
    <row r="214" spans="1:1">
      <c r="A214" t="s">
        <v>687</v>
      </c>
    </row>
    <row r="215" spans="1:1">
      <c r="A215" t="s">
        <v>680</v>
      </c>
    </row>
    <row r="216" spans="1:1">
      <c r="A216" t="s">
        <v>679</v>
      </c>
    </row>
    <row r="217" spans="1:1">
      <c r="A217" t="s">
        <v>681</v>
      </c>
    </row>
    <row r="218" spans="1:1">
      <c r="A218" t="s">
        <v>690</v>
      </c>
    </row>
    <row r="219" spans="1:1">
      <c r="A219" t="s">
        <v>709</v>
      </c>
    </row>
    <row r="220" spans="1:1">
      <c r="A220" t="s">
        <v>698</v>
      </c>
    </row>
    <row r="221" spans="1:1">
      <c r="A221" t="s">
        <v>541</v>
      </c>
    </row>
    <row r="222" spans="1:1">
      <c r="A222" t="s">
        <v>688</v>
      </c>
    </row>
    <row r="223" spans="1:1">
      <c r="A223" t="s">
        <v>708</v>
      </c>
    </row>
    <row r="224" spans="1:1">
      <c r="A224" t="s">
        <v>699</v>
      </c>
    </row>
    <row r="225" spans="1:1">
      <c r="A225" t="s">
        <v>700</v>
      </c>
    </row>
    <row r="226" spans="1:1">
      <c r="A226" t="s">
        <v>686</v>
      </c>
    </row>
    <row r="227" spans="1:1">
      <c r="A227" t="s">
        <v>707</v>
      </c>
    </row>
    <row r="228" spans="1:1">
      <c r="A228" t="s">
        <v>691</v>
      </c>
    </row>
    <row r="229" spans="1:1">
      <c r="A229" t="s">
        <v>706</v>
      </c>
    </row>
    <row r="230" spans="1:1">
      <c r="A230" t="s">
        <v>687</v>
      </c>
    </row>
    <row r="231" spans="1:1">
      <c r="A231" t="s">
        <v>680</v>
      </c>
    </row>
    <row r="232" spans="1:1">
      <c r="A232" t="s">
        <v>679</v>
      </c>
    </row>
    <row r="233" spans="1:1">
      <c r="A233" t="s">
        <v>681</v>
      </c>
    </row>
    <row r="234" spans="1:1">
      <c r="A234" t="s">
        <v>690</v>
      </c>
    </row>
    <row r="235" spans="1:1">
      <c r="A235" t="s">
        <v>709</v>
      </c>
    </row>
    <row r="236" spans="1:1">
      <c r="A236" t="s">
        <v>698</v>
      </c>
    </row>
    <row r="237" spans="1:1">
      <c r="A237" t="s">
        <v>688</v>
      </c>
    </row>
    <row r="238" spans="1:1">
      <c r="A238" t="s">
        <v>708</v>
      </c>
    </row>
    <row r="239" spans="1:1">
      <c r="A239" t="s">
        <v>541</v>
      </c>
    </row>
    <row r="240" spans="1:1">
      <c r="A240" t="s">
        <v>689</v>
      </c>
    </row>
    <row r="241" spans="1:1">
      <c r="A241" t="s">
        <v>428</v>
      </c>
    </row>
    <row r="242" spans="1:1">
      <c r="A242" t="s">
        <v>448</v>
      </c>
    </row>
    <row r="243" spans="1:1">
      <c r="A243" t="s">
        <v>687</v>
      </c>
    </row>
    <row r="244" spans="1:1">
      <c r="A244" t="s">
        <v>680</v>
      </c>
    </row>
    <row r="245" spans="1:1">
      <c r="A245" t="s">
        <v>679</v>
      </c>
    </row>
    <row r="246" spans="1:1">
      <c r="A246" t="s">
        <v>681</v>
      </c>
    </row>
    <row r="247" spans="1:1">
      <c r="A247" t="s">
        <v>690</v>
      </c>
    </row>
    <row r="248" spans="1:1">
      <c r="A248" t="s">
        <v>709</v>
      </c>
    </row>
    <row r="249" spans="1:1">
      <c r="A249" t="s">
        <v>698</v>
      </c>
    </row>
    <row r="250" spans="1:1">
      <c r="A250" t="s">
        <v>688</v>
      </c>
    </row>
    <row r="251" spans="1:1">
      <c r="A251" t="s">
        <v>708</v>
      </c>
    </row>
    <row r="252" spans="1:1">
      <c r="A252" t="s">
        <v>689</v>
      </c>
    </row>
    <row r="253" spans="1:1">
      <c r="A253" t="s">
        <v>428</v>
      </c>
    </row>
    <row r="254" spans="1:1">
      <c r="A254" t="s">
        <v>686</v>
      </c>
    </row>
    <row r="255" spans="1:1">
      <c r="A255" t="s">
        <v>707</v>
      </c>
    </row>
    <row r="256" spans="1:1">
      <c r="A256" t="s">
        <v>691</v>
      </c>
    </row>
    <row r="257" spans="1:1">
      <c r="A257" t="s">
        <v>706</v>
      </c>
    </row>
    <row r="258" spans="1:1">
      <c r="A258" t="s">
        <v>541</v>
      </c>
    </row>
    <row r="259" spans="1:1">
      <c r="A259" t="s">
        <v>697</v>
      </c>
    </row>
    <row r="260" spans="1:1">
      <c r="A260" t="s">
        <v>698</v>
      </c>
    </row>
    <row r="261" spans="1:1">
      <c r="A261" t="s">
        <v>697</v>
      </c>
    </row>
    <row r="262" spans="1:1">
      <c r="A262" t="s">
        <v>698</v>
      </c>
    </row>
    <row r="263" spans="1:1">
      <c r="A263" t="s">
        <v>701</v>
      </c>
    </row>
    <row r="264" spans="1:1">
      <c r="A264" t="s">
        <v>703</v>
      </c>
    </row>
    <row r="265" spans="1:1">
      <c r="A265" t="s">
        <v>702</v>
      </c>
    </row>
    <row r="266" spans="1:1">
      <c r="A266" t="s">
        <v>704</v>
      </c>
    </row>
    <row r="267" spans="1:1">
      <c r="A267" t="s">
        <v>686</v>
      </c>
    </row>
    <row r="268" spans="1:1">
      <c r="A268" t="s">
        <v>707</v>
      </c>
    </row>
    <row r="269" spans="1:1">
      <c r="A269" t="s">
        <v>691</v>
      </c>
    </row>
    <row r="270" spans="1:1">
      <c r="A270" t="s">
        <v>706</v>
      </c>
    </row>
    <row r="271" spans="1:1">
      <c r="A271" t="s">
        <v>680</v>
      </c>
    </row>
    <row r="272" spans="1:1">
      <c r="A272" t="s">
        <v>681</v>
      </c>
    </row>
    <row r="273" spans="1:1">
      <c r="A273" t="s">
        <v>679</v>
      </c>
    </row>
    <row r="274" spans="1:1">
      <c r="A274" t="s">
        <v>690</v>
      </c>
    </row>
    <row r="275" spans="1:1">
      <c r="A275" t="s">
        <v>700</v>
      </c>
    </row>
    <row r="276" spans="1:1">
      <c r="A276" t="s">
        <v>699</v>
      </c>
    </row>
    <row r="277" spans="1:1">
      <c r="A277" t="s">
        <v>701</v>
      </c>
    </row>
    <row r="278" spans="1:1">
      <c r="A278" t="s">
        <v>703</v>
      </c>
    </row>
    <row r="279" spans="1:1">
      <c r="A279" t="s">
        <v>702</v>
      </c>
    </row>
    <row r="280" spans="1:1">
      <c r="A280" t="s">
        <v>704</v>
      </c>
    </row>
    <row r="281" spans="1:1">
      <c r="A281" t="s">
        <v>697</v>
      </c>
    </row>
    <row r="282" spans="1:1">
      <c r="A282" t="s">
        <v>698</v>
      </c>
    </row>
    <row r="283" spans="1:1">
      <c r="A283" t="s">
        <v>699</v>
      </c>
    </row>
    <row r="284" spans="1:1">
      <c r="A284" t="s">
        <v>700</v>
      </c>
    </row>
    <row r="285" spans="1:1">
      <c r="A285" t="s">
        <v>697</v>
      </c>
    </row>
    <row r="286" spans="1:1">
      <c r="A286" t="s">
        <v>698</v>
      </c>
    </row>
    <row r="287" spans="1:1">
      <c r="A287" t="s">
        <v>697</v>
      </c>
    </row>
    <row r="288" spans="1:1">
      <c r="A288" t="s">
        <v>698</v>
      </c>
    </row>
    <row r="289" spans="1:1">
      <c r="A289" t="s">
        <v>686</v>
      </c>
    </row>
    <row r="290" spans="1:1">
      <c r="A290" t="s">
        <v>707</v>
      </c>
    </row>
    <row r="291" spans="1:1">
      <c r="A291" t="s">
        <v>691</v>
      </c>
    </row>
    <row r="292" spans="1:1">
      <c r="A292" t="s">
        <v>706</v>
      </c>
    </row>
    <row r="293" spans="1:1">
      <c r="A293" t="s">
        <v>541</v>
      </c>
    </row>
    <row r="294" spans="1:1">
      <c r="A294" t="s">
        <v>687</v>
      </c>
    </row>
    <row r="295" spans="1:1">
      <c r="A295" t="s">
        <v>680</v>
      </c>
    </row>
    <row r="296" spans="1:1">
      <c r="A296" t="s">
        <v>679</v>
      </c>
    </row>
    <row r="297" spans="1:1">
      <c r="A297" t="s">
        <v>682</v>
      </c>
    </row>
    <row r="298" spans="1:1">
      <c r="A298" t="s">
        <v>710</v>
      </c>
    </row>
    <row r="299" spans="1:1">
      <c r="A299" t="s">
        <v>428</v>
      </c>
    </row>
    <row r="300" spans="1:1">
      <c r="A300" t="s">
        <v>681</v>
      </c>
    </row>
    <row r="301" spans="1:1">
      <c r="A301" t="s">
        <v>690</v>
      </c>
    </row>
    <row r="302" spans="1:1">
      <c r="A302" t="s">
        <v>709</v>
      </c>
    </row>
    <row r="303" spans="1:1">
      <c r="A303" t="s">
        <v>688</v>
      </c>
    </row>
    <row r="304" spans="1:1">
      <c r="A304" t="s">
        <v>708</v>
      </c>
    </row>
    <row r="305" spans="1:1">
      <c r="A305" t="s">
        <v>689</v>
      </c>
    </row>
    <row r="306" spans="1:1">
      <c r="A306" t="s">
        <v>711</v>
      </c>
    </row>
    <row r="307" spans="1:1">
      <c r="A307" t="s">
        <v>686</v>
      </c>
    </row>
    <row r="308" spans="1:1">
      <c r="A308" t="s">
        <v>707</v>
      </c>
    </row>
    <row r="309" spans="1:1">
      <c r="A309" t="s">
        <v>691</v>
      </c>
    </row>
    <row r="310" spans="1:1">
      <c r="A310" t="s">
        <v>706</v>
      </c>
    </row>
    <row r="311" spans="1:1">
      <c r="A311" t="s">
        <v>680</v>
      </c>
    </row>
    <row r="312" spans="1:1">
      <c r="A312" t="s">
        <v>681</v>
      </c>
    </row>
    <row r="313" spans="1:1">
      <c r="A313" t="s">
        <v>679</v>
      </c>
    </row>
    <row r="314" spans="1:1">
      <c r="A314" t="s">
        <v>690</v>
      </c>
    </row>
    <row r="315" spans="1:1">
      <c r="A315" t="s">
        <v>699</v>
      </c>
    </row>
    <row r="316" spans="1:1">
      <c r="A316" t="s">
        <v>700</v>
      </c>
    </row>
    <row r="317" spans="1:1">
      <c r="A317" t="s">
        <v>697</v>
      </c>
    </row>
    <row r="318" spans="1:1">
      <c r="A318" t="s">
        <v>698</v>
      </c>
    </row>
    <row r="319" spans="1:1">
      <c r="A319" t="s">
        <v>697</v>
      </c>
    </row>
    <row r="320" spans="1:1">
      <c r="A320" t="s">
        <v>698</v>
      </c>
    </row>
    <row r="321" spans="1:1">
      <c r="A321" t="s">
        <v>701</v>
      </c>
    </row>
    <row r="322" spans="1:1">
      <c r="A322" t="s">
        <v>703</v>
      </c>
    </row>
    <row r="323" spans="1:1">
      <c r="A323" t="s">
        <v>702</v>
      </c>
    </row>
    <row r="324" spans="1:1">
      <c r="A324" t="s">
        <v>704</v>
      </c>
    </row>
    <row r="325" spans="1:1">
      <c r="A325" t="s">
        <v>686</v>
      </c>
    </row>
    <row r="326" spans="1:1">
      <c r="A326" t="s">
        <v>707</v>
      </c>
    </row>
    <row r="327" spans="1:1">
      <c r="A327" t="s">
        <v>691</v>
      </c>
    </row>
    <row r="328" spans="1:1">
      <c r="A328" t="s">
        <v>706</v>
      </c>
    </row>
    <row r="329" spans="1:1">
      <c r="A329" t="s">
        <v>541</v>
      </c>
    </row>
    <row r="330" spans="1:1">
      <c r="A330" t="s">
        <v>428</v>
      </c>
    </row>
    <row r="331" spans="1:1">
      <c r="A331" t="s">
        <v>686</v>
      </c>
    </row>
    <row r="332" spans="1:1">
      <c r="A332" t="s">
        <v>707</v>
      </c>
    </row>
    <row r="333" spans="1:1">
      <c r="A333" t="s">
        <v>691</v>
      </c>
    </row>
    <row r="334" spans="1:1">
      <c r="A334" t="s">
        <v>706</v>
      </c>
    </row>
    <row r="335" spans="1:1">
      <c r="A335" t="s">
        <v>687</v>
      </c>
    </row>
    <row r="336" spans="1:1">
      <c r="A336" t="s">
        <v>680</v>
      </c>
    </row>
    <row r="337" spans="1:1">
      <c r="A337" t="s">
        <v>679</v>
      </c>
    </row>
    <row r="338" spans="1:1">
      <c r="A338" t="s">
        <v>681</v>
      </c>
    </row>
    <row r="339" spans="1:1">
      <c r="A339" t="s">
        <v>690</v>
      </c>
    </row>
    <row r="340" spans="1:1">
      <c r="A340" t="s">
        <v>709</v>
      </c>
    </row>
    <row r="341" spans="1:1">
      <c r="A341" t="s">
        <v>698</v>
      </c>
    </row>
    <row r="342" spans="1:1">
      <c r="A342" t="s">
        <v>688</v>
      </c>
    </row>
    <row r="343" spans="1:1">
      <c r="A343" t="s">
        <v>708</v>
      </c>
    </row>
    <row r="344" spans="1:1">
      <c r="A344" t="s">
        <v>541</v>
      </c>
    </row>
    <row r="345" spans="1:1">
      <c r="A345" t="s">
        <v>689</v>
      </c>
    </row>
    <row r="346" spans="1:1">
      <c r="A346" t="s">
        <v>428</v>
      </c>
    </row>
    <row r="347" spans="1:1">
      <c r="A347" t="s">
        <v>448</v>
      </c>
    </row>
    <row r="348" spans="1:1">
      <c r="A348" t="s">
        <v>711</v>
      </c>
    </row>
    <row r="349" spans="1:1">
      <c r="A349" t="s">
        <v>710</v>
      </c>
    </row>
    <row r="350" spans="1:1">
      <c r="A350" t="s">
        <v>682</v>
      </c>
    </row>
    <row r="351" spans="1:1">
      <c r="A351" t="s">
        <v>686</v>
      </c>
    </row>
    <row r="352" spans="1:1">
      <c r="A352" t="s">
        <v>707</v>
      </c>
    </row>
    <row r="353" spans="1:1">
      <c r="A353" t="s">
        <v>691</v>
      </c>
    </row>
    <row r="354" spans="1:1">
      <c r="A354" t="s">
        <v>706</v>
      </c>
    </row>
    <row r="355" spans="1:1">
      <c r="A355" t="s">
        <v>687</v>
      </c>
    </row>
    <row r="356" spans="1:1">
      <c r="A356" t="s">
        <v>680</v>
      </c>
    </row>
    <row r="357" spans="1:1">
      <c r="A357" t="s">
        <v>679</v>
      </c>
    </row>
    <row r="358" spans="1:1">
      <c r="A358" t="s">
        <v>681</v>
      </c>
    </row>
    <row r="359" spans="1:1">
      <c r="A359" t="s">
        <v>690</v>
      </c>
    </row>
    <row r="360" spans="1:1">
      <c r="A360" t="s">
        <v>709</v>
      </c>
    </row>
    <row r="361" spans="1:1">
      <c r="A361" t="s">
        <v>698</v>
      </c>
    </row>
    <row r="362" spans="1:1">
      <c r="A362" t="s">
        <v>708</v>
      </c>
    </row>
    <row r="363" spans="1:1">
      <c r="A363" t="s">
        <v>688</v>
      </c>
    </row>
    <row r="364" spans="1:1">
      <c r="A364" t="s">
        <v>689</v>
      </c>
    </row>
    <row r="365" spans="1:1">
      <c r="A365" t="s">
        <v>712</v>
      </c>
    </row>
    <row r="366" spans="1:1">
      <c r="A366" t="s">
        <v>448</v>
      </c>
    </row>
    <row r="367" spans="1:1">
      <c r="A367" t="s">
        <v>710</v>
      </c>
    </row>
    <row r="368" spans="1:1">
      <c r="A368" t="s">
        <v>428</v>
      </c>
    </row>
    <row r="369" spans="1:1">
      <c r="A369" t="s">
        <v>711</v>
      </c>
    </row>
    <row r="370" spans="1:1">
      <c r="A370" t="s">
        <v>699</v>
      </c>
    </row>
    <row r="371" spans="1:1">
      <c r="A371" t="s">
        <v>700</v>
      </c>
    </row>
    <row r="372" spans="1:1">
      <c r="A372" t="s">
        <v>697</v>
      </c>
    </row>
    <row r="373" spans="1:1">
      <c r="A373" t="s">
        <v>698</v>
      </c>
    </row>
    <row r="374" spans="1:1">
      <c r="A374" t="s">
        <v>697</v>
      </c>
    </row>
    <row r="375" spans="1:1">
      <c r="A375" t="s">
        <v>698</v>
      </c>
    </row>
    <row r="376" spans="1:1">
      <c r="A376" t="s">
        <v>701</v>
      </c>
    </row>
    <row r="377" spans="1:1">
      <c r="A377" t="s">
        <v>703</v>
      </c>
    </row>
    <row r="378" spans="1:1">
      <c r="A378" t="s">
        <v>702</v>
      </c>
    </row>
    <row r="379" spans="1:1">
      <c r="A379" t="s">
        <v>704</v>
      </c>
    </row>
    <row r="380" spans="1:1">
      <c r="A380" t="s">
        <v>699</v>
      </c>
    </row>
    <row r="381" spans="1:1">
      <c r="A381" t="s">
        <v>700</v>
      </c>
    </row>
    <row r="382" spans="1:1">
      <c r="A382" t="s">
        <v>697</v>
      </c>
    </row>
    <row r="383" spans="1:1">
      <c r="A383" t="s">
        <v>698</v>
      </c>
    </row>
    <row r="384" spans="1:1">
      <c r="A384" t="s">
        <v>697</v>
      </c>
    </row>
    <row r="385" spans="1:1">
      <c r="A385" t="s">
        <v>698</v>
      </c>
    </row>
    <row r="386" spans="1:1">
      <c r="A386" t="s">
        <v>681</v>
      </c>
    </row>
    <row r="387" spans="1:1">
      <c r="A387" t="s">
        <v>680</v>
      </c>
    </row>
    <row r="388" spans="1:1">
      <c r="A388" t="s">
        <v>690</v>
      </c>
    </row>
    <row r="389" spans="1:1">
      <c r="A389" t="s">
        <v>709</v>
      </c>
    </row>
    <row r="390" spans="1:1">
      <c r="A390" t="s">
        <v>708</v>
      </c>
    </row>
    <row r="391" spans="1:1">
      <c r="A391" t="s">
        <v>682</v>
      </c>
    </row>
    <row r="392" spans="1:1">
      <c r="A392" t="s">
        <v>448</v>
      </c>
    </row>
    <row r="393" spans="1:1">
      <c r="A393" t="s">
        <v>428</v>
      </c>
    </row>
    <row r="394" spans="1:1">
      <c r="A394" t="s">
        <v>711</v>
      </c>
    </row>
    <row r="395" spans="1:1">
      <c r="A395" t="s">
        <v>712</v>
      </c>
    </row>
    <row r="396" spans="1:1">
      <c r="A396" t="s">
        <v>707</v>
      </c>
    </row>
    <row r="397" spans="1:1">
      <c r="A397" t="s">
        <v>688</v>
      </c>
    </row>
    <row r="398" spans="1:1">
      <c r="A398" t="s">
        <v>689</v>
      </c>
    </row>
    <row r="399" spans="1:1">
      <c r="A399" t="s">
        <v>691</v>
      </c>
    </row>
    <row r="400" spans="1:1">
      <c r="A400" t="s">
        <v>706</v>
      </c>
    </row>
    <row r="401" spans="1:1">
      <c r="A401" t="s">
        <v>686</v>
      </c>
    </row>
    <row r="402" spans="1:1">
      <c r="A402" t="s">
        <v>710</v>
      </c>
    </row>
    <row r="403" spans="1:1">
      <c r="A403" t="s">
        <v>541</v>
      </c>
    </row>
    <row r="404" spans="1:1">
      <c r="A404" t="s">
        <v>687</v>
      </c>
    </row>
    <row r="405" spans="1:1">
      <c r="A405" t="s">
        <v>679</v>
      </c>
    </row>
    <row r="406" spans="1:1">
      <c r="A406" t="s">
        <v>699</v>
      </c>
    </row>
    <row r="407" spans="1:1">
      <c r="A407" t="s">
        <v>700</v>
      </c>
    </row>
    <row r="408" spans="1:1">
      <c r="A408" t="s">
        <v>697</v>
      </c>
    </row>
    <row r="409" spans="1:1">
      <c r="A409" t="s">
        <v>698</v>
      </c>
    </row>
    <row r="410" spans="1:1">
      <c r="A410" t="s">
        <v>697</v>
      </c>
    </row>
    <row r="411" spans="1:1">
      <c r="A411" t="s">
        <v>698</v>
      </c>
    </row>
    <row r="412" spans="1:1">
      <c r="A412" t="s">
        <v>448</v>
      </c>
    </row>
    <row r="413" spans="1:1">
      <c r="A413" t="s">
        <v>710</v>
      </c>
    </row>
    <row r="414" spans="1:1">
      <c r="A414" t="s">
        <v>428</v>
      </c>
    </row>
    <row r="415" spans="1:1">
      <c r="A415" t="s">
        <v>711</v>
      </c>
    </row>
    <row r="416" spans="1:1">
      <c r="A416" t="s">
        <v>682</v>
      </c>
    </row>
    <row r="417" spans="1:1">
      <c r="A417" t="s">
        <v>707</v>
      </c>
    </row>
    <row r="418" spans="1:1">
      <c r="A418" t="s">
        <v>681</v>
      </c>
    </row>
    <row r="419" spans="1:1">
      <c r="A419" t="s">
        <v>680</v>
      </c>
    </row>
    <row r="420" spans="1:1">
      <c r="A420" t="s">
        <v>690</v>
      </c>
    </row>
    <row r="421" spans="1:1">
      <c r="A421" t="s">
        <v>709</v>
      </c>
    </row>
    <row r="422" spans="1:1">
      <c r="A422" t="s">
        <v>708</v>
      </c>
    </row>
    <row r="423" spans="1:1">
      <c r="A423" t="s">
        <v>688</v>
      </c>
    </row>
    <row r="424" spans="1:1">
      <c r="A424" t="s">
        <v>689</v>
      </c>
    </row>
    <row r="425" spans="1:1">
      <c r="A425" t="s">
        <v>712</v>
      </c>
    </row>
    <row r="426" spans="1:1">
      <c r="A426" t="s">
        <v>687</v>
      </c>
    </row>
    <row r="427" spans="1:1">
      <c r="A427" t="s">
        <v>679</v>
      </c>
    </row>
    <row r="428" spans="1:1">
      <c r="A428" t="s">
        <v>448</v>
      </c>
    </row>
    <row r="429" spans="1:1">
      <c r="A429" t="s">
        <v>711</v>
      </c>
    </row>
    <row r="430" spans="1:1">
      <c r="A430" t="s">
        <v>682</v>
      </c>
    </row>
    <row r="431" spans="1:1">
      <c r="A431" t="s">
        <v>707</v>
      </c>
    </row>
    <row r="432" spans="1:1">
      <c r="A432" t="s">
        <v>681</v>
      </c>
    </row>
    <row r="433" spans="1:1">
      <c r="A433" t="s">
        <v>680</v>
      </c>
    </row>
    <row r="434" spans="1:1">
      <c r="A434" t="s">
        <v>709</v>
      </c>
    </row>
    <row r="435" spans="1:1">
      <c r="A435" t="s">
        <v>708</v>
      </c>
    </row>
    <row r="436" spans="1:1">
      <c r="A436" t="s">
        <v>691</v>
      </c>
    </row>
    <row r="437" spans="1:1">
      <c r="A437" t="s">
        <v>706</v>
      </c>
    </row>
    <row r="438" spans="1:1">
      <c r="A438" t="s">
        <v>686</v>
      </c>
    </row>
    <row r="439" spans="1:1">
      <c r="A439" t="s">
        <v>710</v>
      </c>
    </row>
    <row r="440" spans="1:1">
      <c r="A440" t="s">
        <v>541</v>
      </c>
    </row>
    <row r="441" spans="1:1">
      <c r="A441" t="s">
        <v>428</v>
      </c>
    </row>
    <row r="442" spans="1:1">
      <c r="A442" t="s">
        <v>687</v>
      </c>
    </row>
    <row r="443" spans="1:1">
      <c r="A443" t="s">
        <v>679</v>
      </c>
    </row>
    <row r="444" spans="1:1">
      <c r="A444" t="s">
        <v>688</v>
      </c>
    </row>
    <row r="445" spans="1:1">
      <c r="A445" t="s">
        <v>689</v>
      </c>
    </row>
    <row r="446" spans="1:1">
      <c r="A446" t="s">
        <v>712</v>
      </c>
    </row>
    <row r="447" spans="1:1">
      <c r="A447" t="s">
        <v>690</v>
      </c>
    </row>
    <row r="448" spans="1:1">
      <c r="A448" t="s">
        <v>701</v>
      </c>
    </row>
    <row r="449" spans="1:1">
      <c r="A449" t="s">
        <v>703</v>
      </c>
    </row>
    <row r="450" spans="1:1">
      <c r="A450" t="s">
        <v>702</v>
      </c>
    </row>
    <row r="451" spans="1:1">
      <c r="A451" t="s">
        <v>704</v>
      </c>
    </row>
    <row r="452" spans="1:1">
      <c r="A452" t="s">
        <v>697</v>
      </c>
    </row>
    <row r="453" spans="1:1">
      <c r="A453" t="s">
        <v>698</v>
      </c>
    </row>
    <row r="454" spans="1:1">
      <c r="A454" t="s">
        <v>699</v>
      </c>
    </row>
    <row r="455" spans="1:1">
      <c r="A455" t="s">
        <v>700</v>
      </c>
    </row>
    <row r="456" spans="1:1">
      <c r="A456" t="s">
        <v>697</v>
      </c>
    </row>
    <row r="457" spans="1:1">
      <c r="A457" t="s">
        <v>698</v>
      </c>
    </row>
    <row r="458" spans="1:1">
      <c r="A458" t="s">
        <v>448</v>
      </c>
    </row>
    <row r="459" spans="1:1">
      <c r="A459" t="s">
        <v>699</v>
      </c>
    </row>
    <row r="460" spans="1:1">
      <c r="A460" t="s">
        <v>682</v>
      </c>
    </row>
    <row r="461" spans="1:1">
      <c r="A461" t="s">
        <v>700</v>
      </c>
    </row>
    <row r="462" spans="1:1">
      <c r="A462" t="s">
        <v>691</v>
      </c>
    </row>
    <row r="463" spans="1:1">
      <c r="A463" t="s">
        <v>707</v>
      </c>
    </row>
    <row r="464" spans="1:1">
      <c r="A464" t="s">
        <v>706</v>
      </c>
    </row>
    <row r="465" spans="1:1">
      <c r="A465" t="s">
        <v>541</v>
      </c>
    </row>
    <row r="466" spans="1:1">
      <c r="A466" t="s">
        <v>686</v>
      </c>
    </row>
    <row r="467" spans="1:1">
      <c r="A467" t="s">
        <v>699</v>
      </c>
    </row>
    <row r="468" spans="1:1">
      <c r="A468" t="s">
        <v>700</v>
      </c>
    </row>
    <row r="469" spans="1:1">
      <c r="A469" t="s">
        <v>697</v>
      </c>
    </row>
    <row r="470" spans="1:1">
      <c r="A470" t="s">
        <v>698</v>
      </c>
    </row>
    <row r="471" spans="1:1">
      <c r="A471" t="s">
        <v>697</v>
      </c>
    </row>
    <row r="472" spans="1:1">
      <c r="A472" t="s">
        <v>698</v>
      </c>
    </row>
    <row r="473" spans="1:1">
      <c r="A473" t="s">
        <v>701</v>
      </c>
    </row>
    <row r="474" spans="1:1">
      <c r="A474" t="s">
        <v>703</v>
      </c>
    </row>
    <row r="475" spans="1:1">
      <c r="A475" t="s">
        <v>702</v>
      </c>
    </row>
    <row r="476" spans="1:1">
      <c r="A476" t="s">
        <v>704</v>
      </c>
    </row>
    <row r="477" spans="1:1">
      <c r="A477" t="s">
        <v>691</v>
      </c>
    </row>
    <row r="478" spans="1:1">
      <c r="A478" t="s">
        <v>706</v>
      </c>
    </row>
    <row r="479" spans="1:1">
      <c r="A479" t="s">
        <v>686</v>
      </c>
    </row>
    <row r="480" spans="1:1">
      <c r="A480" t="s">
        <v>541</v>
      </c>
    </row>
    <row r="481" spans="1:1">
      <c r="A481" t="s">
        <v>428</v>
      </c>
    </row>
    <row r="482" spans="1:1">
      <c r="A482" t="s">
        <v>687</v>
      </c>
    </row>
    <row r="483" spans="1:1">
      <c r="A483" t="s">
        <v>679</v>
      </c>
    </row>
    <row r="484" spans="1:1">
      <c r="A484" t="s">
        <v>448</v>
      </c>
    </row>
    <row r="485" spans="1:1">
      <c r="A485" t="s">
        <v>682</v>
      </c>
    </row>
    <row r="486" spans="1:1">
      <c r="A486" t="s">
        <v>711</v>
      </c>
    </row>
    <row r="487" spans="1:1">
      <c r="A487" t="s">
        <v>707</v>
      </c>
    </row>
    <row r="488" spans="1:1">
      <c r="A488" t="s">
        <v>681</v>
      </c>
    </row>
    <row r="489" spans="1:1">
      <c r="A489" t="s">
        <v>680</v>
      </c>
    </row>
    <row r="490" spans="1:1">
      <c r="A490" t="s">
        <v>709</v>
      </c>
    </row>
    <row r="491" spans="1:1">
      <c r="A491" t="s">
        <v>710</v>
      </c>
    </row>
    <row r="492" spans="1:1">
      <c r="A492" t="s">
        <v>708</v>
      </c>
    </row>
    <row r="493" spans="1:1">
      <c r="A493" t="s">
        <v>688</v>
      </c>
    </row>
    <row r="494" spans="1:1">
      <c r="A494" t="s">
        <v>689</v>
      </c>
    </row>
    <row r="495" spans="1:1">
      <c r="A495" t="s">
        <v>712</v>
      </c>
    </row>
    <row r="496" spans="1:1">
      <c r="A496" t="s">
        <v>690</v>
      </c>
    </row>
    <row r="497" spans="1:1">
      <c r="A497" t="s">
        <v>697</v>
      </c>
    </row>
    <row r="498" spans="1:1">
      <c r="A498" t="s">
        <v>541</v>
      </c>
    </row>
    <row r="499" spans="1:1">
      <c r="A499" t="s">
        <v>682</v>
      </c>
    </row>
    <row r="500" spans="1:1">
      <c r="A500" t="s">
        <v>699</v>
      </c>
    </row>
    <row r="501" spans="1:1">
      <c r="A501" t="s">
        <v>700</v>
      </c>
    </row>
    <row r="502" spans="1:1">
      <c r="A502" t="s">
        <v>682</v>
      </c>
    </row>
    <row r="503" spans="1:1">
      <c r="A503" t="s">
        <v>698</v>
      </c>
    </row>
    <row r="504" spans="1:1">
      <c r="A504" t="s">
        <v>448</v>
      </c>
    </row>
    <row r="505" spans="1:1">
      <c r="A505" t="s">
        <v>691</v>
      </c>
    </row>
    <row r="506" spans="1:1">
      <c r="A506" t="s">
        <v>707</v>
      </c>
    </row>
    <row r="507" spans="1:1">
      <c r="A507" t="s">
        <v>706</v>
      </c>
    </row>
    <row r="508" spans="1:1">
      <c r="A508" t="s">
        <v>541</v>
      </c>
    </row>
    <row r="509" spans="1:1">
      <c r="A509" t="s">
        <v>686</v>
      </c>
    </row>
    <row r="510" spans="1:1">
      <c r="A510" t="s">
        <v>698</v>
      </c>
    </row>
    <row r="511" spans="1:1">
      <c r="A511" t="s">
        <v>682</v>
      </c>
    </row>
    <row r="512" spans="1:1">
      <c r="A512" t="s">
        <v>688</v>
      </c>
    </row>
    <row r="513" spans="1:1">
      <c r="A513" t="s">
        <v>689</v>
      </c>
    </row>
    <row r="514" spans="1:1">
      <c r="A514" t="s">
        <v>682</v>
      </c>
    </row>
    <row r="515" spans="1:1">
      <c r="A515" t="s">
        <v>690</v>
      </c>
    </row>
    <row r="516" spans="1:1">
      <c r="A516" t="s">
        <v>687</v>
      </c>
    </row>
    <row r="517" spans="1:1">
      <c r="A517" t="s">
        <v>679</v>
      </c>
    </row>
    <row r="518" spans="1:1">
      <c r="A518" t="s">
        <v>710</v>
      </c>
    </row>
    <row r="519" spans="1:1">
      <c r="A519" t="s">
        <v>711</v>
      </c>
    </row>
    <row r="520" spans="1:1">
      <c r="A520" t="s">
        <v>681</v>
      </c>
    </row>
    <row r="521" spans="1:1">
      <c r="A521" t="s">
        <v>680</v>
      </c>
    </row>
    <row r="522" spans="1:1">
      <c r="A522" t="s">
        <v>709</v>
      </c>
    </row>
    <row r="523" spans="1:1">
      <c r="A523" t="s">
        <v>708</v>
      </c>
    </row>
    <row r="524" spans="1:1">
      <c r="A524" t="s">
        <v>699</v>
      </c>
    </row>
    <row r="525" spans="1:1">
      <c r="A525" t="s">
        <v>700</v>
      </c>
    </row>
    <row r="526" spans="1:1">
      <c r="A526" t="s">
        <v>682</v>
      </c>
    </row>
    <row r="527" spans="1:1">
      <c r="A527" t="s">
        <v>698</v>
      </c>
    </row>
    <row r="528" spans="1:1">
      <c r="A528" t="s">
        <v>697</v>
      </c>
    </row>
    <row r="529" spans="1:1">
      <c r="A529" t="s">
        <v>707</v>
      </c>
    </row>
    <row r="530" spans="1:1">
      <c r="A530" t="s">
        <v>448</v>
      </c>
    </row>
    <row r="531" spans="1:1">
      <c r="A531" t="s">
        <v>691</v>
      </c>
    </row>
    <row r="532" spans="1:1">
      <c r="A532" t="s">
        <v>706</v>
      </c>
    </row>
    <row r="533" spans="1:1">
      <c r="A533" t="s">
        <v>428</v>
      </c>
    </row>
    <row r="534" spans="1:1">
      <c r="A534" t="s">
        <v>704</v>
      </c>
    </row>
    <row r="535" spans="1:1">
      <c r="A535" t="s">
        <v>687</v>
      </c>
    </row>
    <row r="536" spans="1:1">
      <c r="A536" t="s">
        <v>679</v>
      </c>
    </row>
    <row r="537" spans="1:1">
      <c r="A537" t="s">
        <v>710</v>
      </c>
    </row>
    <row r="538" spans="1:1">
      <c r="A538" t="s">
        <v>711</v>
      </c>
    </row>
    <row r="539" spans="1:1">
      <c r="A539" t="s">
        <v>681</v>
      </c>
    </row>
    <row r="540" spans="1:1">
      <c r="A540" t="s">
        <v>680</v>
      </c>
    </row>
    <row r="541" spans="1:1">
      <c r="A541" t="s">
        <v>709</v>
      </c>
    </row>
    <row r="542" spans="1:1">
      <c r="A542" t="s">
        <v>708</v>
      </c>
    </row>
    <row r="543" spans="1:1">
      <c r="A543" t="s">
        <v>691</v>
      </c>
    </row>
    <row r="544" spans="1:1">
      <c r="A544" t="s">
        <v>706</v>
      </c>
    </row>
    <row r="545" spans="1:1">
      <c r="A545" t="s">
        <v>541</v>
      </c>
    </row>
    <row r="546" spans="1:1">
      <c r="A546" t="s">
        <v>686</v>
      </c>
    </row>
    <row r="547" spans="1:1">
      <c r="A547" t="s">
        <v>688</v>
      </c>
    </row>
    <row r="548" spans="1:1">
      <c r="A548" t="s">
        <v>689</v>
      </c>
    </row>
    <row r="549" spans="1:1">
      <c r="A549" t="s">
        <v>712</v>
      </c>
    </row>
    <row r="550" spans="1:1">
      <c r="A550" t="s">
        <v>690</v>
      </c>
    </row>
    <row r="551" spans="1:1">
      <c r="A551" t="s">
        <v>701</v>
      </c>
    </row>
    <row r="552" spans="1:1">
      <c r="A552" t="s">
        <v>703</v>
      </c>
    </row>
    <row r="553" spans="1:1">
      <c r="A553" t="s">
        <v>702</v>
      </c>
    </row>
    <row r="554" spans="1:1">
      <c r="A554" t="s">
        <v>704</v>
      </c>
    </row>
    <row r="555" spans="1:1">
      <c r="A555" t="s">
        <v>698</v>
      </c>
    </row>
    <row r="556" spans="1:1">
      <c r="A556" t="s">
        <v>707</v>
      </c>
    </row>
    <row r="557" spans="1:1">
      <c r="A557" t="s">
        <v>698</v>
      </c>
    </row>
    <row r="558" spans="1:1">
      <c r="A558" t="s">
        <v>707</v>
      </c>
    </row>
    <row r="559" spans="1:1">
      <c r="A559" t="s">
        <v>697</v>
      </c>
    </row>
    <row r="560" spans="1:1">
      <c r="A560" t="s">
        <v>682</v>
      </c>
    </row>
    <row r="561" spans="1:1">
      <c r="A561" t="s">
        <v>699</v>
      </c>
    </row>
    <row r="562" spans="1:1">
      <c r="A562" t="s">
        <v>700</v>
      </c>
    </row>
    <row r="563" spans="1:1">
      <c r="A563" t="s">
        <v>682</v>
      </c>
    </row>
    <row r="564" spans="1:1">
      <c r="A564" t="s">
        <v>698</v>
      </c>
    </row>
    <row r="565" spans="1:1">
      <c r="A565" t="s">
        <v>697</v>
      </c>
    </row>
    <row r="566" spans="1:1">
      <c r="A566" t="s">
        <v>707</v>
      </c>
    </row>
    <row r="567" spans="1:1">
      <c r="A567" t="s">
        <v>701</v>
      </c>
    </row>
    <row r="568" spans="1:1">
      <c r="A568" t="s">
        <v>703</v>
      </c>
    </row>
    <row r="569" spans="1:1">
      <c r="A569" t="s">
        <v>702</v>
      </c>
    </row>
    <row r="570" spans="1:1">
      <c r="A570" t="s">
        <v>704</v>
      </c>
    </row>
    <row r="571" spans="1:1">
      <c r="A571" t="s">
        <v>687</v>
      </c>
    </row>
    <row r="572" spans="1:1">
      <c r="A572" t="s">
        <v>679</v>
      </c>
    </row>
    <row r="573" spans="1:1">
      <c r="A573" t="s">
        <v>710</v>
      </c>
    </row>
    <row r="574" spans="1:1">
      <c r="A574" t="s">
        <v>711</v>
      </c>
    </row>
    <row r="575" spans="1:1">
      <c r="A575" t="s">
        <v>681</v>
      </c>
    </row>
    <row r="576" spans="1:1">
      <c r="A576" t="s">
        <v>680</v>
      </c>
    </row>
    <row r="577" spans="1:1">
      <c r="A577" t="s">
        <v>709</v>
      </c>
    </row>
    <row r="578" spans="1:1">
      <c r="A578" t="s">
        <v>708</v>
      </c>
    </row>
    <row r="579" spans="1:1">
      <c r="A579" t="s">
        <v>688</v>
      </c>
    </row>
    <row r="580" spans="1:1">
      <c r="A580" t="s">
        <v>689</v>
      </c>
    </row>
    <row r="581" spans="1:1">
      <c r="A581" t="s">
        <v>712</v>
      </c>
    </row>
    <row r="582" spans="1:1">
      <c r="A582" t="s">
        <v>690</v>
      </c>
    </row>
    <row r="583" spans="1:1">
      <c r="A583" t="s">
        <v>448</v>
      </c>
    </row>
    <row r="584" spans="1:1">
      <c r="A584" t="s">
        <v>691</v>
      </c>
    </row>
    <row r="585" spans="1:1">
      <c r="A585" t="s">
        <v>706</v>
      </c>
    </row>
    <row r="586" spans="1:1">
      <c r="A586" t="s">
        <v>428</v>
      </c>
    </row>
    <row r="587" spans="1:1">
      <c r="A587" t="s">
        <v>541</v>
      </c>
    </row>
    <row r="588" spans="1:1">
      <c r="A588" t="s">
        <v>686</v>
      </c>
    </row>
    <row r="589" spans="1:1">
      <c r="A589" t="s">
        <v>687</v>
      </c>
    </row>
    <row r="590" spans="1:1">
      <c r="A590" t="s">
        <v>679</v>
      </c>
    </row>
    <row r="591" spans="1:1">
      <c r="A591" t="s">
        <v>710</v>
      </c>
    </row>
    <row r="592" spans="1:1">
      <c r="A592" t="s">
        <v>711</v>
      </c>
    </row>
    <row r="593" spans="1:1">
      <c r="A593" t="s">
        <v>681</v>
      </c>
    </row>
    <row r="594" spans="1:1">
      <c r="A594" t="s">
        <v>680</v>
      </c>
    </row>
    <row r="595" spans="1:1">
      <c r="A595" t="s">
        <v>709</v>
      </c>
    </row>
    <row r="596" spans="1:1">
      <c r="A596" t="s">
        <v>708</v>
      </c>
    </row>
    <row r="597" spans="1:1">
      <c r="A597" t="s">
        <v>688</v>
      </c>
    </row>
    <row r="598" spans="1:1">
      <c r="A598" t="s">
        <v>689</v>
      </c>
    </row>
    <row r="599" spans="1:1">
      <c r="A599" t="s">
        <v>712</v>
      </c>
    </row>
    <row r="600" spans="1:1">
      <c r="A600" t="s">
        <v>690</v>
      </c>
    </row>
    <row r="601" spans="1:1">
      <c r="A601" t="s">
        <v>713</v>
      </c>
    </row>
    <row r="602" spans="1:1">
      <c r="A602" t="s">
        <v>698</v>
      </c>
    </row>
    <row r="603" spans="1:1">
      <c r="A603" t="s">
        <v>697</v>
      </c>
    </row>
    <row r="604" spans="1:1">
      <c r="A604" t="s">
        <v>698</v>
      </c>
    </row>
    <row r="605" spans="1:1">
      <c r="A605" t="s">
        <v>697</v>
      </c>
    </row>
    <row r="606" spans="1:1">
      <c r="A606" t="s">
        <v>701</v>
      </c>
    </row>
    <row r="607" spans="1:1">
      <c r="A607" t="s">
        <v>703</v>
      </c>
    </row>
    <row r="608" spans="1:1">
      <c r="A608" t="s">
        <v>702</v>
      </c>
    </row>
    <row r="609" spans="1:1">
      <c r="A609" t="s">
        <v>704</v>
      </c>
    </row>
    <row r="610" spans="1:1">
      <c r="A610" t="s">
        <v>448</v>
      </c>
    </row>
    <row r="611" spans="1:1">
      <c r="A611" t="s">
        <v>691</v>
      </c>
    </row>
    <row r="612" spans="1:1">
      <c r="A612" t="s">
        <v>706</v>
      </c>
    </row>
    <row r="613" spans="1:1">
      <c r="A613" t="s">
        <v>428</v>
      </c>
    </row>
    <row r="614" spans="1:1">
      <c r="A614" t="s">
        <v>541</v>
      </c>
    </row>
    <row r="615" spans="1:1">
      <c r="A615" t="s">
        <v>686</v>
      </c>
    </row>
    <row r="616" spans="1:1">
      <c r="A616" t="s">
        <v>687</v>
      </c>
    </row>
    <row r="617" spans="1:1">
      <c r="A617" t="s">
        <v>679</v>
      </c>
    </row>
    <row r="618" spans="1:1">
      <c r="A618" t="s">
        <v>710</v>
      </c>
    </row>
    <row r="619" spans="1:1">
      <c r="A619" t="s">
        <v>711</v>
      </c>
    </row>
    <row r="620" spans="1:1">
      <c r="A620" t="s">
        <v>681</v>
      </c>
    </row>
    <row r="621" spans="1:1">
      <c r="A621" t="s">
        <v>680</v>
      </c>
    </row>
    <row r="622" spans="1:1">
      <c r="A622" t="s">
        <v>709</v>
      </c>
    </row>
    <row r="623" spans="1:1">
      <c r="A623" t="s">
        <v>708</v>
      </c>
    </row>
    <row r="624" spans="1:1">
      <c r="A624" t="s">
        <v>688</v>
      </c>
    </row>
    <row r="625" spans="1:1">
      <c r="A625" t="s">
        <v>689</v>
      </c>
    </row>
    <row r="626" spans="1:1">
      <c r="A626" t="s">
        <v>712</v>
      </c>
    </row>
    <row r="627" spans="1:1">
      <c r="A627" t="s">
        <v>690</v>
      </c>
    </row>
    <row r="628" spans="1:1">
      <c r="A628" t="s">
        <v>713</v>
      </c>
    </row>
    <row r="629" spans="1:1">
      <c r="A629" t="s">
        <v>682</v>
      </c>
    </row>
    <row r="630" spans="1:1">
      <c r="A630" t="s">
        <v>707</v>
      </c>
    </row>
    <row r="631" spans="1:1">
      <c r="A631" t="s">
        <v>699</v>
      </c>
    </row>
    <row r="632" spans="1:1">
      <c r="A632" t="s">
        <v>700</v>
      </c>
    </row>
    <row r="633" spans="1:1">
      <c r="A633" t="s">
        <v>679</v>
      </c>
    </row>
    <row r="634" spans="1:1">
      <c r="A634" t="s">
        <v>711</v>
      </c>
    </row>
    <row r="635" spans="1:1">
      <c r="A635" t="s">
        <v>680</v>
      </c>
    </row>
    <row r="636" spans="1:1">
      <c r="A636" t="s">
        <v>681</v>
      </c>
    </row>
    <row r="637" spans="1:1">
      <c r="A637" t="s">
        <v>709</v>
      </c>
    </row>
    <row r="638" spans="1:1">
      <c r="A638" t="s">
        <v>682</v>
      </c>
    </row>
    <row r="639" spans="1:1">
      <c r="A639" t="s">
        <v>710</v>
      </c>
    </row>
    <row r="640" spans="1:1">
      <c r="A640" t="s">
        <v>699</v>
      </c>
    </row>
    <row r="641" spans="1:1">
      <c r="A641" t="s">
        <v>700</v>
      </c>
    </row>
    <row r="642" spans="1:1">
      <c r="A642" t="s">
        <v>448</v>
      </c>
    </row>
    <row r="643" spans="1:1">
      <c r="A643" t="s">
        <v>428</v>
      </c>
    </row>
    <row r="644" spans="1:1">
      <c r="A644" t="s">
        <v>541</v>
      </c>
    </row>
    <row r="645" spans="1:1">
      <c r="A645" t="s">
        <v>686</v>
      </c>
    </row>
    <row r="646" spans="1:1">
      <c r="A646" t="s">
        <v>687</v>
      </c>
    </row>
    <row r="647" spans="1:1">
      <c r="A647" t="s">
        <v>679</v>
      </c>
    </row>
    <row r="648" spans="1:1">
      <c r="A648" t="s">
        <v>710</v>
      </c>
    </row>
    <row r="649" spans="1:1">
      <c r="A649" t="s">
        <v>711</v>
      </c>
    </row>
    <row r="650" spans="1:1">
      <c r="A650" t="s">
        <v>680</v>
      </c>
    </row>
    <row r="651" spans="1:1">
      <c r="A651" t="s">
        <v>709</v>
      </c>
    </row>
    <row r="652" spans="1:1">
      <c r="A652" t="s">
        <v>708</v>
      </c>
    </row>
    <row r="653" spans="1:1">
      <c r="A653" t="s">
        <v>688</v>
      </c>
    </row>
    <row r="654" spans="1:1">
      <c r="A654" t="s">
        <v>681</v>
      </c>
    </row>
    <row r="655" spans="1:1">
      <c r="A655" t="s">
        <v>689</v>
      </c>
    </row>
    <row r="656" spans="1:1">
      <c r="A656" t="s">
        <v>712</v>
      </c>
    </row>
    <row r="657" spans="1:1">
      <c r="A657" t="s">
        <v>701</v>
      </c>
    </row>
    <row r="658" spans="1:1">
      <c r="A658" t="s">
        <v>703</v>
      </c>
    </row>
    <row r="659" spans="1:1">
      <c r="A659" t="s">
        <v>702</v>
      </c>
    </row>
    <row r="660" spans="1:1">
      <c r="A660" t="s">
        <v>704</v>
      </c>
    </row>
    <row r="661" spans="1:1">
      <c r="A661" t="s">
        <v>713</v>
      </c>
    </row>
    <row r="662" spans="1:1">
      <c r="A662" t="s">
        <v>690</v>
      </c>
    </row>
    <row r="663" spans="1:1">
      <c r="A663" t="s">
        <v>698</v>
      </c>
    </row>
    <row r="664" spans="1:1">
      <c r="A664" t="s">
        <v>697</v>
      </c>
    </row>
    <row r="665" spans="1:1">
      <c r="A665" t="s">
        <v>691</v>
      </c>
    </row>
    <row r="666" spans="1:1">
      <c r="A666" t="s">
        <v>706</v>
      </c>
    </row>
    <row r="667" spans="1:1">
      <c r="A667" t="s">
        <v>707</v>
      </c>
    </row>
    <row r="668" spans="1:1">
      <c r="A668" t="s">
        <v>712</v>
      </c>
    </row>
    <row r="669" spans="1:1">
      <c r="A669" t="s">
        <v>698</v>
      </c>
    </row>
    <row r="670" spans="1:1">
      <c r="A670" t="s">
        <v>697</v>
      </c>
    </row>
    <row r="671" spans="1:1">
      <c r="A671" t="s">
        <v>691</v>
      </c>
    </row>
    <row r="672" spans="1:1">
      <c r="A672" t="s">
        <v>706</v>
      </c>
    </row>
    <row r="673" spans="1:1">
      <c r="A673" t="s">
        <v>707</v>
      </c>
    </row>
    <row r="674" spans="1:1">
      <c r="A674" t="s">
        <v>697</v>
      </c>
    </row>
    <row r="675" spans="1:1">
      <c r="A675" t="s">
        <v>698</v>
      </c>
    </row>
    <row r="676" spans="1:1">
      <c r="A676" t="s">
        <v>699</v>
      </c>
    </row>
    <row r="677" spans="1:1">
      <c r="A677" t="s">
        <v>700</v>
      </c>
    </row>
    <row r="678" spans="1:1">
      <c r="A678" t="s">
        <v>707</v>
      </c>
    </row>
    <row r="679" spans="1:1">
      <c r="A679" t="s">
        <v>686</v>
      </c>
    </row>
    <row r="680" spans="1:1">
      <c r="A680" t="s">
        <v>681</v>
      </c>
    </row>
    <row r="681" spans="1:1">
      <c r="A681" t="s">
        <v>541</v>
      </c>
    </row>
    <row r="682" spans="1:1">
      <c r="A682" t="s">
        <v>691</v>
      </c>
    </row>
    <row r="683" spans="1:1">
      <c r="A683" t="s">
        <v>706</v>
      </c>
    </row>
    <row r="684" spans="1:1">
      <c r="A684" t="s">
        <v>687</v>
      </c>
    </row>
    <row r="685" spans="1:1">
      <c r="A685" t="s">
        <v>688</v>
      </c>
    </row>
    <row r="686" spans="1:1">
      <c r="A686" t="s">
        <v>679</v>
      </c>
    </row>
    <row r="687" spans="1:1">
      <c r="A687" t="s">
        <v>680</v>
      </c>
    </row>
    <row r="688" spans="1:1">
      <c r="A688" t="s">
        <v>682</v>
      </c>
    </row>
    <row r="689" spans="1:1">
      <c r="A689" t="s">
        <v>711</v>
      </c>
    </row>
    <row r="690" spans="1:1">
      <c r="A690" t="s">
        <v>690</v>
      </c>
    </row>
    <row r="691" spans="1:1">
      <c r="A691" t="s">
        <v>710</v>
      </c>
    </row>
    <row r="692" spans="1:1">
      <c r="A692" t="s">
        <v>448</v>
      </c>
    </row>
    <row r="693" spans="1:1">
      <c r="A693" t="s">
        <v>689</v>
      </c>
    </row>
    <row r="694" spans="1:1">
      <c r="A694" t="s">
        <v>428</v>
      </c>
    </row>
    <row r="695" spans="1:1">
      <c r="A695" t="s">
        <v>712</v>
      </c>
    </row>
    <row r="696" spans="1:1">
      <c r="A696" t="s">
        <v>708</v>
      </c>
    </row>
    <row r="697" spans="1:1">
      <c r="A697" t="s">
        <v>709</v>
      </c>
    </row>
    <row r="698" spans="1:1">
      <c r="A698" t="s">
        <v>701</v>
      </c>
    </row>
    <row r="699" spans="1:1">
      <c r="A699" t="s">
        <v>702</v>
      </c>
    </row>
    <row r="700" spans="1:1">
      <c r="A700" t="s">
        <v>703</v>
      </c>
    </row>
    <row r="701" spans="1:1">
      <c r="A701" t="s">
        <v>704</v>
      </c>
    </row>
    <row r="702" spans="1:1">
      <c r="A702" t="s">
        <v>448</v>
      </c>
    </row>
    <row r="703" spans="1:1">
      <c r="A703" t="s">
        <v>690</v>
      </c>
    </row>
    <row r="704" spans="1:1">
      <c r="A704" t="s">
        <v>710</v>
      </c>
    </row>
    <row r="705" spans="1:1">
      <c r="A705" t="s">
        <v>689</v>
      </c>
    </row>
    <row r="706" spans="1:1">
      <c r="A706" t="s">
        <v>712</v>
      </c>
    </row>
    <row r="707" spans="1:1">
      <c r="A707" t="s">
        <v>708</v>
      </c>
    </row>
    <row r="708" spans="1:1">
      <c r="A708" t="s">
        <v>709</v>
      </c>
    </row>
    <row r="709" spans="1:1">
      <c r="A709" t="s">
        <v>680</v>
      </c>
    </row>
    <row r="710" spans="1:1">
      <c r="A710" t="s">
        <v>682</v>
      </c>
    </row>
    <row r="711" spans="1:1">
      <c r="A711" t="s">
        <v>711</v>
      </c>
    </row>
    <row r="712" spans="1:1">
      <c r="A712" t="s">
        <v>697</v>
      </c>
    </row>
    <row r="713" spans="1:1">
      <c r="A713" t="s">
        <v>698</v>
      </c>
    </row>
    <row r="714" spans="1:1">
      <c r="A714" t="s">
        <v>707</v>
      </c>
    </row>
    <row r="715" spans="1:1">
      <c r="A715" t="s">
        <v>686</v>
      </c>
    </row>
    <row r="716" spans="1:1">
      <c r="A716" t="s">
        <v>681</v>
      </c>
    </row>
    <row r="717" spans="1:1">
      <c r="A717" t="s">
        <v>541</v>
      </c>
    </row>
    <row r="718" spans="1:1">
      <c r="A718" t="s">
        <v>691</v>
      </c>
    </row>
    <row r="719" spans="1:1">
      <c r="A719" t="s">
        <v>706</v>
      </c>
    </row>
    <row r="720" spans="1:1">
      <c r="A720" t="s">
        <v>687</v>
      </c>
    </row>
    <row r="721" spans="1:1">
      <c r="A721" t="s">
        <v>688</v>
      </c>
    </row>
    <row r="722" spans="1:1">
      <c r="A722" t="s">
        <v>679</v>
      </c>
    </row>
    <row r="723" spans="1:1">
      <c r="A723" t="s">
        <v>701</v>
      </c>
    </row>
    <row r="724" spans="1:1">
      <c r="A724" t="s">
        <v>702</v>
      </c>
    </row>
    <row r="725" spans="1:1">
      <c r="A725" t="s">
        <v>703</v>
      </c>
    </row>
    <row r="726" spans="1:1">
      <c r="A726" t="s">
        <v>704</v>
      </c>
    </row>
    <row r="727" spans="1:1">
      <c r="A727" t="s">
        <v>428</v>
      </c>
    </row>
    <row r="728" spans="1:1">
      <c r="A728" t="s">
        <v>713</v>
      </c>
    </row>
    <row r="729" spans="1:1">
      <c r="A729" t="s">
        <v>699</v>
      </c>
    </row>
    <row r="730" spans="1:1">
      <c r="A730" t="s">
        <v>700</v>
      </c>
    </row>
    <row r="731" spans="1:1">
      <c r="A731" t="s">
        <v>448</v>
      </c>
    </row>
    <row r="732" spans="1:1">
      <c r="A732" t="s">
        <v>697</v>
      </c>
    </row>
    <row r="733" spans="1:1">
      <c r="A733" t="s">
        <v>698</v>
      </c>
    </row>
    <row r="734" spans="1:1">
      <c r="A734" t="s">
        <v>428</v>
      </c>
    </row>
    <row r="735" spans="1:1">
      <c r="A735" t="s">
        <v>710</v>
      </c>
    </row>
    <row r="736" spans="1:1">
      <c r="A736" t="s">
        <v>679</v>
      </c>
    </row>
    <row r="737" spans="1:1">
      <c r="A737" t="s">
        <v>686</v>
      </c>
    </row>
    <row r="738" spans="1:1">
      <c r="A738" t="s">
        <v>707</v>
      </c>
    </row>
    <row r="739" spans="1:1">
      <c r="A739" t="s">
        <v>681</v>
      </c>
    </row>
    <row r="740" spans="1:1">
      <c r="A740" t="s">
        <v>541</v>
      </c>
    </row>
    <row r="741" spans="1:1">
      <c r="A741" t="s">
        <v>691</v>
      </c>
    </row>
    <row r="742" spans="1:1">
      <c r="A742" t="s">
        <v>706</v>
      </c>
    </row>
    <row r="743" spans="1:1">
      <c r="A743" t="s">
        <v>690</v>
      </c>
    </row>
    <row r="744" spans="1:1">
      <c r="A744" t="s">
        <v>708</v>
      </c>
    </row>
    <row r="745" spans="1:1">
      <c r="A745" t="s">
        <v>709</v>
      </c>
    </row>
    <row r="746" spans="1:1">
      <c r="A746" t="s">
        <v>680</v>
      </c>
    </row>
    <row r="747" spans="1:1">
      <c r="A747" t="s">
        <v>682</v>
      </c>
    </row>
    <row r="748" spans="1:1">
      <c r="A748" t="s">
        <v>711</v>
      </c>
    </row>
    <row r="749" spans="1:1">
      <c r="A749" t="s">
        <v>687</v>
      </c>
    </row>
    <row r="750" spans="1:1">
      <c r="A750" t="s">
        <v>688</v>
      </c>
    </row>
    <row r="751" spans="1:1">
      <c r="A751" t="s">
        <v>697</v>
      </c>
    </row>
    <row r="752" spans="1:1">
      <c r="A752" t="s">
        <v>698</v>
      </c>
    </row>
    <row r="753" spans="1:1">
      <c r="A753" t="s">
        <v>428</v>
      </c>
    </row>
    <row r="754" spans="1:1">
      <c r="A754" t="s">
        <v>710</v>
      </c>
    </row>
    <row r="755" spans="1:1">
      <c r="A755" t="s">
        <v>699</v>
      </c>
    </row>
    <row r="756" spans="1:1">
      <c r="A756" t="s">
        <v>700</v>
      </c>
    </row>
    <row r="757" spans="1:1">
      <c r="A757" t="s">
        <v>701</v>
      </c>
    </row>
    <row r="758" spans="1:1">
      <c r="A758" t="s">
        <v>702</v>
      </c>
    </row>
    <row r="759" spans="1:1">
      <c r="A759" t="s">
        <v>703</v>
      </c>
    </row>
    <row r="760" spans="1:1">
      <c r="A760" t="s">
        <v>704</v>
      </c>
    </row>
    <row r="761" spans="1:1">
      <c r="A761" t="s">
        <v>697</v>
      </c>
    </row>
    <row r="762" spans="1:1">
      <c r="A762" t="s">
        <v>448</v>
      </c>
    </row>
    <row r="763" spans="1:1">
      <c r="A763" t="s">
        <v>698</v>
      </c>
    </row>
    <row r="764" spans="1:1">
      <c r="A764" t="s">
        <v>701</v>
      </c>
    </row>
    <row r="765" spans="1:1">
      <c r="A765" t="s">
        <v>702</v>
      </c>
    </row>
    <row r="766" spans="1:1">
      <c r="A766" t="s">
        <v>703</v>
      </c>
    </row>
    <row r="767" spans="1:1">
      <c r="A767" t="s">
        <v>704</v>
      </c>
    </row>
    <row r="768" spans="1:1">
      <c r="A768" t="s">
        <v>699</v>
      </c>
    </row>
    <row r="769" spans="1:1">
      <c r="A769" t="s">
        <v>700</v>
      </c>
    </row>
    <row r="770" spans="1:1">
      <c r="A770" t="s">
        <v>697</v>
      </c>
    </row>
    <row r="771" spans="1:1">
      <c r="A771" t="s">
        <v>698</v>
      </c>
    </row>
    <row r="772" spans="1:1">
      <c r="A772" t="s">
        <v>428</v>
      </c>
    </row>
    <row r="773" spans="1:1">
      <c r="A773" t="s">
        <v>679</v>
      </c>
    </row>
    <row r="774" spans="1:1">
      <c r="A774" t="s">
        <v>686</v>
      </c>
    </row>
    <row r="775" spans="1:1">
      <c r="A775" t="s">
        <v>707</v>
      </c>
    </row>
    <row r="776" spans="1:1">
      <c r="A776" t="s">
        <v>681</v>
      </c>
    </row>
    <row r="777" spans="1:1">
      <c r="A777" t="s">
        <v>541</v>
      </c>
    </row>
    <row r="778" spans="1:1">
      <c r="A778" t="s">
        <v>691</v>
      </c>
    </row>
    <row r="779" spans="1:1">
      <c r="A779" t="s">
        <v>706</v>
      </c>
    </row>
    <row r="780" spans="1:1">
      <c r="A780" t="s">
        <v>690</v>
      </c>
    </row>
    <row r="781" spans="1:1">
      <c r="A781" t="s">
        <v>708</v>
      </c>
    </row>
    <row r="782" spans="1:1">
      <c r="A782" t="s">
        <v>709</v>
      </c>
    </row>
    <row r="783" spans="1:1">
      <c r="A783" t="s">
        <v>680</v>
      </c>
    </row>
    <row r="784" spans="1:1">
      <c r="A784" t="s">
        <v>711</v>
      </c>
    </row>
    <row r="785" spans="1:1">
      <c r="A785" t="s">
        <v>687</v>
      </c>
    </row>
    <row r="786" spans="1:1">
      <c r="A786" t="s">
        <v>688</v>
      </c>
    </row>
    <row r="787" spans="1:1">
      <c r="A787" t="s">
        <v>712</v>
      </c>
    </row>
    <row r="788" spans="1:1">
      <c r="A788" t="s">
        <v>682</v>
      </c>
    </row>
    <row r="789" spans="1:1">
      <c r="A789" t="s">
        <v>689</v>
      </c>
    </row>
    <row r="790" spans="1:1">
      <c r="A790" t="s">
        <v>697</v>
      </c>
    </row>
    <row r="791" spans="1:1">
      <c r="A791" t="s">
        <v>698</v>
      </c>
    </row>
    <row r="792" spans="1:1">
      <c r="A792" t="s">
        <v>697</v>
      </c>
    </row>
    <row r="793" spans="1:1">
      <c r="A793" t="s">
        <v>698</v>
      </c>
    </row>
    <row r="794" spans="1:1">
      <c r="A794" t="s">
        <v>701</v>
      </c>
    </row>
    <row r="795" spans="1:1">
      <c r="A795" t="s">
        <v>702</v>
      </c>
    </row>
    <row r="796" spans="1:1">
      <c r="A796" t="s">
        <v>703</v>
      </c>
    </row>
    <row r="797" spans="1:1">
      <c r="A797" t="s">
        <v>704</v>
      </c>
    </row>
    <row r="798" spans="1:1">
      <c r="A798" t="s">
        <v>691</v>
      </c>
    </row>
    <row r="799" spans="1:1">
      <c r="A799" t="s">
        <v>707</v>
      </c>
    </row>
    <row r="800" spans="1:1">
      <c r="A800" t="s">
        <v>681</v>
      </c>
    </row>
    <row r="801" spans="1:1">
      <c r="A801" t="s">
        <v>541</v>
      </c>
    </row>
    <row r="802" spans="1:1">
      <c r="A802" t="s">
        <v>706</v>
      </c>
    </row>
    <row r="803" spans="1:1">
      <c r="A803" t="s">
        <v>686</v>
      </c>
    </row>
    <row r="804" spans="1:1">
      <c r="A804" t="s">
        <v>687</v>
      </c>
    </row>
    <row r="805" spans="1:1">
      <c r="A805" t="s">
        <v>690</v>
      </c>
    </row>
    <row r="806" spans="1:1">
      <c r="A806" t="s">
        <v>428</v>
      </c>
    </row>
    <row r="807" spans="1:1">
      <c r="A807" t="s">
        <v>679</v>
      </c>
    </row>
    <row r="808" spans="1:1">
      <c r="A808" t="s">
        <v>711</v>
      </c>
    </row>
    <row r="809" spans="1:1">
      <c r="A809" t="s">
        <v>709</v>
      </c>
    </row>
    <row r="810" spans="1:1">
      <c r="A810" t="s">
        <v>682</v>
      </c>
    </row>
    <row r="811" spans="1:1">
      <c r="A811" t="s">
        <v>712</v>
      </c>
    </row>
    <row r="812" spans="1:1">
      <c r="A812" t="s">
        <v>680</v>
      </c>
    </row>
    <row r="813" spans="1:1">
      <c r="A813" t="s">
        <v>689</v>
      </c>
    </row>
    <row r="814" spans="1:1">
      <c r="A814" t="s">
        <v>688</v>
      </c>
    </row>
    <row r="815" spans="1:1">
      <c r="A815" t="s">
        <v>708</v>
      </c>
    </row>
    <row r="816" spans="1:1">
      <c r="A816" t="s">
        <v>448</v>
      </c>
    </row>
    <row r="817" spans="1:1">
      <c r="A817" t="s">
        <v>710</v>
      </c>
    </row>
    <row r="818" spans="1:1">
      <c r="A818" t="s">
        <v>699</v>
      </c>
    </row>
    <row r="819" spans="1:1">
      <c r="A819" t="s">
        <v>700</v>
      </c>
    </row>
    <row r="820" spans="1:1">
      <c r="A820" t="s">
        <v>701</v>
      </c>
    </row>
    <row r="821" spans="1:1">
      <c r="A821" t="s">
        <v>702</v>
      </c>
    </row>
    <row r="822" spans="1:1">
      <c r="A822" t="s">
        <v>703</v>
      </c>
    </row>
    <row r="823" spans="1:1">
      <c r="A823" t="s">
        <v>704</v>
      </c>
    </row>
    <row r="824" spans="1:1">
      <c r="A824" t="s">
        <v>713</v>
      </c>
    </row>
    <row r="825" spans="1:1">
      <c r="A825" t="s">
        <v>679</v>
      </c>
    </row>
    <row r="826" spans="1:1">
      <c r="A826" t="s">
        <v>711</v>
      </c>
    </row>
    <row r="827" spans="1:1">
      <c r="A827" t="s">
        <v>682</v>
      </c>
    </row>
    <row r="828" spans="1:1">
      <c r="A828" t="s">
        <v>712</v>
      </c>
    </row>
    <row r="829" spans="1:1">
      <c r="A829" t="s">
        <v>680</v>
      </c>
    </row>
    <row r="830" spans="1:1">
      <c r="A830" t="s">
        <v>689</v>
      </c>
    </row>
    <row r="831" spans="1:1">
      <c r="A831" t="s">
        <v>688</v>
      </c>
    </row>
    <row r="832" spans="1:1">
      <c r="A832" t="s">
        <v>708</v>
      </c>
    </row>
    <row r="833" spans="1:1">
      <c r="A833" t="s">
        <v>710</v>
      </c>
    </row>
    <row r="834" spans="1:1">
      <c r="A834" t="s">
        <v>448</v>
      </c>
    </row>
    <row r="835" spans="1:1">
      <c r="A835" t="s">
        <v>691</v>
      </c>
    </row>
    <row r="836" spans="1:1">
      <c r="A836" t="s">
        <v>707</v>
      </c>
    </row>
    <row r="837" spans="1:1">
      <c r="A837" t="s">
        <v>681</v>
      </c>
    </row>
    <row r="838" spans="1:1">
      <c r="A838" t="s">
        <v>541</v>
      </c>
    </row>
    <row r="839" spans="1:1">
      <c r="A839" t="s">
        <v>706</v>
      </c>
    </row>
    <row r="840" spans="1:1">
      <c r="A840" t="s">
        <v>686</v>
      </c>
    </row>
    <row r="841" spans="1:1">
      <c r="A841" t="s">
        <v>687</v>
      </c>
    </row>
    <row r="842" spans="1:1">
      <c r="A842" t="s">
        <v>690</v>
      </c>
    </row>
    <row r="843" spans="1:1">
      <c r="A843" t="s">
        <v>428</v>
      </c>
    </row>
    <row r="844" spans="1:1">
      <c r="A844" t="s">
        <v>697</v>
      </c>
    </row>
    <row r="845" spans="1:1">
      <c r="A845" t="s">
        <v>698</v>
      </c>
    </row>
    <row r="846" spans="1:1">
      <c r="A846" t="s">
        <v>697</v>
      </c>
    </row>
    <row r="847" spans="1:1">
      <c r="A847" t="s">
        <v>698</v>
      </c>
    </row>
    <row r="848" spans="1:1">
      <c r="A848" t="s">
        <v>699</v>
      </c>
    </row>
    <row r="849" spans="1:1">
      <c r="A849" t="s">
        <v>700</v>
      </c>
    </row>
    <row r="850" spans="1:1">
      <c r="A850" t="s">
        <v>679</v>
      </c>
    </row>
    <row r="851" spans="1:1">
      <c r="A851" t="s">
        <v>711</v>
      </c>
    </row>
    <row r="852" spans="1:1">
      <c r="A852" t="s">
        <v>682</v>
      </c>
    </row>
    <row r="853" spans="1:1">
      <c r="A853" t="s">
        <v>689</v>
      </c>
    </row>
    <row r="854" spans="1:1">
      <c r="A854" t="s">
        <v>688</v>
      </c>
    </row>
    <row r="855" spans="1:1">
      <c r="A855" t="s">
        <v>708</v>
      </c>
    </row>
    <row r="856" spans="1:1">
      <c r="A856" t="s">
        <v>710</v>
      </c>
    </row>
    <row r="857" spans="1:1">
      <c r="A857" t="s">
        <v>448</v>
      </c>
    </row>
    <row r="858" spans="1:1">
      <c r="A858" t="s">
        <v>428</v>
      </c>
    </row>
    <row r="859" spans="1:1">
      <c r="A859" t="s">
        <v>691</v>
      </c>
    </row>
    <row r="860" spans="1:1">
      <c r="A860" t="s">
        <v>707</v>
      </c>
    </row>
    <row r="861" spans="1:1">
      <c r="A861" t="s">
        <v>681</v>
      </c>
    </row>
    <row r="862" spans="1:1">
      <c r="A862" t="s">
        <v>541</v>
      </c>
    </row>
    <row r="863" spans="1:1">
      <c r="A863" t="s">
        <v>706</v>
      </c>
    </row>
    <row r="864" spans="1:1">
      <c r="A864" t="s">
        <v>686</v>
      </c>
    </row>
    <row r="865" spans="1:1">
      <c r="A865" t="s">
        <v>687</v>
      </c>
    </row>
    <row r="866" spans="1:1">
      <c r="A866" t="s">
        <v>690</v>
      </c>
    </row>
    <row r="867" spans="1:1">
      <c r="A867" t="s">
        <v>680</v>
      </c>
    </row>
    <row r="868" spans="1:1">
      <c r="A868" t="s">
        <v>709</v>
      </c>
    </row>
    <row r="869" spans="1:1">
      <c r="A869" t="s">
        <v>699</v>
      </c>
    </row>
    <row r="870" spans="1:1">
      <c r="A870" t="s">
        <v>700</v>
      </c>
    </row>
    <row r="871" spans="1:1">
      <c r="A871" t="s">
        <v>699</v>
      </c>
    </row>
    <row r="872" spans="1:1">
      <c r="A872" t="s">
        <v>700</v>
      </c>
    </row>
    <row r="873" spans="1:1">
      <c r="A873" t="s">
        <v>699</v>
      </c>
    </row>
    <row r="874" spans="1:1">
      <c r="A874" t="s">
        <v>700</v>
      </c>
    </row>
    <row r="875" spans="1:1">
      <c r="A875" t="s">
        <v>701</v>
      </c>
    </row>
    <row r="876" spans="1:1">
      <c r="A876" t="s">
        <v>702</v>
      </c>
    </row>
    <row r="877" spans="1:1">
      <c r="A877" t="s">
        <v>703</v>
      </c>
    </row>
    <row r="878" spans="1:1">
      <c r="A878" t="s">
        <v>704</v>
      </c>
    </row>
    <row r="879" spans="1:1">
      <c r="A879" t="s">
        <v>697</v>
      </c>
    </row>
    <row r="880" spans="1:1">
      <c r="A880" t="s">
        <v>698</v>
      </c>
    </row>
    <row r="881" spans="1:1">
      <c r="A881" t="s">
        <v>697</v>
      </c>
    </row>
    <row r="882" spans="1:1">
      <c r="A882" t="s">
        <v>698</v>
      </c>
    </row>
    <row r="883" spans="1:1">
      <c r="A883" t="s">
        <v>679</v>
      </c>
    </row>
    <row r="884" spans="1:1">
      <c r="A884" t="s">
        <v>711</v>
      </c>
    </row>
    <row r="885" spans="1:1">
      <c r="A885" t="s">
        <v>682</v>
      </c>
    </row>
    <row r="886" spans="1:1">
      <c r="A886" t="s">
        <v>689</v>
      </c>
    </row>
    <row r="887" spans="1:1">
      <c r="A887" t="s">
        <v>688</v>
      </c>
    </row>
    <row r="888" spans="1:1">
      <c r="A888" t="s">
        <v>708</v>
      </c>
    </row>
    <row r="889" spans="1:1">
      <c r="A889" t="s">
        <v>710</v>
      </c>
    </row>
    <row r="890" spans="1:1">
      <c r="A890" t="s">
        <v>448</v>
      </c>
    </row>
    <row r="891" spans="1:1">
      <c r="A891" t="s">
        <v>680</v>
      </c>
    </row>
    <row r="892" spans="1:1">
      <c r="A892" t="s">
        <v>709</v>
      </c>
    </row>
    <row r="893" spans="1:1">
      <c r="A893" t="s">
        <v>705</v>
      </c>
    </row>
    <row r="894" spans="1:1">
      <c r="A894" t="s">
        <v>691</v>
      </c>
    </row>
    <row r="895" spans="1:1">
      <c r="A895" t="s">
        <v>707</v>
      </c>
    </row>
    <row r="896" spans="1:1">
      <c r="A896" t="s">
        <v>681</v>
      </c>
    </row>
    <row r="897" spans="1:1">
      <c r="A897" t="s">
        <v>541</v>
      </c>
    </row>
    <row r="898" spans="1:1">
      <c r="A898" t="s">
        <v>706</v>
      </c>
    </row>
    <row r="899" spans="1:1">
      <c r="A899" t="s">
        <v>686</v>
      </c>
    </row>
    <row r="900" spans="1:1">
      <c r="A900" t="s">
        <v>687</v>
      </c>
    </row>
    <row r="901" spans="1:1">
      <c r="A901" t="s">
        <v>690</v>
      </c>
    </row>
    <row r="902" spans="1:1">
      <c r="A902" t="s">
        <v>428</v>
      </c>
    </row>
    <row r="903" spans="1:1">
      <c r="A903" t="s">
        <v>687</v>
      </c>
    </row>
    <row r="904" spans="1:1">
      <c r="A904" t="s">
        <v>679</v>
      </c>
    </row>
    <row r="905" spans="1:1">
      <c r="A905" t="s">
        <v>686</v>
      </c>
    </row>
    <row r="906" spans="1:1">
      <c r="A906" t="s">
        <v>681</v>
      </c>
    </row>
    <row r="907" spans="1:1">
      <c r="A907" t="s">
        <v>689</v>
      </c>
    </row>
    <row r="908" spans="1:1">
      <c r="A908" t="s">
        <v>682</v>
      </c>
    </row>
    <row r="909" spans="1:1">
      <c r="A909" t="s">
        <v>708</v>
      </c>
    </row>
    <row r="910" spans="1:1">
      <c r="A910" t="s">
        <v>706</v>
      </c>
    </row>
    <row r="911" spans="1:1">
      <c r="A911" t="s">
        <v>688</v>
      </c>
    </row>
    <row r="912" spans="1:1">
      <c r="A912" t="s">
        <v>697</v>
      </c>
    </row>
    <row r="913" spans="1:1">
      <c r="A913" t="s">
        <v>698</v>
      </c>
    </row>
    <row r="914" spans="1:1">
      <c r="A914" t="s">
        <v>699</v>
      </c>
    </row>
    <row r="915" spans="1:1">
      <c r="A915" t="s">
        <v>700</v>
      </c>
    </row>
    <row r="916" spans="1:1">
      <c r="A916" t="s">
        <v>690</v>
      </c>
    </row>
    <row r="917" spans="1:1">
      <c r="A917" t="s">
        <v>709</v>
      </c>
    </row>
    <row r="918" spans="1:1">
      <c r="A918" t="s">
        <v>707</v>
      </c>
    </row>
    <row r="919" spans="1:1">
      <c r="A919" t="s">
        <v>691</v>
      </c>
    </row>
    <row r="920" spans="1:1">
      <c r="A920" t="s">
        <v>541</v>
      </c>
    </row>
    <row r="921" spans="1:1">
      <c r="A921" t="s">
        <v>710</v>
      </c>
    </row>
    <row r="922" spans="1:1">
      <c r="A922" t="s">
        <v>680</v>
      </c>
    </row>
    <row r="923" spans="1:1">
      <c r="A923" t="s">
        <v>712</v>
      </c>
    </row>
    <row r="924" spans="1:1">
      <c r="A924" t="s">
        <v>448</v>
      </c>
    </row>
    <row r="925" spans="1:1">
      <c r="A925" t="s">
        <v>428</v>
      </c>
    </row>
    <row r="926" spans="1:1">
      <c r="A926" t="s">
        <v>701</v>
      </c>
    </row>
    <row r="927" spans="1:1">
      <c r="A927" t="s">
        <v>702</v>
      </c>
    </row>
    <row r="928" spans="1:1">
      <c r="A928" t="s">
        <v>703</v>
      </c>
    </row>
    <row r="929" spans="1:1">
      <c r="A929" t="s">
        <v>704</v>
      </c>
    </row>
    <row r="930" spans="1:1">
      <c r="A930" t="s">
        <v>697</v>
      </c>
    </row>
    <row r="931" spans="1:1">
      <c r="A931" t="s">
        <v>698</v>
      </c>
    </row>
    <row r="932" spans="1:1">
      <c r="A932" t="s">
        <v>697</v>
      </c>
    </row>
    <row r="933" spans="1:1">
      <c r="A933" t="s">
        <v>698</v>
      </c>
    </row>
    <row r="934" spans="1:1">
      <c r="A934" t="s">
        <v>701</v>
      </c>
    </row>
    <row r="935" spans="1:1">
      <c r="A935" t="s">
        <v>702</v>
      </c>
    </row>
    <row r="936" spans="1:1">
      <c r="A936" t="s">
        <v>703</v>
      </c>
    </row>
    <row r="937" spans="1:1">
      <c r="A937" t="s">
        <v>704</v>
      </c>
    </row>
    <row r="938" spans="1:1">
      <c r="A938" t="s">
        <v>697</v>
      </c>
    </row>
    <row r="939" spans="1:1">
      <c r="A939" t="s">
        <v>698</v>
      </c>
    </row>
    <row r="940" spans="1:1">
      <c r="A940" t="s">
        <v>697</v>
      </c>
    </row>
    <row r="941" spans="1:1">
      <c r="A941" t="s">
        <v>698</v>
      </c>
    </row>
    <row r="942" spans="1:1">
      <c r="A942" t="s">
        <v>697</v>
      </c>
    </row>
    <row r="943" spans="1:1">
      <c r="A943" t="s">
        <v>698</v>
      </c>
    </row>
    <row r="944" spans="1:1">
      <c r="A944" t="s">
        <v>699</v>
      </c>
    </row>
    <row r="945" spans="1:1">
      <c r="A945" t="s">
        <v>700</v>
      </c>
    </row>
    <row r="946" spans="1:1">
      <c r="A946" t="s">
        <v>697</v>
      </c>
    </row>
    <row r="947" spans="1:1">
      <c r="A947" t="s">
        <v>698</v>
      </c>
    </row>
    <row r="948" spans="1:1">
      <c r="A948" t="s">
        <v>697</v>
      </c>
    </row>
    <row r="949" spans="1:1">
      <c r="A949" t="s">
        <v>698</v>
      </c>
    </row>
    <row r="950" spans="1:1">
      <c r="A950" t="s">
        <v>701</v>
      </c>
    </row>
    <row r="951" spans="1:1">
      <c r="A951" t="s">
        <v>702</v>
      </c>
    </row>
    <row r="952" spans="1:1">
      <c r="A952" t="s">
        <v>703</v>
      </c>
    </row>
    <row r="953" spans="1:1">
      <c r="A953" t="s">
        <v>704</v>
      </c>
    </row>
    <row r="954" spans="1:1">
      <c r="A954" t="s">
        <v>713</v>
      </c>
    </row>
    <row r="955" spans="1:1">
      <c r="A955" t="s">
        <v>687</v>
      </c>
    </row>
    <row r="956" spans="1:1">
      <c r="A956" t="s">
        <v>691</v>
      </c>
    </row>
    <row r="957" spans="1:1">
      <c r="A957" t="s">
        <v>541</v>
      </c>
    </row>
    <row r="958" spans="1:1">
      <c r="A958" t="s">
        <v>681</v>
      </c>
    </row>
    <row r="959" spans="1:1">
      <c r="A959" t="s">
        <v>707</v>
      </c>
    </row>
    <row r="960" spans="1:1">
      <c r="A960" t="s">
        <v>706</v>
      </c>
    </row>
    <row r="961" spans="1:1">
      <c r="A961" t="s">
        <v>708</v>
      </c>
    </row>
    <row r="962" spans="1:1">
      <c r="A962" t="s">
        <v>731</v>
      </c>
    </row>
    <row r="963" spans="1:1">
      <c r="A963" t="s">
        <v>428</v>
      </c>
    </row>
    <row r="964" spans="1:1">
      <c r="A964" t="s">
        <v>732</v>
      </c>
    </row>
    <row r="965" spans="1:1">
      <c r="A965" t="s">
        <v>448</v>
      </c>
    </row>
    <row r="966" spans="1:1">
      <c r="A966" t="s">
        <v>690</v>
      </c>
    </row>
    <row r="967" spans="1:1">
      <c r="A967" t="s">
        <v>688</v>
      </c>
    </row>
    <row r="968" spans="1:1">
      <c r="A968" t="s">
        <v>709</v>
      </c>
    </row>
    <row r="969" spans="1:1">
      <c r="A969" t="s">
        <v>729</v>
      </c>
    </row>
    <row r="970" spans="1:1">
      <c r="A970" t="s">
        <v>735</v>
      </c>
    </row>
    <row r="971" spans="1:1">
      <c r="A971" t="s">
        <v>710</v>
      </c>
    </row>
    <row r="972" spans="1:1">
      <c r="A972" t="s">
        <v>689</v>
      </c>
    </row>
    <row r="973" spans="1:1">
      <c r="A973" t="s">
        <v>711</v>
      </c>
    </row>
    <row r="974" spans="1:1">
      <c r="A974" t="s">
        <v>679</v>
      </c>
    </row>
    <row r="975" spans="1:1">
      <c r="A975" t="s">
        <v>541</v>
      </c>
    </row>
    <row r="976" spans="1:1">
      <c r="A976" t="s">
        <v>697</v>
      </c>
    </row>
    <row r="977" spans="1:1">
      <c r="A977" t="s">
        <v>698</v>
      </c>
    </row>
    <row r="978" spans="1:1">
      <c r="A978" t="s">
        <v>699</v>
      </c>
    </row>
    <row r="979" spans="1:1">
      <c r="A979" t="s">
        <v>700</v>
      </c>
    </row>
  </sheetData>
  <pageMargins left="0.7" right="0.7" top="0.75" bottom="0.75" header="0.3" footer="0.3"/>
  <drawing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c5553010-d760-42ff-bc61-dae8095f4ef8"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5A0B5C570D0B49418D315F1CA52F27E1" ma:contentTypeVersion="15" ma:contentTypeDescription="Create a new document." ma:contentTypeScope="" ma:versionID="bbb0730c5c90b227f400583c450f3f7c">
  <xsd:schema xmlns:xsd="http://www.w3.org/2001/XMLSchema" xmlns:xs="http://www.w3.org/2001/XMLSchema" xmlns:p="http://schemas.microsoft.com/office/2006/metadata/properties" xmlns:ns3="c5553010-d760-42ff-bc61-dae8095f4ef8" xmlns:ns4="d8f81be0-761c-4e3c-a790-3bf706801ae5" targetNamespace="http://schemas.microsoft.com/office/2006/metadata/properties" ma:root="true" ma:fieldsID="c45c111dcf5ea6c8c8bf460b389a2b04" ns3:_="" ns4:_="">
    <xsd:import namespace="c5553010-d760-42ff-bc61-dae8095f4ef8"/>
    <xsd:import namespace="d8f81be0-761c-4e3c-a790-3bf706801ae5"/>
    <xsd:element name="properties">
      <xsd:complexType>
        <xsd:sequence>
          <xsd:element name="documentManagement">
            <xsd:complexType>
              <xsd:all>
                <xsd:element ref="ns3:MediaServiceDateTaken" minOccurs="0"/>
                <xsd:element ref="ns3:MediaServiceMetadata" minOccurs="0"/>
                <xsd:element ref="ns3:MediaServiceFastMetadata" minOccurs="0"/>
                <xsd:element ref="ns3:MediaServiceSearchProperties" minOccurs="0"/>
                <xsd:element ref="ns3:MediaServiceObjectDetectorVersions" minOccurs="0"/>
                <xsd:element ref="ns3:MediaServiceSystemTags" minOccurs="0"/>
                <xsd:element ref="ns3:MediaServiceGenerationTime" minOccurs="0"/>
                <xsd:element ref="ns3:MediaServiceEventHashCode" minOccurs="0"/>
                <xsd:element ref="ns3:MediaServiceLocation" minOccurs="0"/>
                <xsd:element ref="ns3:MediaServiceOCR" minOccurs="0"/>
                <xsd:element ref="ns3:_activity" minOccurs="0"/>
                <xsd:element ref="ns4:SharedWithUsers" minOccurs="0"/>
                <xsd:element ref="ns4:SharedWithDetails" minOccurs="0"/>
                <xsd:element ref="ns4:SharingHintHash"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5553010-d760-42ff-bc61-dae8095f4ef8"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SystemTags" ma:index="13" nillable="true" ma:displayName="MediaServiceSystemTags" ma:hidden="true" ma:internalName="MediaServiceSystemTags" ma:readOnly="true">
      <xsd:simpleType>
        <xsd:restriction base="dms:Note"/>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Location" ma:index="16" nillable="true" ma:displayName="Location" ma:indexed="true" ma:internalName="MediaServiceLocation"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_activity" ma:index="18" nillable="true" ma:displayName="_activity" ma:hidden="true" ma:internalName="_activity">
      <xsd:simpleType>
        <xsd:restriction base="dms:Note"/>
      </xsd:simpleType>
    </xsd:element>
    <xsd:element name="MediaLengthInSeconds" ma:index="22"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d8f81be0-761c-4e3c-a790-3bf706801ae5" elementFormDefault="qualified">
    <xsd:import namespace="http://schemas.microsoft.com/office/2006/documentManagement/types"/>
    <xsd:import namespace="http://schemas.microsoft.com/office/infopath/2007/PartnerControls"/>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element name="SharingHintHash" ma:index="21"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D57B46F1-13B1-48F8-94B3-1E076091CE49}">
  <ds:schemaRefs>
    <ds:schemaRef ds:uri="http://schemas.microsoft.com/office/2006/metadata/properties"/>
    <ds:schemaRef ds:uri="http://www.w3.org/2000/xmlns/"/>
    <ds:schemaRef ds:uri="c5553010-d760-42ff-bc61-dae8095f4ef8"/>
    <ds:schemaRef ds:uri="http://www.w3.org/2001/XMLSchema-instance"/>
    <ds:schemaRef ds:uri="http://schemas.microsoft.com/office/infopath/2007/PartnerControls"/>
  </ds:schemaRefs>
</ds:datastoreItem>
</file>

<file path=customXml/itemProps2.xml><?xml version="1.0" encoding="utf-8"?>
<ds:datastoreItem xmlns:ds="http://schemas.openxmlformats.org/officeDocument/2006/customXml" ds:itemID="{ADC054E8-76D4-46E0-92E5-54A77249B09B}">
  <ds:schemaRefs>
    <ds:schemaRef ds:uri="http://schemas.microsoft.com/office/2006/metadata/contentType"/>
    <ds:schemaRef ds:uri="http://schemas.microsoft.com/office/2006/metadata/properties/metaAttributes"/>
    <ds:schemaRef ds:uri="http://www.w3.org/2000/xmlns/"/>
    <ds:schemaRef ds:uri="http://www.w3.org/2001/XMLSchema"/>
    <ds:schemaRef ds:uri="c5553010-d760-42ff-bc61-dae8095f4ef8"/>
    <ds:schemaRef ds:uri="d8f81be0-761c-4e3c-a790-3bf706801ae5"/>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49DF344-C19E-4AE2-A628-17651270228C}">
  <ds:schemaRefs>
    <ds:schemaRef ds:uri="http://schemas.microsoft.com/sharepoint/v3/contenttype/forms"/>
  </ds:schemaRefs>
</ds:datastoreItem>
</file>

<file path=customXml/itemProps4.xml><?xml version="1.0" encoding="utf-8"?>
<ds:datastoreItem xmlns:ds="http://schemas.openxmlformats.org/officeDocument/2006/customXml" ds:itemID="{78B06DE9-7304-41AB-8EE7-4C3FC9E0ED6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5</vt:i4>
      </vt:variant>
    </vt:vector>
  </HeadingPairs>
  <TitlesOfParts>
    <vt:vector size="25" baseType="lpstr">
      <vt:lpstr>HSE KPIs</vt:lpstr>
      <vt:lpstr>Monitoring Plan</vt:lpstr>
      <vt:lpstr>Employees</vt:lpstr>
      <vt:lpstr>PPE</vt:lpstr>
      <vt:lpstr>Training</vt:lpstr>
      <vt:lpstr>Sheet4</vt:lpstr>
      <vt:lpstr>TSMH</vt:lpstr>
      <vt:lpstr>Pivot Tables</vt:lpstr>
      <vt:lpstr>TBT</vt:lpstr>
      <vt:lpstr>TBT Topics</vt:lpstr>
      <vt:lpstr>IMI Permit</vt:lpstr>
      <vt:lpstr>Permit</vt:lpstr>
      <vt:lpstr>Incident</vt:lpstr>
      <vt:lpstr>Observation</vt:lpstr>
      <vt:lpstr>Hazard Alert</vt:lpstr>
      <vt:lpstr>Analysis</vt:lpstr>
      <vt:lpstr>Risk Assessment</vt:lpstr>
      <vt:lpstr>AIR &amp; LTIFR</vt:lpstr>
      <vt:lpstr>Categories</vt:lpstr>
      <vt:lpstr>ConsolidatedData</vt:lpstr>
      <vt:lpstr>AffectedBodyPart</vt:lpstr>
      <vt:lpstr>Categories</vt:lpstr>
      <vt:lpstr>NatureOfInjury</vt:lpstr>
      <vt:lpstr>RootCause</vt:lpstr>
      <vt:lpstr>TSMH</vt:lpstr>
    </vt:vector>
  </TitlesOfParts>
  <Company>AlRashed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Abdullah AlSubaie</dc:creator>
  <cp:lastModifiedBy>ABDULLAH FAWAZ ABDULLAH ALSUBAIE</cp:lastModifiedBy>
  <cp:lastPrinted>2025-01-20T22:06:49Z</cp:lastPrinted>
  <dcterms:created xsi:type="dcterms:W3CDTF">2024-09-30T09:04:50Z</dcterms:created>
  <dcterms:modified xsi:type="dcterms:W3CDTF">2025-10-21T19:43:35Z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0x0101005A0B5C570D0B49418D315F1CA52F27E1</vt:lpwstr>
  </property>
  <property fmtid="{D5CDD505-2E9C-101B-9397-08002B2CF9AE}" pid="3" name="MSIP_Label_defa4170-0d19-0005-0000-bc88714345d2_Enabled">
    <vt:lpwstr>true</vt:lpwstr>
  </property>
  <property fmtid="{D5CDD505-2E9C-101B-9397-08002B2CF9AE}" pid="4" name="MSIP_Label_defa4170-0d19-0005-0000-bc88714345d2_SetDate">
    <vt:lpwstr>2025-08-20T11:15:21Z</vt:lpwstr>
  </property>
  <property fmtid="{D5CDD505-2E9C-101B-9397-08002B2CF9AE}" pid="5" name="MSIP_Label_defa4170-0d19-0005-0000-bc88714345d2_Method">
    <vt:lpwstr>Privileged</vt:lpwstr>
  </property>
  <property fmtid="{D5CDD505-2E9C-101B-9397-08002B2CF9AE}" pid="6" name="MSIP_Label_defa4170-0d19-0005-0000-bc88714345d2_Name">
    <vt:lpwstr>defa4170-0d19-0005-0000-bc88714345d2</vt:lpwstr>
  </property>
  <property fmtid="{D5CDD505-2E9C-101B-9397-08002B2CF9AE}" pid="7" name="MSIP_Label_defa4170-0d19-0005-0000-bc88714345d2_SiteId">
    <vt:lpwstr>c599d08d-7ffd-46c9-8e6c-cc8b13dbba77</vt:lpwstr>
  </property>
  <property fmtid="{D5CDD505-2E9C-101B-9397-08002B2CF9AE}" pid="8" name="MSIP_Label_defa4170-0d19-0005-0000-bc88714345d2_ActionId">
    <vt:lpwstr>a601cbe5-cc83-4eab-9f3a-0d61cfad85bb</vt:lpwstr>
  </property>
  <property fmtid="{D5CDD505-2E9C-101B-9397-08002B2CF9AE}" pid="9" name="MSIP_Label_defa4170-0d19-0005-0000-bc88714345d2_ContentBits">
    <vt:lpwstr>0</vt:lpwstr>
  </property>
  <property fmtid="{D5CDD505-2E9C-101B-9397-08002B2CF9AE}" pid="10" name="MSIP_Label_defa4170-0d19-0005-0000-bc88714345d2_Tag">
    <vt:lpwstr>10, 0, 1, 1</vt:lpwstr>
  </property>
</Properties>
</file>